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696" yWindow="48" windowWidth="14268" windowHeight="11256" tabRatio="601"/>
  </bookViews>
  <sheets>
    <sheet name="Notes" sheetId="4" r:id="rId1"/>
    <sheet name="InputPriceData" sheetId="1" r:id="rId2"/>
    <sheet name="CalculationsAndCharts" sheetId="2" r:id="rId3"/>
  </sheets>
  <functionGroups builtInGroupCount="17"/>
  <definedNames>
    <definedName name="BearEngulfingPriceHeader">CalculationsAndCharts!$BD$31</definedName>
    <definedName name="EngulfingIndicators">CalculationsAndCharts!$AY$31</definedName>
    <definedName name="GapIndicators">CalculationsAndCharts!$AM$31</definedName>
    <definedName name="GetStockHistoryData" localSheetId="1">InputPriceData!$B$16:$B$4168</definedName>
    <definedName name="GetStockIdData" localSheetId="1">InputPriceData!$B$1:$B$2</definedName>
    <definedName name="HaramiIndicators">CalculationsAndCharts!$AS$31</definedName>
    <definedName name="HeaderRowAnchor">InputPriceData!$B$15</definedName>
    <definedName name="HistReqDataType">InputPriceData!$E$6</definedName>
    <definedName name="HistReqEndDate">InputPriceData!$B$6</definedName>
    <definedName name="HistReqStartDate">InputPriceData!$B$5</definedName>
    <definedName name="HistReqSymbol">InputPriceData!$B$4</definedName>
    <definedName name="HL_Pivot">CalculationsAndCharts!$X$31</definedName>
    <definedName name="PivotLimitHeader">CalculationsAndCharts!$AE$31</definedName>
    <definedName name="RelRowHeaderAnchor">InputPriceData!$A$15</definedName>
    <definedName name="StepIndicators">CalculationsAndCharts!$AG$31</definedName>
    <definedName name="UnconfirmedZag">CalculationsAndCharts!$AC$32</definedName>
    <definedName name="ZigRelRowHeader">CalculationsAndCharts!$AA$31</definedName>
    <definedName name="ZZProgressFlag">CalculationsAndCharts!$D$15</definedName>
  </definedNames>
  <calcPr calcId="145621"/>
</workbook>
</file>

<file path=xl/calcChain.xml><?xml version="1.0" encoding="utf-8"?>
<calcChain xmlns="http://schemas.openxmlformats.org/spreadsheetml/2006/main">
  <c r="CR872" i="2" l="1"/>
  <c r="CS872" i="2"/>
  <c r="CN28" i="2" l="1"/>
  <c r="CM28" i="2"/>
  <c r="CO31" i="2" l="1"/>
  <c r="CN29" i="2"/>
  <c r="CM29" i="2"/>
  <c r="I17" i="1"/>
  <c r="K17" i="1" s="1"/>
  <c r="J17" i="1"/>
  <c r="L17" i="1"/>
  <c r="M17" i="1"/>
  <c r="I18" i="1"/>
  <c r="K18" i="1" s="1"/>
  <c r="M18" i="1"/>
  <c r="I19" i="1"/>
  <c r="M19" i="1" s="1"/>
  <c r="J19" i="1"/>
  <c r="K19" i="1"/>
  <c r="L19" i="1"/>
  <c r="I20" i="1"/>
  <c r="M20" i="1"/>
  <c r="I21" i="1"/>
  <c r="J21" i="1"/>
  <c r="L21" i="1"/>
  <c r="I22" i="1"/>
  <c r="I23" i="1"/>
  <c r="L23" i="1"/>
  <c r="I24" i="1"/>
  <c r="I25" i="1"/>
  <c r="M25" i="1" s="1"/>
  <c r="J25" i="1"/>
  <c r="K25" i="1"/>
  <c r="L25" i="1"/>
  <c r="I26" i="1"/>
  <c r="I27" i="1"/>
  <c r="M27" i="1" s="1"/>
  <c r="K27" i="1"/>
  <c r="I28" i="1"/>
  <c r="K28" i="1"/>
  <c r="L28" i="1"/>
  <c r="I29" i="1"/>
  <c r="J29" i="1" s="1"/>
  <c r="I30" i="1"/>
  <c r="K30" i="1"/>
  <c r="I31" i="1"/>
  <c r="I32" i="1"/>
  <c r="I33" i="1"/>
  <c r="M33" i="1" s="1"/>
  <c r="J33" i="1"/>
  <c r="K33" i="1"/>
  <c r="L33" i="1"/>
  <c r="I34" i="1"/>
  <c r="I35" i="1"/>
  <c r="M35" i="1" s="1"/>
  <c r="J35" i="1"/>
  <c r="I36" i="1"/>
  <c r="I37" i="1"/>
  <c r="I38" i="1"/>
  <c r="L38" i="1" s="1"/>
  <c r="K38" i="1"/>
  <c r="M38" i="1"/>
  <c r="I39" i="1"/>
  <c r="L39" i="1" s="1"/>
  <c r="K39" i="1"/>
  <c r="I40" i="1"/>
  <c r="K40" i="1"/>
  <c r="I41" i="1"/>
  <c r="K41" i="1" s="1"/>
  <c r="J41" i="1"/>
  <c r="L41" i="1"/>
  <c r="M41" i="1"/>
  <c r="I42" i="1"/>
  <c r="K42" i="1" s="1"/>
  <c r="M42" i="1"/>
  <c r="I43" i="1"/>
  <c r="L43" i="1"/>
  <c r="I44" i="1"/>
  <c r="I45" i="1"/>
  <c r="L45" i="1" s="1"/>
  <c r="I46" i="1"/>
  <c r="J46" i="1" s="1"/>
  <c r="I47" i="1"/>
  <c r="M47" i="1" s="1"/>
  <c r="J47" i="1"/>
  <c r="K47" i="1"/>
  <c r="L47" i="1"/>
  <c r="I48" i="1"/>
  <c r="I49" i="1"/>
  <c r="K49" i="1"/>
  <c r="I50" i="1"/>
  <c r="I51" i="1"/>
  <c r="M51" i="1" s="1"/>
  <c r="K51" i="1"/>
  <c r="I52" i="1"/>
  <c r="M52" i="1"/>
  <c r="I53" i="1"/>
  <c r="J53" i="1" s="1"/>
  <c r="L53" i="1"/>
  <c r="I54" i="1"/>
  <c r="K54" i="1" s="1"/>
  <c r="M54" i="1"/>
  <c r="I55" i="1"/>
  <c r="J55" i="1"/>
  <c r="K55" i="1"/>
  <c r="L55" i="1"/>
  <c r="M55" i="1"/>
  <c r="I56" i="1"/>
  <c r="K56" i="1" s="1"/>
  <c r="I57" i="1"/>
  <c r="K57" i="1" s="1"/>
  <c r="J57" i="1"/>
  <c r="L57" i="1"/>
  <c r="M57" i="1"/>
  <c r="I58" i="1"/>
  <c r="J58" i="1" s="1"/>
  <c r="M58" i="1"/>
  <c r="I59" i="1"/>
  <c r="J59" i="1"/>
  <c r="I60" i="1"/>
  <c r="K60" i="1" s="1"/>
  <c r="J60" i="1"/>
  <c r="L60" i="1"/>
  <c r="M60" i="1"/>
  <c r="I61" i="1"/>
  <c r="L61" i="1"/>
  <c r="I62" i="1"/>
  <c r="M62" i="1" s="1"/>
  <c r="L62" i="1"/>
  <c r="I63" i="1"/>
  <c r="I64" i="1"/>
  <c r="K64" i="1" s="1"/>
  <c r="J64" i="1"/>
  <c r="I65" i="1"/>
  <c r="I66" i="1"/>
  <c r="K66" i="1"/>
  <c r="I67" i="1"/>
  <c r="M67" i="1" s="1"/>
  <c r="J67" i="1"/>
  <c r="I68" i="1"/>
  <c r="J68" i="1" s="1"/>
  <c r="I69" i="1"/>
  <c r="M69" i="1" s="1"/>
  <c r="I70" i="1"/>
  <c r="I71" i="1"/>
  <c r="M71" i="1" s="1"/>
  <c r="K71" i="1"/>
  <c r="I72" i="1"/>
  <c r="I73" i="1"/>
  <c r="L73" i="1" s="1"/>
  <c r="M73" i="1"/>
  <c r="I74" i="1"/>
  <c r="J74" i="1" s="1"/>
  <c r="K74" i="1"/>
  <c r="I75" i="1"/>
  <c r="L75" i="1" s="1"/>
  <c r="J75" i="1"/>
  <c r="I76" i="1"/>
  <c r="K76" i="1" s="1"/>
  <c r="J76" i="1"/>
  <c r="L76" i="1"/>
  <c r="M76" i="1"/>
  <c r="I77" i="1"/>
  <c r="I78" i="1"/>
  <c r="I79" i="1"/>
  <c r="M79" i="1" s="1"/>
  <c r="J79" i="1"/>
  <c r="K79" i="1"/>
  <c r="L79" i="1"/>
  <c r="I80" i="1"/>
  <c r="K80" i="1" s="1"/>
  <c r="J80" i="1"/>
  <c r="I81" i="1"/>
  <c r="L81" i="1" s="1"/>
  <c r="J81" i="1"/>
  <c r="K81" i="1"/>
  <c r="M81" i="1"/>
  <c r="I82" i="1"/>
  <c r="I83" i="1"/>
  <c r="L83" i="1" s="1"/>
  <c r="I84" i="1"/>
  <c r="I85" i="1"/>
  <c r="I86" i="1"/>
  <c r="I87" i="1"/>
  <c r="M87" i="1" s="1"/>
  <c r="K87" i="1"/>
  <c r="I88" i="1"/>
  <c r="I89" i="1"/>
  <c r="L89" i="1" s="1"/>
  <c r="K89" i="1"/>
  <c r="I90" i="1"/>
  <c r="K90" i="1"/>
  <c r="I91" i="1"/>
  <c r="L91" i="1"/>
  <c r="I92" i="1"/>
  <c r="I93" i="1"/>
  <c r="I94" i="1"/>
  <c r="K94" i="1"/>
  <c r="I95" i="1"/>
  <c r="I96" i="1"/>
  <c r="I97" i="1"/>
  <c r="K97" i="1"/>
  <c r="I98" i="1"/>
  <c r="K98" i="1" s="1"/>
  <c r="I99" i="1"/>
  <c r="J99" i="1"/>
  <c r="I100" i="1"/>
  <c r="I101" i="1"/>
  <c r="L101" i="1" s="1"/>
  <c r="M101" i="1"/>
  <c r="I102" i="1"/>
  <c r="M102" i="1"/>
  <c r="I103" i="1"/>
  <c r="K103" i="1" s="1"/>
  <c r="J103" i="1"/>
  <c r="L103" i="1"/>
  <c r="M103" i="1"/>
  <c r="I104" i="1"/>
  <c r="K104" i="1" s="1"/>
  <c r="I105" i="1"/>
  <c r="I106" i="1"/>
  <c r="M106" i="1" s="1"/>
  <c r="K106" i="1"/>
  <c r="I107" i="1"/>
  <c r="J107" i="1" s="1"/>
  <c r="I108" i="1"/>
  <c r="I109" i="1"/>
  <c r="L109" i="1"/>
  <c r="M109" i="1"/>
  <c r="I110" i="1"/>
  <c r="L110" i="1"/>
  <c r="M110" i="1"/>
  <c r="I111" i="1"/>
  <c r="J111" i="1" s="1"/>
  <c r="K111" i="1"/>
  <c r="M111" i="1"/>
  <c r="I112" i="1"/>
  <c r="I113" i="1"/>
  <c r="I114" i="1"/>
  <c r="K114" i="1"/>
  <c r="M114" i="1"/>
  <c r="I115" i="1"/>
  <c r="I116" i="1"/>
  <c r="I117" i="1"/>
  <c r="M117" i="1"/>
  <c r="I118" i="1"/>
  <c r="J118" i="1" s="1"/>
  <c r="K118" i="1"/>
  <c r="I119" i="1"/>
  <c r="J119" i="1"/>
  <c r="M119" i="1"/>
  <c r="I120" i="1"/>
  <c r="J120" i="1" s="1"/>
  <c r="I121" i="1"/>
  <c r="I122" i="1"/>
  <c r="I123" i="1"/>
  <c r="J123" i="1" s="1"/>
  <c r="I124" i="1"/>
  <c r="K124" i="1" s="1"/>
  <c r="J124" i="1"/>
  <c r="L124" i="1"/>
  <c r="M124" i="1"/>
  <c r="I125" i="1"/>
  <c r="M125" i="1"/>
  <c r="I126" i="1"/>
  <c r="I127" i="1"/>
  <c r="K127" i="1"/>
  <c r="L127" i="1"/>
  <c r="I128" i="1"/>
  <c r="J128" i="1"/>
  <c r="K128" i="1"/>
  <c r="I129" i="1"/>
  <c r="I130" i="1"/>
  <c r="M130" i="1" s="1"/>
  <c r="I131" i="1"/>
  <c r="J131" i="1" s="1"/>
  <c r="L131" i="1"/>
  <c r="I132" i="1"/>
  <c r="K132" i="1" s="1"/>
  <c r="J132" i="1"/>
  <c r="M132" i="1"/>
  <c r="I133" i="1"/>
  <c r="M133" i="1" s="1"/>
  <c r="I134" i="1"/>
  <c r="I135" i="1"/>
  <c r="K135" i="1"/>
  <c r="M135" i="1"/>
  <c r="I136" i="1"/>
  <c r="I137" i="1"/>
  <c r="I138" i="1"/>
  <c r="M138" i="1" s="1"/>
  <c r="I139" i="1"/>
  <c r="L139" i="1" s="1"/>
  <c r="I140" i="1"/>
  <c r="L140" i="1"/>
  <c r="I141" i="1"/>
  <c r="L141" i="1" s="1"/>
  <c r="I142" i="1"/>
  <c r="I143" i="1"/>
  <c r="L143" i="1"/>
  <c r="I144" i="1"/>
  <c r="J144" i="1" s="1"/>
  <c r="I145" i="1"/>
  <c r="I146" i="1"/>
  <c r="M146" i="1"/>
  <c r="I147" i="1"/>
  <c r="L147" i="1"/>
  <c r="I148" i="1"/>
  <c r="L148" i="1" s="1"/>
  <c r="I149" i="1"/>
  <c r="L149" i="1"/>
  <c r="I150" i="1"/>
  <c r="K150" i="1"/>
  <c r="I151" i="1"/>
  <c r="J151" i="1"/>
  <c r="K151" i="1"/>
  <c r="L151" i="1"/>
  <c r="M151" i="1"/>
  <c r="I152" i="1"/>
  <c r="I153" i="1"/>
  <c r="L153" i="1" s="1"/>
  <c r="J153" i="1"/>
  <c r="M153" i="1"/>
  <c r="I154" i="1"/>
  <c r="M154" i="1" s="1"/>
  <c r="I155" i="1"/>
  <c r="M155" i="1" s="1"/>
  <c r="J155" i="1"/>
  <c r="K155" i="1"/>
  <c r="I156" i="1"/>
  <c r="I157" i="1"/>
  <c r="I158" i="1"/>
  <c r="I159" i="1"/>
  <c r="K159" i="1"/>
  <c r="M159" i="1"/>
  <c r="I160" i="1"/>
  <c r="I161" i="1"/>
  <c r="M161" i="1" s="1"/>
  <c r="I162" i="1"/>
  <c r="I163" i="1"/>
  <c r="J163" i="1"/>
  <c r="I164" i="1"/>
  <c r="I165" i="1"/>
  <c r="L165" i="1" s="1"/>
  <c r="I166" i="1"/>
  <c r="L166" i="1"/>
  <c r="M166" i="1"/>
  <c r="I167" i="1"/>
  <c r="J167" i="1" s="1"/>
  <c r="K167" i="1"/>
  <c r="M167" i="1"/>
  <c r="I168" i="1"/>
  <c r="J168" i="1"/>
  <c r="K168" i="1"/>
  <c r="I169" i="1"/>
  <c r="K169" i="1" s="1"/>
  <c r="L169" i="1"/>
  <c r="I170" i="1"/>
  <c r="K170" i="1" s="1"/>
  <c r="M170" i="1"/>
  <c r="I171" i="1"/>
  <c r="L171" i="1" s="1"/>
  <c r="I172" i="1"/>
  <c r="I173" i="1"/>
  <c r="I174" i="1"/>
  <c r="L174" i="1" s="1"/>
  <c r="M174" i="1"/>
  <c r="I175" i="1"/>
  <c r="I176" i="1"/>
  <c r="I177" i="1"/>
  <c r="K177" i="1" s="1"/>
  <c r="M177" i="1"/>
  <c r="I178" i="1"/>
  <c r="J178" i="1" s="1"/>
  <c r="K178" i="1"/>
  <c r="M178" i="1"/>
  <c r="I179" i="1"/>
  <c r="I180" i="1"/>
  <c r="J180" i="1" s="1"/>
  <c r="I181" i="1"/>
  <c r="M181" i="1" s="1"/>
  <c r="I182" i="1"/>
  <c r="I183" i="1"/>
  <c r="K183" i="1"/>
  <c r="L183" i="1"/>
  <c r="I184" i="1"/>
  <c r="J184" i="1"/>
  <c r="K184" i="1"/>
  <c r="I185" i="1"/>
  <c r="I186" i="1"/>
  <c r="I187" i="1"/>
  <c r="K187" i="1"/>
  <c r="I188" i="1"/>
  <c r="K188" i="1" s="1"/>
  <c r="I189" i="1"/>
  <c r="K189" i="1"/>
  <c r="I190" i="1"/>
  <c r="J190" i="1" s="1"/>
  <c r="I191" i="1"/>
  <c r="I192" i="1"/>
  <c r="I193" i="1"/>
  <c r="K193" i="1" s="1"/>
  <c r="J193" i="1"/>
  <c r="L193" i="1"/>
  <c r="M193" i="1"/>
  <c r="I194" i="1"/>
  <c r="I195" i="1"/>
  <c r="K195" i="1" s="1"/>
  <c r="J195" i="1"/>
  <c r="L195" i="1"/>
  <c r="M195" i="1"/>
  <c r="I196" i="1"/>
  <c r="J196" i="1" s="1"/>
  <c r="K196" i="1"/>
  <c r="L196" i="1"/>
  <c r="M196" i="1"/>
  <c r="I197" i="1"/>
  <c r="I198" i="1"/>
  <c r="I199" i="1"/>
  <c r="I200" i="1"/>
  <c r="M200" i="1" s="1"/>
  <c r="I201" i="1"/>
  <c r="K201" i="1" s="1"/>
  <c r="J201" i="1"/>
  <c r="L201" i="1"/>
  <c r="M201" i="1"/>
  <c r="I202" i="1"/>
  <c r="L202" i="1" s="1"/>
  <c r="I203" i="1"/>
  <c r="K203" i="1" s="1"/>
  <c r="L203" i="1"/>
  <c r="I204" i="1"/>
  <c r="J204" i="1" s="1"/>
  <c r="L204" i="1"/>
  <c r="I205" i="1"/>
  <c r="I206" i="1"/>
  <c r="M206" i="1" s="1"/>
  <c r="K206" i="1"/>
  <c r="I207" i="1"/>
  <c r="J207" i="1"/>
  <c r="L207" i="1"/>
  <c r="I208" i="1"/>
  <c r="L208" i="1" s="1"/>
  <c r="I209" i="1"/>
  <c r="M209" i="1"/>
  <c r="I210" i="1"/>
  <c r="I211" i="1"/>
  <c r="J211" i="1" s="1"/>
  <c r="K211" i="1"/>
  <c r="I212" i="1"/>
  <c r="J212" i="1" s="1"/>
  <c r="K212" i="1"/>
  <c r="M212" i="1"/>
  <c r="I213" i="1"/>
  <c r="J213" i="1" s="1"/>
  <c r="I214" i="1"/>
  <c r="M214" i="1" s="1"/>
  <c r="J214" i="1"/>
  <c r="K214" i="1"/>
  <c r="L214" i="1"/>
  <c r="I215" i="1"/>
  <c r="I216" i="1"/>
  <c r="M216" i="1"/>
  <c r="I217" i="1"/>
  <c r="K217" i="1" s="1"/>
  <c r="J217" i="1"/>
  <c r="L217" i="1"/>
  <c r="M217" i="1"/>
  <c r="I218" i="1"/>
  <c r="L218" i="1" s="1"/>
  <c r="K218" i="1"/>
  <c r="I219" i="1"/>
  <c r="M219" i="1" s="1"/>
  <c r="L219" i="1"/>
  <c r="I220" i="1"/>
  <c r="J220" i="1" s="1"/>
  <c r="L220" i="1"/>
  <c r="I221" i="1"/>
  <c r="K221" i="1"/>
  <c r="L221" i="1"/>
  <c r="I222" i="1"/>
  <c r="M222" i="1" s="1"/>
  <c r="K222" i="1"/>
  <c r="I223" i="1"/>
  <c r="L223" i="1"/>
  <c r="M223" i="1"/>
  <c r="I224" i="1"/>
  <c r="L224" i="1" s="1"/>
  <c r="K224" i="1"/>
  <c r="I225" i="1"/>
  <c r="I226" i="1"/>
  <c r="K226" i="1"/>
  <c r="M226" i="1"/>
  <c r="I227" i="1"/>
  <c r="K227" i="1"/>
  <c r="I228" i="1"/>
  <c r="I229" i="1"/>
  <c r="I230" i="1"/>
  <c r="I231" i="1"/>
  <c r="J231" i="1"/>
  <c r="I232" i="1"/>
  <c r="J232" i="1" s="1"/>
  <c r="I233" i="1"/>
  <c r="J233" i="1" s="1"/>
  <c r="K233" i="1"/>
  <c r="M233" i="1"/>
  <c r="I234" i="1"/>
  <c r="L234" i="1" s="1"/>
  <c r="J234" i="1"/>
  <c r="K234" i="1"/>
  <c r="M234" i="1"/>
  <c r="I235" i="1"/>
  <c r="J235" i="1"/>
  <c r="K235" i="1"/>
  <c r="L235" i="1"/>
  <c r="M235" i="1"/>
  <c r="I236" i="1"/>
  <c r="I237" i="1"/>
  <c r="I238" i="1"/>
  <c r="J238" i="1" s="1"/>
  <c r="K238" i="1"/>
  <c r="M238" i="1"/>
  <c r="I239" i="1"/>
  <c r="J239" i="1" s="1"/>
  <c r="I240" i="1"/>
  <c r="I241" i="1"/>
  <c r="L241" i="1" s="1"/>
  <c r="J241" i="1"/>
  <c r="K241" i="1"/>
  <c r="M241" i="1"/>
  <c r="I242" i="1"/>
  <c r="L242" i="1" s="1"/>
  <c r="J242" i="1"/>
  <c r="M242" i="1"/>
  <c r="I243" i="1"/>
  <c r="L243" i="1"/>
  <c r="I244" i="1"/>
  <c r="I245" i="1"/>
  <c r="I246" i="1"/>
  <c r="I247" i="1"/>
  <c r="M247" i="1"/>
  <c r="I248" i="1"/>
  <c r="L248" i="1"/>
  <c r="I249" i="1"/>
  <c r="M249" i="1" s="1"/>
  <c r="J249" i="1"/>
  <c r="K249" i="1"/>
  <c r="L249" i="1"/>
  <c r="I250" i="1"/>
  <c r="J250" i="1"/>
  <c r="I251" i="1"/>
  <c r="I252" i="1"/>
  <c r="L252" i="1"/>
  <c r="I253" i="1"/>
  <c r="I254" i="1"/>
  <c r="M254" i="1" s="1"/>
  <c r="K254" i="1"/>
  <c r="I255" i="1"/>
  <c r="J255" i="1"/>
  <c r="M255" i="1"/>
  <c r="I256" i="1"/>
  <c r="I257" i="1"/>
  <c r="I258" i="1"/>
  <c r="L258" i="1" s="1"/>
  <c r="J258" i="1"/>
  <c r="K258" i="1"/>
  <c r="M258" i="1"/>
  <c r="I259" i="1"/>
  <c r="M259" i="1" s="1"/>
  <c r="J259" i="1"/>
  <c r="K259" i="1"/>
  <c r="L259" i="1"/>
  <c r="I260" i="1"/>
  <c r="K260" i="1" s="1"/>
  <c r="L260" i="1"/>
  <c r="I261" i="1"/>
  <c r="I262" i="1"/>
  <c r="I263" i="1"/>
  <c r="K263" i="1" s="1"/>
  <c r="J263" i="1"/>
  <c r="M263" i="1"/>
  <c r="I264" i="1"/>
  <c r="J264" i="1" s="1"/>
  <c r="I265" i="1"/>
  <c r="J265" i="1"/>
  <c r="M265" i="1"/>
  <c r="I266" i="1"/>
  <c r="K266" i="1"/>
  <c r="M266" i="1"/>
  <c r="I267" i="1"/>
  <c r="J267" i="1" s="1"/>
  <c r="K267" i="1"/>
  <c r="L267" i="1"/>
  <c r="M267" i="1"/>
  <c r="I268" i="1"/>
  <c r="L268" i="1"/>
  <c r="I269" i="1"/>
  <c r="I270" i="1"/>
  <c r="K270" i="1"/>
  <c r="I271" i="1"/>
  <c r="J271" i="1" s="1"/>
  <c r="I272" i="1"/>
  <c r="L272" i="1" s="1"/>
  <c r="J272" i="1"/>
  <c r="I273" i="1"/>
  <c r="I274" i="1"/>
  <c r="I275" i="1"/>
  <c r="J275" i="1"/>
  <c r="L275" i="1"/>
  <c r="I276" i="1"/>
  <c r="L276" i="1" s="1"/>
  <c r="K276" i="1"/>
  <c r="I277" i="1"/>
  <c r="K277" i="1" s="1"/>
  <c r="I278" i="1"/>
  <c r="I279" i="1"/>
  <c r="K279" i="1" s="1"/>
  <c r="J279" i="1"/>
  <c r="M279" i="1"/>
  <c r="I280" i="1"/>
  <c r="J280" i="1" s="1"/>
  <c r="I281" i="1"/>
  <c r="I282" i="1"/>
  <c r="M282" i="1" s="1"/>
  <c r="J282" i="1"/>
  <c r="K282" i="1"/>
  <c r="L282" i="1"/>
  <c r="I283" i="1"/>
  <c r="L283" i="1" s="1"/>
  <c r="K283" i="1"/>
  <c r="M283" i="1"/>
  <c r="I284" i="1"/>
  <c r="M284" i="1" s="1"/>
  <c r="L284" i="1"/>
  <c r="I285" i="1"/>
  <c r="I286" i="1"/>
  <c r="L286" i="1" s="1"/>
  <c r="K286" i="1"/>
  <c r="M286" i="1"/>
  <c r="I287" i="1"/>
  <c r="K287" i="1" s="1"/>
  <c r="M287" i="1"/>
  <c r="I288" i="1"/>
  <c r="L288" i="1" s="1"/>
  <c r="I289" i="1"/>
  <c r="I290" i="1"/>
  <c r="L290" i="1"/>
  <c r="I291" i="1"/>
  <c r="I292" i="1"/>
  <c r="M292" i="1" s="1"/>
  <c r="L292" i="1"/>
  <c r="I293" i="1"/>
  <c r="I294" i="1"/>
  <c r="M294" i="1" s="1"/>
  <c r="J294" i="1"/>
  <c r="K294" i="1"/>
  <c r="L294" i="1"/>
  <c r="I295" i="1"/>
  <c r="I296" i="1"/>
  <c r="I297" i="1"/>
  <c r="I298" i="1"/>
  <c r="I299" i="1"/>
  <c r="K299" i="1"/>
  <c r="I300" i="1"/>
  <c r="L300" i="1"/>
  <c r="I301" i="1"/>
  <c r="K301" i="1" s="1"/>
  <c r="I302" i="1"/>
  <c r="J302" i="1"/>
  <c r="K302" i="1"/>
  <c r="L302" i="1"/>
  <c r="M302" i="1"/>
  <c r="I303" i="1"/>
  <c r="I304" i="1"/>
  <c r="J304" i="1"/>
  <c r="L304" i="1"/>
  <c r="I305" i="1"/>
  <c r="K305" i="1"/>
  <c r="M305" i="1"/>
  <c r="I306" i="1"/>
  <c r="L306" i="1" s="1"/>
  <c r="J306" i="1"/>
  <c r="I307" i="1"/>
  <c r="I308" i="1"/>
  <c r="I309" i="1"/>
  <c r="I310" i="1"/>
  <c r="L310" i="1" s="1"/>
  <c r="J310" i="1"/>
  <c r="K310" i="1"/>
  <c r="M310" i="1"/>
  <c r="I311" i="1"/>
  <c r="K311" i="1" s="1"/>
  <c r="I312" i="1"/>
  <c r="J312" i="1"/>
  <c r="I313" i="1"/>
  <c r="J313" i="1" s="1"/>
  <c r="L313" i="1"/>
  <c r="M313" i="1"/>
  <c r="I314" i="1"/>
  <c r="J314" i="1"/>
  <c r="L314" i="1"/>
  <c r="I315" i="1"/>
  <c r="L315" i="1" s="1"/>
  <c r="K315" i="1"/>
  <c r="I316" i="1"/>
  <c r="I317" i="1"/>
  <c r="I318" i="1"/>
  <c r="K318" i="1" s="1"/>
  <c r="J318" i="1"/>
  <c r="L318" i="1"/>
  <c r="I319" i="1"/>
  <c r="K319" i="1" s="1"/>
  <c r="M319" i="1"/>
  <c r="I320" i="1"/>
  <c r="L320" i="1" s="1"/>
  <c r="I321" i="1"/>
  <c r="I322" i="1"/>
  <c r="J322" i="1"/>
  <c r="K322" i="1"/>
  <c r="I323" i="1"/>
  <c r="I324" i="1"/>
  <c r="M324" i="1" s="1"/>
  <c r="J324" i="1"/>
  <c r="I325" i="1"/>
  <c r="I326" i="1"/>
  <c r="K326" i="1" s="1"/>
  <c r="J326" i="1"/>
  <c r="L326" i="1"/>
  <c r="I327" i="1"/>
  <c r="M327" i="1"/>
  <c r="I328" i="1"/>
  <c r="I329" i="1"/>
  <c r="M329" i="1"/>
  <c r="I330" i="1"/>
  <c r="K330" i="1"/>
  <c r="I331" i="1"/>
  <c r="L331" i="1" s="1"/>
  <c r="J331" i="1"/>
  <c r="K331" i="1"/>
  <c r="I332" i="1"/>
  <c r="I333" i="1"/>
  <c r="M333" i="1" s="1"/>
  <c r="L333" i="1"/>
  <c r="I334" i="1"/>
  <c r="I335" i="1"/>
  <c r="M335" i="1" s="1"/>
  <c r="K335" i="1"/>
  <c r="I336" i="1"/>
  <c r="K336" i="1" s="1"/>
  <c r="J336" i="1"/>
  <c r="L336" i="1"/>
  <c r="I337" i="1"/>
  <c r="I338" i="1"/>
  <c r="M338" i="1" s="1"/>
  <c r="J338" i="1"/>
  <c r="L338" i="1"/>
  <c r="I339" i="1"/>
  <c r="M339" i="1" s="1"/>
  <c r="I340" i="1"/>
  <c r="I341" i="1"/>
  <c r="I342" i="1"/>
  <c r="I343" i="1"/>
  <c r="I344" i="1"/>
  <c r="J344" i="1"/>
  <c r="M344" i="1"/>
  <c r="I345" i="1"/>
  <c r="J345" i="1" s="1"/>
  <c r="K345" i="1"/>
  <c r="L345" i="1"/>
  <c r="I346" i="1"/>
  <c r="M346" i="1" s="1"/>
  <c r="J346" i="1"/>
  <c r="L346" i="1"/>
  <c r="I347" i="1"/>
  <c r="L347" i="1" s="1"/>
  <c r="K347" i="1"/>
  <c r="I348" i="1"/>
  <c r="I349" i="1"/>
  <c r="I350" i="1"/>
  <c r="J350" i="1" s="1"/>
  <c r="K350" i="1"/>
  <c r="L350" i="1"/>
  <c r="M350" i="1"/>
  <c r="I351" i="1"/>
  <c r="I352" i="1"/>
  <c r="L352" i="1"/>
  <c r="I353" i="1"/>
  <c r="M353" i="1" s="1"/>
  <c r="I354" i="1"/>
  <c r="J354" i="1"/>
  <c r="I355" i="1"/>
  <c r="J355" i="1" s="1"/>
  <c r="M355" i="1"/>
  <c r="I356" i="1"/>
  <c r="L356" i="1" s="1"/>
  <c r="I357" i="1"/>
  <c r="I358" i="1"/>
  <c r="K358" i="1"/>
  <c r="M358" i="1"/>
  <c r="I359" i="1"/>
  <c r="K359" i="1" s="1"/>
  <c r="I360" i="1"/>
  <c r="I361" i="1"/>
  <c r="I362" i="1"/>
  <c r="M362" i="1" s="1"/>
  <c r="K362" i="1"/>
  <c r="L362" i="1"/>
  <c r="I363" i="1"/>
  <c r="L363" i="1" s="1"/>
  <c r="I364" i="1"/>
  <c r="I365" i="1"/>
  <c r="L365" i="1" s="1"/>
  <c r="J365" i="1"/>
  <c r="K365" i="1"/>
  <c r="M365" i="1"/>
  <c r="I366" i="1"/>
  <c r="K366" i="1"/>
  <c r="I367" i="1"/>
  <c r="I368" i="1"/>
  <c r="J368" i="1"/>
  <c r="L368" i="1"/>
  <c r="I369" i="1"/>
  <c r="J369" i="1" s="1"/>
  <c r="K369" i="1"/>
  <c r="I370" i="1"/>
  <c r="I371" i="1"/>
  <c r="M371" i="1" s="1"/>
  <c r="J371" i="1"/>
  <c r="I372" i="1"/>
  <c r="K372" i="1" s="1"/>
  <c r="J372" i="1"/>
  <c r="L372" i="1"/>
  <c r="I373" i="1"/>
  <c r="I374" i="1"/>
  <c r="I375" i="1"/>
  <c r="I376" i="1"/>
  <c r="M376" i="1" s="1"/>
  <c r="K376" i="1"/>
  <c r="I377" i="1"/>
  <c r="I378" i="1"/>
  <c r="I379" i="1"/>
  <c r="L379" i="1" s="1"/>
  <c r="I380" i="1"/>
  <c r="L380" i="1" s="1"/>
  <c r="I381" i="1"/>
  <c r="K381" i="1" s="1"/>
  <c r="J381" i="1"/>
  <c r="L381" i="1"/>
  <c r="I382" i="1"/>
  <c r="J382" i="1"/>
  <c r="K382" i="1"/>
  <c r="L382" i="1"/>
  <c r="M382" i="1"/>
  <c r="I383" i="1"/>
  <c r="I384" i="1"/>
  <c r="I385" i="1"/>
  <c r="J385" i="1" s="1"/>
  <c r="M385" i="1"/>
  <c r="I386" i="1"/>
  <c r="I387" i="1"/>
  <c r="K387" i="1" s="1"/>
  <c r="J387" i="1"/>
  <c r="L387" i="1"/>
  <c r="I388" i="1"/>
  <c r="M388" i="1"/>
  <c r="I389" i="1"/>
  <c r="I390" i="1"/>
  <c r="M390" i="1" s="1"/>
  <c r="L390" i="1"/>
  <c r="I391" i="1"/>
  <c r="I392" i="1"/>
  <c r="I393" i="1"/>
  <c r="I394" i="1"/>
  <c r="M394" i="1" s="1"/>
  <c r="J394" i="1"/>
  <c r="L394" i="1"/>
  <c r="I395" i="1"/>
  <c r="I396" i="1"/>
  <c r="L396" i="1" s="1"/>
  <c r="I397" i="1"/>
  <c r="L397" i="1" s="1"/>
  <c r="J397" i="1"/>
  <c r="K397" i="1"/>
  <c r="M397" i="1"/>
  <c r="I398" i="1"/>
  <c r="I399" i="1"/>
  <c r="I400" i="1"/>
  <c r="I401" i="1"/>
  <c r="I402" i="1"/>
  <c r="K402" i="1" s="1"/>
  <c r="I403" i="1"/>
  <c r="K403" i="1" s="1"/>
  <c r="L403" i="1"/>
  <c r="M403" i="1"/>
  <c r="I404" i="1"/>
  <c r="K404" i="1" s="1"/>
  <c r="J404" i="1"/>
  <c r="M404" i="1"/>
  <c r="I405" i="1"/>
  <c r="I406" i="1"/>
  <c r="J406" i="1"/>
  <c r="K406" i="1"/>
  <c r="L406" i="1"/>
  <c r="M406" i="1"/>
  <c r="I407" i="1"/>
  <c r="I408" i="1"/>
  <c r="I409" i="1"/>
  <c r="L409" i="1"/>
  <c r="M409" i="1"/>
  <c r="I410" i="1"/>
  <c r="I411" i="1"/>
  <c r="L411" i="1" s="1"/>
  <c r="I412" i="1"/>
  <c r="L412" i="1"/>
  <c r="I413" i="1"/>
  <c r="I414" i="1"/>
  <c r="J414" i="1" s="1"/>
  <c r="K414" i="1"/>
  <c r="L414" i="1"/>
  <c r="M414" i="1"/>
  <c r="I415" i="1"/>
  <c r="I416" i="1"/>
  <c r="J416" i="1" s="1"/>
  <c r="L416" i="1"/>
  <c r="I417" i="1"/>
  <c r="K417" i="1" s="1"/>
  <c r="I418" i="1"/>
  <c r="L418" i="1" s="1"/>
  <c r="K418" i="1"/>
  <c r="I419" i="1"/>
  <c r="I420" i="1"/>
  <c r="K420" i="1" s="1"/>
  <c r="J420" i="1"/>
  <c r="L420" i="1"/>
  <c r="I421" i="1"/>
  <c r="I422" i="1"/>
  <c r="L422" i="1" s="1"/>
  <c r="J422" i="1"/>
  <c r="I423" i="1"/>
  <c r="I424" i="1"/>
  <c r="L424" i="1" s="1"/>
  <c r="J424" i="1"/>
  <c r="M424" i="1"/>
  <c r="I425" i="1"/>
  <c r="L425" i="1"/>
  <c r="I426" i="1"/>
  <c r="J426" i="1" s="1"/>
  <c r="L426" i="1"/>
  <c r="I427" i="1"/>
  <c r="J427" i="1" s="1"/>
  <c r="L427" i="1"/>
  <c r="M427" i="1"/>
  <c r="I428" i="1"/>
  <c r="I429" i="1"/>
  <c r="I430" i="1"/>
  <c r="I431" i="1"/>
  <c r="J431" i="1" s="1"/>
  <c r="K431" i="1"/>
  <c r="I432" i="1"/>
  <c r="I433" i="1"/>
  <c r="I434" i="1"/>
  <c r="I435" i="1"/>
  <c r="K435" i="1" s="1"/>
  <c r="J435" i="1"/>
  <c r="I436" i="1"/>
  <c r="K436" i="1" s="1"/>
  <c r="J436" i="1"/>
  <c r="L436" i="1"/>
  <c r="I437" i="1"/>
  <c r="L437" i="1" s="1"/>
  <c r="K437" i="1"/>
  <c r="I438" i="1"/>
  <c r="K438" i="1" s="1"/>
  <c r="J438" i="1"/>
  <c r="M438" i="1"/>
  <c r="I439" i="1"/>
  <c r="M439" i="1" s="1"/>
  <c r="J439" i="1"/>
  <c r="I440" i="1"/>
  <c r="I441" i="1"/>
  <c r="L441" i="1" s="1"/>
  <c r="M441" i="1"/>
  <c r="I442" i="1"/>
  <c r="I443" i="1"/>
  <c r="I444" i="1"/>
  <c r="M444" i="1"/>
  <c r="I445" i="1"/>
  <c r="L445" i="1" s="1"/>
  <c r="J445" i="1"/>
  <c r="K445" i="1"/>
  <c r="M445" i="1"/>
  <c r="I446" i="1"/>
  <c r="L446" i="1" s="1"/>
  <c r="K446" i="1"/>
  <c r="M446" i="1"/>
  <c r="I447" i="1"/>
  <c r="J447" i="1" s="1"/>
  <c r="K447" i="1"/>
  <c r="I448" i="1"/>
  <c r="M448" i="1" s="1"/>
  <c r="L448" i="1"/>
  <c r="I449" i="1"/>
  <c r="I450" i="1"/>
  <c r="I451" i="1"/>
  <c r="L451" i="1" s="1"/>
  <c r="J451" i="1"/>
  <c r="I452" i="1"/>
  <c r="L452" i="1" s="1"/>
  <c r="J452" i="1"/>
  <c r="I453" i="1"/>
  <c r="K453" i="1" s="1"/>
  <c r="L453" i="1"/>
  <c r="I454" i="1"/>
  <c r="J454" i="1"/>
  <c r="K454" i="1"/>
  <c r="L454" i="1"/>
  <c r="M454" i="1"/>
  <c r="I455" i="1"/>
  <c r="J455" i="1" s="1"/>
  <c r="M455" i="1"/>
  <c r="I456" i="1"/>
  <c r="K456" i="1"/>
  <c r="I457" i="1"/>
  <c r="I458" i="1"/>
  <c r="I459" i="1"/>
  <c r="I460" i="1"/>
  <c r="I461" i="1"/>
  <c r="L461" i="1"/>
  <c r="I462" i="1"/>
  <c r="J462" i="1"/>
  <c r="K462" i="1"/>
  <c r="L462" i="1"/>
  <c r="M462" i="1"/>
  <c r="I463" i="1"/>
  <c r="I464" i="1"/>
  <c r="J464" i="1" s="1"/>
  <c r="I465" i="1"/>
  <c r="M465" i="1" s="1"/>
  <c r="K465" i="1"/>
  <c r="I466" i="1"/>
  <c r="K466" i="1" s="1"/>
  <c r="L466" i="1"/>
  <c r="I467" i="1"/>
  <c r="M467" i="1"/>
  <c r="I468" i="1"/>
  <c r="K468" i="1" s="1"/>
  <c r="J468" i="1"/>
  <c r="L468" i="1"/>
  <c r="M468" i="1"/>
  <c r="I469" i="1"/>
  <c r="I470" i="1"/>
  <c r="J470" i="1" s="1"/>
  <c r="K470" i="1"/>
  <c r="M470" i="1"/>
  <c r="I471" i="1"/>
  <c r="J471" i="1" s="1"/>
  <c r="I472" i="1"/>
  <c r="I473" i="1"/>
  <c r="I474" i="1"/>
  <c r="L474" i="1" s="1"/>
  <c r="J474" i="1"/>
  <c r="I475" i="1"/>
  <c r="L475" i="1" s="1"/>
  <c r="K475" i="1"/>
  <c r="I476" i="1"/>
  <c r="L476" i="1" s="1"/>
  <c r="I477" i="1"/>
  <c r="J477" i="1"/>
  <c r="K477" i="1"/>
  <c r="L477" i="1"/>
  <c r="M477" i="1"/>
  <c r="I478" i="1"/>
  <c r="L478" i="1" s="1"/>
  <c r="J478" i="1"/>
  <c r="K478" i="1"/>
  <c r="M478" i="1"/>
  <c r="I479" i="1"/>
  <c r="J479" i="1" s="1"/>
  <c r="I480" i="1"/>
  <c r="I481" i="1"/>
  <c r="M481" i="1" s="1"/>
  <c r="K481" i="1"/>
  <c r="I482" i="1"/>
  <c r="K482" i="1" s="1"/>
  <c r="L482" i="1"/>
  <c r="I483" i="1"/>
  <c r="L483" i="1" s="1"/>
  <c r="I484" i="1"/>
  <c r="K484" i="1" s="1"/>
  <c r="J484" i="1"/>
  <c r="L484" i="1"/>
  <c r="I485" i="1"/>
  <c r="I486" i="1"/>
  <c r="L486" i="1" s="1"/>
  <c r="K486" i="1"/>
  <c r="M486" i="1"/>
  <c r="I487" i="1"/>
  <c r="M487" i="1" s="1"/>
  <c r="I488" i="1"/>
  <c r="J488" i="1" s="1"/>
  <c r="I489" i="1"/>
  <c r="I490" i="1"/>
  <c r="K490" i="1" s="1"/>
  <c r="J490" i="1"/>
  <c r="I491" i="1"/>
  <c r="I492" i="1"/>
  <c r="I493" i="1"/>
  <c r="K493" i="1"/>
  <c r="I494" i="1"/>
  <c r="J494" i="1" s="1"/>
  <c r="K494" i="1"/>
  <c r="L494" i="1"/>
  <c r="M494" i="1"/>
  <c r="I495" i="1"/>
  <c r="I496" i="1"/>
  <c r="I497" i="1"/>
  <c r="L497" i="1"/>
  <c r="M497" i="1"/>
  <c r="I498" i="1"/>
  <c r="I499" i="1"/>
  <c r="M499" i="1" s="1"/>
  <c r="L499" i="1"/>
  <c r="I500" i="1"/>
  <c r="K500" i="1" s="1"/>
  <c r="J500" i="1"/>
  <c r="L500" i="1"/>
  <c r="M500" i="1"/>
  <c r="I501" i="1"/>
  <c r="I502" i="1"/>
  <c r="L502" i="1"/>
  <c r="I503" i="1"/>
  <c r="J503" i="1" s="1"/>
  <c r="M503" i="1"/>
  <c r="I504" i="1"/>
  <c r="I505" i="1"/>
  <c r="L505" i="1"/>
  <c r="M505" i="1"/>
  <c r="I506" i="1"/>
  <c r="I507" i="1"/>
  <c r="L507" i="1" s="1"/>
  <c r="I508" i="1"/>
  <c r="I509" i="1"/>
  <c r="M509" i="1"/>
  <c r="I510" i="1"/>
  <c r="L510" i="1" s="1"/>
  <c r="K510" i="1"/>
  <c r="I511" i="1"/>
  <c r="K511" i="1" s="1"/>
  <c r="I512" i="1"/>
  <c r="K512" i="1" s="1"/>
  <c r="L512" i="1"/>
  <c r="I513" i="1"/>
  <c r="K513" i="1" s="1"/>
  <c r="L513" i="1"/>
  <c r="I514" i="1"/>
  <c r="I515" i="1"/>
  <c r="I516" i="1"/>
  <c r="I517" i="1"/>
  <c r="J517" i="1"/>
  <c r="I518" i="1"/>
  <c r="L518" i="1"/>
  <c r="I519" i="1"/>
  <c r="J519" i="1" s="1"/>
  <c r="I520" i="1"/>
  <c r="I521" i="1"/>
  <c r="I522" i="1"/>
  <c r="I523" i="1"/>
  <c r="I524" i="1"/>
  <c r="L524" i="1" s="1"/>
  <c r="I525" i="1"/>
  <c r="L525" i="1" s="1"/>
  <c r="K525" i="1"/>
  <c r="I526" i="1"/>
  <c r="L526" i="1"/>
  <c r="I527" i="1"/>
  <c r="I528" i="1"/>
  <c r="L528" i="1" s="1"/>
  <c r="M528" i="1"/>
  <c r="I529" i="1"/>
  <c r="I530" i="1"/>
  <c r="L530" i="1" s="1"/>
  <c r="I531" i="1"/>
  <c r="I532" i="1"/>
  <c r="J532" i="1"/>
  <c r="I533" i="1"/>
  <c r="I534" i="1"/>
  <c r="M534" i="1" s="1"/>
  <c r="K534" i="1"/>
  <c r="I535" i="1"/>
  <c r="L535" i="1"/>
  <c r="M535" i="1"/>
  <c r="I536" i="1"/>
  <c r="K536" i="1" s="1"/>
  <c r="J536" i="1"/>
  <c r="M536" i="1"/>
  <c r="I537" i="1"/>
  <c r="J537" i="1"/>
  <c r="K537" i="1"/>
  <c r="L537" i="1"/>
  <c r="M537" i="1"/>
  <c r="I538" i="1"/>
  <c r="M538" i="1" s="1"/>
  <c r="J538" i="1"/>
  <c r="I539" i="1"/>
  <c r="I540" i="1"/>
  <c r="L540" i="1" s="1"/>
  <c r="I541" i="1"/>
  <c r="I542" i="1"/>
  <c r="K542" i="1" s="1"/>
  <c r="I543" i="1"/>
  <c r="M543" i="1"/>
  <c r="I544" i="1"/>
  <c r="M544" i="1" s="1"/>
  <c r="K544" i="1"/>
  <c r="L544" i="1"/>
  <c r="I545" i="1"/>
  <c r="K545" i="1" s="1"/>
  <c r="J545" i="1"/>
  <c r="M545" i="1"/>
  <c r="I546" i="1"/>
  <c r="L546" i="1" s="1"/>
  <c r="M546" i="1"/>
  <c r="I547" i="1"/>
  <c r="I548" i="1"/>
  <c r="L548" i="1"/>
  <c r="M548" i="1"/>
  <c r="I549" i="1"/>
  <c r="I550" i="1"/>
  <c r="J550" i="1" s="1"/>
  <c r="L550" i="1"/>
  <c r="I551" i="1"/>
  <c r="I552" i="1"/>
  <c r="L552" i="1" s="1"/>
  <c r="J552" i="1"/>
  <c r="M552" i="1"/>
  <c r="I553" i="1"/>
  <c r="I554" i="1"/>
  <c r="M554" i="1" s="1"/>
  <c r="I555" i="1"/>
  <c r="L555" i="1"/>
  <c r="I556" i="1"/>
  <c r="L556" i="1" s="1"/>
  <c r="I557" i="1"/>
  <c r="K557" i="1" s="1"/>
  <c r="L557" i="1"/>
  <c r="I558" i="1"/>
  <c r="I559" i="1"/>
  <c r="L559" i="1"/>
  <c r="M559" i="1"/>
  <c r="I560" i="1"/>
  <c r="M560" i="1" s="1"/>
  <c r="J560" i="1"/>
  <c r="L560" i="1"/>
  <c r="I561" i="1"/>
  <c r="J561" i="1" s="1"/>
  <c r="L561" i="1"/>
  <c r="M561" i="1"/>
  <c r="I562" i="1"/>
  <c r="I563" i="1"/>
  <c r="I564" i="1"/>
  <c r="L564" i="1"/>
  <c r="I565" i="1"/>
  <c r="I566" i="1"/>
  <c r="J566" i="1" s="1"/>
  <c r="K566" i="1"/>
  <c r="M566" i="1"/>
  <c r="I567" i="1"/>
  <c r="K567" i="1" s="1"/>
  <c r="J567" i="1"/>
  <c r="L567" i="1"/>
  <c r="M567" i="1"/>
  <c r="I568" i="1"/>
  <c r="L568" i="1"/>
  <c r="I569" i="1"/>
  <c r="J569" i="1" s="1"/>
  <c r="K569" i="1"/>
  <c r="L569" i="1"/>
  <c r="M569" i="1"/>
  <c r="I570" i="1"/>
  <c r="I571" i="1"/>
  <c r="I572" i="1"/>
  <c r="I573" i="1"/>
  <c r="L573" i="1" s="1"/>
  <c r="K573" i="1"/>
  <c r="I574" i="1"/>
  <c r="I575" i="1"/>
  <c r="K575" i="1" s="1"/>
  <c r="J575" i="1"/>
  <c r="L575" i="1"/>
  <c r="M575" i="1"/>
  <c r="I576" i="1"/>
  <c r="M576" i="1" s="1"/>
  <c r="J576" i="1"/>
  <c r="L576" i="1"/>
  <c r="I577" i="1"/>
  <c r="J577" i="1"/>
  <c r="K577" i="1"/>
  <c r="L577" i="1"/>
  <c r="M577" i="1"/>
  <c r="I578" i="1"/>
  <c r="J578" i="1" s="1"/>
  <c r="M578" i="1"/>
  <c r="I579" i="1"/>
  <c r="I580" i="1"/>
  <c r="M580" i="1" s="1"/>
  <c r="I581" i="1"/>
  <c r="I582" i="1"/>
  <c r="J582" i="1" s="1"/>
  <c r="L582" i="1"/>
  <c r="I583" i="1"/>
  <c r="I584" i="1"/>
  <c r="L584" i="1"/>
  <c r="I585" i="1"/>
  <c r="L585" i="1"/>
  <c r="I586" i="1"/>
  <c r="M586" i="1" s="1"/>
  <c r="I587" i="1"/>
  <c r="J587" i="1"/>
  <c r="I588" i="1"/>
  <c r="M588" i="1" s="1"/>
  <c r="I589" i="1"/>
  <c r="I590" i="1"/>
  <c r="M590" i="1"/>
  <c r="I591" i="1"/>
  <c r="I592" i="1"/>
  <c r="L592" i="1"/>
  <c r="I593" i="1"/>
  <c r="L593" i="1" s="1"/>
  <c r="K593" i="1"/>
  <c r="M593" i="1"/>
  <c r="I594" i="1"/>
  <c r="J594" i="1" s="1"/>
  <c r="I595" i="1"/>
  <c r="I596" i="1"/>
  <c r="M596" i="1" s="1"/>
  <c r="L596" i="1"/>
  <c r="I597" i="1"/>
  <c r="L597" i="1" s="1"/>
  <c r="I598" i="1"/>
  <c r="K598" i="1"/>
  <c r="I599" i="1"/>
  <c r="I600" i="1"/>
  <c r="J600" i="1" s="1"/>
  <c r="K600" i="1"/>
  <c r="L600" i="1"/>
  <c r="M600" i="1"/>
  <c r="I601" i="1"/>
  <c r="K601" i="1"/>
  <c r="I602" i="1"/>
  <c r="I603" i="1"/>
  <c r="I604" i="1"/>
  <c r="I605" i="1"/>
  <c r="L605" i="1"/>
  <c r="M605" i="1"/>
  <c r="I606" i="1"/>
  <c r="I607" i="1"/>
  <c r="K607" i="1" s="1"/>
  <c r="L607" i="1"/>
  <c r="M607" i="1"/>
  <c r="I608" i="1"/>
  <c r="I609" i="1"/>
  <c r="M609" i="1" s="1"/>
  <c r="K609" i="1"/>
  <c r="L609" i="1"/>
  <c r="I610" i="1"/>
  <c r="I611" i="1"/>
  <c r="K611" i="1" s="1"/>
  <c r="L611" i="1"/>
  <c r="M611" i="1"/>
  <c r="I612" i="1"/>
  <c r="K612" i="1"/>
  <c r="M612" i="1"/>
  <c r="I613" i="1"/>
  <c r="J613" i="1" s="1"/>
  <c r="K613" i="1"/>
  <c r="L613" i="1"/>
  <c r="M613" i="1"/>
  <c r="I614" i="1"/>
  <c r="I615" i="1"/>
  <c r="I616" i="1"/>
  <c r="J616" i="1" s="1"/>
  <c r="L616" i="1"/>
  <c r="I617" i="1"/>
  <c r="J617" i="1"/>
  <c r="L617" i="1"/>
  <c r="I618" i="1"/>
  <c r="L618" i="1" s="1"/>
  <c r="I619" i="1"/>
  <c r="J619" i="1" s="1"/>
  <c r="L619" i="1"/>
  <c r="I620" i="1"/>
  <c r="I621" i="1"/>
  <c r="L621" i="1"/>
  <c r="M621" i="1"/>
  <c r="I622" i="1"/>
  <c r="I623" i="1"/>
  <c r="J623" i="1" s="1"/>
  <c r="I624" i="1"/>
  <c r="J624" i="1" s="1"/>
  <c r="K624" i="1"/>
  <c r="M624" i="1"/>
  <c r="I625" i="1"/>
  <c r="L625" i="1" s="1"/>
  <c r="J625" i="1"/>
  <c r="I626" i="1"/>
  <c r="L626" i="1" s="1"/>
  <c r="M626" i="1"/>
  <c r="I627" i="1"/>
  <c r="J627" i="1"/>
  <c r="I628" i="1"/>
  <c r="M628" i="1"/>
  <c r="I629" i="1"/>
  <c r="J629" i="1" s="1"/>
  <c r="K629" i="1"/>
  <c r="L629" i="1"/>
  <c r="M629" i="1"/>
  <c r="I630" i="1"/>
  <c r="K630" i="1" s="1"/>
  <c r="M630" i="1"/>
  <c r="I631" i="1"/>
  <c r="I632" i="1"/>
  <c r="J632" i="1" s="1"/>
  <c r="K632" i="1"/>
  <c r="L632" i="1"/>
  <c r="M632" i="1"/>
  <c r="I633" i="1"/>
  <c r="K633" i="1"/>
  <c r="I634" i="1"/>
  <c r="J634" i="1"/>
  <c r="K634" i="1"/>
  <c r="L634" i="1"/>
  <c r="M634" i="1"/>
  <c r="I635" i="1"/>
  <c r="K635" i="1" s="1"/>
  <c r="L635" i="1"/>
  <c r="I636" i="1"/>
  <c r="K636" i="1" s="1"/>
  <c r="I637" i="1"/>
  <c r="I638" i="1"/>
  <c r="I639" i="1"/>
  <c r="J639" i="1" s="1"/>
  <c r="L639" i="1"/>
  <c r="M639" i="1"/>
  <c r="I640" i="1"/>
  <c r="I641" i="1"/>
  <c r="M641" i="1" s="1"/>
  <c r="K641" i="1"/>
  <c r="L641" i="1"/>
  <c r="I642" i="1"/>
  <c r="J642" i="1"/>
  <c r="L642" i="1"/>
  <c r="I643" i="1"/>
  <c r="J643" i="1" s="1"/>
  <c r="L643" i="1"/>
  <c r="I644" i="1"/>
  <c r="K644" i="1"/>
  <c r="I645" i="1"/>
  <c r="L645" i="1" s="1"/>
  <c r="J645" i="1"/>
  <c r="M645" i="1"/>
  <c r="I646" i="1"/>
  <c r="K646" i="1"/>
  <c r="M646" i="1"/>
  <c r="I647" i="1"/>
  <c r="M647" i="1"/>
  <c r="I648" i="1"/>
  <c r="J648" i="1" s="1"/>
  <c r="L648" i="1"/>
  <c r="M648" i="1"/>
  <c r="I649" i="1"/>
  <c r="J649" i="1"/>
  <c r="L649" i="1"/>
  <c r="I650" i="1"/>
  <c r="J650" i="1" s="1"/>
  <c r="K650" i="1"/>
  <c r="L650" i="1"/>
  <c r="M650" i="1"/>
  <c r="I651" i="1"/>
  <c r="I652" i="1"/>
  <c r="I653" i="1"/>
  <c r="J653" i="1" s="1"/>
  <c r="K653" i="1"/>
  <c r="L653" i="1"/>
  <c r="M653" i="1"/>
  <c r="I654" i="1"/>
  <c r="I655" i="1"/>
  <c r="J655" i="1" s="1"/>
  <c r="K655" i="1"/>
  <c r="I656" i="1"/>
  <c r="J656" i="1" s="1"/>
  <c r="K656" i="1"/>
  <c r="L656" i="1"/>
  <c r="M656" i="1"/>
  <c r="I657" i="1"/>
  <c r="M657" i="1" s="1"/>
  <c r="J657" i="1"/>
  <c r="I658" i="1"/>
  <c r="M658" i="1" s="1"/>
  <c r="J658" i="1"/>
  <c r="L658" i="1"/>
  <c r="I659" i="1"/>
  <c r="L659" i="1" s="1"/>
  <c r="J659" i="1"/>
  <c r="I660" i="1"/>
  <c r="J660" i="1" s="1"/>
  <c r="K660" i="1"/>
  <c r="M660" i="1"/>
  <c r="I661" i="1"/>
  <c r="L661" i="1"/>
  <c r="I662" i="1"/>
  <c r="K662" i="1"/>
  <c r="M662" i="1"/>
  <c r="I663" i="1"/>
  <c r="M663" i="1" s="1"/>
  <c r="I664" i="1"/>
  <c r="L664" i="1"/>
  <c r="I665" i="1"/>
  <c r="M665" i="1" s="1"/>
  <c r="J665" i="1"/>
  <c r="K665" i="1"/>
  <c r="L665" i="1"/>
  <c r="I666" i="1"/>
  <c r="I667" i="1"/>
  <c r="K667" i="1" s="1"/>
  <c r="L667" i="1"/>
  <c r="I668" i="1"/>
  <c r="K668" i="1"/>
  <c r="I669" i="1"/>
  <c r="L669" i="1" s="1"/>
  <c r="J669" i="1"/>
  <c r="M669" i="1"/>
  <c r="I670" i="1"/>
  <c r="I671" i="1"/>
  <c r="M671" i="1" s="1"/>
  <c r="K671" i="1"/>
  <c r="I672" i="1"/>
  <c r="J672" i="1" s="1"/>
  <c r="L672" i="1"/>
  <c r="M672" i="1"/>
  <c r="I673" i="1"/>
  <c r="L673" i="1"/>
  <c r="I674" i="1"/>
  <c r="K674" i="1" s="1"/>
  <c r="L674" i="1"/>
  <c r="I675" i="1"/>
  <c r="L675" i="1" s="1"/>
  <c r="I676" i="1"/>
  <c r="I677" i="1"/>
  <c r="M677" i="1"/>
  <c r="I678" i="1"/>
  <c r="I679" i="1"/>
  <c r="M679" i="1" s="1"/>
  <c r="I680" i="1"/>
  <c r="M680" i="1"/>
  <c r="I681" i="1"/>
  <c r="I682" i="1"/>
  <c r="L682" i="1" s="1"/>
  <c r="J682" i="1"/>
  <c r="M682" i="1"/>
  <c r="I683" i="1"/>
  <c r="I684" i="1"/>
  <c r="I685" i="1"/>
  <c r="J685" i="1" s="1"/>
  <c r="K685" i="1"/>
  <c r="L685" i="1"/>
  <c r="M685" i="1"/>
  <c r="I686" i="1"/>
  <c r="I687" i="1"/>
  <c r="I688" i="1"/>
  <c r="I689" i="1"/>
  <c r="M689" i="1" s="1"/>
  <c r="K689" i="1"/>
  <c r="L689" i="1"/>
  <c r="I690" i="1"/>
  <c r="K690" i="1" s="1"/>
  <c r="J690" i="1"/>
  <c r="I691" i="1"/>
  <c r="J691" i="1" s="1"/>
  <c r="L691" i="1"/>
  <c r="I692" i="1"/>
  <c r="J692" i="1" s="1"/>
  <c r="M692" i="1"/>
  <c r="I693" i="1"/>
  <c r="L693" i="1" s="1"/>
  <c r="J693" i="1"/>
  <c r="M693" i="1"/>
  <c r="I694" i="1"/>
  <c r="M694" i="1"/>
  <c r="I695" i="1"/>
  <c r="I696" i="1"/>
  <c r="J696" i="1" s="1"/>
  <c r="K696" i="1"/>
  <c r="I697" i="1"/>
  <c r="L697" i="1"/>
  <c r="I698" i="1"/>
  <c r="K698" i="1"/>
  <c r="I699" i="1"/>
  <c r="K699" i="1" s="1"/>
  <c r="I700" i="1"/>
  <c r="I701" i="1"/>
  <c r="I702" i="1"/>
  <c r="I703" i="1"/>
  <c r="K703" i="1"/>
  <c r="I704" i="1"/>
  <c r="I705" i="1"/>
  <c r="M705" i="1" s="1"/>
  <c r="J705" i="1"/>
  <c r="L705" i="1"/>
  <c r="I706" i="1"/>
  <c r="K706" i="1" s="1"/>
  <c r="J706" i="1"/>
  <c r="I707" i="1"/>
  <c r="J707" i="1"/>
  <c r="I708" i="1"/>
  <c r="J708" i="1" s="1"/>
  <c r="K708" i="1"/>
  <c r="I709" i="1"/>
  <c r="J709" i="1"/>
  <c r="I710" i="1"/>
  <c r="K710" i="1" s="1"/>
  <c r="I711" i="1"/>
  <c r="I712" i="1"/>
  <c r="I713" i="1"/>
  <c r="M713" i="1" s="1"/>
  <c r="J713" i="1"/>
  <c r="L713" i="1"/>
  <c r="I714" i="1"/>
  <c r="K714" i="1"/>
  <c r="I715" i="1"/>
  <c r="I716" i="1"/>
  <c r="I717" i="1"/>
  <c r="I718" i="1"/>
  <c r="I719" i="1"/>
  <c r="J719" i="1" s="1"/>
  <c r="K719" i="1"/>
  <c r="M719" i="1"/>
  <c r="I720" i="1"/>
  <c r="I721" i="1"/>
  <c r="I722" i="1"/>
  <c r="I723" i="1"/>
  <c r="I724" i="1"/>
  <c r="K724" i="1"/>
  <c r="I725" i="1"/>
  <c r="J725" i="1"/>
  <c r="K725" i="1"/>
  <c r="I726" i="1"/>
  <c r="K726" i="1"/>
  <c r="I727" i="1"/>
  <c r="M727" i="1" s="1"/>
  <c r="I728" i="1"/>
  <c r="I729" i="1"/>
  <c r="M729" i="1" s="1"/>
  <c r="J729" i="1"/>
  <c r="L729" i="1"/>
  <c r="I730" i="1"/>
  <c r="J730" i="1"/>
  <c r="K730" i="1"/>
  <c r="I731" i="1"/>
  <c r="I732" i="1"/>
  <c r="L732" i="1" s="1"/>
  <c r="K732" i="1"/>
  <c r="I733" i="1"/>
  <c r="I734" i="1"/>
  <c r="K734" i="1" s="1"/>
  <c r="I735" i="1"/>
  <c r="I736" i="1"/>
  <c r="M736" i="1"/>
  <c r="I737" i="1"/>
  <c r="M737" i="1" s="1"/>
  <c r="K737" i="1"/>
  <c r="L737" i="1"/>
  <c r="I738" i="1"/>
  <c r="K738" i="1" s="1"/>
  <c r="J738" i="1"/>
  <c r="L738" i="1"/>
  <c r="I739" i="1"/>
  <c r="I740" i="1"/>
  <c r="M740" i="1" s="1"/>
  <c r="K740" i="1"/>
  <c r="I741" i="1"/>
  <c r="K741" i="1"/>
  <c r="I742" i="1"/>
  <c r="K742" i="1" s="1"/>
  <c r="M742" i="1"/>
  <c r="I743" i="1"/>
  <c r="M743" i="1" s="1"/>
  <c r="K743" i="1"/>
  <c r="I744" i="1"/>
  <c r="J744" i="1" s="1"/>
  <c r="L744" i="1"/>
  <c r="M744" i="1"/>
  <c r="I745" i="1"/>
  <c r="M745" i="1" s="1"/>
  <c r="J745" i="1"/>
  <c r="L745" i="1"/>
  <c r="I746" i="1"/>
  <c r="I747" i="1"/>
  <c r="I748" i="1"/>
  <c r="I749" i="1"/>
  <c r="J749" i="1" s="1"/>
  <c r="K749" i="1"/>
  <c r="L749" i="1"/>
  <c r="M749" i="1"/>
  <c r="I750" i="1"/>
  <c r="K750" i="1"/>
  <c r="I751" i="1"/>
  <c r="I752" i="1"/>
  <c r="I753" i="1"/>
  <c r="K753" i="1"/>
  <c r="I754" i="1"/>
  <c r="K754" i="1" s="1"/>
  <c r="J754" i="1"/>
  <c r="L754" i="1"/>
  <c r="I755" i="1"/>
  <c r="I756" i="1"/>
  <c r="I757" i="1"/>
  <c r="K757" i="1" s="1"/>
  <c r="J757" i="1"/>
  <c r="L757" i="1"/>
  <c r="M757" i="1"/>
  <c r="I758" i="1"/>
  <c r="I759" i="1"/>
  <c r="K759" i="1" s="1"/>
  <c r="M759" i="1"/>
  <c r="I760" i="1"/>
  <c r="L760" i="1"/>
  <c r="I761" i="1"/>
  <c r="M761" i="1" s="1"/>
  <c r="J761" i="1"/>
  <c r="L761" i="1"/>
  <c r="I762" i="1"/>
  <c r="M762" i="1" s="1"/>
  <c r="J762" i="1"/>
  <c r="K762" i="1"/>
  <c r="I763" i="1"/>
  <c r="I764" i="1"/>
  <c r="K764" i="1"/>
  <c r="I765" i="1"/>
  <c r="J765" i="1"/>
  <c r="K765" i="1"/>
  <c r="I766" i="1"/>
  <c r="K766" i="1"/>
  <c r="I767" i="1"/>
  <c r="L767" i="1" s="1"/>
  <c r="M767" i="1"/>
  <c r="I768" i="1"/>
  <c r="I769" i="1"/>
  <c r="M769" i="1" s="1"/>
  <c r="J769" i="1"/>
  <c r="K769" i="1"/>
  <c r="L769" i="1"/>
  <c r="I770" i="1"/>
  <c r="I771" i="1"/>
  <c r="J771" i="1" s="1"/>
  <c r="L771" i="1"/>
  <c r="I772" i="1"/>
  <c r="K772" i="1" s="1"/>
  <c r="M772" i="1"/>
  <c r="I773" i="1"/>
  <c r="J773" i="1"/>
  <c r="I774" i="1"/>
  <c r="K774" i="1"/>
  <c r="M774" i="1"/>
  <c r="I775" i="1"/>
  <c r="M775" i="1" s="1"/>
  <c r="K775" i="1"/>
  <c r="I776" i="1"/>
  <c r="J776" i="1" s="1"/>
  <c r="K776" i="1"/>
  <c r="L776" i="1"/>
  <c r="M776" i="1"/>
  <c r="I777" i="1"/>
  <c r="M777" i="1" s="1"/>
  <c r="J777" i="1"/>
  <c r="I778" i="1"/>
  <c r="J778" i="1" s="1"/>
  <c r="K778" i="1"/>
  <c r="L778" i="1"/>
  <c r="M778" i="1"/>
  <c r="I779" i="1"/>
  <c r="I780" i="1"/>
  <c r="K780" i="1"/>
  <c r="I781" i="1"/>
  <c r="J781" i="1"/>
  <c r="K781" i="1"/>
  <c r="L781" i="1"/>
  <c r="M781" i="1"/>
  <c r="I782" i="1"/>
  <c r="K782" i="1"/>
  <c r="I783" i="1"/>
  <c r="L783" i="1" s="1"/>
  <c r="I784" i="1"/>
  <c r="J784" i="1" s="1"/>
  <c r="K784" i="1"/>
  <c r="M784" i="1"/>
  <c r="I785" i="1"/>
  <c r="I786" i="1"/>
  <c r="K786" i="1" s="1"/>
  <c r="J786" i="1"/>
  <c r="L786" i="1"/>
  <c r="I787" i="1"/>
  <c r="J787" i="1"/>
  <c r="L787" i="1"/>
  <c r="I788" i="1"/>
  <c r="I789" i="1"/>
  <c r="L789" i="1" s="1"/>
  <c r="J789" i="1"/>
  <c r="K789" i="1"/>
  <c r="M789" i="1"/>
  <c r="I790" i="1"/>
  <c r="M790" i="1" s="1"/>
  <c r="K790" i="1"/>
  <c r="I791" i="1"/>
  <c r="K791" i="1" s="1"/>
  <c r="M791" i="1"/>
  <c r="I792" i="1"/>
  <c r="L792" i="1"/>
  <c r="M792" i="1"/>
  <c r="I793" i="1"/>
  <c r="M793" i="1" s="1"/>
  <c r="J793" i="1"/>
  <c r="L793" i="1"/>
  <c r="I794" i="1"/>
  <c r="K794" i="1" s="1"/>
  <c r="J794" i="1"/>
  <c r="L794" i="1"/>
  <c r="M794" i="1"/>
  <c r="I795" i="1"/>
  <c r="I796" i="1"/>
  <c r="L796" i="1" s="1"/>
  <c r="M796" i="1"/>
  <c r="I797" i="1"/>
  <c r="L797" i="1" s="1"/>
  <c r="K797" i="1"/>
  <c r="I798" i="1"/>
  <c r="K798" i="1" s="1"/>
  <c r="I799" i="1"/>
  <c r="M799" i="1"/>
  <c r="I800" i="1"/>
  <c r="I801" i="1"/>
  <c r="M801" i="1" s="1"/>
  <c r="J801" i="1"/>
  <c r="K801" i="1"/>
  <c r="L801" i="1"/>
  <c r="I802" i="1"/>
  <c r="K802" i="1" s="1"/>
  <c r="J802" i="1"/>
  <c r="I803" i="1"/>
  <c r="J803" i="1" s="1"/>
  <c r="I804" i="1"/>
  <c r="I805" i="1"/>
  <c r="L805" i="1" s="1"/>
  <c r="J805" i="1"/>
  <c r="M805" i="1"/>
  <c r="I806" i="1"/>
  <c r="M806" i="1" s="1"/>
  <c r="K806" i="1"/>
  <c r="I807" i="1"/>
  <c r="K807" i="1"/>
  <c r="M807" i="1"/>
  <c r="I808" i="1"/>
  <c r="J808" i="1" s="1"/>
  <c r="K808" i="1"/>
  <c r="L808" i="1"/>
  <c r="M808" i="1"/>
  <c r="I809" i="1"/>
  <c r="M809" i="1" s="1"/>
  <c r="L809" i="1"/>
  <c r="I810" i="1"/>
  <c r="L810" i="1"/>
  <c r="M810" i="1"/>
  <c r="I811" i="1"/>
  <c r="I812" i="1"/>
  <c r="J812" i="1" s="1"/>
  <c r="L812" i="1"/>
  <c r="I813" i="1"/>
  <c r="J813" i="1"/>
  <c r="K813" i="1"/>
  <c r="L813" i="1"/>
  <c r="M813" i="1"/>
  <c r="I814" i="1"/>
  <c r="I815" i="1"/>
  <c r="K815" i="1"/>
  <c r="I816" i="1"/>
  <c r="K816" i="1"/>
  <c r="M816" i="1"/>
  <c r="I817" i="1"/>
  <c r="J817" i="1"/>
  <c r="I818" i="1"/>
  <c r="I819" i="1"/>
  <c r="I820" i="1"/>
  <c r="K820" i="1"/>
  <c r="M820" i="1"/>
  <c r="I821" i="1"/>
  <c r="M821" i="1"/>
  <c r="I822" i="1"/>
  <c r="I823" i="1"/>
  <c r="J823" i="1" s="1"/>
  <c r="M823" i="1"/>
  <c r="I824" i="1"/>
  <c r="M824" i="1"/>
  <c r="I825" i="1"/>
  <c r="J825" i="1" s="1"/>
  <c r="I826" i="1"/>
  <c r="K826" i="1" s="1"/>
  <c r="J826" i="1"/>
  <c r="I827" i="1"/>
  <c r="I828" i="1"/>
  <c r="K828" i="1"/>
  <c r="I829" i="1"/>
  <c r="J829" i="1" s="1"/>
  <c r="K829" i="1"/>
  <c r="L829" i="1"/>
  <c r="I830" i="1"/>
  <c r="I831" i="1"/>
  <c r="I832" i="1"/>
  <c r="I833" i="1"/>
  <c r="J833" i="1"/>
  <c r="L833" i="1"/>
  <c r="I834" i="1"/>
  <c r="L834" i="1" s="1"/>
  <c r="J834" i="1"/>
  <c r="I835" i="1"/>
  <c r="K835" i="1" s="1"/>
  <c r="J835" i="1"/>
  <c r="L835" i="1"/>
  <c r="I836" i="1"/>
  <c r="M836" i="1"/>
  <c r="I837" i="1"/>
  <c r="I838" i="1"/>
  <c r="I839" i="1"/>
  <c r="I840" i="1"/>
  <c r="I841" i="1"/>
  <c r="I842" i="1"/>
  <c r="M842" i="1"/>
  <c r="I843" i="1"/>
  <c r="I844" i="1"/>
  <c r="J844" i="1" s="1"/>
  <c r="K844" i="1"/>
  <c r="L844" i="1"/>
  <c r="I845" i="1"/>
  <c r="K845" i="1" s="1"/>
  <c r="J845" i="1"/>
  <c r="L845" i="1"/>
  <c r="M845" i="1"/>
  <c r="I846" i="1"/>
  <c r="L846" i="1" s="1"/>
  <c r="K846" i="1"/>
  <c r="I847" i="1"/>
  <c r="J847" i="1" s="1"/>
  <c r="K847" i="1"/>
  <c r="L847" i="1"/>
  <c r="M847" i="1"/>
  <c r="I848" i="1"/>
  <c r="K848" i="1" s="1"/>
  <c r="I849" i="1"/>
  <c r="J849" i="1" s="1"/>
  <c r="I850" i="1"/>
  <c r="J850" i="1" s="1"/>
  <c r="K850" i="1"/>
  <c r="L850" i="1"/>
  <c r="I851" i="1"/>
  <c r="I852" i="1"/>
  <c r="J852" i="1" s="1"/>
  <c r="L852" i="1"/>
  <c r="I853" i="1"/>
  <c r="I854" i="1"/>
  <c r="I855" i="1"/>
  <c r="K855" i="1" s="1"/>
  <c r="J855" i="1"/>
  <c r="M855" i="1"/>
  <c r="I856" i="1"/>
  <c r="K856" i="1" s="1"/>
  <c r="I857" i="1"/>
  <c r="L857" i="1" s="1"/>
  <c r="J857" i="1"/>
  <c r="I858" i="1"/>
  <c r="L858" i="1"/>
  <c r="I859" i="1"/>
  <c r="J859" i="1" s="1"/>
  <c r="I860" i="1"/>
  <c r="L860" i="1" s="1"/>
  <c r="I861" i="1"/>
  <c r="J861" i="1"/>
  <c r="I862" i="1"/>
  <c r="J862" i="1"/>
  <c r="I863" i="1"/>
  <c r="L863" i="1" s="1"/>
  <c r="J863" i="1"/>
  <c r="K863" i="1"/>
  <c r="M863" i="1"/>
  <c r="I864" i="1"/>
  <c r="K864" i="1" s="1"/>
  <c r="I865" i="1"/>
  <c r="L865" i="1" s="1"/>
  <c r="I866" i="1"/>
  <c r="J866" i="1" s="1"/>
  <c r="K866" i="1"/>
  <c r="L866" i="1"/>
  <c r="I867" i="1"/>
  <c r="J867" i="1" s="1"/>
  <c r="I868" i="1"/>
  <c r="L868" i="1" s="1"/>
  <c r="I869" i="1"/>
  <c r="I870" i="1"/>
  <c r="K870" i="1"/>
  <c r="I871" i="1"/>
  <c r="I872" i="1"/>
  <c r="K872" i="1" s="1"/>
  <c r="I873" i="1"/>
  <c r="I874" i="1"/>
  <c r="J874" i="1" s="1"/>
  <c r="L874" i="1"/>
  <c r="I875" i="1"/>
  <c r="J875" i="1" s="1"/>
  <c r="I876" i="1"/>
  <c r="L876" i="1" s="1"/>
  <c r="K876" i="1"/>
  <c r="I877" i="1"/>
  <c r="K877" i="1" s="1"/>
  <c r="L877" i="1"/>
  <c r="M877" i="1"/>
  <c r="I878" i="1"/>
  <c r="L878" i="1" s="1"/>
  <c r="J878" i="1"/>
  <c r="K878" i="1"/>
  <c r="I879" i="1"/>
  <c r="I880" i="1"/>
  <c r="I881" i="1"/>
  <c r="L881" i="1" s="1"/>
  <c r="J881" i="1"/>
  <c r="I882" i="1"/>
  <c r="I883" i="1"/>
  <c r="I884" i="1"/>
  <c r="I885" i="1"/>
  <c r="K885" i="1" s="1"/>
  <c r="J885" i="1"/>
  <c r="L885" i="1"/>
  <c r="M885" i="1"/>
  <c r="I886" i="1"/>
  <c r="L886" i="1" s="1"/>
  <c r="K886" i="1"/>
  <c r="I887" i="1"/>
  <c r="I888" i="1"/>
  <c r="K888" i="1" s="1"/>
  <c r="I889" i="1"/>
  <c r="J889" i="1"/>
  <c r="I890" i="1"/>
  <c r="J890" i="1" s="1"/>
  <c r="K890" i="1"/>
  <c r="L890" i="1"/>
  <c r="I891" i="1"/>
  <c r="J891" i="1" s="1"/>
  <c r="I892" i="1"/>
  <c r="I893" i="1"/>
  <c r="J893" i="1"/>
  <c r="M893" i="1"/>
  <c r="I894" i="1"/>
  <c r="J894" i="1"/>
  <c r="I895" i="1"/>
  <c r="J895" i="1"/>
  <c r="K895" i="1"/>
  <c r="L895" i="1"/>
  <c r="M895" i="1"/>
  <c r="I896" i="1"/>
  <c r="I897" i="1"/>
  <c r="I898" i="1"/>
  <c r="J898" i="1" s="1"/>
  <c r="L898" i="1"/>
  <c r="I899" i="1"/>
  <c r="I900" i="1"/>
  <c r="I901" i="1"/>
  <c r="J901" i="1"/>
  <c r="L901" i="1"/>
  <c r="I902" i="1"/>
  <c r="L902" i="1" s="1"/>
  <c r="J902" i="1"/>
  <c r="K902" i="1"/>
  <c r="I903" i="1"/>
  <c r="J903" i="1"/>
  <c r="K903" i="1"/>
  <c r="L903" i="1"/>
  <c r="M903" i="1"/>
  <c r="I904" i="1"/>
  <c r="K904" i="1"/>
  <c r="I905" i="1"/>
  <c r="I906" i="1"/>
  <c r="I907" i="1"/>
  <c r="J907" i="1"/>
  <c r="I908" i="1"/>
  <c r="K908" i="1" s="1"/>
  <c r="L908" i="1"/>
  <c r="I909" i="1"/>
  <c r="J909" i="1"/>
  <c r="I910" i="1"/>
  <c r="I911" i="1"/>
  <c r="K911" i="1" s="1"/>
  <c r="J911" i="1"/>
  <c r="I912" i="1"/>
  <c r="I913" i="1"/>
  <c r="I914" i="1"/>
  <c r="I915" i="1"/>
  <c r="I916" i="1"/>
  <c r="M916" i="1" s="1"/>
  <c r="K916" i="1"/>
  <c r="I917" i="1"/>
  <c r="I918" i="1"/>
  <c r="I919" i="1"/>
  <c r="L919" i="1" s="1"/>
  <c r="J919" i="1"/>
  <c r="K919" i="1"/>
  <c r="M919" i="1"/>
  <c r="I920" i="1"/>
  <c r="K920" i="1" s="1"/>
  <c r="I921" i="1"/>
  <c r="L921" i="1" s="1"/>
  <c r="I922" i="1"/>
  <c r="K922" i="1"/>
  <c r="I923" i="1"/>
  <c r="J923" i="1" s="1"/>
  <c r="I924" i="1"/>
  <c r="K924" i="1"/>
  <c r="L924" i="1"/>
  <c r="I925" i="1"/>
  <c r="I926" i="1"/>
  <c r="K926" i="1" s="1"/>
  <c r="I927" i="1"/>
  <c r="K927" i="1"/>
  <c r="I928" i="1"/>
  <c r="I929" i="1"/>
  <c r="J929" i="1" s="1"/>
  <c r="L929" i="1"/>
  <c r="I930" i="1"/>
  <c r="I931" i="1"/>
  <c r="I932" i="1"/>
  <c r="K932" i="1"/>
  <c r="I933" i="1"/>
  <c r="K933" i="1" s="1"/>
  <c r="J933" i="1"/>
  <c r="L933" i="1"/>
  <c r="M933" i="1"/>
  <c r="I934" i="1"/>
  <c r="K934" i="1" s="1"/>
  <c r="I935" i="1"/>
  <c r="K935" i="1" s="1"/>
  <c r="L935" i="1"/>
  <c r="M935" i="1"/>
  <c r="I936" i="1"/>
  <c r="K936" i="1" s="1"/>
  <c r="I937" i="1"/>
  <c r="I938" i="1"/>
  <c r="L938" i="1" s="1"/>
  <c r="K938" i="1"/>
  <c r="I939" i="1"/>
  <c r="I940" i="1"/>
  <c r="I941" i="1"/>
  <c r="J941" i="1"/>
  <c r="I942" i="1"/>
  <c r="I943" i="1"/>
  <c r="I944" i="1"/>
  <c r="I945" i="1"/>
  <c r="J945" i="1" s="1"/>
  <c r="L945" i="1"/>
  <c r="I946" i="1"/>
  <c r="K946" i="1" s="1"/>
  <c r="L946" i="1"/>
  <c r="I947" i="1"/>
  <c r="I948" i="1"/>
  <c r="I949" i="1"/>
  <c r="K949" i="1" s="1"/>
  <c r="J949" i="1"/>
  <c r="L949" i="1"/>
  <c r="I950" i="1"/>
  <c r="I951" i="1"/>
  <c r="L951" i="1" s="1"/>
  <c r="M951" i="1"/>
  <c r="I952" i="1"/>
  <c r="K952" i="1" s="1"/>
  <c r="I953" i="1"/>
  <c r="L953" i="1" s="1"/>
  <c r="I954" i="1"/>
  <c r="I955" i="1"/>
  <c r="J955" i="1" s="1"/>
  <c r="I956" i="1"/>
  <c r="K956" i="1" s="1"/>
  <c r="I957" i="1"/>
  <c r="K957" i="1" s="1"/>
  <c r="J957" i="1"/>
  <c r="L957" i="1"/>
  <c r="I958" i="1"/>
  <c r="I959" i="1"/>
  <c r="J959" i="1"/>
  <c r="M959" i="1"/>
  <c r="I960" i="1"/>
  <c r="I961" i="1"/>
  <c r="I962" i="1"/>
  <c r="L962" i="1" s="1"/>
  <c r="K962" i="1"/>
  <c r="I963" i="1"/>
  <c r="I964" i="1"/>
  <c r="J964" i="1" s="1"/>
  <c r="I965" i="1"/>
  <c r="I966" i="1"/>
  <c r="J966" i="1" s="1"/>
  <c r="L966" i="1"/>
  <c r="I967" i="1"/>
  <c r="I968" i="1"/>
  <c r="M968" i="1" s="1"/>
  <c r="K968" i="1"/>
  <c r="I969" i="1"/>
  <c r="J969" i="1"/>
  <c r="I970" i="1"/>
  <c r="K970" i="1" s="1"/>
  <c r="I971" i="1"/>
  <c r="J971" i="1" s="1"/>
  <c r="K971" i="1"/>
  <c r="I972" i="1"/>
  <c r="L972" i="1" s="1"/>
  <c r="I973" i="1"/>
  <c r="I974" i="1"/>
  <c r="I975" i="1"/>
  <c r="L975" i="1" s="1"/>
  <c r="J975" i="1"/>
  <c r="K975" i="1"/>
  <c r="M975" i="1"/>
  <c r="I976" i="1"/>
  <c r="M976" i="1" s="1"/>
  <c r="K976" i="1"/>
  <c r="I977" i="1"/>
  <c r="K977" i="1" s="1"/>
  <c r="L977" i="1"/>
  <c r="M977" i="1"/>
  <c r="I978" i="1"/>
  <c r="K978" i="1"/>
  <c r="L978" i="1"/>
  <c r="I979" i="1"/>
  <c r="I980" i="1"/>
  <c r="M980" i="1" s="1"/>
  <c r="K980" i="1"/>
  <c r="I981" i="1"/>
  <c r="J981" i="1"/>
  <c r="M981" i="1"/>
  <c r="I982" i="1"/>
  <c r="M982" i="1"/>
  <c r="I983" i="1"/>
  <c r="I984" i="1"/>
  <c r="L984" i="1" s="1"/>
  <c r="J984" i="1"/>
  <c r="K984" i="1"/>
  <c r="M984" i="1"/>
  <c r="I985" i="1"/>
  <c r="I986" i="1"/>
  <c r="L986" i="1" s="1"/>
  <c r="K986" i="1"/>
  <c r="I987" i="1"/>
  <c r="J987" i="1" s="1"/>
  <c r="K987" i="1"/>
  <c r="I988" i="1"/>
  <c r="L988" i="1" s="1"/>
  <c r="K988" i="1"/>
  <c r="M988" i="1"/>
  <c r="I989" i="1"/>
  <c r="I990" i="1"/>
  <c r="I991" i="1"/>
  <c r="K991" i="1" s="1"/>
  <c r="J991" i="1"/>
  <c r="L991" i="1"/>
  <c r="M991" i="1"/>
  <c r="I992" i="1"/>
  <c r="J992" i="1"/>
  <c r="I993" i="1"/>
  <c r="J993" i="1"/>
  <c r="K993" i="1"/>
  <c r="L993" i="1"/>
  <c r="M993" i="1"/>
  <c r="I994" i="1"/>
  <c r="I995" i="1"/>
  <c r="J995" i="1"/>
  <c r="I996" i="1"/>
  <c r="I997" i="1"/>
  <c r="K997" i="1" s="1"/>
  <c r="M997" i="1"/>
  <c r="I998" i="1"/>
  <c r="J998" i="1" s="1"/>
  <c r="I999" i="1"/>
  <c r="I1000" i="1"/>
  <c r="L1000" i="1" s="1"/>
  <c r="J1000" i="1"/>
  <c r="K1000" i="1"/>
  <c r="M1000" i="1"/>
  <c r="I1001" i="1"/>
  <c r="L1001" i="1" s="1"/>
  <c r="I1002" i="1"/>
  <c r="I1003" i="1"/>
  <c r="I1004" i="1"/>
  <c r="J1004" i="1" s="1"/>
  <c r="I1005" i="1"/>
  <c r="I1006" i="1"/>
  <c r="J1006" i="1" s="1"/>
  <c r="I1007" i="1"/>
  <c r="M1007" i="1" s="1"/>
  <c r="J1007" i="1"/>
  <c r="K1007" i="1"/>
  <c r="L1007" i="1"/>
  <c r="I1008" i="1"/>
  <c r="L1008" i="1" s="1"/>
  <c r="J1008" i="1"/>
  <c r="K1008" i="1"/>
  <c r="M1008" i="1"/>
  <c r="I1009" i="1"/>
  <c r="J1009" i="1"/>
  <c r="K1009" i="1"/>
  <c r="I1010" i="1"/>
  <c r="K1010" i="1" s="1"/>
  <c r="L1010" i="1"/>
  <c r="I1011" i="1"/>
  <c r="M1011" i="1" s="1"/>
  <c r="J1011" i="1"/>
  <c r="K1011" i="1"/>
  <c r="L1011" i="1"/>
  <c r="I1012" i="1"/>
  <c r="L1012" i="1" s="1"/>
  <c r="K1012" i="1"/>
  <c r="M1012" i="1"/>
  <c r="I1013" i="1"/>
  <c r="K1013" i="1" s="1"/>
  <c r="J1013" i="1"/>
  <c r="L1013" i="1"/>
  <c r="M1013" i="1"/>
  <c r="I1014" i="1"/>
  <c r="K1014" i="1" s="1"/>
  <c r="L1014" i="1"/>
  <c r="M1014" i="1"/>
  <c r="I1015" i="1"/>
  <c r="M1015" i="1" s="1"/>
  <c r="J1015" i="1"/>
  <c r="K1015" i="1"/>
  <c r="L1015" i="1"/>
  <c r="I1016" i="1"/>
  <c r="L1016" i="1" s="1"/>
  <c r="J1016" i="1"/>
  <c r="K1016" i="1"/>
  <c r="M1016" i="1"/>
  <c r="I1017" i="1"/>
  <c r="K1017" i="1" s="1"/>
  <c r="I1018" i="1"/>
  <c r="I1019" i="1"/>
  <c r="J1019" i="1"/>
  <c r="K1019" i="1"/>
  <c r="I1020" i="1"/>
  <c r="M1020" i="1" s="1"/>
  <c r="J1020" i="1"/>
  <c r="K1020" i="1"/>
  <c r="L1020" i="1"/>
  <c r="I1021" i="1"/>
  <c r="J1021" i="1" s="1"/>
  <c r="M1021" i="1"/>
  <c r="I1022" i="1"/>
  <c r="I1023" i="1"/>
  <c r="I1024" i="1"/>
  <c r="L1024" i="1" s="1"/>
  <c r="J1024" i="1"/>
  <c r="M1024" i="1"/>
  <c r="I1025" i="1"/>
  <c r="I1026" i="1"/>
  <c r="L1026" i="1"/>
  <c r="I1027" i="1"/>
  <c r="J1027" i="1" s="1"/>
  <c r="I1028" i="1"/>
  <c r="L1028" i="1" s="1"/>
  <c r="M1028" i="1"/>
  <c r="I1029" i="1"/>
  <c r="I1030" i="1"/>
  <c r="K1030" i="1" s="1"/>
  <c r="J1030" i="1"/>
  <c r="M1030" i="1"/>
  <c r="I1031" i="1"/>
  <c r="M1031" i="1" s="1"/>
  <c r="I1032" i="1"/>
  <c r="L1032" i="1" s="1"/>
  <c r="J1032" i="1"/>
  <c r="K1032" i="1"/>
  <c r="M1032" i="1"/>
  <c r="I1033" i="1"/>
  <c r="I1034" i="1"/>
  <c r="L1034" i="1"/>
  <c r="I1035" i="1"/>
  <c r="I1036" i="1"/>
  <c r="K1036" i="1" s="1"/>
  <c r="J1036" i="1"/>
  <c r="L1036" i="1"/>
  <c r="M1036" i="1"/>
  <c r="I1037" i="1"/>
  <c r="I1038" i="1"/>
  <c r="K1038" i="1" s="1"/>
  <c r="J1038" i="1"/>
  <c r="L1038" i="1"/>
  <c r="M1038" i="1"/>
  <c r="I1039" i="1"/>
  <c r="K1039" i="1" s="1"/>
  <c r="J1039" i="1"/>
  <c r="I1040" i="1"/>
  <c r="L1040" i="1" s="1"/>
  <c r="J1040" i="1"/>
  <c r="M1040" i="1"/>
  <c r="I1041" i="1"/>
  <c r="J1041" i="1"/>
  <c r="I1042" i="1"/>
  <c r="I1043" i="1"/>
  <c r="I1044" i="1"/>
  <c r="L1044" i="1" s="1"/>
  <c r="J1044" i="1"/>
  <c r="K1044" i="1"/>
  <c r="M1044" i="1"/>
  <c r="I1045" i="1"/>
  <c r="L1045" i="1" s="1"/>
  <c r="J1045" i="1"/>
  <c r="I1046" i="1"/>
  <c r="K1046" i="1" s="1"/>
  <c r="J1046" i="1"/>
  <c r="L1046" i="1"/>
  <c r="M1046" i="1"/>
  <c r="I1047" i="1"/>
  <c r="K1047" i="1"/>
  <c r="I1048" i="1"/>
  <c r="L1048" i="1" s="1"/>
  <c r="J1048" i="1"/>
  <c r="M1048" i="1"/>
  <c r="I1049" i="1"/>
  <c r="M1049" i="1" s="1"/>
  <c r="I1050" i="1"/>
  <c r="I1051" i="1"/>
  <c r="J1051" i="1" s="1"/>
  <c r="K1051" i="1"/>
  <c r="I1052" i="1"/>
  <c r="J1052" i="1" s="1"/>
  <c r="K1052" i="1"/>
  <c r="L1052" i="1"/>
  <c r="M1052" i="1"/>
  <c r="I1053" i="1"/>
  <c r="J1053" i="1" s="1"/>
  <c r="M1053" i="1"/>
  <c r="I1054" i="1"/>
  <c r="K1054" i="1" s="1"/>
  <c r="J1054" i="1"/>
  <c r="L1054" i="1"/>
  <c r="M1054" i="1"/>
  <c r="I1055" i="1"/>
  <c r="I1056" i="1"/>
  <c r="J1056" i="1"/>
  <c r="I1057" i="1"/>
  <c r="J1057" i="1"/>
  <c r="I1058" i="1"/>
  <c r="I1059" i="1"/>
  <c r="M1059" i="1" s="1"/>
  <c r="J1059" i="1"/>
  <c r="L1059" i="1"/>
  <c r="I1060" i="1"/>
  <c r="J1060" i="1" s="1"/>
  <c r="I1061" i="1"/>
  <c r="K1061" i="1" s="1"/>
  <c r="J1061" i="1"/>
  <c r="M1061" i="1"/>
  <c r="I1062" i="1"/>
  <c r="J1062" i="1"/>
  <c r="I1063" i="1"/>
  <c r="I1064" i="1"/>
  <c r="M1064" i="1" s="1"/>
  <c r="K1064" i="1"/>
  <c r="I1065" i="1"/>
  <c r="I1066" i="1"/>
  <c r="I1067" i="1"/>
  <c r="K1067" i="1" s="1"/>
  <c r="I1068" i="1"/>
  <c r="J1068" i="1" s="1"/>
  <c r="I1069" i="1"/>
  <c r="M1069" i="1" s="1"/>
  <c r="I1070" i="1"/>
  <c r="J1070" i="1"/>
  <c r="I1071" i="1"/>
  <c r="K1071" i="1" s="1"/>
  <c r="J1071" i="1"/>
  <c r="L1071" i="1"/>
  <c r="M1071" i="1"/>
  <c r="I1072" i="1"/>
  <c r="I1073" i="1"/>
  <c r="J1073" i="1" s="1"/>
  <c r="K1073" i="1"/>
  <c r="M1073" i="1"/>
  <c r="I1074" i="1"/>
  <c r="K1074" i="1" s="1"/>
  <c r="L1074" i="1"/>
  <c r="I1075" i="1"/>
  <c r="M1075" i="1" s="1"/>
  <c r="J1075" i="1"/>
  <c r="L1075" i="1"/>
  <c r="I1076" i="1"/>
  <c r="I1077" i="1"/>
  <c r="K1077" i="1" s="1"/>
  <c r="J1077" i="1"/>
  <c r="M1077" i="1"/>
  <c r="I1078" i="1"/>
  <c r="I1079" i="1"/>
  <c r="K1079" i="1" s="1"/>
  <c r="J1079" i="1"/>
  <c r="L1079" i="1"/>
  <c r="M1079" i="1"/>
  <c r="I1080" i="1"/>
  <c r="I1081" i="1"/>
  <c r="J1081" i="1" s="1"/>
  <c r="K1081" i="1"/>
  <c r="I1082" i="1"/>
  <c r="J1082" i="1" s="1"/>
  <c r="I1083" i="1"/>
  <c r="K1083" i="1" s="1"/>
  <c r="J1083" i="1"/>
  <c r="I1084" i="1"/>
  <c r="M1084" i="1" s="1"/>
  <c r="J1084" i="1"/>
  <c r="L1084" i="1"/>
  <c r="I1085" i="1"/>
  <c r="I1086" i="1"/>
  <c r="M1086" i="1" s="1"/>
  <c r="J1086" i="1"/>
  <c r="K1086" i="1"/>
  <c r="L1086" i="1"/>
  <c r="I1087" i="1"/>
  <c r="M1087" i="1" s="1"/>
  <c r="J1087" i="1"/>
  <c r="K1087" i="1"/>
  <c r="L1087" i="1"/>
  <c r="I1088" i="1"/>
  <c r="L1088" i="1" s="1"/>
  <c r="J1088" i="1"/>
  <c r="M1088" i="1"/>
  <c r="I1089" i="1"/>
  <c r="M1089" i="1" s="1"/>
  <c r="J1089" i="1"/>
  <c r="K1089" i="1"/>
  <c r="L1089" i="1"/>
  <c r="I1090" i="1"/>
  <c r="L1090" i="1"/>
  <c r="I1091" i="1"/>
  <c r="I1092" i="1"/>
  <c r="L1092" i="1" s="1"/>
  <c r="J1092" i="1"/>
  <c r="M1092" i="1"/>
  <c r="I1093" i="1"/>
  <c r="J1093" i="1" s="1"/>
  <c r="I1094" i="1"/>
  <c r="K1094" i="1" s="1"/>
  <c r="J1094" i="1"/>
  <c r="M1094" i="1"/>
  <c r="I1095" i="1"/>
  <c r="M1095" i="1" s="1"/>
  <c r="J1095" i="1"/>
  <c r="K1095" i="1"/>
  <c r="L1095" i="1"/>
  <c r="I1096" i="1"/>
  <c r="L1096" i="1" s="1"/>
  <c r="J1096" i="1"/>
  <c r="K1096" i="1"/>
  <c r="M1096" i="1"/>
  <c r="I1097" i="1"/>
  <c r="I1098" i="1"/>
  <c r="M1098" i="1"/>
  <c r="I1099" i="1"/>
  <c r="I1100" i="1"/>
  <c r="K1100" i="1" s="1"/>
  <c r="J1100" i="1"/>
  <c r="L1100" i="1"/>
  <c r="M1100" i="1"/>
  <c r="I1101" i="1"/>
  <c r="I1102" i="1"/>
  <c r="J1102" i="1"/>
  <c r="I1103" i="1"/>
  <c r="K1103" i="1" s="1"/>
  <c r="J1103" i="1"/>
  <c r="L1103" i="1"/>
  <c r="M1103" i="1"/>
  <c r="I1104" i="1"/>
  <c r="I1105" i="1"/>
  <c r="I1106" i="1"/>
  <c r="K1106" i="1"/>
  <c r="I1107" i="1"/>
  <c r="M1107" i="1" s="1"/>
  <c r="J1107" i="1"/>
  <c r="L1107" i="1"/>
  <c r="I1108" i="1"/>
  <c r="J1108" i="1"/>
  <c r="I1109" i="1"/>
  <c r="K1109" i="1" s="1"/>
  <c r="J1109" i="1"/>
  <c r="M1109" i="1"/>
  <c r="I1110" i="1"/>
  <c r="J1110" i="1" s="1"/>
  <c r="I1111" i="1"/>
  <c r="K1111" i="1" s="1"/>
  <c r="J1111" i="1"/>
  <c r="L1111" i="1"/>
  <c r="M1111" i="1"/>
  <c r="I1112" i="1"/>
  <c r="I1113" i="1"/>
  <c r="I1114" i="1"/>
  <c r="K1114" i="1" s="1"/>
  <c r="L1114" i="1"/>
  <c r="I1115" i="1"/>
  <c r="J1115" i="1" s="1"/>
  <c r="K1115" i="1"/>
  <c r="I1116" i="1"/>
  <c r="K1116" i="1" s="1"/>
  <c r="J1116" i="1"/>
  <c r="L1116" i="1"/>
  <c r="M1116" i="1"/>
  <c r="I1117" i="1"/>
  <c r="I1118" i="1"/>
  <c r="J1118" i="1"/>
  <c r="K1118" i="1"/>
  <c r="L1118" i="1"/>
  <c r="M1118" i="1"/>
  <c r="I1119" i="1"/>
  <c r="I1120" i="1"/>
  <c r="J1120" i="1" s="1"/>
  <c r="I1121" i="1"/>
  <c r="K1121" i="1"/>
  <c r="I1122" i="1"/>
  <c r="I1123" i="1"/>
  <c r="L1123" i="1"/>
  <c r="I1124" i="1"/>
  <c r="J1124" i="1" s="1"/>
  <c r="I1125" i="1"/>
  <c r="K1125" i="1" s="1"/>
  <c r="J1125" i="1"/>
  <c r="M1125" i="1"/>
  <c r="I1126" i="1"/>
  <c r="J1126" i="1" s="1"/>
  <c r="I1127" i="1"/>
  <c r="I1128" i="1"/>
  <c r="L1128" i="1" s="1"/>
  <c r="J1128" i="1"/>
  <c r="M1128" i="1"/>
  <c r="I1129" i="1"/>
  <c r="K1129" i="1" s="1"/>
  <c r="I1130" i="1"/>
  <c r="I1131" i="1"/>
  <c r="K1131" i="1" s="1"/>
  <c r="I1132" i="1"/>
  <c r="I1133" i="1"/>
  <c r="M1133" i="1" s="1"/>
  <c r="I1134" i="1"/>
  <c r="I1135" i="1"/>
  <c r="K1135" i="1" s="1"/>
  <c r="J1135" i="1"/>
  <c r="I1136" i="1"/>
  <c r="L1136" i="1" s="1"/>
  <c r="J1136" i="1"/>
  <c r="M1136" i="1"/>
  <c r="I1137" i="1"/>
  <c r="J1137" i="1"/>
  <c r="I1138" i="1"/>
  <c r="I1139" i="1"/>
  <c r="I1140" i="1"/>
  <c r="L1140" i="1" s="1"/>
  <c r="J1140" i="1"/>
  <c r="K1140" i="1"/>
  <c r="M1140" i="1"/>
  <c r="I1141" i="1"/>
  <c r="L1141" i="1" s="1"/>
  <c r="J1141" i="1"/>
  <c r="I1142" i="1"/>
  <c r="K1142" i="1" s="1"/>
  <c r="J1142" i="1"/>
  <c r="L1142" i="1"/>
  <c r="M1142" i="1"/>
  <c r="I1143" i="1"/>
  <c r="I1144" i="1"/>
  <c r="K1144" i="1" s="1"/>
  <c r="J1144" i="1"/>
  <c r="L1144" i="1"/>
  <c r="M1144" i="1"/>
  <c r="I1145" i="1"/>
  <c r="I1146" i="1"/>
  <c r="K1146" i="1" s="1"/>
  <c r="J1146" i="1"/>
  <c r="L1146" i="1"/>
  <c r="M1146" i="1"/>
  <c r="I1147" i="1"/>
  <c r="I1148" i="1"/>
  <c r="I1149" i="1"/>
  <c r="M1149" i="1" s="1"/>
  <c r="I1150" i="1"/>
  <c r="K1150" i="1" s="1"/>
  <c r="J1150" i="1"/>
  <c r="L1150" i="1"/>
  <c r="M1150" i="1"/>
  <c r="I1151" i="1"/>
  <c r="M1151" i="1" s="1"/>
  <c r="J1151" i="1"/>
  <c r="K1151" i="1"/>
  <c r="L1151" i="1"/>
  <c r="I1152" i="1"/>
  <c r="J1152" i="1"/>
  <c r="K1152" i="1"/>
  <c r="L1152" i="1"/>
  <c r="M1152" i="1"/>
  <c r="I1153" i="1"/>
  <c r="I1154" i="1"/>
  <c r="I1155" i="1"/>
  <c r="L1155" i="1" s="1"/>
  <c r="M1155" i="1"/>
  <c r="I1156" i="1"/>
  <c r="I1157" i="1"/>
  <c r="L1157" i="1"/>
  <c r="I1158" i="1"/>
  <c r="J1158" i="1" s="1"/>
  <c r="I1159" i="1"/>
  <c r="K1159" i="1" s="1"/>
  <c r="J1159" i="1"/>
  <c r="L1159" i="1"/>
  <c r="M1159" i="1"/>
  <c r="I1160" i="1"/>
  <c r="M1160" i="1"/>
  <c r="I1161" i="1"/>
  <c r="I1162" i="1"/>
  <c r="L1162" i="1" s="1"/>
  <c r="J1162" i="1"/>
  <c r="I1163" i="1"/>
  <c r="M1163" i="1"/>
  <c r="I1164" i="1"/>
  <c r="I1165" i="1"/>
  <c r="J1165" i="1" s="1"/>
  <c r="K1165" i="1"/>
  <c r="M1165" i="1"/>
  <c r="I1166" i="1"/>
  <c r="I1167" i="1"/>
  <c r="J1167" i="1" s="1"/>
  <c r="L1167" i="1"/>
  <c r="I1168" i="1"/>
  <c r="J1168" i="1" s="1"/>
  <c r="I1169" i="1"/>
  <c r="J1169" i="1" s="1"/>
  <c r="K1169" i="1"/>
  <c r="I1170" i="1"/>
  <c r="K1170" i="1" s="1"/>
  <c r="J1170" i="1"/>
  <c r="L1170" i="1"/>
  <c r="M1170" i="1"/>
  <c r="I1171" i="1"/>
  <c r="M1171" i="1"/>
  <c r="I1172" i="1"/>
  <c r="K1172" i="1" s="1"/>
  <c r="J1172" i="1"/>
  <c r="L1172" i="1"/>
  <c r="M1172" i="1"/>
  <c r="I1173" i="1"/>
  <c r="I1174" i="1"/>
  <c r="J1174" i="1"/>
  <c r="I1175" i="1"/>
  <c r="J1175" i="1" s="1"/>
  <c r="K1175" i="1"/>
  <c r="L1175" i="1"/>
  <c r="M1175" i="1"/>
  <c r="I1176" i="1"/>
  <c r="M1176" i="1" s="1"/>
  <c r="J1176" i="1"/>
  <c r="K1176" i="1"/>
  <c r="L1176" i="1"/>
  <c r="I1177" i="1"/>
  <c r="J1177" i="1"/>
  <c r="K1177" i="1"/>
  <c r="I1178" i="1"/>
  <c r="I1179" i="1"/>
  <c r="I1180" i="1"/>
  <c r="M1180" i="1" s="1"/>
  <c r="J1180" i="1"/>
  <c r="K1180" i="1"/>
  <c r="L1180" i="1"/>
  <c r="I1181" i="1"/>
  <c r="J1181" i="1" s="1"/>
  <c r="K1181" i="1"/>
  <c r="M1181" i="1"/>
  <c r="I1182" i="1"/>
  <c r="J1182" i="1"/>
  <c r="I1183" i="1"/>
  <c r="I1184" i="1"/>
  <c r="I1185" i="1"/>
  <c r="I1186" i="1"/>
  <c r="K1186" i="1" s="1"/>
  <c r="J1186" i="1"/>
  <c r="L1186" i="1"/>
  <c r="M1186" i="1"/>
  <c r="I1187" i="1"/>
  <c r="M1187" i="1" s="1"/>
  <c r="I1188" i="1"/>
  <c r="J1188" i="1"/>
  <c r="K1188" i="1"/>
  <c r="L1188" i="1"/>
  <c r="M1188" i="1"/>
  <c r="I1189" i="1"/>
  <c r="I1190" i="1"/>
  <c r="J1190" i="1"/>
  <c r="I1191" i="1"/>
  <c r="M1191" i="1" s="1"/>
  <c r="I1192" i="1"/>
  <c r="I1193" i="1"/>
  <c r="K1193" i="1" s="1"/>
  <c r="J1193" i="1"/>
  <c r="I1194" i="1"/>
  <c r="K1194" i="1" s="1"/>
  <c r="J1194" i="1"/>
  <c r="L1194" i="1"/>
  <c r="M1194" i="1"/>
  <c r="I1195" i="1"/>
  <c r="M1195" i="1" s="1"/>
  <c r="I1196" i="1"/>
  <c r="J1196" i="1"/>
  <c r="K1196" i="1"/>
  <c r="L1196" i="1"/>
  <c r="M1196" i="1"/>
  <c r="I1197" i="1"/>
  <c r="K1197" i="1" s="1"/>
  <c r="I1198" i="1"/>
  <c r="I1199" i="1"/>
  <c r="L1199" i="1"/>
  <c r="I1200" i="1"/>
  <c r="M1200" i="1" s="1"/>
  <c r="J1200" i="1"/>
  <c r="K1200" i="1"/>
  <c r="L1200" i="1"/>
  <c r="I1201" i="1"/>
  <c r="J1201" i="1"/>
  <c r="I1202" i="1"/>
  <c r="K1202" i="1" s="1"/>
  <c r="J1202" i="1"/>
  <c r="M1202" i="1"/>
  <c r="I1203" i="1"/>
  <c r="M1203" i="1"/>
  <c r="I1204" i="1"/>
  <c r="J1204" i="1"/>
  <c r="K1204" i="1"/>
  <c r="L1204" i="1"/>
  <c r="M1204" i="1"/>
  <c r="I1205" i="1"/>
  <c r="J1205" i="1" s="1"/>
  <c r="K1205" i="1"/>
  <c r="M1205" i="1"/>
  <c r="I1206" i="1"/>
  <c r="I1207" i="1"/>
  <c r="J1207" i="1" s="1"/>
  <c r="K1207" i="1"/>
  <c r="M1207" i="1"/>
  <c r="I1208" i="1"/>
  <c r="M1208" i="1" s="1"/>
  <c r="J1208" i="1"/>
  <c r="K1208" i="1"/>
  <c r="L1208" i="1"/>
  <c r="I1209" i="1"/>
  <c r="K1209" i="1" s="1"/>
  <c r="J1209" i="1"/>
  <c r="I1210" i="1"/>
  <c r="K1210" i="1" s="1"/>
  <c r="J1210" i="1"/>
  <c r="M1210" i="1"/>
  <c r="I1211" i="1"/>
  <c r="I1212" i="1"/>
  <c r="M1212" i="1"/>
  <c r="I1213" i="1"/>
  <c r="J1213" i="1" s="1"/>
  <c r="K1213" i="1"/>
  <c r="M1213" i="1"/>
  <c r="I1214" i="1"/>
  <c r="J1214" i="1" s="1"/>
  <c r="I1215" i="1"/>
  <c r="L1215" i="1"/>
  <c r="M1215" i="1"/>
  <c r="I1216" i="1"/>
  <c r="I1217" i="1"/>
  <c r="I1218" i="1"/>
  <c r="K1218" i="1" s="1"/>
  <c r="J1218" i="1"/>
  <c r="L1218" i="1"/>
  <c r="M1218" i="1"/>
  <c r="I1219" i="1"/>
  <c r="M1219" i="1"/>
  <c r="I1220" i="1"/>
  <c r="J1220" i="1"/>
  <c r="I1221" i="1"/>
  <c r="M1221" i="1"/>
  <c r="I1222" i="1"/>
  <c r="J1222" i="1"/>
  <c r="I1223" i="1"/>
  <c r="K1223" i="1"/>
  <c r="I1224" i="1"/>
  <c r="M1224" i="1" s="1"/>
  <c r="J1224" i="1"/>
  <c r="L1224" i="1"/>
  <c r="I1225" i="1"/>
  <c r="I1226" i="1"/>
  <c r="I1227" i="1"/>
  <c r="M1227" i="1" s="1"/>
  <c r="I1228" i="1"/>
  <c r="I1229" i="1"/>
  <c r="J1229" i="1" s="1"/>
  <c r="K1229" i="1"/>
  <c r="I1230" i="1"/>
  <c r="I1231" i="1"/>
  <c r="J1231" i="1" s="1"/>
  <c r="L1231" i="1"/>
  <c r="I1232" i="1"/>
  <c r="M1232" i="1" s="1"/>
  <c r="J1232" i="1"/>
  <c r="K1232" i="1"/>
  <c r="L1232" i="1"/>
  <c r="I1233" i="1"/>
  <c r="J1233" i="1" s="1"/>
  <c r="K1233" i="1"/>
  <c r="I1234" i="1"/>
  <c r="J1234" i="1"/>
  <c r="I1235" i="1"/>
  <c r="M1235" i="1" s="1"/>
  <c r="K1235" i="1"/>
  <c r="I1236" i="1"/>
  <c r="M1236" i="1" s="1"/>
  <c r="J1236" i="1"/>
  <c r="K1236" i="1"/>
  <c r="L1236" i="1"/>
  <c r="I1237" i="1"/>
  <c r="M1237" i="1" s="1"/>
  <c r="K1237" i="1"/>
  <c r="I1238" i="1"/>
  <c r="L1238" i="1" s="1"/>
  <c r="I1239" i="1"/>
  <c r="I1240" i="1"/>
  <c r="J1240" i="1"/>
  <c r="I1241" i="1"/>
  <c r="J1241" i="1"/>
  <c r="I1242" i="1"/>
  <c r="K1242" i="1" s="1"/>
  <c r="J1242" i="1"/>
  <c r="L1242" i="1"/>
  <c r="M1242" i="1"/>
  <c r="I1243" i="1"/>
  <c r="K1243" i="1"/>
  <c r="I1244" i="1"/>
  <c r="K1244" i="1" s="1"/>
  <c r="J1244" i="1"/>
  <c r="L1244" i="1"/>
  <c r="M1244" i="1"/>
  <c r="I1245" i="1"/>
  <c r="I1246" i="1"/>
  <c r="J1246" i="1" s="1"/>
  <c r="L1246" i="1"/>
  <c r="I1247" i="1"/>
  <c r="J1247" i="1" s="1"/>
  <c r="K1247" i="1"/>
  <c r="M1247" i="1"/>
  <c r="I1248" i="1"/>
  <c r="J1248" i="1"/>
  <c r="I1249" i="1"/>
  <c r="L1249" i="1" s="1"/>
  <c r="J1249" i="1"/>
  <c r="M1249" i="1"/>
  <c r="I1250" i="1"/>
  <c r="I1251" i="1"/>
  <c r="M1251" i="1" s="1"/>
  <c r="K1251" i="1"/>
  <c r="I1252" i="1"/>
  <c r="J1252" i="1"/>
  <c r="I1253" i="1"/>
  <c r="M1253" i="1" s="1"/>
  <c r="K1253" i="1"/>
  <c r="I1254" i="1"/>
  <c r="I1255" i="1"/>
  <c r="I1256" i="1"/>
  <c r="M1256" i="1" s="1"/>
  <c r="J1256" i="1"/>
  <c r="K1256" i="1"/>
  <c r="I1257" i="1"/>
  <c r="L1257" i="1" s="1"/>
  <c r="J1257" i="1"/>
  <c r="I1258" i="1"/>
  <c r="K1258" i="1" s="1"/>
  <c r="J1258" i="1"/>
  <c r="L1258" i="1"/>
  <c r="M1258" i="1"/>
  <c r="I1259" i="1"/>
  <c r="M1259" i="1" s="1"/>
  <c r="K1259" i="1"/>
  <c r="I1260" i="1"/>
  <c r="I1261" i="1"/>
  <c r="I1262" i="1"/>
  <c r="J1262" i="1"/>
  <c r="I1263" i="1"/>
  <c r="I1264" i="1"/>
  <c r="M1264" i="1" s="1"/>
  <c r="J1264" i="1"/>
  <c r="L1264" i="1"/>
  <c r="I1265" i="1"/>
  <c r="J1265" i="1"/>
  <c r="I1266" i="1"/>
  <c r="K1266" i="1" s="1"/>
  <c r="J1266" i="1"/>
  <c r="L1266" i="1"/>
  <c r="I1267" i="1"/>
  <c r="M1267" i="1" s="1"/>
  <c r="I1268" i="1"/>
  <c r="I1269" i="1"/>
  <c r="M1269" i="1" s="1"/>
  <c r="K1269" i="1"/>
  <c r="I1270" i="1"/>
  <c r="L1270" i="1" s="1"/>
  <c r="I1271" i="1"/>
  <c r="K1271" i="1"/>
  <c r="I1272" i="1"/>
  <c r="M1272" i="1" s="1"/>
  <c r="J1272" i="1"/>
  <c r="L1272" i="1"/>
  <c r="I1273" i="1"/>
  <c r="J1273" i="1"/>
  <c r="I1274" i="1"/>
  <c r="K1274" i="1" s="1"/>
  <c r="J1274" i="1"/>
  <c r="L1274" i="1"/>
  <c r="M1274" i="1"/>
  <c r="I1275" i="1"/>
  <c r="K1275" i="1"/>
  <c r="I1276" i="1"/>
  <c r="J1276" i="1"/>
  <c r="I1277" i="1"/>
  <c r="K1277" i="1" s="1"/>
  <c r="I1278" i="1"/>
  <c r="J1278" i="1" s="1"/>
  <c r="I1279" i="1"/>
  <c r="I1280" i="1"/>
  <c r="L1280" i="1" s="1"/>
  <c r="K1280" i="1"/>
  <c r="I1281" i="1"/>
  <c r="I1282" i="1"/>
  <c r="I1283" i="1"/>
  <c r="I1284" i="1"/>
  <c r="K1284" i="1" s="1"/>
  <c r="J1284" i="1"/>
  <c r="L1284" i="1"/>
  <c r="M1284" i="1"/>
  <c r="I1285" i="1"/>
  <c r="I1286" i="1"/>
  <c r="I1287" i="1"/>
  <c r="M1287" i="1"/>
  <c r="I1288" i="1"/>
  <c r="J1288" i="1"/>
  <c r="I1289" i="1"/>
  <c r="L1289" i="1" s="1"/>
  <c r="J1289" i="1"/>
  <c r="I1290" i="1"/>
  <c r="I1291" i="1"/>
  <c r="K1291" i="1" s="1"/>
  <c r="I1292" i="1"/>
  <c r="L1292" i="1" s="1"/>
  <c r="J1292" i="1"/>
  <c r="K1292" i="1"/>
  <c r="M1292" i="1"/>
  <c r="I1293" i="1"/>
  <c r="K1293" i="1" s="1"/>
  <c r="M1293" i="1"/>
  <c r="I1294" i="1"/>
  <c r="I1295" i="1"/>
  <c r="L1295" i="1"/>
  <c r="M1295" i="1"/>
  <c r="I1296" i="1"/>
  <c r="M1296" i="1" s="1"/>
  <c r="J1296" i="1"/>
  <c r="K1296" i="1"/>
  <c r="L1296" i="1"/>
  <c r="I1297" i="1"/>
  <c r="M1297" i="1"/>
  <c r="I1298" i="1"/>
  <c r="I1299" i="1"/>
  <c r="I1300" i="1"/>
  <c r="K1300" i="1"/>
  <c r="I1301" i="1"/>
  <c r="L1301" i="1" s="1"/>
  <c r="J1301" i="1"/>
  <c r="M1301" i="1"/>
  <c r="I1302" i="1"/>
  <c r="I1303" i="1"/>
  <c r="J1303" i="1" s="1"/>
  <c r="K1303" i="1"/>
  <c r="L1303" i="1"/>
  <c r="I1304" i="1"/>
  <c r="I1305" i="1"/>
  <c r="L1305" i="1" s="1"/>
  <c r="J1305" i="1"/>
  <c r="K1305" i="1"/>
  <c r="I1306" i="1"/>
  <c r="K1306" i="1" s="1"/>
  <c r="J1306" i="1"/>
  <c r="M1306" i="1"/>
  <c r="I1307" i="1"/>
  <c r="J1307" i="1" s="1"/>
  <c r="K1307" i="1"/>
  <c r="L1307" i="1"/>
  <c r="M1307" i="1"/>
  <c r="I1308" i="1"/>
  <c r="M1308" i="1" s="1"/>
  <c r="J1308" i="1"/>
  <c r="K1308" i="1"/>
  <c r="L1308" i="1"/>
  <c r="I1309" i="1"/>
  <c r="I1310" i="1"/>
  <c r="K1310" i="1" s="1"/>
  <c r="L1310" i="1"/>
  <c r="I1311" i="1"/>
  <c r="L1311" i="1"/>
  <c r="I1312" i="1"/>
  <c r="J1312" i="1"/>
  <c r="I1313" i="1"/>
  <c r="J1313" i="1" s="1"/>
  <c r="I1314" i="1"/>
  <c r="K1314" i="1" s="1"/>
  <c r="L1314" i="1"/>
  <c r="I1315" i="1"/>
  <c r="L1315" i="1" s="1"/>
  <c r="K1315" i="1"/>
  <c r="I1316" i="1"/>
  <c r="J1316" i="1"/>
  <c r="K1316" i="1"/>
  <c r="L1316" i="1"/>
  <c r="M1316" i="1"/>
  <c r="I1317" i="1"/>
  <c r="J1317" i="1" s="1"/>
  <c r="I1318" i="1"/>
  <c r="I1319" i="1"/>
  <c r="K1319" i="1"/>
  <c r="I1320" i="1"/>
  <c r="M1320" i="1" s="1"/>
  <c r="J1320" i="1"/>
  <c r="K1320" i="1"/>
  <c r="L1320" i="1"/>
  <c r="I1321" i="1"/>
  <c r="J1321" i="1"/>
  <c r="I1322" i="1"/>
  <c r="J1322" i="1"/>
  <c r="I1323" i="1"/>
  <c r="K1323" i="1" s="1"/>
  <c r="I1324" i="1"/>
  <c r="M1324" i="1" s="1"/>
  <c r="L1324" i="1"/>
  <c r="I1325" i="1"/>
  <c r="I1326" i="1"/>
  <c r="M1326" i="1" s="1"/>
  <c r="L1326" i="1"/>
  <c r="I1327" i="1"/>
  <c r="I1328" i="1"/>
  <c r="M1328" i="1" s="1"/>
  <c r="J1328" i="1"/>
  <c r="K1328" i="1"/>
  <c r="L1328" i="1"/>
  <c r="I1329" i="1"/>
  <c r="I1330" i="1"/>
  <c r="L1330" i="1" s="1"/>
  <c r="M1330" i="1"/>
  <c r="I1331" i="1"/>
  <c r="I1332" i="1"/>
  <c r="J1332" i="1"/>
  <c r="K1332" i="1"/>
  <c r="L1332" i="1"/>
  <c r="M1332" i="1"/>
  <c r="I1333" i="1"/>
  <c r="L1333" i="1" s="1"/>
  <c r="J1333" i="1"/>
  <c r="M1333" i="1"/>
  <c r="I1334" i="1"/>
  <c r="K1334" i="1" s="1"/>
  <c r="J1334" i="1"/>
  <c r="L1334" i="1"/>
  <c r="M1334" i="1"/>
  <c r="I1335" i="1"/>
  <c r="J1335" i="1" s="1"/>
  <c r="K1335" i="1"/>
  <c r="M1335" i="1"/>
  <c r="I1336" i="1"/>
  <c r="I1337" i="1"/>
  <c r="M1337" i="1"/>
  <c r="I1338" i="1"/>
  <c r="J1338" i="1"/>
  <c r="I1339" i="1"/>
  <c r="K1339" i="1"/>
  <c r="I1340" i="1"/>
  <c r="I1341" i="1"/>
  <c r="I1342" i="1"/>
  <c r="J1342" i="1" s="1"/>
  <c r="L1342" i="1"/>
  <c r="I1343" i="1"/>
  <c r="I1344" i="1"/>
  <c r="M1344" i="1" s="1"/>
  <c r="J1344" i="1"/>
  <c r="K1344" i="1"/>
  <c r="L1344" i="1"/>
  <c r="I1345" i="1"/>
  <c r="L1345" i="1" s="1"/>
  <c r="K1345" i="1"/>
  <c r="I1346" i="1"/>
  <c r="L1346" i="1" s="1"/>
  <c r="I1347" i="1"/>
  <c r="I1348" i="1"/>
  <c r="L1348" i="1" s="1"/>
  <c r="J1348" i="1"/>
  <c r="K1348" i="1"/>
  <c r="M1348" i="1"/>
  <c r="I1349" i="1"/>
  <c r="I1350" i="1"/>
  <c r="J1350" i="1" s="1"/>
  <c r="I1351" i="1"/>
  <c r="I1352" i="1"/>
  <c r="K1352" i="1" s="1"/>
  <c r="J1352" i="1"/>
  <c r="I1353" i="1"/>
  <c r="L1353" i="1" s="1"/>
  <c r="J1353" i="1"/>
  <c r="M1353" i="1"/>
  <c r="I1354" i="1"/>
  <c r="J1354" i="1"/>
  <c r="I1355" i="1"/>
  <c r="K1355" i="1"/>
  <c r="I1356" i="1"/>
  <c r="L1356" i="1" s="1"/>
  <c r="J1356" i="1"/>
  <c r="K1356" i="1"/>
  <c r="M1356" i="1"/>
  <c r="I1357" i="1"/>
  <c r="I1358" i="1"/>
  <c r="I1359" i="1"/>
  <c r="L1359" i="1" s="1"/>
  <c r="I1360" i="1"/>
  <c r="M1360" i="1" s="1"/>
  <c r="J1360" i="1"/>
  <c r="K1360" i="1"/>
  <c r="I1361" i="1"/>
  <c r="K1361" i="1"/>
  <c r="M1361" i="1"/>
  <c r="I1362" i="1"/>
  <c r="I1363" i="1"/>
  <c r="I1364" i="1"/>
  <c r="I1365" i="1"/>
  <c r="I1366" i="1"/>
  <c r="M1366" i="1" s="1"/>
  <c r="I1367" i="1"/>
  <c r="I1368" i="1"/>
  <c r="L1368" i="1"/>
  <c r="I1369" i="1"/>
  <c r="I1370" i="1"/>
  <c r="J1370" i="1"/>
  <c r="I1371" i="1"/>
  <c r="L1371" i="1" s="1"/>
  <c r="K1371" i="1"/>
  <c r="I1372" i="1"/>
  <c r="L1372" i="1" s="1"/>
  <c r="J1372" i="1"/>
  <c r="K1372" i="1"/>
  <c r="M1372" i="1"/>
  <c r="I1373" i="1"/>
  <c r="I1374" i="1"/>
  <c r="K1374" i="1" s="1"/>
  <c r="L1374" i="1"/>
  <c r="I1375" i="1"/>
  <c r="I1376" i="1"/>
  <c r="J1376" i="1" s="1"/>
  <c r="I1377" i="1"/>
  <c r="I1378" i="1"/>
  <c r="K1378" i="1" s="1"/>
  <c r="L1378" i="1"/>
  <c r="I1379" i="1"/>
  <c r="K1379" i="1" s="1"/>
  <c r="I1380" i="1"/>
  <c r="I1381" i="1"/>
  <c r="J1381" i="1"/>
  <c r="I1382" i="1"/>
  <c r="I1383" i="1"/>
  <c r="I1384" i="1"/>
  <c r="I1385" i="1"/>
  <c r="M1385" i="1"/>
  <c r="I1386" i="1"/>
  <c r="K1386" i="1" s="1"/>
  <c r="J1386" i="1"/>
  <c r="L1386" i="1"/>
  <c r="M1386" i="1"/>
  <c r="I1387" i="1"/>
  <c r="K1387" i="1" s="1"/>
  <c r="J1387" i="1"/>
  <c r="L1387" i="1"/>
  <c r="I1388" i="1"/>
  <c r="I1389" i="1"/>
  <c r="L1389" i="1" s="1"/>
  <c r="J1389" i="1"/>
  <c r="M1389" i="1"/>
  <c r="I1390" i="1"/>
  <c r="J1390" i="1" s="1"/>
  <c r="I1391" i="1"/>
  <c r="L1391" i="1"/>
  <c r="I1392" i="1"/>
  <c r="I1393" i="1"/>
  <c r="I1394" i="1"/>
  <c r="K1394" i="1" s="1"/>
  <c r="J1394" i="1"/>
  <c r="M1394" i="1"/>
  <c r="I1395" i="1"/>
  <c r="L1395" i="1" s="1"/>
  <c r="M1395" i="1"/>
  <c r="I1396" i="1"/>
  <c r="M1396" i="1" s="1"/>
  <c r="J1396" i="1"/>
  <c r="K1396" i="1"/>
  <c r="L1396" i="1"/>
  <c r="I1397" i="1"/>
  <c r="J1397" i="1"/>
  <c r="I1398" i="1"/>
  <c r="M1398" i="1" s="1"/>
  <c r="L1398" i="1"/>
  <c r="I1399" i="1"/>
  <c r="I1400" i="1"/>
  <c r="I1401" i="1"/>
  <c r="M1401" i="1"/>
  <c r="I1402" i="1"/>
  <c r="L1402" i="1" s="1"/>
  <c r="M1402" i="1"/>
  <c r="I1403" i="1"/>
  <c r="I1404" i="1"/>
  <c r="I1405" i="1"/>
  <c r="I1406" i="1"/>
  <c r="J1406" i="1" s="1"/>
  <c r="I1407" i="1"/>
  <c r="I1408" i="1"/>
  <c r="I1409" i="1"/>
  <c r="I1410" i="1"/>
  <c r="I1411" i="1"/>
  <c r="J1411" i="1" s="1"/>
  <c r="K1411" i="1"/>
  <c r="I1412" i="1"/>
  <c r="K1412" i="1" s="1"/>
  <c r="J1412" i="1"/>
  <c r="M1412" i="1"/>
  <c r="I1413" i="1"/>
  <c r="J1413" i="1" s="1"/>
  <c r="I1414" i="1"/>
  <c r="K1414" i="1" s="1"/>
  <c r="J1414" i="1"/>
  <c r="L1414" i="1"/>
  <c r="I1415" i="1"/>
  <c r="I1416" i="1"/>
  <c r="I1417" i="1"/>
  <c r="I1418" i="1"/>
  <c r="K1418" i="1" s="1"/>
  <c r="J1418" i="1"/>
  <c r="L1418" i="1"/>
  <c r="I1419" i="1"/>
  <c r="L1419" i="1"/>
  <c r="I1420" i="1"/>
  <c r="J1420" i="1"/>
  <c r="K1420" i="1"/>
  <c r="L1420" i="1"/>
  <c r="M1420" i="1"/>
  <c r="I1421" i="1"/>
  <c r="I1422" i="1"/>
  <c r="J1422" i="1"/>
  <c r="I1423" i="1"/>
  <c r="I1424" i="1"/>
  <c r="I1425" i="1"/>
  <c r="K1425" i="1" s="1"/>
  <c r="M1425" i="1"/>
  <c r="I1426" i="1"/>
  <c r="J1426" i="1"/>
  <c r="I1427" i="1"/>
  <c r="L1427" i="1" s="1"/>
  <c r="J1427" i="1"/>
  <c r="K1427" i="1"/>
  <c r="M1427" i="1"/>
  <c r="I1428" i="1"/>
  <c r="M1428" i="1" s="1"/>
  <c r="J1428" i="1"/>
  <c r="I1429" i="1"/>
  <c r="I1430" i="1"/>
  <c r="K1430" i="1" s="1"/>
  <c r="J1430" i="1"/>
  <c r="L1430" i="1"/>
  <c r="M1430" i="1"/>
  <c r="I1431" i="1"/>
  <c r="I1432" i="1"/>
  <c r="I1433" i="1"/>
  <c r="M1433" i="1" s="1"/>
  <c r="I1434" i="1"/>
  <c r="I1435" i="1"/>
  <c r="I1436" i="1"/>
  <c r="K1436" i="1" s="1"/>
  <c r="L1436" i="1"/>
  <c r="I1437" i="1"/>
  <c r="I1438" i="1"/>
  <c r="I1439" i="1"/>
  <c r="I1440" i="1"/>
  <c r="I1441" i="1"/>
  <c r="K1441" i="1" s="1"/>
  <c r="I1442" i="1"/>
  <c r="I1443" i="1"/>
  <c r="K1443" i="1"/>
  <c r="I1444" i="1"/>
  <c r="I1445" i="1"/>
  <c r="I1446" i="1"/>
  <c r="K1446" i="1" s="1"/>
  <c r="J1446" i="1"/>
  <c r="L1446" i="1"/>
  <c r="M1446" i="1"/>
  <c r="I1447" i="1"/>
  <c r="I1448" i="1"/>
  <c r="L1448" i="1" s="1"/>
  <c r="K1448" i="1"/>
  <c r="I1449" i="1"/>
  <c r="M1449" i="1"/>
  <c r="I1450" i="1"/>
  <c r="J1450" i="1"/>
  <c r="I1451" i="1"/>
  <c r="J1451" i="1"/>
  <c r="I1452" i="1"/>
  <c r="L1452" i="1" s="1"/>
  <c r="J1452" i="1"/>
  <c r="M1452" i="1"/>
  <c r="I1453" i="1"/>
  <c r="I1454" i="1"/>
  <c r="J1454" i="1" s="1"/>
  <c r="I1455" i="1"/>
  <c r="I1456" i="1"/>
  <c r="I1457" i="1"/>
  <c r="I1458" i="1"/>
  <c r="K1458" i="1" s="1"/>
  <c r="J1458" i="1"/>
  <c r="M1458" i="1"/>
  <c r="I1459" i="1"/>
  <c r="J1459" i="1"/>
  <c r="K1459" i="1"/>
  <c r="L1459" i="1"/>
  <c r="M1459" i="1"/>
  <c r="I1460" i="1"/>
  <c r="L1460" i="1" s="1"/>
  <c r="J1460" i="1"/>
  <c r="K1460" i="1"/>
  <c r="M1460" i="1"/>
  <c r="I1461" i="1"/>
  <c r="J1461" i="1"/>
  <c r="I1462" i="1"/>
  <c r="K1462" i="1" s="1"/>
  <c r="J1462" i="1"/>
  <c r="L1462" i="1"/>
  <c r="M1462" i="1"/>
  <c r="I1463" i="1"/>
  <c r="I1464" i="1"/>
  <c r="I1465" i="1"/>
  <c r="M1465" i="1"/>
  <c r="I1466" i="1"/>
  <c r="K1466" i="1" s="1"/>
  <c r="J1466" i="1"/>
  <c r="L1466" i="1"/>
  <c r="M1466" i="1"/>
  <c r="I1467" i="1"/>
  <c r="K1467" i="1" s="1"/>
  <c r="J1467" i="1"/>
  <c r="L1467" i="1"/>
  <c r="I1468" i="1"/>
  <c r="I1469" i="1"/>
  <c r="L1469" i="1" s="1"/>
  <c r="J1469" i="1"/>
  <c r="M1469" i="1"/>
  <c r="I1470" i="1"/>
  <c r="J1470" i="1" s="1"/>
  <c r="I1471" i="1"/>
  <c r="I1472" i="1"/>
  <c r="I1473" i="1"/>
  <c r="L1473" i="1"/>
  <c r="I1474" i="1"/>
  <c r="K1474" i="1" s="1"/>
  <c r="J1474" i="1"/>
  <c r="M1474" i="1"/>
  <c r="I1475" i="1"/>
  <c r="I1476" i="1"/>
  <c r="M1476" i="1" s="1"/>
  <c r="K1476" i="1"/>
  <c r="I1477" i="1"/>
  <c r="J1477" i="1" s="1"/>
  <c r="I1478" i="1"/>
  <c r="J1478" i="1"/>
  <c r="I1479" i="1"/>
  <c r="I1480" i="1"/>
  <c r="K1480" i="1" s="1"/>
  <c r="L1480" i="1"/>
  <c r="I1481" i="1"/>
  <c r="I1482" i="1"/>
  <c r="I1483" i="1"/>
  <c r="I1484" i="1"/>
  <c r="I1485" i="1"/>
  <c r="M1485" i="1"/>
  <c r="I1486" i="1"/>
  <c r="J1486" i="1"/>
  <c r="I1487" i="1"/>
  <c r="I1488" i="1"/>
  <c r="I1489" i="1"/>
  <c r="I1490" i="1"/>
  <c r="K1490" i="1" s="1"/>
  <c r="J1490" i="1"/>
  <c r="I1491" i="1"/>
  <c r="K1491" i="1"/>
  <c r="L1491" i="1"/>
  <c r="I1492" i="1"/>
  <c r="J1492" i="1" s="1"/>
  <c r="K1492" i="1"/>
  <c r="M1492" i="1"/>
  <c r="I1493" i="1"/>
  <c r="I1494" i="1"/>
  <c r="I1495" i="1"/>
  <c r="I1496" i="1"/>
  <c r="K1496" i="1" s="1"/>
  <c r="I1497" i="1"/>
  <c r="M1497" i="1" s="1"/>
  <c r="I1498" i="1"/>
  <c r="K1498" i="1" s="1"/>
  <c r="J1498" i="1"/>
  <c r="L1498" i="1"/>
  <c r="M1498" i="1"/>
  <c r="I1499" i="1"/>
  <c r="L1499" i="1"/>
  <c r="I1500" i="1"/>
  <c r="J1500" i="1" s="1"/>
  <c r="K1500" i="1"/>
  <c r="L1500" i="1"/>
  <c r="M1500" i="1"/>
  <c r="I1501" i="1"/>
  <c r="L1501" i="1" s="1"/>
  <c r="J1501" i="1"/>
  <c r="I1502" i="1"/>
  <c r="I1503" i="1"/>
  <c r="L1503" i="1" s="1"/>
  <c r="M1503" i="1"/>
  <c r="I1504" i="1"/>
  <c r="I1505" i="1"/>
  <c r="J1505" i="1" s="1"/>
  <c r="L1505" i="1"/>
  <c r="I1506" i="1"/>
  <c r="I1507" i="1"/>
  <c r="M1507" i="1"/>
  <c r="I1508" i="1"/>
  <c r="J1508" i="1" s="1"/>
  <c r="K1508" i="1"/>
  <c r="M1508" i="1"/>
  <c r="I1509" i="1"/>
  <c r="J1509" i="1" s="1"/>
  <c r="I1510" i="1"/>
  <c r="M1510" i="1" s="1"/>
  <c r="J1510" i="1"/>
  <c r="I1511" i="1"/>
  <c r="I1512" i="1"/>
  <c r="K1512" i="1"/>
  <c r="L1512" i="1"/>
  <c r="I1513" i="1"/>
  <c r="M1513" i="1" s="1"/>
  <c r="I1514" i="1"/>
  <c r="K1514" i="1" s="1"/>
  <c r="J1514" i="1"/>
  <c r="L1514" i="1"/>
  <c r="M1514" i="1"/>
  <c r="I1515" i="1"/>
  <c r="I1516" i="1"/>
  <c r="J1516" i="1" s="1"/>
  <c r="K1516" i="1"/>
  <c r="M1516" i="1"/>
  <c r="I1517" i="1"/>
  <c r="L1517" i="1" s="1"/>
  <c r="J1517" i="1"/>
  <c r="M1517" i="1"/>
  <c r="I1518" i="1"/>
  <c r="J1518" i="1" s="1"/>
  <c r="I1519" i="1"/>
  <c r="L1519" i="1"/>
  <c r="I1520" i="1"/>
  <c r="I1521" i="1"/>
  <c r="I1522" i="1"/>
  <c r="K1522" i="1" s="1"/>
  <c r="J1522" i="1"/>
  <c r="M1522" i="1"/>
  <c r="I1523" i="1"/>
  <c r="J1523" i="1" s="1"/>
  <c r="L1523" i="1"/>
  <c r="I1524" i="1"/>
  <c r="K1524" i="1"/>
  <c r="L1524" i="1"/>
  <c r="I1525" i="1"/>
  <c r="J1525" i="1" s="1"/>
  <c r="I1526" i="1"/>
  <c r="I1527" i="1"/>
  <c r="I1528" i="1"/>
  <c r="I1529" i="1"/>
  <c r="M1529" i="1" s="1"/>
  <c r="I1530" i="1"/>
  <c r="I1531" i="1"/>
  <c r="L1531" i="1"/>
  <c r="I1532" i="1"/>
  <c r="J1532" i="1" s="1"/>
  <c r="K1532" i="1"/>
  <c r="M1532" i="1"/>
  <c r="I1533" i="1"/>
  <c r="M1533" i="1"/>
  <c r="I1534" i="1"/>
  <c r="J1534" i="1" s="1"/>
  <c r="I1535" i="1"/>
  <c r="M1535" i="1" s="1"/>
  <c r="L1535" i="1"/>
  <c r="I1536" i="1"/>
  <c r="I1537" i="1"/>
  <c r="J1537" i="1" s="1"/>
  <c r="L1537" i="1"/>
  <c r="M1537" i="1"/>
  <c r="I1538" i="1"/>
  <c r="K1538" i="1" s="1"/>
  <c r="M1538" i="1"/>
  <c r="I1539" i="1"/>
  <c r="K1539" i="1" s="1"/>
  <c r="J1539" i="1"/>
  <c r="M1539" i="1"/>
  <c r="I1540" i="1"/>
  <c r="I1541" i="1"/>
  <c r="J1541" i="1"/>
  <c r="M1541" i="1"/>
  <c r="I1542" i="1"/>
  <c r="M1542" i="1"/>
  <c r="I1543" i="1"/>
  <c r="L1543" i="1" s="1"/>
  <c r="I1544" i="1"/>
  <c r="K1544" i="1"/>
  <c r="I1545" i="1"/>
  <c r="K1545" i="1"/>
  <c r="I1546" i="1"/>
  <c r="K1546" i="1" s="1"/>
  <c r="L1546" i="1"/>
  <c r="I1547" i="1"/>
  <c r="K1547" i="1" s="1"/>
  <c r="J1547" i="1"/>
  <c r="L1547" i="1"/>
  <c r="I1548" i="1"/>
  <c r="I1549" i="1"/>
  <c r="L1549" i="1" s="1"/>
  <c r="J1549" i="1"/>
  <c r="M1549" i="1"/>
  <c r="I1550" i="1"/>
  <c r="I1551" i="1"/>
  <c r="I1552" i="1"/>
  <c r="K1552" i="1" s="1"/>
  <c r="I1553" i="1"/>
  <c r="M1553" i="1"/>
  <c r="I1554" i="1"/>
  <c r="K1554" i="1" s="1"/>
  <c r="J1554" i="1"/>
  <c r="M1554" i="1"/>
  <c r="I1555" i="1"/>
  <c r="L1555" i="1" s="1"/>
  <c r="K1555" i="1"/>
  <c r="I1556" i="1"/>
  <c r="M1556" i="1"/>
  <c r="I1557" i="1"/>
  <c r="I1558" i="1"/>
  <c r="L1558" i="1"/>
  <c r="I1559" i="1"/>
  <c r="L1559" i="1"/>
  <c r="I1560" i="1"/>
  <c r="I1561" i="1"/>
  <c r="K1561" i="1" s="1"/>
  <c r="M1561" i="1"/>
  <c r="I1562" i="1"/>
  <c r="J1562" i="1"/>
  <c r="L1562" i="1"/>
  <c r="I1563" i="1"/>
  <c r="L1563" i="1"/>
  <c r="I1564" i="1"/>
  <c r="M1564" i="1" s="1"/>
  <c r="J1564" i="1"/>
  <c r="K1564" i="1"/>
  <c r="L1564" i="1"/>
  <c r="I1565" i="1"/>
  <c r="J1565" i="1"/>
  <c r="I1566" i="1"/>
  <c r="I1567" i="1"/>
  <c r="L1567" i="1"/>
  <c r="M1567" i="1"/>
  <c r="I1568" i="1"/>
  <c r="K1568" i="1"/>
  <c r="I1569" i="1"/>
  <c r="I1570" i="1"/>
  <c r="K1570" i="1" s="1"/>
  <c r="J1570" i="1"/>
  <c r="I1571" i="1"/>
  <c r="I1572" i="1"/>
  <c r="I1573" i="1"/>
  <c r="M1573" i="1" s="1"/>
  <c r="J1573" i="1"/>
  <c r="I1574" i="1"/>
  <c r="I1575" i="1"/>
  <c r="I1576" i="1"/>
  <c r="I1577" i="1"/>
  <c r="M1577" i="1" s="1"/>
  <c r="I1578" i="1"/>
  <c r="I1579" i="1"/>
  <c r="I1580" i="1"/>
  <c r="J1580" i="1" s="1"/>
  <c r="K1580" i="1"/>
  <c r="L1580" i="1"/>
  <c r="I1581" i="1"/>
  <c r="J1581" i="1"/>
  <c r="I1582" i="1"/>
  <c r="J1582" i="1"/>
  <c r="I1583" i="1"/>
  <c r="L1583" i="1" s="1"/>
  <c r="M1583" i="1"/>
  <c r="I1584" i="1"/>
  <c r="I1585" i="1"/>
  <c r="I1586" i="1"/>
  <c r="M1586" i="1"/>
  <c r="I1587" i="1"/>
  <c r="J1587" i="1"/>
  <c r="K1587" i="1"/>
  <c r="L1587" i="1"/>
  <c r="M1587" i="1"/>
  <c r="I1588" i="1"/>
  <c r="L1588" i="1"/>
  <c r="I1589" i="1"/>
  <c r="I1590" i="1"/>
  <c r="J1590" i="1"/>
  <c r="L1590" i="1"/>
  <c r="I1591" i="1"/>
  <c r="I1592" i="1"/>
  <c r="L1592" i="1" s="1"/>
  <c r="K1592" i="1"/>
  <c r="I1593" i="1"/>
  <c r="I1594" i="1"/>
  <c r="L1594" i="1"/>
  <c r="I1595" i="1"/>
  <c r="I1596" i="1"/>
  <c r="I1597" i="1"/>
  <c r="L1597" i="1" s="1"/>
  <c r="J1597" i="1"/>
  <c r="M1597" i="1"/>
  <c r="I1598" i="1"/>
  <c r="L1598" i="1" s="1"/>
  <c r="J1598" i="1"/>
  <c r="I1599" i="1"/>
  <c r="I1600" i="1"/>
  <c r="K1600" i="1" s="1"/>
  <c r="I1601" i="1"/>
  <c r="I1602" i="1"/>
  <c r="K1602" i="1" s="1"/>
  <c r="J1602" i="1"/>
  <c r="M1602" i="1"/>
  <c r="I1603" i="1"/>
  <c r="L1603" i="1" s="1"/>
  <c r="J1603" i="1"/>
  <c r="K1603" i="1"/>
  <c r="I1604" i="1"/>
  <c r="J1604" i="1"/>
  <c r="K1604" i="1"/>
  <c r="L1604" i="1"/>
  <c r="M1604" i="1"/>
  <c r="I1605" i="1"/>
  <c r="J1605" i="1" s="1"/>
  <c r="I1606" i="1"/>
  <c r="I1607" i="1"/>
  <c r="L1607" i="1" s="1"/>
  <c r="I1608" i="1"/>
  <c r="I1609" i="1"/>
  <c r="M1609" i="1" s="1"/>
  <c r="K1609" i="1"/>
  <c r="I1610" i="1"/>
  <c r="I1611" i="1"/>
  <c r="I1612" i="1"/>
  <c r="J1612" i="1"/>
  <c r="K1612" i="1"/>
  <c r="L1612" i="1"/>
  <c r="M1612" i="1"/>
  <c r="I1613" i="1"/>
  <c r="M1613" i="1"/>
  <c r="I1614" i="1"/>
  <c r="I1615" i="1"/>
  <c r="I1616" i="1"/>
  <c r="K1616" i="1"/>
  <c r="I1617" i="1"/>
  <c r="M1617" i="1" s="1"/>
  <c r="L1617" i="1"/>
  <c r="I1618" i="1"/>
  <c r="M1618" i="1"/>
  <c r="I1619" i="1"/>
  <c r="M1619" i="1" s="1"/>
  <c r="J1619" i="1"/>
  <c r="K1619" i="1"/>
  <c r="L1619" i="1"/>
  <c r="I1620" i="1"/>
  <c r="K1620" i="1"/>
  <c r="I1621" i="1"/>
  <c r="I1622" i="1"/>
  <c r="I1623" i="1"/>
  <c r="I1624" i="1"/>
  <c r="K1624" i="1"/>
  <c r="I1625" i="1"/>
  <c r="K1625" i="1" s="1"/>
  <c r="M1625" i="1"/>
  <c r="I1626" i="1"/>
  <c r="K1626" i="1" s="1"/>
  <c r="J1626" i="1"/>
  <c r="L1626" i="1"/>
  <c r="M1626" i="1"/>
  <c r="I1627" i="1"/>
  <c r="J1627" i="1"/>
  <c r="I1628" i="1"/>
  <c r="J1628" i="1" s="1"/>
  <c r="K1628" i="1"/>
  <c r="L1628" i="1"/>
  <c r="M1628" i="1"/>
  <c r="I1629" i="1"/>
  <c r="I1630" i="1"/>
  <c r="I1631" i="1"/>
  <c r="L1631" i="1" s="1"/>
  <c r="I1632" i="1"/>
  <c r="K1632" i="1" s="1"/>
  <c r="I1633" i="1"/>
  <c r="K1633" i="1" s="1"/>
  <c r="I1634" i="1"/>
  <c r="I1635" i="1"/>
  <c r="J1635" i="1"/>
  <c r="K1635" i="1"/>
  <c r="L1635" i="1"/>
  <c r="M1635" i="1"/>
  <c r="I1636" i="1"/>
  <c r="I1637" i="1"/>
  <c r="M1637" i="1"/>
  <c r="I1638" i="1"/>
  <c r="K1638" i="1" s="1"/>
  <c r="J1638" i="1"/>
  <c r="L1638" i="1"/>
  <c r="M1638" i="1"/>
  <c r="I1639" i="1"/>
  <c r="L1639" i="1"/>
  <c r="I1640" i="1"/>
  <c r="L1640" i="1" s="1"/>
  <c r="K1640" i="1"/>
  <c r="I1641" i="1"/>
  <c r="I1642" i="1"/>
  <c r="I1643" i="1"/>
  <c r="I1644" i="1"/>
  <c r="I1645" i="1"/>
  <c r="L1645" i="1" s="1"/>
  <c r="J1645" i="1"/>
  <c r="M1645" i="1"/>
  <c r="I1646" i="1"/>
  <c r="L1646" i="1" s="1"/>
  <c r="J1646" i="1"/>
  <c r="I1647" i="1"/>
  <c r="L1647" i="1"/>
  <c r="M1647" i="1"/>
  <c r="I1648" i="1"/>
  <c r="K1648" i="1"/>
  <c r="I1649" i="1"/>
  <c r="I1650" i="1"/>
  <c r="K1650" i="1" s="1"/>
  <c r="J1650" i="1"/>
  <c r="M1650" i="1"/>
  <c r="I1651" i="1"/>
  <c r="L1651" i="1" s="1"/>
  <c r="J1651" i="1"/>
  <c r="K1651" i="1"/>
  <c r="M1651" i="1"/>
  <c r="I1652" i="1"/>
  <c r="L1652" i="1" s="1"/>
  <c r="J1652" i="1"/>
  <c r="K1652" i="1"/>
  <c r="M1652" i="1"/>
  <c r="I1653" i="1"/>
  <c r="J1653" i="1" s="1"/>
  <c r="I1654" i="1"/>
  <c r="K1654" i="1" s="1"/>
  <c r="J1654" i="1"/>
  <c r="L1654" i="1"/>
  <c r="M1654" i="1"/>
  <c r="I1655" i="1"/>
  <c r="L1655" i="1" s="1"/>
  <c r="I1656" i="1"/>
  <c r="L1656" i="1" s="1"/>
  <c r="I1657" i="1"/>
  <c r="I1658" i="1"/>
  <c r="K1658" i="1" s="1"/>
  <c r="J1658" i="1"/>
  <c r="L1658" i="1"/>
  <c r="M1658" i="1"/>
  <c r="I1659" i="1"/>
  <c r="K1659" i="1" s="1"/>
  <c r="L1659" i="1"/>
  <c r="I1660" i="1"/>
  <c r="M1660" i="1" s="1"/>
  <c r="K1660" i="1"/>
  <c r="I1661" i="1"/>
  <c r="L1661" i="1" s="1"/>
  <c r="M1661" i="1"/>
  <c r="I1662" i="1"/>
  <c r="I1663" i="1"/>
  <c r="I1664" i="1"/>
  <c r="I1665" i="1"/>
  <c r="I1666" i="1"/>
  <c r="I1667" i="1"/>
  <c r="K1667" i="1"/>
  <c r="I1668" i="1"/>
  <c r="L1668" i="1"/>
  <c r="I1669" i="1"/>
  <c r="I1670" i="1"/>
  <c r="I1671" i="1"/>
  <c r="L1671" i="1" s="1"/>
  <c r="I1672" i="1"/>
  <c r="K1672" i="1" s="1"/>
  <c r="I1673" i="1"/>
  <c r="K1673" i="1"/>
  <c r="I1674" i="1"/>
  <c r="L1674" i="1"/>
  <c r="I1675" i="1"/>
  <c r="I1676" i="1"/>
  <c r="J1676" i="1"/>
  <c r="L1676" i="1"/>
  <c r="I1677" i="1"/>
  <c r="I1678" i="1"/>
  <c r="I1679" i="1"/>
  <c r="M1679" i="1" s="1"/>
  <c r="I1680" i="1"/>
  <c r="I1681" i="1"/>
  <c r="M1681" i="1"/>
  <c r="I1682" i="1"/>
  <c r="I1683" i="1"/>
  <c r="J1683" i="1"/>
  <c r="K1683" i="1"/>
  <c r="L1683" i="1"/>
  <c r="M1683" i="1"/>
  <c r="I1684" i="1"/>
  <c r="K1684" i="1"/>
  <c r="I1685" i="1"/>
  <c r="I1686" i="1"/>
  <c r="J1686" i="1" s="1"/>
  <c r="K1686" i="1"/>
  <c r="L1686" i="1"/>
  <c r="I1687" i="1"/>
  <c r="J1687" i="1" s="1"/>
  <c r="I1688" i="1"/>
  <c r="I1689" i="1"/>
  <c r="I1690" i="1"/>
  <c r="L1690" i="1" s="1"/>
  <c r="J1690" i="1"/>
  <c r="K1690" i="1"/>
  <c r="I1691" i="1"/>
  <c r="I1692" i="1"/>
  <c r="I1693" i="1"/>
  <c r="I1694" i="1"/>
  <c r="J1694" i="1" s="1"/>
  <c r="K1694" i="1"/>
  <c r="L1694" i="1"/>
  <c r="I1695" i="1"/>
  <c r="J1695" i="1" s="1"/>
  <c r="I1696" i="1"/>
  <c r="L1696" i="1" s="1"/>
  <c r="K1696" i="1"/>
  <c r="I1697" i="1"/>
  <c r="K1697" i="1" s="1"/>
  <c r="J1697" i="1"/>
  <c r="L1697" i="1"/>
  <c r="I1698" i="1"/>
  <c r="I1699" i="1"/>
  <c r="L1699" i="1" s="1"/>
  <c r="J1699" i="1"/>
  <c r="K1699" i="1"/>
  <c r="M1699" i="1"/>
  <c r="I1700" i="1"/>
  <c r="K1700" i="1" s="1"/>
  <c r="I1701" i="1"/>
  <c r="I1702" i="1"/>
  <c r="J1702" i="1" s="1"/>
  <c r="L1702" i="1"/>
  <c r="M1702" i="1"/>
  <c r="I1703" i="1"/>
  <c r="J1703" i="1" s="1"/>
  <c r="L1703" i="1"/>
  <c r="I1704" i="1"/>
  <c r="K1704" i="1"/>
  <c r="I1705" i="1"/>
  <c r="K1705" i="1" s="1"/>
  <c r="L1705" i="1"/>
  <c r="M1705" i="1"/>
  <c r="I1706" i="1"/>
  <c r="L1706" i="1" s="1"/>
  <c r="J1706" i="1"/>
  <c r="K1706" i="1"/>
  <c r="M1706" i="1"/>
  <c r="I1707" i="1"/>
  <c r="J1707" i="1" s="1"/>
  <c r="K1707" i="1"/>
  <c r="L1707" i="1"/>
  <c r="I1708" i="1"/>
  <c r="I1709" i="1"/>
  <c r="M1709" i="1" s="1"/>
  <c r="K1709" i="1"/>
  <c r="L1709" i="1"/>
  <c r="I1710" i="1"/>
  <c r="J1710" i="1" s="1"/>
  <c r="K1710" i="1"/>
  <c r="L1710" i="1"/>
  <c r="I1711" i="1"/>
  <c r="J1711" i="1" s="1"/>
  <c r="L1711" i="1"/>
  <c r="I1712" i="1"/>
  <c r="I1713" i="1"/>
  <c r="M1713" i="1"/>
  <c r="I1714" i="1"/>
  <c r="K1714" i="1"/>
  <c r="I1715" i="1"/>
  <c r="L1715" i="1" s="1"/>
  <c r="J1715" i="1"/>
  <c r="K1715" i="1"/>
  <c r="M1715" i="1"/>
  <c r="I1716" i="1"/>
  <c r="K1716" i="1" s="1"/>
  <c r="I1717" i="1"/>
  <c r="I1718" i="1"/>
  <c r="J1718" i="1" s="1"/>
  <c r="L1718" i="1"/>
  <c r="I1719" i="1"/>
  <c r="I1720" i="1"/>
  <c r="K1720" i="1" s="1"/>
  <c r="L1720" i="1"/>
  <c r="I1721" i="1"/>
  <c r="K1721" i="1" s="1"/>
  <c r="L1721" i="1"/>
  <c r="M1721" i="1"/>
  <c r="I1722" i="1"/>
  <c r="L1722" i="1" s="1"/>
  <c r="J1722" i="1"/>
  <c r="K1722" i="1"/>
  <c r="I1723" i="1"/>
  <c r="L1723" i="1"/>
  <c r="I1724" i="1"/>
  <c r="I1725" i="1"/>
  <c r="L1725" i="1"/>
  <c r="I1726" i="1"/>
  <c r="J1726" i="1" s="1"/>
  <c r="L1726" i="1"/>
  <c r="I1727" i="1"/>
  <c r="I1728" i="1"/>
  <c r="I1729" i="1"/>
  <c r="M1729" i="1"/>
  <c r="I1730" i="1"/>
  <c r="K1730" i="1"/>
  <c r="I1731" i="1"/>
  <c r="L1731" i="1" s="1"/>
  <c r="J1731" i="1"/>
  <c r="K1731" i="1"/>
  <c r="M1731" i="1"/>
  <c r="I1732" i="1"/>
  <c r="K1732" i="1" s="1"/>
  <c r="I1733" i="1"/>
  <c r="I1734" i="1"/>
  <c r="J1734" i="1" s="1"/>
  <c r="L1734" i="1"/>
  <c r="I1735" i="1"/>
  <c r="I1736" i="1"/>
  <c r="I1737" i="1"/>
  <c r="I1738" i="1"/>
  <c r="I1739" i="1"/>
  <c r="L1739" i="1" s="1"/>
  <c r="J1739" i="1"/>
  <c r="K1739" i="1"/>
  <c r="M1739" i="1"/>
  <c r="I1740" i="1"/>
  <c r="K1740" i="1" s="1"/>
  <c r="I1741" i="1"/>
  <c r="M1741" i="1" s="1"/>
  <c r="K1741" i="1"/>
  <c r="L1741" i="1"/>
  <c r="I1742" i="1"/>
  <c r="I1743" i="1"/>
  <c r="J1743" i="1" s="1"/>
  <c r="I1744" i="1"/>
  <c r="I1745" i="1"/>
  <c r="I1746" i="1"/>
  <c r="L1746" i="1" s="1"/>
  <c r="J1746" i="1"/>
  <c r="K1746" i="1"/>
  <c r="I1747" i="1"/>
  <c r="J1747" i="1"/>
  <c r="K1747" i="1"/>
  <c r="L1747" i="1"/>
  <c r="M1747" i="1"/>
  <c r="I1748" i="1"/>
  <c r="K1748" i="1"/>
  <c r="I1749" i="1"/>
  <c r="I1750" i="1"/>
  <c r="J1750" i="1" s="1"/>
  <c r="K1750" i="1"/>
  <c r="L1750" i="1"/>
  <c r="I1751" i="1"/>
  <c r="J1751" i="1" s="1"/>
  <c r="L1751" i="1"/>
  <c r="I1752" i="1"/>
  <c r="K1752" i="1" s="1"/>
  <c r="L1752" i="1"/>
  <c r="I1753" i="1"/>
  <c r="K1753" i="1" s="1"/>
  <c r="J1753" i="1"/>
  <c r="L1753" i="1"/>
  <c r="I1754" i="1"/>
  <c r="I1755" i="1"/>
  <c r="I1756" i="1"/>
  <c r="I1757" i="1"/>
  <c r="I1758" i="1"/>
  <c r="J1758" i="1" s="1"/>
  <c r="K1758" i="1"/>
  <c r="L1758" i="1"/>
  <c r="I1759" i="1"/>
  <c r="J1759" i="1" s="1"/>
  <c r="L1759" i="1"/>
  <c r="I1760" i="1"/>
  <c r="I1761" i="1"/>
  <c r="K1761" i="1" s="1"/>
  <c r="J1761" i="1"/>
  <c r="L1761" i="1"/>
  <c r="M1761" i="1"/>
  <c r="I1762" i="1"/>
  <c r="L1762" i="1" s="1"/>
  <c r="K1762" i="1"/>
  <c r="I1763" i="1"/>
  <c r="M1763" i="1" s="1"/>
  <c r="K1763" i="1"/>
  <c r="I1764" i="1"/>
  <c r="K1764" i="1" s="1"/>
  <c r="I1765" i="1"/>
  <c r="K1765" i="1"/>
  <c r="I1766" i="1"/>
  <c r="L1766" i="1"/>
  <c r="I1767" i="1"/>
  <c r="J1767" i="1" s="1"/>
  <c r="I1768" i="1"/>
  <c r="I1769" i="1"/>
  <c r="I1770" i="1"/>
  <c r="I1771" i="1"/>
  <c r="K1771" i="1"/>
  <c r="M1771" i="1"/>
  <c r="I1772" i="1"/>
  <c r="I1773" i="1"/>
  <c r="I1774" i="1"/>
  <c r="K1774" i="1"/>
  <c r="I1775" i="1"/>
  <c r="K1775" i="1" s="1"/>
  <c r="I1776" i="1"/>
  <c r="K1776" i="1" s="1"/>
  <c r="J1776" i="1"/>
  <c r="L1776" i="1"/>
  <c r="I1777" i="1"/>
  <c r="I1778" i="1"/>
  <c r="L1778" i="1"/>
  <c r="I1779" i="1"/>
  <c r="J1779" i="1" s="1"/>
  <c r="K1779" i="1"/>
  <c r="L1779" i="1"/>
  <c r="I1780" i="1"/>
  <c r="J1780" i="1" s="1"/>
  <c r="M1780" i="1"/>
  <c r="I1781" i="1"/>
  <c r="I1782" i="1"/>
  <c r="L1782" i="1"/>
  <c r="M1782" i="1"/>
  <c r="I1783" i="1"/>
  <c r="M1783" i="1" s="1"/>
  <c r="J1783" i="1"/>
  <c r="L1783" i="1"/>
  <c r="I1784" i="1"/>
  <c r="L1784" i="1" s="1"/>
  <c r="I1785" i="1"/>
  <c r="K1785" i="1" s="1"/>
  <c r="L1785" i="1"/>
  <c r="M1785" i="1"/>
  <c r="I1786" i="1"/>
  <c r="L1786" i="1" s="1"/>
  <c r="J1786" i="1"/>
  <c r="K1786" i="1"/>
  <c r="M1786" i="1"/>
  <c r="I1787" i="1"/>
  <c r="J1787" i="1" s="1"/>
  <c r="K1787" i="1"/>
  <c r="L1787" i="1"/>
  <c r="I1788" i="1"/>
  <c r="I1789" i="1"/>
  <c r="L1789" i="1"/>
  <c r="M1789" i="1"/>
  <c r="I1790" i="1"/>
  <c r="J1790" i="1" s="1"/>
  <c r="K1790" i="1"/>
  <c r="M1790" i="1"/>
  <c r="I1791" i="1"/>
  <c r="L1791" i="1" s="1"/>
  <c r="K1791" i="1"/>
  <c r="I1792" i="1"/>
  <c r="K1792" i="1" s="1"/>
  <c r="J1792" i="1"/>
  <c r="L1792" i="1"/>
  <c r="I1793" i="1"/>
  <c r="J1793" i="1"/>
  <c r="I1794" i="1"/>
  <c r="I1795" i="1"/>
  <c r="J1795" i="1" s="1"/>
  <c r="K1795" i="1"/>
  <c r="L1795" i="1"/>
  <c r="I1796" i="1"/>
  <c r="I1797" i="1"/>
  <c r="I1798" i="1"/>
  <c r="L1798" i="1" s="1"/>
  <c r="M1798" i="1"/>
  <c r="I1799" i="1"/>
  <c r="L1799" i="1"/>
  <c r="I1800" i="1"/>
  <c r="I1801" i="1"/>
  <c r="I1802" i="1"/>
  <c r="M1802" i="1" s="1"/>
  <c r="J1802" i="1"/>
  <c r="I1803" i="1"/>
  <c r="L1803" i="1" s="1"/>
  <c r="J1803" i="1"/>
  <c r="K1803" i="1"/>
  <c r="M1803" i="1"/>
  <c r="I1804" i="1"/>
  <c r="I1805" i="1"/>
  <c r="I1806" i="1"/>
  <c r="I1807" i="1"/>
  <c r="I1808" i="1"/>
  <c r="K1808" i="1" s="1"/>
  <c r="J1808" i="1"/>
  <c r="L1808" i="1"/>
  <c r="I1809" i="1"/>
  <c r="I1810" i="1"/>
  <c r="J1810" i="1" s="1"/>
  <c r="L1810" i="1"/>
  <c r="I1811" i="1"/>
  <c r="K1811" i="1"/>
  <c r="M1811" i="1"/>
  <c r="I1812" i="1"/>
  <c r="J1812" i="1" s="1"/>
  <c r="M1812" i="1"/>
  <c r="I1813" i="1"/>
  <c r="I1814" i="1"/>
  <c r="L1814" i="1"/>
  <c r="M1814" i="1"/>
  <c r="I1815" i="1"/>
  <c r="I1816" i="1"/>
  <c r="I1817" i="1"/>
  <c r="M1817" i="1"/>
  <c r="I1818" i="1"/>
  <c r="L1818" i="1" s="1"/>
  <c r="J1818" i="1"/>
  <c r="K1818" i="1"/>
  <c r="I1819" i="1"/>
  <c r="J1819" i="1"/>
  <c r="L1819" i="1"/>
  <c r="I1820" i="1"/>
  <c r="I1821" i="1"/>
  <c r="L1821" i="1" s="1"/>
  <c r="I1822" i="1"/>
  <c r="J1822" i="1" s="1"/>
  <c r="K1822" i="1"/>
  <c r="M1822" i="1"/>
  <c r="I1823" i="1"/>
  <c r="L1823" i="1" s="1"/>
  <c r="K1823" i="1"/>
  <c r="I1824" i="1"/>
  <c r="K1824" i="1" s="1"/>
  <c r="J1824" i="1"/>
  <c r="L1824" i="1"/>
  <c r="I1825" i="1"/>
  <c r="J1825" i="1"/>
  <c r="I1826" i="1"/>
  <c r="I1827" i="1"/>
  <c r="J1827" i="1" s="1"/>
  <c r="K1827" i="1"/>
  <c r="L1827" i="1"/>
  <c r="I1828" i="1"/>
  <c r="I1829" i="1"/>
  <c r="I1830" i="1"/>
  <c r="L1830" i="1" s="1"/>
  <c r="M1830" i="1"/>
  <c r="I1831" i="1"/>
  <c r="I1832" i="1"/>
  <c r="I1833" i="1"/>
  <c r="I1834" i="1"/>
  <c r="M1834" i="1" s="1"/>
  <c r="J1834" i="1"/>
  <c r="I1835" i="1"/>
  <c r="L1835" i="1" s="1"/>
  <c r="J1835" i="1"/>
  <c r="K1835" i="1"/>
  <c r="M1835" i="1"/>
  <c r="I1836" i="1"/>
  <c r="I1837" i="1"/>
  <c r="I1838" i="1"/>
  <c r="I1839" i="1"/>
  <c r="K1839" i="1" s="1"/>
  <c r="I1840" i="1"/>
  <c r="K1840" i="1" s="1"/>
  <c r="J1840" i="1"/>
  <c r="L1840" i="1"/>
  <c r="I1841" i="1"/>
  <c r="I1842" i="1"/>
  <c r="J1842" i="1" s="1"/>
  <c r="L1842" i="1"/>
  <c r="I1843" i="1"/>
  <c r="K1843" i="1"/>
  <c r="M1843" i="1"/>
  <c r="I1844" i="1"/>
  <c r="J1844" i="1" s="1"/>
  <c r="M1844" i="1"/>
  <c r="I1845" i="1"/>
  <c r="I1846" i="1"/>
  <c r="L1846" i="1"/>
  <c r="M1846" i="1"/>
  <c r="I1847" i="1"/>
  <c r="I1848" i="1"/>
  <c r="L1848" i="1" s="1"/>
  <c r="I1849" i="1"/>
  <c r="K1849" i="1" s="1"/>
  <c r="L1849" i="1"/>
  <c r="M1849" i="1"/>
  <c r="I1850" i="1"/>
  <c r="I1851" i="1"/>
  <c r="K1851" i="1"/>
  <c r="I1852" i="1"/>
  <c r="I1853" i="1"/>
  <c r="L1853" i="1"/>
  <c r="M1853" i="1"/>
  <c r="I1854" i="1"/>
  <c r="J1854" i="1" s="1"/>
  <c r="K1854" i="1"/>
  <c r="M1854" i="1"/>
  <c r="I1855" i="1"/>
  <c r="I1856" i="1"/>
  <c r="K1856" i="1" s="1"/>
  <c r="J1856" i="1"/>
  <c r="L1856" i="1"/>
  <c r="I1857" i="1"/>
  <c r="I1858" i="1"/>
  <c r="J1858" i="1" s="1"/>
  <c r="L1858" i="1"/>
  <c r="I1859" i="1"/>
  <c r="K1859" i="1"/>
  <c r="M1859" i="1"/>
  <c r="I1860" i="1"/>
  <c r="J1860" i="1" s="1"/>
  <c r="M1860" i="1"/>
  <c r="I1861" i="1"/>
  <c r="I1862" i="1"/>
  <c r="L1862" i="1" s="1"/>
  <c r="M1862" i="1"/>
  <c r="I1863" i="1"/>
  <c r="M1863" i="1" s="1"/>
  <c r="J1863" i="1"/>
  <c r="L1863" i="1"/>
  <c r="I1864" i="1"/>
  <c r="I1865" i="1"/>
  <c r="I1866" i="1"/>
  <c r="I1867" i="1"/>
  <c r="L1867" i="1" s="1"/>
  <c r="J1867" i="1"/>
  <c r="K1867" i="1"/>
  <c r="M1867" i="1"/>
  <c r="I1868" i="1"/>
  <c r="I1869" i="1"/>
  <c r="I1870" i="1"/>
  <c r="J1870" i="1" s="1"/>
  <c r="M1870" i="1"/>
  <c r="I1871" i="1"/>
  <c r="I1872" i="1"/>
  <c r="K1872" i="1" s="1"/>
  <c r="J1872" i="1"/>
  <c r="L1872" i="1"/>
  <c r="M1872" i="1"/>
  <c r="I1873" i="1"/>
  <c r="K1873" i="1" s="1"/>
  <c r="L1873" i="1"/>
  <c r="I1874" i="1"/>
  <c r="I1875" i="1"/>
  <c r="L1875" i="1" s="1"/>
  <c r="J1875" i="1"/>
  <c r="K1875" i="1"/>
  <c r="M1875" i="1"/>
  <c r="I1876" i="1"/>
  <c r="J1876" i="1" s="1"/>
  <c r="M1876" i="1"/>
  <c r="I1877" i="1"/>
  <c r="I1878" i="1"/>
  <c r="I1879" i="1"/>
  <c r="I1880" i="1"/>
  <c r="I1881" i="1"/>
  <c r="K1881" i="1" s="1"/>
  <c r="L1881" i="1"/>
  <c r="M1881" i="1"/>
  <c r="I1882" i="1"/>
  <c r="L1882" i="1" s="1"/>
  <c r="J1882" i="1"/>
  <c r="K1882" i="1"/>
  <c r="I1883" i="1"/>
  <c r="K1883" i="1"/>
  <c r="I1884" i="1"/>
  <c r="I1885" i="1"/>
  <c r="I1886" i="1"/>
  <c r="J1886" i="1" s="1"/>
  <c r="K1886" i="1"/>
  <c r="M1886" i="1"/>
  <c r="I1887" i="1"/>
  <c r="I1888" i="1"/>
  <c r="K1888" i="1" s="1"/>
  <c r="J1888" i="1"/>
  <c r="L1888" i="1"/>
  <c r="I1889" i="1"/>
  <c r="L1889" i="1"/>
  <c r="I1890" i="1"/>
  <c r="K1890" i="1" s="1"/>
  <c r="L1890" i="1"/>
  <c r="I1891" i="1"/>
  <c r="M1891" i="1"/>
  <c r="I1892" i="1"/>
  <c r="J1892" i="1" s="1"/>
  <c r="M1892" i="1"/>
  <c r="I1893" i="1"/>
  <c r="I1894" i="1"/>
  <c r="M1894" i="1" s="1"/>
  <c r="L1894" i="1"/>
  <c r="I1895" i="1"/>
  <c r="M1895" i="1" s="1"/>
  <c r="J1895" i="1"/>
  <c r="L1895" i="1"/>
  <c r="I1896" i="1"/>
  <c r="K1896" i="1"/>
  <c r="L1896" i="1"/>
  <c r="I1897" i="1"/>
  <c r="M1897" i="1"/>
  <c r="I1898" i="1"/>
  <c r="L1898" i="1" s="1"/>
  <c r="J1898" i="1"/>
  <c r="K1898" i="1"/>
  <c r="I1899" i="1"/>
  <c r="L1899" i="1"/>
  <c r="I1900" i="1"/>
  <c r="I1901" i="1"/>
  <c r="K1901" i="1" s="1"/>
  <c r="I1902" i="1"/>
  <c r="I1903" i="1"/>
  <c r="I1904" i="1"/>
  <c r="K1904" i="1" s="1"/>
  <c r="L1904" i="1"/>
  <c r="M1904" i="1"/>
  <c r="I1905" i="1"/>
  <c r="K1905" i="1" s="1"/>
  <c r="J1905" i="1"/>
  <c r="L1905" i="1"/>
  <c r="I1906" i="1"/>
  <c r="I1907" i="1"/>
  <c r="L1907" i="1" s="1"/>
  <c r="J1907" i="1"/>
  <c r="K1907" i="1"/>
  <c r="M1907" i="1"/>
  <c r="I1908" i="1"/>
  <c r="M1908" i="1" s="1"/>
  <c r="J1908" i="1"/>
  <c r="I1909" i="1"/>
  <c r="K1909" i="1" s="1"/>
  <c r="M1909" i="1"/>
  <c r="I1910" i="1"/>
  <c r="L1910" i="1" s="1"/>
  <c r="I1911" i="1"/>
  <c r="M1911" i="1" s="1"/>
  <c r="J1911" i="1"/>
  <c r="L1911" i="1"/>
  <c r="I1912" i="1"/>
  <c r="K1912" i="1"/>
  <c r="I1913" i="1"/>
  <c r="I1914" i="1"/>
  <c r="I1915" i="1"/>
  <c r="L1915" i="1" s="1"/>
  <c r="J1915" i="1"/>
  <c r="K1915" i="1"/>
  <c r="M1915" i="1"/>
  <c r="I1916" i="1"/>
  <c r="K1916" i="1" s="1"/>
  <c r="I1917" i="1"/>
  <c r="I1918" i="1"/>
  <c r="J1918" i="1" s="1"/>
  <c r="M1918" i="1"/>
  <c r="I1919" i="1"/>
  <c r="K1919" i="1" s="1"/>
  <c r="I1920" i="1"/>
  <c r="I1921" i="1"/>
  <c r="K1921" i="1" s="1"/>
  <c r="J1921" i="1"/>
  <c r="L1921" i="1"/>
  <c r="I1922" i="1"/>
  <c r="K1922" i="1"/>
  <c r="L1922" i="1"/>
  <c r="I1923" i="1"/>
  <c r="I1924" i="1"/>
  <c r="J1924" i="1"/>
  <c r="M1924" i="1"/>
  <c r="I1925" i="1"/>
  <c r="M1925" i="1" s="1"/>
  <c r="I1926" i="1"/>
  <c r="I1927" i="1"/>
  <c r="I1928" i="1"/>
  <c r="I1929" i="1"/>
  <c r="I1930" i="1"/>
  <c r="L1930" i="1" s="1"/>
  <c r="J1930" i="1"/>
  <c r="K1930" i="1"/>
  <c r="I1931" i="1"/>
  <c r="I1932" i="1"/>
  <c r="I1933" i="1"/>
  <c r="J1933" i="1" s="1"/>
  <c r="L1933" i="1"/>
  <c r="I1934" i="1"/>
  <c r="J1934" i="1" s="1"/>
  <c r="K1934" i="1"/>
  <c r="M1934" i="1"/>
  <c r="I1935" i="1"/>
  <c r="K1935" i="1"/>
  <c r="L1935" i="1"/>
  <c r="I1936" i="1"/>
  <c r="K1936" i="1" s="1"/>
  <c r="J1936" i="1"/>
  <c r="L1936" i="1"/>
  <c r="M1936" i="1"/>
  <c r="I1937" i="1"/>
  <c r="K1937" i="1" s="1"/>
  <c r="L1937" i="1"/>
  <c r="I1938" i="1"/>
  <c r="K1938" i="1" s="1"/>
  <c r="I1939" i="1"/>
  <c r="I1940" i="1"/>
  <c r="J1940" i="1" s="1"/>
  <c r="I1941" i="1"/>
  <c r="K1941" i="1" s="1"/>
  <c r="M1941" i="1"/>
  <c r="I1942" i="1"/>
  <c r="L1942" i="1"/>
  <c r="M1942" i="1"/>
  <c r="I1943" i="1"/>
  <c r="M1943" i="1" s="1"/>
  <c r="J1943" i="1"/>
  <c r="L1943" i="1"/>
  <c r="I1944" i="1"/>
  <c r="L1944" i="1" s="1"/>
  <c r="K1944" i="1"/>
  <c r="I1945" i="1"/>
  <c r="L1945" i="1"/>
  <c r="M1945" i="1"/>
  <c r="I1946" i="1"/>
  <c r="L1946" i="1" s="1"/>
  <c r="J1946" i="1"/>
  <c r="K1946" i="1"/>
  <c r="M1946" i="1"/>
  <c r="I1947" i="1"/>
  <c r="L1947" i="1" s="1"/>
  <c r="J1947" i="1"/>
  <c r="K1947" i="1"/>
  <c r="M1947" i="1"/>
  <c r="I1948" i="1"/>
  <c r="K1948" i="1" s="1"/>
  <c r="I1949" i="1"/>
  <c r="I1950" i="1"/>
  <c r="J1950" i="1" s="1"/>
  <c r="K1950" i="1"/>
  <c r="M1950" i="1"/>
  <c r="I1951" i="1"/>
  <c r="L1951" i="1"/>
  <c r="I1952" i="1"/>
  <c r="K1952" i="1" s="1"/>
  <c r="J1952" i="1"/>
  <c r="L1952" i="1"/>
  <c r="I1953" i="1"/>
  <c r="J1953" i="1"/>
  <c r="M1953" i="1"/>
  <c r="I1954" i="1"/>
  <c r="K1954" i="1"/>
  <c r="I1955" i="1"/>
  <c r="J1955" i="1" s="1"/>
  <c r="K1955" i="1"/>
  <c r="L1955" i="1"/>
  <c r="I1956" i="1"/>
  <c r="I1957" i="1"/>
  <c r="K1957" i="1" s="1"/>
  <c r="M1957" i="1"/>
  <c r="I1958" i="1"/>
  <c r="L1958" i="1" s="1"/>
  <c r="M1958" i="1"/>
  <c r="I1959" i="1"/>
  <c r="L1959" i="1"/>
  <c r="I1960" i="1"/>
  <c r="L1960" i="1" s="1"/>
  <c r="K1960" i="1"/>
  <c r="I1961" i="1"/>
  <c r="L1961" i="1" s="1"/>
  <c r="I1962" i="1"/>
  <c r="L1962" i="1"/>
  <c r="I1963" i="1"/>
  <c r="M1963" i="1" s="1"/>
  <c r="L1963" i="1"/>
  <c r="I1964" i="1"/>
  <c r="K1964" i="1"/>
  <c r="I1965" i="1"/>
  <c r="K1965" i="1" s="1"/>
  <c r="J1965" i="1"/>
  <c r="L1965" i="1"/>
  <c r="I1966" i="1"/>
  <c r="K1966" i="1"/>
  <c r="I1967" i="1"/>
  <c r="L1967" i="1" s="1"/>
  <c r="I1968" i="1"/>
  <c r="K1968" i="1" s="1"/>
  <c r="J1968" i="1"/>
  <c r="L1968" i="1"/>
  <c r="I1969" i="1"/>
  <c r="J1969" i="1"/>
  <c r="M1969" i="1"/>
  <c r="I1970" i="1"/>
  <c r="K1970" i="1" s="1"/>
  <c r="I1971" i="1"/>
  <c r="M1971" i="1"/>
  <c r="I1972" i="1"/>
  <c r="I1973" i="1"/>
  <c r="I1974" i="1"/>
  <c r="I1975" i="1"/>
  <c r="J1975" i="1"/>
  <c r="I1976" i="1"/>
  <c r="I1977" i="1"/>
  <c r="L1977" i="1" s="1"/>
  <c r="I1978" i="1"/>
  <c r="L1978" i="1" s="1"/>
  <c r="J1978" i="1"/>
  <c r="K1978" i="1"/>
  <c r="M1978" i="1"/>
  <c r="I1979" i="1"/>
  <c r="L1979" i="1" s="1"/>
  <c r="J1979" i="1"/>
  <c r="K1979" i="1"/>
  <c r="M1979" i="1"/>
  <c r="I1980" i="1"/>
  <c r="K1980" i="1" s="1"/>
  <c r="I1981" i="1"/>
  <c r="I1982" i="1"/>
  <c r="J1982" i="1" s="1"/>
  <c r="K1982" i="1"/>
  <c r="M1982" i="1"/>
  <c r="I1983" i="1"/>
  <c r="L1983" i="1"/>
  <c r="I1984" i="1"/>
  <c r="K1984" i="1" s="1"/>
  <c r="J1984" i="1"/>
  <c r="L1984" i="1"/>
  <c r="I1985" i="1"/>
  <c r="M1985" i="1"/>
  <c r="I1986" i="1"/>
  <c r="I1987" i="1"/>
  <c r="L1987" i="1"/>
  <c r="M1987" i="1"/>
  <c r="I1988" i="1"/>
  <c r="J1988" i="1"/>
  <c r="I1989" i="1"/>
  <c r="K1989" i="1" s="1"/>
  <c r="M1989" i="1"/>
  <c r="I1990" i="1"/>
  <c r="L1990" i="1" s="1"/>
  <c r="M1990" i="1"/>
  <c r="I1991" i="1"/>
  <c r="L1991" i="1"/>
  <c r="I1992" i="1"/>
  <c r="L1992" i="1" s="1"/>
  <c r="K1992" i="1"/>
  <c r="I1993" i="1"/>
  <c r="L1993" i="1" s="1"/>
  <c r="I1994" i="1"/>
  <c r="L1994" i="1" s="1"/>
  <c r="J1994" i="1"/>
  <c r="K1994" i="1"/>
  <c r="M1994" i="1"/>
  <c r="I1995" i="1"/>
  <c r="L1995" i="1" s="1"/>
  <c r="J1995" i="1"/>
  <c r="K1995" i="1"/>
  <c r="M1995" i="1"/>
  <c r="I1996" i="1"/>
  <c r="K1996" i="1" s="1"/>
  <c r="I1997" i="1"/>
  <c r="M1997" i="1"/>
  <c r="I1998" i="1"/>
  <c r="J1998" i="1" s="1"/>
  <c r="K1998" i="1"/>
  <c r="M1998" i="1"/>
  <c r="I1999" i="1"/>
  <c r="I2000" i="1"/>
  <c r="I2001" i="1"/>
  <c r="K2001" i="1" s="1"/>
  <c r="J2001" i="1"/>
  <c r="L2001" i="1"/>
  <c r="I2002" i="1"/>
  <c r="K2002" i="1" s="1"/>
  <c r="I2003" i="1"/>
  <c r="K2003" i="1" s="1"/>
  <c r="J2003" i="1"/>
  <c r="I2004" i="1"/>
  <c r="J2004" i="1"/>
  <c r="I2005" i="1"/>
  <c r="K2005" i="1" s="1"/>
  <c r="M2005" i="1"/>
  <c r="I2006" i="1"/>
  <c r="L2006" i="1" s="1"/>
  <c r="M2006" i="1"/>
  <c r="I2007" i="1"/>
  <c r="I2008" i="1"/>
  <c r="L2008" i="1" s="1"/>
  <c r="K2008" i="1"/>
  <c r="I2009" i="1"/>
  <c r="L2009" i="1" s="1"/>
  <c r="M2009" i="1"/>
  <c r="I2010" i="1"/>
  <c r="M2010" i="1" s="1"/>
  <c r="K2010" i="1"/>
  <c r="I2011" i="1"/>
  <c r="K2011" i="1"/>
  <c r="L2011" i="1"/>
  <c r="I2012" i="1"/>
  <c r="K2012" i="1" s="1"/>
  <c r="I2013" i="1"/>
  <c r="M2013" i="1"/>
  <c r="I2014" i="1"/>
  <c r="I2015" i="1"/>
  <c r="I2016" i="1"/>
  <c r="M2016" i="1"/>
  <c r="I2017" i="1"/>
  <c r="L2017" i="1"/>
  <c r="I2018" i="1"/>
  <c r="K2018" i="1" s="1"/>
  <c r="I2019" i="1"/>
  <c r="L2019" i="1" s="1"/>
  <c r="J2019" i="1"/>
  <c r="K2019" i="1"/>
  <c r="M2019" i="1"/>
  <c r="I2020" i="1"/>
  <c r="J2020" i="1" s="1"/>
  <c r="I2021" i="1"/>
  <c r="M2021" i="1" s="1"/>
  <c r="I2022" i="1"/>
  <c r="L2022" i="1"/>
  <c r="M2022" i="1"/>
  <c r="I2023" i="1"/>
  <c r="M2023" i="1" s="1"/>
  <c r="J2023" i="1"/>
  <c r="L2023" i="1"/>
  <c r="I2024" i="1"/>
  <c r="I2025" i="1"/>
  <c r="M2025" i="1"/>
  <c r="I2026" i="1"/>
  <c r="M2026" i="1"/>
  <c r="I2027" i="1"/>
  <c r="L2027" i="1" s="1"/>
  <c r="K2027" i="1"/>
  <c r="I2028" i="1"/>
  <c r="K2028" i="1" s="1"/>
  <c r="I2029" i="1"/>
  <c r="J2029" i="1"/>
  <c r="I2030" i="1"/>
  <c r="I2031" i="1"/>
  <c r="L2031" i="1"/>
  <c r="I2032" i="1"/>
  <c r="L2032" i="1"/>
  <c r="M2032" i="1"/>
  <c r="I2033" i="1"/>
  <c r="K2033" i="1" s="1"/>
  <c r="J2033" i="1"/>
  <c r="L2033" i="1"/>
  <c r="M2033" i="1"/>
  <c r="I2034" i="1"/>
  <c r="I2035" i="1"/>
  <c r="L2035" i="1" s="1"/>
  <c r="J2035" i="1"/>
  <c r="K2035" i="1"/>
  <c r="M2035" i="1"/>
  <c r="I2036" i="1"/>
  <c r="J2036" i="1"/>
  <c r="I2037" i="1"/>
  <c r="M2037" i="1" s="1"/>
  <c r="I2038" i="1"/>
  <c r="M2038" i="1" s="1"/>
  <c r="I2039" i="1"/>
  <c r="L2039" i="1" s="1"/>
  <c r="I2040" i="1"/>
  <c r="I2041" i="1"/>
  <c r="I2042" i="1"/>
  <c r="M2042" i="1" s="1"/>
  <c r="K2042" i="1"/>
  <c r="I2043" i="1"/>
  <c r="K2043" i="1"/>
  <c r="L2043" i="1"/>
  <c r="I2044" i="1"/>
  <c r="K2044" i="1" s="1"/>
  <c r="I2045" i="1"/>
  <c r="I2046" i="1"/>
  <c r="I2047" i="1"/>
  <c r="K2047" i="1"/>
  <c r="L2047" i="1"/>
  <c r="I2048" i="1"/>
  <c r="J2048" i="1"/>
  <c r="M2048" i="1"/>
  <c r="I2049" i="1"/>
  <c r="I2050" i="1"/>
  <c r="L2050" i="1" s="1"/>
  <c r="K2050" i="1"/>
  <c r="I2051" i="1"/>
  <c r="I2052" i="1"/>
  <c r="M2052" i="1" s="1"/>
  <c r="J2052" i="1"/>
  <c r="I2053" i="1"/>
  <c r="K2053" i="1" s="1"/>
  <c r="I2054" i="1"/>
  <c r="I2055" i="1"/>
  <c r="I2056" i="1"/>
  <c r="I2057" i="1"/>
  <c r="M2057" i="1" s="1"/>
  <c r="I2058" i="1"/>
  <c r="L2058" i="1" s="1"/>
  <c r="J2058" i="1"/>
  <c r="I2059" i="1"/>
  <c r="K2059" i="1" s="1"/>
  <c r="J2059" i="1"/>
  <c r="L2059" i="1"/>
  <c r="M2059" i="1"/>
  <c r="I2060" i="1"/>
  <c r="J2060" i="1"/>
  <c r="I2061" i="1"/>
  <c r="J2061" i="1" s="1"/>
  <c r="K2061" i="1"/>
  <c r="M2061" i="1"/>
  <c r="I2062" i="1"/>
  <c r="I2063" i="1"/>
  <c r="K2063" i="1" s="1"/>
  <c r="I2064" i="1"/>
  <c r="J2064" i="1" s="1"/>
  <c r="L2064" i="1"/>
  <c r="I2065" i="1"/>
  <c r="L2065" i="1"/>
  <c r="I2066" i="1"/>
  <c r="K2066" i="1"/>
  <c r="L2066" i="1"/>
  <c r="I2067" i="1"/>
  <c r="K2067" i="1"/>
  <c r="L2067" i="1"/>
  <c r="I2068" i="1"/>
  <c r="I2069" i="1"/>
  <c r="L2069" i="1" s="1"/>
  <c r="I2070" i="1"/>
  <c r="I2071" i="1"/>
  <c r="I2072" i="1"/>
  <c r="I2073" i="1"/>
  <c r="I2074" i="1"/>
  <c r="K2074" i="1"/>
  <c r="L2074" i="1"/>
  <c r="I2075" i="1"/>
  <c r="K2075" i="1"/>
  <c r="L2075" i="1"/>
  <c r="I2076" i="1"/>
  <c r="I2077" i="1"/>
  <c r="J2077" i="1" s="1"/>
  <c r="K2077" i="1"/>
  <c r="L2077" i="1"/>
  <c r="I2078" i="1"/>
  <c r="I2079" i="1"/>
  <c r="I2080" i="1"/>
  <c r="I2081" i="1"/>
  <c r="M2081" i="1" s="1"/>
  <c r="L2081" i="1"/>
  <c r="I2082" i="1"/>
  <c r="L2082" i="1" s="1"/>
  <c r="I2083" i="1"/>
  <c r="K2083" i="1" s="1"/>
  <c r="J2083" i="1"/>
  <c r="I2084" i="1"/>
  <c r="I2085" i="1"/>
  <c r="I2086" i="1"/>
  <c r="L2086" i="1" s="1"/>
  <c r="I2087" i="1"/>
  <c r="L2087" i="1"/>
  <c r="I2088" i="1"/>
  <c r="K2088" i="1" s="1"/>
  <c r="J2088" i="1"/>
  <c r="L2088" i="1"/>
  <c r="M2088" i="1"/>
  <c r="I2089" i="1"/>
  <c r="L2089" i="1"/>
  <c r="M2089" i="1"/>
  <c r="I2090" i="1"/>
  <c r="J2090" i="1"/>
  <c r="K2090" i="1"/>
  <c r="L2090" i="1"/>
  <c r="M2090" i="1"/>
  <c r="I2091" i="1"/>
  <c r="J2091" i="1"/>
  <c r="K2091" i="1"/>
  <c r="L2091" i="1"/>
  <c r="M2091" i="1"/>
  <c r="I2092" i="1"/>
  <c r="L2092" i="1" s="1"/>
  <c r="J2092" i="1"/>
  <c r="M2092" i="1"/>
  <c r="I2093" i="1"/>
  <c r="K2093" i="1"/>
  <c r="I2094" i="1"/>
  <c r="I2095" i="1"/>
  <c r="J2095" i="1" s="1"/>
  <c r="I2096" i="1"/>
  <c r="L2096" i="1" s="1"/>
  <c r="I2097" i="1"/>
  <c r="J2097" i="1" s="1"/>
  <c r="L2097" i="1"/>
  <c r="I2098" i="1"/>
  <c r="J2098" i="1" s="1"/>
  <c r="K2098" i="1"/>
  <c r="L2098" i="1"/>
  <c r="M2098" i="1"/>
  <c r="I2099" i="1"/>
  <c r="L2099" i="1"/>
  <c r="I2100" i="1"/>
  <c r="K2100" i="1" s="1"/>
  <c r="M2100" i="1"/>
  <c r="I2101" i="1"/>
  <c r="L2101" i="1" s="1"/>
  <c r="I2102" i="1"/>
  <c r="L2102" i="1"/>
  <c r="I2103" i="1"/>
  <c r="I2104" i="1"/>
  <c r="K2104" i="1" s="1"/>
  <c r="J2104" i="1"/>
  <c r="M2104" i="1"/>
  <c r="I2105" i="1"/>
  <c r="I2106" i="1"/>
  <c r="I2107" i="1"/>
  <c r="I2108" i="1"/>
  <c r="L2108" i="1" s="1"/>
  <c r="J2108" i="1"/>
  <c r="K2108" i="1"/>
  <c r="M2108" i="1"/>
  <c r="I2109" i="1"/>
  <c r="I2110" i="1"/>
  <c r="K2110" i="1"/>
  <c r="L2110" i="1"/>
  <c r="I2111" i="1"/>
  <c r="L2111" i="1" s="1"/>
  <c r="K2111" i="1"/>
  <c r="I2112" i="1"/>
  <c r="I2113" i="1"/>
  <c r="I2114" i="1"/>
  <c r="M2114" i="1"/>
  <c r="I2115" i="1"/>
  <c r="J2115" i="1"/>
  <c r="K2115" i="1"/>
  <c r="L2115" i="1"/>
  <c r="M2115" i="1"/>
  <c r="I2116" i="1"/>
  <c r="J2116" i="1"/>
  <c r="K2116" i="1"/>
  <c r="I2117" i="1"/>
  <c r="L2117" i="1" s="1"/>
  <c r="K2117" i="1"/>
  <c r="M2117" i="1"/>
  <c r="I2118" i="1"/>
  <c r="I2119" i="1"/>
  <c r="I2120" i="1"/>
  <c r="K2120" i="1" s="1"/>
  <c r="J2120" i="1"/>
  <c r="L2120" i="1"/>
  <c r="I2121" i="1"/>
  <c r="L2121" i="1" s="1"/>
  <c r="I2122" i="1"/>
  <c r="J2122" i="1" s="1"/>
  <c r="K2122" i="1"/>
  <c r="L2122" i="1"/>
  <c r="M2122" i="1"/>
  <c r="I2123" i="1"/>
  <c r="J2123" i="1"/>
  <c r="K2123" i="1"/>
  <c r="L2123" i="1"/>
  <c r="M2123" i="1"/>
  <c r="I2124" i="1"/>
  <c r="J2124" i="1" s="1"/>
  <c r="K2124" i="1"/>
  <c r="I2125" i="1"/>
  <c r="L2125" i="1" s="1"/>
  <c r="J2125" i="1"/>
  <c r="K2125" i="1"/>
  <c r="M2125" i="1"/>
  <c r="I2126" i="1"/>
  <c r="K2126" i="1"/>
  <c r="M2126" i="1"/>
  <c r="I2127" i="1"/>
  <c r="L2127" i="1" s="1"/>
  <c r="I2128" i="1"/>
  <c r="I2129" i="1"/>
  <c r="L2129" i="1" s="1"/>
  <c r="I2130" i="1"/>
  <c r="I2131" i="1"/>
  <c r="J2131" i="1"/>
  <c r="K2131" i="1"/>
  <c r="L2131" i="1"/>
  <c r="M2131" i="1"/>
  <c r="I2132" i="1"/>
  <c r="I2133" i="1"/>
  <c r="J2133" i="1"/>
  <c r="I2134" i="1"/>
  <c r="I2135" i="1"/>
  <c r="J2135" i="1"/>
  <c r="L2135" i="1"/>
  <c r="I2136" i="1"/>
  <c r="M2136" i="1"/>
  <c r="I2137" i="1"/>
  <c r="I2138" i="1"/>
  <c r="M2138" i="1" s="1"/>
  <c r="K2138" i="1"/>
  <c r="I2139" i="1"/>
  <c r="L2139" i="1"/>
  <c r="I2140" i="1"/>
  <c r="K2140" i="1" s="1"/>
  <c r="I2141" i="1"/>
  <c r="I2142" i="1"/>
  <c r="I2143" i="1"/>
  <c r="J2143" i="1"/>
  <c r="I2144" i="1"/>
  <c r="M2144" i="1" s="1"/>
  <c r="L2144" i="1"/>
  <c r="I2145" i="1"/>
  <c r="M2145" i="1" s="1"/>
  <c r="L2145" i="1"/>
  <c r="I2146" i="1"/>
  <c r="I2147" i="1"/>
  <c r="K2147" i="1"/>
  <c r="I2148" i="1"/>
  <c r="K2148" i="1" s="1"/>
  <c r="J2148" i="1"/>
  <c r="I2149" i="1"/>
  <c r="I2150" i="1"/>
  <c r="I2151" i="1"/>
  <c r="J2151" i="1"/>
  <c r="I2152" i="1"/>
  <c r="J2152" i="1" s="1"/>
  <c r="I2153" i="1"/>
  <c r="I2154" i="1"/>
  <c r="I2155" i="1"/>
  <c r="J2155" i="1"/>
  <c r="K2155" i="1"/>
  <c r="L2155" i="1"/>
  <c r="M2155" i="1"/>
  <c r="I2156" i="1"/>
  <c r="J2156" i="1"/>
  <c r="I2157" i="1"/>
  <c r="I2158" i="1"/>
  <c r="M2158" i="1" s="1"/>
  <c r="I2159" i="1"/>
  <c r="J2159" i="1" s="1"/>
  <c r="L2159" i="1"/>
  <c r="I2160" i="1"/>
  <c r="J2160" i="1" s="1"/>
  <c r="M2160" i="1"/>
  <c r="I2161" i="1"/>
  <c r="I2162" i="1"/>
  <c r="K2162" i="1"/>
  <c r="I2163" i="1"/>
  <c r="L2163" i="1"/>
  <c r="I2164" i="1"/>
  <c r="J2164" i="1" s="1"/>
  <c r="I2165" i="1"/>
  <c r="I2166" i="1"/>
  <c r="M2166" i="1" s="1"/>
  <c r="K2166" i="1"/>
  <c r="I2167" i="1"/>
  <c r="J2167" i="1"/>
  <c r="L2167" i="1"/>
  <c r="I2168" i="1"/>
  <c r="I2169" i="1"/>
  <c r="M2169" i="1" s="1"/>
  <c r="I2170" i="1"/>
  <c r="I2171" i="1"/>
  <c r="K2171" i="1"/>
  <c r="I2172" i="1"/>
  <c r="I2173" i="1"/>
  <c r="J2173" i="1" s="1"/>
  <c r="M2173" i="1"/>
  <c r="I2174" i="1"/>
  <c r="I2175" i="1"/>
  <c r="J2175" i="1"/>
  <c r="L2175" i="1"/>
  <c r="I2176" i="1"/>
  <c r="K2176" i="1" s="1"/>
  <c r="J2176" i="1"/>
  <c r="L2176" i="1"/>
  <c r="M2176" i="1"/>
  <c r="I2177" i="1"/>
  <c r="I2178" i="1"/>
  <c r="I2179" i="1"/>
  <c r="M2179" i="1" s="1"/>
  <c r="J2179" i="1"/>
  <c r="I2180" i="1"/>
  <c r="I2181" i="1"/>
  <c r="L2181" i="1" s="1"/>
  <c r="K2181" i="1"/>
  <c r="M2181" i="1"/>
  <c r="I2182" i="1"/>
  <c r="M2182" i="1" s="1"/>
  <c r="I2183" i="1"/>
  <c r="I2184" i="1"/>
  <c r="L2184" i="1"/>
  <c r="I2185" i="1"/>
  <c r="L2185" i="1" s="1"/>
  <c r="I2186" i="1"/>
  <c r="K2186" i="1"/>
  <c r="M2186" i="1"/>
  <c r="I2187" i="1"/>
  <c r="M2187" i="1" s="1"/>
  <c r="I2188" i="1"/>
  <c r="I2189" i="1"/>
  <c r="I2190" i="1"/>
  <c r="M2190" i="1" s="1"/>
  <c r="I2191" i="1"/>
  <c r="I2192" i="1"/>
  <c r="I2193" i="1"/>
  <c r="L2193" i="1"/>
  <c r="I2194" i="1"/>
  <c r="K2194" i="1"/>
  <c r="I2195" i="1"/>
  <c r="L2195" i="1"/>
  <c r="I2196" i="1"/>
  <c r="I2197" i="1"/>
  <c r="L2197" i="1" s="1"/>
  <c r="J2197" i="1"/>
  <c r="K2197" i="1"/>
  <c r="I2198" i="1"/>
  <c r="I2199" i="1"/>
  <c r="L2199" i="1" s="1"/>
  <c r="I2200" i="1"/>
  <c r="M2200" i="1" s="1"/>
  <c r="L2200" i="1"/>
  <c r="I2201" i="1"/>
  <c r="I2202" i="1"/>
  <c r="I2203" i="1"/>
  <c r="M2203" i="1"/>
  <c r="I2204" i="1"/>
  <c r="K2204" i="1" s="1"/>
  <c r="I2205" i="1"/>
  <c r="I2206" i="1"/>
  <c r="K2206" i="1" s="1"/>
  <c r="I2207" i="1"/>
  <c r="I2208" i="1"/>
  <c r="M2208" i="1"/>
  <c r="I2209" i="1"/>
  <c r="L2209" i="1"/>
  <c r="M2209" i="1"/>
  <c r="I2210" i="1"/>
  <c r="J2210" i="1" s="1"/>
  <c r="L2210" i="1"/>
  <c r="M2210" i="1"/>
  <c r="I2211" i="1"/>
  <c r="K2211" i="1" s="1"/>
  <c r="J2211" i="1"/>
  <c r="L2211" i="1"/>
  <c r="M2211" i="1"/>
  <c r="I2212" i="1"/>
  <c r="J2212" i="1"/>
  <c r="K2212" i="1"/>
  <c r="I2213" i="1"/>
  <c r="I2214" i="1"/>
  <c r="I2215" i="1"/>
  <c r="J2215" i="1"/>
  <c r="I2216" i="1"/>
  <c r="J2216" i="1"/>
  <c r="I2217" i="1"/>
  <c r="M2217" i="1" s="1"/>
  <c r="L2217" i="1"/>
  <c r="I2218" i="1"/>
  <c r="J2218" i="1" s="1"/>
  <c r="K2218" i="1"/>
  <c r="L2218" i="1"/>
  <c r="M2218" i="1"/>
  <c r="I2219" i="1"/>
  <c r="I2220" i="1"/>
  <c r="J2220" i="1"/>
  <c r="I2221" i="1"/>
  <c r="L2221" i="1" s="1"/>
  <c r="J2221" i="1"/>
  <c r="K2221" i="1"/>
  <c r="M2221" i="1"/>
  <c r="I2222" i="1"/>
  <c r="I2223" i="1"/>
  <c r="I2224" i="1"/>
  <c r="I2225" i="1"/>
  <c r="I2226" i="1"/>
  <c r="L2226" i="1"/>
  <c r="I2227" i="1"/>
  <c r="J2227" i="1"/>
  <c r="K2227" i="1"/>
  <c r="L2227" i="1"/>
  <c r="M2227" i="1"/>
  <c r="I2228" i="1"/>
  <c r="I2229" i="1"/>
  <c r="J2229" i="1"/>
  <c r="I2230" i="1"/>
  <c r="I2231" i="1"/>
  <c r="I2232" i="1"/>
  <c r="I2233" i="1"/>
  <c r="M2233" i="1" s="1"/>
  <c r="I2234" i="1"/>
  <c r="M2234" i="1"/>
  <c r="I2235" i="1"/>
  <c r="J2235" i="1" s="1"/>
  <c r="K2235" i="1"/>
  <c r="L2235" i="1"/>
  <c r="M2235" i="1"/>
  <c r="I2236" i="1"/>
  <c r="J2236" i="1" s="1"/>
  <c r="K2236" i="1"/>
  <c r="I2237" i="1"/>
  <c r="M2237" i="1" s="1"/>
  <c r="I2238" i="1"/>
  <c r="I2239" i="1"/>
  <c r="I2240" i="1"/>
  <c r="J2240" i="1"/>
  <c r="I2241" i="1"/>
  <c r="I2242" i="1"/>
  <c r="L2242" i="1" s="1"/>
  <c r="I2243" i="1"/>
  <c r="J2243" i="1"/>
  <c r="M2243" i="1"/>
  <c r="I2244" i="1"/>
  <c r="K2244" i="1" s="1"/>
  <c r="J2244" i="1"/>
  <c r="I2245" i="1"/>
  <c r="K2245" i="1"/>
  <c r="I2246" i="1"/>
  <c r="I2247" i="1"/>
  <c r="I2248" i="1"/>
  <c r="I2249" i="1"/>
  <c r="L2249" i="1" s="1"/>
  <c r="I2250" i="1"/>
  <c r="M2250" i="1"/>
  <c r="I2251" i="1"/>
  <c r="M2251" i="1"/>
  <c r="I2252" i="1"/>
  <c r="J2252" i="1" s="1"/>
  <c r="I2253" i="1"/>
  <c r="J2253" i="1" s="1"/>
  <c r="M2253" i="1"/>
  <c r="I2254" i="1"/>
  <c r="M2254" i="1" s="1"/>
  <c r="K2254" i="1"/>
  <c r="I2255" i="1"/>
  <c r="L2255" i="1" s="1"/>
  <c r="I2256" i="1"/>
  <c r="M2256" i="1" s="1"/>
  <c r="I2257" i="1"/>
  <c r="L2257" i="1"/>
  <c r="I2258" i="1"/>
  <c r="K2258" i="1" s="1"/>
  <c r="I2259" i="1"/>
  <c r="I2260" i="1"/>
  <c r="I2261" i="1"/>
  <c r="I2262" i="1"/>
  <c r="I2263" i="1"/>
  <c r="J2263" i="1" s="1"/>
  <c r="L2263" i="1"/>
  <c r="I2264" i="1"/>
  <c r="I2265" i="1"/>
  <c r="I2266" i="1"/>
  <c r="I2267" i="1"/>
  <c r="I2268" i="1"/>
  <c r="K2268" i="1" s="1"/>
  <c r="I2269" i="1"/>
  <c r="I2270" i="1"/>
  <c r="K2270" i="1" s="1"/>
  <c r="I2271" i="1"/>
  <c r="I2272" i="1"/>
  <c r="K2272" i="1" s="1"/>
  <c r="J2272" i="1"/>
  <c r="L2272" i="1"/>
  <c r="M2272" i="1"/>
  <c r="I2273" i="1"/>
  <c r="L2273" i="1" s="1"/>
  <c r="M2273" i="1"/>
  <c r="I2274" i="1"/>
  <c r="M2274" i="1"/>
  <c r="I2275" i="1"/>
  <c r="L2275" i="1" s="1"/>
  <c r="J2275" i="1"/>
  <c r="M2275" i="1"/>
  <c r="I2276" i="1"/>
  <c r="J2276" i="1" s="1"/>
  <c r="I2277" i="1"/>
  <c r="I2278" i="1"/>
  <c r="I2279" i="1"/>
  <c r="J2279" i="1"/>
  <c r="I2280" i="1"/>
  <c r="J2280" i="1" s="1"/>
  <c r="I2281" i="1"/>
  <c r="L2281" i="1" s="1"/>
  <c r="M2281" i="1"/>
  <c r="I2282" i="1"/>
  <c r="J2282" i="1" s="1"/>
  <c r="L2282" i="1"/>
  <c r="M2282" i="1"/>
  <c r="I2283" i="1"/>
  <c r="M2283" i="1" s="1"/>
  <c r="J2283" i="1"/>
  <c r="K2283" i="1"/>
  <c r="L2283" i="1"/>
  <c r="I2284" i="1"/>
  <c r="J2284" i="1"/>
  <c r="I2285" i="1"/>
  <c r="K2285" i="1"/>
  <c r="I2286" i="1"/>
  <c r="I2287" i="1"/>
  <c r="J2287" i="1" s="1"/>
  <c r="L2287" i="1"/>
  <c r="I2288" i="1"/>
  <c r="I2289" i="1"/>
  <c r="I2290" i="1"/>
  <c r="I2291" i="1"/>
  <c r="L2291" i="1"/>
  <c r="M2291" i="1"/>
  <c r="I2292" i="1"/>
  <c r="I2293" i="1"/>
  <c r="I2294" i="1"/>
  <c r="I2295" i="1"/>
  <c r="I2296" i="1"/>
  <c r="L2296" i="1"/>
  <c r="I2297" i="1"/>
  <c r="M2297" i="1" s="1"/>
  <c r="I2298" i="1"/>
  <c r="M2298" i="1" s="1"/>
  <c r="I2299" i="1"/>
  <c r="J2299" i="1"/>
  <c r="K2299" i="1"/>
  <c r="L2299" i="1"/>
  <c r="M2299" i="1"/>
  <c r="I2300" i="1"/>
  <c r="J2300" i="1" s="1"/>
  <c r="K2300" i="1"/>
  <c r="I2301" i="1"/>
  <c r="I2302" i="1"/>
  <c r="I2303" i="1"/>
  <c r="I2304" i="1"/>
  <c r="L2304" i="1"/>
  <c r="I2305" i="1"/>
  <c r="I2306" i="1"/>
  <c r="L2306" i="1" s="1"/>
  <c r="M2306" i="1"/>
  <c r="I2307" i="1"/>
  <c r="M2307" i="1" s="1"/>
  <c r="J2307" i="1"/>
  <c r="K2307" i="1"/>
  <c r="L2307" i="1"/>
  <c r="I2308" i="1"/>
  <c r="J2308" i="1"/>
  <c r="K2308" i="1"/>
  <c r="I2309" i="1"/>
  <c r="L2309" i="1" s="1"/>
  <c r="K2309" i="1"/>
  <c r="M2309" i="1"/>
  <c r="I2310" i="1"/>
  <c r="I2311" i="1"/>
  <c r="I2312" i="1"/>
  <c r="L2312" i="1" s="1"/>
  <c r="J2312" i="1"/>
  <c r="I2313" i="1"/>
  <c r="I2314" i="1"/>
  <c r="J2314" i="1" s="1"/>
  <c r="K2314" i="1"/>
  <c r="L2314" i="1"/>
  <c r="M2314" i="1"/>
  <c r="I2315" i="1"/>
  <c r="J2315" i="1" s="1"/>
  <c r="K2315" i="1"/>
  <c r="L2315" i="1"/>
  <c r="M2315" i="1"/>
  <c r="I2316" i="1"/>
  <c r="J2316" i="1" s="1"/>
  <c r="K2316" i="1"/>
  <c r="I2317" i="1"/>
  <c r="L2317" i="1" s="1"/>
  <c r="K2317" i="1"/>
  <c r="M2317" i="1"/>
  <c r="I2318" i="1"/>
  <c r="K2318" i="1"/>
  <c r="M2318" i="1"/>
  <c r="I2319" i="1"/>
  <c r="L2319" i="1" s="1"/>
  <c r="I2320" i="1"/>
  <c r="M2320" i="1"/>
  <c r="I2321" i="1"/>
  <c r="L2321" i="1" s="1"/>
  <c r="I2322" i="1"/>
  <c r="K2322" i="1" s="1"/>
  <c r="I2323" i="1"/>
  <c r="L2323" i="1" s="1"/>
  <c r="M2323" i="1"/>
  <c r="I2324" i="1"/>
  <c r="I2325" i="1"/>
  <c r="I2326" i="1"/>
  <c r="I2327" i="1"/>
  <c r="J2327" i="1"/>
  <c r="L2327" i="1"/>
  <c r="I2328" i="1"/>
  <c r="K2328" i="1"/>
  <c r="L2328" i="1"/>
  <c r="I2329" i="1"/>
  <c r="I2330" i="1"/>
  <c r="I2331" i="1"/>
  <c r="K2331" i="1"/>
  <c r="M2331" i="1"/>
  <c r="I2332" i="1"/>
  <c r="J2332" i="1" s="1"/>
  <c r="I2333" i="1"/>
  <c r="J2333" i="1"/>
  <c r="I2334" i="1"/>
  <c r="K2334" i="1"/>
  <c r="I2335" i="1"/>
  <c r="M2335" i="1" s="1"/>
  <c r="K2335" i="1"/>
  <c r="L2335" i="1"/>
  <c r="I2336" i="1"/>
  <c r="K2336" i="1" s="1"/>
  <c r="J2336" i="1"/>
  <c r="L2336" i="1"/>
  <c r="M2336" i="1"/>
  <c r="I2337" i="1"/>
  <c r="K2337" i="1" s="1"/>
  <c r="L2337" i="1"/>
  <c r="M2337" i="1"/>
  <c r="I2338" i="1"/>
  <c r="J2338" i="1" s="1"/>
  <c r="K2338" i="1"/>
  <c r="L2338" i="1"/>
  <c r="M2338" i="1"/>
  <c r="I2339" i="1"/>
  <c r="J2339" i="1" s="1"/>
  <c r="K2339" i="1"/>
  <c r="L2339" i="1"/>
  <c r="M2339" i="1"/>
  <c r="I2340" i="1"/>
  <c r="I2341" i="1"/>
  <c r="K2341" i="1" s="1"/>
  <c r="J2341" i="1"/>
  <c r="I2342" i="1"/>
  <c r="J2342" i="1"/>
  <c r="M2342" i="1"/>
  <c r="I2343" i="1"/>
  <c r="M2343" i="1"/>
  <c r="I2344" i="1"/>
  <c r="L2344" i="1"/>
  <c r="I2345" i="1"/>
  <c r="K2345" i="1" s="1"/>
  <c r="L2345" i="1"/>
  <c r="M2345" i="1"/>
  <c r="I2346" i="1"/>
  <c r="K2346" i="1" s="1"/>
  <c r="L2346" i="1"/>
  <c r="M2346" i="1"/>
  <c r="I2347" i="1"/>
  <c r="I2348" i="1"/>
  <c r="J2348" i="1" s="1"/>
  <c r="K2348" i="1"/>
  <c r="L2348" i="1"/>
  <c r="M2348" i="1"/>
  <c r="I2349" i="1"/>
  <c r="I2350" i="1"/>
  <c r="L2350" i="1" s="1"/>
  <c r="K2350" i="1"/>
  <c r="I2351" i="1"/>
  <c r="M2351" i="1" s="1"/>
  <c r="I2352" i="1"/>
  <c r="I2353" i="1"/>
  <c r="I2354" i="1"/>
  <c r="I2355" i="1"/>
  <c r="J2355" i="1" s="1"/>
  <c r="K2355" i="1"/>
  <c r="I2356" i="1"/>
  <c r="J2356" i="1" s="1"/>
  <c r="L2356" i="1"/>
  <c r="I2357" i="1"/>
  <c r="I2358" i="1"/>
  <c r="J2358" i="1"/>
  <c r="M2358" i="1"/>
  <c r="I2359" i="1"/>
  <c r="I2360" i="1"/>
  <c r="L2360" i="1" s="1"/>
  <c r="I2361" i="1"/>
  <c r="M2361" i="1"/>
  <c r="I2362" i="1"/>
  <c r="I2363" i="1"/>
  <c r="M2363" i="1" s="1"/>
  <c r="L2363" i="1"/>
  <c r="I2364" i="1"/>
  <c r="J2364" i="1" s="1"/>
  <c r="K2364" i="1"/>
  <c r="L2364" i="1"/>
  <c r="M2364" i="1"/>
  <c r="I2365" i="1"/>
  <c r="J2365" i="1" s="1"/>
  <c r="I2366" i="1"/>
  <c r="I2367" i="1"/>
  <c r="M2367" i="1"/>
  <c r="I2368" i="1"/>
  <c r="J2368" i="1" s="1"/>
  <c r="I2369" i="1"/>
  <c r="I2370" i="1"/>
  <c r="I2371" i="1"/>
  <c r="I2372" i="1"/>
  <c r="L2372" i="1" s="1"/>
  <c r="J2372" i="1"/>
  <c r="M2372" i="1"/>
  <c r="I2373" i="1"/>
  <c r="I2374" i="1"/>
  <c r="K2374" i="1"/>
  <c r="I2375" i="1"/>
  <c r="K2375" i="1"/>
  <c r="M2375" i="1"/>
  <c r="I2376" i="1"/>
  <c r="L2376" i="1" s="1"/>
  <c r="I2377" i="1"/>
  <c r="I2378" i="1"/>
  <c r="M2378" i="1" s="1"/>
  <c r="L2378" i="1"/>
  <c r="I2379" i="1"/>
  <c r="I2380" i="1"/>
  <c r="J2380" i="1"/>
  <c r="K2380" i="1"/>
  <c r="L2380" i="1"/>
  <c r="M2380" i="1"/>
  <c r="I2381" i="1"/>
  <c r="I2382" i="1"/>
  <c r="I2383" i="1"/>
  <c r="M2383" i="1"/>
  <c r="I2384" i="1"/>
  <c r="J2384" i="1" s="1"/>
  <c r="L2384" i="1"/>
  <c r="I2385" i="1"/>
  <c r="L2385" i="1" s="1"/>
  <c r="M2385" i="1"/>
  <c r="I2386" i="1"/>
  <c r="I2387" i="1"/>
  <c r="J2387" i="1" s="1"/>
  <c r="K2387" i="1"/>
  <c r="M2387" i="1"/>
  <c r="I2388" i="1"/>
  <c r="M2388" i="1" s="1"/>
  <c r="J2388" i="1"/>
  <c r="K2388" i="1"/>
  <c r="L2388" i="1"/>
  <c r="I2389" i="1"/>
  <c r="K2389" i="1"/>
  <c r="I2390" i="1"/>
  <c r="I2391" i="1"/>
  <c r="M2391" i="1" s="1"/>
  <c r="K2391" i="1"/>
  <c r="I2392" i="1"/>
  <c r="L2392" i="1"/>
  <c r="I2393" i="1"/>
  <c r="K2393" i="1" s="1"/>
  <c r="L2393" i="1"/>
  <c r="M2393" i="1"/>
  <c r="I2394" i="1"/>
  <c r="L2394" i="1"/>
  <c r="M2394" i="1"/>
  <c r="I2395" i="1"/>
  <c r="I2396" i="1"/>
  <c r="J2396" i="1" s="1"/>
  <c r="K2396" i="1"/>
  <c r="L2396" i="1"/>
  <c r="M2396" i="1"/>
  <c r="I2397" i="1"/>
  <c r="J2397" i="1" s="1"/>
  <c r="I2398" i="1"/>
  <c r="K2398" i="1" s="1"/>
  <c r="I2399" i="1"/>
  <c r="I2400" i="1"/>
  <c r="L2400" i="1" s="1"/>
  <c r="J2400" i="1"/>
  <c r="I2401" i="1"/>
  <c r="J2401" i="1"/>
  <c r="L2401" i="1"/>
  <c r="I2402" i="1"/>
  <c r="I2403" i="1"/>
  <c r="J2403" i="1" s="1"/>
  <c r="K2403" i="1"/>
  <c r="L2403" i="1"/>
  <c r="M2403" i="1"/>
  <c r="I2404" i="1"/>
  <c r="K2404" i="1"/>
  <c r="I2405" i="1"/>
  <c r="K2405" i="1" s="1"/>
  <c r="I2406" i="1"/>
  <c r="L2406" i="1" s="1"/>
  <c r="J2406" i="1"/>
  <c r="K2406" i="1"/>
  <c r="M2406" i="1"/>
  <c r="I2407" i="1"/>
  <c r="K2407" i="1" s="1"/>
  <c r="M2407" i="1"/>
  <c r="I2408" i="1"/>
  <c r="I2409" i="1"/>
  <c r="K2409" i="1" s="1"/>
  <c r="J2409" i="1"/>
  <c r="M2409" i="1"/>
  <c r="I2410" i="1"/>
  <c r="L2410" i="1" s="1"/>
  <c r="I2411" i="1"/>
  <c r="J2411" i="1" s="1"/>
  <c r="L2411" i="1"/>
  <c r="I2412" i="1"/>
  <c r="M2412" i="1" s="1"/>
  <c r="K2412" i="1"/>
  <c r="I2413" i="1"/>
  <c r="K2413" i="1" s="1"/>
  <c r="I2414" i="1"/>
  <c r="I2415" i="1"/>
  <c r="I2416" i="1"/>
  <c r="J2416" i="1" s="1"/>
  <c r="I2417" i="1"/>
  <c r="I2418" i="1"/>
  <c r="M2418" i="1"/>
  <c r="I2419" i="1"/>
  <c r="K2419" i="1" s="1"/>
  <c r="I2420" i="1"/>
  <c r="M2420" i="1" s="1"/>
  <c r="J2420" i="1"/>
  <c r="K2420" i="1"/>
  <c r="L2420" i="1"/>
  <c r="I2421" i="1"/>
  <c r="I2422" i="1"/>
  <c r="J2422" i="1"/>
  <c r="I2423" i="1"/>
  <c r="K2423" i="1" s="1"/>
  <c r="I2424" i="1"/>
  <c r="J2424" i="1" s="1"/>
  <c r="L2424" i="1"/>
  <c r="I2425" i="1"/>
  <c r="K2425" i="1" s="1"/>
  <c r="L2425" i="1"/>
  <c r="M2425" i="1"/>
  <c r="I2426" i="1"/>
  <c r="L2426" i="1"/>
  <c r="M2426" i="1"/>
  <c r="I2427" i="1"/>
  <c r="I2428" i="1"/>
  <c r="J2428" i="1"/>
  <c r="L2428" i="1"/>
  <c r="I2429" i="1"/>
  <c r="I2430" i="1"/>
  <c r="I2431" i="1"/>
  <c r="M2431" i="1" s="1"/>
  <c r="I2432" i="1"/>
  <c r="J2432" i="1" s="1"/>
  <c r="I2433" i="1"/>
  <c r="I2434" i="1"/>
  <c r="L2434" i="1"/>
  <c r="I2435" i="1"/>
  <c r="L2435" i="1"/>
  <c r="I2436" i="1"/>
  <c r="L2436" i="1"/>
  <c r="I2437" i="1"/>
  <c r="L2437" i="1" s="1"/>
  <c r="K2437" i="1"/>
  <c r="I2438" i="1"/>
  <c r="L2438" i="1" s="1"/>
  <c r="J2438" i="1"/>
  <c r="I2439" i="1"/>
  <c r="J2439" i="1" s="1"/>
  <c r="L2439" i="1"/>
  <c r="I2440" i="1"/>
  <c r="I2441" i="1"/>
  <c r="I2442" i="1"/>
  <c r="I2443" i="1"/>
  <c r="J2443" i="1" s="1"/>
  <c r="I2444" i="1"/>
  <c r="M2444" i="1" s="1"/>
  <c r="J2444" i="1"/>
  <c r="K2444" i="1"/>
  <c r="L2444" i="1"/>
  <c r="I2445" i="1"/>
  <c r="L2445" i="1" s="1"/>
  <c r="J2445" i="1"/>
  <c r="M2445" i="1"/>
  <c r="I2446" i="1"/>
  <c r="J2446" i="1"/>
  <c r="I2447" i="1"/>
  <c r="J2447" i="1" s="1"/>
  <c r="K2447" i="1"/>
  <c r="I2448" i="1"/>
  <c r="M2448" i="1" s="1"/>
  <c r="J2448" i="1"/>
  <c r="K2448" i="1"/>
  <c r="L2448" i="1"/>
  <c r="I2449" i="1"/>
  <c r="M2449" i="1"/>
  <c r="I2450" i="1"/>
  <c r="J2450" i="1" s="1"/>
  <c r="I2451" i="1"/>
  <c r="I2452" i="1"/>
  <c r="I2453" i="1"/>
  <c r="M2453" i="1" s="1"/>
  <c r="I2454" i="1"/>
  <c r="I2455" i="1"/>
  <c r="L2455" i="1" s="1"/>
  <c r="I2456" i="1"/>
  <c r="M2456" i="1" s="1"/>
  <c r="J2456" i="1"/>
  <c r="I2457" i="1"/>
  <c r="I2458" i="1"/>
  <c r="L2458" i="1" s="1"/>
  <c r="I2459" i="1"/>
  <c r="J2459" i="1"/>
  <c r="K2459" i="1"/>
  <c r="L2459" i="1"/>
  <c r="M2459" i="1"/>
  <c r="I2460" i="1"/>
  <c r="L2460" i="1" s="1"/>
  <c r="J2460" i="1"/>
  <c r="M2460" i="1"/>
  <c r="I2461" i="1"/>
  <c r="I2462" i="1"/>
  <c r="K2462" i="1" s="1"/>
  <c r="J2462" i="1"/>
  <c r="L2462" i="1"/>
  <c r="M2462" i="1"/>
  <c r="I2463" i="1"/>
  <c r="I2464" i="1"/>
  <c r="K2464" i="1" s="1"/>
  <c r="I2465" i="1"/>
  <c r="M2465" i="1" s="1"/>
  <c r="I2466" i="1"/>
  <c r="L2466" i="1"/>
  <c r="I2467" i="1"/>
  <c r="I2468" i="1"/>
  <c r="I2469" i="1"/>
  <c r="L2469" i="1" s="1"/>
  <c r="M2469" i="1"/>
  <c r="I2470" i="1"/>
  <c r="I2471" i="1"/>
  <c r="L2471" i="1"/>
  <c r="M2471" i="1"/>
  <c r="I2472" i="1"/>
  <c r="I2473" i="1"/>
  <c r="J2473" i="1" s="1"/>
  <c r="I2474" i="1"/>
  <c r="J2474" i="1"/>
  <c r="M2474" i="1"/>
  <c r="I2475" i="1"/>
  <c r="L2475" i="1" s="1"/>
  <c r="J2475" i="1"/>
  <c r="M2475" i="1"/>
  <c r="I2476" i="1"/>
  <c r="K2476" i="1"/>
  <c r="M2476" i="1"/>
  <c r="I2477" i="1"/>
  <c r="I2478" i="1"/>
  <c r="K2478" i="1" s="1"/>
  <c r="J2478" i="1"/>
  <c r="L2478" i="1"/>
  <c r="M2478" i="1"/>
  <c r="I2479" i="1"/>
  <c r="I2480" i="1"/>
  <c r="L2480" i="1" s="1"/>
  <c r="K2480" i="1"/>
  <c r="I2481" i="1"/>
  <c r="M2481" i="1" s="1"/>
  <c r="I2482" i="1"/>
  <c r="K2482" i="1" s="1"/>
  <c r="J2482" i="1"/>
  <c r="L2482" i="1"/>
  <c r="M2482" i="1"/>
  <c r="I2483" i="1"/>
  <c r="K2483" i="1"/>
  <c r="I2484" i="1"/>
  <c r="J2484" i="1"/>
  <c r="K2484" i="1"/>
  <c r="L2484" i="1"/>
  <c r="M2484" i="1"/>
  <c r="I2485" i="1"/>
  <c r="L2485" i="1" s="1"/>
  <c r="J2485" i="1"/>
  <c r="I2486" i="1"/>
  <c r="I2487" i="1"/>
  <c r="L2487" i="1" s="1"/>
  <c r="M2487" i="1"/>
  <c r="I2488" i="1"/>
  <c r="I2489" i="1"/>
  <c r="I2490" i="1"/>
  <c r="K2490" i="1" s="1"/>
  <c r="J2490" i="1"/>
  <c r="I2491" i="1"/>
  <c r="J2491" i="1"/>
  <c r="L2491" i="1"/>
  <c r="I2492" i="1"/>
  <c r="L2492" i="1"/>
  <c r="M2492" i="1"/>
  <c r="I2493" i="1"/>
  <c r="I2494" i="1"/>
  <c r="I2495" i="1"/>
  <c r="I2496" i="1"/>
  <c r="K2496" i="1"/>
  <c r="I2497" i="1"/>
  <c r="M2497" i="1" s="1"/>
  <c r="I2498" i="1"/>
  <c r="I2499" i="1"/>
  <c r="M2499" i="1" s="1"/>
  <c r="J2499" i="1"/>
  <c r="K2499" i="1"/>
  <c r="L2499" i="1"/>
  <c r="I2500" i="1"/>
  <c r="I2501" i="1"/>
  <c r="I2502" i="1"/>
  <c r="I2503" i="1"/>
  <c r="M2503" i="1" s="1"/>
  <c r="L2503" i="1"/>
  <c r="I2504" i="1"/>
  <c r="I2505" i="1"/>
  <c r="J2505" i="1" s="1"/>
  <c r="I2506" i="1"/>
  <c r="K2506" i="1" s="1"/>
  <c r="J2506" i="1"/>
  <c r="L2506" i="1"/>
  <c r="M2506" i="1"/>
  <c r="I2507" i="1"/>
  <c r="J2507" i="1" s="1"/>
  <c r="K2507" i="1"/>
  <c r="L2507" i="1"/>
  <c r="M2507" i="1"/>
  <c r="I2508" i="1"/>
  <c r="I2509" i="1"/>
  <c r="I2510" i="1"/>
  <c r="L2510" i="1"/>
  <c r="I2511" i="1"/>
  <c r="I2512" i="1"/>
  <c r="L2512" i="1" s="1"/>
  <c r="I2513" i="1"/>
  <c r="M2513" i="1" s="1"/>
  <c r="I2514" i="1"/>
  <c r="K2514" i="1" s="1"/>
  <c r="J2514" i="1"/>
  <c r="L2514" i="1"/>
  <c r="M2514" i="1"/>
  <c r="I2515" i="1"/>
  <c r="M2515" i="1" s="1"/>
  <c r="K2515" i="1"/>
  <c r="L2515" i="1"/>
  <c r="I2516" i="1"/>
  <c r="M2516" i="1" s="1"/>
  <c r="J2516" i="1"/>
  <c r="K2516" i="1"/>
  <c r="L2516" i="1"/>
  <c r="I2517" i="1"/>
  <c r="L2517" i="1" s="1"/>
  <c r="J2517" i="1"/>
  <c r="M2517" i="1"/>
  <c r="I2518" i="1"/>
  <c r="I2519" i="1"/>
  <c r="I2520" i="1"/>
  <c r="I2521" i="1"/>
  <c r="K2521" i="1" s="1"/>
  <c r="I2522" i="1"/>
  <c r="J2522" i="1"/>
  <c r="M2522" i="1"/>
  <c r="I2523" i="1"/>
  <c r="L2523" i="1" s="1"/>
  <c r="J2523" i="1"/>
  <c r="M2523" i="1"/>
  <c r="I2524" i="1"/>
  <c r="K2524" i="1"/>
  <c r="M2524" i="1"/>
  <c r="I2525" i="1"/>
  <c r="I2526" i="1"/>
  <c r="K2526" i="1" s="1"/>
  <c r="J2526" i="1"/>
  <c r="L2526" i="1"/>
  <c r="M2526" i="1"/>
  <c r="I2527" i="1"/>
  <c r="I2528" i="1"/>
  <c r="K2528" i="1"/>
  <c r="I2529" i="1"/>
  <c r="M2529" i="1" s="1"/>
  <c r="I2530" i="1"/>
  <c r="K2530" i="1" s="1"/>
  <c r="J2530" i="1"/>
  <c r="L2530" i="1"/>
  <c r="M2530" i="1"/>
  <c r="I2531" i="1"/>
  <c r="K2531" i="1"/>
  <c r="I2532" i="1"/>
  <c r="J2532" i="1"/>
  <c r="K2532" i="1"/>
  <c r="L2532" i="1"/>
  <c r="M2532" i="1"/>
  <c r="I2533" i="1"/>
  <c r="L2533" i="1" s="1"/>
  <c r="J2533" i="1"/>
  <c r="I2534" i="1"/>
  <c r="I2535" i="1"/>
  <c r="I2536" i="1"/>
  <c r="I2537" i="1"/>
  <c r="J2537" i="1" s="1"/>
  <c r="L2537" i="1"/>
  <c r="I2538" i="1"/>
  <c r="K2538" i="1" s="1"/>
  <c r="J2538" i="1"/>
  <c r="I2539" i="1"/>
  <c r="J2539" i="1"/>
  <c r="L2539" i="1"/>
  <c r="I2540" i="1"/>
  <c r="L2540" i="1" s="1"/>
  <c r="M2540" i="1"/>
  <c r="I2541" i="1"/>
  <c r="I2542" i="1"/>
  <c r="I2543" i="1"/>
  <c r="I2544" i="1"/>
  <c r="L2544" i="1" s="1"/>
  <c r="K2544" i="1"/>
  <c r="I2545" i="1"/>
  <c r="M2545" i="1"/>
  <c r="I2546" i="1"/>
  <c r="K2546" i="1" s="1"/>
  <c r="J2546" i="1"/>
  <c r="I2547" i="1"/>
  <c r="J2547" i="1"/>
  <c r="L2547" i="1"/>
  <c r="I2548" i="1"/>
  <c r="L2548" i="1" s="1"/>
  <c r="J2548" i="1"/>
  <c r="M2548" i="1"/>
  <c r="I2549" i="1"/>
  <c r="M2549" i="1"/>
  <c r="I2550" i="1"/>
  <c r="I2551" i="1"/>
  <c r="I2552" i="1"/>
  <c r="I2553" i="1"/>
  <c r="K2553" i="1" s="1"/>
  <c r="I2554" i="1"/>
  <c r="K2554" i="1" s="1"/>
  <c r="J2554" i="1"/>
  <c r="L2554" i="1"/>
  <c r="M2554" i="1"/>
  <c r="I2555" i="1"/>
  <c r="J2555" i="1" s="1"/>
  <c r="K2555" i="1"/>
  <c r="L2555" i="1"/>
  <c r="M2555" i="1"/>
  <c r="I2556" i="1"/>
  <c r="K2556" i="1"/>
  <c r="I2557" i="1"/>
  <c r="I2558" i="1"/>
  <c r="L2558" i="1"/>
  <c r="I2559" i="1"/>
  <c r="I2560" i="1"/>
  <c r="K2560" i="1" s="1"/>
  <c r="I2561" i="1"/>
  <c r="M2561" i="1" s="1"/>
  <c r="I2562" i="1"/>
  <c r="L2562" i="1"/>
  <c r="I2563" i="1"/>
  <c r="I2564" i="1"/>
  <c r="I2565" i="1"/>
  <c r="L2565" i="1" s="1"/>
  <c r="M2565" i="1"/>
  <c r="I2566" i="1"/>
  <c r="I2567" i="1"/>
  <c r="L2567" i="1" s="1"/>
  <c r="M2567" i="1"/>
  <c r="I2568" i="1"/>
  <c r="I2569" i="1"/>
  <c r="I2570" i="1"/>
  <c r="K2570" i="1" s="1"/>
  <c r="J2570" i="1"/>
  <c r="L2570" i="1"/>
  <c r="M2570" i="1"/>
  <c r="I2571" i="1"/>
  <c r="I2572" i="1"/>
  <c r="I2573" i="1"/>
  <c r="I2574" i="1"/>
  <c r="K2574" i="1" s="1"/>
  <c r="L2574" i="1"/>
  <c r="M2574" i="1"/>
  <c r="I2575" i="1"/>
  <c r="I2576" i="1"/>
  <c r="I2577" i="1"/>
  <c r="M2577" i="1" s="1"/>
  <c r="I2578" i="1"/>
  <c r="K2578" i="1" s="1"/>
  <c r="J2578" i="1"/>
  <c r="L2578" i="1"/>
  <c r="M2578" i="1"/>
  <c r="I2579" i="1"/>
  <c r="I2580" i="1"/>
  <c r="J2580" i="1"/>
  <c r="K2580" i="1"/>
  <c r="L2580" i="1"/>
  <c r="M2580" i="1"/>
  <c r="I2581" i="1"/>
  <c r="L2581" i="1" s="1"/>
  <c r="J2581" i="1"/>
  <c r="I2582" i="1"/>
  <c r="I2583" i="1"/>
  <c r="I2584" i="1"/>
  <c r="I2585" i="1"/>
  <c r="K2585" i="1" s="1"/>
  <c r="I2586" i="1"/>
  <c r="M2586" i="1"/>
  <c r="I2587" i="1"/>
  <c r="M2587" i="1"/>
  <c r="I2588" i="1"/>
  <c r="J2588" i="1" s="1"/>
  <c r="K2588" i="1"/>
  <c r="L2588" i="1"/>
  <c r="M2588" i="1"/>
  <c r="I2589" i="1"/>
  <c r="I2590" i="1"/>
  <c r="K2590" i="1" s="1"/>
  <c r="J2590" i="1"/>
  <c r="I2591" i="1"/>
  <c r="I2592" i="1"/>
  <c r="K2592" i="1" s="1"/>
  <c r="I2593" i="1"/>
  <c r="M2593" i="1" s="1"/>
  <c r="I2594" i="1"/>
  <c r="K2594" i="1" s="1"/>
  <c r="J2594" i="1"/>
  <c r="I2595" i="1"/>
  <c r="J2595" i="1"/>
  <c r="I2596" i="1"/>
  <c r="L2596" i="1" s="1"/>
  <c r="J2596" i="1"/>
  <c r="M2596" i="1"/>
  <c r="I2597" i="1"/>
  <c r="M2597" i="1"/>
  <c r="I2598" i="1"/>
  <c r="I2599" i="1"/>
  <c r="I2600" i="1"/>
  <c r="I2601" i="1"/>
  <c r="I2602" i="1"/>
  <c r="K2602" i="1" s="1"/>
  <c r="J2602" i="1"/>
  <c r="L2602" i="1"/>
  <c r="M2602" i="1"/>
  <c r="I2603" i="1"/>
  <c r="J2603" i="1" s="1"/>
  <c r="K2603" i="1"/>
  <c r="L2603" i="1"/>
  <c r="M2603" i="1"/>
  <c r="I2604" i="1"/>
  <c r="K2604" i="1" s="1"/>
  <c r="I2605" i="1"/>
  <c r="I2606" i="1"/>
  <c r="I2607" i="1"/>
  <c r="I2608" i="1"/>
  <c r="L2608" i="1" s="1"/>
  <c r="I2609" i="1"/>
  <c r="M2609" i="1"/>
  <c r="I2610" i="1"/>
  <c r="K2610" i="1" s="1"/>
  <c r="J2610" i="1"/>
  <c r="L2610" i="1"/>
  <c r="M2610" i="1"/>
  <c r="I2611" i="1"/>
  <c r="M2611" i="1" s="1"/>
  <c r="K2611" i="1"/>
  <c r="L2611" i="1"/>
  <c r="I2612" i="1"/>
  <c r="M2612" i="1" s="1"/>
  <c r="J2612" i="1"/>
  <c r="K2612" i="1"/>
  <c r="L2612" i="1"/>
  <c r="I2613" i="1"/>
  <c r="L2613" i="1" s="1"/>
  <c r="J2613" i="1"/>
  <c r="M2613" i="1"/>
  <c r="I2614" i="1"/>
  <c r="I2615" i="1"/>
  <c r="I2616" i="1"/>
  <c r="I2617" i="1"/>
  <c r="L2617" i="1" s="1"/>
  <c r="I2618" i="1"/>
  <c r="I2619" i="1"/>
  <c r="L2619" i="1" s="1"/>
  <c r="J2619" i="1"/>
  <c r="M2619" i="1"/>
  <c r="I2620" i="1"/>
  <c r="K2620" i="1"/>
  <c r="M2620" i="1"/>
  <c r="I2621" i="1"/>
  <c r="I2622" i="1"/>
  <c r="K2622" i="1" s="1"/>
  <c r="J2622" i="1"/>
  <c r="L2622" i="1"/>
  <c r="M2622" i="1"/>
  <c r="I2623" i="1"/>
  <c r="I2624" i="1"/>
  <c r="K2624" i="1"/>
  <c r="I2625" i="1"/>
  <c r="M2625" i="1" s="1"/>
  <c r="I2626" i="1"/>
  <c r="K2626" i="1" s="1"/>
  <c r="J2626" i="1"/>
  <c r="L2626" i="1"/>
  <c r="M2626" i="1"/>
  <c r="I2627" i="1"/>
  <c r="K2627" i="1"/>
  <c r="I2628" i="1"/>
  <c r="J2628" i="1"/>
  <c r="K2628" i="1"/>
  <c r="L2628" i="1"/>
  <c r="M2628" i="1"/>
  <c r="I2629" i="1"/>
  <c r="L2629" i="1" s="1"/>
  <c r="J2629" i="1"/>
  <c r="I2630" i="1"/>
  <c r="I2631" i="1"/>
  <c r="L2631" i="1" s="1"/>
  <c r="I2632" i="1"/>
  <c r="I2633" i="1"/>
  <c r="I2634" i="1"/>
  <c r="M2634" i="1"/>
  <c r="I2635" i="1"/>
  <c r="K2635" i="1"/>
  <c r="M2635" i="1"/>
  <c r="I2636" i="1"/>
  <c r="J2636" i="1" s="1"/>
  <c r="K2636" i="1"/>
  <c r="L2636" i="1"/>
  <c r="M2636" i="1"/>
  <c r="I2637" i="1"/>
  <c r="I2638" i="1"/>
  <c r="K2638" i="1" s="1"/>
  <c r="J2638" i="1"/>
  <c r="I2639" i="1"/>
  <c r="I2640" i="1"/>
  <c r="I2641" i="1"/>
  <c r="M2641" i="1" s="1"/>
  <c r="I2642" i="1"/>
  <c r="I2643" i="1"/>
  <c r="K2643" i="1" s="1"/>
  <c r="I2644" i="1"/>
  <c r="L2644" i="1"/>
  <c r="M2644" i="1"/>
  <c r="I2645" i="1"/>
  <c r="L2645" i="1" s="1"/>
  <c r="J2645" i="1"/>
  <c r="M2645" i="1"/>
  <c r="I2646" i="1"/>
  <c r="I2647" i="1"/>
  <c r="L2647" i="1" s="1"/>
  <c r="I2648" i="1"/>
  <c r="I2649" i="1"/>
  <c r="K2649" i="1" s="1"/>
  <c r="L2649" i="1"/>
  <c r="I2650" i="1"/>
  <c r="K2650" i="1" s="1"/>
  <c r="J2650" i="1"/>
  <c r="I2651" i="1"/>
  <c r="J2651" i="1"/>
  <c r="L2651" i="1"/>
  <c r="I2652" i="1"/>
  <c r="L2652" i="1"/>
  <c r="M2652" i="1"/>
  <c r="I2653" i="1"/>
  <c r="I2654" i="1"/>
  <c r="I2655" i="1"/>
  <c r="I2656" i="1"/>
  <c r="I2657" i="1"/>
  <c r="M2657" i="1" s="1"/>
  <c r="I2658" i="1"/>
  <c r="K2658" i="1" s="1"/>
  <c r="J2658" i="1"/>
  <c r="L2658" i="1"/>
  <c r="M2658" i="1"/>
  <c r="I2659" i="1"/>
  <c r="M2659" i="1" s="1"/>
  <c r="K2659" i="1"/>
  <c r="L2659" i="1"/>
  <c r="I2660" i="1"/>
  <c r="M2660" i="1" s="1"/>
  <c r="J2660" i="1"/>
  <c r="K2660" i="1"/>
  <c r="L2660" i="1"/>
  <c r="I2661" i="1"/>
  <c r="L2661" i="1" s="1"/>
  <c r="J2661" i="1"/>
  <c r="M2661" i="1"/>
  <c r="I2662" i="1"/>
  <c r="I2663" i="1"/>
  <c r="I2664" i="1"/>
  <c r="I2665" i="1"/>
  <c r="J2665" i="1" s="1"/>
  <c r="I2666" i="1"/>
  <c r="J2666" i="1"/>
  <c r="M2666" i="1"/>
  <c r="I2667" i="1"/>
  <c r="L2667" i="1" s="1"/>
  <c r="J2667" i="1"/>
  <c r="M2667" i="1"/>
  <c r="I2668" i="1"/>
  <c r="K2668" i="1"/>
  <c r="I2669" i="1"/>
  <c r="I2670" i="1"/>
  <c r="K2670" i="1" s="1"/>
  <c r="J2670" i="1"/>
  <c r="L2670" i="1"/>
  <c r="M2670" i="1"/>
  <c r="I2671" i="1"/>
  <c r="I2672" i="1"/>
  <c r="L2672" i="1" s="1"/>
  <c r="K2672" i="1"/>
  <c r="I2673" i="1"/>
  <c r="I2674" i="1"/>
  <c r="K2674" i="1" s="1"/>
  <c r="J2674" i="1"/>
  <c r="L2674" i="1"/>
  <c r="M2674" i="1"/>
  <c r="I2675" i="1"/>
  <c r="K2675" i="1"/>
  <c r="I2676" i="1"/>
  <c r="J2676" i="1"/>
  <c r="K2676" i="1"/>
  <c r="L2676" i="1"/>
  <c r="M2676" i="1"/>
  <c r="I2677" i="1"/>
  <c r="L2677" i="1" s="1"/>
  <c r="J2677" i="1"/>
  <c r="I2678" i="1"/>
  <c r="I2679" i="1"/>
  <c r="L2679" i="1" s="1"/>
  <c r="M2679" i="1"/>
  <c r="I2680" i="1"/>
  <c r="I2681" i="1"/>
  <c r="K2681" i="1" s="1"/>
  <c r="I2682" i="1"/>
  <c r="K2682" i="1" s="1"/>
  <c r="L2682" i="1"/>
  <c r="M2682" i="1"/>
  <c r="I2683" i="1"/>
  <c r="M2683" i="1" s="1"/>
  <c r="J2683" i="1"/>
  <c r="K2683" i="1"/>
  <c r="L2683" i="1"/>
  <c r="I2684" i="1"/>
  <c r="J2684" i="1"/>
  <c r="K2684" i="1"/>
  <c r="L2684" i="1"/>
  <c r="M2684" i="1"/>
  <c r="I2685" i="1"/>
  <c r="I2686" i="1"/>
  <c r="M2686" i="1"/>
  <c r="I2687" i="1"/>
  <c r="I2688" i="1"/>
  <c r="K2688" i="1" s="1"/>
  <c r="I2689" i="1"/>
  <c r="M2689" i="1" s="1"/>
  <c r="I2690" i="1"/>
  <c r="K2690" i="1" s="1"/>
  <c r="J2690" i="1"/>
  <c r="I2691" i="1"/>
  <c r="I2692" i="1"/>
  <c r="L2692" i="1" s="1"/>
  <c r="J2692" i="1"/>
  <c r="M2692" i="1"/>
  <c r="I2693" i="1"/>
  <c r="I2694" i="1"/>
  <c r="I2695" i="1"/>
  <c r="I2696" i="1"/>
  <c r="I2697" i="1"/>
  <c r="I2698" i="1"/>
  <c r="L2698" i="1"/>
  <c r="I2699" i="1"/>
  <c r="J2699" i="1"/>
  <c r="K2699" i="1"/>
  <c r="L2699" i="1"/>
  <c r="M2699" i="1"/>
  <c r="I2700" i="1"/>
  <c r="L2700" i="1" s="1"/>
  <c r="J2700" i="1"/>
  <c r="M2700" i="1"/>
  <c r="I2701" i="1"/>
  <c r="I2702" i="1"/>
  <c r="K2702" i="1" s="1"/>
  <c r="J2702" i="1"/>
  <c r="L2702" i="1"/>
  <c r="M2702" i="1"/>
  <c r="I2703" i="1"/>
  <c r="I2704" i="1"/>
  <c r="L2704" i="1" s="1"/>
  <c r="K2704" i="1"/>
  <c r="I2705" i="1"/>
  <c r="M2705" i="1" s="1"/>
  <c r="I2706" i="1"/>
  <c r="K2706" i="1" s="1"/>
  <c r="J2706" i="1"/>
  <c r="L2706" i="1"/>
  <c r="M2706" i="1"/>
  <c r="I2707" i="1"/>
  <c r="M2707" i="1" s="1"/>
  <c r="K2707" i="1"/>
  <c r="L2707" i="1"/>
  <c r="I2708" i="1"/>
  <c r="M2708" i="1" s="1"/>
  <c r="J2708" i="1"/>
  <c r="K2708" i="1"/>
  <c r="L2708" i="1"/>
  <c r="I2709" i="1"/>
  <c r="L2709" i="1" s="1"/>
  <c r="J2709" i="1"/>
  <c r="M2709" i="1"/>
  <c r="I2710" i="1"/>
  <c r="I2711" i="1"/>
  <c r="I2712" i="1"/>
  <c r="I2713" i="1"/>
  <c r="K2713" i="1" s="1"/>
  <c r="L2713" i="1"/>
  <c r="I2714" i="1"/>
  <c r="L2714" i="1" s="1"/>
  <c r="I2715" i="1"/>
  <c r="L2715" i="1"/>
  <c r="M2715" i="1"/>
  <c r="I2716" i="1"/>
  <c r="M2716" i="1" s="1"/>
  <c r="J2716" i="1"/>
  <c r="K2716" i="1"/>
  <c r="L2716" i="1"/>
  <c r="I2717" i="1"/>
  <c r="I2718" i="1"/>
  <c r="J2718" i="1"/>
  <c r="M2718" i="1"/>
  <c r="I2719" i="1"/>
  <c r="I2720" i="1"/>
  <c r="K2720" i="1" s="1"/>
  <c r="I2721" i="1"/>
  <c r="M2721" i="1" s="1"/>
  <c r="I2722" i="1"/>
  <c r="K2722" i="1" s="1"/>
  <c r="J2722" i="1"/>
  <c r="L2722" i="1"/>
  <c r="M2722" i="1"/>
  <c r="I2723" i="1"/>
  <c r="I2724" i="1"/>
  <c r="J2724" i="1"/>
  <c r="K2724" i="1"/>
  <c r="L2724" i="1"/>
  <c r="M2724" i="1"/>
  <c r="I2725" i="1"/>
  <c r="L2725" i="1" s="1"/>
  <c r="J2725" i="1"/>
  <c r="I2726" i="1"/>
  <c r="I2727" i="1"/>
  <c r="I2728" i="1"/>
  <c r="I2729" i="1"/>
  <c r="J2729" i="1" s="1"/>
  <c r="L2729" i="1"/>
  <c r="I2730" i="1"/>
  <c r="K2730" i="1" s="1"/>
  <c r="L2730" i="1"/>
  <c r="M2730" i="1"/>
  <c r="I2731" i="1"/>
  <c r="M2731" i="1" s="1"/>
  <c r="J2731" i="1"/>
  <c r="K2731" i="1"/>
  <c r="L2731" i="1"/>
  <c r="I2732" i="1"/>
  <c r="J2732" i="1"/>
  <c r="K2732" i="1"/>
  <c r="L2732" i="1"/>
  <c r="M2732" i="1"/>
  <c r="I2733" i="1"/>
  <c r="I2734" i="1"/>
  <c r="M2734" i="1" s="1"/>
  <c r="I2735" i="1"/>
  <c r="I2736" i="1"/>
  <c r="L2736" i="1" s="1"/>
  <c r="K2736" i="1"/>
  <c r="I2737" i="1"/>
  <c r="M2737" i="1" s="1"/>
  <c r="I2738" i="1"/>
  <c r="I2739" i="1"/>
  <c r="K2739" i="1" s="1"/>
  <c r="I2740" i="1"/>
  <c r="M2740" i="1"/>
  <c r="I2741" i="1"/>
  <c r="L2741" i="1" s="1"/>
  <c r="J2741" i="1"/>
  <c r="M2741" i="1"/>
  <c r="I2742" i="1"/>
  <c r="I2743" i="1"/>
  <c r="L2743" i="1" s="1"/>
  <c r="I2744" i="1"/>
  <c r="I2745" i="1"/>
  <c r="L2745" i="1" s="1"/>
  <c r="I2746" i="1"/>
  <c r="K2746" i="1" s="1"/>
  <c r="J2746" i="1"/>
  <c r="L2746" i="1"/>
  <c r="M2746" i="1"/>
  <c r="I2747" i="1"/>
  <c r="J2747" i="1" s="1"/>
  <c r="K2747" i="1"/>
  <c r="L2747" i="1"/>
  <c r="M2747" i="1"/>
  <c r="I2748" i="1"/>
  <c r="I2749" i="1"/>
  <c r="I2750" i="1"/>
  <c r="L2750" i="1"/>
  <c r="I2751" i="1"/>
  <c r="I2752" i="1"/>
  <c r="K2752" i="1" s="1"/>
  <c r="I2753" i="1"/>
  <c r="M2753" i="1" s="1"/>
  <c r="I2754" i="1"/>
  <c r="I2755" i="1"/>
  <c r="I2756" i="1"/>
  <c r="K2756" i="1" s="1"/>
  <c r="M2756" i="1"/>
  <c r="I2757" i="1"/>
  <c r="L2757" i="1" s="1"/>
  <c r="M2757" i="1"/>
  <c r="I2758" i="1"/>
  <c r="I2759" i="1"/>
  <c r="L2759" i="1"/>
  <c r="M2759" i="1"/>
  <c r="I2760" i="1"/>
  <c r="I2761" i="1"/>
  <c r="J2761" i="1" s="1"/>
  <c r="I2762" i="1"/>
  <c r="J2762" i="1"/>
  <c r="I2763" i="1"/>
  <c r="L2763" i="1" s="1"/>
  <c r="J2763" i="1"/>
  <c r="M2763" i="1"/>
  <c r="I2764" i="1"/>
  <c r="K2764" i="1"/>
  <c r="M2764" i="1"/>
  <c r="I2765" i="1"/>
  <c r="I2766" i="1"/>
  <c r="K2766" i="1" s="1"/>
  <c r="J2766" i="1"/>
  <c r="L2766" i="1"/>
  <c r="M2766" i="1"/>
  <c r="I2767" i="1"/>
  <c r="I2768" i="1"/>
  <c r="L2768" i="1" s="1"/>
  <c r="K2768" i="1"/>
  <c r="I2769" i="1"/>
  <c r="M2769" i="1" s="1"/>
  <c r="I2770" i="1"/>
  <c r="J2770" i="1"/>
  <c r="M2770" i="1"/>
  <c r="I2771" i="1"/>
  <c r="M2771" i="1" s="1"/>
  <c r="J2771" i="1"/>
  <c r="I2772" i="1"/>
  <c r="J2772" i="1"/>
  <c r="L2772" i="1"/>
  <c r="I2773" i="1"/>
  <c r="I2774" i="1"/>
  <c r="I2775" i="1"/>
  <c r="I2776" i="1"/>
  <c r="I2777" i="1"/>
  <c r="K2777" i="1" s="1"/>
  <c r="L2777" i="1"/>
  <c r="I2778" i="1"/>
  <c r="K2778" i="1" s="1"/>
  <c r="L2778" i="1"/>
  <c r="M2778" i="1"/>
  <c r="I2779" i="1"/>
  <c r="M2779" i="1" s="1"/>
  <c r="J2779" i="1"/>
  <c r="K2779" i="1"/>
  <c r="L2779" i="1"/>
  <c r="I2780" i="1"/>
  <c r="J2780" i="1"/>
  <c r="K2780" i="1"/>
  <c r="L2780" i="1"/>
  <c r="M2780" i="1"/>
  <c r="I2781" i="1"/>
  <c r="I2782" i="1"/>
  <c r="M2782" i="1" s="1"/>
  <c r="I2783" i="1"/>
  <c r="I2784" i="1"/>
  <c r="K2784" i="1"/>
  <c r="I2785" i="1"/>
  <c r="M2785" i="1" s="1"/>
  <c r="I2786" i="1"/>
  <c r="I2787" i="1"/>
  <c r="K2787" i="1" s="1"/>
  <c r="I2788" i="1"/>
  <c r="M2788" i="1"/>
  <c r="I2789" i="1"/>
  <c r="L2789" i="1" s="1"/>
  <c r="J2789" i="1"/>
  <c r="M2789" i="1"/>
  <c r="I2790" i="1"/>
  <c r="I2791" i="1"/>
  <c r="M2791" i="1" s="1"/>
  <c r="I2792" i="1"/>
  <c r="I2793" i="1"/>
  <c r="J2793" i="1" s="1"/>
  <c r="L2793" i="1"/>
  <c r="I2794" i="1"/>
  <c r="K2794" i="1" s="1"/>
  <c r="J2794" i="1"/>
  <c r="L2794" i="1"/>
  <c r="M2794" i="1"/>
  <c r="I2795" i="1"/>
  <c r="J2795" i="1" s="1"/>
  <c r="K2795" i="1"/>
  <c r="L2795" i="1"/>
  <c r="M2795" i="1"/>
  <c r="I2796" i="1"/>
  <c r="K2796" i="1"/>
  <c r="I2797" i="1"/>
  <c r="I2798" i="1"/>
  <c r="L2798" i="1" s="1"/>
  <c r="I2799" i="1"/>
  <c r="I2800" i="1"/>
  <c r="L2800" i="1" s="1"/>
  <c r="I2801" i="1"/>
  <c r="M2801" i="1" s="1"/>
  <c r="I2802" i="1"/>
  <c r="K2802" i="1" s="1"/>
  <c r="J2802" i="1"/>
  <c r="L2802" i="1"/>
  <c r="M2802" i="1"/>
  <c r="I2803" i="1"/>
  <c r="M2803" i="1" s="1"/>
  <c r="K2803" i="1"/>
  <c r="L2803" i="1"/>
  <c r="I2804" i="1"/>
  <c r="M2804" i="1" s="1"/>
  <c r="J2804" i="1"/>
  <c r="K2804" i="1"/>
  <c r="L2804" i="1"/>
  <c r="I2805" i="1"/>
  <c r="L2805" i="1" s="1"/>
  <c r="J2805" i="1"/>
  <c r="M2805" i="1"/>
  <c r="I2806" i="1"/>
  <c r="I2807" i="1"/>
  <c r="I2808" i="1"/>
  <c r="I2809" i="1"/>
  <c r="K2809" i="1" s="1"/>
  <c r="I2810" i="1"/>
  <c r="J2810" i="1" s="1"/>
  <c r="M2810" i="1"/>
  <c r="I2811" i="1"/>
  <c r="L2811" i="1" s="1"/>
  <c r="J2811" i="1"/>
  <c r="M2811" i="1"/>
  <c r="I2812" i="1"/>
  <c r="I2813" i="1"/>
  <c r="I2814" i="1"/>
  <c r="K2814" i="1" s="1"/>
  <c r="J2814" i="1"/>
  <c r="L2814" i="1"/>
  <c r="M2814" i="1"/>
  <c r="I2815" i="1"/>
  <c r="I2816" i="1"/>
  <c r="K2816" i="1"/>
  <c r="I2817" i="1"/>
  <c r="M2817" i="1" s="1"/>
  <c r="I2818" i="1"/>
  <c r="K2818" i="1" s="1"/>
  <c r="J2818" i="1"/>
  <c r="L2818" i="1"/>
  <c r="M2818" i="1"/>
  <c r="I2819" i="1"/>
  <c r="I2820" i="1"/>
  <c r="J2820" i="1"/>
  <c r="K2820" i="1"/>
  <c r="L2820" i="1"/>
  <c r="M2820" i="1"/>
  <c r="I2821" i="1"/>
  <c r="L2821" i="1" s="1"/>
  <c r="J2821" i="1"/>
  <c r="I2822" i="1"/>
  <c r="I2823" i="1"/>
  <c r="L2823" i="1" s="1"/>
  <c r="I2824" i="1"/>
  <c r="I2825" i="1"/>
  <c r="I2826" i="1"/>
  <c r="I2827" i="1"/>
  <c r="I2828" i="1"/>
  <c r="J2828" i="1" s="1"/>
  <c r="K2828" i="1"/>
  <c r="L2828" i="1"/>
  <c r="M2828" i="1"/>
  <c r="I2829" i="1"/>
  <c r="I2830" i="1"/>
  <c r="K2830" i="1" s="1"/>
  <c r="J2830" i="1"/>
  <c r="I2831" i="1"/>
  <c r="I2832" i="1"/>
  <c r="I2833" i="1"/>
  <c r="M2833" i="1" s="1"/>
  <c r="I2834" i="1"/>
  <c r="M2834" i="1" s="1"/>
  <c r="I2835" i="1"/>
  <c r="K2835" i="1"/>
  <c r="I2836" i="1"/>
  <c r="L2836" i="1"/>
  <c r="M2836" i="1"/>
  <c r="I2837" i="1"/>
  <c r="L2837" i="1" s="1"/>
  <c r="J2837" i="1"/>
  <c r="M2837" i="1"/>
  <c r="I2838" i="1"/>
  <c r="I2839" i="1"/>
  <c r="L2839" i="1" s="1"/>
  <c r="I2840" i="1"/>
  <c r="I2841" i="1"/>
  <c r="K2841" i="1" s="1"/>
  <c r="I2842" i="1"/>
  <c r="L2842" i="1"/>
  <c r="I2843" i="1"/>
  <c r="J2843" i="1"/>
  <c r="K2843" i="1"/>
  <c r="L2843" i="1"/>
  <c r="M2843" i="1"/>
  <c r="I2844" i="1"/>
  <c r="L2844" i="1" s="1"/>
  <c r="J2844" i="1"/>
  <c r="M2844" i="1"/>
  <c r="I2845" i="1"/>
  <c r="I2846" i="1"/>
  <c r="K2846" i="1" s="1"/>
  <c r="J2846" i="1"/>
  <c r="L2846" i="1"/>
  <c r="M2846" i="1"/>
  <c r="I2847" i="1"/>
  <c r="I2848" i="1"/>
  <c r="K2848" i="1"/>
  <c r="I2849" i="1"/>
  <c r="M2849" i="1" s="1"/>
  <c r="I2850" i="1"/>
  <c r="K2850" i="1" s="1"/>
  <c r="J2850" i="1"/>
  <c r="L2850" i="1"/>
  <c r="M2850" i="1"/>
  <c r="I2851" i="1"/>
  <c r="M2851" i="1" s="1"/>
  <c r="K2851" i="1"/>
  <c r="L2851" i="1"/>
  <c r="I2852" i="1"/>
  <c r="M2852" i="1" s="1"/>
  <c r="J2852" i="1"/>
  <c r="K2852" i="1"/>
  <c r="L2852" i="1"/>
  <c r="I2853" i="1"/>
  <c r="L2853" i="1" s="1"/>
  <c r="J2853" i="1"/>
  <c r="M2853" i="1"/>
  <c r="I2854" i="1"/>
  <c r="I2855" i="1"/>
  <c r="I2856" i="1"/>
  <c r="I2857" i="1"/>
  <c r="J2857" i="1" s="1"/>
  <c r="I2858" i="1"/>
  <c r="I2859" i="1"/>
  <c r="L2859" i="1" s="1"/>
  <c r="J2859" i="1"/>
  <c r="M2859" i="1"/>
  <c r="I2860" i="1"/>
  <c r="M2860" i="1"/>
  <c r="I2861" i="1"/>
  <c r="I2862" i="1"/>
  <c r="K2862" i="1" s="1"/>
  <c r="J2862" i="1"/>
  <c r="L2862" i="1"/>
  <c r="M2862" i="1"/>
  <c r="I2863" i="1"/>
  <c r="M2863" i="1" s="1"/>
  <c r="I2864" i="1"/>
  <c r="L2864" i="1" s="1"/>
  <c r="J2864" i="1"/>
  <c r="M2864" i="1"/>
  <c r="I2865" i="1"/>
  <c r="M2865" i="1" s="1"/>
  <c r="I2866" i="1"/>
  <c r="I2867" i="1"/>
  <c r="I2868" i="1"/>
  <c r="M2868" i="1" s="1"/>
  <c r="J2868" i="1"/>
  <c r="K2868" i="1"/>
  <c r="L2868" i="1"/>
  <c r="I2869" i="1"/>
  <c r="I2870" i="1"/>
  <c r="M2870" i="1"/>
  <c r="I2871" i="1"/>
  <c r="M2871" i="1" s="1"/>
  <c r="I2872" i="1"/>
  <c r="I2873" i="1"/>
  <c r="I2874" i="1"/>
  <c r="J2874" i="1" s="1"/>
  <c r="I2875" i="1"/>
  <c r="J2875" i="1" s="1"/>
  <c r="K2875" i="1"/>
  <c r="I2876" i="1"/>
  <c r="J2876" i="1"/>
  <c r="I2877" i="1"/>
  <c r="K2877" i="1" s="1"/>
  <c r="J2877" i="1"/>
  <c r="I2878" i="1"/>
  <c r="K2878" i="1" s="1"/>
  <c r="J2878" i="1"/>
  <c r="L2878" i="1"/>
  <c r="M2878" i="1"/>
  <c r="I2879" i="1"/>
  <c r="I2880" i="1"/>
  <c r="L2880" i="1" s="1"/>
  <c r="J2880" i="1"/>
  <c r="M2880" i="1"/>
  <c r="I2881" i="1"/>
  <c r="K2881" i="1" s="1"/>
  <c r="I2882" i="1"/>
  <c r="I2883" i="1"/>
  <c r="I2884" i="1"/>
  <c r="I2885" i="1"/>
  <c r="I2886" i="1"/>
  <c r="L2886" i="1" s="1"/>
  <c r="I2887" i="1"/>
  <c r="I2888" i="1"/>
  <c r="J2888" i="1"/>
  <c r="I2889" i="1"/>
  <c r="I2890" i="1"/>
  <c r="I2891" i="1"/>
  <c r="M2891" i="1" s="1"/>
  <c r="I2892" i="1"/>
  <c r="M2892" i="1" s="1"/>
  <c r="J2892" i="1"/>
  <c r="I2893" i="1"/>
  <c r="I2894" i="1"/>
  <c r="I2895" i="1"/>
  <c r="M2895" i="1" s="1"/>
  <c r="K2895" i="1"/>
  <c r="I2896" i="1"/>
  <c r="M2896" i="1"/>
  <c r="I2897" i="1"/>
  <c r="M2897" i="1" s="1"/>
  <c r="I2898" i="1"/>
  <c r="I2899" i="1"/>
  <c r="L2899" i="1" s="1"/>
  <c r="I2900" i="1"/>
  <c r="M2900" i="1" s="1"/>
  <c r="J2900" i="1"/>
  <c r="K2900" i="1"/>
  <c r="L2900" i="1"/>
  <c r="I2901" i="1"/>
  <c r="I2902" i="1"/>
  <c r="K2902" i="1" s="1"/>
  <c r="J2902" i="1"/>
  <c r="L2902" i="1"/>
  <c r="M2902" i="1"/>
  <c r="I2903" i="1"/>
  <c r="I2904" i="1"/>
  <c r="J2904" i="1" s="1"/>
  <c r="K2904" i="1"/>
  <c r="L2904" i="1"/>
  <c r="M2904" i="1"/>
  <c r="I2905" i="1"/>
  <c r="K2905" i="1" s="1"/>
  <c r="M2905" i="1"/>
  <c r="I2906" i="1"/>
  <c r="L2906" i="1" s="1"/>
  <c r="I2907" i="1"/>
  <c r="K2907" i="1"/>
  <c r="I2908" i="1"/>
  <c r="M2908" i="1" s="1"/>
  <c r="J2908" i="1"/>
  <c r="K2908" i="1"/>
  <c r="L2908" i="1"/>
  <c r="I2909" i="1"/>
  <c r="J2909" i="1" s="1"/>
  <c r="I2910" i="1"/>
  <c r="M2910" i="1"/>
  <c r="I2911" i="1"/>
  <c r="K2911" i="1"/>
  <c r="I2912" i="1"/>
  <c r="J2912" i="1" s="1"/>
  <c r="K2912" i="1"/>
  <c r="L2912" i="1"/>
  <c r="M2912" i="1"/>
  <c r="I2913" i="1"/>
  <c r="K2913" i="1" s="1"/>
  <c r="I2914" i="1"/>
  <c r="I2915" i="1"/>
  <c r="J2915" i="1" s="1"/>
  <c r="K2915" i="1"/>
  <c r="L2915" i="1"/>
  <c r="M2915" i="1"/>
  <c r="I2916" i="1"/>
  <c r="K2916" i="1"/>
  <c r="I2917" i="1"/>
  <c r="L2917" i="1" s="1"/>
  <c r="J2917" i="1"/>
  <c r="K2917" i="1"/>
  <c r="M2917" i="1"/>
  <c r="I2918" i="1"/>
  <c r="L2918" i="1"/>
  <c r="I2919" i="1"/>
  <c r="K2919" i="1"/>
  <c r="M2919" i="1"/>
  <c r="I2920" i="1"/>
  <c r="M2920" i="1" s="1"/>
  <c r="J2920" i="1"/>
  <c r="K2920" i="1"/>
  <c r="L2920" i="1"/>
  <c r="I2921" i="1"/>
  <c r="K2921" i="1"/>
  <c r="M2921" i="1"/>
  <c r="I2922" i="1"/>
  <c r="I2923" i="1"/>
  <c r="I2924" i="1"/>
  <c r="M2924" i="1" s="1"/>
  <c r="K2924" i="1"/>
  <c r="L2924" i="1"/>
  <c r="I2925" i="1"/>
  <c r="L2925" i="1" s="1"/>
  <c r="J2925" i="1"/>
  <c r="M2925" i="1"/>
  <c r="I2926" i="1"/>
  <c r="I2927" i="1"/>
  <c r="I2928" i="1"/>
  <c r="K2928" i="1"/>
  <c r="I2929" i="1"/>
  <c r="M2929" i="1" s="1"/>
  <c r="K2929" i="1"/>
  <c r="I2930" i="1"/>
  <c r="J2930" i="1" s="1"/>
  <c r="L2930" i="1"/>
  <c r="I2931" i="1"/>
  <c r="J2931" i="1" s="1"/>
  <c r="K2931" i="1"/>
  <c r="I2932" i="1"/>
  <c r="J2932" i="1"/>
  <c r="L2932" i="1"/>
  <c r="I2933" i="1"/>
  <c r="L2933" i="1" s="1"/>
  <c r="J2933" i="1"/>
  <c r="I2934" i="1"/>
  <c r="I2935" i="1"/>
  <c r="M2935" i="1" s="1"/>
  <c r="K2935" i="1"/>
  <c r="I2936" i="1"/>
  <c r="J2936" i="1"/>
  <c r="K2936" i="1"/>
  <c r="L2936" i="1"/>
  <c r="M2936" i="1"/>
  <c r="I2937" i="1"/>
  <c r="M2937" i="1" s="1"/>
  <c r="K2937" i="1"/>
  <c r="I2938" i="1"/>
  <c r="L2938" i="1"/>
  <c r="I2939" i="1"/>
  <c r="K2939" i="1" s="1"/>
  <c r="I2940" i="1"/>
  <c r="M2940" i="1" s="1"/>
  <c r="J2940" i="1"/>
  <c r="K2940" i="1"/>
  <c r="L2940" i="1"/>
  <c r="I2941" i="1"/>
  <c r="J2941" i="1" s="1"/>
  <c r="I2942" i="1"/>
  <c r="J2942" i="1" s="1"/>
  <c r="I2943" i="1"/>
  <c r="K2943" i="1"/>
  <c r="I2944" i="1"/>
  <c r="J2944" i="1" s="1"/>
  <c r="K2944" i="1"/>
  <c r="L2944" i="1"/>
  <c r="M2944" i="1"/>
  <c r="I2945" i="1"/>
  <c r="I2946" i="1"/>
  <c r="J2946" i="1" s="1"/>
  <c r="L2946" i="1"/>
  <c r="I2947" i="1"/>
  <c r="J2947" i="1" s="1"/>
  <c r="L2947" i="1"/>
  <c r="M2947" i="1"/>
  <c r="I2948" i="1"/>
  <c r="M2948" i="1" s="1"/>
  <c r="J2948" i="1"/>
  <c r="K2948" i="1"/>
  <c r="L2948" i="1"/>
  <c r="I2949" i="1"/>
  <c r="L2949" i="1" s="1"/>
  <c r="K2949" i="1"/>
  <c r="M2949" i="1"/>
  <c r="I2950" i="1"/>
  <c r="K2950" i="1" s="1"/>
  <c r="J2950" i="1"/>
  <c r="L2950" i="1"/>
  <c r="M2950" i="1"/>
  <c r="I2951" i="1"/>
  <c r="K2951" i="1" s="1"/>
  <c r="M2951" i="1"/>
  <c r="I2952" i="1"/>
  <c r="I2953" i="1"/>
  <c r="L2953" i="1" s="1"/>
  <c r="K2953" i="1"/>
  <c r="M2953" i="1"/>
  <c r="I2954" i="1"/>
  <c r="K2954" i="1" s="1"/>
  <c r="J2954" i="1"/>
  <c r="L2954" i="1"/>
  <c r="M2954" i="1"/>
  <c r="I2955" i="1"/>
  <c r="J2955" i="1" s="1"/>
  <c r="L2955" i="1"/>
  <c r="M2955" i="1"/>
  <c r="I2956" i="1"/>
  <c r="M2956" i="1" s="1"/>
  <c r="J2956" i="1"/>
  <c r="K2956" i="1"/>
  <c r="L2956" i="1"/>
  <c r="I2957" i="1"/>
  <c r="L2957" i="1" s="1"/>
  <c r="K2957" i="1"/>
  <c r="M2957" i="1"/>
  <c r="I2958" i="1"/>
  <c r="K2958" i="1" s="1"/>
  <c r="J2958" i="1"/>
  <c r="L2958" i="1"/>
  <c r="M2958" i="1"/>
  <c r="I2959" i="1"/>
  <c r="J2959" i="1" s="1"/>
  <c r="L2959" i="1"/>
  <c r="M2959" i="1"/>
  <c r="I2960" i="1"/>
  <c r="M2960" i="1" s="1"/>
  <c r="J2960" i="1"/>
  <c r="K2960" i="1"/>
  <c r="L2960" i="1"/>
  <c r="I2961" i="1"/>
  <c r="J2961" i="1" s="1"/>
  <c r="K2961" i="1"/>
  <c r="I2962" i="1"/>
  <c r="I2963" i="1"/>
  <c r="I2964" i="1"/>
  <c r="L2964" i="1"/>
  <c r="I2965" i="1"/>
  <c r="J2965" i="1" s="1"/>
  <c r="K2965" i="1"/>
  <c r="I2966" i="1"/>
  <c r="K2966" i="1" s="1"/>
  <c r="L2966" i="1"/>
  <c r="I2967" i="1"/>
  <c r="K2967" i="1" s="1"/>
  <c r="L2967" i="1"/>
  <c r="I2968" i="1"/>
  <c r="K2968" i="1"/>
  <c r="M2968" i="1"/>
  <c r="I2969" i="1"/>
  <c r="J2969" i="1" s="1"/>
  <c r="I2970" i="1"/>
  <c r="J2970" i="1"/>
  <c r="I2971" i="1"/>
  <c r="K2971" i="1" s="1"/>
  <c r="I2972" i="1"/>
  <c r="L2972" i="1" s="1"/>
  <c r="I2973" i="1"/>
  <c r="J2973" i="1" s="1"/>
  <c r="I2974" i="1"/>
  <c r="M2974" i="1"/>
  <c r="I2975" i="1"/>
  <c r="K2975" i="1" s="1"/>
  <c r="I2976" i="1"/>
  <c r="I2977" i="1"/>
  <c r="I2978" i="1"/>
  <c r="L2978" i="1" s="1"/>
  <c r="M2978" i="1"/>
  <c r="I2979" i="1"/>
  <c r="I2980" i="1"/>
  <c r="M2980" i="1" s="1"/>
  <c r="J2980" i="1"/>
  <c r="K2980" i="1"/>
  <c r="L2980" i="1"/>
  <c r="I2981" i="1"/>
  <c r="I2982" i="1"/>
  <c r="L2982" i="1"/>
  <c r="I2983" i="1"/>
  <c r="I2984" i="1"/>
  <c r="M2984" i="1" s="1"/>
  <c r="J2984" i="1"/>
  <c r="K2984" i="1"/>
  <c r="L2984" i="1"/>
  <c r="I2985" i="1"/>
  <c r="L2985" i="1" s="1"/>
  <c r="J2985" i="1"/>
  <c r="K2985" i="1"/>
  <c r="M2985" i="1"/>
  <c r="I2986" i="1"/>
  <c r="L2986" i="1"/>
  <c r="I2987" i="1"/>
  <c r="J2987" i="1" s="1"/>
  <c r="K2987" i="1"/>
  <c r="L2987" i="1"/>
  <c r="M2987" i="1"/>
  <c r="I2988" i="1"/>
  <c r="K2988" i="1"/>
  <c r="I2989" i="1"/>
  <c r="L2989" i="1" s="1"/>
  <c r="J2989" i="1"/>
  <c r="K2989" i="1"/>
  <c r="M2989" i="1"/>
  <c r="I2990" i="1"/>
  <c r="L2990" i="1"/>
  <c r="I2991" i="1"/>
  <c r="J2991" i="1" s="1"/>
  <c r="K2991" i="1"/>
  <c r="L2991" i="1"/>
  <c r="M2991" i="1"/>
  <c r="I2992" i="1"/>
  <c r="K2992" i="1"/>
  <c r="I2993" i="1"/>
  <c r="L2993" i="1" s="1"/>
  <c r="K2993" i="1"/>
  <c r="I2994" i="1"/>
  <c r="J2994" i="1"/>
  <c r="L2994" i="1"/>
  <c r="I2995" i="1"/>
  <c r="I2996" i="1"/>
  <c r="M2996" i="1" s="1"/>
  <c r="J2996" i="1"/>
  <c r="K2996" i="1"/>
  <c r="L2996" i="1"/>
  <c r="I2997" i="1"/>
  <c r="L2997" i="1" s="1"/>
  <c r="K2997" i="1"/>
  <c r="I2998" i="1"/>
  <c r="I2999" i="1"/>
  <c r="I3000" i="1"/>
  <c r="M3000" i="1" s="1"/>
  <c r="J3000" i="1"/>
  <c r="K3000" i="1"/>
  <c r="L3000" i="1"/>
  <c r="I3001" i="1"/>
  <c r="L3001" i="1" s="1"/>
  <c r="J3001" i="1"/>
  <c r="M3001" i="1"/>
  <c r="I3002" i="1"/>
  <c r="J3002" i="1"/>
  <c r="I3003" i="1"/>
  <c r="K3003" i="1"/>
  <c r="I3004" i="1"/>
  <c r="M3004" i="1" s="1"/>
  <c r="J3004" i="1"/>
  <c r="K3004" i="1"/>
  <c r="L3004" i="1"/>
  <c r="I3005" i="1"/>
  <c r="L3005" i="1" s="1"/>
  <c r="J3005" i="1"/>
  <c r="M3005" i="1"/>
  <c r="I3006" i="1"/>
  <c r="J3006" i="1" s="1"/>
  <c r="I3007" i="1"/>
  <c r="K3007" i="1"/>
  <c r="I3008" i="1"/>
  <c r="J3008" i="1"/>
  <c r="K3008" i="1"/>
  <c r="I3009" i="1"/>
  <c r="M3009" i="1" s="1"/>
  <c r="I3010" i="1"/>
  <c r="I3011" i="1"/>
  <c r="L3011" i="1" s="1"/>
  <c r="M3011" i="1"/>
  <c r="I3012" i="1"/>
  <c r="M3012" i="1" s="1"/>
  <c r="K3012" i="1"/>
  <c r="L3012" i="1"/>
  <c r="I3013" i="1"/>
  <c r="M3013" i="1" s="1"/>
  <c r="K3013" i="1"/>
  <c r="I3014" i="1"/>
  <c r="I3015" i="1"/>
  <c r="I3016" i="1"/>
  <c r="J3016" i="1" s="1"/>
  <c r="K3016" i="1"/>
  <c r="L3016" i="1"/>
  <c r="M3016" i="1"/>
  <c r="I3017" i="1"/>
  <c r="J3017" i="1" s="1"/>
  <c r="K3017" i="1"/>
  <c r="I3018" i="1"/>
  <c r="K3018" i="1" s="1"/>
  <c r="J3018" i="1"/>
  <c r="L3018" i="1"/>
  <c r="M3018" i="1"/>
  <c r="I3019" i="1"/>
  <c r="K3019" i="1"/>
  <c r="L3019" i="1"/>
  <c r="I3020" i="1"/>
  <c r="M3020" i="1" s="1"/>
  <c r="J3020" i="1"/>
  <c r="K3020" i="1"/>
  <c r="L3020" i="1"/>
  <c r="I3021" i="1"/>
  <c r="I3022" i="1"/>
  <c r="K3022" i="1" s="1"/>
  <c r="J3022" i="1"/>
  <c r="L3022" i="1"/>
  <c r="M3022" i="1"/>
  <c r="I3023" i="1"/>
  <c r="K3023" i="1"/>
  <c r="L3023" i="1"/>
  <c r="I3024" i="1"/>
  <c r="J3024" i="1"/>
  <c r="K3024" i="1"/>
  <c r="L3024" i="1"/>
  <c r="M3024" i="1"/>
  <c r="I3025" i="1"/>
  <c r="K3025" i="1" s="1"/>
  <c r="J3025" i="1"/>
  <c r="I3026" i="1"/>
  <c r="K3026" i="1" s="1"/>
  <c r="L3026" i="1"/>
  <c r="I3027" i="1"/>
  <c r="K3027" i="1"/>
  <c r="L3027" i="1"/>
  <c r="I3028" i="1"/>
  <c r="I3029" i="1"/>
  <c r="I3030" i="1"/>
  <c r="K3030" i="1" s="1"/>
  <c r="I3031" i="1"/>
  <c r="K3031" i="1" s="1"/>
  <c r="L3031" i="1"/>
  <c r="I3032" i="1"/>
  <c r="J3032" i="1" s="1"/>
  <c r="K3032" i="1"/>
  <c r="L3032" i="1"/>
  <c r="M3032" i="1"/>
  <c r="I3033" i="1"/>
  <c r="J3033" i="1" s="1"/>
  <c r="I3034" i="1"/>
  <c r="J3034" i="1"/>
  <c r="I3035" i="1"/>
  <c r="K3035" i="1"/>
  <c r="I3036" i="1"/>
  <c r="M3036" i="1" s="1"/>
  <c r="J3036" i="1"/>
  <c r="K3036" i="1"/>
  <c r="L3036" i="1"/>
  <c r="I3037" i="1"/>
  <c r="J3037" i="1" s="1"/>
  <c r="I3038" i="1"/>
  <c r="K3038" i="1" s="1"/>
  <c r="M3038" i="1"/>
  <c r="I3039" i="1"/>
  <c r="K3039" i="1" s="1"/>
  <c r="I3040" i="1"/>
  <c r="M3040" i="1" s="1"/>
  <c r="J3040" i="1"/>
  <c r="K3040" i="1"/>
  <c r="L3040" i="1"/>
  <c r="I3041" i="1"/>
  <c r="I3042" i="1"/>
  <c r="L3042" i="1" s="1"/>
  <c r="M3042" i="1"/>
  <c r="I3043" i="1"/>
  <c r="I3044" i="1"/>
  <c r="J3044" i="1"/>
  <c r="K3044" i="1"/>
  <c r="I3045" i="1"/>
  <c r="I3046" i="1"/>
  <c r="L3046" i="1"/>
  <c r="M3046" i="1"/>
  <c r="I3047" i="1"/>
  <c r="I3048" i="1"/>
  <c r="J3048" i="1"/>
  <c r="M3048" i="1"/>
  <c r="I3049" i="1"/>
  <c r="L3049" i="1" s="1"/>
  <c r="K3049" i="1"/>
  <c r="M3049" i="1"/>
  <c r="I3050" i="1"/>
  <c r="I3051" i="1"/>
  <c r="I3052" i="1"/>
  <c r="L3052" i="1"/>
  <c r="I3053" i="1"/>
  <c r="K3053" i="1" s="1"/>
  <c r="I3054" i="1"/>
  <c r="M3054" i="1" s="1"/>
  <c r="I3055" i="1"/>
  <c r="K3055" i="1"/>
  <c r="L3055" i="1"/>
  <c r="I3056" i="1"/>
  <c r="I3057" i="1"/>
  <c r="L3057" i="1" s="1"/>
  <c r="K3057" i="1"/>
  <c r="I3058" i="1"/>
  <c r="J3058" i="1" s="1"/>
  <c r="I3059" i="1"/>
  <c r="J3059" i="1" s="1"/>
  <c r="I3060" i="1"/>
  <c r="I3061" i="1"/>
  <c r="L3061" i="1" s="1"/>
  <c r="K3061" i="1"/>
  <c r="I3062" i="1"/>
  <c r="J3062" i="1" s="1"/>
  <c r="I3063" i="1"/>
  <c r="J3063" i="1" s="1"/>
  <c r="L3063" i="1"/>
  <c r="I3064" i="1"/>
  <c r="M3064" i="1" s="1"/>
  <c r="J3064" i="1"/>
  <c r="K3064" i="1"/>
  <c r="L3064" i="1"/>
  <c r="I3065" i="1"/>
  <c r="L3065" i="1" s="1"/>
  <c r="J3065" i="1"/>
  <c r="M3065" i="1"/>
  <c r="I3066" i="1"/>
  <c r="J3066" i="1" s="1"/>
  <c r="I3067" i="1"/>
  <c r="K3067" i="1" s="1"/>
  <c r="I3068" i="1"/>
  <c r="M3068" i="1" s="1"/>
  <c r="J3068" i="1"/>
  <c r="K3068" i="1"/>
  <c r="L3068" i="1"/>
  <c r="I3069" i="1"/>
  <c r="I3070" i="1"/>
  <c r="J3070" i="1" s="1"/>
  <c r="I3071" i="1"/>
  <c r="J3071" i="1" s="1"/>
  <c r="M3071" i="1"/>
  <c r="I3072" i="1"/>
  <c r="J3072" i="1"/>
  <c r="K3072" i="1"/>
  <c r="I3073" i="1"/>
  <c r="K3073" i="1" s="1"/>
  <c r="I3074" i="1"/>
  <c r="I3075" i="1"/>
  <c r="M3075" i="1" s="1"/>
  <c r="I3076" i="1"/>
  <c r="M3076" i="1" s="1"/>
  <c r="K3076" i="1"/>
  <c r="L3076" i="1"/>
  <c r="I3077" i="1"/>
  <c r="I3078" i="1"/>
  <c r="I3079" i="1"/>
  <c r="M3079" i="1" s="1"/>
  <c r="I3080" i="1"/>
  <c r="J3080" i="1" s="1"/>
  <c r="K3080" i="1"/>
  <c r="L3080" i="1"/>
  <c r="M3080" i="1"/>
  <c r="I3081" i="1"/>
  <c r="J3081" i="1"/>
  <c r="K3081" i="1"/>
  <c r="I3082" i="1"/>
  <c r="K3082" i="1" s="1"/>
  <c r="J3082" i="1"/>
  <c r="L3082" i="1"/>
  <c r="M3082" i="1"/>
  <c r="I3083" i="1"/>
  <c r="K3083" i="1" s="1"/>
  <c r="L3083" i="1"/>
  <c r="I3084" i="1"/>
  <c r="M3084" i="1" s="1"/>
  <c r="J3084" i="1"/>
  <c r="K3084" i="1"/>
  <c r="L3084" i="1"/>
  <c r="I3085" i="1"/>
  <c r="J3085" i="1"/>
  <c r="K3085" i="1"/>
  <c r="I3086" i="1"/>
  <c r="K3086" i="1" s="1"/>
  <c r="J3086" i="1"/>
  <c r="L3086" i="1"/>
  <c r="M3086" i="1"/>
  <c r="I3087" i="1"/>
  <c r="I3088" i="1"/>
  <c r="J3088" i="1"/>
  <c r="K3088" i="1"/>
  <c r="L3088" i="1"/>
  <c r="M3088" i="1"/>
  <c r="I3089" i="1"/>
  <c r="I3090" i="1"/>
  <c r="K3090" i="1" s="1"/>
  <c r="I3091" i="1"/>
  <c r="K3091" i="1" s="1"/>
  <c r="L3091" i="1"/>
  <c r="I3092" i="1"/>
  <c r="J3092" i="1"/>
  <c r="L3092" i="1"/>
  <c r="I3093" i="1"/>
  <c r="J3093" i="1" s="1"/>
  <c r="K3093" i="1"/>
  <c r="I3094" i="1"/>
  <c r="K3094" i="1" s="1"/>
  <c r="L3094" i="1"/>
  <c r="I3095" i="1"/>
  <c r="L3095" i="1" s="1"/>
  <c r="K3095" i="1"/>
  <c r="I3096" i="1"/>
  <c r="J3096" i="1" s="1"/>
  <c r="K3096" i="1"/>
  <c r="L3096" i="1"/>
  <c r="M3096" i="1"/>
  <c r="I3097" i="1"/>
  <c r="J3097" i="1" s="1"/>
  <c r="I3098" i="1"/>
  <c r="I3099" i="1"/>
  <c r="K3099" i="1"/>
  <c r="I3100" i="1"/>
  <c r="M3100" i="1" s="1"/>
  <c r="J3100" i="1"/>
  <c r="K3100" i="1"/>
  <c r="L3100" i="1"/>
  <c r="I3101" i="1"/>
  <c r="J3101" i="1" s="1"/>
  <c r="I3102" i="1"/>
  <c r="M3102" i="1"/>
  <c r="I3103" i="1"/>
  <c r="K3103" i="1"/>
  <c r="I3104" i="1"/>
  <c r="L3104" i="1"/>
  <c r="M3104" i="1"/>
  <c r="I3105" i="1"/>
  <c r="I3106" i="1"/>
  <c r="L3106" i="1"/>
  <c r="M3106" i="1"/>
  <c r="I3107" i="1"/>
  <c r="I3108" i="1"/>
  <c r="M3108" i="1" s="1"/>
  <c r="J3108" i="1"/>
  <c r="K3108" i="1"/>
  <c r="L3108" i="1"/>
  <c r="I3109" i="1"/>
  <c r="M3109" i="1"/>
  <c r="I3110" i="1"/>
  <c r="M3110" i="1"/>
  <c r="I3111" i="1"/>
  <c r="M3111" i="1" s="1"/>
  <c r="J3111" i="1"/>
  <c r="K3111" i="1"/>
  <c r="L3111" i="1"/>
  <c r="I3112" i="1"/>
  <c r="L3112" i="1"/>
  <c r="M3112" i="1"/>
  <c r="I3113" i="1"/>
  <c r="L3113" i="1" s="1"/>
  <c r="M3113" i="1"/>
  <c r="I3114" i="1"/>
  <c r="I3115" i="1"/>
  <c r="L3115" i="1" s="1"/>
  <c r="I3116" i="1"/>
  <c r="I3117" i="1"/>
  <c r="I3118" i="1"/>
  <c r="J3118" i="1"/>
  <c r="I3119" i="1"/>
  <c r="J3119" i="1"/>
  <c r="L3119" i="1"/>
  <c r="I3120" i="1"/>
  <c r="L3120" i="1" s="1"/>
  <c r="M3120" i="1"/>
  <c r="I3121" i="1"/>
  <c r="I3122" i="1"/>
  <c r="L3122" i="1"/>
  <c r="I3123" i="1"/>
  <c r="I3124" i="1"/>
  <c r="K3124" i="1" s="1"/>
  <c r="I3125" i="1"/>
  <c r="M3125" i="1" s="1"/>
  <c r="I3126" i="1"/>
  <c r="I3127" i="1"/>
  <c r="M3127" i="1" s="1"/>
  <c r="J3127" i="1"/>
  <c r="K3127" i="1"/>
  <c r="L3127" i="1"/>
  <c r="I3128" i="1"/>
  <c r="K3128" i="1" s="1"/>
  <c r="J3128" i="1"/>
  <c r="I3129" i="1"/>
  <c r="L3129" i="1" s="1"/>
  <c r="J3129" i="1"/>
  <c r="M3129" i="1"/>
  <c r="I3130" i="1"/>
  <c r="J3130" i="1" s="1"/>
  <c r="I3131" i="1"/>
  <c r="I3132" i="1"/>
  <c r="I3133" i="1"/>
  <c r="M3133" i="1" s="1"/>
  <c r="I3134" i="1"/>
  <c r="J3134" i="1"/>
  <c r="I3135" i="1"/>
  <c r="M3135" i="1" s="1"/>
  <c r="J3135" i="1"/>
  <c r="K3135" i="1"/>
  <c r="L3135" i="1"/>
  <c r="I3136" i="1"/>
  <c r="I3137" i="1"/>
  <c r="J3137" i="1"/>
  <c r="I3138" i="1"/>
  <c r="J3138" i="1"/>
  <c r="I3139" i="1"/>
  <c r="I3140" i="1"/>
  <c r="I3141" i="1"/>
  <c r="M3141" i="1"/>
  <c r="I3142" i="1"/>
  <c r="K3142" i="1" s="1"/>
  <c r="L3142" i="1"/>
  <c r="M3142" i="1"/>
  <c r="I3143" i="1"/>
  <c r="I3144" i="1"/>
  <c r="J3144" i="1" s="1"/>
  <c r="K3144" i="1"/>
  <c r="L3144" i="1"/>
  <c r="M3144" i="1"/>
  <c r="I3145" i="1"/>
  <c r="I3146" i="1"/>
  <c r="I3147" i="1"/>
  <c r="L3147" i="1" s="1"/>
  <c r="M3147" i="1"/>
  <c r="I3148" i="1"/>
  <c r="I3149" i="1"/>
  <c r="J3149" i="1" s="1"/>
  <c r="K3149" i="1"/>
  <c r="L3149" i="1"/>
  <c r="I3150" i="1"/>
  <c r="M3150" i="1" s="1"/>
  <c r="I3151" i="1"/>
  <c r="L3151" i="1" s="1"/>
  <c r="J3151" i="1"/>
  <c r="K3151" i="1"/>
  <c r="M3151" i="1"/>
  <c r="I3152" i="1"/>
  <c r="J3152" i="1" s="1"/>
  <c r="K3152" i="1"/>
  <c r="L3152" i="1"/>
  <c r="M3152" i="1"/>
  <c r="I3153" i="1"/>
  <c r="I3154" i="1"/>
  <c r="I3155" i="1"/>
  <c r="I3156" i="1"/>
  <c r="K3156" i="1"/>
  <c r="I3157" i="1"/>
  <c r="M3157" i="1" s="1"/>
  <c r="I3158" i="1"/>
  <c r="J3158" i="1" s="1"/>
  <c r="I3159" i="1"/>
  <c r="K3159" i="1"/>
  <c r="I3160" i="1"/>
  <c r="J3160" i="1" s="1"/>
  <c r="M3160" i="1"/>
  <c r="I3161" i="1"/>
  <c r="J3161" i="1"/>
  <c r="I3162" i="1"/>
  <c r="J3162" i="1" s="1"/>
  <c r="I3163" i="1"/>
  <c r="L3163" i="1" s="1"/>
  <c r="M3163" i="1"/>
  <c r="I3164" i="1"/>
  <c r="I3165" i="1"/>
  <c r="L3165" i="1"/>
  <c r="I3166" i="1"/>
  <c r="I3167" i="1"/>
  <c r="J3167" i="1" s="1"/>
  <c r="K3167" i="1"/>
  <c r="L3167" i="1"/>
  <c r="M3167" i="1"/>
  <c r="I3168" i="1"/>
  <c r="J3168" i="1" s="1"/>
  <c r="K3168" i="1"/>
  <c r="L3168" i="1"/>
  <c r="M3168" i="1"/>
  <c r="I3169" i="1"/>
  <c r="J3169" i="1"/>
  <c r="I3170" i="1"/>
  <c r="I3171" i="1"/>
  <c r="I3172" i="1"/>
  <c r="I3173" i="1"/>
  <c r="M3173" i="1" s="1"/>
  <c r="I3174" i="1"/>
  <c r="K3174" i="1" s="1"/>
  <c r="J3174" i="1"/>
  <c r="L3174" i="1"/>
  <c r="M3174" i="1"/>
  <c r="I3175" i="1"/>
  <c r="I3176" i="1"/>
  <c r="J3176" i="1"/>
  <c r="K3176" i="1"/>
  <c r="L3176" i="1"/>
  <c r="M3176" i="1"/>
  <c r="I3177" i="1"/>
  <c r="I3178" i="1"/>
  <c r="I3179" i="1"/>
  <c r="L3179" i="1" s="1"/>
  <c r="M3179" i="1"/>
  <c r="I3180" i="1"/>
  <c r="I3181" i="1"/>
  <c r="L3181" i="1"/>
  <c r="I3182" i="1"/>
  <c r="K3182" i="1" s="1"/>
  <c r="L3182" i="1"/>
  <c r="M3182" i="1"/>
  <c r="I3183" i="1"/>
  <c r="J3183" i="1"/>
  <c r="K3183" i="1"/>
  <c r="I3184" i="1"/>
  <c r="J3184" i="1"/>
  <c r="K3184" i="1"/>
  <c r="L3184" i="1"/>
  <c r="M3184" i="1"/>
  <c r="I3185" i="1"/>
  <c r="I3186" i="1"/>
  <c r="I3187" i="1"/>
  <c r="I3188" i="1"/>
  <c r="K3188" i="1"/>
  <c r="I3189" i="1"/>
  <c r="M3189" i="1" s="1"/>
  <c r="I3190" i="1"/>
  <c r="M3190" i="1" s="1"/>
  <c r="I3191" i="1"/>
  <c r="K3191" i="1"/>
  <c r="I3192" i="1"/>
  <c r="L3192" i="1" s="1"/>
  <c r="M3192" i="1"/>
  <c r="I3193" i="1"/>
  <c r="J3193" i="1"/>
  <c r="I3194" i="1"/>
  <c r="J3194" i="1" s="1"/>
  <c r="I3195" i="1"/>
  <c r="L3195" i="1"/>
  <c r="M3195" i="1"/>
  <c r="I3196" i="1"/>
  <c r="I3197" i="1"/>
  <c r="L3197" i="1"/>
  <c r="I3198" i="1"/>
  <c r="K3198" i="1" s="1"/>
  <c r="L3198" i="1"/>
  <c r="M3198" i="1"/>
  <c r="I3199" i="1"/>
  <c r="M3199" i="1" s="1"/>
  <c r="J3199" i="1"/>
  <c r="K3199" i="1"/>
  <c r="L3199" i="1"/>
  <c r="I3200" i="1"/>
  <c r="J3200" i="1"/>
  <c r="K3200" i="1"/>
  <c r="L3200" i="1"/>
  <c r="M3200" i="1"/>
  <c r="I3201" i="1"/>
  <c r="J3201" i="1"/>
  <c r="I3202" i="1"/>
  <c r="K3202" i="1" s="1"/>
  <c r="L3202" i="1"/>
  <c r="M3202" i="1"/>
  <c r="I3203" i="1"/>
  <c r="I3204" i="1"/>
  <c r="K3204" i="1" s="1"/>
  <c r="L3204" i="1"/>
  <c r="I3205" i="1"/>
  <c r="M3205" i="1" s="1"/>
  <c r="I3206" i="1"/>
  <c r="L3206" i="1"/>
  <c r="I3207" i="1"/>
  <c r="J3207" i="1" s="1"/>
  <c r="I3208" i="1"/>
  <c r="L3208" i="1" s="1"/>
  <c r="J3208" i="1"/>
  <c r="I3209" i="1"/>
  <c r="I3210" i="1"/>
  <c r="I3211" i="1"/>
  <c r="L3211" i="1" s="1"/>
  <c r="M3211" i="1"/>
  <c r="I3212" i="1"/>
  <c r="I3213" i="1"/>
  <c r="I3214" i="1"/>
  <c r="K3214" i="1" s="1"/>
  <c r="J3214" i="1"/>
  <c r="L3214" i="1"/>
  <c r="M3214" i="1"/>
  <c r="I3215" i="1"/>
  <c r="J3215" i="1"/>
  <c r="K3215" i="1"/>
  <c r="I3216" i="1"/>
  <c r="J3216" i="1"/>
  <c r="K3216" i="1"/>
  <c r="L3216" i="1"/>
  <c r="M3216" i="1"/>
  <c r="I3217" i="1"/>
  <c r="I3218" i="1"/>
  <c r="K3218" i="1" s="1"/>
  <c r="L3218" i="1"/>
  <c r="M3218" i="1"/>
  <c r="I3219" i="1"/>
  <c r="I3220" i="1"/>
  <c r="K3220" i="1"/>
  <c r="I3221" i="1"/>
  <c r="M3221" i="1" s="1"/>
  <c r="I3222" i="1"/>
  <c r="K3222" i="1" s="1"/>
  <c r="L3222" i="1"/>
  <c r="M3222" i="1"/>
  <c r="I3223" i="1"/>
  <c r="M3223" i="1" s="1"/>
  <c r="J3223" i="1"/>
  <c r="K3223" i="1"/>
  <c r="L3223" i="1"/>
  <c r="I3224" i="1"/>
  <c r="J3224" i="1" s="1"/>
  <c r="K3224" i="1"/>
  <c r="L3224" i="1"/>
  <c r="M3224" i="1"/>
  <c r="I3225" i="1"/>
  <c r="L3225" i="1" s="1"/>
  <c r="J3225" i="1"/>
  <c r="M3225" i="1"/>
  <c r="I3226" i="1"/>
  <c r="J3226" i="1" s="1"/>
  <c r="I3227" i="1"/>
  <c r="L3227" i="1"/>
  <c r="M3227" i="1"/>
  <c r="I3228" i="1"/>
  <c r="I3229" i="1"/>
  <c r="L3229" i="1"/>
  <c r="I3230" i="1"/>
  <c r="K3230" i="1" s="1"/>
  <c r="J3230" i="1"/>
  <c r="L3230" i="1"/>
  <c r="M3230" i="1"/>
  <c r="I3231" i="1"/>
  <c r="J3231" i="1"/>
  <c r="I3232" i="1"/>
  <c r="M3232" i="1" s="1"/>
  <c r="I3233" i="1"/>
  <c r="J3233" i="1" s="1"/>
  <c r="I3234" i="1"/>
  <c r="K3234" i="1" s="1"/>
  <c r="J3234" i="1"/>
  <c r="L3234" i="1"/>
  <c r="M3234" i="1"/>
  <c r="I3235" i="1"/>
  <c r="I3236" i="1"/>
  <c r="L3236" i="1" s="1"/>
  <c r="K3236" i="1"/>
  <c r="I3237" i="1"/>
  <c r="M3237" i="1"/>
  <c r="I3238" i="1"/>
  <c r="K3238" i="1" s="1"/>
  <c r="J3238" i="1"/>
  <c r="L3238" i="1"/>
  <c r="M3238" i="1"/>
  <c r="I3239" i="1"/>
  <c r="L3239" i="1"/>
  <c r="I3240" i="1"/>
  <c r="J3240" i="1"/>
  <c r="L3240" i="1"/>
  <c r="I3241" i="1"/>
  <c r="L3241" i="1" s="1"/>
  <c r="M3241" i="1"/>
  <c r="I3242" i="1"/>
  <c r="I3243" i="1"/>
  <c r="L3243" i="1" s="1"/>
  <c r="I3244" i="1"/>
  <c r="I3245" i="1"/>
  <c r="I3246" i="1"/>
  <c r="K3246" i="1" s="1"/>
  <c r="L3246" i="1"/>
  <c r="M3246" i="1"/>
  <c r="I3247" i="1"/>
  <c r="K3247" i="1"/>
  <c r="I3248" i="1"/>
  <c r="J3248" i="1" s="1"/>
  <c r="K3248" i="1"/>
  <c r="L3248" i="1"/>
  <c r="M3248" i="1"/>
  <c r="I3249" i="1"/>
  <c r="I3250" i="1"/>
  <c r="K3250" i="1" s="1"/>
  <c r="J3250" i="1"/>
  <c r="L3250" i="1"/>
  <c r="M3250" i="1"/>
  <c r="I3251" i="1"/>
  <c r="I3252" i="1"/>
  <c r="K3252" i="1"/>
  <c r="I3253" i="1"/>
  <c r="M3253" i="1" s="1"/>
  <c r="I3254" i="1"/>
  <c r="K3254" i="1" s="1"/>
  <c r="J3254" i="1"/>
  <c r="L3254" i="1"/>
  <c r="M3254" i="1"/>
  <c r="I3255" i="1"/>
  <c r="J3255" i="1"/>
  <c r="K3255" i="1"/>
  <c r="I3256" i="1"/>
  <c r="J3256" i="1"/>
  <c r="K3256" i="1"/>
  <c r="L3256" i="1"/>
  <c r="M3256" i="1"/>
  <c r="I3257" i="1"/>
  <c r="J3257" i="1"/>
  <c r="I3258" i="1"/>
  <c r="J3258" i="1"/>
  <c r="I3259" i="1"/>
  <c r="L3259" i="1" s="1"/>
  <c r="M3259" i="1"/>
  <c r="I3260" i="1"/>
  <c r="I3261" i="1"/>
  <c r="I3262" i="1"/>
  <c r="I3263" i="1"/>
  <c r="J3263" i="1"/>
  <c r="K3263" i="1"/>
  <c r="I3264" i="1"/>
  <c r="M3264" i="1"/>
  <c r="I3265" i="1"/>
  <c r="J3265" i="1" s="1"/>
  <c r="I3266" i="1"/>
  <c r="I3267" i="1"/>
  <c r="I3268" i="1"/>
  <c r="L3268" i="1" s="1"/>
  <c r="K3268" i="1"/>
  <c r="I3269" i="1"/>
  <c r="M3269" i="1"/>
  <c r="I3270" i="1"/>
  <c r="K3270" i="1" s="1"/>
  <c r="J3270" i="1"/>
  <c r="L3270" i="1"/>
  <c r="M3270" i="1"/>
  <c r="I3271" i="1"/>
  <c r="K3271" i="1"/>
  <c r="L3271" i="1"/>
  <c r="I3272" i="1"/>
  <c r="K3272" i="1"/>
  <c r="I3273" i="1"/>
  <c r="L3273" i="1" s="1"/>
  <c r="J3273" i="1"/>
  <c r="M3273" i="1"/>
  <c r="I3274" i="1"/>
  <c r="I3275" i="1"/>
  <c r="L3275" i="1" s="1"/>
  <c r="M3275" i="1"/>
  <c r="I3276" i="1"/>
  <c r="I3277" i="1"/>
  <c r="L3277" i="1" s="1"/>
  <c r="I3278" i="1"/>
  <c r="L3278" i="1"/>
  <c r="I3279" i="1"/>
  <c r="M3279" i="1"/>
  <c r="I3280" i="1"/>
  <c r="J3280" i="1"/>
  <c r="L3280" i="1"/>
  <c r="I3281" i="1"/>
  <c r="I3282" i="1"/>
  <c r="K3282" i="1" s="1"/>
  <c r="J3282" i="1"/>
  <c r="L3282" i="1"/>
  <c r="M3282" i="1"/>
  <c r="I3283" i="1"/>
  <c r="I3284" i="1"/>
  <c r="K3284" i="1" s="1"/>
  <c r="I3285" i="1"/>
  <c r="M3285" i="1" s="1"/>
  <c r="I3286" i="1"/>
  <c r="K3286" i="1" s="1"/>
  <c r="J3286" i="1"/>
  <c r="L3286" i="1"/>
  <c r="M3286" i="1"/>
  <c r="I3287" i="1"/>
  <c r="M3287" i="1" s="1"/>
  <c r="J3287" i="1"/>
  <c r="K3287" i="1"/>
  <c r="L3287" i="1"/>
  <c r="I3288" i="1"/>
  <c r="M3288" i="1" s="1"/>
  <c r="J3288" i="1"/>
  <c r="K3288" i="1"/>
  <c r="L3288" i="1"/>
  <c r="I3289" i="1"/>
  <c r="I3290" i="1"/>
  <c r="J3290" i="1"/>
  <c r="I3291" i="1"/>
  <c r="M3291" i="1" s="1"/>
  <c r="I3292" i="1"/>
  <c r="I3293" i="1"/>
  <c r="J3293" i="1" s="1"/>
  <c r="L3293" i="1"/>
  <c r="M3293" i="1"/>
  <c r="I3294" i="1"/>
  <c r="J3294" i="1"/>
  <c r="L3294" i="1"/>
  <c r="I3295" i="1"/>
  <c r="M3295" i="1"/>
  <c r="I3296" i="1"/>
  <c r="J3296" i="1"/>
  <c r="L3296" i="1"/>
  <c r="I3297" i="1"/>
  <c r="J3297" i="1" s="1"/>
  <c r="I3298" i="1"/>
  <c r="J3298" i="1" s="1"/>
  <c r="I3299" i="1"/>
  <c r="I3300" i="1"/>
  <c r="K3300" i="1"/>
  <c r="L3300" i="1"/>
  <c r="I3301" i="1"/>
  <c r="M3301" i="1"/>
  <c r="I3302" i="1"/>
  <c r="I3303" i="1"/>
  <c r="K3303" i="1"/>
  <c r="L3303" i="1"/>
  <c r="I3304" i="1"/>
  <c r="K3304" i="1"/>
  <c r="M3304" i="1"/>
  <c r="I3305" i="1"/>
  <c r="L3305" i="1" s="1"/>
  <c r="J3305" i="1"/>
  <c r="M3305" i="1"/>
  <c r="I3306" i="1"/>
  <c r="I3307" i="1"/>
  <c r="L3307" i="1" s="1"/>
  <c r="M3307" i="1"/>
  <c r="I3308" i="1"/>
  <c r="I3309" i="1"/>
  <c r="L3309" i="1" s="1"/>
  <c r="I3310" i="1"/>
  <c r="J3310" i="1"/>
  <c r="M3310" i="1"/>
  <c r="I3311" i="1"/>
  <c r="J3311" i="1"/>
  <c r="K3311" i="1"/>
  <c r="L3311" i="1"/>
  <c r="M3311" i="1"/>
  <c r="I3312" i="1"/>
  <c r="K3312" i="1"/>
  <c r="M3312" i="1"/>
  <c r="I3313" i="1"/>
  <c r="I3314" i="1"/>
  <c r="J3314" i="1"/>
  <c r="L3314" i="1"/>
  <c r="I3315" i="1"/>
  <c r="I3316" i="1"/>
  <c r="K3316" i="1"/>
  <c r="I3317" i="1"/>
  <c r="M3317" i="1" s="1"/>
  <c r="I3318" i="1"/>
  <c r="J3318" i="1"/>
  <c r="L3318" i="1"/>
  <c r="I3319" i="1"/>
  <c r="K3319" i="1" s="1"/>
  <c r="I3320" i="1"/>
  <c r="L3320" i="1" s="1"/>
  <c r="J3320" i="1"/>
  <c r="K3320" i="1"/>
  <c r="M3320" i="1"/>
  <c r="I3321" i="1"/>
  <c r="L3321" i="1" s="1"/>
  <c r="J3321" i="1"/>
  <c r="M3321" i="1"/>
  <c r="I3322" i="1"/>
  <c r="J3322" i="1" s="1"/>
  <c r="I3323" i="1"/>
  <c r="L3323" i="1" s="1"/>
  <c r="M3323" i="1"/>
  <c r="I3324" i="1"/>
  <c r="I3325" i="1"/>
  <c r="M3325" i="1"/>
  <c r="I3326" i="1"/>
  <c r="J3326" i="1" s="1"/>
  <c r="I3327" i="1"/>
  <c r="J3327" i="1"/>
  <c r="K3327" i="1"/>
  <c r="L3327" i="1"/>
  <c r="M3327" i="1"/>
  <c r="I3328" i="1"/>
  <c r="K3328" i="1" s="1"/>
  <c r="I3329" i="1"/>
  <c r="J3329" i="1"/>
  <c r="I3330" i="1"/>
  <c r="J3330" i="1"/>
  <c r="M3330" i="1"/>
  <c r="I3331" i="1"/>
  <c r="I3332" i="1"/>
  <c r="K3332" i="1" s="1"/>
  <c r="I3333" i="1"/>
  <c r="M3333" i="1"/>
  <c r="I3334" i="1"/>
  <c r="K3334" i="1" s="1"/>
  <c r="J3334" i="1"/>
  <c r="L3334" i="1"/>
  <c r="M3334" i="1"/>
  <c r="I3335" i="1"/>
  <c r="M3335" i="1" s="1"/>
  <c r="J3335" i="1"/>
  <c r="K3335" i="1"/>
  <c r="L3335" i="1"/>
  <c r="I3336" i="1"/>
  <c r="J3336" i="1"/>
  <c r="K3336" i="1"/>
  <c r="L3336" i="1"/>
  <c r="M3336" i="1"/>
  <c r="I3337" i="1"/>
  <c r="L3337" i="1" s="1"/>
  <c r="J3337" i="1"/>
  <c r="M3337" i="1"/>
  <c r="I3338" i="1"/>
  <c r="I3339" i="1"/>
  <c r="I3340" i="1"/>
  <c r="I3341" i="1"/>
  <c r="J3341" i="1" s="1"/>
  <c r="K3341" i="1"/>
  <c r="L3341" i="1"/>
  <c r="I3342" i="1"/>
  <c r="L3342" i="1"/>
  <c r="I3343" i="1"/>
  <c r="J3343" i="1" s="1"/>
  <c r="K3343" i="1"/>
  <c r="L3343" i="1"/>
  <c r="M3343" i="1"/>
  <c r="I3344" i="1"/>
  <c r="J3344" i="1"/>
  <c r="K3344" i="1"/>
  <c r="L3344" i="1"/>
  <c r="M3344" i="1"/>
  <c r="I3345" i="1"/>
  <c r="I3346" i="1"/>
  <c r="M3346" i="1" s="1"/>
  <c r="J3346" i="1"/>
  <c r="I3347" i="1"/>
  <c r="I3348" i="1"/>
  <c r="K3348" i="1" s="1"/>
  <c r="I3349" i="1"/>
  <c r="M3349" i="1" s="1"/>
  <c r="I3350" i="1"/>
  <c r="J3350" i="1"/>
  <c r="M3350" i="1"/>
  <c r="I3351" i="1"/>
  <c r="M3351" i="1" s="1"/>
  <c r="J3351" i="1"/>
  <c r="K3351" i="1"/>
  <c r="L3351" i="1"/>
  <c r="I3352" i="1"/>
  <c r="J3352" i="1"/>
  <c r="L3352" i="1"/>
  <c r="I3353" i="1"/>
  <c r="M3353" i="1"/>
  <c r="I3354" i="1"/>
  <c r="J3354" i="1" s="1"/>
  <c r="I3355" i="1"/>
  <c r="L3355" i="1"/>
  <c r="M3355" i="1"/>
  <c r="I3356" i="1"/>
  <c r="I3357" i="1"/>
  <c r="J3357" i="1" s="1"/>
  <c r="L3357" i="1"/>
  <c r="M3357" i="1"/>
  <c r="I3358" i="1"/>
  <c r="L3358" i="1"/>
  <c r="I3359" i="1"/>
  <c r="J3359" i="1" s="1"/>
  <c r="K3359" i="1"/>
  <c r="L3359" i="1"/>
  <c r="M3359" i="1"/>
  <c r="I3360" i="1"/>
  <c r="J3360" i="1"/>
  <c r="K3360" i="1"/>
  <c r="L3360" i="1"/>
  <c r="M3360" i="1"/>
  <c r="I3361" i="1"/>
  <c r="J3361" i="1"/>
  <c r="I3362" i="1"/>
  <c r="L3362" i="1"/>
  <c r="I3363" i="1"/>
  <c r="I3364" i="1"/>
  <c r="K3364" i="1"/>
  <c r="L3364" i="1"/>
  <c r="I3365" i="1"/>
  <c r="M3365" i="1" s="1"/>
  <c r="I3366" i="1"/>
  <c r="L3366" i="1"/>
  <c r="I3367" i="1"/>
  <c r="J3367" i="1" s="1"/>
  <c r="I3368" i="1"/>
  <c r="K3368" i="1"/>
  <c r="M3368" i="1"/>
  <c r="I3369" i="1"/>
  <c r="J3369" i="1"/>
  <c r="I3370" i="1"/>
  <c r="I3371" i="1"/>
  <c r="L3371" i="1" s="1"/>
  <c r="M3371" i="1"/>
  <c r="I3372" i="1"/>
  <c r="I3373" i="1"/>
  <c r="J3373" i="1" s="1"/>
  <c r="K3373" i="1"/>
  <c r="L3373" i="1"/>
  <c r="I3374" i="1"/>
  <c r="K3374" i="1" s="1"/>
  <c r="J3374" i="1"/>
  <c r="L3374" i="1"/>
  <c r="M3374" i="1"/>
  <c r="I3375" i="1"/>
  <c r="M3375" i="1" s="1"/>
  <c r="J3375" i="1"/>
  <c r="K3375" i="1"/>
  <c r="L3375" i="1"/>
  <c r="I3376" i="1"/>
  <c r="M3376" i="1" s="1"/>
  <c r="K3376" i="1"/>
  <c r="I3377" i="1"/>
  <c r="I3378" i="1"/>
  <c r="L3378" i="1"/>
  <c r="I3379" i="1"/>
  <c r="I3380" i="1"/>
  <c r="K3380" i="1"/>
  <c r="I3381" i="1"/>
  <c r="M3381" i="1" s="1"/>
  <c r="I3382" i="1"/>
  <c r="I3383" i="1"/>
  <c r="K3383" i="1"/>
  <c r="L3383" i="1"/>
  <c r="I3384" i="1"/>
  <c r="K3384" i="1"/>
  <c r="M3384" i="1"/>
  <c r="I3385" i="1"/>
  <c r="L3385" i="1" s="1"/>
  <c r="J3385" i="1"/>
  <c r="M3385" i="1"/>
  <c r="I3386" i="1"/>
  <c r="J3386" i="1" s="1"/>
  <c r="I3387" i="1"/>
  <c r="L3387" i="1" s="1"/>
  <c r="M3387" i="1"/>
  <c r="I3388" i="1"/>
  <c r="I3389" i="1"/>
  <c r="J3389" i="1" s="1"/>
  <c r="I3390" i="1"/>
  <c r="K3390" i="1" s="1"/>
  <c r="J3390" i="1"/>
  <c r="L3390" i="1"/>
  <c r="M3390" i="1"/>
  <c r="I3391" i="1"/>
  <c r="M3391" i="1" s="1"/>
  <c r="J3391" i="1"/>
  <c r="K3391" i="1"/>
  <c r="L3391" i="1"/>
  <c r="I3392" i="1"/>
  <c r="K3392" i="1"/>
  <c r="M3392" i="1"/>
  <c r="I3393" i="1"/>
  <c r="J3393" i="1"/>
  <c r="I3394" i="1"/>
  <c r="K3394" i="1" s="1"/>
  <c r="J3394" i="1"/>
  <c r="L3394" i="1"/>
  <c r="M3394" i="1"/>
  <c r="I3395" i="1"/>
  <c r="I3396" i="1"/>
  <c r="K3396" i="1"/>
  <c r="L3396" i="1"/>
  <c r="I3397" i="1"/>
  <c r="M3397" i="1"/>
  <c r="I3398" i="1"/>
  <c r="K3398" i="1" s="1"/>
  <c r="J3398" i="1"/>
  <c r="L3398" i="1"/>
  <c r="M3398" i="1"/>
  <c r="I3399" i="1"/>
  <c r="J3399" i="1"/>
  <c r="L3399" i="1"/>
  <c r="I3400" i="1"/>
  <c r="J3400" i="1"/>
  <c r="K3400" i="1"/>
  <c r="L3400" i="1"/>
  <c r="M3400" i="1"/>
  <c r="I3401" i="1"/>
  <c r="M3401" i="1"/>
  <c r="I3402" i="1"/>
  <c r="I3403" i="1"/>
  <c r="I3404" i="1"/>
  <c r="I3405" i="1"/>
  <c r="K3405" i="1"/>
  <c r="I3406" i="1"/>
  <c r="L3406" i="1"/>
  <c r="I3407" i="1"/>
  <c r="L3407" i="1" s="1"/>
  <c r="J3407" i="1"/>
  <c r="I3408" i="1"/>
  <c r="J3408" i="1"/>
  <c r="K3408" i="1"/>
  <c r="L3408" i="1"/>
  <c r="M3408" i="1"/>
  <c r="I3409" i="1"/>
  <c r="I3410" i="1"/>
  <c r="K3410" i="1" s="1"/>
  <c r="J3410" i="1"/>
  <c r="L3410" i="1"/>
  <c r="M3410" i="1"/>
  <c r="I3411" i="1"/>
  <c r="I3412" i="1"/>
  <c r="K3412" i="1"/>
  <c r="I3413" i="1"/>
  <c r="M3413" i="1" s="1"/>
  <c r="I3414" i="1"/>
  <c r="K3414" i="1" s="1"/>
  <c r="J3414" i="1"/>
  <c r="L3414" i="1"/>
  <c r="M3414" i="1"/>
  <c r="I3415" i="1"/>
  <c r="M3415" i="1" s="1"/>
  <c r="J3415" i="1"/>
  <c r="K3415" i="1"/>
  <c r="L3415" i="1"/>
  <c r="I3416" i="1"/>
  <c r="J3416" i="1"/>
  <c r="K3416" i="1"/>
  <c r="L3416" i="1"/>
  <c r="M3416" i="1"/>
  <c r="I3417" i="1"/>
  <c r="L3417" i="1" s="1"/>
  <c r="J3417" i="1"/>
  <c r="M3417" i="1"/>
  <c r="I3418" i="1"/>
  <c r="J3418" i="1"/>
  <c r="I3419" i="1"/>
  <c r="L3419" i="1"/>
  <c r="M3419" i="1"/>
  <c r="I3420" i="1"/>
  <c r="I3421" i="1"/>
  <c r="L3421" i="1"/>
  <c r="I3422" i="1"/>
  <c r="I3423" i="1"/>
  <c r="L3423" i="1" s="1"/>
  <c r="J3423" i="1"/>
  <c r="K3423" i="1"/>
  <c r="M3423" i="1"/>
  <c r="I3424" i="1"/>
  <c r="J3424" i="1"/>
  <c r="K3424" i="1"/>
  <c r="L3424" i="1"/>
  <c r="M3424" i="1"/>
  <c r="I3425" i="1"/>
  <c r="J3425" i="1" s="1"/>
  <c r="I3426" i="1"/>
  <c r="L3426" i="1"/>
  <c r="I3427" i="1"/>
  <c r="I3428" i="1"/>
  <c r="L3428" i="1" s="1"/>
  <c r="I3429" i="1"/>
  <c r="M3429" i="1" s="1"/>
  <c r="I3430" i="1"/>
  <c r="L3430" i="1"/>
  <c r="M3430" i="1"/>
  <c r="I3431" i="1"/>
  <c r="K3431" i="1"/>
  <c r="I3432" i="1"/>
  <c r="J3432" i="1" s="1"/>
  <c r="I3433" i="1"/>
  <c r="L3433" i="1" s="1"/>
  <c r="J3433" i="1"/>
  <c r="M3433" i="1"/>
  <c r="I3434" i="1"/>
  <c r="I3435" i="1"/>
  <c r="L3435" i="1" s="1"/>
  <c r="M3435" i="1"/>
  <c r="I3436" i="1"/>
  <c r="I3437" i="1"/>
  <c r="L3437" i="1"/>
  <c r="I3438" i="1"/>
  <c r="K3438" i="1" s="1"/>
  <c r="J3438" i="1"/>
  <c r="L3438" i="1"/>
  <c r="M3438" i="1"/>
  <c r="I3439" i="1"/>
  <c r="L3439" i="1"/>
  <c r="I3440" i="1"/>
  <c r="J3440" i="1" s="1"/>
  <c r="K3440" i="1"/>
  <c r="L3440" i="1"/>
  <c r="M3440" i="1"/>
  <c r="I3441" i="1"/>
  <c r="I3442" i="1"/>
  <c r="I3443" i="1"/>
  <c r="I3444" i="1"/>
  <c r="K3444" i="1"/>
  <c r="I3445" i="1"/>
  <c r="M3445" i="1" s="1"/>
  <c r="I3446" i="1"/>
  <c r="L3446" i="1"/>
  <c r="I3447" i="1"/>
  <c r="K3447" i="1"/>
  <c r="I3448" i="1"/>
  <c r="K3448" i="1"/>
  <c r="M3448" i="1"/>
  <c r="I3449" i="1"/>
  <c r="J3449" i="1"/>
  <c r="I3450" i="1"/>
  <c r="J3450" i="1" s="1"/>
  <c r="I3451" i="1"/>
  <c r="L3451" i="1" s="1"/>
  <c r="M3451" i="1"/>
  <c r="I3452" i="1"/>
  <c r="I3453" i="1"/>
  <c r="M3453" i="1"/>
  <c r="I3454" i="1"/>
  <c r="K3454" i="1" s="1"/>
  <c r="J3454" i="1"/>
  <c r="L3454" i="1"/>
  <c r="M3454" i="1"/>
  <c r="I3455" i="1"/>
  <c r="J3455" i="1"/>
  <c r="L3455" i="1"/>
  <c r="I3456" i="1"/>
  <c r="J3456" i="1" s="1"/>
  <c r="K3456" i="1"/>
  <c r="L3456" i="1"/>
  <c r="I3457" i="1"/>
  <c r="J3457" i="1"/>
  <c r="I3458" i="1"/>
  <c r="K3458" i="1" s="1"/>
  <c r="J3458" i="1"/>
  <c r="L3458" i="1"/>
  <c r="M3458" i="1"/>
  <c r="I3459" i="1"/>
  <c r="I3460" i="1"/>
  <c r="K3460" i="1" s="1"/>
  <c r="I3461" i="1"/>
  <c r="M3461" i="1"/>
  <c r="I3462" i="1"/>
  <c r="K3462" i="1" s="1"/>
  <c r="J3462" i="1"/>
  <c r="L3462" i="1"/>
  <c r="M3462" i="1"/>
  <c r="I3463" i="1"/>
  <c r="M3463" i="1" s="1"/>
  <c r="J3463" i="1"/>
  <c r="K3463" i="1"/>
  <c r="L3463" i="1"/>
  <c r="I3464" i="1"/>
  <c r="M3464" i="1" s="1"/>
  <c r="J3464" i="1"/>
  <c r="K3464" i="1"/>
  <c r="L3464" i="1"/>
  <c r="I3465" i="1"/>
  <c r="I3466" i="1"/>
  <c r="I3467" i="1"/>
  <c r="L3467" i="1" s="1"/>
  <c r="M3467" i="1"/>
  <c r="I3468" i="1"/>
  <c r="I3469" i="1"/>
  <c r="J3469" i="1" s="1"/>
  <c r="K3469" i="1"/>
  <c r="L3469" i="1"/>
  <c r="I3470" i="1"/>
  <c r="L3470" i="1"/>
  <c r="M3470" i="1"/>
  <c r="I3471" i="1"/>
  <c r="K3471" i="1"/>
  <c r="M3471" i="1"/>
  <c r="I3472" i="1"/>
  <c r="M3472" i="1" s="1"/>
  <c r="J3472" i="1"/>
  <c r="K3472" i="1"/>
  <c r="L3472" i="1"/>
  <c r="I3473" i="1"/>
  <c r="I3474" i="1"/>
  <c r="K3474" i="1" s="1"/>
  <c r="J3474" i="1"/>
  <c r="L3474" i="1"/>
  <c r="M3474" i="1"/>
  <c r="I3475" i="1"/>
  <c r="I3476" i="1"/>
  <c r="K3476" i="1" s="1"/>
  <c r="I3477" i="1"/>
  <c r="M3477" i="1" s="1"/>
  <c r="I3478" i="1"/>
  <c r="K3478" i="1" s="1"/>
  <c r="J3478" i="1"/>
  <c r="L3478" i="1"/>
  <c r="M3478" i="1"/>
  <c r="I3479" i="1"/>
  <c r="J3479" i="1" s="1"/>
  <c r="I3480" i="1"/>
  <c r="J3480" i="1"/>
  <c r="K3480" i="1"/>
  <c r="L3480" i="1"/>
  <c r="M3480" i="1"/>
  <c r="I3481" i="1"/>
  <c r="M3481" i="1" s="1"/>
  <c r="I3482" i="1"/>
  <c r="J3482" i="1"/>
  <c r="I3483" i="1"/>
  <c r="L3483" i="1"/>
  <c r="M3483" i="1"/>
  <c r="I3484" i="1"/>
  <c r="I3485" i="1"/>
  <c r="J3485" i="1" s="1"/>
  <c r="L3485" i="1"/>
  <c r="M3485" i="1"/>
  <c r="I3486" i="1"/>
  <c r="L3486" i="1"/>
  <c r="M3486" i="1"/>
  <c r="I3487" i="1"/>
  <c r="K3487" i="1"/>
  <c r="M3487" i="1"/>
  <c r="I3488" i="1"/>
  <c r="M3488" i="1" s="1"/>
  <c r="J3488" i="1"/>
  <c r="K3488" i="1"/>
  <c r="L3488" i="1"/>
  <c r="I3489" i="1"/>
  <c r="J3489" i="1" s="1"/>
  <c r="I3490" i="1"/>
  <c r="L3490" i="1"/>
  <c r="M3490" i="1"/>
  <c r="I3491" i="1"/>
  <c r="I3492" i="1"/>
  <c r="K3492" i="1"/>
  <c r="L3492" i="1"/>
  <c r="I3493" i="1"/>
  <c r="M3493" i="1" s="1"/>
  <c r="I3494" i="1"/>
  <c r="J3494" i="1"/>
  <c r="L3494" i="1"/>
  <c r="I3495" i="1"/>
  <c r="I3496" i="1"/>
  <c r="L3496" i="1" s="1"/>
  <c r="J3496" i="1"/>
  <c r="K3496" i="1"/>
  <c r="M3496" i="1"/>
  <c r="I3497" i="1"/>
  <c r="L3497" i="1" s="1"/>
  <c r="J3497" i="1"/>
  <c r="M3497" i="1"/>
  <c r="I3498" i="1"/>
  <c r="I3499" i="1"/>
  <c r="L3499" i="1" s="1"/>
  <c r="M3499" i="1"/>
  <c r="I3500" i="1"/>
  <c r="I3501" i="1"/>
  <c r="L3501" i="1"/>
  <c r="I3502" i="1"/>
  <c r="K3502" i="1" s="1"/>
  <c r="J3502" i="1"/>
  <c r="L3502" i="1"/>
  <c r="M3502" i="1"/>
  <c r="I3503" i="1"/>
  <c r="J3503" i="1"/>
  <c r="K3503" i="1"/>
  <c r="L3503" i="1"/>
  <c r="M3503" i="1"/>
  <c r="I3504" i="1"/>
  <c r="L3504" i="1" s="1"/>
  <c r="K3504" i="1"/>
  <c r="M3504" i="1"/>
  <c r="I3505" i="1"/>
  <c r="I3506" i="1"/>
  <c r="L3506" i="1"/>
  <c r="M3506" i="1"/>
  <c r="I3507" i="1"/>
  <c r="I3508" i="1"/>
  <c r="K3508" i="1"/>
  <c r="I3509" i="1"/>
  <c r="M3509" i="1" s="1"/>
  <c r="I3510" i="1"/>
  <c r="L3510" i="1"/>
  <c r="M3510" i="1"/>
  <c r="I3511" i="1"/>
  <c r="K3511" i="1" s="1"/>
  <c r="I3512" i="1"/>
  <c r="J3512" i="1" s="1"/>
  <c r="K3512" i="1"/>
  <c r="L3512" i="1"/>
  <c r="M3512" i="1"/>
  <c r="I3513" i="1"/>
  <c r="L3513" i="1" s="1"/>
  <c r="J3513" i="1"/>
  <c r="M3513" i="1"/>
  <c r="I3514" i="1"/>
  <c r="J3514" i="1" s="1"/>
  <c r="I3515" i="1"/>
  <c r="L3515" i="1"/>
  <c r="M3515" i="1"/>
  <c r="I3516" i="1"/>
  <c r="I3517" i="1"/>
  <c r="M3517" i="1"/>
  <c r="I3518" i="1"/>
  <c r="K3518" i="1" s="1"/>
  <c r="J3518" i="1"/>
  <c r="L3518" i="1"/>
  <c r="M3518" i="1"/>
  <c r="I3519" i="1"/>
  <c r="J3519" i="1"/>
  <c r="K3519" i="1"/>
  <c r="L3519" i="1"/>
  <c r="M3519" i="1"/>
  <c r="I3520" i="1"/>
  <c r="L3520" i="1" s="1"/>
  <c r="K3520" i="1"/>
  <c r="M3520" i="1"/>
  <c r="I3521" i="1"/>
  <c r="J3521" i="1"/>
  <c r="I3522" i="1"/>
  <c r="K3522" i="1" s="1"/>
  <c r="J3522" i="1"/>
  <c r="L3522" i="1"/>
  <c r="M3522" i="1"/>
  <c r="I3523" i="1"/>
  <c r="I3524" i="1"/>
  <c r="K3524" i="1" s="1"/>
  <c r="L3524" i="1"/>
  <c r="I3525" i="1"/>
  <c r="M3525" i="1"/>
  <c r="I3526" i="1"/>
  <c r="J3526" i="1" s="1"/>
  <c r="I3527" i="1"/>
  <c r="M3527" i="1" s="1"/>
  <c r="J3527" i="1"/>
  <c r="K3527" i="1"/>
  <c r="L3527" i="1"/>
  <c r="I3528" i="1"/>
  <c r="L3528" i="1" s="1"/>
  <c r="J3528" i="1"/>
  <c r="I3529" i="1"/>
  <c r="M3529" i="1"/>
  <c r="I3530" i="1"/>
  <c r="I3531" i="1"/>
  <c r="I3532" i="1"/>
  <c r="I3533" i="1"/>
  <c r="J3533" i="1" s="1"/>
  <c r="K3533" i="1"/>
  <c r="L3533" i="1"/>
  <c r="I3534" i="1"/>
  <c r="J3534" i="1"/>
  <c r="L3534" i="1"/>
  <c r="I3535" i="1"/>
  <c r="K3535" i="1"/>
  <c r="M3535" i="1"/>
  <c r="I3536" i="1"/>
  <c r="J3536" i="1" s="1"/>
  <c r="I3537" i="1"/>
  <c r="I3538" i="1"/>
  <c r="K3538" i="1" s="1"/>
  <c r="J3538" i="1"/>
  <c r="L3538" i="1"/>
  <c r="M3538" i="1"/>
  <c r="I3539" i="1"/>
  <c r="I3540" i="1"/>
  <c r="K3540" i="1" s="1"/>
  <c r="I3541" i="1"/>
  <c r="M3541" i="1" s="1"/>
  <c r="I3542" i="1"/>
  <c r="K3542" i="1" s="1"/>
  <c r="J3542" i="1"/>
  <c r="L3542" i="1"/>
  <c r="M3542" i="1"/>
  <c r="I3543" i="1"/>
  <c r="M3543" i="1" s="1"/>
  <c r="J3543" i="1"/>
  <c r="K3543" i="1"/>
  <c r="L3543" i="1"/>
  <c r="I3544" i="1"/>
  <c r="M3544" i="1" s="1"/>
  <c r="J3544" i="1"/>
  <c r="K3544" i="1"/>
  <c r="L3544" i="1"/>
  <c r="I3545" i="1"/>
  <c r="M3545" i="1"/>
  <c r="I3546" i="1"/>
  <c r="J3546" i="1"/>
  <c r="I3547" i="1"/>
  <c r="M3547" i="1" s="1"/>
  <c r="L3547" i="1"/>
  <c r="I3548" i="1"/>
  <c r="I3549" i="1"/>
  <c r="J3549" i="1" s="1"/>
  <c r="L3549" i="1"/>
  <c r="M3549" i="1"/>
  <c r="I3550" i="1"/>
  <c r="L3550" i="1"/>
  <c r="I3551" i="1"/>
  <c r="K3551" i="1"/>
  <c r="M3551" i="1"/>
  <c r="I3552" i="1"/>
  <c r="L3552" i="1" s="1"/>
  <c r="J3552" i="1"/>
  <c r="I3553" i="1"/>
  <c r="J3553" i="1" s="1"/>
  <c r="I3554" i="1"/>
  <c r="J3554" i="1"/>
  <c r="L3554" i="1"/>
  <c r="I3555" i="1"/>
  <c r="I3556" i="1"/>
  <c r="K3556" i="1"/>
  <c r="L3556" i="1"/>
  <c r="I3557" i="1"/>
  <c r="M3557" i="1"/>
  <c r="I3558" i="1"/>
  <c r="L3558" i="1"/>
  <c r="I3559" i="1"/>
  <c r="K3559" i="1"/>
  <c r="L3559" i="1"/>
  <c r="I3560" i="1"/>
  <c r="M3560" i="1"/>
  <c r="I3561" i="1"/>
  <c r="L3561" i="1" s="1"/>
  <c r="J3561" i="1"/>
  <c r="M3561" i="1"/>
  <c r="I3562" i="1"/>
  <c r="I3563" i="1"/>
  <c r="L3563" i="1" s="1"/>
  <c r="M3563" i="1"/>
  <c r="I3564" i="1"/>
  <c r="I3565" i="1"/>
  <c r="L3565" i="1"/>
  <c r="I3566" i="1"/>
  <c r="J3566" i="1"/>
  <c r="M3566" i="1"/>
  <c r="I3567" i="1"/>
  <c r="J3567" i="1"/>
  <c r="K3567" i="1"/>
  <c r="L3567" i="1"/>
  <c r="M3567" i="1"/>
  <c r="I3568" i="1"/>
  <c r="K3568" i="1"/>
  <c r="M3568" i="1"/>
  <c r="I3569" i="1"/>
  <c r="I3570" i="1"/>
  <c r="L3570" i="1"/>
  <c r="I3571" i="1"/>
  <c r="L3571" i="1" s="1"/>
  <c r="I3572" i="1"/>
  <c r="K3572" i="1" s="1"/>
  <c r="L3572" i="1"/>
  <c r="I3573" i="1"/>
  <c r="M3573" i="1" s="1"/>
  <c r="K3573" i="1"/>
  <c r="I3574" i="1"/>
  <c r="K3574" i="1" s="1"/>
  <c r="J3574" i="1"/>
  <c r="L3574" i="1"/>
  <c r="M3574" i="1"/>
  <c r="I3575" i="1"/>
  <c r="M3575" i="1" s="1"/>
  <c r="J3575" i="1"/>
  <c r="K3575" i="1"/>
  <c r="L3575" i="1"/>
  <c r="I3576" i="1"/>
  <c r="J3576" i="1"/>
  <c r="K3576" i="1"/>
  <c r="L3576" i="1"/>
  <c r="M3576" i="1"/>
  <c r="I3577" i="1"/>
  <c r="L3577" i="1" s="1"/>
  <c r="J3577" i="1"/>
  <c r="M3577" i="1"/>
  <c r="I3578" i="1"/>
  <c r="J3578" i="1"/>
  <c r="I3579" i="1"/>
  <c r="L3579" i="1" s="1"/>
  <c r="M3579" i="1"/>
  <c r="I3580" i="1"/>
  <c r="K3580" i="1" s="1"/>
  <c r="I3581" i="1"/>
  <c r="J3581" i="1" s="1"/>
  <c r="K3581" i="1"/>
  <c r="I3582" i="1"/>
  <c r="L3582" i="1" s="1"/>
  <c r="I3583" i="1"/>
  <c r="J3583" i="1" s="1"/>
  <c r="K3583" i="1"/>
  <c r="L3583" i="1"/>
  <c r="M3583" i="1"/>
  <c r="I3584" i="1"/>
  <c r="J3584" i="1"/>
  <c r="K3584" i="1"/>
  <c r="L3584" i="1"/>
  <c r="M3584" i="1"/>
  <c r="I3585" i="1"/>
  <c r="J3585" i="1"/>
  <c r="M3585" i="1"/>
  <c r="I3586" i="1"/>
  <c r="K3586" i="1" s="1"/>
  <c r="J3586" i="1"/>
  <c r="M3586" i="1"/>
  <c r="I3587" i="1"/>
  <c r="I3588" i="1"/>
  <c r="K3588" i="1"/>
  <c r="L3588" i="1"/>
  <c r="I3589" i="1"/>
  <c r="L3589" i="1"/>
  <c r="I3590" i="1"/>
  <c r="K3590" i="1" s="1"/>
  <c r="J3590" i="1"/>
  <c r="L3590" i="1"/>
  <c r="M3590" i="1"/>
  <c r="I3591" i="1"/>
  <c r="J3591" i="1"/>
  <c r="L3591" i="1"/>
  <c r="I3592" i="1"/>
  <c r="J3592" i="1"/>
  <c r="K3592" i="1"/>
  <c r="L3592" i="1"/>
  <c r="M3592" i="1"/>
  <c r="I3593" i="1"/>
  <c r="J3593" i="1" s="1"/>
  <c r="I3594" i="1"/>
  <c r="M3594" i="1"/>
  <c r="I3595" i="1"/>
  <c r="L3595" i="1"/>
  <c r="M3595" i="1"/>
  <c r="I3596" i="1"/>
  <c r="K3596" i="1" s="1"/>
  <c r="I3597" i="1"/>
  <c r="J3597" i="1" s="1"/>
  <c r="K3597" i="1"/>
  <c r="M3597" i="1"/>
  <c r="I3598" i="1"/>
  <c r="J3598" i="1"/>
  <c r="L3598" i="1"/>
  <c r="I3599" i="1"/>
  <c r="M3599" i="1"/>
  <c r="I3600" i="1"/>
  <c r="J3600" i="1"/>
  <c r="L3600" i="1"/>
  <c r="I3601" i="1"/>
  <c r="J3601" i="1" s="1"/>
  <c r="M3601" i="1"/>
  <c r="I3602" i="1"/>
  <c r="M3602" i="1"/>
  <c r="I3603" i="1"/>
  <c r="L3603" i="1" s="1"/>
  <c r="M3603" i="1"/>
  <c r="I3604" i="1"/>
  <c r="I3605" i="1"/>
  <c r="J3605" i="1" s="1"/>
  <c r="K3605" i="1"/>
  <c r="I3606" i="1"/>
  <c r="K3606" i="1" s="1"/>
  <c r="J3606" i="1"/>
  <c r="L3606" i="1"/>
  <c r="M3606" i="1"/>
  <c r="I3607" i="1"/>
  <c r="M3607" i="1" s="1"/>
  <c r="J3607" i="1"/>
  <c r="K3607" i="1"/>
  <c r="L3607" i="1"/>
  <c r="I3608" i="1"/>
  <c r="J3608" i="1"/>
  <c r="K3608" i="1"/>
  <c r="L3608" i="1"/>
  <c r="M3608" i="1"/>
  <c r="I3609" i="1"/>
  <c r="M3609" i="1" s="1"/>
  <c r="J3609" i="1"/>
  <c r="I3610" i="1"/>
  <c r="I3611" i="1"/>
  <c r="L3611" i="1" s="1"/>
  <c r="M3611" i="1"/>
  <c r="I3612" i="1"/>
  <c r="K3612" i="1"/>
  <c r="L3612" i="1"/>
  <c r="I3613" i="1"/>
  <c r="L3613" i="1"/>
  <c r="I3614" i="1"/>
  <c r="M3614" i="1"/>
  <c r="I3615" i="1"/>
  <c r="K3615" i="1"/>
  <c r="M3615" i="1"/>
  <c r="I3616" i="1"/>
  <c r="M3616" i="1" s="1"/>
  <c r="J3616" i="1"/>
  <c r="K3616" i="1"/>
  <c r="L3616" i="1"/>
  <c r="I3617" i="1"/>
  <c r="J3617" i="1" s="1"/>
  <c r="M3617" i="1"/>
  <c r="I3618" i="1"/>
  <c r="K3618" i="1" s="1"/>
  <c r="J3618" i="1"/>
  <c r="L3618" i="1"/>
  <c r="I3619" i="1"/>
  <c r="I3620" i="1"/>
  <c r="I3621" i="1"/>
  <c r="J3621" i="1" s="1"/>
  <c r="I3622" i="1"/>
  <c r="K3622" i="1" s="1"/>
  <c r="J3622" i="1"/>
  <c r="L3622" i="1"/>
  <c r="M3622" i="1"/>
  <c r="I3623" i="1"/>
  <c r="M3623" i="1" s="1"/>
  <c r="J3623" i="1"/>
  <c r="K3623" i="1"/>
  <c r="L3623" i="1"/>
  <c r="I3624" i="1"/>
  <c r="M3624" i="1" s="1"/>
  <c r="J3624" i="1"/>
  <c r="K3624" i="1"/>
  <c r="L3624" i="1"/>
  <c r="I3625" i="1"/>
  <c r="J3625" i="1" s="1"/>
  <c r="M3625" i="1"/>
  <c r="I3626" i="1"/>
  <c r="K3626" i="1" s="1"/>
  <c r="J3626" i="1"/>
  <c r="M3626" i="1"/>
  <c r="I3627" i="1"/>
  <c r="M3627" i="1" s="1"/>
  <c r="I3628" i="1"/>
  <c r="K3628" i="1"/>
  <c r="L3628" i="1"/>
  <c r="I3629" i="1"/>
  <c r="L3629" i="1" s="1"/>
  <c r="I3630" i="1"/>
  <c r="J3630" i="1"/>
  <c r="M3630" i="1"/>
  <c r="I3631" i="1"/>
  <c r="J3631" i="1"/>
  <c r="K3631" i="1"/>
  <c r="L3631" i="1"/>
  <c r="M3631" i="1"/>
  <c r="I3632" i="1"/>
  <c r="K3632" i="1"/>
  <c r="M3632" i="1"/>
  <c r="I3633" i="1"/>
  <c r="I3634" i="1"/>
  <c r="K3634" i="1" s="1"/>
  <c r="J3634" i="1"/>
  <c r="L3634" i="1"/>
  <c r="I3635" i="1"/>
  <c r="L3635" i="1"/>
  <c r="I3636" i="1"/>
  <c r="K3636" i="1" s="1"/>
  <c r="L3636" i="1"/>
  <c r="I3637" i="1"/>
  <c r="J3637" i="1" s="1"/>
  <c r="L3637" i="1"/>
  <c r="M3637" i="1"/>
  <c r="I3638" i="1"/>
  <c r="L3638" i="1" s="1"/>
  <c r="I3639" i="1"/>
  <c r="K3639" i="1"/>
  <c r="L3639" i="1"/>
  <c r="I3640" i="1"/>
  <c r="K3640" i="1"/>
  <c r="M3640" i="1"/>
  <c r="I3641" i="1"/>
  <c r="J3641" i="1"/>
  <c r="M3641" i="1"/>
  <c r="I3642" i="1"/>
  <c r="L3642" i="1"/>
  <c r="I3643" i="1"/>
  <c r="I3644" i="1"/>
  <c r="I3645" i="1"/>
  <c r="K3645" i="1"/>
  <c r="I3646" i="1"/>
  <c r="I3647" i="1"/>
  <c r="L3647" i="1" s="1"/>
  <c r="J3647" i="1"/>
  <c r="K3647" i="1"/>
  <c r="M3647" i="1"/>
  <c r="I3648" i="1"/>
  <c r="J3648" i="1"/>
  <c r="K3648" i="1"/>
  <c r="L3648" i="1"/>
  <c r="M3648" i="1"/>
  <c r="I3649" i="1"/>
  <c r="I3650" i="1"/>
  <c r="K3650" i="1" s="1"/>
  <c r="I3651" i="1"/>
  <c r="M3651" i="1" s="1"/>
  <c r="L3651" i="1"/>
  <c r="I3652" i="1"/>
  <c r="K3652" i="1"/>
  <c r="I3653" i="1"/>
  <c r="L3653" i="1"/>
  <c r="I3654" i="1"/>
  <c r="L3654" i="1"/>
  <c r="I3655" i="1"/>
  <c r="J3655" i="1"/>
  <c r="K3655" i="1"/>
  <c r="I3656" i="1"/>
  <c r="M3656" i="1"/>
  <c r="I3657" i="1"/>
  <c r="M3657" i="1" s="1"/>
  <c r="J3657" i="1"/>
  <c r="I3658" i="1"/>
  <c r="L3658" i="1"/>
  <c r="I3659" i="1"/>
  <c r="L3659" i="1" s="1"/>
  <c r="M3659" i="1"/>
  <c r="I3660" i="1"/>
  <c r="K3660" i="1" s="1"/>
  <c r="L3660" i="1"/>
  <c r="I3661" i="1"/>
  <c r="J3661" i="1" s="1"/>
  <c r="I3662" i="1"/>
  <c r="L3662" i="1"/>
  <c r="I3663" i="1"/>
  <c r="L3663" i="1" s="1"/>
  <c r="J3663" i="1"/>
  <c r="I3664" i="1"/>
  <c r="J3664" i="1"/>
  <c r="K3664" i="1"/>
  <c r="L3664" i="1"/>
  <c r="M3664" i="1"/>
  <c r="I3665" i="1"/>
  <c r="I3666" i="1"/>
  <c r="I3667" i="1"/>
  <c r="L3667" i="1"/>
  <c r="M3667" i="1"/>
  <c r="I3668" i="1"/>
  <c r="I3669" i="1"/>
  <c r="I3670" i="1"/>
  <c r="L3670" i="1" s="1"/>
  <c r="I3671" i="1"/>
  <c r="K3671" i="1"/>
  <c r="I3672" i="1"/>
  <c r="J3672" i="1" s="1"/>
  <c r="K3672" i="1"/>
  <c r="L3672" i="1"/>
  <c r="M3672" i="1"/>
  <c r="I3673" i="1"/>
  <c r="I3674" i="1"/>
  <c r="L3674" i="1"/>
  <c r="I3675" i="1"/>
  <c r="L3675" i="1"/>
  <c r="I3676" i="1"/>
  <c r="K3676" i="1" s="1"/>
  <c r="L3676" i="1"/>
  <c r="I3677" i="1"/>
  <c r="J3677" i="1" s="1"/>
  <c r="L3677" i="1"/>
  <c r="M3677" i="1"/>
  <c r="I3678" i="1"/>
  <c r="L3678" i="1"/>
  <c r="M3678" i="1"/>
  <c r="I3679" i="1"/>
  <c r="K3679" i="1"/>
  <c r="M3679" i="1"/>
  <c r="I3680" i="1"/>
  <c r="M3680" i="1" s="1"/>
  <c r="J3680" i="1"/>
  <c r="K3680" i="1"/>
  <c r="L3680" i="1"/>
  <c r="I3681" i="1"/>
  <c r="J3681" i="1" s="1"/>
  <c r="I3682" i="1"/>
  <c r="M3682" i="1"/>
  <c r="I3683" i="1"/>
  <c r="M3683" i="1" s="1"/>
  <c r="I3684" i="1"/>
  <c r="K3684" i="1" s="1"/>
  <c r="L3684" i="1"/>
  <c r="I3685" i="1"/>
  <c r="J3685" i="1" s="1"/>
  <c r="K3685" i="1"/>
  <c r="M3685" i="1"/>
  <c r="I3686" i="1"/>
  <c r="L3686" i="1"/>
  <c r="I3687" i="1"/>
  <c r="L3687" i="1"/>
  <c r="I3688" i="1"/>
  <c r="K3688" i="1"/>
  <c r="M3688" i="1"/>
  <c r="I3689" i="1"/>
  <c r="K3689" i="1" s="1"/>
  <c r="L3689" i="1"/>
  <c r="M3689" i="1"/>
  <c r="I3690" i="1"/>
  <c r="L3690" i="1"/>
  <c r="I3691" i="1"/>
  <c r="J3691" i="1" s="1"/>
  <c r="K3691" i="1"/>
  <c r="L3691" i="1"/>
  <c r="M3691" i="1"/>
  <c r="I3692" i="1"/>
  <c r="L3692" i="1" s="1"/>
  <c r="K3692" i="1"/>
  <c r="M3692" i="1"/>
  <c r="I3693" i="1"/>
  <c r="L3693" i="1"/>
  <c r="I3694" i="1"/>
  <c r="L3694" i="1"/>
  <c r="I3695" i="1"/>
  <c r="K3695" i="1"/>
  <c r="I3696" i="1"/>
  <c r="L3696" i="1" s="1"/>
  <c r="M3696" i="1"/>
  <c r="I3697" i="1"/>
  <c r="K3697" i="1" s="1"/>
  <c r="J3697" i="1"/>
  <c r="L3697" i="1"/>
  <c r="I3698" i="1"/>
  <c r="M3698" i="1"/>
  <c r="I3699" i="1"/>
  <c r="L3699" i="1"/>
  <c r="I3700" i="1"/>
  <c r="K3700" i="1"/>
  <c r="I3701" i="1"/>
  <c r="K3701" i="1" s="1"/>
  <c r="J3701" i="1"/>
  <c r="I3702" i="1"/>
  <c r="J3702" i="1" s="1"/>
  <c r="K3702" i="1"/>
  <c r="L3702" i="1"/>
  <c r="I3703" i="1"/>
  <c r="K3703" i="1"/>
  <c r="L3703" i="1"/>
  <c r="I3704" i="1"/>
  <c r="K3704" i="1"/>
  <c r="I3705" i="1"/>
  <c r="K3705" i="1" s="1"/>
  <c r="J3705" i="1"/>
  <c r="I3706" i="1"/>
  <c r="J3706" i="1" s="1"/>
  <c r="K3706" i="1"/>
  <c r="L3706" i="1"/>
  <c r="I3707" i="1"/>
  <c r="K3707" i="1"/>
  <c r="M3707" i="1"/>
  <c r="I3708" i="1"/>
  <c r="L3708" i="1" s="1"/>
  <c r="J3708" i="1"/>
  <c r="M3708" i="1"/>
  <c r="I3709" i="1"/>
  <c r="K3709" i="1" s="1"/>
  <c r="I3710" i="1"/>
  <c r="J3710" i="1" s="1"/>
  <c r="K3710" i="1"/>
  <c r="M3710" i="1"/>
  <c r="I3711" i="1"/>
  <c r="K3711" i="1"/>
  <c r="I3712" i="1"/>
  <c r="M3712" i="1"/>
  <c r="I3713" i="1"/>
  <c r="K3713" i="1" s="1"/>
  <c r="I3714" i="1"/>
  <c r="M3714" i="1"/>
  <c r="I3715" i="1"/>
  <c r="L3715" i="1" s="1"/>
  <c r="J3715" i="1"/>
  <c r="I3716" i="1"/>
  <c r="M3716" i="1"/>
  <c r="I3717" i="1"/>
  <c r="J3717" i="1"/>
  <c r="M3717" i="1"/>
  <c r="I3718" i="1"/>
  <c r="J3718" i="1" s="1"/>
  <c r="L3718" i="1"/>
  <c r="M3718" i="1"/>
  <c r="I3719" i="1"/>
  <c r="J3719" i="1"/>
  <c r="K3719" i="1"/>
  <c r="I3720" i="1"/>
  <c r="M3720" i="1"/>
  <c r="I3721" i="1"/>
  <c r="K3721" i="1" s="1"/>
  <c r="J3721" i="1"/>
  <c r="L3721" i="1"/>
  <c r="M3721" i="1"/>
  <c r="I3722" i="1"/>
  <c r="J3722" i="1" s="1"/>
  <c r="L3722" i="1"/>
  <c r="M3722" i="1"/>
  <c r="I3723" i="1"/>
  <c r="J3723" i="1" s="1"/>
  <c r="K3723" i="1"/>
  <c r="L3723" i="1"/>
  <c r="I3724" i="1"/>
  <c r="L3724" i="1" s="1"/>
  <c r="J3724" i="1"/>
  <c r="K3724" i="1"/>
  <c r="M3724" i="1"/>
  <c r="I3725" i="1"/>
  <c r="K3725" i="1" s="1"/>
  <c r="L3725" i="1"/>
  <c r="M3725" i="1"/>
  <c r="I3726" i="1"/>
  <c r="I3727" i="1"/>
  <c r="K3727" i="1"/>
  <c r="L3727" i="1"/>
  <c r="I3728" i="1"/>
  <c r="K3728" i="1"/>
  <c r="I3729" i="1"/>
  <c r="M3729" i="1" s="1"/>
  <c r="I3730" i="1"/>
  <c r="K3730" i="1"/>
  <c r="M3730" i="1"/>
  <c r="I3731" i="1"/>
  <c r="J3731" i="1"/>
  <c r="K3731" i="1"/>
  <c r="L3731" i="1"/>
  <c r="M3731" i="1"/>
  <c r="I3732" i="1"/>
  <c r="I3733" i="1"/>
  <c r="L3733" i="1"/>
  <c r="I3734" i="1"/>
  <c r="J3734" i="1" s="1"/>
  <c r="K3734" i="1"/>
  <c r="I3735" i="1"/>
  <c r="L3735" i="1" s="1"/>
  <c r="J3735" i="1"/>
  <c r="I3736" i="1"/>
  <c r="L3736" i="1" s="1"/>
  <c r="J3736" i="1"/>
  <c r="I3737" i="1"/>
  <c r="K3737" i="1" s="1"/>
  <c r="J3737" i="1"/>
  <c r="L3737" i="1"/>
  <c r="I3738" i="1"/>
  <c r="I3739" i="1"/>
  <c r="K3739" i="1" s="1"/>
  <c r="I3740" i="1"/>
  <c r="L3740" i="1" s="1"/>
  <c r="I3741" i="1"/>
  <c r="M3741" i="1"/>
  <c r="I3742" i="1"/>
  <c r="J3742" i="1" s="1"/>
  <c r="I3743" i="1"/>
  <c r="L3743" i="1" s="1"/>
  <c r="K3743" i="1"/>
  <c r="I3744" i="1"/>
  <c r="L3744" i="1" s="1"/>
  <c r="I3745" i="1"/>
  <c r="K3745" i="1" s="1"/>
  <c r="J3745" i="1"/>
  <c r="M3745" i="1"/>
  <c r="I3746" i="1"/>
  <c r="J3746" i="1" s="1"/>
  <c r="I3747" i="1"/>
  <c r="M3747" i="1" s="1"/>
  <c r="J3747" i="1"/>
  <c r="K3747" i="1"/>
  <c r="L3747" i="1"/>
  <c r="I3748" i="1"/>
  <c r="K3748" i="1"/>
  <c r="I3749" i="1"/>
  <c r="K3749" i="1" s="1"/>
  <c r="L3749" i="1"/>
  <c r="M3749" i="1"/>
  <c r="I3750" i="1"/>
  <c r="J3750" i="1" s="1"/>
  <c r="K3750" i="1"/>
  <c r="L3750" i="1"/>
  <c r="M3750" i="1"/>
  <c r="I3751" i="1"/>
  <c r="M3751" i="1" s="1"/>
  <c r="J3751" i="1"/>
  <c r="K3751" i="1"/>
  <c r="L3751" i="1"/>
  <c r="I3752" i="1"/>
  <c r="L3752" i="1" s="1"/>
  <c r="J3752" i="1"/>
  <c r="K3752" i="1"/>
  <c r="M3752" i="1"/>
  <c r="I3753" i="1"/>
  <c r="K3753" i="1" s="1"/>
  <c r="L3753" i="1"/>
  <c r="M3753" i="1"/>
  <c r="I3754" i="1"/>
  <c r="L3754" i="1"/>
  <c r="I3755" i="1"/>
  <c r="J3755" i="1" s="1"/>
  <c r="L3755" i="1"/>
  <c r="M3755" i="1"/>
  <c r="I3756" i="1"/>
  <c r="L3756" i="1" s="1"/>
  <c r="K3756" i="1"/>
  <c r="M3756" i="1"/>
  <c r="I3757" i="1"/>
  <c r="I3758" i="1"/>
  <c r="M3758" i="1"/>
  <c r="I3759" i="1"/>
  <c r="M3759" i="1" s="1"/>
  <c r="J3759" i="1"/>
  <c r="K3759" i="1"/>
  <c r="L3759" i="1"/>
  <c r="I3760" i="1"/>
  <c r="I3761" i="1"/>
  <c r="L3761" i="1"/>
  <c r="I3762" i="1"/>
  <c r="J3762" i="1" s="1"/>
  <c r="K3762" i="1"/>
  <c r="L3762" i="1"/>
  <c r="I3763" i="1"/>
  <c r="J3763" i="1"/>
  <c r="K3763" i="1"/>
  <c r="L3763" i="1"/>
  <c r="M3763" i="1"/>
  <c r="I3764" i="1"/>
  <c r="L3764" i="1" s="1"/>
  <c r="J3764" i="1"/>
  <c r="M3764" i="1"/>
  <c r="I3765" i="1"/>
  <c r="J3765" i="1" s="1"/>
  <c r="I3766" i="1"/>
  <c r="I3767" i="1"/>
  <c r="M3767" i="1" s="1"/>
  <c r="J3767" i="1"/>
  <c r="K3767" i="1"/>
  <c r="L3767" i="1"/>
  <c r="I3768" i="1"/>
  <c r="M3768" i="1" s="1"/>
  <c r="K3768" i="1"/>
  <c r="L3768" i="1"/>
  <c r="I3769" i="1"/>
  <c r="M3769" i="1"/>
  <c r="I3770" i="1"/>
  <c r="J3770" i="1"/>
  <c r="L3770" i="1"/>
  <c r="I3771" i="1"/>
  <c r="J3771" i="1" s="1"/>
  <c r="K3771" i="1"/>
  <c r="I3772" i="1"/>
  <c r="L3772" i="1" s="1"/>
  <c r="I3773" i="1"/>
  <c r="L3773" i="1"/>
  <c r="I3774" i="1"/>
  <c r="K3774" i="1"/>
  <c r="L3774" i="1"/>
  <c r="I3775" i="1"/>
  <c r="I3776" i="1"/>
  <c r="M3776" i="1" s="1"/>
  <c r="J3776" i="1"/>
  <c r="K3776" i="1"/>
  <c r="L3776" i="1"/>
  <c r="I3777" i="1"/>
  <c r="L3777" i="1"/>
  <c r="I3778" i="1"/>
  <c r="J3778" i="1" s="1"/>
  <c r="L3778" i="1"/>
  <c r="I3779" i="1"/>
  <c r="J3779" i="1"/>
  <c r="K3779" i="1"/>
  <c r="L3779" i="1"/>
  <c r="M3779" i="1"/>
  <c r="I3780" i="1"/>
  <c r="L3780" i="1" s="1"/>
  <c r="M3780" i="1"/>
  <c r="I3781" i="1"/>
  <c r="J3781" i="1" s="1"/>
  <c r="I3782" i="1"/>
  <c r="M3782" i="1"/>
  <c r="I3783" i="1"/>
  <c r="M3783" i="1" s="1"/>
  <c r="J3783" i="1"/>
  <c r="K3783" i="1"/>
  <c r="L3783" i="1"/>
  <c r="I3784" i="1"/>
  <c r="M3784" i="1" s="1"/>
  <c r="K3784" i="1"/>
  <c r="L3784" i="1"/>
  <c r="I3785" i="1"/>
  <c r="M3785" i="1"/>
  <c r="I3786" i="1"/>
  <c r="J3786" i="1" s="1"/>
  <c r="I3787" i="1"/>
  <c r="J3787" i="1" s="1"/>
  <c r="K3787" i="1"/>
  <c r="L3787" i="1"/>
  <c r="M3787" i="1"/>
  <c r="I3788" i="1"/>
  <c r="L3788" i="1" s="1"/>
  <c r="I3789" i="1"/>
  <c r="L3789" i="1" s="1"/>
  <c r="I3790" i="1"/>
  <c r="K3790" i="1"/>
  <c r="L3790" i="1"/>
  <c r="I3791" i="1"/>
  <c r="L3791" i="1"/>
  <c r="I3792" i="1"/>
  <c r="M3792" i="1" s="1"/>
  <c r="J3792" i="1"/>
  <c r="K3792" i="1"/>
  <c r="L3792" i="1"/>
  <c r="I3793" i="1"/>
  <c r="L3793" i="1"/>
  <c r="I3794" i="1"/>
  <c r="J3794" i="1" s="1"/>
  <c r="K3794" i="1"/>
  <c r="L3794" i="1"/>
  <c r="I3795" i="1"/>
  <c r="J3795" i="1"/>
  <c r="K3795" i="1"/>
  <c r="L3795" i="1"/>
  <c r="M3795" i="1"/>
  <c r="I3796" i="1"/>
  <c r="L3796" i="1" s="1"/>
  <c r="J3796" i="1"/>
  <c r="M3796" i="1"/>
  <c r="I3797" i="1"/>
  <c r="J3797" i="1" s="1"/>
  <c r="I3798" i="1"/>
  <c r="I3799" i="1"/>
  <c r="M3799" i="1" s="1"/>
  <c r="J3799" i="1"/>
  <c r="K3799" i="1"/>
  <c r="L3799" i="1"/>
  <c r="I3800" i="1"/>
  <c r="M3800" i="1" s="1"/>
  <c r="K3800" i="1"/>
  <c r="L3800" i="1"/>
  <c r="I3801" i="1"/>
  <c r="M3801" i="1"/>
  <c r="I3802" i="1"/>
  <c r="J3802" i="1"/>
  <c r="L3802" i="1"/>
  <c r="I3803" i="1"/>
  <c r="J3803" i="1" s="1"/>
  <c r="K3803" i="1"/>
  <c r="I3804" i="1"/>
  <c r="L3804" i="1" s="1"/>
  <c r="I3805" i="1"/>
  <c r="L3805" i="1"/>
  <c r="I3806" i="1"/>
  <c r="K3806" i="1"/>
  <c r="L3806" i="1"/>
  <c r="I3807" i="1"/>
  <c r="I3808" i="1"/>
  <c r="M3808" i="1" s="1"/>
  <c r="J3808" i="1"/>
  <c r="K3808" i="1"/>
  <c r="L3808" i="1"/>
  <c r="I3809" i="1"/>
  <c r="L3809" i="1"/>
  <c r="I3810" i="1"/>
  <c r="J3810" i="1" s="1"/>
  <c r="L3810" i="1"/>
  <c r="I3811" i="1"/>
  <c r="J3811" i="1"/>
  <c r="K3811" i="1"/>
  <c r="L3811" i="1"/>
  <c r="M3811" i="1"/>
  <c r="I3812" i="1"/>
  <c r="L3812" i="1" s="1"/>
  <c r="M3812" i="1"/>
  <c r="I3813" i="1"/>
  <c r="J3813" i="1" s="1"/>
  <c r="I3814" i="1"/>
  <c r="M3814" i="1"/>
  <c r="I3815" i="1"/>
  <c r="M3815" i="1" s="1"/>
  <c r="J3815" i="1"/>
  <c r="K3815" i="1"/>
  <c r="L3815" i="1"/>
  <c r="I3816" i="1"/>
  <c r="M3816" i="1" s="1"/>
  <c r="K3816" i="1"/>
  <c r="L3816" i="1"/>
  <c r="I3817" i="1"/>
  <c r="M3817" i="1"/>
  <c r="I3818" i="1"/>
  <c r="J3818" i="1" s="1"/>
  <c r="I3819" i="1"/>
  <c r="J3819" i="1" s="1"/>
  <c r="K3819" i="1"/>
  <c r="L3819" i="1"/>
  <c r="M3819" i="1"/>
  <c r="I3820" i="1"/>
  <c r="L3820" i="1" s="1"/>
  <c r="I3821" i="1"/>
  <c r="I3822" i="1"/>
  <c r="K3822" i="1"/>
  <c r="L3822" i="1"/>
  <c r="I3823" i="1"/>
  <c r="L3823" i="1"/>
  <c r="I3824" i="1"/>
  <c r="M3824" i="1" s="1"/>
  <c r="J3824" i="1"/>
  <c r="I3825" i="1"/>
  <c r="L3825" i="1"/>
  <c r="M3825" i="1"/>
  <c r="I3826" i="1"/>
  <c r="J3826" i="1" s="1"/>
  <c r="K3826" i="1"/>
  <c r="L3826" i="1"/>
  <c r="I3827" i="1"/>
  <c r="J3827" i="1"/>
  <c r="K3827" i="1"/>
  <c r="L3827" i="1"/>
  <c r="M3827" i="1"/>
  <c r="I3828" i="1"/>
  <c r="L3828" i="1" s="1"/>
  <c r="J3828" i="1"/>
  <c r="M3828" i="1"/>
  <c r="I3829" i="1"/>
  <c r="J3829" i="1" s="1"/>
  <c r="I3830" i="1"/>
  <c r="M3830" i="1"/>
  <c r="I3831" i="1"/>
  <c r="M3831" i="1" s="1"/>
  <c r="J3831" i="1"/>
  <c r="K3831" i="1"/>
  <c r="L3831" i="1"/>
  <c r="I3832" i="1"/>
  <c r="M3832" i="1" s="1"/>
  <c r="K3832" i="1"/>
  <c r="L3832" i="1"/>
  <c r="I3833" i="1"/>
  <c r="K3833" i="1" s="1"/>
  <c r="L3833" i="1"/>
  <c r="M3833" i="1"/>
  <c r="I3834" i="1"/>
  <c r="J3834" i="1"/>
  <c r="L3834" i="1"/>
  <c r="I3835" i="1"/>
  <c r="J3835" i="1" s="1"/>
  <c r="K3835" i="1"/>
  <c r="L3835" i="1"/>
  <c r="M3835" i="1"/>
  <c r="I3836" i="1"/>
  <c r="L3836" i="1" s="1"/>
  <c r="I3837" i="1"/>
  <c r="M3837" i="1" s="1"/>
  <c r="L3837" i="1"/>
  <c r="I3838" i="1"/>
  <c r="K3838" i="1"/>
  <c r="L3838" i="1"/>
  <c r="I3839" i="1"/>
  <c r="L3839" i="1"/>
  <c r="I3840" i="1"/>
  <c r="M3840" i="1" s="1"/>
  <c r="J3840" i="1"/>
  <c r="I3841" i="1"/>
  <c r="L3841" i="1"/>
  <c r="M3841" i="1"/>
  <c r="I3842" i="1"/>
  <c r="J3842" i="1" s="1"/>
  <c r="K3842" i="1"/>
  <c r="L3842" i="1"/>
  <c r="I3843" i="1"/>
  <c r="J3843" i="1"/>
  <c r="K3843" i="1"/>
  <c r="L3843" i="1"/>
  <c r="M3843" i="1"/>
  <c r="I3844" i="1"/>
  <c r="L3844" i="1" s="1"/>
  <c r="J3844" i="1"/>
  <c r="M3844" i="1"/>
  <c r="I3845" i="1"/>
  <c r="J3845" i="1" s="1"/>
  <c r="I3846" i="1"/>
  <c r="M3846" i="1"/>
  <c r="I3847" i="1"/>
  <c r="M3847" i="1" s="1"/>
  <c r="J3847" i="1"/>
  <c r="K3847" i="1"/>
  <c r="L3847" i="1"/>
  <c r="I3848" i="1"/>
  <c r="M3848" i="1" s="1"/>
  <c r="K3848" i="1"/>
  <c r="L3848" i="1"/>
  <c r="I3849" i="1"/>
  <c r="K3849" i="1" s="1"/>
  <c r="L3849" i="1"/>
  <c r="M3849" i="1"/>
  <c r="I3850" i="1"/>
  <c r="J3850" i="1"/>
  <c r="L3850" i="1"/>
  <c r="I3851" i="1"/>
  <c r="J3851" i="1" s="1"/>
  <c r="K3851" i="1"/>
  <c r="L3851" i="1"/>
  <c r="M3851" i="1"/>
  <c r="I3852" i="1"/>
  <c r="L3852" i="1" s="1"/>
  <c r="I3853" i="1"/>
  <c r="L3853" i="1"/>
  <c r="I3854" i="1"/>
  <c r="K3854" i="1"/>
  <c r="L3854" i="1"/>
  <c r="I3855" i="1"/>
  <c r="L3855" i="1"/>
  <c r="I3856" i="1"/>
  <c r="M3856" i="1" s="1"/>
  <c r="J3856" i="1"/>
  <c r="I3857" i="1"/>
  <c r="L3857" i="1"/>
  <c r="M3857" i="1"/>
  <c r="I3858" i="1"/>
  <c r="J3858" i="1" s="1"/>
  <c r="K3858" i="1"/>
  <c r="L3858" i="1"/>
  <c r="I3859" i="1"/>
  <c r="J3859" i="1"/>
  <c r="K3859" i="1"/>
  <c r="L3859" i="1"/>
  <c r="M3859" i="1"/>
  <c r="I3860" i="1"/>
  <c r="L3860" i="1" s="1"/>
  <c r="J3860" i="1"/>
  <c r="M3860" i="1"/>
  <c r="I3861" i="1"/>
  <c r="J3861" i="1" s="1"/>
  <c r="I3862" i="1"/>
  <c r="M3862" i="1"/>
  <c r="I3863" i="1"/>
  <c r="M3863" i="1" s="1"/>
  <c r="J3863" i="1"/>
  <c r="K3863" i="1"/>
  <c r="L3863" i="1"/>
  <c r="I3864" i="1"/>
  <c r="M3864" i="1" s="1"/>
  <c r="K3864" i="1"/>
  <c r="L3864" i="1"/>
  <c r="I3865" i="1"/>
  <c r="K3865" i="1" s="1"/>
  <c r="L3865" i="1"/>
  <c r="M3865" i="1"/>
  <c r="I3866" i="1"/>
  <c r="J3866" i="1"/>
  <c r="L3866" i="1"/>
  <c r="I3867" i="1"/>
  <c r="J3867" i="1" s="1"/>
  <c r="K3867" i="1"/>
  <c r="L3867" i="1"/>
  <c r="M3867" i="1"/>
  <c r="I3868" i="1"/>
  <c r="L3868" i="1" s="1"/>
  <c r="I3869" i="1"/>
  <c r="L3869" i="1"/>
  <c r="I3870" i="1"/>
  <c r="K3870" i="1"/>
  <c r="L3870" i="1"/>
  <c r="I3871" i="1"/>
  <c r="L3871" i="1"/>
  <c r="I3872" i="1"/>
  <c r="M3872" i="1" s="1"/>
  <c r="J3872" i="1"/>
  <c r="I3873" i="1"/>
  <c r="L3873" i="1"/>
  <c r="M3873" i="1"/>
  <c r="I3874" i="1"/>
  <c r="J3874" i="1" s="1"/>
  <c r="K3874" i="1"/>
  <c r="L3874" i="1"/>
  <c r="I3875" i="1"/>
  <c r="J3875" i="1"/>
  <c r="K3875" i="1"/>
  <c r="L3875" i="1"/>
  <c r="M3875" i="1"/>
  <c r="I3876" i="1"/>
  <c r="L3876" i="1" s="1"/>
  <c r="J3876" i="1"/>
  <c r="M3876" i="1"/>
  <c r="I3877" i="1"/>
  <c r="J3877" i="1" s="1"/>
  <c r="I3878" i="1"/>
  <c r="M3878" i="1"/>
  <c r="I3879" i="1"/>
  <c r="M3879" i="1" s="1"/>
  <c r="J3879" i="1"/>
  <c r="K3879" i="1"/>
  <c r="L3879" i="1"/>
  <c r="I3880" i="1"/>
  <c r="M3880" i="1" s="1"/>
  <c r="K3880" i="1"/>
  <c r="L3880" i="1"/>
  <c r="I3881" i="1"/>
  <c r="K3881" i="1" s="1"/>
  <c r="L3881" i="1"/>
  <c r="M3881" i="1"/>
  <c r="I3882" i="1"/>
  <c r="J3882" i="1"/>
  <c r="L3882" i="1"/>
  <c r="I3883" i="1"/>
  <c r="J3883" i="1" s="1"/>
  <c r="K3883" i="1"/>
  <c r="L3883" i="1"/>
  <c r="M3883" i="1"/>
  <c r="I3884" i="1"/>
  <c r="L3884" i="1" s="1"/>
  <c r="I3885" i="1"/>
  <c r="M3885" i="1" s="1"/>
  <c r="L3885" i="1"/>
  <c r="I3886" i="1"/>
  <c r="K3886" i="1"/>
  <c r="L3886" i="1"/>
  <c r="I3887" i="1"/>
  <c r="L3887" i="1"/>
  <c r="I3888" i="1"/>
  <c r="M3888" i="1" s="1"/>
  <c r="J3888" i="1"/>
  <c r="I3889" i="1"/>
  <c r="L3889" i="1"/>
  <c r="M3889" i="1"/>
  <c r="I3890" i="1"/>
  <c r="J3890" i="1" s="1"/>
  <c r="K3890" i="1"/>
  <c r="L3890" i="1"/>
  <c r="I3891" i="1"/>
  <c r="J3891" i="1"/>
  <c r="K3891" i="1"/>
  <c r="L3891" i="1"/>
  <c r="M3891" i="1"/>
  <c r="I3892" i="1"/>
  <c r="L3892" i="1" s="1"/>
  <c r="J3892" i="1"/>
  <c r="M3892" i="1"/>
  <c r="I3893" i="1"/>
  <c r="J3893" i="1" s="1"/>
  <c r="I3894" i="1"/>
  <c r="M3894" i="1"/>
  <c r="I3895" i="1"/>
  <c r="M3895" i="1" s="1"/>
  <c r="J3895" i="1"/>
  <c r="K3895" i="1"/>
  <c r="L3895" i="1"/>
  <c r="I3896" i="1"/>
  <c r="M3896" i="1" s="1"/>
  <c r="K3896" i="1"/>
  <c r="L3896" i="1"/>
  <c r="I3897" i="1"/>
  <c r="K3897" i="1" s="1"/>
  <c r="L3897" i="1"/>
  <c r="M3897" i="1"/>
  <c r="I3898" i="1"/>
  <c r="J3898" i="1"/>
  <c r="L3898" i="1"/>
  <c r="I3899" i="1"/>
  <c r="J3899" i="1" s="1"/>
  <c r="K3899" i="1"/>
  <c r="L3899" i="1"/>
  <c r="M3899" i="1"/>
  <c r="I3900" i="1"/>
  <c r="L3900" i="1" s="1"/>
  <c r="I3901" i="1"/>
  <c r="M3901" i="1" s="1"/>
  <c r="L3901" i="1"/>
  <c r="I3902" i="1"/>
  <c r="K3902" i="1"/>
  <c r="L3902" i="1"/>
  <c r="I3903" i="1"/>
  <c r="L3903" i="1"/>
  <c r="I3904" i="1"/>
  <c r="M3904" i="1" s="1"/>
  <c r="J3904" i="1"/>
  <c r="I3905" i="1"/>
  <c r="L3905" i="1"/>
  <c r="M3905" i="1"/>
  <c r="I3906" i="1"/>
  <c r="J3906" i="1" s="1"/>
  <c r="K3906" i="1"/>
  <c r="L3906" i="1"/>
  <c r="I3907" i="1"/>
  <c r="J3907" i="1"/>
  <c r="K3907" i="1"/>
  <c r="L3907" i="1"/>
  <c r="M3907" i="1"/>
  <c r="I3908" i="1"/>
  <c r="L3908" i="1" s="1"/>
  <c r="J3908" i="1"/>
  <c r="M3908" i="1"/>
  <c r="I3909" i="1"/>
  <c r="J3909" i="1" s="1"/>
  <c r="I3910" i="1"/>
  <c r="M3910" i="1"/>
  <c r="I3911" i="1"/>
  <c r="M3911" i="1" s="1"/>
  <c r="J3911" i="1"/>
  <c r="K3911" i="1"/>
  <c r="L3911" i="1"/>
  <c r="I3912" i="1"/>
  <c r="M3912" i="1" s="1"/>
  <c r="K3912" i="1"/>
  <c r="L3912" i="1"/>
  <c r="I3913" i="1"/>
  <c r="K3913" i="1" s="1"/>
  <c r="L3913" i="1"/>
  <c r="M3913" i="1"/>
  <c r="I3914" i="1"/>
  <c r="J3914" i="1"/>
  <c r="L3914" i="1"/>
  <c r="I3915" i="1"/>
  <c r="J3915" i="1" s="1"/>
  <c r="K3915" i="1"/>
  <c r="L3915" i="1"/>
  <c r="M3915" i="1"/>
  <c r="I3916" i="1"/>
  <c r="L3916" i="1" s="1"/>
  <c r="I3917" i="1"/>
  <c r="M3917" i="1" s="1"/>
  <c r="L3917" i="1"/>
  <c r="I3918" i="1"/>
  <c r="K3918" i="1"/>
  <c r="L3918" i="1"/>
  <c r="I3919" i="1"/>
  <c r="L3919" i="1"/>
  <c r="I3920" i="1"/>
  <c r="M3920" i="1" s="1"/>
  <c r="J3920" i="1"/>
  <c r="I3921" i="1"/>
  <c r="L3921" i="1"/>
  <c r="M3921" i="1"/>
  <c r="I3922" i="1"/>
  <c r="J3922" i="1" s="1"/>
  <c r="K3922" i="1"/>
  <c r="L3922" i="1"/>
  <c r="I3923" i="1"/>
  <c r="J3923" i="1"/>
  <c r="K3923" i="1"/>
  <c r="L3923" i="1"/>
  <c r="M3923" i="1"/>
  <c r="I3924" i="1"/>
  <c r="L3924" i="1" s="1"/>
  <c r="J3924" i="1"/>
  <c r="M3924" i="1"/>
  <c r="I3925" i="1"/>
  <c r="J3925" i="1" s="1"/>
  <c r="I3926" i="1"/>
  <c r="M3926" i="1"/>
  <c r="I3927" i="1"/>
  <c r="M3927" i="1" s="1"/>
  <c r="J3927" i="1"/>
  <c r="K3927" i="1"/>
  <c r="L3927" i="1"/>
  <c r="I3928" i="1"/>
  <c r="M3928" i="1" s="1"/>
  <c r="K3928" i="1"/>
  <c r="L3928" i="1"/>
  <c r="I3929" i="1"/>
  <c r="K3929" i="1" s="1"/>
  <c r="L3929" i="1"/>
  <c r="M3929" i="1"/>
  <c r="I3930" i="1"/>
  <c r="J3930" i="1"/>
  <c r="L3930" i="1"/>
  <c r="I3931" i="1"/>
  <c r="J3931" i="1" s="1"/>
  <c r="K3931" i="1"/>
  <c r="L3931" i="1"/>
  <c r="M3931" i="1"/>
  <c r="I3932" i="1"/>
  <c r="L3932" i="1" s="1"/>
  <c r="I3933" i="1"/>
  <c r="M3933" i="1" s="1"/>
  <c r="L3933" i="1"/>
  <c r="I3934" i="1"/>
  <c r="K3934" i="1"/>
  <c r="L3934" i="1"/>
  <c r="I3935" i="1"/>
  <c r="L3935" i="1"/>
  <c r="I3936" i="1"/>
  <c r="M3936" i="1" s="1"/>
  <c r="J3936" i="1"/>
  <c r="I3937" i="1"/>
  <c r="L3937" i="1"/>
  <c r="M3937" i="1"/>
  <c r="I3938" i="1"/>
  <c r="J3938" i="1" s="1"/>
  <c r="K3938" i="1"/>
  <c r="L3938" i="1"/>
  <c r="I3939" i="1"/>
  <c r="J3939" i="1"/>
  <c r="K3939" i="1"/>
  <c r="L3939" i="1"/>
  <c r="M3939" i="1"/>
  <c r="I3940" i="1"/>
  <c r="L3940" i="1" s="1"/>
  <c r="J3940" i="1"/>
  <c r="M3940" i="1"/>
  <c r="I3941" i="1"/>
  <c r="J3941" i="1" s="1"/>
  <c r="I3942" i="1"/>
  <c r="M3942" i="1"/>
  <c r="I3943" i="1"/>
  <c r="M3943" i="1" s="1"/>
  <c r="J3943" i="1"/>
  <c r="K3943" i="1"/>
  <c r="L3943" i="1"/>
  <c r="I3944" i="1"/>
  <c r="M3944" i="1" s="1"/>
  <c r="K3944" i="1"/>
  <c r="L3944" i="1"/>
  <c r="I3945" i="1"/>
  <c r="K3945" i="1" s="1"/>
  <c r="L3945" i="1"/>
  <c r="M3945" i="1"/>
  <c r="I3946" i="1"/>
  <c r="J3946" i="1"/>
  <c r="L3946" i="1"/>
  <c r="I3947" i="1"/>
  <c r="J3947" i="1" s="1"/>
  <c r="K3947" i="1"/>
  <c r="L3947" i="1"/>
  <c r="M3947" i="1"/>
  <c r="I3948" i="1"/>
  <c r="L3948" i="1" s="1"/>
  <c r="I3949" i="1"/>
  <c r="L3949" i="1"/>
  <c r="I3950" i="1"/>
  <c r="K3950" i="1"/>
  <c r="L3950" i="1"/>
  <c r="I3951" i="1"/>
  <c r="L3951" i="1"/>
  <c r="I3952" i="1"/>
  <c r="M3952" i="1" s="1"/>
  <c r="J3952" i="1"/>
  <c r="I3953" i="1"/>
  <c r="L3953" i="1"/>
  <c r="M3953" i="1"/>
  <c r="I3954" i="1"/>
  <c r="J3954" i="1" s="1"/>
  <c r="K3954" i="1"/>
  <c r="L3954" i="1"/>
  <c r="I3955" i="1"/>
  <c r="J3955" i="1"/>
  <c r="K3955" i="1"/>
  <c r="L3955" i="1"/>
  <c r="M3955" i="1"/>
  <c r="I3956" i="1"/>
  <c r="L3956" i="1" s="1"/>
  <c r="J3956" i="1"/>
  <c r="M3956" i="1"/>
  <c r="I3957" i="1"/>
  <c r="J3957" i="1" s="1"/>
  <c r="I3958" i="1"/>
  <c r="M3958" i="1"/>
  <c r="I3959" i="1"/>
  <c r="M3959" i="1" s="1"/>
  <c r="J3959" i="1"/>
  <c r="K3959" i="1"/>
  <c r="L3959" i="1"/>
  <c r="I3960" i="1"/>
  <c r="M3960" i="1" s="1"/>
  <c r="K3960" i="1"/>
  <c r="L3960" i="1"/>
  <c r="I3961" i="1"/>
  <c r="K3961" i="1" s="1"/>
  <c r="L3961" i="1"/>
  <c r="M3961" i="1"/>
  <c r="I3962" i="1"/>
  <c r="J3962" i="1"/>
  <c r="L3962" i="1"/>
  <c r="I3963" i="1"/>
  <c r="J3963" i="1" s="1"/>
  <c r="K3963" i="1"/>
  <c r="L3963" i="1"/>
  <c r="M3963" i="1"/>
  <c r="I3964" i="1"/>
  <c r="L3964" i="1" s="1"/>
  <c r="I3965" i="1"/>
  <c r="K3965" i="1" s="1"/>
  <c r="J3965" i="1"/>
  <c r="I3966" i="1"/>
  <c r="K3966" i="1"/>
  <c r="L3966" i="1"/>
  <c r="I3967" i="1"/>
  <c r="M3967" i="1" s="1"/>
  <c r="K3967" i="1"/>
  <c r="L3967" i="1"/>
  <c r="I3968" i="1"/>
  <c r="M3968" i="1" s="1"/>
  <c r="K3968" i="1"/>
  <c r="L3968" i="1"/>
  <c r="I3969" i="1"/>
  <c r="K3969" i="1" s="1"/>
  <c r="J3969" i="1"/>
  <c r="L3969" i="1"/>
  <c r="M3969" i="1"/>
  <c r="I3970" i="1"/>
  <c r="J3970" i="1" s="1"/>
  <c r="L3970" i="1"/>
  <c r="I3971" i="1"/>
  <c r="J3971" i="1"/>
  <c r="K3971" i="1"/>
  <c r="L3971" i="1"/>
  <c r="M3971" i="1"/>
  <c r="I3972" i="1"/>
  <c r="L3972" i="1" s="1"/>
  <c r="M3972" i="1"/>
  <c r="I3973" i="1"/>
  <c r="J3973" i="1" s="1"/>
  <c r="I3974" i="1"/>
  <c r="J3974" i="1" s="1"/>
  <c r="L3974" i="1"/>
  <c r="M3974" i="1"/>
  <c r="I3975" i="1"/>
  <c r="M3975" i="1" s="1"/>
  <c r="I3976" i="1"/>
  <c r="M3976" i="1" s="1"/>
  <c r="K3976" i="1"/>
  <c r="L3976" i="1"/>
  <c r="I3977" i="1"/>
  <c r="K3977" i="1" s="1"/>
  <c r="L3977" i="1"/>
  <c r="I3978" i="1"/>
  <c r="K3978" i="1" s="1"/>
  <c r="J3978" i="1"/>
  <c r="L3978" i="1"/>
  <c r="M3978" i="1"/>
  <c r="I3979" i="1"/>
  <c r="M3979" i="1" s="1"/>
  <c r="J3979" i="1"/>
  <c r="K3979" i="1"/>
  <c r="I3980" i="1"/>
  <c r="L3980" i="1" s="1"/>
  <c r="I3981" i="1"/>
  <c r="K3981" i="1" s="1"/>
  <c r="J3981" i="1"/>
  <c r="L3981" i="1"/>
  <c r="M3981" i="1"/>
  <c r="I3982" i="1"/>
  <c r="I3983" i="1"/>
  <c r="M3983" i="1" s="1"/>
  <c r="K3983" i="1"/>
  <c r="L3983" i="1"/>
  <c r="I3984" i="1"/>
  <c r="M3984" i="1" s="1"/>
  <c r="J3984" i="1"/>
  <c r="K3984" i="1"/>
  <c r="I3985" i="1"/>
  <c r="K3985" i="1" s="1"/>
  <c r="J3985" i="1"/>
  <c r="L3985" i="1"/>
  <c r="M3985" i="1"/>
  <c r="I3986" i="1"/>
  <c r="J3986" i="1" s="1"/>
  <c r="K3986" i="1"/>
  <c r="L3986" i="1"/>
  <c r="I3987" i="1"/>
  <c r="J3987" i="1"/>
  <c r="K3987" i="1"/>
  <c r="L3987" i="1"/>
  <c r="M3987" i="1"/>
  <c r="I3988" i="1"/>
  <c r="L3988" i="1" s="1"/>
  <c r="J3988" i="1"/>
  <c r="M3988" i="1"/>
  <c r="I3989" i="1"/>
  <c r="J3989" i="1" s="1"/>
  <c r="I3990" i="1"/>
  <c r="J3990" i="1" s="1"/>
  <c r="L3990" i="1"/>
  <c r="M3990" i="1"/>
  <c r="I3991" i="1"/>
  <c r="M3991" i="1" s="1"/>
  <c r="J3991" i="1"/>
  <c r="K3991" i="1"/>
  <c r="L3991" i="1"/>
  <c r="I3992" i="1"/>
  <c r="M3992" i="1" s="1"/>
  <c r="K3992" i="1"/>
  <c r="L3992" i="1"/>
  <c r="I3993" i="1"/>
  <c r="K3993" i="1" s="1"/>
  <c r="L3993" i="1"/>
  <c r="M3993" i="1"/>
  <c r="I3994" i="1"/>
  <c r="K3994" i="1" s="1"/>
  <c r="J3994" i="1"/>
  <c r="I3995" i="1"/>
  <c r="J3995" i="1"/>
  <c r="K3995" i="1"/>
  <c r="L3995" i="1"/>
  <c r="M3995" i="1"/>
  <c r="I3996" i="1"/>
  <c r="L3996" i="1" s="1"/>
  <c r="I3997" i="1"/>
  <c r="K3997" i="1" s="1"/>
  <c r="L3997" i="1"/>
  <c r="M3997" i="1"/>
  <c r="I3998" i="1"/>
  <c r="K3998" i="1"/>
  <c r="L3998" i="1"/>
  <c r="I3999" i="1"/>
  <c r="M3999" i="1" s="1"/>
  <c r="I4000" i="1"/>
  <c r="M4000" i="1" s="1"/>
  <c r="J4000" i="1"/>
  <c r="K4000" i="1"/>
  <c r="L4000" i="1"/>
  <c r="I4001" i="1"/>
  <c r="K4001" i="1" s="1"/>
  <c r="J4001" i="1"/>
  <c r="I4002" i="1"/>
  <c r="J4002" i="1" s="1"/>
  <c r="K4002" i="1"/>
  <c r="L4002" i="1"/>
  <c r="I4003" i="1"/>
  <c r="J4003" i="1"/>
  <c r="K4003" i="1"/>
  <c r="L4003" i="1"/>
  <c r="M4003" i="1"/>
  <c r="I4004" i="1"/>
  <c r="L4004" i="1" s="1"/>
  <c r="J4004" i="1"/>
  <c r="M4004" i="1"/>
  <c r="I4005" i="1"/>
  <c r="J4005" i="1" s="1"/>
  <c r="I4006" i="1"/>
  <c r="J4006" i="1" s="1"/>
  <c r="L4006" i="1"/>
  <c r="I4007" i="1"/>
  <c r="M4007" i="1" s="1"/>
  <c r="J4007" i="1"/>
  <c r="K4007" i="1"/>
  <c r="L4007" i="1"/>
  <c r="I4008" i="1"/>
  <c r="M4008" i="1" s="1"/>
  <c r="K4008" i="1"/>
  <c r="L4008" i="1"/>
  <c r="I4009" i="1"/>
  <c r="K4009" i="1" s="1"/>
  <c r="M4009" i="1"/>
  <c r="I4010" i="1"/>
  <c r="K4010" i="1" s="1"/>
  <c r="J4010" i="1"/>
  <c r="L4010" i="1"/>
  <c r="M4010" i="1"/>
  <c r="I4011" i="1"/>
  <c r="K4011" i="1" s="1"/>
  <c r="I4012" i="1"/>
  <c r="L4012" i="1" s="1"/>
  <c r="I4013" i="1"/>
  <c r="K4013" i="1" s="1"/>
  <c r="J4013" i="1"/>
  <c r="L4013" i="1"/>
  <c r="I4014" i="1"/>
  <c r="K4014" i="1"/>
  <c r="L4014" i="1"/>
  <c r="I4015" i="1"/>
  <c r="M4015" i="1" s="1"/>
  <c r="K4015" i="1"/>
  <c r="L4015" i="1"/>
  <c r="I4016" i="1"/>
  <c r="M4016" i="1" s="1"/>
  <c r="I4017" i="1"/>
  <c r="K4017" i="1" s="1"/>
  <c r="J4017" i="1"/>
  <c r="L4017" i="1"/>
  <c r="M4017" i="1"/>
  <c r="I4018" i="1"/>
  <c r="J4018" i="1" s="1"/>
  <c r="I4019" i="1"/>
  <c r="J4019" i="1"/>
  <c r="K4019" i="1"/>
  <c r="L4019" i="1"/>
  <c r="M4019" i="1"/>
  <c r="I4020" i="1"/>
  <c r="L4020" i="1" s="1"/>
  <c r="I4021" i="1"/>
  <c r="J4021" i="1" s="1"/>
  <c r="I4022" i="1"/>
  <c r="J4022" i="1" s="1"/>
  <c r="L4022" i="1"/>
  <c r="M4022" i="1"/>
  <c r="I4023" i="1"/>
  <c r="M4023" i="1" s="1"/>
  <c r="J4023" i="1"/>
  <c r="I4024" i="1"/>
  <c r="M4024" i="1" s="1"/>
  <c r="K4024" i="1"/>
  <c r="L4024" i="1"/>
  <c r="I4025" i="1"/>
  <c r="K4025" i="1" s="1"/>
  <c r="L4025" i="1"/>
  <c r="M4025" i="1"/>
  <c r="I4026" i="1"/>
  <c r="K4026" i="1" s="1"/>
  <c r="L4026" i="1"/>
  <c r="M4026" i="1"/>
  <c r="I4027" i="1"/>
  <c r="M4027" i="1" s="1"/>
  <c r="J4027" i="1"/>
  <c r="K4027" i="1"/>
  <c r="L4027" i="1"/>
  <c r="I4028" i="1"/>
  <c r="L4028" i="1" s="1"/>
  <c r="I4029" i="1"/>
  <c r="K4029" i="1" s="1"/>
  <c r="J4029" i="1"/>
  <c r="L4029" i="1"/>
  <c r="M4029" i="1"/>
  <c r="I4030" i="1"/>
  <c r="L4030" i="1" s="1"/>
  <c r="K4030" i="1"/>
  <c r="I4031" i="1"/>
  <c r="M4031" i="1" s="1"/>
  <c r="K4031" i="1"/>
  <c r="L4031" i="1"/>
  <c r="I4032" i="1"/>
  <c r="M4032" i="1" s="1"/>
  <c r="J4032" i="1"/>
  <c r="K4032" i="1"/>
  <c r="L4032" i="1"/>
  <c r="I4033" i="1"/>
  <c r="K4033" i="1" s="1"/>
  <c r="L4033" i="1"/>
  <c r="M4033" i="1"/>
  <c r="I4034" i="1"/>
  <c r="J4034" i="1" s="1"/>
  <c r="K4034" i="1"/>
  <c r="L4034" i="1"/>
  <c r="I4035" i="1"/>
  <c r="J4035" i="1"/>
  <c r="K4035" i="1"/>
  <c r="L4035" i="1"/>
  <c r="M4035" i="1"/>
  <c r="I4036" i="1"/>
  <c r="L4036" i="1" s="1"/>
  <c r="J4036" i="1"/>
  <c r="M4036" i="1"/>
  <c r="I4037" i="1"/>
  <c r="J4037" i="1" s="1"/>
  <c r="I4038" i="1"/>
  <c r="J4038" i="1" s="1"/>
  <c r="M4038" i="1"/>
  <c r="I4039" i="1"/>
  <c r="M4039" i="1" s="1"/>
  <c r="J4039" i="1"/>
  <c r="K4039" i="1"/>
  <c r="L4039" i="1"/>
  <c r="I4040" i="1"/>
  <c r="M4040" i="1" s="1"/>
  <c r="K4040" i="1"/>
  <c r="L4040" i="1"/>
  <c r="I4041" i="1"/>
  <c r="K4041" i="1" s="1"/>
  <c r="L4041" i="1"/>
  <c r="M4041" i="1"/>
  <c r="I4042" i="1"/>
  <c r="K4042" i="1" s="1"/>
  <c r="J4042" i="1"/>
  <c r="L4042" i="1"/>
  <c r="I4043" i="1"/>
  <c r="J4043" i="1"/>
  <c r="K4043" i="1"/>
  <c r="L4043" i="1"/>
  <c r="M4043" i="1"/>
  <c r="I4044" i="1"/>
  <c r="L4044" i="1" s="1"/>
  <c r="I4045" i="1"/>
  <c r="K4045" i="1" s="1"/>
  <c r="I4046" i="1"/>
  <c r="K4046" i="1"/>
  <c r="L4046" i="1"/>
  <c r="I4047" i="1"/>
  <c r="M4047" i="1" s="1"/>
  <c r="K4047" i="1"/>
  <c r="I4048" i="1"/>
  <c r="M4048" i="1" s="1"/>
  <c r="J4048" i="1"/>
  <c r="K4048" i="1"/>
  <c r="L4048" i="1"/>
  <c r="I4049" i="1"/>
  <c r="K4049" i="1" s="1"/>
  <c r="J4049" i="1"/>
  <c r="L4049" i="1"/>
  <c r="I4050" i="1"/>
  <c r="J4050" i="1" s="1"/>
  <c r="K4050" i="1"/>
  <c r="L4050" i="1"/>
  <c r="I4051" i="1"/>
  <c r="J4051" i="1"/>
  <c r="K4051" i="1"/>
  <c r="L4051" i="1"/>
  <c r="M4051" i="1"/>
  <c r="I4052" i="1"/>
  <c r="L4052" i="1" s="1"/>
  <c r="J4052" i="1"/>
  <c r="M4052" i="1"/>
  <c r="I4053" i="1"/>
  <c r="J4053" i="1" s="1"/>
  <c r="I4054" i="1"/>
  <c r="J4054" i="1" s="1"/>
  <c r="L4054" i="1"/>
  <c r="M4054" i="1"/>
  <c r="I4055" i="1"/>
  <c r="M4055" i="1" s="1"/>
  <c r="K4055" i="1"/>
  <c r="L4055" i="1"/>
  <c r="I4056" i="1"/>
  <c r="M4056" i="1" s="1"/>
  <c r="K4056" i="1"/>
  <c r="L4056" i="1"/>
  <c r="I4057" i="1"/>
  <c r="K4057" i="1" s="1"/>
  <c r="I4058" i="1"/>
  <c r="K4058" i="1" s="1"/>
  <c r="J4058" i="1"/>
  <c r="L4058" i="1"/>
  <c r="M4058" i="1"/>
  <c r="I4059" i="1"/>
  <c r="L4059" i="1" s="1"/>
  <c r="J4059" i="1"/>
  <c r="I4060" i="1"/>
  <c r="L4060" i="1" s="1"/>
  <c r="I4061" i="1"/>
  <c r="K4061" i="1" s="1"/>
  <c r="J4061" i="1"/>
  <c r="L4061" i="1"/>
  <c r="M4061" i="1"/>
  <c r="I4062" i="1"/>
  <c r="L4062" i="1"/>
  <c r="I4063" i="1"/>
  <c r="M4063" i="1" s="1"/>
  <c r="K4063" i="1"/>
  <c r="L4063" i="1"/>
  <c r="I4064" i="1"/>
  <c r="M4064" i="1" s="1"/>
  <c r="J4064" i="1"/>
  <c r="I4065" i="1"/>
  <c r="K4065" i="1" s="1"/>
  <c r="J4065" i="1"/>
  <c r="L4065" i="1"/>
  <c r="M4065" i="1"/>
  <c r="I4066" i="1"/>
  <c r="J4066" i="1" s="1"/>
  <c r="K4066" i="1"/>
  <c r="I4067" i="1"/>
  <c r="J4067" i="1"/>
  <c r="K4067" i="1"/>
  <c r="L4067" i="1"/>
  <c r="M4067" i="1"/>
  <c r="I4068" i="1"/>
  <c r="L4068" i="1" s="1"/>
  <c r="J4068" i="1"/>
  <c r="I4069" i="1"/>
  <c r="J4069" i="1" s="1"/>
  <c r="I4070" i="1"/>
  <c r="J4070" i="1" s="1"/>
  <c r="L4070" i="1"/>
  <c r="M4070" i="1"/>
  <c r="I4071" i="1"/>
  <c r="M4071" i="1" s="1"/>
  <c r="J4071" i="1"/>
  <c r="K4071" i="1"/>
  <c r="I4072" i="1"/>
  <c r="M4072" i="1" s="1"/>
  <c r="K4072" i="1"/>
  <c r="L4072" i="1"/>
  <c r="I4073" i="1"/>
  <c r="K4073" i="1" s="1"/>
  <c r="L4073" i="1"/>
  <c r="M4073" i="1"/>
  <c r="I4074" i="1"/>
  <c r="K4074" i="1" s="1"/>
  <c r="I4075" i="1"/>
  <c r="M4075" i="1" s="1"/>
  <c r="J4075" i="1"/>
  <c r="K4075" i="1"/>
  <c r="L4075" i="1"/>
  <c r="I4076" i="1"/>
  <c r="L4076" i="1" s="1"/>
  <c r="I4077" i="1"/>
  <c r="K4077" i="1" s="1"/>
  <c r="J4077" i="1"/>
  <c r="L4077" i="1"/>
  <c r="M4077" i="1"/>
  <c r="I4078" i="1"/>
  <c r="J4078" i="1" s="1"/>
  <c r="K4078" i="1"/>
  <c r="I4079" i="1"/>
  <c r="M4079" i="1" s="1"/>
  <c r="K4079" i="1"/>
  <c r="L4079" i="1"/>
  <c r="I4080" i="1"/>
  <c r="M4080" i="1" s="1"/>
  <c r="J4080" i="1"/>
  <c r="K4080" i="1"/>
  <c r="I4081" i="1"/>
  <c r="K4081" i="1" s="1"/>
  <c r="J4081" i="1"/>
  <c r="L4081" i="1"/>
  <c r="M4081" i="1"/>
  <c r="I4082" i="1"/>
  <c r="J4082" i="1" s="1"/>
  <c r="K4082" i="1"/>
  <c r="I4083" i="1"/>
  <c r="J4083" i="1"/>
  <c r="K4083" i="1"/>
  <c r="L4083" i="1"/>
  <c r="M4083" i="1"/>
  <c r="I4084" i="1"/>
  <c r="L4084" i="1" s="1"/>
  <c r="J4084" i="1"/>
  <c r="I4085" i="1"/>
  <c r="J4085" i="1" s="1"/>
  <c r="I4086" i="1"/>
  <c r="J4086" i="1" s="1"/>
  <c r="L4086" i="1"/>
  <c r="M4086" i="1"/>
  <c r="I4087" i="1"/>
  <c r="M4087" i="1" s="1"/>
  <c r="J4087" i="1"/>
  <c r="K4087" i="1"/>
  <c r="I4088" i="1"/>
  <c r="M4088" i="1" s="1"/>
  <c r="K4088" i="1"/>
  <c r="L4088" i="1"/>
  <c r="I4089" i="1"/>
  <c r="K4089" i="1" s="1"/>
  <c r="L4089" i="1"/>
  <c r="M4089" i="1"/>
  <c r="I4090" i="1"/>
  <c r="K4090" i="1" s="1"/>
  <c r="I4091" i="1"/>
  <c r="M4091" i="1" s="1"/>
  <c r="J4091" i="1"/>
  <c r="K4091" i="1"/>
  <c r="L4091" i="1"/>
  <c r="I4092" i="1"/>
  <c r="L4092" i="1" s="1"/>
  <c r="I4093" i="1"/>
  <c r="K4093" i="1" s="1"/>
  <c r="J4093" i="1"/>
  <c r="L4093" i="1"/>
  <c r="M4093" i="1"/>
  <c r="I4094" i="1"/>
  <c r="J4094" i="1" s="1"/>
  <c r="K4094" i="1"/>
  <c r="I4095" i="1"/>
  <c r="M4095" i="1" s="1"/>
  <c r="K4095" i="1"/>
  <c r="L4095" i="1"/>
  <c r="I4096" i="1"/>
  <c r="M4096" i="1" s="1"/>
  <c r="J4096" i="1"/>
  <c r="K4096" i="1"/>
  <c r="I4097" i="1"/>
  <c r="K4097" i="1" s="1"/>
  <c r="J4097" i="1"/>
  <c r="L4097" i="1"/>
  <c r="M4097" i="1"/>
  <c r="I4098" i="1"/>
  <c r="J4098" i="1" s="1"/>
  <c r="K4098" i="1"/>
  <c r="I4099" i="1"/>
  <c r="J4099" i="1"/>
  <c r="K4099" i="1"/>
  <c r="L4099" i="1"/>
  <c r="M4099" i="1"/>
  <c r="I4100" i="1"/>
  <c r="K4100" i="1" s="1"/>
  <c r="J4100" i="1"/>
  <c r="I4101" i="1"/>
  <c r="J4101" i="1"/>
  <c r="K4101" i="1"/>
  <c r="L4101" i="1"/>
  <c r="M4101" i="1"/>
  <c r="I4102" i="1"/>
  <c r="K4102" i="1" s="1"/>
  <c r="I4103" i="1"/>
  <c r="L4103" i="1" s="1"/>
  <c r="J4103" i="1"/>
  <c r="K4103" i="1"/>
  <c r="M4103" i="1"/>
  <c r="I4104" i="1"/>
  <c r="J4104" i="1" s="1"/>
  <c r="I4105" i="1"/>
  <c r="M4105" i="1" s="1"/>
  <c r="K4105" i="1"/>
  <c r="L4105" i="1"/>
  <c r="I4106" i="1"/>
  <c r="J4106" i="1" s="1"/>
  <c r="K4106" i="1"/>
  <c r="L4106" i="1"/>
  <c r="I4107" i="1"/>
  <c r="K4107" i="1" s="1"/>
  <c r="I4108" i="1"/>
  <c r="K4108" i="1" s="1"/>
  <c r="J4108" i="1"/>
  <c r="L4108" i="1"/>
  <c r="M4108" i="1"/>
  <c r="I4109" i="1"/>
  <c r="M4109" i="1" s="1"/>
  <c r="J4109" i="1"/>
  <c r="K4109" i="1"/>
  <c r="I4110" i="1"/>
  <c r="J4110" i="1"/>
  <c r="K4110" i="1"/>
  <c r="L4110" i="1"/>
  <c r="M4110" i="1"/>
  <c r="I4111" i="1"/>
  <c r="L4111" i="1" s="1"/>
  <c r="I4112" i="1"/>
  <c r="J4112" i="1" s="1"/>
  <c r="I4113" i="1"/>
  <c r="M4113" i="1" s="1"/>
  <c r="K4113" i="1"/>
  <c r="L4113" i="1"/>
  <c r="I4114" i="1"/>
  <c r="J4114" i="1" s="1"/>
  <c r="I4115" i="1"/>
  <c r="K4115" i="1" s="1"/>
  <c r="J4115" i="1"/>
  <c r="I4116" i="1"/>
  <c r="K4116" i="1" s="1"/>
  <c r="J4116" i="1"/>
  <c r="L4116" i="1"/>
  <c r="M4116" i="1"/>
  <c r="I4117" i="1"/>
  <c r="J4117" i="1" s="1"/>
  <c r="K4117" i="1"/>
  <c r="L4117" i="1"/>
  <c r="M4117" i="1"/>
  <c r="I4118" i="1"/>
  <c r="M4118" i="1" s="1"/>
  <c r="J4118" i="1"/>
  <c r="K4118" i="1"/>
  <c r="I4119" i="1"/>
  <c r="L4119" i="1" s="1"/>
  <c r="J4119" i="1"/>
  <c r="K4119" i="1"/>
  <c r="M4119" i="1"/>
  <c r="I4120" i="1"/>
  <c r="J4120" i="1" s="1"/>
  <c r="I4121" i="1"/>
  <c r="M4121" i="1" s="1"/>
  <c r="I4122" i="1"/>
  <c r="J4122" i="1" s="1"/>
  <c r="K4122" i="1"/>
  <c r="L4122" i="1"/>
  <c r="I4123" i="1"/>
  <c r="K4123" i="1" s="1"/>
  <c r="J4123" i="1"/>
  <c r="I4124" i="1"/>
  <c r="K4124" i="1" s="1"/>
  <c r="I4125" i="1"/>
  <c r="J4125" i="1"/>
  <c r="K4125" i="1"/>
  <c r="L4125" i="1"/>
  <c r="M4125" i="1"/>
  <c r="I4126" i="1"/>
  <c r="J4126" i="1" s="1"/>
  <c r="K4126" i="1"/>
  <c r="L4126" i="1"/>
  <c r="M4126" i="1"/>
  <c r="I4127" i="1"/>
  <c r="L4127" i="1" s="1"/>
  <c r="J4127" i="1"/>
  <c r="K4127" i="1"/>
  <c r="I4128" i="1"/>
  <c r="J4128" i="1" s="1"/>
  <c r="I4129" i="1"/>
  <c r="M4129" i="1" s="1"/>
  <c r="K4129" i="1"/>
  <c r="L4129" i="1"/>
  <c r="I4130" i="1"/>
  <c r="J4130" i="1" s="1"/>
  <c r="K4130" i="1"/>
  <c r="L4130" i="1"/>
  <c r="I4131" i="1"/>
  <c r="K4131" i="1" s="1"/>
  <c r="I4132" i="1"/>
  <c r="K4132" i="1" s="1"/>
  <c r="J4132" i="1"/>
  <c r="L4132" i="1"/>
  <c r="M4132" i="1"/>
  <c r="I4133" i="1"/>
  <c r="L4133" i="1" s="1"/>
  <c r="J4133" i="1"/>
  <c r="I4134" i="1"/>
  <c r="J4134" i="1"/>
  <c r="K4134" i="1"/>
  <c r="L4134" i="1"/>
  <c r="M4134" i="1"/>
  <c r="I4135" i="1"/>
  <c r="L4135" i="1" s="1"/>
  <c r="K4135" i="1"/>
  <c r="M4135" i="1"/>
  <c r="I4136" i="1"/>
  <c r="J4136" i="1" s="1"/>
  <c r="I4137" i="1"/>
  <c r="M4137" i="1" s="1"/>
  <c r="K4137" i="1"/>
  <c r="L4137" i="1"/>
  <c r="I4138" i="1"/>
  <c r="J4138" i="1" s="1"/>
  <c r="L4138" i="1"/>
  <c r="I4139" i="1"/>
  <c r="K4139" i="1" s="1"/>
  <c r="J4139" i="1"/>
  <c r="I4140" i="1"/>
  <c r="K4140" i="1" s="1"/>
  <c r="J4140" i="1"/>
  <c r="L4140" i="1"/>
  <c r="I4141" i="1"/>
  <c r="J4141" i="1"/>
  <c r="K4141" i="1"/>
  <c r="L4141" i="1"/>
  <c r="M4141" i="1"/>
  <c r="I4142" i="1"/>
  <c r="L4142" i="1" s="1"/>
  <c r="J4142" i="1"/>
  <c r="I4143" i="1"/>
  <c r="L4143" i="1" s="1"/>
  <c r="J4143" i="1"/>
  <c r="K4143" i="1"/>
  <c r="M4143" i="1"/>
  <c r="I4144" i="1"/>
  <c r="J4144" i="1" s="1"/>
  <c r="I4145" i="1"/>
  <c r="M4145" i="1" s="1"/>
  <c r="L4145" i="1"/>
  <c r="I4146" i="1"/>
  <c r="J4146" i="1" s="1"/>
  <c r="K4146" i="1"/>
  <c r="L4146" i="1"/>
  <c r="I4147" i="1"/>
  <c r="K4147" i="1" s="1"/>
  <c r="J4147" i="1"/>
  <c r="I4148" i="1"/>
  <c r="K4148" i="1" s="1"/>
  <c r="L4148" i="1"/>
  <c r="M4148" i="1"/>
  <c r="I4149" i="1"/>
  <c r="M4149" i="1" s="1"/>
  <c r="J4149" i="1"/>
  <c r="K4149" i="1"/>
  <c r="L4149" i="1"/>
  <c r="I4150" i="1"/>
  <c r="J4150" i="1"/>
  <c r="K4150" i="1"/>
  <c r="L4150" i="1"/>
  <c r="M4150" i="1"/>
  <c r="I4151" i="1"/>
  <c r="L4151" i="1" s="1"/>
  <c r="J4151" i="1"/>
  <c r="I4152" i="1"/>
  <c r="J4152" i="1" s="1"/>
  <c r="I4153" i="1"/>
  <c r="M4153" i="1" s="1"/>
  <c r="K4153" i="1"/>
  <c r="L4153" i="1"/>
  <c r="I4154" i="1"/>
  <c r="J4154" i="1" s="1"/>
  <c r="K4154" i="1"/>
  <c r="I4155" i="1"/>
  <c r="K4155" i="1" s="1"/>
  <c r="J4155" i="1"/>
  <c r="I4156" i="1"/>
  <c r="K4156" i="1" s="1"/>
  <c r="J4156" i="1"/>
  <c r="L4156" i="1"/>
  <c r="M4156" i="1"/>
  <c r="I4157" i="1"/>
  <c r="K4157" i="1" s="1"/>
  <c r="I4158" i="1"/>
  <c r="M4158" i="1" s="1"/>
  <c r="J4158" i="1"/>
  <c r="K4158" i="1"/>
  <c r="L4158" i="1"/>
  <c r="I4159" i="1"/>
  <c r="L4159" i="1" s="1"/>
  <c r="J4159" i="1"/>
  <c r="K4159" i="1"/>
  <c r="M4159" i="1"/>
  <c r="I4160" i="1"/>
  <c r="J4160" i="1" s="1"/>
  <c r="I4161" i="1"/>
  <c r="M4161" i="1" s="1"/>
  <c r="K4161" i="1"/>
  <c r="I4162" i="1"/>
  <c r="J4162" i="1" s="1"/>
  <c r="K4162" i="1"/>
  <c r="L4162" i="1"/>
  <c r="I4163" i="1"/>
  <c r="K4163" i="1" s="1"/>
  <c r="J4163" i="1"/>
  <c r="I4164" i="1"/>
  <c r="K4164" i="1" s="1"/>
  <c r="J4164" i="1"/>
  <c r="I4165" i="1"/>
  <c r="J4165" i="1"/>
  <c r="K4165" i="1"/>
  <c r="L4165" i="1"/>
  <c r="M4165" i="1"/>
  <c r="I4166" i="1"/>
  <c r="K4166" i="1" s="1"/>
  <c r="I4167" i="1"/>
  <c r="L4167" i="1" s="1"/>
  <c r="J4167" i="1"/>
  <c r="K4167" i="1"/>
  <c r="M4167" i="1"/>
  <c r="I16" i="1"/>
  <c r="L16" i="1" s="1"/>
  <c r="J3982" i="1" l="1"/>
  <c r="M3982" i="1"/>
  <c r="K3821" i="1"/>
  <c r="M3821" i="1"/>
  <c r="J3821" i="1"/>
  <c r="K3757" i="1"/>
  <c r="J3757" i="1"/>
  <c r="J2883" i="1"/>
  <c r="L2883" i="1"/>
  <c r="K2883" i="1"/>
  <c r="M2819" i="1"/>
  <c r="J2819" i="1"/>
  <c r="L2819" i="1"/>
  <c r="K2819" i="1"/>
  <c r="M2723" i="1"/>
  <c r="J2723" i="1"/>
  <c r="L2723" i="1"/>
  <c r="K2723" i="1"/>
  <c r="L2441" i="1"/>
  <c r="K2441" i="1"/>
  <c r="M2264" i="1"/>
  <c r="L2264" i="1"/>
  <c r="K2106" i="1"/>
  <c r="L2106" i="1"/>
  <c r="J2106" i="1"/>
  <c r="M2106" i="1"/>
  <c r="K2051" i="1"/>
  <c r="M2051" i="1"/>
  <c r="J2051" i="1"/>
  <c r="M1931" i="1"/>
  <c r="J1931" i="1"/>
  <c r="L1931" i="1"/>
  <c r="K1931" i="1"/>
  <c r="K983" i="1"/>
  <c r="J983" i="1"/>
  <c r="L983" i="1"/>
  <c r="M983" i="1"/>
  <c r="K3949" i="1"/>
  <c r="J3949" i="1"/>
  <c r="K3869" i="1"/>
  <c r="J3869" i="1"/>
  <c r="K3853" i="1"/>
  <c r="J3853" i="1"/>
  <c r="K3777" i="1"/>
  <c r="M3777" i="1"/>
  <c r="J3777" i="1"/>
  <c r="J3738" i="1"/>
  <c r="K3738" i="1"/>
  <c r="M3711" i="1"/>
  <c r="J3711" i="1"/>
  <c r="J3698" i="1"/>
  <c r="L3698" i="1"/>
  <c r="K3686" i="1"/>
  <c r="J3686" i="1"/>
  <c r="M3686" i="1"/>
  <c r="L3353" i="1"/>
  <c r="J3353" i="1"/>
  <c r="M3272" i="1"/>
  <c r="J3272" i="1"/>
  <c r="L3272" i="1"/>
  <c r="L3247" i="1"/>
  <c r="J3247" i="1"/>
  <c r="M3247" i="1"/>
  <c r="K2926" i="1"/>
  <c r="L2926" i="1"/>
  <c r="J2926" i="1"/>
  <c r="M2926" i="1"/>
  <c r="K2910" i="1"/>
  <c r="L2910" i="1"/>
  <c r="J2910" i="1"/>
  <c r="J2860" i="1"/>
  <c r="L2860" i="1"/>
  <c r="K2860" i="1"/>
  <c r="K2738" i="1"/>
  <c r="L2738" i="1"/>
  <c r="J2738" i="1"/>
  <c r="M2738" i="1"/>
  <c r="J2564" i="1"/>
  <c r="L2564" i="1"/>
  <c r="M2564" i="1"/>
  <c r="K2564" i="1"/>
  <c r="M2440" i="1"/>
  <c r="J2440" i="1"/>
  <c r="L2440" i="1"/>
  <c r="K2440" i="1"/>
  <c r="L2422" i="1"/>
  <c r="M2422" i="1"/>
  <c r="M2105" i="1"/>
  <c r="J2105" i="1"/>
  <c r="K2029" i="1"/>
  <c r="L2029" i="1"/>
  <c r="M2029" i="1"/>
  <c r="K1745" i="1"/>
  <c r="J1745" i="1"/>
  <c r="M1745" i="1"/>
  <c r="L1745" i="1"/>
  <c r="J1572" i="1"/>
  <c r="L1572" i="1"/>
  <c r="M1572" i="1"/>
  <c r="K1572" i="1"/>
  <c r="K3946" i="1"/>
  <c r="M3946" i="1"/>
  <c r="K3898" i="1"/>
  <c r="M3898" i="1"/>
  <c r="K3882" i="1"/>
  <c r="M3882" i="1"/>
  <c r="L3704" i="1"/>
  <c r="J3704" i="1"/>
  <c r="K3658" i="1"/>
  <c r="J3658" i="1"/>
  <c r="K3490" i="1"/>
  <c r="J3490" i="1"/>
  <c r="M3399" i="1"/>
  <c r="K3399" i="1"/>
  <c r="J3304" i="1"/>
  <c r="L3304" i="1"/>
  <c r="K3264" i="1"/>
  <c r="L3264" i="1"/>
  <c r="J3264" i="1"/>
  <c r="L3193" i="1"/>
  <c r="M3193" i="1"/>
  <c r="K3119" i="1"/>
  <c r="M3119" i="1"/>
  <c r="M3052" i="1"/>
  <c r="K3052" i="1"/>
  <c r="J3052" i="1"/>
  <c r="K2934" i="1"/>
  <c r="L2934" i="1"/>
  <c r="M2934" i="1"/>
  <c r="J2934" i="1"/>
  <c r="K2894" i="1"/>
  <c r="J2894" i="1"/>
  <c r="M2894" i="1"/>
  <c r="L2894" i="1"/>
  <c r="J2873" i="1"/>
  <c r="M2873" i="1"/>
  <c r="K2873" i="1"/>
  <c r="K2715" i="1"/>
  <c r="J2715" i="1"/>
  <c r="J2601" i="1"/>
  <c r="L2601" i="1"/>
  <c r="J2587" i="1"/>
  <c r="L2587" i="1"/>
  <c r="K2587" i="1"/>
  <c r="M2563" i="1"/>
  <c r="K2563" i="1"/>
  <c r="J2563" i="1"/>
  <c r="L2563" i="1"/>
  <c r="M2452" i="1"/>
  <c r="J2452" i="1"/>
  <c r="L2452" i="1"/>
  <c r="K2452" i="1"/>
  <c r="M2286" i="1"/>
  <c r="K2286" i="1"/>
  <c r="J2154" i="1"/>
  <c r="K2154" i="1"/>
  <c r="L2154" i="1"/>
  <c r="M2154" i="1"/>
  <c r="M1831" i="1"/>
  <c r="J1831" i="1"/>
  <c r="L1831" i="1"/>
  <c r="M1261" i="1"/>
  <c r="K1261" i="1"/>
  <c r="L1153" i="1"/>
  <c r="J1153" i="1"/>
  <c r="M1153" i="1"/>
  <c r="M990" i="1"/>
  <c r="L990" i="1"/>
  <c r="J990" i="1"/>
  <c r="K990" i="1"/>
  <c r="L251" i="1"/>
  <c r="J251" i="1"/>
  <c r="M251" i="1"/>
  <c r="K251" i="1"/>
  <c r="M205" i="1"/>
  <c r="J205" i="1"/>
  <c r="K205" i="1"/>
  <c r="L205" i="1"/>
  <c r="M3903" i="1"/>
  <c r="K3903" i="1"/>
  <c r="J3814" i="1"/>
  <c r="L3814" i="1"/>
  <c r="M3791" i="1"/>
  <c r="K3791" i="1"/>
  <c r="J3714" i="1"/>
  <c r="K3714" i="1"/>
  <c r="L3643" i="1"/>
  <c r="M3643" i="1"/>
  <c r="K3566" i="1"/>
  <c r="L3566" i="1"/>
  <c r="L3531" i="1"/>
  <c r="M3531" i="1"/>
  <c r="K3406" i="1"/>
  <c r="M3406" i="1"/>
  <c r="J3406" i="1"/>
  <c r="J3197" i="1"/>
  <c r="M3197" i="1"/>
  <c r="K3805" i="1"/>
  <c r="M3805" i="1"/>
  <c r="J3805" i="1"/>
  <c r="K3717" i="1"/>
  <c r="L3717" i="1"/>
  <c r="K3352" i="1"/>
  <c r="M3352" i="1"/>
  <c r="K3206" i="1"/>
  <c r="J3206" i="1"/>
  <c r="M3206" i="1"/>
  <c r="M3092" i="1"/>
  <c r="K3092" i="1"/>
  <c r="M2988" i="1"/>
  <c r="J2988" i="1"/>
  <c r="L2988" i="1"/>
  <c r="M2675" i="1"/>
  <c r="J2675" i="1"/>
  <c r="L2675" i="1"/>
  <c r="K2498" i="1"/>
  <c r="J2498" i="1"/>
  <c r="M2498" i="1"/>
  <c r="L2498" i="1"/>
  <c r="K1434" i="1"/>
  <c r="J1434" i="1"/>
  <c r="L1434" i="1"/>
  <c r="M1434" i="1"/>
  <c r="M4124" i="1"/>
  <c r="L4011" i="1"/>
  <c r="K3921" i="1"/>
  <c r="J3921" i="1"/>
  <c r="K3905" i="1"/>
  <c r="J3905" i="1"/>
  <c r="K3889" i="1"/>
  <c r="J3889" i="1"/>
  <c r="K3873" i="1"/>
  <c r="J3873" i="1"/>
  <c r="K16" i="1"/>
  <c r="J4166" i="1"/>
  <c r="L4164" i="1"/>
  <c r="L4161" i="1"/>
  <c r="J4157" i="1"/>
  <c r="L4154" i="1"/>
  <c r="K4151" i="1"/>
  <c r="K4142" i="1"/>
  <c r="M4140" i="1"/>
  <c r="K4133" i="1"/>
  <c r="M4127" i="1"/>
  <c r="J4124" i="1"/>
  <c r="K4121" i="1"/>
  <c r="L4118" i="1"/>
  <c r="K4114" i="1"/>
  <c r="J4111" i="1"/>
  <c r="L4109" i="1"/>
  <c r="J4107" i="1"/>
  <c r="J4102" i="1"/>
  <c r="L4100" i="1"/>
  <c r="L4098" i="1"/>
  <c r="L4096" i="1"/>
  <c r="L4094" i="1"/>
  <c r="J4090" i="1"/>
  <c r="L4087" i="1"/>
  <c r="M4084" i="1"/>
  <c r="L4082" i="1"/>
  <c r="L4080" i="1"/>
  <c r="L4078" i="1"/>
  <c r="J4074" i="1"/>
  <c r="L4071" i="1"/>
  <c r="M4068" i="1"/>
  <c r="L4066" i="1"/>
  <c r="K4064" i="1"/>
  <c r="J4062" i="1"/>
  <c r="M4062" i="1"/>
  <c r="K4059" i="1"/>
  <c r="L4057" i="1"/>
  <c r="M4049" i="1"/>
  <c r="L4047" i="1"/>
  <c r="J4045" i="1"/>
  <c r="M4042" i="1"/>
  <c r="K4023" i="1"/>
  <c r="J4020" i="1"/>
  <c r="K4018" i="1"/>
  <c r="J4016" i="1"/>
  <c r="M4013" i="1"/>
  <c r="J4011" i="1"/>
  <c r="M4006" i="1"/>
  <c r="L4001" i="1"/>
  <c r="K3999" i="1"/>
  <c r="L3994" i="1"/>
  <c r="L3984" i="1"/>
  <c r="K3982" i="1"/>
  <c r="L3979" i="1"/>
  <c r="M3977" i="1"/>
  <c r="J3975" i="1"/>
  <c r="L3965" i="1"/>
  <c r="K3952" i="1"/>
  <c r="M3949" i="1"/>
  <c r="K3936" i="1"/>
  <c r="K3920" i="1"/>
  <c r="K3904" i="1"/>
  <c r="K3888" i="1"/>
  <c r="K3872" i="1"/>
  <c r="M3869" i="1"/>
  <c r="K3856" i="1"/>
  <c r="M3853" i="1"/>
  <c r="K3840" i="1"/>
  <c r="K3824" i="1"/>
  <c r="L3821" i="1"/>
  <c r="M3807" i="1"/>
  <c r="K3807" i="1"/>
  <c r="L3803" i="1"/>
  <c r="J3798" i="1"/>
  <c r="L3798" i="1"/>
  <c r="M3775" i="1"/>
  <c r="K3775" i="1"/>
  <c r="L3771" i="1"/>
  <c r="J3766" i="1"/>
  <c r="L3766" i="1"/>
  <c r="L3760" i="1"/>
  <c r="M3760" i="1"/>
  <c r="L3757" i="1"/>
  <c r="J3726" i="1"/>
  <c r="K3726" i="1"/>
  <c r="M3726" i="1"/>
  <c r="M3723" i="1"/>
  <c r="L3711" i="1"/>
  <c r="K3699" i="1"/>
  <c r="M3699" i="1"/>
  <c r="M3687" i="1"/>
  <c r="J3687" i="1"/>
  <c r="L3683" i="1"/>
  <c r="K3666" i="1"/>
  <c r="L3666" i="1"/>
  <c r="K3663" i="1"/>
  <c r="L3656" i="1"/>
  <c r="J3656" i="1"/>
  <c r="K3646" i="1"/>
  <c r="M3646" i="1"/>
  <c r="J3646" i="1"/>
  <c r="K3620" i="1"/>
  <c r="L3620" i="1"/>
  <c r="K3614" i="1"/>
  <c r="J3614" i="1"/>
  <c r="K3610" i="1"/>
  <c r="J3610" i="1"/>
  <c r="L3605" i="1"/>
  <c r="K3602" i="1"/>
  <c r="L3602" i="1"/>
  <c r="L3599" i="1"/>
  <c r="J3599" i="1"/>
  <c r="K3570" i="1"/>
  <c r="M3570" i="1"/>
  <c r="J3560" i="1"/>
  <c r="L3560" i="1"/>
  <c r="K3550" i="1"/>
  <c r="M3550" i="1"/>
  <c r="M3495" i="1"/>
  <c r="L3495" i="1"/>
  <c r="J3495" i="1"/>
  <c r="L3465" i="1"/>
  <c r="J3465" i="1"/>
  <c r="M3456" i="1"/>
  <c r="M3447" i="1"/>
  <c r="L3447" i="1"/>
  <c r="K3442" i="1"/>
  <c r="M3442" i="1"/>
  <c r="J3442" i="1"/>
  <c r="K3439" i="1"/>
  <c r="M3439" i="1"/>
  <c r="K3432" i="1"/>
  <c r="K3428" i="1"/>
  <c r="K3422" i="1"/>
  <c r="M3422" i="1"/>
  <c r="J3422" i="1"/>
  <c r="K3407" i="1"/>
  <c r="L3403" i="1"/>
  <c r="M3403" i="1"/>
  <c r="L3389" i="1"/>
  <c r="K3382" i="1"/>
  <c r="J3382" i="1"/>
  <c r="M3382" i="1"/>
  <c r="K3302" i="1"/>
  <c r="J3302" i="1"/>
  <c r="M3302" i="1"/>
  <c r="L3295" i="1"/>
  <c r="J3295" i="1"/>
  <c r="L3291" i="1"/>
  <c r="K3278" i="1"/>
  <c r="M3278" i="1"/>
  <c r="K3266" i="1"/>
  <c r="J3266" i="1"/>
  <c r="M3266" i="1"/>
  <c r="J3261" i="1"/>
  <c r="M3261" i="1"/>
  <c r="L3261" i="1"/>
  <c r="M3243" i="1"/>
  <c r="K3208" i="1"/>
  <c r="K3170" i="1"/>
  <c r="L3170" i="1"/>
  <c r="J3170" i="1"/>
  <c r="L3145" i="1"/>
  <c r="M3145" i="1"/>
  <c r="J3145" i="1"/>
  <c r="K3126" i="1"/>
  <c r="M3126" i="1"/>
  <c r="L3126" i="1"/>
  <c r="L3079" i="1"/>
  <c r="J3029" i="1"/>
  <c r="K3029" i="1"/>
  <c r="K2976" i="1"/>
  <c r="M2976" i="1"/>
  <c r="L2976" i="1"/>
  <c r="J2976" i="1"/>
  <c r="J2896" i="1"/>
  <c r="L2896" i="1"/>
  <c r="M2883" i="1"/>
  <c r="K2788" i="1"/>
  <c r="J2788" i="1"/>
  <c r="K2740" i="1"/>
  <c r="J2740" i="1"/>
  <c r="M2727" i="1"/>
  <c r="L2727" i="1"/>
  <c r="L2711" i="1"/>
  <c r="M2711" i="1"/>
  <c r="K2654" i="1"/>
  <c r="J2654" i="1"/>
  <c r="M2654" i="1"/>
  <c r="L2654" i="1"/>
  <c r="L2640" i="1"/>
  <c r="K2640" i="1"/>
  <c r="K2618" i="1"/>
  <c r="L2618" i="1"/>
  <c r="M2618" i="1"/>
  <c r="K2606" i="1"/>
  <c r="J2606" i="1"/>
  <c r="M2606" i="1"/>
  <c r="L2583" i="1"/>
  <c r="M2583" i="1"/>
  <c r="L2551" i="1"/>
  <c r="M2551" i="1"/>
  <c r="L2519" i="1"/>
  <c r="M2519" i="1"/>
  <c r="L2505" i="1"/>
  <c r="M2500" i="1"/>
  <c r="J2500" i="1"/>
  <c r="L2500" i="1"/>
  <c r="J2468" i="1"/>
  <c r="L2468" i="1"/>
  <c r="M2468" i="1"/>
  <c r="K2468" i="1"/>
  <c r="J2405" i="1"/>
  <c r="L2402" i="1"/>
  <c r="M2402" i="1"/>
  <c r="K2397" i="1"/>
  <c r="J2371" i="1"/>
  <c r="L2371" i="1"/>
  <c r="M2371" i="1"/>
  <c r="K2362" i="1"/>
  <c r="L2362" i="1"/>
  <c r="J2357" i="1"/>
  <c r="K2357" i="1"/>
  <c r="L2265" i="1"/>
  <c r="M2265" i="1"/>
  <c r="K2259" i="1"/>
  <c r="J2259" i="1"/>
  <c r="M2259" i="1"/>
  <c r="M2178" i="1"/>
  <c r="L2178" i="1"/>
  <c r="K2107" i="1"/>
  <c r="J2107" i="1"/>
  <c r="M2107" i="1"/>
  <c r="L2107" i="1"/>
  <c r="L2051" i="1"/>
  <c r="J2030" i="1"/>
  <c r="K2030" i="1"/>
  <c r="M2030" i="1"/>
  <c r="K1981" i="1"/>
  <c r="J1981" i="1"/>
  <c r="M1981" i="1"/>
  <c r="L1981" i="1"/>
  <c r="K1949" i="1"/>
  <c r="J1949" i="1"/>
  <c r="M1949" i="1"/>
  <c r="L1949" i="1"/>
  <c r="M1939" i="1"/>
  <c r="J1939" i="1"/>
  <c r="L1939" i="1"/>
  <c r="K1939" i="1"/>
  <c r="J1838" i="1"/>
  <c r="K1838" i="1"/>
  <c r="M1838" i="1"/>
  <c r="K3786" i="1"/>
  <c r="M3786" i="1"/>
  <c r="L3739" i="1"/>
  <c r="J3739" i="1"/>
  <c r="J3665" i="1"/>
  <c r="M3665" i="1"/>
  <c r="J3629" i="1"/>
  <c r="K3629" i="1"/>
  <c r="L3619" i="1"/>
  <c r="M3619" i="1"/>
  <c r="M3511" i="1"/>
  <c r="J3511" i="1"/>
  <c r="L3511" i="1"/>
  <c r="M3479" i="1"/>
  <c r="K3479" i="1"/>
  <c r="M3367" i="1"/>
  <c r="L3367" i="1"/>
  <c r="M3319" i="1"/>
  <c r="L3319" i="1"/>
  <c r="J3319" i="1"/>
  <c r="K3232" i="1"/>
  <c r="L3232" i="1"/>
  <c r="J3232" i="1"/>
  <c r="L3177" i="1"/>
  <c r="M3177" i="1"/>
  <c r="J3177" i="1"/>
  <c r="K3136" i="1"/>
  <c r="J3136" i="1"/>
  <c r="M3136" i="1"/>
  <c r="L3136" i="1"/>
  <c r="J3089" i="1"/>
  <c r="K3089" i="1"/>
  <c r="L3053" i="1"/>
  <c r="J3053" i="1"/>
  <c r="M3053" i="1"/>
  <c r="M3028" i="1"/>
  <c r="L3028" i="1"/>
  <c r="K3028" i="1"/>
  <c r="J3028" i="1"/>
  <c r="K2942" i="1"/>
  <c r="L2942" i="1"/>
  <c r="K2903" i="1"/>
  <c r="M2903" i="1"/>
  <c r="K2834" i="1"/>
  <c r="L2834" i="1"/>
  <c r="J2834" i="1"/>
  <c r="M2467" i="1"/>
  <c r="K2467" i="1"/>
  <c r="J2467" i="1"/>
  <c r="L2467" i="1"/>
  <c r="J2187" i="1"/>
  <c r="L2187" i="1"/>
  <c r="K2187" i="1"/>
  <c r="K2168" i="1"/>
  <c r="L2168" i="1"/>
  <c r="M2168" i="1"/>
  <c r="J281" i="1"/>
  <c r="M281" i="1"/>
  <c r="L281" i="1"/>
  <c r="K63" i="1"/>
  <c r="L63" i="1"/>
  <c r="J63" i="1"/>
  <c r="M63" i="1"/>
  <c r="J4030" i="1"/>
  <c r="M4030" i="1"/>
  <c r="K3933" i="1"/>
  <c r="J3933" i="1"/>
  <c r="K3917" i="1"/>
  <c r="J3917" i="1"/>
  <c r="K3885" i="1"/>
  <c r="J3885" i="1"/>
  <c r="K3837" i="1"/>
  <c r="J3837" i="1"/>
  <c r="J3754" i="1"/>
  <c r="K3754" i="1"/>
  <c r="M3754" i="1"/>
  <c r="M3743" i="1"/>
  <c r="J3743" i="1"/>
  <c r="J3669" i="1"/>
  <c r="K3669" i="1"/>
  <c r="J3613" i="1"/>
  <c r="K3613" i="1"/>
  <c r="M3613" i="1"/>
  <c r="L3376" i="1"/>
  <c r="J3376" i="1"/>
  <c r="K3362" i="1"/>
  <c r="J3362" i="1"/>
  <c r="M3362" i="1"/>
  <c r="L3069" i="1"/>
  <c r="M3069" i="1"/>
  <c r="J3069" i="1"/>
  <c r="J2999" i="1"/>
  <c r="L2999" i="1"/>
  <c r="K2222" i="1"/>
  <c r="M2222" i="1"/>
  <c r="L2024" i="1"/>
  <c r="K2024" i="1"/>
  <c r="K3850" i="1"/>
  <c r="M3850" i="1"/>
  <c r="K3834" i="1"/>
  <c r="M3834" i="1"/>
  <c r="K3817" i="1"/>
  <c r="L3817" i="1"/>
  <c r="J3806" i="1"/>
  <c r="M3806" i="1"/>
  <c r="K3785" i="1"/>
  <c r="L3785" i="1"/>
  <c r="L3728" i="1"/>
  <c r="J3728" i="1"/>
  <c r="M3728" i="1"/>
  <c r="K3682" i="1"/>
  <c r="L3682" i="1"/>
  <c r="K3314" i="1"/>
  <c r="M3314" i="1"/>
  <c r="M3951" i="1"/>
  <c r="K3951" i="1"/>
  <c r="M3919" i="1"/>
  <c r="K3919" i="1"/>
  <c r="M3887" i="1"/>
  <c r="K3887" i="1"/>
  <c r="M3823" i="1"/>
  <c r="K3823" i="1"/>
  <c r="J3782" i="1"/>
  <c r="L3782" i="1"/>
  <c r="J3453" i="1"/>
  <c r="L3453" i="1"/>
  <c r="K3350" i="1"/>
  <c r="L3350" i="1"/>
  <c r="J3181" i="1"/>
  <c r="K3181" i="1"/>
  <c r="J3051" i="1"/>
  <c r="L3051" i="1"/>
  <c r="M3051" i="1"/>
  <c r="K3051" i="1"/>
  <c r="M2916" i="1"/>
  <c r="J2916" i="1"/>
  <c r="L2916" i="1"/>
  <c r="L2898" i="1"/>
  <c r="J2898" i="1"/>
  <c r="L2893" i="1"/>
  <c r="M2893" i="1"/>
  <c r="J2893" i="1"/>
  <c r="M2887" i="1"/>
  <c r="K2887" i="1"/>
  <c r="M2872" i="1"/>
  <c r="J2872" i="1"/>
  <c r="L2872" i="1"/>
  <c r="K2872" i="1"/>
  <c r="J2827" i="1"/>
  <c r="L2827" i="1"/>
  <c r="M2827" i="1"/>
  <c r="K2827" i="1"/>
  <c r="J2668" i="1"/>
  <c r="L2668" i="1"/>
  <c r="M2668" i="1"/>
  <c r="K2652" i="1"/>
  <c r="J2652" i="1"/>
  <c r="K2644" i="1"/>
  <c r="J2644" i="1"/>
  <c r="J2451" i="1"/>
  <c r="M2451" i="1"/>
  <c r="K2451" i="1"/>
  <c r="J2325" i="1"/>
  <c r="K2325" i="1"/>
  <c r="K2278" i="1"/>
  <c r="M2278" i="1"/>
  <c r="J2251" i="1"/>
  <c r="L2251" i="1"/>
  <c r="K2251" i="1"/>
  <c r="M2153" i="1"/>
  <c r="L2153" i="1"/>
  <c r="L2113" i="1"/>
  <c r="M2113" i="1"/>
  <c r="L1866" i="1"/>
  <c r="J1866" i="1"/>
  <c r="M1866" i="1"/>
  <c r="K1866" i="1"/>
  <c r="L1754" i="1"/>
  <c r="K1754" i="1"/>
  <c r="J1754" i="1"/>
  <c r="M1733" i="1"/>
  <c r="K1733" i="1"/>
  <c r="L1733" i="1"/>
  <c r="K1670" i="1"/>
  <c r="L1670" i="1"/>
  <c r="M1670" i="1"/>
  <c r="J1670" i="1"/>
  <c r="J1649" i="1"/>
  <c r="L1649" i="1"/>
  <c r="K1649" i="1"/>
  <c r="M1649" i="1"/>
  <c r="K1515" i="1"/>
  <c r="L1515" i="1"/>
  <c r="J1515" i="1"/>
  <c r="K1494" i="1"/>
  <c r="J1494" i="1"/>
  <c r="M1494" i="1"/>
  <c r="L1494" i="1"/>
  <c r="L1365" i="1"/>
  <c r="K1365" i="1"/>
  <c r="J1365" i="1"/>
  <c r="M1365" i="1"/>
  <c r="K3729" i="1"/>
  <c r="L3729" i="1"/>
  <c r="K3638" i="1"/>
  <c r="J3638" i="1"/>
  <c r="M3638" i="1"/>
  <c r="K3582" i="1"/>
  <c r="J3582" i="1"/>
  <c r="M3582" i="1"/>
  <c r="K3536" i="1"/>
  <c r="M3536" i="1"/>
  <c r="K3526" i="1"/>
  <c r="L3526" i="1"/>
  <c r="K3326" i="1"/>
  <c r="L3326" i="1"/>
  <c r="J3133" i="1"/>
  <c r="L3133" i="1"/>
  <c r="M2579" i="1"/>
  <c r="J2579" i="1"/>
  <c r="L2579" i="1"/>
  <c r="K2579" i="1"/>
  <c r="L2177" i="1"/>
  <c r="M2177" i="1"/>
  <c r="J1377" i="1"/>
  <c r="K1377" i="1"/>
  <c r="K563" i="1"/>
  <c r="J563" i="1"/>
  <c r="M563" i="1"/>
  <c r="J257" i="1"/>
  <c r="K257" i="1"/>
  <c r="M257" i="1"/>
  <c r="L257" i="1"/>
  <c r="M229" i="1"/>
  <c r="K229" i="1"/>
  <c r="K3901" i="1"/>
  <c r="J3901" i="1"/>
  <c r="K3809" i="1"/>
  <c r="M3809" i="1"/>
  <c r="J3809" i="1"/>
  <c r="K3552" i="1"/>
  <c r="M3552" i="1"/>
  <c r="K3446" i="1"/>
  <c r="M3446" i="1"/>
  <c r="J3446" i="1"/>
  <c r="J3421" i="1"/>
  <c r="M3421" i="1"/>
  <c r="J2995" i="1"/>
  <c r="L2995" i="1"/>
  <c r="K2698" i="1"/>
  <c r="J2698" i="1"/>
  <c r="M2698" i="1"/>
  <c r="K2494" i="1"/>
  <c r="J2494" i="1"/>
  <c r="M2494" i="1"/>
  <c r="L2494" i="1"/>
  <c r="K2232" i="1"/>
  <c r="M2232" i="1"/>
  <c r="L2232" i="1"/>
  <c r="L1770" i="1"/>
  <c r="K1770" i="1"/>
  <c r="J1770" i="1"/>
  <c r="M1770" i="1"/>
  <c r="M1641" i="1"/>
  <c r="K1641" i="1"/>
  <c r="M1596" i="1"/>
  <c r="J1596" i="1"/>
  <c r="L1596" i="1"/>
  <c r="K1596" i="1"/>
  <c r="K3962" i="1"/>
  <c r="M3962" i="1"/>
  <c r="K3930" i="1"/>
  <c r="M3930" i="1"/>
  <c r="J3774" i="1"/>
  <c r="M3774" i="1"/>
  <c r="J3679" i="1"/>
  <c r="L3679" i="1"/>
  <c r="L3668" i="1"/>
  <c r="K3668" i="1"/>
  <c r="K3598" i="1"/>
  <c r="M3598" i="1"/>
  <c r="M3559" i="1"/>
  <c r="J3559" i="1"/>
  <c r="J3517" i="1"/>
  <c r="L3517" i="1"/>
  <c r="K3506" i="1"/>
  <c r="J3506" i="1"/>
  <c r="J3501" i="1"/>
  <c r="K3501" i="1"/>
  <c r="K3494" i="1"/>
  <c r="M3494" i="1"/>
  <c r="M3431" i="1"/>
  <c r="J3431" i="1"/>
  <c r="L3431" i="1"/>
  <c r="L3401" i="1"/>
  <c r="J3401" i="1"/>
  <c r="J3325" i="1"/>
  <c r="L3325" i="1"/>
  <c r="K3294" i="1"/>
  <c r="M3294" i="1"/>
  <c r="K3280" i="1"/>
  <c r="M3280" i="1"/>
  <c r="M3231" i="1"/>
  <c r="L3231" i="1"/>
  <c r="K3231" i="1"/>
  <c r="K3166" i="1"/>
  <c r="L3166" i="1"/>
  <c r="J3166" i="1"/>
  <c r="M3166" i="1"/>
  <c r="M3131" i="1"/>
  <c r="L3131" i="1"/>
  <c r="L2241" i="1"/>
  <c r="M2241" i="1"/>
  <c r="L2231" i="1"/>
  <c r="J2231" i="1"/>
  <c r="J95" i="1"/>
  <c r="K95" i="1"/>
  <c r="M95" i="1"/>
  <c r="L95" i="1"/>
  <c r="M3871" i="1"/>
  <c r="K3871" i="1"/>
  <c r="M3855" i="1"/>
  <c r="K3855" i="1"/>
  <c r="M3839" i="1"/>
  <c r="K3839" i="1"/>
  <c r="L3720" i="1"/>
  <c r="K3720" i="1"/>
  <c r="K3662" i="1"/>
  <c r="M3662" i="1"/>
  <c r="J3662" i="1"/>
  <c r="J3589" i="1"/>
  <c r="K3589" i="1"/>
  <c r="J3568" i="1"/>
  <c r="L3568" i="1"/>
  <c r="K3330" i="1"/>
  <c r="L3330" i="1"/>
  <c r="K3318" i="1"/>
  <c r="M3318" i="1"/>
  <c r="L3289" i="1"/>
  <c r="M3289" i="1"/>
  <c r="J3289" i="1"/>
  <c r="M3215" i="1"/>
  <c r="L3215" i="1"/>
  <c r="J16" i="1"/>
  <c r="M4074" i="1"/>
  <c r="J4046" i="1"/>
  <c r="M4046" i="1"/>
  <c r="K3770" i="1"/>
  <c r="M3770" i="1"/>
  <c r="L3700" i="1"/>
  <c r="J3700" i="1"/>
  <c r="J3688" i="1"/>
  <c r="L3688" i="1"/>
  <c r="J3649" i="1"/>
  <c r="M3649" i="1"/>
  <c r="J3615" i="1"/>
  <c r="L3615" i="1"/>
  <c r="K3558" i="1"/>
  <c r="J3558" i="1"/>
  <c r="M3558" i="1"/>
  <c r="L3551" i="1"/>
  <c r="J3551" i="1"/>
  <c r="K3296" i="1"/>
  <c r="M3296" i="1"/>
  <c r="K3279" i="1"/>
  <c r="L3279" i="1"/>
  <c r="J3279" i="1"/>
  <c r="M3060" i="1"/>
  <c r="K3060" i="1"/>
  <c r="L3060" i="1"/>
  <c r="J3060" i="1"/>
  <c r="K3050" i="1"/>
  <c r="L3050" i="1"/>
  <c r="J3050" i="1"/>
  <c r="M3050" i="1"/>
  <c r="L3021" i="1"/>
  <c r="M3021" i="1"/>
  <c r="K3021" i="1"/>
  <c r="J3021" i="1"/>
  <c r="J2952" i="1"/>
  <c r="L2952" i="1"/>
  <c r="M2952" i="1"/>
  <c r="K2952" i="1"/>
  <c r="M2595" i="1"/>
  <c r="K2595" i="1"/>
  <c r="L2595" i="1"/>
  <c r="K2586" i="1"/>
  <c r="L2586" i="1"/>
  <c r="J2586" i="1"/>
  <c r="K2572" i="1"/>
  <c r="M2572" i="1"/>
  <c r="L2572" i="1"/>
  <c r="J2572" i="1"/>
  <c r="M2556" i="1"/>
  <c r="J2556" i="1"/>
  <c r="L2556" i="1"/>
  <c r="L2457" i="1"/>
  <c r="K2457" i="1"/>
  <c r="K2291" i="1"/>
  <c r="J2291" i="1"/>
  <c r="L2285" i="1"/>
  <c r="J2285" i="1"/>
  <c r="M2285" i="1"/>
  <c r="K2240" i="1"/>
  <c r="M2240" i="1"/>
  <c r="L2240" i="1"/>
  <c r="K2180" i="1"/>
  <c r="J2180" i="1"/>
  <c r="K1903" i="1"/>
  <c r="L1903" i="1"/>
  <c r="J1742" i="1"/>
  <c r="L1742" i="1"/>
  <c r="K1742" i="1"/>
  <c r="L1698" i="1"/>
  <c r="K1698" i="1"/>
  <c r="M1698" i="1"/>
  <c r="J1698" i="1"/>
  <c r="K1576" i="1"/>
  <c r="L1576" i="1"/>
  <c r="J1468" i="1"/>
  <c r="K1468" i="1"/>
  <c r="M1468" i="1"/>
  <c r="L1468" i="1"/>
  <c r="J1343" i="1"/>
  <c r="L1343" i="1"/>
  <c r="K1282" i="1"/>
  <c r="J1282" i="1"/>
  <c r="L1282" i="1"/>
  <c r="M1282" i="1"/>
  <c r="M1143" i="1"/>
  <c r="L1143" i="1"/>
  <c r="J1143" i="1"/>
  <c r="K1143" i="1"/>
  <c r="M1113" i="1"/>
  <c r="K1113" i="1"/>
  <c r="L450" i="1"/>
  <c r="K450" i="1"/>
  <c r="J442" i="1"/>
  <c r="L442" i="1"/>
  <c r="L361" i="1"/>
  <c r="M361" i="1"/>
  <c r="L274" i="1"/>
  <c r="K274" i="1"/>
  <c r="J274" i="1"/>
  <c r="M274" i="1"/>
  <c r="L4166" i="1"/>
  <c r="M4142" i="1"/>
  <c r="M4133" i="1"/>
  <c r="M4111" i="1"/>
  <c r="L4102" i="1"/>
  <c r="M4059" i="1"/>
  <c r="L4016" i="1"/>
  <c r="L3975" i="1"/>
  <c r="K3937" i="1"/>
  <c r="J3937" i="1"/>
  <c r="K3857" i="1"/>
  <c r="J3857" i="1"/>
  <c r="K3825" i="1"/>
  <c r="J3825" i="1"/>
  <c r="K3793" i="1"/>
  <c r="M3793" i="1"/>
  <c r="J3793" i="1"/>
  <c r="K3761" i="1"/>
  <c r="M3761" i="1"/>
  <c r="J3761" i="1"/>
  <c r="J3758" i="1"/>
  <c r="L3758" i="1"/>
  <c r="L3748" i="1"/>
  <c r="M3748" i="1"/>
  <c r="J3748" i="1"/>
  <c r="K3733" i="1"/>
  <c r="J3733" i="1"/>
  <c r="M3727" i="1"/>
  <c r="J3727" i="1"/>
  <c r="M3703" i="1"/>
  <c r="J3703" i="1"/>
  <c r="K3693" i="1"/>
  <c r="J3693" i="1"/>
  <c r="K3678" i="1"/>
  <c r="J3678" i="1"/>
  <c r="M3671" i="1"/>
  <c r="J3671" i="1"/>
  <c r="L3671" i="1"/>
  <c r="K3642" i="1"/>
  <c r="J3642" i="1"/>
  <c r="M3642" i="1"/>
  <c r="M3591" i="1"/>
  <c r="K3591" i="1"/>
  <c r="J3565" i="1"/>
  <c r="K3565" i="1"/>
  <c r="K3554" i="1"/>
  <c r="M3554" i="1"/>
  <c r="K3486" i="1"/>
  <c r="J3486" i="1"/>
  <c r="K3455" i="1"/>
  <c r="M3455" i="1"/>
  <c r="J3437" i="1"/>
  <c r="K3437" i="1"/>
  <c r="M3432" i="1"/>
  <c r="K3430" i="1"/>
  <c r="J3430" i="1"/>
  <c r="J3405" i="1"/>
  <c r="L3405" i="1"/>
  <c r="L3392" i="1"/>
  <c r="J3392" i="1"/>
  <c r="M3383" i="1"/>
  <c r="J3383" i="1"/>
  <c r="K3378" i="1"/>
  <c r="J3378" i="1"/>
  <c r="M3378" i="1"/>
  <c r="L3368" i="1"/>
  <c r="J3368" i="1"/>
  <c r="K3342" i="1"/>
  <c r="J3342" i="1"/>
  <c r="M3342" i="1"/>
  <c r="M3303" i="1"/>
  <c r="J3303" i="1"/>
  <c r="L3263" i="1"/>
  <c r="M3263" i="1"/>
  <c r="J3245" i="1"/>
  <c r="L3245" i="1"/>
  <c r="K3245" i="1"/>
  <c r="K3186" i="1"/>
  <c r="L3186" i="1"/>
  <c r="J3186" i="1"/>
  <c r="M3186" i="1"/>
  <c r="K3154" i="1"/>
  <c r="M3154" i="1"/>
  <c r="L3154" i="1"/>
  <c r="J3154" i="1"/>
  <c r="K3138" i="1"/>
  <c r="M3138" i="1"/>
  <c r="L3138" i="1"/>
  <c r="J3117" i="1"/>
  <c r="L3117" i="1"/>
  <c r="K3117" i="1"/>
  <c r="K3102" i="1"/>
  <c r="J3102" i="1"/>
  <c r="K3098" i="1"/>
  <c r="M3098" i="1"/>
  <c r="J3098" i="1"/>
  <c r="J3055" i="1"/>
  <c r="M3055" i="1"/>
  <c r="J3007" i="1"/>
  <c r="M3007" i="1"/>
  <c r="L2901" i="1"/>
  <c r="J2901" i="1"/>
  <c r="M2901" i="1"/>
  <c r="K2901" i="1"/>
  <c r="L2885" i="1"/>
  <c r="K2885" i="1"/>
  <c r="J2885" i="1"/>
  <c r="M2885" i="1"/>
  <c r="K2858" i="1"/>
  <c r="L2858" i="1"/>
  <c r="M2858" i="1"/>
  <c r="J2858" i="1"/>
  <c r="J2825" i="1"/>
  <c r="L2825" i="1"/>
  <c r="M2755" i="1"/>
  <c r="K2755" i="1"/>
  <c r="J2755" i="1"/>
  <c r="L2755" i="1"/>
  <c r="M2748" i="1"/>
  <c r="J2748" i="1"/>
  <c r="L2748" i="1"/>
  <c r="K2748" i="1"/>
  <c r="K2642" i="1"/>
  <c r="L2642" i="1"/>
  <c r="J2642" i="1"/>
  <c r="M2642" i="1"/>
  <c r="J2633" i="1"/>
  <c r="L2633" i="1"/>
  <c r="M2571" i="1"/>
  <c r="J2571" i="1"/>
  <c r="L2571" i="1"/>
  <c r="K2571" i="1"/>
  <c r="L2501" i="1"/>
  <c r="M2501" i="1"/>
  <c r="J2501" i="1"/>
  <c r="K2492" i="1"/>
  <c r="J2492" i="1"/>
  <c r="M2353" i="1"/>
  <c r="L2353" i="1"/>
  <c r="M2333" i="1"/>
  <c r="K2333" i="1"/>
  <c r="L2333" i="1"/>
  <c r="K2267" i="1"/>
  <c r="M2267" i="1"/>
  <c r="L2267" i="1"/>
  <c r="J2267" i="1"/>
  <c r="L2189" i="1"/>
  <c r="J2189" i="1"/>
  <c r="K2189" i="1"/>
  <c r="M2189" i="1"/>
  <c r="J2146" i="1"/>
  <c r="M2146" i="1"/>
  <c r="L2146" i="1"/>
  <c r="M2071" i="1"/>
  <c r="L2071" i="1"/>
  <c r="J2071" i="1"/>
  <c r="M1974" i="1"/>
  <c r="L1974" i="1"/>
  <c r="K1928" i="1"/>
  <c r="L1928" i="1"/>
  <c r="M1799" i="1"/>
  <c r="J1799" i="1"/>
  <c r="K1777" i="1"/>
  <c r="L1777" i="1"/>
  <c r="J1777" i="1"/>
  <c r="L1738" i="1"/>
  <c r="J1738" i="1"/>
  <c r="K1738" i="1"/>
  <c r="K1728" i="1"/>
  <c r="L1728" i="1"/>
  <c r="K1723" i="1"/>
  <c r="J1723" i="1"/>
  <c r="M1723" i="1"/>
  <c r="J1662" i="1"/>
  <c r="L1662" i="1"/>
  <c r="K3818" i="1"/>
  <c r="M3818" i="1"/>
  <c r="K3789" i="1"/>
  <c r="M3789" i="1"/>
  <c r="J3789" i="1"/>
  <c r="K3670" i="1"/>
  <c r="J3670" i="1"/>
  <c r="L3481" i="1"/>
  <c r="J3481" i="1"/>
  <c r="J3328" i="1"/>
  <c r="L3328" i="1"/>
  <c r="J3309" i="1"/>
  <c r="K3309" i="1"/>
  <c r="K3298" i="1"/>
  <c r="M3298" i="1"/>
  <c r="J3213" i="1"/>
  <c r="L3213" i="1"/>
  <c r="K3213" i="1"/>
  <c r="K3190" i="1"/>
  <c r="L3190" i="1"/>
  <c r="J3190" i="1"/>
  <c r="K3158" i="1"/>
  <c r="M3158" i="1"/>
  <c r="L3158" i="1"/>
  <c r="J2923" i="1"/>
  <c r="K2923" i="1"/>
  <c r="M2923" i="1"/>
  <c r="J2914" i="1"/>
  <c r="L2914" i="1"/>
  <c r="M2889" i="1"/>
  <c r="K2889" i="1"/>
  <c r="L2855" i="1"/>
  <c r="M2855" i="1"/>
  <c r="K2542" i="1"/>
  <c r="J2542" i="1"/>
  <c r="M2542" i="1"/>
  <c r="L2542" i="1"/>
  <c r="M2370" i="1"/>
  <c r="L2370" i="1"/>
  <c r="M2219" i="1"/>
  <c r="J2219" i="1"/>
  <c r="L2219" i="1"/>
  <c r="K2219" i="1"/>
  <c r="L2078" i="1"/>
  <c r="K2078" i="1"/>
  <c r="K1404" i="1"/>
  <c r="J1404" i="1"/>
  <c r="L1404" i="1"/>
  <c r="M1404" i="1"/>
  <c r="M979" i="1"/>
  <c r="K979" i="1"/>
  <c r="L979" i="1"/>
  <c r="J979" i="1"/>
  <c r="M3735" i="1"/>
  <c r="K3735" i="1"/>
  <c r="K3715" i="1"/>
  <c r="M3715" i="1"/>
  <c r="M3695" i="1"/>
  <c r="L3695" i="1"/>
  <c r="J3695" i="1"/>
  <c r="J3645" i="1"/>
  <c r="L3645" i="1"/>
  <c r="L3545" i="1"/>
  <c r="J3545" i="1"/>
  <c r="K3528" i="1"/>
  <c r="M3528" i="1"/>
  <c r="L3449" i="1"/>
  <c r="M3449" i="1"/>
  <c r="K3346" i="1"/>
  <c r="L3346" i="1"/>
  <c r="M3128" i="1"/>
  <c r="L3128" i="1"/>
  <c r="K2786" i="1"/>
  <c r="L2786" i="1"/>
  <c r="J2786" i="1"/>
  <c r="M2786" i="1"/>
  <c r="K2436" i="1"/>
  <c r="J2436" i="1"/>
  <c r="M2436" i="1"/>
  <c r="J2412" i="1"/>
  <c r="L2412" i="1"/>
  <c r="L2382" i="1"/>
  <c r="K2382" i="1"/>
  <c r="L2374" i="1"/>
  <c r="J2374" i="1"/>
  <c r="M2374" i="1"/>
  <c r="J2203" i="1"/>
  <c r="L2203" i="1"/>
  <c r="K2203" i="1"/>
  <c r="M1717" i="1"/>
  <c r="K1717" i="1"/>
  <c r="L1717" i="1"/>
  <c r="K1666" i="1"/>
  <c r="M1666" i="1"/>
  <c r="J1666" i="1"/>
  <c r="K3914" i="1"/>
  <c r="M3914" i="1"/>
  <c r="K3866" i="1"/>
  <c r="M3866" i="1"/>
  <c r="M3655" i="1"/>
  <c r="L3655" i="1"/>
  <c r="J3487" i="1"/>
  <c r="L3487" i="1"/>
  <c r="J3384" i="1"/>
  <c r="L3384" i="1"/>
  <c r="L3369" i="1"/>
  <c r="M3369" i="1"/>
  <c r="K3366" i="1"/>
  <c r="M3366" i="1"/>
  <c r="J3366" i="1"/>
  <c r="L3339" i="1"/>
  <c r="M3339" i="1"/>
  <c r="L3161" i="1"/>
  <c r="M3161" i="1"/>
  <c r="L3140" i="1"/>
  <c r="K3140" i="1"/>
  <c r="K3056" i="1"/>
  <c r="J3056" i="1"/>
  <c r="M3056" i="1"/>
  <c r="L3056" i="1"/>
  <c r="K2974" i="1"/>
  <c r="J2974" i="1"/>
  <c r="K2888" i="1"/>
  <c r="M2888" i="1"/>
  <c r="L2888" i="1"/>
  <c r="K2762" i="1"/>
  <c r="L2762" i="1"/>
  <c r="M2762" i="1"/>
  <c r="K2718" i="1"/>
  <c r="L2718" i="1"/>
  <c r="M2691" i="1"/>
  <c r="K2691" i="1"/>
  <c r="L2691" i="1"/>
  <c r="J2691" i="1"/>
  <c r="L2549" i="1"/>
  <c r="J2549" i="1"/>
  <c r="K2466" i="1"/>
  <c r="J2466" i="1"/>
  <c r="M2466" i="1"/>
  <c r="K2429" i="1"/>
  <c r="J2429" i="1"/>
  <c r="J2274" i="1"/>
  <c r="L2274" i="1"/>
  <c r="J2109" i="1"/>
  <c r="K2109" i="1"/>
  <c r="L2109" i="1"/>
  <c r="M2109" i="1"/>
  <c r="K1801" i="1"/>
  <c r="M1801" i="1"/>
  <c r="L1801" i="1"/>
  <c r="M113" i="1"/>
  <c r="K113" i="1"/>
  <c r="J3998" i="1"/>
  <c r="M3998" i="1"/>
  <c r="M3935" i="1"/>
  <c r="K3935" i="1"/>
  <c r="J3707" i="1"/>
  <c r="L3707" i="1"/>
  <c r="J3694" i="1"/>
  <c r="M3694" i="1"/>
  <c r="J3640" i="1"/>
  <c r="L3640" i="1"/>
  <c r="L3535" i="1"/>
  <c r="J3535" i="1"/>
  <c r="K3510" i="1"/>
  <c r="J3510" i="1"/>
  <c r="J3471" i="1"/>
  <c r="L3471" i="1"/>
  <c r="K3426" i="1"/>
  <c r="M3426" i="1"/>
  <c r="J3426" i="1"/>
  <c r="M4166" i="1"/>
  <c r="M4157" i="1"/>
  <c r="M4102" i="1"/>
  <c r="M4090" i="1"/>
  <c r="M4011" i="1"/>
  <c r="K3802" i="1"/>
  <c r="M3802" i="1"/>
  <c r="K3773" i="1"/>
  <c r="M3773" i="1"/>
  <c r="J3773" i="1"/>
  <c r="K3741" i="1"/>
  <c r="J3741" i="1"/>
  <c r="K3654" i="1"/>
  <c r="M3654" i="1"/>
  <c r="J3654" i="1"/>
  <c r="K3600" i="1"/>
  <c r="M3600" i="1"/>
  <c r="K3594" i="1"/>
  <c r="L3594" i="1"/>
  <c r="L3448" i="1"/>
  <c r="J3448" i="1"/>
  <c r="L3172" i="1"/>
  <c r="K3172" i="1"/>
  <c r="J3165" i="1"/>
  <c r="M3165" i="1"/>
  <c r="M3143" i="1"/>
  <c r="K3143" i="1"/>
  <c r="L3143" i="1"/>
  <c r="J3143" i="1"/>
  <c r="K3122" i="1"/>
  <c r="M3122" i="1"/>
  <c r="J3122" i="1"/>
  <c r="K2867" i="1"/>
  <c r="L2867" i="1"/>
  <c r="K2826" i="1"/>
  <c r="L2826" i="1"/>
  <c r="J2826" i="1"/>
  <c r="M2826" i="1"/>
  <c r="K2772" i="1"/>
  <c r="M2772" i="1"/>
  <c r="M2663" i="1"/>
  <c r="L2663" i="1"/>
  <c r="L2599" i="1"/>
  <c r="M2599" i="1"/>
  <c r="K2562" i="1"/>
  <c r="J2562" i="1"/>
  <c r="M2562" i="1"/>
  <c r="M2147" i="1"/>
  <c r="J2147" i="1"/>
  <c r="L2147" i="1"/>
  <c r="M2112" i="1"/>
  <c r="L2112" i="1"/>
  <c r="K1923" i="1"/>
  <c r="J1923" i="1"/>
  <c r="L1923" i="1"/>
  <c r="M1923" i="1"/>
  <c r="K1809" i="1"/>
  <c r="J1809" i="1"/>
  <c r="L1809" i="1"/>
  <c r="K1689" i="1"/>
  <c r="J1689" i="1"/>
  <c r="M1689" i="1"/>
  <c r="L1689" i="1"/>
  <c r="K917" i="1"/>
  <c r="J917" i="1"/>
  <c r="L917" i="1"/>
  <c r="M917" i="1"/>
  <c r="J608" i="1"/>
  <c r="L608" i="1"/>
  <c r="K608" i="1"/>
  <c r="M608" i="1"/>
  <c r="M410" i="1"/>
  <c r="L410" i="1"/>
  <c r="J410" i="1"/>
  <c r="K308" i="1"/>
  <c r="M308" i="1"/>
  <c r="L308" i="1"/>
  <c r="J308" i="1"/>
  <c r="M16" i="1"/>
  <c r="L4157" i="1"/>
  <c r="L4090" i="1"/>
  <c r="L4074" i="1"/>
  <c r="M4045" i="1"/>
  <c r="J3966" i="1"/>
  <c r="M3966" i="1"/>
  <c r="K3953" i="1"/>
  <c r="J3953" i="1"/>
  <c r="K3841" i="1"/>
  <c r="J3841" i="1"/>
  <c r="M4164" i="1"/>
  <c r="M4151" i="1"/>
  <c r="J4148" i="1"/>
  <c r="K4145" i="1"/>
  <c r="K4138" i="1"/>
  <c r="J4135" i="1"/>
  <c r="J4131" i="1"/>
  <c r="L4124" i="1"/>
  <c r="L4121" i="1"/>
  <c r="L4114" i="1"/>
  <c r="K4111" i="1"/>
  <c r="M4100" i="1"/>
  <c r="M4094" i="1"/>
  <c r="M4078" i="1"/>
  <c r="L4064" i="1"/>
  <c r="K4062" i="1"/>
  <c r="M4057" i="1"/>
  <c r="J4055" i="1"/>
  <c r="L4045" i="1"/>
  <c r="L4038" i="1"/>
  <c r="J4033" i="1"/>
  <c r="J4026" i="1"/>
  <c r="L4023" i="1"/>
  <c r="M4020" i="1"/>
  <c r="L4018" i="1"/>
  <c r="K4016" i="1"/>
  <c r="J4014" i="1"/>
  <c r="M4014" i="1"/>
  <c r="L4009" i="1"/>
  <c r="M4001" i="1"/>
  <c r="L3999" i="1"/>
  <c r="J3997" i="1"/>
  <c r="M3994" i="1"/>
  <c r="L3982" i="1"/>
  <c r="K3975" i="1"/>
  <c r="J3972" i="1"/>
  <c r="K3970" i="1"/>
  <c r="J3968" i="1"/>
  <c r="M3965" i="1"/>
  <c r="J3958" i="1"/>
  <c r="L3958" i="1"/>
  <c r="L3952" i="1"/>
  <c r="J3950" i="1"/>
  <c r="M3950" i="1"/>
  <c r="J3942" i="1"/>
  <c r="L3942" i="1"/>
  <c r="L3936" i="1"/>
  <c r="J3934" i="1"/>
  <c r="M3934" i="1"/>
  <c r="J3926" i="1"/>
  <c r="L3926" i="1"/>
  <c r="L3920" i="1"/>
  <c r="J3918" i="1"/>
  <c r="M3918" i="1"/>
  <c r="J3910" i="1"/>
  <c r="L3910" i="1"/>
  <c r="L3904" i="1"/>
  <c r="J3902" i="1"/>
  <c r="M3902" i="1"/>
  <c r="J3894" i="1"/>
  <c r="L3894" i="1"/>
  <c r="L3888" i="1"/>
  <c r="J3886" i="1"/>
  <c r="M3886" i="1"/>
  <c r="J3878" i="1"/>
  <c r="L3878" i="1"/>
  <c r="L3872" i="1"/>
  <c r="J3870" i="1"/>
  <c r="M3870" i="1"/>
  <c r="J3862" i="1"/>
  <c r="L3862" i="1"/>
  <c r="L3856" i="1"/>
  <c r="J3854" i="1"/>
  <c r="M3854" i="1"/>
  <c r="J3846" i="1"/>
  <c r="L3846" i="1"/>
  <c r="L3840" i="1"/>
  <c r="J3838" i="1"/>
  <c r="M3838" i="1"/>
  <c r="J3830" i="1"/>
  <c r="L3830" i="1"/>
  <c r="L3824" i="1"/>
  <c r="J3822" i="1"/>
  <c r="M3822" i="1"/>
  <c r="L3818" i="1"/>
  <c r="J3812" i="1"/>
  <c r="K3810" i="1"/>
  <c r="L3807" i="1"/>
  <c r="M3803" i="1"/>
  <c r="K3801" i="1"/>
  <c r="L3801" i="1"/>
  <c r="M3798" i="1"/>
  <c r="J3790" i="1"/>
  <c r="M3790" i="1"/>
  <c r="L3786" i="1"/>
  <c r="J3780" i="1"/>
  <c r="K3778" i="1"/>
  <c r="L3775" i="1"/>
  <c r="M3771" i="1"/>
  <c r="K3769" i="1"/>
  <c r="L3769" i="1"/>
  <c r="M3766" i="1"/>
  <c r="K3760" i="1"/>
  <c r="M3757" i="1"/>
  <c r="K3755" i="1"/>
  <c r="M3739" i="1"/>
  <c r="L3732" i="1"/>
  <c r="J3732" i="1"/>
  <c r="J3730" i="1"/>
  <c r="L3730" i="1"/>
  <c r="L3726" i="1"/>
  <c r="M3719" i="1"/>
  <c r="L3719" i="1"/>
  <c r="L3716" i="1"/>
  <c r="K3716" i="1"/>
  <c r="L3712" i="1"/>
  <c r="J3712" i="1"/>
  <c r="J3699" i="1"/>
  <c r="K3696" i="1"/>
  <c r="J3690" i="1"/>
  <c r="K3690" i="1"/>
  <c r="M3690" i="1"/>
  <c r="K3687" i="1"/>
  <c r="K3674" i="1"/>
  <c r="J3674" i="1"/>
  <c r="M3670" i="1"/>
  <c r="M3666" i="1"/>
  <c r="M3663" i="1"/>
  <c r="K3656" i="1"/>
  <c r="J3653" i="1"/>
  <c r="M3653" i="1"/>
  <c r="L3646" i="1"/>
  <c r="M3639" i="1"/>
  <c r="J3639" i="1"/>
  <c r="J3632" i="1"/>
  <c r="L3632" i="1"/>
  <c r="K3630" i="1"/>
  <c r="L3630" i="1"/>
  <c r="L3614" i="1"/>
  <c r="J3602" i="1"/>
  <c r="K3599" i="1"/>
  <c r="L3596" i="1"/>
  <c r="J3570" i="1"/>
  <c r="K3560" i="1"/>
  <c r="J3550" i="1"/>
  <c r="L3536" i="1"/>
  <c r="K3534" i="1"/>
  <c r="M3534" i="1"/>
  <c r="L3529" i="1"/>
  <c r="J3529" i="1"/>
  <c r="M3526" i="1"/>
  <c r="J3520" i="1"/>
  <c r="J3504" i="1"/>
  <c r="K3495" i="1"/>
  <c r="L3479" i="1"/>
  <c r="K3470" i="1"/>
  <c r="J3470" i="1"/>
  <c r="M3465" i="1"/>
  <c r="L3460" i="1"/>
  <c r="J3447" i="1"/>
  <c r="L3442" i="1"/>
  <c r="J3439" i="1"/>
  <c r="L3432" i="1"/>
  <c r="L3422" i="1"/>
  <c r="M3407" i="1"/>
  <c r="M3389" i="1"/>
  <c r="L3382" i="1"/>
  <c r="K3367" i="1"/>
  <c r="K3358" i="1"/>
  <c r="J3358" i="1"/>
  <c r="M3358" i="1"/>
  <c r="L3332" i="1"/>
  <c r="M3328" i="1"/>
  <c r="M3326" i="1"/>
  <c r="J3312" i="1"/>
  <c r="L3312" i="1"/>
  <c r="K3310" i="1"/>
  <c r="L3310" i="1"/>
  <c r="L3302" i="1"/>
  <c r="L3298" i="1"/>
  <c r="K3295" i="1"/>
  <c r="J3278" i="1"/>
  <c r="L3266" i="1"/>
  <c r="K3262" i="1"/>
  <c r="L3262" i="1"/>
  <c r="M3262" i="1"/>
  <c r="J3262" i="1"/>
  <c r="L3257" i="1"/>
  <c r="M3257" i="1"/>
  <c r="M3255" i="1"/>
  <c r="L3255" i="1"/>
  <c r="K3240" i="1"/>
  <c r="M3240" i="1"/>
  <c r="M3208" i="1"/>
  <c r="M3191" i="1"/>
  <c r="J3191" i="1"/>
  <c r="L3191" i="1"/>
  <c r="M3183" i="1"/>
  <c r="L3183" i="1"/>
  <c r="M3175" i="1"/>
  <c r="L3175" i="1"/>
  <c r="K3175" i="1"/>
  <c r="J3175" i="1"/>
  <c r="M3170" i="1"/>
  <c r="M3159" i="1"/>
  <c r="J3159" i="1"/>
  <c r="L3159" i="1"/>
  <c r="J3126" i="1"/>
  <c r="J3087" i="1"/>
  <c r="M3087" i="1"/>
  <c r="L3087" i="1"/>
  <c r="K3087" i="1"/>
  <c r="L3075" i="1"/>
  <c r="K3071" i="1"/>
  <c r="M2942" i="1"/>
  <c r="K2896" i="1"/>
  <c r="M2884" i="1"/>
  <c r="J2884" i="1"/>
  <c r="L2884" i="1"/>
  <c r="K2884" i="1"/>
  <c r="M2876" i="1"/>
  <c r="K2876" i="1"/>
  <c r="L2876" i="1"/>
  <c r="J2812" i="1"/>
  <c r="L2812" i="1"/>
  <c r="M2812" i="1"/>
  <c r="K2812" i="1"/>
  <c r="L2788" i="1"/>
  <c r="K2754" i="1"/>
  <c r="J2754" i="1"/>
  <c r="M2754" i="1"/>
  <c r="L2754" i="1"/>
  <c r="L2740" i="1"/>
  <c r="L2693" i="1"/>
  <c r="J2693" i="1"/>
  <c r="M2693" i="1"/>
  <c r="J2618" i="1"/>
  <c r="L2606" i="1"/>
  <c r="L2576" i="1"/>
  <c r="K2576" i="1"/>
  <c r="M2508" i="1"/>
  <c r="J2508" i="1"/>
  <c r="L2508" i="1"/>
  <c r="K2508" i="1"/>
  <c r="K2500" i="1"/>
  <c r="K2433" i="1"/>
  <c r="L2433" i="1"/>
  <c r="M2427" i="1"/>
  <c r="L2427" i="1"/>
  <c r="K2371" i="1"/>
  <c r="K2365" i="1"/>
  <c r="M2362" i="1"/>
  <c r="L2259" i="1"/>
  <c r="L1913" i="1"/>
  <c r="M1913" i="1"/>
  <c r="M1847" i="1"/>
  <c r="L1847" i="1"/>
  <c r="J1847" i="1"/>
  <c r="J1828" i="1"/>
  <c r="M1828" i="1"/>
  <c r="L3209" i="1"/>
  <c r="M3209" i="1"/>
  <c r="J3209" i="1"/>
  <c r="K3134" i="1"/>
  <c r="M3134" i="1"/>
  <c r="L3134" i="1"/>
  <c r="K3110" i="1"/>
  <c r="L3110" i="1"/>
  <c r="J3110" i="1"/>
  <c r="L3085" i="1"/>
  <c r="M3085" i="1"/>
  <c r="J3019" i="1"/>
  <c r="M3019" i="1"/>
  <c r="M2992" i="1"/>
  <c r="J2992" i="1"/>
  <c r="L2992" i="1"/>
  <c r="K2962" i="1"/>
  <c r="L2962" i="1"/>
  <c r="K2836" i="1"/>
  <c r="J2836" i="1"/>
  <c r="L2775" i="1"/>
  <c r="M2775" i="1"/>
  <c r="K2750" i="1"/>
  <c r="J2750" i="1"/>
  <c r="M2750" i="1"/>
  <c r="M2695" i="1"/>
  <c r="L2695" i="1"/>
  <c r="K2686" i="1"/>
  <c r="L2686" i="1"/>
  <c r="J2686" i="1"/>
  <c r="K2651" i="1"/>
  <c r="M2651" i="1"/>
  <c r="K2634" i="1"/>
  <c r="L2634" i="1"/>
  <c r="J2634" i="1"/>
  <c r="J2569" i="1"/>
  <c r="L2569" i="1"/>
  <c r="K2522" i="1"/>
  <c r="L2522" i="1"/>
  <c r="K2510" i="1"/>
  <c r="J2510" i="1"/>
  <c r="M2510" i="1"/>
  <c r="K2491" i="1"/>
  <c r="M2491" i="1"/>
  <c r="M2483" i="1"/>
  <c r="J2483" i="1"/>
  <c r="L2483" i="1"/>
  <c r="J2476" i="1"/>
  <c r="L2476" i="1"/>
  <c r="K2428" i="1"/>
  <c r="M2428" i="1"/>
  <c r="K2415" i="1"/>
  <c r="M2415" i="1"/>
  <c r="J2331" i="1"/>
  <c r="L2331" i="1"/>
  <c r="K2304" i="1"/>
  <c r="J2304" i="1"/>
  <c r="M2304" i="1"/>
  <c r="J2261" i="1"/>
  <c r="K2261" i="1"/>
  <c r="K2243" i="1"/>
  <c r="L2243" i="1"/>
  <c r="J2172" i="1"/>
  <c r="K2172" i="1"/>
  <c r="L2157" i="1"/>
  <c r="J2157" i="1"/>
  <c r="M2157" i="1"/>
  <c r="K2157" i="1"/>
  <c r="K2149" i="1"/>
  <c r="M2149" i="1"/>
  <c r="J2139" i="1"/>
  <c r="M2139" i="1"/>
  <c r="K2139" i="1"/>
  <c r="M2087" i="1"/>
  <c r="J2087" i="1"/>
  <c r="K2087" i="1"/>
  <c r="L2076" i="1"/>
  <c r="K2076" i="1"/>
  <c r="M2076" i="1"/>
  <c r="J2076" i="1"/>
  <c r="M2072" i="1"/>
  <c r="J2072" i="1"/>
  <c r="K1962" i="1"/>
  <c r="M1962" i="1"/>
  <c r="J1962" i="1"/>
  <c r="K1920" i="1"/>
  <c r="J1920" i="1"/>
  <c r="M1920" i="1"/>
  <c r="L1920" i="1"/>
  <c r="J1891" i="1"/>
  <c r="L1891" i="1"/>
  <c r="K1891" i="1"/>
  <c r="L1887" i="1"/>
  <c r="K1887" i="1"/>
  <c r="J1874" i="1"/>
  <c r="K1874" i="1"/>
  <c r="L1874" i="1"/>
  <c r="K1841" i="1"/>
  <c r="J1841" i="1"/>
  <c r="L1841" i="1"/>
  <c r="J1806" i="1"/>
  <c r="K1806" i="1"/>
  <c r="M1806" i="1"/>
  <c r="J1796" i="1"/>
  <c r="M1796" i="1"/>
  <c r="M1765" i="1"/>
  <c r="L1765" i="1"/>
  <c r="M1621" i="1"/>
  <c r="J1621" i="1"/>
  <c r="J1475" i="1"/>
  <c r="K1475" i="1"/>
  <c r="L1475" i="1"/>
  <c r="M1475" i="1"/>
  <c r="K1384" i="1"/>
  <c r="L1384" i="1"/>
  <c r="L1341" i="1"/>
  <c r="K1341" i="1"/>
  <c r="M1336" i="1"/>
  <c r="K1336" i="1"/>
  <c r="J1336" i="1"/>
  <c r="L1336" i="1"/>
  <c r="J1164" i="1"/>
  <c r="L1164" i="1"/>
  <c r="M1164" i="1"/>
  <c r="K1164" i="1"/>
  <c r="M1139" i="1"/>
  <c r="L1139" i="1"/>
  <c r="J1139" i="1"/>
  <c r="K1139" i="1"/>
  <c r="J3229" i="1"/>
  <c r="M3229" i="1"/>
  <c r="K3112" i="1"/>
  <c r="J3112" i="1"/>
  <c r="M3072" i="1"/>
  <c r="L3072" i="1"/>
  <c r="L3048" i="1"/>
  <c r="K3048" i="1"/>
  <c r="M3044" i="1"/>
  <c r="L3044" i="1"/>
  <c r="J3023" i="1"/>
  <c r="M3023" i="1"/>
  <c r="M3008" i="1"/>
  <c r="L3008" i="1"/>
  <c r="L2998" i="1"/>
  <c r="J2998" i="1"/>
  <c r="K2986" i="1"/>
  <c r="J2986" i="1"/>
  <c r="M2986" i="1"/>
  <c r="K2970" i="1"/>
  <c r="M2970" i="1"/>
  <c r="M2835" i="1"/>
  <c r="J2835" i="1"/>
  <c r="L2835" i="1"/>
  <c r="L2807" i="1"/>
  <c r="M2807" i="1"/>
  <c r="M2796" i="1"/>
  <c r="J2796" i="1"/>
  <c r="L2796" i="1"/>
  <c r="L2773" i="1"/>
  <c r="M2773" i="1"/>
  <c r="J2773" i="1"/>
  <c r="K2770" i="1"/>
  <c r="L2770" i="1"/>
  <c r="K2666" i="1"/>
  <c r="L2666" i="1"/>
  <c r="K2558" i="1"/>
  <c r="J2558" i="1"/>
  <c r="M2558" i="1"/>
  <c r="M2547" i="1"/>
  <c r="K2547" i="1"/>
  <c r="K2539" i="1"/>
  <c r="M2539" i="1"/>
  <c r="M2531" i="1"/>
  <c r="J2531" i="1"/>
  <c r="L2531" i="1"/>
  <c r="J2524" i="1"/>
  <c r="L2524" i="1"/>
  <c r="M2329" i="1"/>
  <c r="L2329" i="1"/>
  <c r="M2266" i="1"/>
  <c r="K2266" i="1"/>
  <c r="J2188" i="1"/>
  <c r="K2188" i="1"/>
  <c r="L2171" i="1"/>
  <c r="J2171" i="1"/>
  <c r="M2171" i="1"/>
  <c r="K2114" i="1"/>
  <c r="L2114" i="1"/>
  <c r="J2114" i="1"/>
  <c r="K2085" i="1"/>
  <c r="L2085" i="1"/>
  <c r="J2026" i="1"/>
  <c r="L2026" i="1"/>
  <c r="K2026" i="1"/>
  <c r="K2013" i="1"/>
  <c r="L2013" i="1"/>
  <c r="J2013" i="1"/>
  <c r="K2000" i="1"/>
  <c r="J2000" i="1"/>
  <c r="M2000" i="1"/>
  <c r="L2000" i="1"/>
  <c r="K1985" i="1"/>
  <c r="L1985" i="1"/>
  <c r="J1985" i="1"/>
  <c r="M1927" i="1"/>
  <c r="L1927" i="1"/>
  <c r="J1927" i="1"/>
  <c r="L1906" i="1"/>
  <c r="K1906" i="1"/>
  <c r="J1902" i="1"/>
  <c r="M1902" i="1"/>
  <c r="K1902" i="1"/>
  <c r="M1755" i="1"/>
  <c r="J1755" i="1"/>
  <c r="L1755" i="1"/>
  <c r="K1755" i="1"/>
  <c r="M1685" i="1"/>
  <c r="K1685" i="1"/>
  <c r="L1685" i="1"/>
  <c r="K1578" i="1"/>
  <c r="M1578" i="1"/>
  <c r="J1578" i="1"/>
  <c r="L1578" i="1"/>
  <c r="K1530" i="1"/>
  <c r="J1530" i="1"/>
  <c r="M1530" i="1"/>
  <c r="L1530" i="1"/>
  <c r="M3271" i="1"/>
  <c r="J3271" i="1"/>
  <c r="J3246" i="1"/>
  <c r="M3239" i="1"/>
  <c r="K3239" i="1"/>
  <c r="J3239" i="1"/>
  <c r="K3118" i="1"/>
  <c r="M3118" i="1"/>
  <c r="L3118" i="1"/>
  <c r="J3113" i="1"/>
  <c r="K3104" i="1"/>
  <c r="J3104" i="1"/>
  <c r="L3081" i="1"/>
  <c r="M3081" i="1"/>
  <c r="M3073" i="1"/>
  <c r="J3049" i="1"/>
  <c r="K3034" i="1"/>
  <c r="M3034" i="1"/>
  <c r="L3030" i="1"/>
  <c r="K3009" i="1"/>
  <c r="J3003" i="1"/>
  <c r="M3003" i="1"/>
  <c r="K2990" i="1"/>
  <c r="J2990" i="1"/>
  <c r="M2990" i="1"/>
  <c r="J2968" i="1"/>
  <c r="L2968" i="1"/>
  <c r="M2964" i="1"/>
  <c r="K2964" i="1"/>
  <c r="J2964" i="1"/>
  <c r="M2932" i="1"/>
  <c r="K2932" i="1"/>
  <c r="M2928" i="1"/>
  <c r="J2928" i="1"/>
  <c r="L2928" i="1"/>
  <c r="K2918" i="1"/>
  <c r="J2918" i="1"/>
  <c r="M2918" i="1"/>
  <c r="J2882" i="1"/>
  <c r="L2882" i="1"/>
  <c r="K2870" i="1"/>
  <c r="L2870" i="1"/>
  <c r="J2870" i="1"/>
  <c r="K2842" i="1"/>
  <c r="J2842" i="1"/>
  <c r="M2842" i="1"/>
  <c r="L2832" i="1"/>
  <c r="K2832" i="1"/>
  <c r="M2823" i="1"/>
  <c r="J2764" i="1"/>
  <c r="L2764" i="1"/>
  <c r="J2697" i="1"/>
  <c r="L2697" i="1"/>
  <c r="L2681" i="1"/>
  <c r="J2635" i="1"/>
  <c r="L2635" i="1"/>
  <c r="M2627" i="1"/>
  <c r="J2627" i="1"/>
  <c r="L2627" i="1"/>
  <c r="J2620" i="1"/>
  <c r="L2620" i="1"/>
  <c r="L2597" i="1"/>
  <c r="J2597" i="1"/>
  <c r="L2553" i="1"/>
  <c r="K2474" i="1"/>
  <c r="L2474" i="1"/>
  <c r="K2453" i="1"/>
  <c r="L2449" i="1"/>
  <c r="J2449" i="1"/>
  <c r="L2443" i="1"/>
  <c r="J2435" i="1"/>
  <c r="K2435" i="1"/>
  <c r="M2435" i="1"/>
  <c r="L2416" i="1"/>
  <c r="M2404" i="1"/>
  <c r="J2404" i="1"/>
  <c r="L2404" i="1"/>
  <c r="J2373" i="1"/>
  <c r="K2373" i="1"/>
  <c r="K2369" i="1"/>
  <c r="L2369" i="1"/>
  <c r="K2361" i="1"/>
  <c r="L2361" i="1"/>
  <c r="J2361" i="1"/>
  <c r="M2305" i="1"/>
  <c r="L2305" i="1"/>
  <c r="K2296" i="1"/>
  <c r="M2296" i="1"/>
  <c r="K2276" i="1"/>
  <c r="K2208" i="1"/>
  <c r="L2208" i="1"/>
  <c r="J2208" i="1"/>
  <c r="L2201" i="1"/>
  <c r="M2201" i="1"/>
  <c r="K2163" i="1"/>
  <c r="J2163" i="1"/>
  <c r="M2163" i="1"/>
  <c r="K2158" i="1"/>
  <c r="L2055" i="1"/>
  <c r="J2055" i="1"/>
  <c r="M2046" i="1"/>
  <c r="K2046" i="1"/>
  <c r="K2016" i="1"/>
  <c r="L2016" i="1"/>
  <c r="J2016" i="1"/>
  <c r="M1991" i="1"/>
  <c r="J1991" i="1"/>
  <c r="J1851" i="1"/>
  <c r="L1851" i="1"/>
  <c r="M1851" i="1"/>
  <c r="K1833" i="1"/>
  <c r="M1833" i="1"/>
  <c r="L1833" i="1"/>
  <c r="M1749" i="1"/>
  <c r="K1749" i="1"/>
  <c r="L1749" i="1"/>
  <c r="K1737" i="1"/>
  <c r="L1737" i="1"/>
  <c r="J1737" i="1"/>
  <c r="M1737" i="1"/>
  <c r="J1727" i="1"/>
  <c r="L1727" i="1"/>
  <c r="M1701" i="1"/>
  <c r="K1701" i="1"/>
  <c r="L1701" i="1"/>
  <c r="M1693" i="1"/>
  <c r="K1693" i="1"/>
  <c r="L1693" i="1"/>
  <c r="K1668" i="1"/>
  <c r="M1668" i="1"/>
  <c r="J1668" i="1"/>
  <c r="K1644" i="1"/>
  <c r="J1644" i="1"/>
  <c r="M1644" i="1"/>
  <c r="L1644" i="1"/>
  <c r="K1611" i="1"/>
  <c r="J1611" i="1"/>
  <c r="L1611" i="1"/>
  <c r="K1526" i="1"/>
  <c r="J1526" i="1"/>
  <c r="M1526" i="1"/>
  <c r="L1526" i="1"/>
  <c r="L1453" i="1"/>
  <c r="M1453" i="1"/>
  <c r="J1453" i="1"/>
  <c r="L1439" i="1"/>
  <c r="M1439" i="1"/>
  <c r="K1388" i="1"/>
  <c r="J1388" i="1"/>
  <c r="L1388" i="1"/>
  <c r="M1388" i="1"/>
  <c r="J1351" i="1"/>
  <c r="M1351" i="1"/>
  <c r="K1351" i="1"/>
  <c r="M1043" i="1"/>
  <c r="L1043" i="1"/>
  <c r="J1043" i="1"/>
  <c r="K1043" i="1"/>
  <c r="K1023" i="1"/>
  <c r="L1023" i="1"/>
  <c r="J1023" i="1"/>
  <c r="M1023" i="1"/>
  <c r="J831" i="1"/>
  <c r="L831" i="1"/>
  <c r="K831" i="1"/>
  <c r="M758" i="1"/>
  <c r="K758" i="1"/>
  <c r="J3277" i="1"/>
  <c r="K3277" i="1"/>
  <c r="M3207" i="1"/>
  <c r="L3207" i="1"/>
  <c r="K3207" i="1"/>
  <c r="K3192" i="1"/>
  <c r="J3192" i="1"/>
  <c r="L3160" i="1"/>
  <c r="K3160" i="1"/>
  <c r="K3150" i="1"/>
  <c r="L3150" i="1"/>
  <c r="J3150" i="1"/>
  <c r="K3120" i="1"/>
  <c r="J3120" i="1"/>
  <c r="J3083" i="1"/>
  <c r="M3083" i="1"/>
  <c r="J3067" i="1"/>
  <c r="M3067" i="1"/>
  <c r="K3054" i="1"/>
  <c r="L3054" i="1"/>
  <c r="J3054" i="1"/>
  <c r="L3017" i="1"/>
  <c r="M3017" i="1"/>
  <c r="M2972" i="1"/>
  <c r="K2972" i="1"/>
  <c r="J2972" i="1"/>
  <c r="K2963" i="1"/>
  <c r="L2963" i="1"/>
  <c r="M2927" i="1"/>
  <c r="K2927" i="1"/>
  <c r="J2899" i="1"/>
  <c r="K2899" i="1"/>
  <c r="M2899" i="1"/>
  <c r="J2891" i="1"/>
  <c r="K2891" i="1"/>
  <c r="K2886" i="1"/>
  <c r="J2886" i="1"/>
  <c r="M2886" i="1"/>
  <c r="K2869" i="1"/>
  <c r="J2869" i="1"/>
  <c r="J2865" i="1"/>
  <c r="K2865" i="1"/>
  <c r="K2810" i="1"/>
  <c r="L2810" i="1"/>
  <c r="K2798" i="1"/>
  <c r="J2798" i="1"/>
  <c r="M2798" i="1"/>
  <c r="M2787" i="1"/>
  <c r="J2787" i="1"/>
  <c r="L2787" i="1"/>
  <c r="K2782" i="1"/>
  <c r="L2782" i="1"/>
  <c r="J2782" i="1"/>
  <c r="J2756" i="1"/>
  <c r="L2756" i="1"/>
  <c r="M2739" i="1"/>
  <c r="J2739" i="1"/>
  <c r="L2739" i="1"/>
  <c r="K2734" i="1"/>
  <c r="L2734" i="1"/>
  <c r="J2734" i="1"/>
  <c r="K2714" i="1"/>
  <c r="J2714" i="1"/>
  <c r="M2714" i="1"/>
  <c r="M2643" i="1"/>
  <c r="J2643" i="1"/>
  <c r="L2643" i="1"/>
  <c r="L2615" i="1"/>
  <c r="M2615" i="1"/>
  <c r="M2604" i="1"/>
  <c r="J2604" i="1"/>
  <c r="L2604" i="1"/>
  <c r="K2540" i="1"/>
  <c r="J2540" i="1"/>
  <c r="K2458" i="1"/>
  <c r="J2458" i="1"/>
  <c r="M2458" i="1"/>
  <c r="K2356" i="1"/>
  <c r="M2356" i="1"/>
  <c r="K2323" i="1"/>
  <c r="J2323" i="1"/>
  <c r="L2295" i="1"/>
  <c r="J2295" i="1"/>
  <c r="L2253" i="1"/>
  <c r="K2253" i="1"/>
  <c r="L2248" i="1"/>
  <c r="J2248" i="1"/>
  <c r="K2150" i="1"/>
  <c r="M2150" i="1"/>
  <c r="K2082" i="1"/>
  <c r="M2082" i="1"/>
  <c r="J2082" i="1"/>
  <c r="K2073" i="1"/>
  <c r="J2073" i="1"/>
  <c r="M2073" i="1"/>
  <c r="K2049" i="1"/>
  <c r="J2049" i="1"/>
  <c r="M2049" i="1"/>
  <c r="L2049" i="1"/>
  <c r="M2045" i="1"/>
  <c r="J2045" i="1"/>
  <c r="J2040" i="1"/>
  <c r="M2040" i="1"/>
  <c r="K2040" i="1"/>
  <c r="M1879" i="1"/>
  <c r="L1879" i="1"/>
  <c r="J1879" i="1"/>
  <c r="M1815" i="1"/>
  <c r="L1815" i="1"/>
  <c r="J1815" i="1"/>
  <c r="L1736" i="1"/>
  <c r="K1736" i="1"/>
  <c r="M1678" i="1"/>
  <c r="L1678" i="1"/>
  <c r="J1678" i="1"/>
  <c r="K1643" i="1"/>
  <c r="L1643" i="1"/>
  <c r="J1643" i="1"/>
  <c r="K1610" i="1"/>
  <c r="J1610" i="1"/>
  <c r="M1610" i="1"/>
  <c r="L1610" i="1"/>
  <c r="M1216" i="1"/>
  <c r="J1216" i="1"/>
  <c r="K1216" i="1"/>
  <c r="L1216" i="1"/>
  <c r="K2933" i="1"/>
  <c r="L2931" i="1"/>
  <c r="K2892" i="1"/>
  <c r="K2880" i="1"/>
  <c r="L2875" i="1"/>
  <c r="K2864" i="1"/>
  <c r="K2859" i="1"/>
  <c r="K2844" i="1"/>
  <c r="L2830" i="1"/>
  <c r="M2821" i="1"/>
  <c r="K2811" i="1"/>
  <c r="K2771" i="1"/>
  <c r="K2763" i="1"/>
  <c r="M2725" i="1"/>
  <c r="K2700" i="1"/>
  <c r="K2692" i="1"/>
  <c r="L2690" i="1"/>
  <c r="M2677" i="1"/>
  <c r="K2667" i="1"/>
  <c r="L2650" i="1"/>
  <c r="L2638" i="1"/>
  <c r="M2629" i="1"/>
  <c r="K2619" i="1"/>
  <c r="K2596" i="1"/>
  <c r="L2594" i="1"/>
  <c r="L2590" i="1"/>
  <c r="M2581" i="1"/>
  <c r="K2548" i="1"/>
  <c r="L2546" i="1"/>
  <c r="L2538" i="1"/>
  <c r="M2533" i="1"/>
  <c r="K2523" i="1"/>
  <c r="L2490" i="1"/>
  <c r="M2485" i="1"/>
  <c r="K2475" i="1"/>
  <c r="K2460" i="1"/>
  <c r="K2456" i="1"/>
  <c r="M2447" i="1"/>
  <c r="K2372" i="1"/>
  <c r="L2355" i="1"/>
  <c r="K2275" i="1"/>
  <c r="J2250" i="1"/>
  <c r="L2250" i="1"/>
  <c r="J2195" i="1"/>
  <c r="M2195" i="1"/>
  <c r="K2179" i="1"/>
  <c r="J2099" i="1"/>
  <c r="M2099" i="1"/>
  <c r="L2083" i="1"/>
  <c r="J2014" i="1"/>
  <c r="K2014" i="1"/>
  <c r="M2007" i="1"/>
  <c r="J2007" i="1"/>
  <c r="L2003" i="1"/>
  <c r="K1997" i="1"/>
  <c r="J1997" i="1"/>
  <c r="L1976" i="1"/>
  <c r="K1976" i="1"/>
  <c r="K1971" i="1"/>
  <c r="J1971" i="1"/>
  <c r="L1914" i="1"/>
  <c r="J1914" i="1"/>
  <c r="M1914" i="1"/>
  <c r="K1899" i="1"/>
  <c r="M1899" i="1"/>
  <c r="K1865" i="1"/>
  <c r="M1865" i="1"/>
  <c r="K1857" i="1"/>
  <c r="J1857" i="1"/>
  <c r="L1850" i="1"/>
  <c r="K1850" i="1"/>
  <c r="J1850" i="1"/>
  <c r="J1826" i="1"/>
  <c r="K1826" i="1"/>
  <c r="J1794" i="1"/>
  <c r="K1794" i="1"/>
  <c r="K1769" i="1"/>
  <c r="J1769" i="1"/>
  <c r="M1769" i="1"/>
  <c r="M1757" i="1"/>
  <c r="K1757" i="1"/>
  <c r="M1691" i="1"/>
  <c r="J1691" i="1"/>
  <c r="L1691" i="1"/>
  <c r="K1675" i="1"/>
  <c r="L1675" i="1"/>
  <c r="J1675" i="1"/>
  <c r="J1636" i="1"/>
  <c r="L1636" i="1"/>
  <c r="M1636" i="1"/>
  <c r="K1636" i="1"/>
  <c r="J1601" i="1"/>
  <c r="L1601" i="1"/>
  <c r="K1601" i="1"/>
  <c r="J1540" i="1"/>
  <c r="K1540" i="1"/>
  <c r="M1540" i="1"/>
  <c r="L1540" i="1"/>
  <c r="M1489" i="1"/>
  <c r="K1489" i="1"/>
  <c r="M1484" i="1"/>
  <c r="J1484" i="1"/>
  <c r="L1484" i="1"/>
  <c r="K1442" i="1"/>
  <c r="M1442" i="1"/>
  <c r="J1442" i="1"/>
  <c r="K1435" i="1"/>
  <c r="L1435" i="1"/>
  <c r="J1435" i="1"/>
  <c r="L1421" i="1"/>
  <c r="J1421" i="1"/>
  <c r="M1421" i="1"/>
  <c r="K1375" i="1"/>
  <c r="L1375" i="1"/>
  <c r="M1304" i="1"/>
  <c r="L1304" i="1"/>
  <c r="J1304" i="1"/>
  <c r="K1304" i="1"/>
  <c r="L1148" i="1"/>
  <c r="K1148" i="1"/>
  <c r="L1076" i="1"/>
  <c r="M1076" i="1"/>
  <c r="K1076" i="1"/>
  <c r="J1076" i="1"/>
  <c r="L930" i="1"/>
  <c r="K930" i="1"/>
  <c r="K2144" i="1"/>
  <c r="J2144" i="1"/>
  <c r="L2094" i="1"/>
  <c r="K2094" i="1"/>
  <c r="K2058" i="1"/>
  <c r="M2058" i="1"/>
  <c r="J2042" i="1"/>
  <c r="L2042" i="1"/>
  <c r="J2027" i="1"/>
  <c r="M2027" i="1"/>
  <c r="K2017" i="1"/>
  <c r="J2017" i="1"/>
  <c r="M2017" i="1"/>
  <c r="J2010" i="1"/>
  <c r="L2010" i="1"/>
  <c r="M1975" i="1"/>
  <c r="L1975" i="1"/>
  <c r="J1966" i="1"/>
  <c r="M1966" i="1"/>
  <c r="K1963" i="1"/>
  <c r="J1963" i="1"/>
  <c r="M1959" i="1"/>
  <c r="J1959" i="1"/>
  <c r="M1883" i="1"/>
  <c r="J1883" i="1"/>
  <c r="L1883" i="1"/>
  <c r="L1834" i="1"/>
  <c r="K1834" i="1"/>
  <c r="K1825" i="1"/>
  <c r="L1825" i="1"/>
  <c r="L1802" i="1"/>
  <c r="K1802" i="1"/>
  <c r="K1793" i="1"/>
  <c r="L1793" i="1"/>
  <c r="J1763" i="1"/>
  <c r="L1763" i="1"/>
  <c r="L1730" i="1"/>
  <c r="J1730" i="1"/>
  <c r="M1725" i="1"/>
  <c r="K1725" i="1"/>
  <c r="L1714" i="1"/>
  <c r="J1714" i="1"/>
  <c r="K1674" i="1"/>
  <c r="J1674" i="1"/>
  <c r="M1674" i="1"/>
  <c r="M1669" i="1"/>
  <c r="J1669" i="1"/>
  <c r="J1665" i="1"/>
  <c r="M1665" i="1"/>
  <c r="L1665" i="1"/>
  <c r="J1660" i="1"/>
  <c r="L1660" i="1"/>
  <c r="K1627" i="1"/>
  <c r="L1627" i="1"/>
  <c r="K1606" i="1"/>
  <c r="J1606" i="1"/>
  <c r="M1606" i="1"/>
  <c r="L1606" i="1"/>
  <c r="J1556" i="1"/>
  <c r="L1556" i="1"/>
  <c r="K1556" i="1"/>
  <c r="K1482" i="1"/>
  <c r="L1482" i="1"/>
  <c r="M1482" i="1"/>
  <c r="J1482" i="1"/>
  <c r="K1364" i="1"/>
  <c r="J1364" i="1"/>
  <c r="M1364" i="1"/>
  <c r="L1364" i="1"/>
  <c r="J1347" i="1"/>
  <c r="L1347" i="1"/>
  <c r="M1283" i="1"/>
  <c r="K1283" i="1"/>
  <c r="L1260" i="1"/>
  <c r="M1260" i="1"/>
  <c r="K1260" i="1"/>
  <c r="J1260" i="1"/>
  <c r="J1173" i="1"/>
  <c r="M1173" i="1"/>
  <c r="K1173" i="1"/>
  <c r="K837" i="1"/>
  <c r="J837" i="1"/>
  <c r="L837" i="1"/>
  <c r="M837" i="1"/>
  <c r="L748" i="1"/>
  <c r="K748" i="1"/>
  <c r="M748" i="1"/>
  <c r="J2186" i="1"/>
  <c r="L2186" i="1"/>
  <c r="K2089" i="1"/>
  <c r="J2089" i="1"/>
  <c r="M2075" i="1"/>
  <c r="J2075" i="1"/>
  <c r="M2067" i="1"/>
  <c r="J2067" i="1"/>
  <c r="K2048" i="1"/>
  <c r="L2048" i="1"/>
  <c r="K1973" i="1"/>
  <c r="M1973" i="1"/>
  <c r="K1969" i="1"/>
  <c r="L1969" i="1"/>
  <c r="M1878" i="1"/>
  <c r="L1878" i="1"/>
  <c r="J1859" i="1"/>
  <c r="L1859" i="1"/>
  <c r="L1855" i="1"/>
  <c r="K1855" i="1"/>
  <c r="K1817" i="1"/>
  <c r="L1817" i="1"/>
  <c r="J1771" i="1"/>
  <c r="L1771" i="1"/>
  <c r="J1766" i="1"/>
  <c r="K1766" i="1"/>
  <c r="K1729" i="1"/>
  <c r="L1729" i="1"/>
  <c r="J1729" i="1"/>
  <c r="K1713" i="1"/>
  <c r="L1713" i="1"/>
  <c r="J1713" i="1"/>
  <c r="L1677" i="1"/>
  <c r="M1677" i="1"/>
  <c r="J1677" i="1"/>
  <c r="K1642" i="1"/>
  <c r="J1642" i="1"/>
  <c r="M1642" i="1"/>
  <c r="L1642" i="1"/>
  <c r="K1622" i="1"/>
  <c r="J1622" i="1"/>
  <c r="M1622" i="1"/>
  <c r="L1622" i="1"/>
  <c r="K1571" i="1"/>
  <c r="J1571" i="1"/>
  <c r="M1571" i="1"/>
  <c r="L1571" i="1"/>
  <c r="L1550" i="1"/>
  <c r="J1550" i="1"/>
  <c r="L1471" i="1"/>
  <c r="M1471" i="1"/>
  <c r="K1416" i="1"/>
  <c r="L1416" i="1"/>
  <c r="L1369" i="1"/>
  <c r="M1369" i="1"/>
  <c r="K1369" i="1"/>
  <c r="J1369" i="1"/>
  <c r="J1105" i="1"/>
  <c r="K1105" i="1"/>
  <c r="M1105" i="1"/>
  <c r="L1105" i="1"/>
  <c r="K1078" i="1"/>
  <c r="M1078" i="1"/>
  <c r="L1078" i="1"/>
  <c r="J1078" i="1"/>
  <c r="L1065" i="1"/>
  <c r="K1065" i="1"/>
  <c r="J887" i="1"/>
  <c r="M887" i="1"/>
  <c r="K887" i="1"/>
  <c r="L887" i="1"/>
  <c r="K651" i="1"/>
  <c r="L651" i="1"/>
  <c r="J3241" i="1"/>
  <c r="J3222" i="1"/>
  <c r="J3218" i="1"/>
  <c r="J3202" i="1"/>
  <c r="J3198" i="1"/>
  <c r="J3182" i="1"/>
  <c r="J3142" i="1"/>
  <c r="M3115" i="1"/>
  <c r="L3090" i="1"/>
  <c r="J3076" i="1"/>
  <c r="L3062" i="1"/>
  <c r="L3059" i="1"/>
  <c r="J3038" i="1"/>
  <c r="J3012" i="1"/>
  <c r="K2959" i="1"/>
  <c r="J2957" i="1"/>
  <c r="K2955" i="1"/>
  <c r="J2953" i="1"/>
  <c r="J2949" i="1"/>
  <c r="K2947" i="1"/>
  <c r="M2933" i="1"/>
  <c r="M2931" i="1"/>
  <c r="J2924" i="1"/>
  <c r="K2897" i="1"/>
  <c r="L2892" i="1"/>
  <c r="M2875" i="1"/>
  <c r="L2857" i="1"/>
  <c r="J2851" i="1"/>
  <c r="M2839" i="1"/>
  <c r="M2830" i="1"/>
  <c r="L2809" i="1"/>
  <c r="J2803" i="1"/>
  <c r="K2800" i="1"/>
  <c r="J2778" i="1"/>
  <c r="L2771" i="1"/>
  <c r="L2761" i="1"/>
  <c r="J2757" i="1"/>
  <c r="M2743" i="1"/>
  <c r="J2730" i="1"/>
  <c r="J2707" i="1"/>
  <c r="M2690" i="1"/>
  <c r="J2682" i="1"/>
  <c r="L2665" i="1"/>
  <c r="J2659" i="1"/>
  <c r="M2650" i="1"/>
  <c r="M2647" i="1"/>
  <c r="M2638" i="1"/>
  <c r="K2617" i="1"/>
  <c r="J2611" i="1"/>
  <c r="K2608" i="1"/>
  <c r="M2594" i="1"/>
  <c r="M2590" i="1"/>
  <c r="J2574" i="1"/>
  <c r="J2565" i="1"/>
  <c r="M2546" i="1"/>
  <c r="M2538" i="1"/>
  <c r="L2521" i="1"/>
  <c r="J2515" i="1"/>
  <c r="K2512" i="1"/>
  <c r="M2490" i="1"/>
  <c r="L2473" i="1"/>
  <c r="J2469" i="1"/>
  <c r="L2456" i="1"/>
  <c r="J2425" i="1"/>
  <c r="J2413" i="1"/>
  <c r="J2393" i="1"/>
  <c r="M2355" i="1"/>
  <c r="J2345" i="1"/>
  <c r="J2337" i="1"/>
  <c r="J2335" i="1"/>
  <c r="J2317" i="1"/>
  <c r="K2282" i="1"/>
  <c r="K2252" i="1"/>
  <c r="K2250" i="1"/>
  <c r="L2245" i="1"/>
  <c r="M2245" i="1"/>
  <c r="M2242" i="1"/>
  <c r="J2223" i="1"/>
  <c r="L2223" i="1"/>
  <c r="K2214" i="1"/>
  <c r="M2214" i="1"/>
  <c r="J2199" i="1"/>
  <c r="K2195" i="1"/>
  <c r="K2190" i="1"/>
  <c r="K2184" i="1"/>
  <c r="J2184" i="1"/>
  <c r="L2179" i="1"/>
  <c r="J2162" i="1"/>
  <c r="L2162" i="1"/>
  <c r="L2137" i="1"/>
  <c r="M2137" i="1"/>
  <c r="L2133" i="1"/>
  <c r="K2133" i="1"/>
  <c r="K2099" i="1"/>
  <c r="M2083" i="1"/>
  <c r="J2074" i="1"/>
  <c r="M2074" i="1"/>
  <c r="M2069" i="1"/>
  <c r="J2066" i="1"/>
  <c r="M2066" i="1"/>
  <c r="M2053" i="1"/>
  <c r="J2043" i="1"/>
  <c r="M2043" i="1"/>
  <c r="L2038" i="1"/>
  <c r="K2032" i="1"/>
  <c r="J2032" i="1"/>
  <c r="M2014" i="1"/>
  <c r="J2011" i="1"/>
  <c r="M2011" i="1"/>
  <c r="L2007" i="1"/>
  <c r="M2003" i="1"/>
  <c r="L1997" i="1"/>
  <c r="K1987" i="1"/>
  <c r="J1987" i="1"/>
  <c r="L1971" i="1"/>
  <c r="K1953" i="1"/>
  <c r="L1953" i="1"/>
  <c r="K1914" i="1"/>
  <c r="M1910" i="1"/>
  <c r="J1899" i="1"/>
  <c r="K1889" i="1"/>
  <c r="J1889" i="1"/>
  <c r="L1865" i="1"/>
  <c r="L1857" i="1"/>
  <c r="M1850" i="1"/>
  <c r="J1843" i="1"/>
  <c r="L1843" i="1"/>
  <c r="L1826" i="1"/>
  <c r="K1819" i="1"/>
  <c r="M1819" i="1"/>
  <c r="J1811" i="1"/>
  <c r="L1811" i="1"/>
  <c r="L1794" i="1"/>
  <c r="J1778" i="1"/>
  <c r="K1778" i="1"/>
  <c r="J1774" i="1"/>
  <c r="M1774" i="1"/>
  <c r="L1769" i="1"/>
  <c r="L1757" i="1"/>
  <c r="L1743" i="1"/>
  <c r="J1735" i="1"/>
  <c r="L1735" i="1"/>
  <c r="J1719" i="1"/>
  <c r="L1719" i="1"/>
  <c r="L1695" i="1"/>
  <c r="K1691" i="1"/>
  <c r="L1687" i="1"/>
  <c r="J1681" i="1"/>
  <c r="L1681" i="1"/>
  <c r="K1681" i="1"/>
  <c r="K1676" i="1"/>
  <c r="M1676" i="1"/>
  <c r="M1667" i="1"/>
  <c r="J1667" i="1"/>
  <c r="L1667" i="1"/>
  <c r="M1633" i="1"/>
  <c r="J1620" i="1"/>
  <c r="L1620" i="1"/>
  <c r="M1620" i="1"/>
  <c r="M1601" i="1"/>
  <c r="K1574" i="1"/>
  <c r="L1574" i="1"/>
  <c r="M1574" i="1"/>
  <c r="J1574" i="1"/>
  <c r="K1507" i="1"/>
  <c r="L1507" i="1"/>
  <c r="J1507" i="1"/>
  <c r="K1484" i="1"/>
  <c r="K1410" i="1"/>
  <c r="M1410" i="1"/>
  <c r="J1410" i="1"/>
  <c r="M1228" i="1"/>
  <c r="L1228" i="1"/>
  <c r="J1228" i="1"/>
  <c r="K1228" i="1"/>
  <c r="M973" i="1"/>
  <c r="J973" i="1"/>
  <c r="L871" i="1"/>
  <c r="K871" i="1"/>
  <c r="J871" i="1"/>
  <c r="M871" i="1"/>
  <c r="L773" i="1"/>
  <c r="K773" i="1"/>
  <c r="M773" i="1"/>
  <c r="M681" i="1"/>
  <c r="L681" i="1"/>
  <c r="J681" i="1"/>
  <c r="K1634" i="1"/>
  <c r="J1634" i="1"/>
  <c r="L1629" i="1"/>
  <c r="M1629" i="1"/>
  <c r="K1595" i="1"/>
  <c r="L1595" i="1"/>
  <c r="K1579" i="1"/>
  <c r="L1579" i="1"/>
  <c r="J1579" i="1"/>
  <c r="K1560" i="1"/>
  <c r="L1560" i="1"/>
  <c r="J1548" i="1"/>
  <c r="K1548" i="1"/>
  <c r="M1548" i="1"/>
  <c r="K1444" i="1"/>
  <c r="J1444" i="1"/>
  <c r="L1444" i="1"/>
  <c r="L1437" i="1"/>
  <c r="M1437" i="1"/>
  <c r="J1437" i="1"/>
  <c r="L1407" i="1"/>
  <c r="M1407" i="1"/>
  <c r="J1367" i="1"/>
  <c r="M1367" i="1"/>
  <c r="L1367" i="1"/>
  <c r="K1367" i="1"/>
  <c r="L1349" i="1"/>
  <c r="M1349" i="1"/>
  <c r="J1349" i="1"/>
  <c r="M1285" i="1"/>
  <c r="K1285" i="1"/>
  <c r="K1268" i="1"/>
  <c r="L1268" i="1"/>
  <c r="J1268" i="1"/>
  <c r="M1268" i="1"/>
  <c r="J1189" i="1"/>
  <c r="M1189" i="1"/>
  <c r="K1189" i="1"/>
  <c r="K1178" i="1"/>
  <c r="L1178" i="1"/>
  <c r="M1178" i="1"/>
  <c r="J1178" i="1"/>
  <c r="M1127" i="1"/>
  <c r="L1127" i="1"/>
  <c r="K1127" i="1"/>
  <c r="L1063" i="1"/>
  <c r="M1063" i="1"/>
  <c r="K1063" i="1"/>
  <c r="J1063" i="1"/>
  <c r="M1022" i="1"/>
  <c r="J1022" i="1"/>
  <c r="K1022" i="1"/>
  <c r="J943" i="1"/>
  <c r="M943" i="1"/>
  <c r="K943" i="1"/>
  <c r="J913" i="1"/>
  <c r="L913" i="1"/>
  <c r="K879" i="1"/>
  <c r="J879" i="1"/>
  <c r="M879" i="1"/>
  <c r="L879" i="1"/>
  <c r="M717" i="1"/>
  <c r="L717" i="1"/>
  <c r="K717" i="1"/>
  <c r="J717" i="1"/>
  <c r="J712" i="1"/>
  <c r="M712" i="1"/>
  <c r="L712" i="1"/>
  <c r="K712" i="1"/>
  <c r="J640" i="1"/>
  <c r="L640" i="1"/>
  <c r="K640" i="1"/>
  <c r="M640" i="1"/>
  <c r="L610" i="1"/>
  <c r="K610" i="1"/>
  <c r="J610" i="1"/>
  <c r="M610" i="1"/>
  <c r="K480" i="1"/>
  <c r="L480" i="1"/>
  <c r="K440" i="1"/>
  <c r="J440" i="1"/>
  <c r="K386" i="1"/>
  <c r="L386" i="1"/>
  <c r="K1594" i="1"/>
  <c r="M1594" i="1"/>
  <c r="J1594" i="1"/>
  <c r="K1563" i="1"/>
  <c r="J1563" i="1"/>
  <c r="K1499" i="1"/>
  <c r="J1499" i="1"/>
  <c r="M1491" i="1"/>
  <c r="J1491" i="1"/>
  <c r="J1473" i="1"/>
  <c r="M1473" i="1"/>
  <c r="M1443" i="1"/>
  <c r="L1443" i="1"/>
  <c r="J1443" i="1"/>
  <c r="K1380" i="1"/>
  <c r="J1380" i="1"/>
  <c r="L1380" i="1"/>
  <c r="M1380" i="1"/>
  <c r="M1340" i="1"/>
  <c r="L1340" i="1"/>
  <c r="J1340" i="1"/>
  <c r="K1340" i="1"/>
  <c r="K1318" i="1"/>
  <c r="M1318" i="1"/>
  <c r="J1318" i="1"/>
  <c r="J1279" i="1"/>
  <c r="L1279" i="1"/>
  <c r="M1279" i="1"/>
  <c r="K1279" i="1"/>
  <c r="J1263" i="1"/>
  <c r="M1263" i="1"/>
  <c r="K1263" i="1"/>
  <c r="J1255" i="1"/>
  <c r="M1255" i="1"/>
  <c r="K1255" i="1"/>
  <c r="K1250" i="1"/>
  <c r="M1250" i="1"/>
  <c r="L1250" i="1"/>
  <c r="J1250" i="1"/>
  <c r="K1212" i="1"/>
  <c r="L1212" i="1"/>
  <c r="J1212" i="1"/>
  <c r="K1160" i="1"/>
  <c r="L1160" i="1"/>
  <c r="J1160" i="1"/>
  <c r="M1121" i="1"/>
  <c r="L1121" i="1"/>
  <c r="J1121" i="1"/>
  <c r="M1047" i="1"/>
  <c r="L1047" i="1"/>
  <c r="J1047" i="1"/>
  <c r="K1025" i="1"/>
  <c r="L1025" i="1"/>
  <c r="J1025" i="1"/>
  <c r="M1025" i="1"/>
  <c r="J1018" i="1"/>
  <c r="L1018" i="1"/>
  <c r="J999" i="1"/>
  <c r="M999" i="1"/>
  <c r="K999" i="1"/>
  <c r="L999" i="1"/>
  <c r="M592" i="1"/>
  <c r="K592" i="1"/>
  <c r="J592" i="1"/>
  <c r="M2001" i="1"/>
  <c r="M1955" i="1"/>
  <c r="M1930" i="1"/>
  <c r="M1888" i="1"/>
  <c r="M1882" i="1"/>
  <c r="M1856" i="1"/>
  <c r="M1840" i="1"/>
  <c r="M1827" i="1"/>
  <c r="M1808" i="1"/>
  <c r="M1795" i="1"/>
  <c r="M1787" i="1"/>
  <c r="M1779" i="1"/>
  <c r="M1707" i="1"/>
  <c r="M1690" i="1"/>
  <c r="K1618" i="1"/>
  <c r="J1618" i="1"/>
  <c r="L1613" i="1"/>
  <c r="J1613" i="1"/>
  <c r="M1603" i="1"/>
  <c r="J1588" i="1"/>
  <c r="K1588" i="1"/>
  <c r="M1588" i="1"/>
  <c r="M1580" i="1"/>
  <c r="L1565" i="1"/>
  <c r="M1565" i="1"/>
  <c r="K1558" i="1"/>
  <c r="J1558" i="1"/>
  <c r="M1558" i="1"/>
  <c r="K1542" i="1"/>
  <c r="J1542" i="1"/>
  <c r="L1542" i="1"/>
  <c r="K1531" i="1"/>
  <c r="J1531" i="1"/>
  <c r="K1506" i="1"/>
  <c r="J1506" i="1"/>
  <c r="M1506" i="1"/>
  <c r="K1450" i="1"/>
  <c r="L1450" i="1"/>
  <c r="M1450" i="1"/>
  <c r="K1419" i="1"/>
  <c r="J1419" i="1"/>
  <c r="K1373" i="1"/>
  <c r="J1373" i="1"/>
  <c r="M1300" i="1"/>
  <c r="L1300" i="1"/>
  <c r="J1300" i="1"/>
  <c r="M1192" i="1"/>
  <c r="L1192" i="1"/>
  <c r="K1192" i="1"/>
  <c r="J1192" i="1"/>
  <c r="L1119" i="1"/>
  <c r="M1119" i="1"/>
  <c r="K1119" i="1"/>
  <c r="J1119" i="1"/>
  <c r="L1112" i="1"/>
  <c r="K1112" i="1"/>
  <c r="M1112" i="1"/>
  <c r="J1112" i="1"/>
  <c r="J950" i="1"/>
  <c r="K950" i="1"/>
  <c r="K925" i="1"/>
  <c r="L925" i="1"/>
  <c r="J925" i="1"/>
  <c r="M925" i="1"/>
  <c r="J905" i="1"/>
  <c r="L905" i="1"/>
  <c r="L873" i="1"/>
  <c r="J873" i="1"/>
  <c r="K853" i="1"/>
  <c r="J853" i="1"/>
  <c r="M853" i="1"/>
  <c r="L853" i="1"/>
  <c r="J842" i="1"/>
  <c r="K842" i="1"/>
  <c r="L842" i="1"/>
  <c r="L709" i="1"/>
  <c r="K709" i="1"/>
  <c r="M709" i="1"/>
  <c r="K595" i="1"/>
  <c r="M595" i="1"/>
  <c r="J595" i="1"/>
  <c r="L595" i="1"/>
  <c r="M2077" i="1"/>
  <c r="M1984" i="1"/>
  <c r="M1968" i="1"/>
  <c r="M1965" i="1"/>
  <c r="M1961" i="1"/>
  <c r="M1952" i="1"/>
  <c r="J1937" i="1"/>
  <c r="K1918" i="1"/>
  <c r="J1904" i="1"/>
  <c r="L1901" i="1"/>
  <c r="M1898" i="1"/>
  <c r="J1873" i="1"/>
  <c r="K1870" i="1"/>
  <c r="K1858" i="1"/>
  <c r="K1842" i="1"/>
  <c r="M1824" i="1"/>
  <c r="M1818" i="1"/>
  <c r="K1810" i="1"/>
  <c r="M1792" i="1"/>
  <c r="M1776" i="1"/>
  <c r="L1767" i="1"/>
  <c r="J1762" i="1"/>
  <c r="M1753" i="1"/>
  <c r="K1734" i="1"/>
  <c r="K1726" i="1"/>
  <c r="J1721" i="1"/>
  <c r="K1718" i="1"/>
  <c r="J1705" i="1"/>
  <c r="K1702" i="1"/>
  <c r="M1697" i="1"/>
  <c r="M1694" i="1"/>
  <c r="M1686" i="1"/>
  <c r="J1661" i="1"/>
  <c r="J1659" i="1"/>
  <c r="M1634" i="1"/>
  <c r="J1629" i="1"/>
  <c r="M1599" i="1"/>
  <c r="L1599" i="1"/>
  <c r="J1595" i="1"/>
  <c r="L1548" i="1"/>
  <c r="M1524" i="1"/>
  <c r="J1524" i="1"/>
  <c r="K1483" i="1"/>
  <c r="J1483" i="1"/>
  <c r="L1483" i="1"/>
  <c r="K1478" i="1"/>
  <c r="L1478" i="1"/>
  <c r="M1478" i="1"/>
  <c r="M1444" i="1"/>
  <c r="K1382" i="1"/>
  <c r="M1382" i="1"/>
  <c r="L1382" i="1"/>
  <c r="J1382" i="1"/>
  <c r="M1368" i="1"/>
  <c r="K1368" i="1"/>
  <c r="J1368" i="1"/>
  <c r="K1302" i="1"/>
  <c r="M1302" i="1"/>
  <c r="J1302" i="1"/>
  <c r="L1281" i="1"/>
  <c r="K1281" i="1"/>
  <c r="M1281" i="1"/>
  <c r="J1281" i="1"/>
  <c r="M1252" i="1"/>
  <c r="L1252" i="1"/>
  <c r="K1252" i="1"/>
  <c r="J1127" i="1"/>
  <c r="M1123" i="1"/>
  <c r="J1123" i="1"/>
  <c r="J1085" i="1"/>
  <c r="M1085" i="1"/>
  <c r="K1055" i="1"/>
  <c r="L1055" i="1"/>
  <c r="J1055" i="1"/>
  <c r="M1055" i="1"/>
  <c r="L1022" i="1"/>
  <c r="L943" i="1"/>
  <c r="M602" i="1"/>
  <c r="J602" i="1"/>
  <c r="K1590" i="1"/>
  <c r="M1590" i="1"/>
  <c r="K1562" i="1"/>
  <c r="M1562" i="1"/>
  <c r="L1539" i="1"/>
  <c r="L1533" i="1"/>
  <c r="J1533" i="1"/>
  <c r="L1508" i="1"/>
  <c r="K1452" i="1"/>
  <c r="L1412" i="1"/>
  <c r="J1409" i="1"/>
  <c r="M1409" i="1"/>
  <c r="L1409" i="1"/>
  <c r="J1339" i="1"/>
  <c r="M1339" i="1"/>
  <c r="K1322" i="1"/>
  <c r="M1322" i="1"/>
  <c r="M1312" i="1"/>
  <c r="L1312" i="1"/>
  <c r="K1312" i="1"/>
  <c r="L1276" i="1"/>
  <c r="M1276" i="1"/>
  <c r="K1276" i="1"/>
  <c r="M1248" i="1"/>
  <c r="L1248" i="1"/>
  <c r="K1248" i="1"/>
  <c r="K1234" i="1"/>
  <c r="M1234" i="1"/>
  <c r="L1234" i="1"/>
  <c r="K1226" i="1"/>
  <c r="L1226" i="1"/>
  <c r="M1226" i="1"/>
  <c r="J1226" i="1"/>
  <c r="L1080" i="1"/>
  <c r="K1080" i="1"/>
  <c r="M1080" i="1"/>
  <c r="J1080" i="1"/>
  <c r="M1009" i="1"/>
  <c r="L1009" i="1"/>
  <c r="K981" i="1"/>
  <c r="L981" i="1"/>
  <c r="M965" i="1"/>
  <c r="L965" i="1"/>
  <c r="J792" i="1"/>
  <c r="K792" i="1"/>
  <c r="M785" i="1"/>
  <c r="L785" i="1"/>
  <c r="K785" i="1"/>
  <c r="J785" i="1"/>
  <c r="M733" i="1"/>
  <c r="L733" i="1"/>
  <c r="K733" i="1"/>
  <c r="J733" i="1"/>
  <c r="J676" i="1"/>
  <c r="M676" i="1"/>
  <c r="K676" i="1"/>
  <c r="K591" i="1"/>
  <c r="M591" i="1"/>
  <c r="J591" i="1"/>
  <c r="L591" i="1"/>
  <c r="M298" i="1"/>
  <c r="L298" i="1"/>
  <c r="K298" i="1"/>
  <c r="J298" i="1"/>
  <c r="K256" i="1"/>
  <c r="J256" i="1"/>
  <c r="M256" i="1"/>
  <c r="L256" i="1"/>
  <c r="M1570" i="1"/>
  <c r="M1555" i="1"/>
  <c r="J1553" i="1"/>
  <c r="K1553" i="1"/>
  <c r="M1546" i="1"/>
  <c r="L1532" i="1"/>
  <c r="M1523" i="1"/>
  <c r="L1516" i="1"/>
  <c r="M1505" i="1"/>
  <c r="M1501" i="1"/>
  <c r="L1492" i="1"/>
  <c r="M1490" i="1"/>
  <c r="L1476" i="1"/>
  <c r="M1436" i="1"/>
  <c r="K1426" i="1"/>
  <c r="M1426" i="1"/>
  <c r="K1403" i="1"/>
  <c r="L1403" i="1"/>
  <c r="J1403" i="1"/>
  <c r="J1371" i="1"/>
  <c r="M1371" i="1"/>
  <c r="K1338" i="1"/>
  <c r="M1338" i="1"/>
  <c r="L1338" i="1"/>
  <c r="M1299" i="1"/>
  <c r="L1299" i="1"/>
  <c r="M1288" i="1"/>
  <c r="L1288" i="1"/>
  <c r="K1288" i="1"/>
  <c r="M1280" i="1"/>
  <c r="J1280" i="1"/>
  <c r="L1265" i="1"/>
  <c r="M1265" i="1"/>
  <c r="M1257" i="1"/>
  <c r="J1221" i="1"/>
  <c r="K1221" i="1"/>
  <c r="K1141" i="1"/>
  <c r="M1141" i="1"/>
  <c r="K1138" i="1"/>
  <c r="L1138" i="1"/>
  <c r="M1135" i="1"/>
  <c r="L1135" i="1"/>
  <c r="L1108" i="1"/>
  <c r="M1108" i="1"/>
  <c r="K1108" i="1"/>
  <c r="K1102" i="1"/>
  <c r="M1102" i="1"/>
  <c r="L1102" i="1"/>
  <c r="L1073" i="1"/>
  <c r="L1057" i="1"/>
  <c r="M1057" i="1"/>
  <c r="K1057" i="1"/>
  <c r="K1045" i="1"/>
  <c r="M1045" i="1"/>
  <c r="K1042" i="1"/>
  <c r="L1042" i="1"/>
  <c r="M1039" i="1"/>
  <c r="L1039" i="1"/>
  <c r="M969" i="1"/>
  <c r="L969" i="1"/>
  <c r="M948" i="1"/>
  <c r="K948" i="1"/>
  <c r="J752" i="1"/>
  <c r="M752" i="1"/>
  <c r="K752" i="1"/>
  <c r="J728" i="1"/>
  <c r="M728" i="1"/>
  <c r="L728" i="1"/>
  <c r="K728" i="1"/>
  <c r="J724" i="1"/>
  <c r="M724" i="1"/>
  <c r="L622" i="1"/>
  <c r="M622" i="1"/>
  <c r="J622" i="1"/>
  <c r="K599" i="1"/>
  <c r="L599" i="1"/>
  <c r="M599" i="1"/>
  <c r="J599" i="1"/>
  <c r="M515" i="1"/>
  <c r="K515" i="1"/>
  <c r="J515" i="1"/>
  <c r="L515" i="1"/>
  <c r="M428" i="1"/>
  <c r="L428" i="1"/>
  <c r="K334" i="1"/>
  <c r="J334" i="1"/>
  <c r="M334" i="1"/>
  <c r="L334" i="1"/>
  <c r="K1586" i="1"/>
  <c r="J1586" i="1"/>
  <c r="L1581" i="1"/>
  <c r="M1581" i="1"/>
  <c r="J1557" i="1"/>
  <c r="M1557" i="1"/>
  <c r="J1555" i="1"/>
  <c r="J1546" i="1"/>
  <c r="J1538" i="1"/>
  <c r="K1523" i="1"/>
  <c r="K1510" i="1"/>
  <c r="L1510" i="1"/>
  <c r="K1505" i="1"/>
  <c r="L1485" i="1"/>
  <c r="J1485" i="1"/>
  <c r="J1476" i="1"/>
  <c r="K1451" i="1"/>
  <c r="L1451" i="1"/>
  <c r="J1436" i="1"/>
  <c r="L1428" i="1"/>
  <c r="K1428" i="1"/>
  <c r="K1398" i="1"/>
  <c r="J1398" i="1"/>
  <c r="K1370" i="1"/>
  <c r="M1370" i="1"/>
  <c r="J1355" i="1"/>
  <c r="M1355" i="1"/>
  <c r="M1352" i="1"/>
  <c r="L1352" i="1"/>
  <c r="L1337" i="1"/>
  <c r="J1337" i="1"/>
  <c r="K1324" i="1"/>
  <c r="J1324" i="1"/>
  <c r="J1287" i="1"/>
  <c r="K1287" i="1"/>
  <c r="L1278" i="1"/>
  <c r="K1267" i="1"/>
  <c r="M1240" i="1"/>
  <c r="L1240" i="1"/>
  <c r="K1240" i="1"/>
  <c r="L1220" i="1"/>
  <c r="M1220" i="1"/>
  <c r="K1220" i="1"/>
  <c r="K1162" i="1"/>
  <c r="M1162" i="1"/>
  <c r="L1137" i="1"/>
  <c r="M1137" i="1"/>
  <c r="K1137" i="1"/>
  <c r="J1117" i="1"/>
  <c r="M1117" i="1"/>
  <c r="L1104" i="1"/>
  <c r="K1104" i="1"/>
  <c r="M1104" i="1"/>
  <c r="J1104" i="1"/>
  <c r="L1082" i="1"/>
  <c r="L1064" i="1"/>
  <c r="J1064" i="1"/>
  <c r="K1049" i="1"/>
  <c r="L1041" i="1"/>
  <c r="M1041" i="1"/>
  <c r="K1041" i="1"/>
  <c r="J1017" i="1"/>
  <c r="M995" i="1"/>
  <c r="L995" i="1"/>
  <c r="M985" i="1"/>
  <c r="K985" i="1"/>
  <c r="L976" i="1"/>
  <c r="J976" i="1"/>
  <c r="K909" i="1"/>
  <c r="M909" i="1"/>
  <c r="L909" i="1"/>
  <c r="K869" i="1"/>
  <c r="L869" i="1"/>
  <c r="J869" i="1"/>
  <c r="M869" i="1"/>
  <c r="K861" i="1"/>
  <c r="L861" i="1"/>
  <c r="M861" i="1"/>
  <c r="J828" i="1"/>
  <c r="M828" i="1"/>
  <c r="L828" i="1"/>
  <c r="L755" i="1"/>
  <c r="J755" i="1"/>
  <c r="K722" i="1"/>
  <c r="L722" i="1"/>
  <c r="J722" i="1"/>
  <c r="L588" i="1"/>
  <c r="K584" i="1"/>
  <c r="J584" i="1"/>
  <c r="M584" i="1"/>
  <c r="K565" i="1"/>
  <c r="L565" i="1"/>
  <c r="K469" i="1"/>
  <c r="L469" i="1"/>
  <c r="M433" i="1"/>
  <c r="K433" i="1"/>
  <c r="L343" i="1"/>
  <c r="J343" i="1"/>
  <c r="K343" i="1"/>
  <c r="M337" i="1"/>
  <c r="L337" i="1"/>
  <c r="J1441" i="1"/>
  <c r="M1441" i="1"/>
  <c r="L1441" i="1"/>
  <c r="M1411" i="1"/>
  <c r="L1411" i="1"/>
  <c r="L1405" i="1"/>
  <c r="M1405" i="1"/>
  <c r="J1405" i="1"/>
  <c r="K1402" i="1"/>
  <c r="J1402" i="1"/>
  <c r="K1395" i="1"/>
  <c r="J1395" i="1"/>
  <c r="M1376" i="1"/>
  <c r="L1376" i="1"/>
  <c r="K1376" i="1"/>
  <c r="K1366" i="1"/>
  <c r="J1366" i="1"/>
  <c r="J1291" i="1"/>
  <c r="M1291" i="1"/>
  <c r="J1197" i="1"/>
  <c r="M1197" i="1"/>
  <c r="J1191" i="1"/>
  <c r="K1191" i="1"/>
  <c r="M1184" i="1"/>
  <c r="K1184" i="1"/>
  <c r="L1184" i="1"/>
  <c r="J1184" i="1"/>
  <c r="M1168" i="1"/>
  <c r="L1168" i="1"/>
  <c r="K1168" i="1"/>
  <c r="K1158" i="1"/>
  <c r="M1158" i="1"/>
  <c r="L1158" i="1"/>
  <c r="K1110" i="1"/>
  <c r="M1110" i="1"/>
  <c r="L1110" i="1"/>
  <c r="L1072" i="1"/>
  <c r="K1072" i="1"/>
  <c r="M1072" i="1"/>
  <c r="J1072" i="1"/>
  <c r="K1031" i="1"/>
  <c r="L1031" i="1"/>
  <c r="J1031" i="1"/>
  <c r="K972" i="1"/>
  <c r="M972" i="1"/>
  <c r="J972" i="1"/>
  <c r="L967" i="1"/>
  <c r="K967" i="1"/>
  <c r="M967" i="1"/>
  <c r="J967" i="1"/>
  <c r="K951" i="1"/>
  <c r="J951" i="1"/>
  <c r="L914" i="1"/>
  <c r="K914" i="1"/>
  <c r="K822" i="1"/>
  <c r="M822" i="1"/>
  <c r="K683" i="1"/>
  <c r="L683" i="1"/>
  <c r="K583" i="1"/>
  <c r="L583" i="1"/>
  <c r="M583" i="1"/>
  <c r="J583" i="1"/>
  <c r="K551" i="1"/>
  <c r="L551" i="1"/>
  <c r="J551" i="1"/>
  <c r="M551" i="1"/>
  <c r="M378" i="1"/>
  <c r="J378" i="1"/>
  <c r="L378" i="1"/>
  <c r="K982" i="1"/>
  <c r="J982" i="1"/>
  <c r="M927" i="1"/>
  <c r="L927" i="1"/>
  <c r="J918" i="1"/>
  <c r="K918" i="1"/>
  <c r="L910" i="1"/>
  <c r="K910" i="1"/>
  <c r="J906" i="1"/>
  <c r="L906" i="1"/>
  <c r="J840" i="1"/>
  <c r="M840" i="1"/>
  <c r="L840" i="1"/>
  <c r="J800" i="1"/>
  <c r="K800" i="1"/>
  <c r="K770" i="1"/>
  <c r="L770" i="1"/>
  <c r="M701" i="1"/>
  <c r="J701" i="1"/>
  <c r="L701" i="1"/>
  <c r="K701" i="1"/>
  <c r="J688" i="1"/>
  <c r="M688" i="1"/>
  <c r="K688" i="1"/>
  <c r="M637" i="1"/>
  <c r="J637" i="1"/>
  <c r="K539" i="1"/>
  <c r="J539" i="1"/>
  <c r="M539" i="1"/>
  <c r="L539" i="1"/>
  <c r="K516" i="1"/>
  <c r="L516" i="1"/>
  <c r="J516" i="1"/>
  <c r="K429" i="1"/>
  <c r="J429" i="1"/>
  <c r="M429" i="1"/>
  <c r="L429" i="1"/>
  <c r="J398" i="1"/>
  <c r="L398" i="1"/>
  <c r="K398" i="1"/>
  <c r="M398" i="1"/>
  <c r="M1418" i="1"/>
  <c r="M1414" i="1"/>
  <c r="L1360" i="1"/>
  <c r="M1305" i="1"/>
  <c r="M1303" i="1"/>
  <c r="K1301" i="1"/>
  <c r="M1289" i="1"/>
  <c r="K1272" i="1"/>
  <c r="M1266" i="1"/>
  <c r="K1264" i="1"/>
  <c r="L1256" i="1"/>
  <c r="K1249" i="1"/>
  <c r="L1247" i="1"/>
  <c r="M1229" i="1"/>
  <c r="K1224" i="1"/>
  <c r="L1210" i="1"/>
  <c r="L1202" i="1"/>
  <c r="K1136" i="1"/>
  <c r="K1128" i="1"/>
  <c r="L1109" i="1"/>
  <c r="K1107" i="1"/>
  <c r="K1084" i="1"/>
  <c r="L1077" i="1"/>
  <c r="K1075" i="1"/>
  <c r="K1048" i="1"/>
  <c r="K1040" i="1"/>
  <c r="J989" i="1"/>
  <c r="M989" i="1"/>
  <c r="L894" i="1"/>
  <c r="K894" i="1"/>
  <c r="J882" i="1"/>
  <c r="L882" i="1"/>
  <c r="K882" i="1"/>
  <c r="L855" i="1"/>
  <c r="J818" i="1"/>
  <c r="L818" i="1"/>
  <c r="K746" i="1"/>
  <c r="J746" i="1"/>
  <c r="M746" i="1"/>
  <c r="L746" i="1"/>
  <c r="J736" i="1"/>
  <c r="K736" i="1"/>
  <c r="M698" i="1"/>
  <c r="J698" i="1"/>
  <c r="L698" i="1"/>
  <c r="K661" i="1"/>
  <c r="M661" i="1"/>
  <c r="J661" i="1"/>
  <c r="L456" i="1"/>
  <c r="J456" i="1"/>
  <c r="M456" i="1"/>
  <c r="K360" i="1"/>
  <c r="M360" i="1"/>
  <c r="J360" i="1"/>
  <c r="L980" i="1"/>
  <c r="J980" i="1"/>
  <c r="L968" i="1"/>
  <c r="J968" i="1"/>
  <c r="K941" i="1"/>
  <c r="M941" i="1"/>
  <c r="L941" i="1"/>
  <c r="M911" i="1"/>
  <c r="L911" i="1"/>
  <c r="M826" i="1"/>
  <c r="L826" i="1"/>
  <c r="M817" i="1"/>
  <c r="L817" i="1"/>
  <c r="K817" i="1"/>
  <c r="M804" i="1"/>
  <c r="K804" i="1"/>
  <c r="M797" i="1"/>
  <c r="J797" i="1"/>
  <c r="L764" i="1"/>
  <c r="M764" i="1"/>
  <c r="M721" i="1"/>
  <c r="K721" i="1"/>
  <c r="L721" i="1"/>
  <c r="J721" i="1"/>
  <c r="J703" i="1"/>
  <c r="M703" i="1"/>
  <c r="L703" i="1"/>
  <c r="M697" i="1"/>
  <c r="J697" i="1"/>
  <c r="L637" i="1"/>
  <c r="M625" i="1"/>
  <c r="K625" i="1"/>
  <c r="J502" i="1"/>
  <c r="K502" i="1"/>
  <c r="M502" i="1"/>
  <c r="M489" i="1"/>
  <c r="L489" i="1"/>
  <c r="L413" i="1"/>
  <c r="K413" i="1"/>
  <c r="M413" i="1"/>
  <c r="J413" i="1"/>
  <c r="J1028" i="1"/>
  <c r="J1014" i="1"/>
  <c r="J1012" i="1"/>
  <c r="J997" i="1"/>
  <c r="J988" i="1"/>
  <c r="L982" i="1"/>
  <c r="J977" i="1"/>
  <c r="L959" i="1"/>
  <c r="K959" i="1"/>
  <c r="J935" i="1"/>
  <c r="J927" i="1"/>
  <c r="J910" i="1"/>
  <c r="K906" i="1"/>
  <c r="K901" i="1"/>
  <c r="M901" i="1"/>
  <c r="K893" i="1"/>
  <c r="L893" i="1"/>
  <c r="L870" i="1"/>
  <c r="J870" i="1"/>
  <c r="L862" i="1"/>
  <c r="K862" i="1"/>
  <c r="J858" i="1"/>
  <c r="K858" i="1"/>
  <c r="L854" i="1"/>
  <c r="K854" i="1"/>
  <c r="J854" i="1"/>
  <c r="K840" i="1"/>
  <c r="M833" i="1"/>
  <c r="K833" i="1"/>
  <c r="L821" i="1"/>
  <c r="K821" i="1"/>
  <c r="J821" i="1"/>
  <c r="J810" i="1"/>
  <c r="K810" i="1"/>
  <c r="L803" i="1"/>
  <c r="M800" i="1"/>
  <c r="J770" i="1"/>
  <c r="J760" i="1"/>
  <c r="M760" i="1"/>
  <c r="K760" i="1"/>
  <c r="M730" i="1"/>
  <c r="L730" i="1"/>
  <c r="J720" i="1"/>
  <c r="M720" i="1"/>
  <c r="K720" i="1"/>
  <c r="K715" i="1"/>
  <c r="L715" i="1"/>
  <c r="J684" i="1"/>
  <c r="K684" i="1"/>
  <c r="J680" i="1"/>
  <c r="L680" i="1"/>
  <c r="K680" i="1"/>
  <c r="J644" i="1"/>
  <c r="M644" i="1"/>
  <c r="K637" i="1"/>
  <c r="J620" i="1"/>
  <c r="L620" i="1"/>
  <c r="L606" i="1"/>
  <c r="K606" i="1"/>
  <c r="M606" i="1"/>
  <c r="J606" i="1"/>
  <c r="M601" i="1"/>
  <c r="J601" i="1"/>
  <c r="L601" i="1"/>
  <c r="M516" i="1"/>
  <c r="M341" i="1"/>
  <c r="L341" i="1"/>
  <c r="K303" i="1"/>
  <c r="M303" i="1"/>
  <c r="J824" i="1"/>
  <c r="K824" i="1"/>
  <c r="M788" i="1"/>
  <c r="K788" i="1"/>
  <c r="J768" i="1"/>
  <c r="M768" i="1"/>
  <c r="M753" i="1"/>
  <c r="L753" i="1"/>
  <c r="M741" i="1"/>
  <c r="L741" i="1"/>
  <c r="M714" i="1"/>
  <c r="L714" i="1"/>
  <c r="K677" i="1"/>
  <c r="J677" i="1"/>
  <c r="M673" i="1"/>
  <c r="K673" i="1"/>
  <c r="M666" i="1"/>
  <c r="J666" i="1"/>
  <c r="L666" i="1"/>
  <c r="L614" i="1"/>
  <c r="K614" i="1"/>
  <c r="K585" i="1"/>
  <c r="M585" i="1"/>
  <c r="M568" i="1"/>
  <c r="K568" i="1"/>
  <c r="J553" i="1"/>
  <c r="K553" i="1"/>
  <c r="M553" i="1"/>
  <c r="J509" i="1"/>
  <c r="L509" i="1"/>
  <c r="K495" i="1"/>
  <c r="M495" i="1"/>
  <c r="J491" i="1"/>
  <c r="L491" i="1"/>
  <c r="M457" i="1"/>
  <c r="L457" i="1"/>
  <c r="K430" i="1"/>
  <c r="M430" i="1"/>
  <c r="L430" i="1"/>
  <c r="J374" i="1"/>
  <c r="L374" i="1"/>
  <c r="K374" i="1"/>
  <c r="K317" i="1"/>
  <c r="M317" i="1"/>
  <c r="J225" i="1"/>
  <c r="K225" i="1"/>
  <c r="M225" i="1"/>
  <c r="L225" i="1"/>
  <c r="L137" i="1"/>
  <c r="J137" i="1"/>
  <c r="M137" i="1"/>
  <c r="K137" i="1"/>
  <c r="J78" i="1"/>
  <c r="M78" i="1"/>
  <c r="L78" i="1"/>
  <c r="M957" i="1"/>
  <c r="M949" i="1"/>
  <c r="M835" i="1"/>
  <c r="M829" i="1"/>
  <c r="K805" i="1"/>
  <c r="L802" i="1"/>
  <c r="L777" i="1"/>
  <c r="L762" i="1"/>
  <c r="M751" i="1"/>
  <c r="L751" i="1"/>
  <c r="L739" i="1"/>
  <c r="J739" i="1"/>
  <c r="M732" i="1"/>
  <c r="L719" i="1"/>
  <c r="M708" i="1"/>
  <c r="K705" i="1"/>
  <c r="K658" i="1"/>
  <c r="M649" i="1"/>
  <c r="K649" i="1"/>
  <c r="J628" i="1"/>
  <c r="K628" i="1"/>
  <c r="K621" i="1"/>
  <c r="J621" i="1"/>
  <c r="M617" i="1"/>
  <c r="K617" i="1"/>
  <c r="K605" i="1"/>
  <c r="J605" i="1"/>
  <c r="K576" i="1"/>
  <c r="J547" i="1"/>
  <c r="L547" i="1"/>
  <c r="K532" i="1"/>
  <c r="L532" i="1"/>
  <c r="M532" i="1"/>
  <c r="M526" i="1"/>
  <c r="K526" i="1"/>
  <c r="J526" i="1"/>
  <c r="J520" i="1"/>
  <c r="M520" i="1"/>
  <c r="K520" i="1"/>
  <c r="K501" i="1"/>
  <c r="L501" i="1"/>
  <c r="K461" i="1"/>
  <c r="J461" i="1"/>
  <c r="M461" i="1"/>
  <c r="K432" i="1"/>
  <c r="M432" i="1"/>
  <c r="L432" i="1"/>
  <c r="J432" i="1"/>
  <c r="M354" i="1"/>
  <c r="K354" i="1"/>
  <c r="L354" i="1"/>
  <c r="L332" i="1"/>
  <c r="M332" i="1"/>
  <c r="K269" i="1"/>
  <c r="J269" i="1"/>
  <c r="M227" i="1"/>
  <c r="J227" i="1"/>
  <c r="L227" i="1"/>
  <c r="K122" i="1"/>
  <c r="M122" i="1"/>
  <c r="L780" i="1"/>
  <c r="M780" i="1"/>
  <c r="J671" i="1"/>
  <c r="L671" i="1"/>
  <c r="J664" i="1"/>
  <c r="K664" i="1"/>
  <c r="M664" i="1"/>
  <c r="K543" i="1"/>
  <c r="L543" i="1"/>
  <c r="J543" i="1"/>
  <c r="L493" i="1"/>
  <c r="J493" i="1"/>
  <c r="M493" i="1"/>
  <c r="M348" i="1"/>
  <c r="J348" i="1"/>
  <c r="K340" i="1"/>
  <c r="J340" i="1"/>
  <c r="M340" i="1"/>
  <c r="L340" i="1"/>
  <c r="K285" i="1"/>
  <c r="M285" i="1"/>
  <c r="L273" i="1"/>
  <c r="K273" i="1"/>
  <c r="J273" i="1"/>
  <c r="M273" i="1"/>
  <c r="J199" i="1"/>
  <c r="L199" i="1"/>
  <c r="L145" i="1"/>
  <c r="J145" i="1"/>
  <c r="K145" i="1"/>
  <c r="M145" i="1"/>
  <c r="M65" i="1"/>
  <c r="K65" i="1"/>
  <c r="J30" i="1"/>
  <c r="L30" i="1"/>
  <c r="M30" i="1"/>
  <c r="J934" i="1"/>
  <c r="K898" i="1"/>
  <c r="J886" i="1"/>
  <c r="J877" i="1"/>
  <c r="K874" i="1"/>
  <c r="K860" i="1"/>
  <c r="K852" i="1"/>
  <c r="J846" i="1"/>
  <c r="L824" i="1"/>
  <c r="K812" i="1"/>
  <c r="J809" i="1"/>
  <c r="K796" i="1"/>
  <c r="K768" i="1"/>
  <c r="M765" i="1"/>
  <c r="L765" i="1"/>
  <c r="M756" i="1"/>
  <c r="K756" i="1"/>
  <c r="J753" i="1"/>
  <c r="J741" i="1"/>
  <c r="M725" i="1"/>
  <c r="L725" i="1"/>
  <c r="J714" i="1"/>
  <c r="M710" i="1"/>
  <c r="J704" i="1"/>
  <c r="M704" i="1"/>
  <c r="K704" i="1"/>
  <c r="L699" i="1"/>
  <c r="K692" i="1"/>
  <c r="J689" i="1"/>
  <c r="L677" i="1"/>
  <c r="J673" i="1"/>
  <c r="K666" i="1"/>
  <c r="M642" i="1"/>
  <c r="K642" i="1"/>
  <c r="M633" i="1"/>
  <c r="J633" i="1"/>
  <c r="L633" i="1"/>
  <c r="L615" i="1"/>
  <c r="J615" i="1"/>
  <c r="J612" i="1"/>
  <c r="L612" i="1"/>
  <c r="J593" i="1"/>
  <c r="J590" i="1"/>
  <c r="L590" i="1"/>
  <c r="K590" i="1"/>
  <c r="J585" i="1"/>
  <c r="M572" i="1"/>
  <c r="L572" i="1"/>
  <c r="J568" i="1"/>
  <c r="L553" i="1"/>
  <c r="K509" i="1"/>
  <c r="K467" i="1"/>
  <c r="J467" i="1"/>
  <c r="L467" i="1"/>
  <c r="J430" i="1"/>
  <c r="L402" i="1"/>
  <c r="M374" i="1"/>
  <c r="L370" i="1"/>
  <c r="K370" i="1"/>
  <c r="J366" i="1"/>
  <c r="L366" i="1"/>
  <c r="M366" i="1"/>
  <c r="M245" i="1"/>
  <c r="K245" i="1"/>
  <c r="L176" i="1"/>
  <c r="J176" i="1"/>
  <c r="K176" i="1"/>
  <c r="M176" i="1"/>
  <c r="L162" i="1"/>
  <c r="M162" i="1"/>
  <c r="J156" i="1"/>
  <c r="M156" i="1"/>
  <c r="J115" i="1"/>
  <c r="L115" i="1"/>
  <c r="L706" i="1"/>
  <c r="L696" i="1"/>
  <c r="K693" i="1"/>
  <c r="L690" i="1"/>
  <c r="K682" i="1"/>
  <c r="K669" i="1"/>
  <c r="K657" i="1"/>
  <c r="L655" i="1"/>
  <c r="K645" i="1"/>
  <c r="K555" i="1"/>
  <c r="M555" i="1"/>
  <c r="K552" i="1"/>
  <c r="M522" i="1"/>
  <c r="K522" i="1"/>
  <c r="M518" i="1"/>
  <c r="J518" i="1"/>
  <c r="J459" i="1"/>
  <c r="K459" i="1"/>
  <c r="K422" i="1"/>
  <c r="J401" i="1"/>
  <c r="M401" i="1"/>
  <c r="M392" i="1"/>
  <c r="K392" i="1"/>
  <c r="K388" i="1"/>
  <c r="L388" i="1"/>
  <c r="J349" i="1"/>
  <c r="K349" i="1"/>
  <c r="L342" i="1"/>
  <c r="K342" i="1"/>
  <c r="J342" i="1"/>
  <c r="L327" i="1"/>
  <c r="K327" i="1"/>
  <c r="L296" i="1"/>
  <c r="J296" i="1"/>
  <c r="L246" i="1"/>
  <c r="J246" i="1"/>
  <c r="M246" i="1"/>
  <c r="K246" i="1"/>
  <c r="K164" i="1"/>
  <c r="J164" i="1"/>
  <c r="M164" i="1"/>
  <c r="K571" i="1"/>
  <c r="L571" i="1"/>
  <c r="L566" i="1"/>
  <c r="K560" i="1"/>
  <c r="L545" i="1"/>
  <c r="L536" i="1"/>
  <c r="J534" i="1"/>
  <c r="L534" i="1"/>
  <c r="K514" i="1"/>
  <c r="L514" i="1"/>
  <c r="M510" i="1"/>
  <c r="J510" i="1"/>
  <c r="L470" i="1"/>
  <c r="K452" i="1"/>
  <c r="M452" i="1"/>
  <c r="L438" i="1"/>
  <c r="M435" i="1"/>
  <c r="M330" i="1"/>
  <c r="L330" i="1"/>
  <c r="J330" i="1"/>
  <c r="L244" i="1"/>
  <c r="K244" i="1"/>
  <c r="J198" i="1"/>
  <c r="L198" i="1"/>
  <c r="M198" i="1"/>
  <c r="K198" i="1"/>
  <c r="K191" i="1"/>
  <c r="J191" i="1"/>
  <c r="M191" i="1"/>
  <c r="K157" i="1"/>
  <c r="L157" i="1"/>
  <c r="J157" i="1"/>
  <c r="K140" i="1"/>
  <c r="J140" i="1"/>
  <c r="J129" i="1"/>
  <c r="M129" i="1"/>
  <c r="J121" i="1"/>
  <c r="M121" i="1"/>
  <c r="J49" i="1"/>
  <c r="L49" i="1"/>
  <c r="M49" i="1"/>
  <c r="M525" i="1"/>
  <c r="J525" i="1"/>
  <c r="K499" i="1"/>
  <c r="J499" i="1"/>
  <c r="K390" i="1"/>
  <c r="J390" i="1"/>
  <c r="K371" i="1"/>
  <c r="L371" i="1"/>
  <c r="J329" i="1"/>
  <c r="L329" i="1"/>
  <c r="K329" i="1"/>
  <c r="K316" i="1"/>
  <c r="M316" i="1"/>
  <c r="L316" i="1"/>
  <c r="J316" i="1"/>
  <c r="L299" i="1"/>
  <c r="M299" i="1"/>
  <c r="J299" i="1"/>
  <c r="K240" i="1"/>
  <c r="J240" i="1"/>
  <c r="M240" i="1"/>
  <c r="L240" i="1"/>
  <c r="J228" i="1"/>
  <c r="K228" i="1"/>
  <c r="M228" i="1"/>
  <c r="L228" i="1"/>
  <c r="J175" i="1"/>
  <c r="K175" i="1"/>
  <c r="M175" i="1"/>
  <c r="L175" i="1"/>
  <c r="L93" i="1"/>
  <c r="M93" i="1"/>
  <c r="J31" i="1"/>
  <c r="K31" i="1"/>
  <c r="M31" i="1"/>
  <c r="L31" i="1"/>
  <c r="K744" i="1"/>
  <c r="J737" i="1"/>
  <c r="M696" i="1"/>
  <c r="J674" i="1"/>
  <c r="K672" i="1"/>
  <c r="L657" i="1"/>
  <c r="M655" i="1"/>
  <c r="K648" i="1"/>
  <c r="J641" i="1"/>
  <c r="K639" i="1"/>
  <c r="J626" i="1"/>
  <c r="K618" i="1"/>
  <c r="J611" i="1"/>
  <c r="J609" i="1"/>
  <c r="J607" i="1"/>
  <c r="M594" i="1"/>
  <c r="K561" i="1"/>
  <c r="K559" i="1"/>
  <c r="J559" i="1"/>
  <c r="J555" i="1"/>
  <c r="J546" i="1"/>
  <c r="J544" i="1"/>
  <c r="K535" i="1"/>
  <c r="J535" i="1"/>
  <c r="K518" i="1"/>
  <c r="J486" i="1"/>
  <c r="M476" i="1"/>
  <c r="M471" i="1"/>
  <c r="M459" i="1"/>
  <c r="J446" i="1"/>
  <c r="M422" i="1"/>
  <c r="M408" i="1"/>
  <c r="K408" i="1"/>
  <c r="K401" i="1"/>
  <c r="L393" i="1"/>
  <c r="M393" i="1"/>
  <c r="J388" i="1"/>
  <c r="M377" i="1"/>
  <c r="L377" i="1"/>
  <c r="J358" i="1"/>
  <c r="L358" i="1"/>
  <c r="L349" i="1"/>
  <c r="M342" i="1"/>
  <c r="J327" i="1"/>
  <c r="M307" i="1"/>
  <c r="J307" i="1"/>
  <c r="M301" i="1"/>
  <c r="J297" i="1"/>
  <c r="M297" i="1"/>
  <c r="L297" i="1"/>
  <c r="K297" i="1"/>
  <c r="K265" i="1"/>
  <c r="L265" i="1"/>
  <c r="L250" i="1"/>
  <c r="M250" i="1"/>
  <c r="K250" i="1"/>
  <c r="K247" i="1"/>
  <c r="J247" i="1"/>
  <c r="J209" i="1"/>
  <c r="L209" i="1"/>
  <c r="K209" i="1"/>
  <c r="M381" i="1"/>
  <c r="M318" i="1"/>
  <c r="K300" i="1"/>
  <c r="M300" i="1"/>
  <c r="M290" i="1"/>
  <c r="K290" i="1"/>
  <c r="M243" i="1"/>
  <c r="K243" i="1"/>
  <c r="M210" i="1"/>
  <c r="K210" i="1"/>
  <c r="J173" i="1"/>
  <c r="M173" i="1"/>
  <c r="J52" i="1"/>
  <c r="K52" i="1"/>
  <c r="L48" i="1"/>
  <c r="K48" i="1"/>
  <c r="M48" i="1"/>
  <c r="L37" i="1"/>
  <c r="J37" i="1"/>
  <c r="L404" i="1"/>
  <c r="M369" i="1"/>
  <c r="K346" i="1"/>
  <c r="K338" i="1"/>
  <c r="M328" i="1"/>
  <c r="L328" i="1"/>
  <c r="M322" i="1"/>
  <c r="L322" i="1"/>
  <c r="M315" i="1"/>
  <c r="M275" i="1"/>
  <c r="K275" i="1"/>
  <c r="L266" i="1"/>
  <c r="J266" i="1"/>
  <c r="L233" i="1"/>
  <c r="K223" i="1"/>
  <c r="J223" i="1"/>
  <c r="J159" i="1"/>
  <c r="L159" i="1"/>
  <c r="J143" i="1"/>
  <c r="K143" i="1"/>
  <c r="M143" i="1"/>
  <c r="J110" i="1"/>
  <c r="K110" i="1"/>
  <c r="J102" i="1"/>
  <c r="K102" i="1"/>
  <c r="L102" i="1"/>
  <c r="L92" i="1"/>
  <c r="M92" i="1"/>
  <c r="J20" i="1"/>
  <c r="K20" i="1"/>
  <c r="L20" i="1"/>
  <c r="J333" i="1"/>
  <c r="K333" i="1"/>
  <c r="M306" i="1"/>
  <c r="K306" i="1"/>
  <c r="K292" i="1"/>
  <c r="J292" i="1"/>
  <c r="K284" i="1"/>
  <c r="J284" i="1"/>
  <c r="K272" i="1"/>
  <c r="M272" i="1"/>
  <c r="J219" i="1"/>
  <c r="K219" i="1"/>
  <c r="K216" i="1"/>
  <c r="J216" i="1"/>
  <c r="L216" i="1"/>
  <c r="M189" i="1"/>
  <c r="J189" i="1"/>
  <c r="L189" i="1"/>
  <c r="J136" i="1"/>
  <c r="K136" i="1"/>
  <c r="J116" i="1"/>
  <c r="M116" i="1"/>
  <c r="J87" i="1"/>
  <c r="L87" i="1"/>
  <c r="J71" i="1"/>
  <c r="L71" i="1"/>
  <c r="M39" i="1"/>
  <c r="J39" i="1"/>
  <c r="J23" i="1"/>
  <c r="K23" i="1"/>
  <c r="M23" i="1"/>
  <c r="M484" i="1"/>
  <c r="M436" i="1"/>
  <c r="K427" i="1"/>
  <c r="M420" i="1"/>
  <c r="M417" i="1"/>
  <c r="J403" i="1"/>
  <c r="M387" i="1"/>
  <c r="K385" i="1"/>
  <c r="M372" i="1"/>
  <c r="J362" i="1"/>
  <c r="K353" i="1"/>
  <c r="J347" i="1"/>
  <c r="M336" i="1"/>
  <c r="M331" i="1"/>
  <c r="M326" i="1"/>
  <c r="M314" i="1"/>
  <c r="K314" i="1"/>
  <c r="J300" i="1"/>
  <c r="J290" i="1"/>
  <c r="J286" i="1"/>
  <c r="L264" i="1"/>
  <c r="J243" i="1"/>
  <c r="J236" i="1"/>
  <c r="L236" i="1"/>
  <c r="K231" i="1"/>
  <c r="M231" i="1"/>
  <c r="M221" i="1"/>
  <c r="J221" i="1"/>
  <c r="J187" i="1"/>
  <c r="M187" i="1"/>
  <c r="M183" i="1"/>
  <c r="J183" i="1"/>
  <c r="K166" i="1"/>
  <c r="J166" i="1"/>
  <c r="K144" i="1"/>
  <c r="J135" i="1"/>
  <c r="L135" i="1"/>
  <c r="M127" i="1"/>
  <c r="J127" i="1"/>
  <c r="L123" i="1"/>
  <c r="K119" i="1"/>
  <c r="L119" i="1"/>
  <c r="L68" i="1"/>
  <c r="L52" i="1"/>
  <c r="J48" i="1"/>
  <c r="K242" i="1"/>
  <c r="L212" i="1"/>
  <c r="L178" i="1"/>
  <c r="K153" i="1"/>
  <c r="L132" i="1"/>
  <c r="L118" i="1"/>
  <c r="M74" i="1"/>
  <c r="L67" i="1"/>
  <c r="L35" i="1"/>
  <c r="M224" i="1"/>
  <c r="L222" i="1"/>
  <c r="M220" i="1"/>
  <c r="M218" i="1"/>
  <c r="M169" i="1"/>
  <c r="L167" i="1"/>
  <c r="L111" i="1"/>
  <c r="L51" i="1"/>
  <c r="J224" i="1"/>
  <c r="J222" i="1"/>
  <c r="K220" i="1"/>
  <c r="J218" i="1"/>
  <c r="K208" i="1"/>
  <c r="K202" i="1"/>
  <c r="L180" i="1"/>
  <c r="J169" i="1"/>
  <c r="J161" i="1"/>
  <c r="J89" i="1"/>
  <c r="K73" i="1"/>
  <c r="K58" i="1"/>
  <c r="J51" i="1"/>
  <c r="L29" i="1"/>
  <c r="M2330" i="1"/>
  <c r="J2330" i="1"/>
  <c r="L2330" i="1"/>
  <c r="K2330" i="1"/>
  <c r="L2260" i="1"/>
  <c r="M2260" i="1"/>
  <c r="J2260" i="1"/>
  <c r="K2260" i="1"/>
  <c r="L2204" i="1"/>
  <c r="M2204" i="1"/>
  <c r="J2204" i="1"/>
  <c r="J2198" i="1"/>
  <c r="L2198" i="1"/>
  <c r="M2198" i="1"/>
  <c r="K2198" i="1"/>
  <c r="M1816" i="1"/>
  <c r="J1816" i="1"/>
  <c r="K1816" i="1"/>
  <c r="L1816" i="1"/>
  <c r="M1768" i="1"/>
  <c r="J1768" i="1"/>
  <c r="L1768" i="1"/>
  <c r="K1768" i="1"/>
  <c r="K364" i="1"/>
  <c r="J364" i="1"/>
  <c r="M364" i="1"/>
  <c r="L364" i="1"/>
  <c r="L351" i="1"/>
  <c r="K351" i="1"/>
  <c r="J351" i="1"/>
  <c r="M351" i="1"/>
  <c r="J321" i="1"/>
  <c r="K321" i="1"/>
  <c r="L321" i="1"/>
  <c r="M321" i="1"/>
  <c r="J268" i="1"/>
  <c r="K268" i="1"/>
  <c r="M268" i="1"/>
  <c r="M197" i="1"/>
  <c r="J197" i="1"/>
  <c r="L197" i="1"/>
  <c r="K197" i="1"/>
  <c r="M4162" i="1"/>
  <c r="J4161" i="1"/>
  <c r="M4154" i="1"/>
  <c r="J4153" i="1"/>
  <c r="M4146" i="1"/>
  <c r="J4145" i="1"/>
  <c r="M4138" i="1"/>
  <c r="J4137" i="1"/>
  <c r="M4130" i="1"/>
  <c r="J4129" i="1"/>
  <c r="M4122" i="1"/>
  <c r="J4121" i="1"/>
  <c r="M4114" i="1"/>
  <c r="J4113" i="1"/>
  <c r="M4106" i="1"/>
  <c r="J4105" i="1"/>
  <c r="M4098" i="1"/>
  <c r="J4095" i="1"/>
  <c r="J4088" i="1"/>
  <c r="K4086" i="1"/>
  <c r="K4084" i="1"/>
  <c r="M4082" i="1"/>
  <c r="J4079" i="1"/>
  <c r="J4072" i="1"/>
  <c r="K4070" i="1"/>
  <c r="K4068" i="1"/>
  <c r="M4066" i="1"/>
  <c r="J4063" i="1"/>
  <c r="J4056" i="1"/>
  <c r="K4054" i="1"/>
  <c r="K4052" i="1"/>
  <c r="M4050" i="1"/>
  <c r="J4047" i="1"/>
  <c r="J4040" i="1"/>
  <c r="K4038" i="1"/>
  <c r="K4036" i="1"/>
  <c r="M4034" i="1"/>
  <c r="J4031" i="1"/>
  <c r="J4024" i="1"/>
  <c r="K4022" i="1"/>
  <c r="K4020" i="1"/>
  <c r="M4018" i="1"/>
  <c r="J4015" i="1"/>
  <c r="J4008" i="1"/>
  <c r="K4006" i="1"/>
  <c r="K4004" i="1"/>
  <c r="M4002" i="1"/>
  <c r="J3999" i="1"/>
  <c r="J3992" i="1"/>
  <c r="K3990" i="1"/>
  <c r="K3988" i="1"/>
  <c r="M3986" i="1"/>
  <c r="J3983" i="1"/>
  <c r="J3976" i="1"/>
  <c r="K3974" i="1"/>
  <c r="K3972" i="1"/>
  <c r="M3970" i="1"/>
  <c r="J3967" i="1"/>
  <c r="J3960" i="1"/>
  <c r="K3958" i="1"/>
  <c r="K3956" i="1"/>
  <c r="M3954" i="1"/>
  <c r="J3951" i="1"/>
  <c r="J3944" i="1"/>
  <c r="K3942" i="1"/>
  <c r="K3940" i="1"/>
  <c r="M3938" i="1"/>
  <c r="J3935" i="1"/>
  <c r="J3928" i="1"/>
  <c r="K3926" i="1"/>
  <c r="K3924" i="1"/>
  <c r="M3922" i="1"/>
  <c r="J3919" i="1"/>
  <c r="J3912" i="1"/>
  <c r="K3910" i="1"/>
  <c r="K3908" i="1"/>
  <c r="M3906" i="1"/>
  <c r="J3903" i="1"/>
  <c r="J3896" i="1"/>
  <c r="K3894" i="1"/>
  <c r="K3892" i="1"/>
  <c r="M3890" i="1"/>
  <c r="J3887" i="1"/>
  <c r="J3880" i="1"/>
  <c r="K3878" i="1"/>
  <c r="K3876" i="1"/>
  <c r="M3874" i="1"/>
  <c r="J3871" i="1"/>
  <c r="J3864" i="1"/>
  <c r="K3862" i="1"/>
  <c r="K3860" i="1"/>
  <c r="M3858" i="1"/>
  <c r="J3855" i="1"/>
  <c r="J3848" i="1"/>
  <c r="K3846" i="1"/>
  <c r="K3844" i="1"/>
  <c r="M3842" i="1"/>
  <c r="J3839" i="1"/>
  <c r="J3832" i="1"/>
  <c r="K3830" i="1"/>
  <c r="K3828" i="1"/>
  <c r="M3826" i="1"/>
  <c r="J3823" i="1"/>
  <c r="J3816" i="1"/>
  <c r="K3814" i="1"/>
  <c r="K3812" i="1"/>
  <c r="M3810" i="1"/>
  <c r="J3807" i="1"/>
  <c r="J3800" i="1"/>
  <c r="K3798" i="1"/>
  <c r="K3796" i="1"/>
  <c r="M3794" i="1"/>
  <c r="J3791" i="1"/>
  <c r="J3784" i="1"/>
  <c r="K3782" i="1"/>
  <c r="K3780" i="1"/>
  <c r="M3778" i="1"/>
  <c r="J3775" i="1"/>
  <c r="J3768" i="1"/>
  <c r="K3766" i="1"/>
  <c r="K3764" i="1"/>
  <c r="M3762" i="1"/>
  <c r="J3753" i="1"/>
  <c r="J3749" i="1"/>
  <c r="L3745" i="1"/>
  <c r="L3741" i="1"/>
  <c r="M3737" i="1"/>
  <c r="M3733" i="1"/>
  <c r="K3722" i="1"/>
  <c r="J3720" i="1"/>
  <c r="K3718" i="1"/>
  <c r="J3716" i="1"/>
  <c r="L3714" i="1"/>
  <c r="K3712" i="1"/>
  <c r="L3710" i="1"/>
  <c r="K3708" i="1"/>
  <c r="M3706" i="1"/>
  <c r="M3704" i="1"/>
  <c r="M3702" i="1"/>
  <c r="M3700" i="1"/>
  <c r="J3689" i="1"/>
  <c r="L3685" i="1"/>
  <c r="J3683" i="1"/>
  <c r="K3683" i="1"/>
  <c r="K3677" i="1"/>
  <c r="M3674" i="1"/>
  <c r="J3666" i="1"/>
  <c r="M3645" i="1"/>
  <c r="L3641" i="1"/>
  <c r="K3641" i="1"/>
  <c r="K3637" i="1"/>
  <c r="M3634" i="1"/>
  <c r="L3626" i="1"/>
  <c r="M3612" i="1"/>
  <c r="J3612" i="1"/>
  <c r="M3605" i="1"/>
  <c r="L3601" i="1"/>
  <c r="K3601" i="1"/>
  <c r="L3597" i="1"/>
  <c r="J3595" i="1"/>
  <c r="K3595" i="1"/>
  <c r="L3586" i="1"/>
  <c r="J3557" i="1"/>
  <c r="K3557" i="1"/>
  <c r="L3557" i="1"/>
  <c r="J3547" i="1"/>
  <c r="K3547" i="1"/>
  <c r="J3539" i="1"/>
  <c r="K3539" i="1"/>
  <c r="L3539" i="1"/>
  <c r="M3539" i="1"/>
  <c r="J3525" i="1"/>
  <c r="K3525" i="1"/>
  <c r="L3525" i="1"/>
  <c r="J3515" i="1"/>
  <c r="K3515" i="1"/>
  <c r="J3507" i="1"/>
  <c r="K3507" i="1"/>
  <c r="L3507" i="1"/>
  <c r="M3507" i="1"/>
  <c r="J3493" i="1"/>
  <c r="K3493" i="1"/>
  <c r="L3493" i="1"/>
  <c r="J3483" i="1"/>
  <c r="K3483" i="1"/>
  <c r="J3475" i="1"/>
  <c r="K3475" i="1"/>
  <c r="L3475" i="1"/>
  <c r="M3475" i="1"/>
  <c r="J3461" i="1"/>
  <c r="K3461" i="1"/>
  <c r="L3461" i="1"/>
  <c r="J3451" i="1"/>
  <c r="K3451" i="1"/>
  <c r="J3443" i="1"/>
  <c r="K3443" i="1"/>
  <c r="L3443" i="1"/>
  <c r="M3443" i="1"/>
  <c r="J3429" i="1"/>
  <c r="K3429" i="1"/>
  <c r="L3429" i="1"/>
  <c r="J3419" i="1"/>
  <c r="K3419" i="1"/>
  <c r="J3411" i="1"/>
  <c r="K3411" i="1"/>
  <c r="L3411" i="1"/>
  <c r="M3411" i="1"/>
  <c r="J3397" i="1"/>
  <c r="K3397" i="1"/>
  <c r="L3397" i="1"/>
  <c r="J3387" i="1"/>
  <c r="K3387" i="1"/>
  <c r="J3379" i="1"/>
  <c r="K3379" i="1"/>
  <c r="L3379" i="1"/>
  <c r="M3379" i="1"/>
  <c r="J3365" i="1"/>
  <c r="K3365" i="1"/>
  <c r="L3365" i="1"/>
  <c r="J3355" i="1"/>
  <c r="K3355" i="1"/>
  <c r="J3347" i="1"/>
  <c r="K3347" i="1"/>
  <c r="L3347" i="1"/>
  <c r="M3347" i="1"/>
  <c r="J3333" i="1"/>
  <c r="K3333" i="1"/>
  <c r="L3333" i="1"/>
  <c r="J3323" i="1"/>
  <c r="K3323" i="1"/>
  <c r="J3315" i="1"/>
  <c r="K3315" i="1"/>
  <c r="L3315" i="1"/>
  <c r="M3315" i="1"/>
  <c r="J3301" i="1"/>
  <c r="K3301" i="1"/>
  <c r="L3301" i="1"/>
  <c r="J3291" i="1"/>
  <c r="K3291" i="1"/>
  <c r="J3283" i="1"/>
  <c r="K3283" i="1"/>
  <c r="L3283" i="1"/>
  <c r="M3283" i="1"/>
  <c r="J3269" i="1"/>
  <c r="K3269" i="1"/>
  <c r="L3269" i="1"/>
  <c r="J3259" i="1"/>
  <c r="K3259" i="1"/>
  <c r="J3251" i="1"/>
  <c r="K3251" i="1"/>
  <c r="L3251" i="1"/>
  <c r="M3251" i="1"/>
  <c r="J3237" i="1"/>
  <c r="K3237" i="1"/>
  <c r="L3237" i="1"/>
  <c r="J3227" i="1"/>
  <c r="K3227" i="1"/>
  <c r="J3219" i="1"/>
  <c r="K3219" i="1"/>
  <c r="L3219" i="1"/>
  <c r="M3219" i="1"/>
  <c r="J3205" i="1"/>
  <c r="K3205" i="1"/>
  <c r="L3205" i="1"/>
  <c r="J3195" i="1"/>
  <c r="K3195" i="1"/>
  <c r="J3187" i="1"/>
  <c r="K3187" i="1"/>
  <c r="L3187" i="1"/>
  <c r="M3187" i="1"/>
  <c r="J3173" i="1"/>
  <c r="K3173" i="1"/>
  <c r="L3173" i="1"/>
  <c r="J3163" i="1"/>
  <c r="K3163" i="1"/>
  <c r="J3155" i="1"/>
  <c r="K3155" i="1"/>
  <c r="L3155" i="1"/>
  <c r="M3155" i="1"/>
  <c r="J3141" i="1"/>
  <c r="K3141" i="1"/>
  <c r="L3141" i="1"/>
  <c r="J3131" i="1"/>
  <c r="K3131" i="1"/>
  <c r="J3123" i="1"/>
  <c r="K3123" i="1"/>
  <c r="L3123" i="1"/>
  <c r="M3123" i="1"/>
  <c r="J3109" i="1"/>
  <c r="K3109" i="1"/>
  <c r="L3109" i="1"/>
  <c r="K3106" i="1"/>
  <c r="J3106" i="1"/>
  <c r="J3103" i="1"/>
  <c r="L3103" i="1"/>
  <c r="M3103" i="1"/>
  <c r="L3097" i="1"/>
  <c r="K3097" i="1"/>
  <c r="M3097" i="1"/>
  <c r="J3095" i="1"/>
  <c r="M3095" i="1"/>
  <c r="J3047" i="1"/>
  <c r="K3047" i="1"/>
  <c r="L3047" i="1"/>
  <c r="M3047" i="1"/>
  <c r="J3027" i="1"/>
  <c r="M3027" i="1"/>
  <c r="K2998" i="1"/>
  <c r="M2998" i="1"/>
  <c r="L2981" i="1"/>
  <c r="J2981" i="1"/>
  <c r="K2981" i="1"/>
  <c r="M2981" i="1"/>
  <c r="K2978" i="1"/>
  <c r="J2978" i="1"/>
  <c r="J2975" i="1"/>
  <c r="L2975" i="1"/>
  <c r="M2975" i="1"/>
  <c r="L2969" i="1"/>
  <c r="K2969" i="1"/>
  <c r="M2969" i="1"/>
  <c r="J2967" i="1"/>
  <c r="M2967" i="1"/>
  <c r="J2913" i="1"/>
  <c r="L2913" i="1"/>
  <c r="M2913" i="1"/>
  <c r="J2879" i="1"/>
  <c r="K2879" i="1"/>
  <c r="L2879" i="1"/>
  <c r="M2879" i="1"/>
  <c r="L2861" i="1"/>
  <c r="K2861" i="1"/>
  <c r="M2861" i="1"/>
  <c r="J2861" i="1"/>
  <c r="M2848" i="1"/>
  <c r="J2848" i="1"/>
  <c r="L2848" i="1"/>
  <c r="K2806" i="1"/>
  <c r="L2806" i="1"/>
  <c r="M2806" i="1"/>
  <c r="J2806" i="1"/>
  <c r="L2781" i="1"/>
  <c r="K2781" i="1"/>
  <c r="M2781" i="1"/>
  <c r="J2781" i="1"/>
  <c r="J2751" i="1"/>
  <c r="K2751" i="1"/>
  <c r="L2751" i="1"/>
  <c r="M2751" i="1"/>
  <c r="J2727" i="1"/>
  <c r="K2727" i="1"/>
  <c r="J2681" i="1"/>
  <c r="M2681" i="1"/>
  <c r="K2630" i="1"/>
  <c r="L2630" i="1"/>
  <c r="M2630" i="1"/>
  <c r="J2630" i="1"/>
  <c r="J2609" i="1"/>
  <c r="K2609" i="1"/>
  <c r="L2609" i="1"/>
  <c r="L2605" i="1"/>
  <c r="K2605" i="1"/>
  <c r="M2605" i="1"/>
  <c r="J2605" i="1"/>
  <c r="M2592" i="1"/>
  <c r="J2592" i="1"/>
  <c r="L2592" i="1"/>
  <c r="K2550" i="1"/>
  <c r="L2550" i="1"/>
  <c r="M2550" i="1"/>
  <c r="J2550" i="1"/>
  <c r="L2525" i="1"/>
  <c r="K2525" i="1"/>
  <c r="M2525" i="1"/>
  <c r="J2525" i="1"/>
  <c r="J2495" i="1"/>
  <c r="K2495" i="1"/>
  <c r="L2495" i="1"/>
  <c r="M2495" i="1"/>
  <c r="J2471" i="1"/>
  <c r="K2471" i="1"/>
  <c r="L2389" i="1"/>
  <c r="M2389" i="1"/>
  <c r="J2389" i="1"/>
  <c r="J2383" i="1"/>
  <c r="L2383" i="1"/>
  <c r="K2383" i="1"/>
  <c r="J2367" i="1"/>
  <c r="L2367" i="1"/>
  <c r="K2367" i="1"/>
  <c r="L2269" i="1"/>
  <c r="J2269" i="1"/>
  <c r="K2269" i="1"/>
  <c r="M2269" i="1"/>
  <c r="K2257" i="1"/>
  <c r="J2257" i="1"/>
  <c r="M2257" i="1"/>
  <c r="L2229" i="1"/>
  <c r="K2229" i="1"/>
  <c r="M2229" i="1"/>
  <c r="J2226" i="1"/>
  <c r="M2226" i="1"/>
  <c r="K2226" i="1"/>
  <c r="L2213" i="1"/>
  <c r="J2213" i="1"/>
  <c r="K2213" i="1"/>
  <c r="M2213" i="1"/>
  <c r="J2174" i="1"/>
  <c r="L2174" i="1"/>
  <c r="K2174" i="1"/>
  <c r="M2174" i="1"/>
  <c r="J2142" i="1"/>
  <c r="L2142" i="1"/>
  <c r="M2142" i="1"/>
  <c r="K2142" i="1"/>
  <c r="J2034" i="1"/>
  <c r="M2034" i="1"/>
  <c r="L2034" i="1"/>
  <c r="K2034" i="1"/>
  <c r="J1926" i="1"/>
  <c r="K1926" i="1"/>
  <c r="M1926" i="1"/>
  <c r="L1926" i="1"/>
  <c r="L3633" i="1"/>
  <c r="K3633" i="1"/>
  <c r="M3604" i="1"/>
  <c r="J3604" i="1"/>
  <c r="L3569" i="1"/>
  <c r="K3569" i="1"/>
  <c r="K3498" i="1"/>
  <c r="L3498" i="1"/>
  <c r="M3498" i="1"/>
  <c r="L3473" i="1"/>
  <c r="K3473" i="1"/>
  <c r="M3473" i="1"/>
  <c r="K3402" i="1"/>
  <c r="L3402" i="1"/>
  <c r="M3402" i="1"/>
  <c r="L3313" i="1"/>
  <c r="K3313" i="1"/>
  <c r="M3313" i="1"/>
  <c r="K3306" i="1"/>
  <c r="L3306" i="1"/>
  <c r="M3306" i="1"/>
  <c r="L3249" i="1"/>
  <c r="K3249" i="1"/>
  <c r="M3249" i="1"/>
  <c r="K3242" i="1"/>
  <c r="L3242" i="1"/>
  <c r="M3242" i="1"/>
  <c r="K3146" i="1"/>
  <c r="L3146" i="1"/>
  <c r="M3146" i="1"/>
  <c r="K3114" i="1"/>
  <c r="L3114" i="1"/>
  <c r="M3114" i="1"/>
  <c r="L3077" i="1"/>
  <c r="J3077" i="1"/>
  <c r="L2845" i="1"/>
  <c r="K2845" i="1"/>
  <c r="M2845" i="1"/>
  <c r="J2845" i="1"/>
  <c r="L2669" i="1"/>
  <c r="K2669" i="1"/>
  <c r="M2669" i="1"/>
  <c r="J2669" i="1"/>
  <c r="K2313" i="1"/>
  <c r="J2313" i="1"/>
  <c r="M2313" i="1"/>
  <c r="L2313" i="1"/>
  <c r="J1845" i="1"/>
  <c r="K1845" i="1"/>
  <c r="L1845" i="1"/>
  <c r="M1845" i="1"/>
  <c r="L1836" i="1"/>
  <c r="J1836" i="1"/>
  <c r="K1836" i="1"/>
  <c r="M1836" i="1"/>
  <c r="L192" i="1"/>
  <c r="K192" i="1"/>
  <c r="M192" i="1"/>
  <c r="J192" i="1"/>
  <c r="J3635" i="1"/>
  <c r="K3635" i="1"/>
  <c r="K3578" i="1"/>
  <c r="M3578" i="1"/>
  <c r="M3540" i="1"/>
  <c r="J3540" i="1"/>
  <c r="M3508" i="1"/>
  <c r="J3508" i="1"/>
  <c r="M3444" i="1"/>
  <c r="J3444" i="1"/>
  <c r="M3412" i="1"/>
  <c r="J3412" i="1"/>
  <c r="M3156" i="1"/>
  <c r="J3156" i="1"/>
  <c r="K3058" i="1"/>
  <c r="M3058" i="1"/>
  <c r="K3006" i="1"/>
  <c r="L3006" i="1"/>
  <c r="M3006" i="1"/>
  <c r="J2911" i="1"/>
  <c r="L2911" i="1"/>
  <c r="M2911" i="1"/>
  <c r="L2509" i="1"/>
  <c r="K2509" i="1"/>
  <c r="M2509" i="1"/>
  <c r="J2509" i="1"/>
  <c r="M2496" i="1"/>
  <c r="J2496" i="1"/>
  <c r="L2496" i="1"/>
  <c r="K2417" i="1"/>
  <c r="J2417" i="1"/>
  <c r="L2417" i="1"/>
  <c r="M2417" i="1"/>
  <c r="J3643" i="1"/>
  <c r="K3643" i="1"/>
  <c r="M3620" i="1"/>
  <c r="J3620" i="1"/>
  <c r="M3500" i="1"/>
  <c r="J3500" i="1"/>
  <c r="K3500" i="1"/>
  <c r="L3500" i="1"/>
  <c r="M3468" i="1"/>
  <c r="J3468" i="1"/>
  <c r="K3468" i="1"/>
  <c r="L3468" i="1"/>
  <c r="M3436" i="1"/>
  <c r="J3436" i="1"/>
  <c r="K3436" i="1"/>
  <c r="L3436" i="1"/>
  <c r="M3372" i="1"/>
  <c r="J3372" i="1"/>
  <c r="K3372" i="1"/>
  <c r="L3372" i="1"/>
  <c r="M3340" i="1"/>
  <c r="J3340" i="1"/>
  <c r="K3340" i="1"/>
  <c r="L3340" i="1"/>
  <c r="M3308" i="1"/>
  <c r="J3308" i="1"/>
  <c r="K3308" i="1"/>
  <c r="L3308" i="1"/>
  <c r="M3276" i="1"/>
  <c r="J3276" i="1"/>
  <c r="K3276" i="1"/>
  <c r="L3276" i="1"/>
  <c r="M3244" i="1"/>
  <c r="J3244" i="1"/>
  <c r="K3244" i="1"/>
  <c r="L3244" i="1"/>
  <c r="M3212" i="1"/>
  <c r="J3212" i="1"/>
  <c r="K3212" i="1"/>
  <c r="L3212" i="1"/>
  <c r="M3180" i="1"/>
  <c r="J3180" i="1"/>
  <c r="K3180" i="1"/>
  <c r="L3180" i="1"/>
  <c r="M3148" i="1"/>
  <c r="J3148" i="1"/>
  <c r="K3148" i="1"/>
  <c r="L3148" i="1"/>
  <c r="M3116" i="1"/>
  <c r="J3116" i="1"/>
  <c r="K3116" i="1"/>
  <c r="L3116" i="1"/>
  <c r="L3105" i="1"/>
  <c r="J3105" i="1"/>
  <c r="K3105" i="1"/>
  <c r="M3105" i="1"/>
  <c r="L3089" i="1"/>
  <c r="M3089" i="1"/>
  <c r="L3073" i="1"/>
  <c r="J3073" i="1"/>
  <c r="J3043" i="1"/>
  <c r="K3043" i="1"/>
  <c r="L3043" i="1"/>
  <c r="M3043" i="1"/>
  <c r="L3037" i="1"/>
  <c r="K3037" i="1"/>
  <c r="M3037" i="1"/>
  <c r="L3029" i="1"/>
  <c r="M3029" i="1"/>
  <c r="J3011" i="1"/>
  <c r="K3011" i="1"/>
  <c r="L2977" i="1"/>
  <c r="J2977" i="1"/>
  <c r="K2977" i="1"/>
  <c r="M2977" i="1"/>
  <c r="L2961" i="1"/>
  <c r="M2961" i="1"/>
  <c r="J2939" i="1"/>
  <c r="L2939" i="1"/>
  <c r="M2939" i="1"/>
  <c r="K2930" i="1"/>
  <c r="M2930" i="1"/>
  <c r="K2922" i="1"/>
  <c r="M2922" i="1"/>
  <c r="J2922" i="1"/>
  <c r="L2922" i="1"/>
  <c r="K2874" i="1"/>
  <c r="L2874" i="1"/>
  <c r="M2874" i="1"/>
  <c r="J2867" i="1"/>
  <c r="M2867" i="1"/>
  <c r="J2847" i="1"/>
  <c r="K2847" i="1"/>
  <c r="L2847" i="1"/>
  <c r="M2847" i="1"/>
  <c r="J2823" i="1"/>
  <c r="K2823" i="1"/>
  <c r="J2777" i="1"/>
  <c r="M2777" i="1"/>
  <c r="K2726" i="1"/>
  <c r="L2726" i="1"/>
  <c r="M2726" i="1"/>
  <c r="J2726" i="1"/>
  <c r="J2705" i="1"/>
  <c r="K2705" i="1"/>
  <c r="L2705" i="1"/>
  <c r="L2701" i="1"/>
  <c r="K2701" i="1"/>
  <c r="M2701" i="1"/>
  <c r="J2701" i="1"/>
  <c r="M2688" i="1"/>
  <c r="J2688" i="1"/>
  <c r="L2688" i="1"/>
  <c r="K2646" i="1"/>
  <c r="L2646" i="1"/>
  <c r="M2646" i="1"/>
  <c r="J2646" i="1"/>
  <c r="L2621" i="1"/>
  <c r="K2621" i="1"/>
  <c r="M2621" i="1"/>
  <c r="J2621" i="1"/>
  <c r="J2591" i="1"/>
  <c r="K2591" i="1"/>
  <c r="L2591" i="1"/>
  <c r="M2591" i="1"/>
  <c r="J2567" i="1"/>
  <c r="K2567" i="1"/>
  <c r="J2521" i="1"/>
  <c r="M2521" i="1"/>
  <c r="K2470" i="1"/>
  <c r="L2470" i="1"/>
  <c r="M2470" i="1"/>
  <c r="J2470" i="1"/>
  <c r="J2455" i="1"/>
  <c r="K2455" i="1"/>
  <c r="M2455" i="1"/>
  <c r="L2398" i="1"/>
  <c r="J2398" i="1"/>
  <c r="M2398" i="1"/>
  <c r="J2379" i="1"/>
  <c r="M2379" i="1"/>
  <c r="K2379" i="1"/>
  <c r="L2379" i="1"/>
  <c r="L2366" i="1"/>
  <c r="J2366" i="1"/>
  <c r="K2366" i="1"/>
  <c r="M2366" i="1"/>
  <c r="L2301" i="1"/>
  <c r="K2301" i="1"/>
  <c r="J2301" i="1"/>
  <c r="M2301" i="1"/>
  <c r="K2249" i="1"/>
  <c r="J2249" i="1"/>
  <c r="M2249" i="1"/>
  <c r="J2056" i="1"/>
  <c r="M2056" i="1"/>
  <c r="K2056" i="1"/>
  <c r="L2056" i="1"/>
  <c r="K1993" i="1"/>
  <c r="J1993" i="1"/>
  <c r="M1993" i="1"/>
  <c r="L3673" i="1"/>
  <c r="K3673" i="1"/>
  <c r="K3562" i="1"/>
  <c r="L3562" i="1"/>
  <c r="M3562" i="1"/>
  <c r="L3505" i="1"/>
  <c r="K3505" i="1"/>
  <c r="M3505" i="1"/>
  <c r="L3345" i="1"/>
  <c r="K3345" i="1"/>
  <c r="M3345" i="1"/>
  <c r="K3338" i="1"/>
  <c r="L3338" i="1"/>
  <c r="M3338" i="1"/>
  <c r="L3281" i="1"/>
  <c r="K3281" i="1"/>
  <c r="M3281" i="1"/>
  <c r="K3178" i="1"/>
  <c r="L3178" i="1"/>
  <c r="M3178" i="1"/>
  <c r="L3153" i="1"/>
  <c r="K3153" i="1"/>
  <c r="M3153" i="1"/>
  <c r="K2694" i="1"/>
  <c r="L2694" i="1"/>
  <c r="M2694" i="1"/>
  <c r="J2694" i="1"/>
  <c r="J2673" i="1"/>
  <c r="K2673" i="1"/>
  <c r="L2673" i="1"/>
  <c r="J2535" i="1"/>
  <c r="K2535" i="1"/>
  <c r="J2489" i="1"/>
  <c r="M2489" i="1"/>
  <c r="L2414" i="1"/>
  <c r="M2414" i="1"/>
  <c r="J2414" i="1"/>
  <c r="J2230" i="1"/>
  <c r="L2230" i="1"/>
  <c r="K2230" i="1"/>
  <c r="M2230" i="1"/>
  <c r="J2202" i="1"/>
  <c r="L2202" i="1"/>
  <c r="M2202" i="1"/>
  <c r="M1760" i="1"/>
  <c r="J1760" i="1"/>
  <c r="L1760" i="1"/>
  <c r="K1760" i="1"/>
  <c r="M3348" i="1"/>
  <c r="J3348" i="1"/>
  <c r="M3316" i="1"/>
  <c r="J3316" i="1"/>
  <c r="M3284" i="1"/>
  <c r="J3284" i="1"/>
  <c r="M3252" i="1"/>
  <c r="J3252" i="1"/>
  <c r="M3188" i="1"/>
  <c r="J3188" i="1"/>
  <c r="M3124" i="1"/>
  <c r="J3124" i="1"/>
  <c r="K3066" i="1"/>
  <c r="L3066" i="1"/>
  <c r="M3066" i="1"/>
  <c r="J3035" i="1"/>
  <c r="L3035" i="1"/>
  <c r="M3035" i="1"/>
  <c r="J2769" i="1"/>
  <c r="K2769" i="1"/>
  <c r="L2769" i="1"/>
  <c r="M2752" i="1"/>
  <c r="J2752" i="1"/>
  <c r="L2752" i="1"/>
  <c r="L2685" i="1"/>
  <c r="K2685" i="1"/>
  <c r="M2685" i="1"/>
  <c r="J2685" i="1"/>
  <c r="J2655" i="1"/>
  <c r="K2655" i="1"/>
  <c r="L2655" i="1"/>
  <c r="M2655" i="1"/>
  <c r="J2631" i="1"/>
  <c r="K2631" i="1"/>
  <c r="J2585" i="1"/>
  <c r="M2585" i="1"/>
  <c r="K2534" i="1"/>
  <c r="L2534" i="1"/>
  <c r="M2534" i="1"/>
  <c r="J2534" i="1"/>
  <c r="M3660" i="1"/>
  <c r="J3660" i="1"/>
  <c r="M3580" i="1"/>
  <c r="J3580" i="1"/>
  <c r="L3580" i="1"/>
  <c r="M3564" i="1"/>
  <c r="J3564" i="1"/>
  <c r="K3564" i="1"/>
  <c r="L3564" i="1"/>
  <c r="M3532" i="1"/>
  <c r="J3532" i="1"/>
  <c r="K3532" i="1"/>
  <c r="L3532" i="1"/>
  <c r="M4152" i="1"/>
  <c r="M4144" i="1"/>
  <c r="M4136" i="1"/>
  <c r="M4112" i="1"/>
  <c r="M4104" i="1"/>
  <c r="M4069" i="1"/>
  <c r="M4037" i="1"/>
  <c r="M4021" i="1"/>
  <c r="M4005" i="1"/>
  <c r="M3989" i="1"/>
  <c r="M3973" i="1"/>
  <c r="M3957" i="1"/>
  <c r="M3925" i="1"/>
  <c r="M3893" i="1"/>
  <c r="M3877" i="1"/>
  <c r="M3861" i="1"/>
  <c r="M3829" i="1"/>
  <c r="L3521" i="1"/>
  <c r="K3521" i="1"/>
  <c r="M3521" i="1"/>
  <c r="L3425" i="1"/>
  <c r="K3425" i="1"/>
  <c r="M3425" i="1"/>
  <c r="K3418" i="1"/>
  <c r="L3418" i="1"/>
  <c r="M3418" i="1"/>
  <c r="K3386" i="1"/>
  <c r="L3386" i="1"/>
  <c r="M3386" i="1"/>
  <c r="K3258" i="1"/>
  <c r="L3258" i="1"/>
  <c r="M3258" i="1"/>
  <c r="L3233" i="1"/>
  <c r="K3233" i="1"/>
  <c r="M3233" i="1"/>
  <c r="K3226" i="1"/>
  <c r="L3226" i="1"/>
  <c r="M3226" i="1"/>
  <c r="L3169" i="1"/>
  <c r="K3169" i="1"/>
  <c r="M3169" i="1"/>
  <c r="K3162" i="1"/>
  <c r="L3162" i="1"/>
  <c r="M3162" i="1"/>
  <c r="L3137" i="1"/>
  <c r="K3137" i="1"/>
  <c r="M3137" i="1"/>
  <c r="K3130" i="1"/>
  <c r="L3130" i="1"/>
  <c r="M3130" i="1"/>
  <c r="L3013" i="1"/>
  <c r="J3013" i="1"/>
  <c r="K2866" i="1"/>
  <c r="L2866" i="1"/>
  <c r="M2866" i="1"/>
  <c r="J2866" i="1"/>
  <c r="J2687" i="1"/>
  <c r="K2687" i="1"/>
  <c r="L2687" i="1"/>
  <c r="M2687" i="1"/>
  <c r="J2545" i="1"/>
  <c r="K2545" i="1"/>
  <c r="L2545" i="1"/>
  <c r="L2541" i="1"/>
  <c r="K2541" i="1"/>
  <c r="M2541" i="1"/>
  <c r="J2541" i="1"/>
  <c r="M2528" i="1"/>
  <c r="J2528" i="1"/>
  <c r="L2528" i="1"/>
  <c r="K2486" i="1"/>
  <c r="L2486" i="1"/>
  <c r="M2486" i="1"/>
  <c r="J2486" i="1"/>
  <c r="L2461" i="1"/>
  <c r="K2461" i="1"/>
  <c r="M2461" i="1"/>
  <c r="J2461" i="1"/>
  <c r="J2395" i="1"/>
  <c r="K2395" i="1"/>
  <c r="L2395" i="1"/>
  <c r="M2395" i="1"/>
  <c r="J2310" i="1"/>
  <c r="L2310" i="1"/>
  <c r="K2310" i="1"/>
  <c r="M2310" i="1"/>
  <c r="K2224" i="1"/>
  <c r="L2224" i="1"/>
  <c r="J2224" i="1"/>
  <c r="M2224" i="1"/>
  <c r="J974" i="1"/>
  <c r="K974" i="1"/>
  <c r="L974" i="1"/>
  <c r="M974" i="1"/>
  <c r="J687" i="1"/>
  <c r="L687" i="1"/>
  <c r="K687" i="1"/>
  <c r="M687" i="1"/>
  <c r="M589" i="1"/>
  <c r="J589" i="1"/>
  <c r="K589" i="1"/>
  <c r="L589" i="1"/>
  <c r="J485" i="1"/>
  <c r="M485" i="1"/>
  <c r="K485" i="1"/>
  <c r="L485" i="1"/>
  <c r="M434" i="1"/>
  <c r="J434" i="1"/>
  <c r="K434" i="1"/>
  <c r="L434" i="1"/>
  <c r="J357" i="1"/>
  <c r="L357" i="1"/>
  <c r="M357" i="1"/>
  <c r="K357" i="1"/>
  <c r="J309" i="1"/>
  <c r="L309" i="1"/>
  <c r="M309" i="1"/>
  <c r="K309" i="1"/>
  <c r="J295" i="1"/>
  <c r="L295" i="1"/>
  <c r="K295" i="1"/>
  <c r="M295" i="1"/>
  <c r="J289" i="1"/>
  <c r="K289" i="1"/>
  <c r="L289" i="1"/>
  <c r="M289" i="1"/>
  <c r="J142" i="1"/>
  <c r="K142" i="1"/>
  <c r="L142" i="1"/>
  <c r="M142" i="1"/>
  <c r="M4163" i="1"/>
  <c r="L4160" i="1"/>
  <c r="M4155" i="1"/>
  <c r="L4152" i="1"/>
  <c r="M4147" i="1"/>
  <c r="L4144" i="1"/>
  <c r="M4139" i="1"/>
  <c r="L4136" i="1"/>
  <c r="M4131" i="1"/>
  <c r="L4128" i="1"/>
  <c r="M4123" i="1"/>
  <c r="L4120" i="1"/>
  <c r="M4115" i="1"/>
  <c r="L4112" i="1"/>
  <c r="M4107" i="1"/>
  <c r="L4104" i="1"/>
  <c r="M4092" i="1"/>
  <c r="J4089" i="1"/>
  <c r="L4085" i="1"/>
  <c r="M4076" i="1"/>
  <c r="J4073" i="1"/>
  <c r="L4069" i="1"/>
  <c r="M4060" i="1"/>
  <c r="J4057" i="1"/>
  <c r="L4053" i="1"/>
  <c r="M4044" i="1"/>
  <c r="J4041" i="1"/>
  <c r="L4037" i="1"/>
  <c r="M4028" i="1"/>
  <c r="J4025" i="1"/>
  <c r="L4021" i="1"/>
  <c r="M4012" i="1"/>
  <c r="J4009" i="1"/>
  <c r="L4005" i="1"/>
  <c r="M3996" i="1"/>
  <c r="J3993" i="1"/>
  <c r="L3989" i="1"/>
  <c r="M3980" i="1"/>
  <c r="J3977" i="1"/>
  <c r="L3973" i="1"/>
  <c r="M3964" i="1"/>
  <c r="J3961" i="1"/>
  <c r="L3957" i="1"/>
  <c r="M3948" i="1"/>
  <c r="J3945" i="1"/>
  <c r="L3941" i="1"/>
  <c r="M3932" i="1"/>
  <c r="J3929" i="1"/>
  <c r="L3925" i="1"/>
  <c r="M3916" i="1"/>
  <c r="J3913" i="1"/>
  <c r="L3909" i="1"/>
  <c r="M3900" i="1"/>
  <c r="J3897" i="1"/>
  <c r="L3893" i="1"/>
  <c r="M3884" i="1"/>
  <c r="J3881" i="1"/>
  <c r="L3877" i="1"/>
  <c r="M3868" i="1"/>
  <c r="J3865" i="1"/>
  <c r="L3861" i="1"/>
  <c r="M3852" i="1"/>
  <c r="J3849" i="1"/>
  <c r="L3845" i="1"/>
  <c r="M3836" i="1"/>
  <c r="J3833" i="1"/>
  <c r="L3829" i="1"/>
  <c r="M3820" i="1"/>
  <c r="J3817" i="1"/>
  <c r="L3813" i="1"/>
  <c r="M3804" i="1"/>
  <c r="J3801" i="1"/>
  <c r="L3797" i="1"/>
  <c r="M3788" i="1"/>
  <c r="J3785" i="1"/>
  <c r="L3781" i="1"/>
  <c r="M3772" i="1"/>
  <c r="J3769" i="1"/>
  <c r="L3765" i="1"/>
  <c r="J3760" i="1"/>
  <c r="K3758" i="1"/>
  <c r="J3756" i="1"/>
  <c r="M3746" i="1"/>
  <c r="M3744" i="1"/>
  <c r="M3742" i="1"/>
  <c r="M3740" i="1"/>
  <c r="J3729" i="1"/>
  <c r="J3725" i="1"/>
  <c r="M3713" i="1"/>
  <c r="M3709" i="1"/>
  <c r="K3698" i="1"/>
  <c r="J3696" i="1"/>
  <c r="K3694" i="1"/>
  <c r="J3692" i="1"/>
  <c r="J3682" i="1"/>
  <c r="M3661" i="1"/>
  <c r="L3657" i="1"/>
  <c r="K3657" i="1"/>
  <c r="K3653" i="1"/>
  <c r="M3650" i="1"/>
  <c r="M3628" i="1"/>
  <c r="J3628" i="1"/>
  <c r="M3621" i="1"/>
  <c r="L3617" i="1"/>
  <c r="K3617" i="1"/>
  <c r="J3611" i="1"/>
  <c r="K3611" i="1"/>
  <c r="J3594" i="1"/>
  <c r="M3588" i="1"/>
  <c r="J3588" i="1"/>
  <c r="M3556" i="1"/>
  <c r="J3556" i="1"/>
  <c r="K3549" i="1"/>
  <c r="M3524" i="1"/>
  <c r="J3524" i="1"/>
  <c r="K3517" i="1"/>
  <c r="M3492" i="1"/>
  <c r="J3492" i="1"/>
  <c r="K3485" i="1"/>
  <c r="M3460" i="1"/>
  <c r="J3460" i="1"/>
  <c r="K3453" i="1"/>
  <c r="M3428" i="1"/>
  <c r="J3428" i="1"/>
  <c r="K3421" i="1"/>
  <c r="M3396" i="1"/>
  <c r="J3396" i="1"/>
  <c r="K3389" i="1"/>
  <c r="M3364" i="1"/>
  <c r="J3364" i="1"/>
  <c r="K3357" i="1"/>
  <c r="M3332" i="1"/>
  <c r="J3332" i="1"/>
  <c r="K3325" i="1"/>
  <c r="M3300" i="1"/>
  <c r="J3300" i="1"/>
  <c r="K3293" i="1"/>
  <c r="M3268" i="1"/>
  <c r="J3268" i="1"/>
  <c r="K3261" i="1"/>
  <c r="M3236" i="1"/>
  <c r="J3236" i="1"/>
  <c r="K3229" i="1"/>
  <c r="M3204" i="1"/>
  <c r="J3204" i="1"/>
  <c r="K3197" i="1"/>
  <c r="M3172" i="1"/>
  <c r="J3172" i="1"/>
  <c r="K3165" i="1"/>
  <c r="M3140" i="1"/>
  <c r="J3140" i="1"/>
  <c r="K3133" i="1"/>
  <c r="J3099" i="1"/>
  <c r="L3099" i="1"/>
  <c r="M3099" i="1"/>
  <c r="K3078" i="1"/>
  <c r="J3078" i="1"/>
  <c r="L3078" i="1"/>
  <c r="M3078" i="1"/>
  <c r="K3070" i="1"/>
  <c r="L3070" i="1"/>
  <c r="M3070" i="1"/>
  <c r="K3046" i="1"/>
  <c r="J3046" i="1"/>
  <c r="K3002" i="1"/>
  <c r="L3002" i="1"/>
  <c r="M3002" i="1"/>
  <c r="K2994" i="1"/>
  <c r="M2994" i="1"/>
  <c r="J2971" i="1"/>
  <c r="L2971" i="1"/>
  <c r="M2971" i="1"/>
  <c r="L2941" i="1"/>
  <c r="K2941" i="1"/>
  <c r="M2941" i="1"/>
  <c r="K2938" i="1"/>
  <c r="M2938" i="1"/>
  <c r="J2938" i="1"/>
  <c r="J2907" i="1"/>
  <c r="L2907" i="1"/>
  <c r="M2907" i="1"/>
  <c r="K2898" i="1"/>
  <c r="M2898" i="1"/>
  <c r="K2890" i="1"/>
  <c r="M2890" i="1"/>
  <c r="J2890" i="1"/>
  <c r="L2890" i="1"/>
  <c r="K2838" i="1"/>
  <c r="L2838" i="1"/>
  <c r="M2838" i="1"/>
  <c r="J2838" i="1"/>
  <c r="L2813" i="1"/>
  <c r="K2813" i="1"/>
  <c r="M2813" i="1"/>
  <c r="J2813" i="1"/>
  <c r="J2783" i="1"/>
  <c r="K2783" i="1"/>
  <c r="L2783" i="1"/>
  <c r="M2783" i="1"/>
  <c r="J2759" i="1"/>
  <c r="K2759" i="1"/>
  <c r="J2713" i="1"/>
  <c r="M2713" i="1"/>
  <c r="K2662" i="1"/>
  <c r="L2662" i="1"/>
  <c r="M2662" i="1"/>
  <c r="J2662" i="1"/>
  <c r="J2641" i="1"/>
  <c r="K2641" i="1"/>
  <c r="L2641" i="1"/>
  <c r="L2637" i="1"/>
  <c r="K2637" i="1"/>
  <c r="M2637" i="1"/>
  <c r="J2637" i="1"/>
  <c r="M2624" i="1"/>
  <c r="J2624" i="1"/>
  <c r="L2624" i="1"/>
  <c r="K2582" i="1"/>
  <c r="L2582" i="1"/>
  <c r="M2582" i="1"/>
  <c r="J2582" i="1"/>
  <c r="L2557" i="1"/>
  <c r="K2557" i="1"/>
  <c r="M2557" i="1"/>
  <c r="J2557" i="1"/>
  <c r="J2527" i="1"/>
  <c r="K2527" i="1"/>
  <c r="L2527" i="1"/>
  <c r="M2527" i="1"/>
  <c r="J2503" i="1"/>
  <c r="K2503" i="1"/>
  <c r="J2457" i="1"/>
  <c r="M2457" i="1"/>
  <c r="M2392" i="1"/>
  <c r="K2392" i="1"/>
  <c r="J2392" i="1"/>
  <c r="L2381" i="1"/>
  <c r="M2381" i="1"/>
  <c r="K2381" i="1"/>
  <c r="J2381" i="1"/>
  <c r="J2294" i="1"/>
  <c r="L2294" i="1"/>
  <c r="K2294" i="1"/>
  <c r="M2294" i="1"/>
  <c r="J2290" i="1"/>
  <c r="M2290" i="1"/>
  <c r="K2290" i="1"/>
  <c r="L2290" i="1"/>
  <c r="L2277" i="1"/>
  <c r="J2277" i="1"/>
  <c r="K2277" i="1"/>
  <c r="M2277" i="1"/>
  <c r="J2262" i="1"/>
  <c r="L2262" i="1"/>
  <c r="M2262" i="1"/>
  <c r="K2262" i="1"/>
  <c r="J2238" i="1"/>
  <c r="L2238" i="1"/>
  <c r="K2238" i="1"/>
  <c r="M2238" i="1"/>
  <c r="J2134" i="1"/>
  <c r="L2134" i="1"/>
  <c r="M2134" i="1"/>
  <c r="K2134" i="1"/>
  <c r="M2079" i="1"/>
  <c r="J2079" i="1"/>
  <c r="K2079" i="1"/>
  <c r="L2079" i="1"/>
  <c r="J1986" i="1"/>
  <c r="M1986" i="1"/>
  <c r="L1986" i="1"/>
  <c r="K1986" i="1"/>
  <c r="M3644" i="1"/>
  <c r="J3644" i="1"/>
  <c r="J3587" i="1"/>
  <c r="K3587" i="1"/>
  <c r="L3537" i="1"/>
  <c r="K3537" i="1"/>
  <c r="M3537" i="1"/>
  <c r="K3466" i="1"/>
  <c r="L3466" i="1"/>
  <c r="M3466" i="1"/>
  <c r="L3409" i="1"/>
  <c r="K3409" i="1"/>
  <c r="M3409" i="1"/>
  <c r="K3274" i="1"/>
  <c r="L3274" i="1"/>
  <c r="M3274" i="1"/>
  <c r="L3217" i="1"/>
  <c r="K3217" i="1"/>
  <c r="M3217" i="1"/>
  <c r="K3210" i="1"/>
  <c r="L3210" i="1"/>
  <c r="M3210" i="1"/>
  <c r="L3185" i="1"/>
  <c r="K3185" i="1"/>
  <c r="M3185" i="1"/>
  <c r="K3074" i="1"/>
  <c r="J3074" i="1"/>
  <c r="L3074" i="1"/>
  <c r="M3074" i="1"/>
  <c r="J3015" i="1"/>
  <c r="K3015" i="1"/>
  <c r="L2589" i="1"/>
  <c r="K2589" i="1"/>
  <c r="M2589" i="1"/>
  <c r="J2589" i="1"/>
  <c r="L2390" i="1"/>
  <c r="K2390" i="1"/>
  <c r="M2390" i="1"/>
  <c r="J2390" i="1"/>
  <c r="M2191" i="1"/>
  <c r="K2191" i="1"/>
  <c r="J2191" i="1"/>
  <c r="L2191" i="1"/>
  <c r="K1885" i="1"/>
  <c r="J1885" i="1"/>
  <c r="M1885" i="1"/>
  <c r="L1885" i="1"/>
  <c r="J1861" i="1"/>
  <c r="K1861" i="1"/>
  <c r="L1861" i="1"/>
  <c r="M1861" i="1"/>
  <c r="L3593" i="1"/>
  <c r="K3593" i="1"/>
  <c r="M3476" i="1"/>
  <c r="J3476" i="1"/>
  <c r="M3380" i="1"/>
  <c r="J3380" i="1"/>
  <c r="M3220" i="1"/>
  <c r="J3220" i="1"/>
  <c r="K3014" i="1"/>
  <c r="J3014" i="1"/>
  <c r="L3014" i="1"/>
  <c r="M3014" i="1"/>
  <c r="K2710" i="1"/>
  <c r="L2710" i="1"/>
  <c r="M2710" i="1"/>
  <c r="J2710" i="1"/>
  <c r="J2513" i="1"/>
  <c r="K2513" i="1"/>
  <c r="L2513" i="1"/>
  <c r="M4160" i="1"/>
  <c r="M4128" i="1"/>
  <c r="M4120" i="1"/>
  <c r="M4085" i="1"/>
  <c r="M3941" i="1"/>
  <c r="M3813" i="1"/>
  <c r="M3765" i="1"/>
  <c r="J3651" i="1"/>
  <c r="K3651" i="1"/>
  <c r="J3573" i="1"/>
  <c r="L3573" i="1"/>
  <c r="L3553" i="1"/>
  <c r="K3553" i="1"/>
  <c r="M3553" i="1"/>
  <c r="K3546" i="1"/>
  <c r="L3546" i="1"/>
  <c r="M3546" i="1"/>
  <c r="K3514" i="1"/>
  <c r="L3514" i="1"/>
  <c r="M3514" i="1"/>
  <c r="L3489" i="1"/>
  <c r="K3489" i="1"/>
  <c r="M3489" i="1"/>
  <c r="L3393" i="1"/>
  <c r="K3393" i="1"/>
  <c r="M3393" i="1"/>
  <c r="L3361" i="1"/>
  <c r="K3361" i="1"/>
  <c r="M3361" i="1"/>
  <c r="K3354" i="1"/>
  <c r="L3354" i="1"/>
  <c r="M3354" i="1"/>
  <c r="L3329" i="1"/>
  <c r="K3329" i="1"/>
  <c r="M3329" i="1"/>
  <c r="K3322" i="1"/>
  <c r="L3322" i="1"/>
  <c r="M3322" i="1"/>
  <c r="L3297" i="1"/>
  <c r="K3297" i="1"/>
  <c r="M3297" i="1"/>
  <c r="K3290" i="1"/>
  <c r="L3290" i="1"/>
  <c r="M3290" i="1"/>
  <c r="J2881" i="1"/>
  <c r="L2881" i="1"/>
  <c r="M2881" i="1"/>
  <c r="L2869" i="1"/>
  <c r="M2869" i="1"/>
  <c r="K2822" i="1"/>
  <c r="L2822" i="1"/>
  <c r="M2822" i="1"/>
  <c r="J2822" i="1"/>
  <c r="L2797" i="1"/>
  <c r="K2797" i="1"/>
  <c r="M2797" i="1"/>
  <c r="J2797" i="1"/>
  <c r="K2742" i="1"/>
  <c r="L2742" i="1"/>
  <c r="M2742" i="1"/>
  <c r="J2742" i="1"/>
  <c r="J2663" i="1"/>
  <c r="K2663" i="1"/>
  <c r="J22" i="1"/>
  <c r="L22" i="1"/>
  <c r="K22" i="1"/>
  <c r="M22" i="1"/>
  <c r="L4147" i="1"/>
  <c r="L4123" i="1"/>
  <c r="L4115" i="1"/>
  <c r="L4107" i="1"/>
  <c r="K4069" i="1"/>
  <c r="K4037" i="1"/>
  <c r="K4012" i="1"/>
  <c r="K3996" i="1"/>
  <c r="K3989" i="1"/>
  <c r="K3980" i="1"/>
  <c r="K3973" i="1"/>
  <c r="K3964" i="1"/>
  <c r="K3957" i="1"/>
  <c r="K3948" i="1"/>
  <c r="K3941" i="1"/>
  <c r="K3932" i="1"/>
  <c r="K3925" i="1"/>
  <c r="K3916" i="1"/>
  <c r="K3909" i="1"/>
  <c r="K3900" i="1"/>
  <c r="K3893" i="1"/>
  <c r="K3884" i="1"/>
  <c r="K3877" i="1"/>
  <c r="K3868" i="1"/>
  <c r="K3861" i="1"/>
  <c r="K3852" i="1"/>
  <c r="K3845" i="1"/>
  <c r="K3836" i="1"/>
  <c r="K3829" i="1"/>
  <c r="K3820" i="1"/>
  <c r="K3813" i="1"/>
  <c r="K3804" i="1"/>
  <c r="K3797" i="1"/>
  <c r="K3788" i="1"/>
  <c r="K3781" i="1"/>
  <c r="K3772" i="1"/>
  <c r="K3765" i="1"/>
  <c r="L3746" i="1"/>
  <c r="K3744" i="1"/>
  <c r="L3742" i="1"/>
  <c r="K3740" i="1"/>
  <c r="M3738" i="1"/>
  <c r="M3736" i="1"/>
  <c r="M3734" i="1"/>
  <c r="M3732" i="1"/>
  <c r="L3713" i="1"/>
  <c r="L3709" i="1"/>
  <c r="M3705" i="1"/>
  <c r="M3701" i="1"/>
  <c r="M3676" i="1"/>
  <c r="J3676" i="1"/>
  <c r="M3673" i="1"/>
  <c r="M3669" i="1"/>
  <c r="L3665" i="1"/>
  <c r="K3665" i="1"/>
  <c r="L3661" i="1"/>
  <c r="J3659" i="1"/>
  <c r="K3659" i="1"/>
  <c r="L3650" i="1"/>
  <c r="L3644" i="1"/>
  <c r="M3636" i="1"/>
  <c r="J3636" i="1"/>
  <c r="M3633" i="1"/>
  <c r="L3621" i="1"/>
  <c r="J3619" i="1"/>
  <c r="K3619" i="1"/>
  <c r="M3610" i="1"/>
  <c r="L3604" i="1"/>
  <c r="M3587" i="1"/>
  <c r="M3581" i="1"/>
  <c r="J3579" i="1"/>
  <c r="K3579" i="1"/>
  <c r="M3569" i="1"/>
  <c r="J3563" i="1"/>
  <c r="K3563" i="1"/>
  <c r="J3555" i="1"/>
  <c r="K3555" i="1"/>
  <c r="L3555" i="1"/>
  <c r="M3555" i="1"/>
  <c r="J3541" i="1"/>
  <c r="K3541" i="1"/>
  <c r="L3541" i="1"/>
  <c r="J3531" i="1"/>
  <c r="K3531" i="1"/>
  <c r="J3523" i="1"/>
  <c r="K3523" i="1"/>
  <c r="L3523" i="1"/>
  <c r="M3523" i="1"/>
  <c r="J3509" i="1"/>
  <c r="K3509" i="1"/>
  <c r="L3509" i="1"/>
  <c r="J3499" i="1"/>
  <c r="K3499" i="1"/>
  <c r="J3491" i="1"/>
  <c r="K3491" i="1"/>
  <c r="L3491" i="1"/>
  <c r="M3491" i="1"/>
  <c r="J3477" i="1"/>
  <c r="K3477" i="1"/>
  <c r="L3477" i="1"/>
  <c r="J3467" i="1"/>
  <c r="K3467" i="1"/>
  <c r="J3459" i="1"/>
  <c r="K3459" i="1"/>
  <c r="L3459" i="1"/>
  <c r="M3459" i="1"/>
  <c r="J3445" i="1"/>
  <c r="K3445" i="1"/>
  <c r="L3445" i="1"/>
  <c r="J3435" i="1"/>
  <c r="K3435" i="1"/>
  <c r="J3427" i="1"/>
  <c r="K3427" i="1"/>
  <c r="L3427" i="1"/>
  <c r="M3427" i="1"/>
  <c r="J3413" i="1"/>
  <c r="K3413" i="1"/>
  <c r="L3413" i="1"/>
  <c r="J3403" i="1"/>
  <c r="K3403" i="1"/>
  <c r="J3395" i="1"/>
  <c r="K3395" i="1"/>
  <c r="L3395" i="1"/>
  <c r="M3395" i="1"/>
  <c r="J3381" i="1"/>
  <c r="K3381" i="1"/>
  <c r="L3381" i="1"/>
  <c r="J3371" i="1"/>
  <c r="K3371" i="1"/>
  <c r="J3363" i="1"/>
  <c r="K3363" i="1"/>
  <c r="L3363" i="1"/>
  <c r="M3363" i="1"/>
  <c r="J3349" i="1"/>
  <c r="K3349" i="1"/>
  <c r="L3349" i="1"/>
  <c r="J3339" i="1"/>
  <c r="K3339" i="1"/>
  <c r="J3331" i="1"/>
  <c r="K3331" i="1"/>
  <c r="L3331" i="1"/>
  <c r="M3331" i="1"/>
  <c r="J3317" i="1"/>
  <c r="K3317" i="1"/>
  <c r="L3317" i="1"/>
  <c r="J3307" i="1"/>
  <c r="K3307" i="1"/>
  <c r="J3299" i="1"/>
  <c r="K3299" i="1"/>
  <c r="L3299" i="1"/>
  <c r="M3299" i="1"/>
  <c r="J3285" i="1"/>
  <c r="K3285" i="1"/>
  <c r="L3285" i="1"/>
  <c r="J3275" i="1"/>
  <c r="K3275" i="1"/>
  <c r="J3267" i="1"/>
  <c r="K3267" i="1"/>
  <c r="L3267" i="1"/>
  <c r="M3267" i="1"/>
  <c r="J3253" i="1"/>
  <c r="K3253" i="1"/>
  <c r="L3253" i="1"/>
  <c r="J3243" i="1"/>
  <c r="K3243" i="1"/>
  <c r="J3235" i="1"/>
  <c r="K3235" i="1"/>
  <c r="L3235" i="1"/>
  <c r="M3235" i="1"/>
  <c r="J3221" i="1"/>
  <c r="K3221" i="1"/>
  <c r="L3221" i="1"/>
  <c r="J3211" i="1"/>
  <c r="K3211" i="1"/>
  <c r="J3203" i="1"/>
  <c r="K3203" i="1"/>
  <c r="L3203" i="1"/>
  <c r="M3203" i="1"/>
  <c r="J3189" i="1"/>
  <c r="K3189" i="1"/>
  <c r="L3189" i="1"/>
  <c r="J3179" i="1"/>
  <c r="K3179" i="1"/>
  <c r="J3171" i="1"/>
  <c r="K3171" i="1"/>
  <c r="L3171" i="1"/>
  <c r="M3171" i="1"/>
  <c r="J3157" i="1"/>
  <c r="K3157" i="1"/>
  <c r="L3157" i="1"/>
  <c r="J3147" i="1"/>
  <c r="K3147" i="1"/>
  <c r="J3139" i="1"/>
  <c r="K3139" i="1"/>
  <c r="L3139" i="1"/>
  <c r="M3139" i="1"/>
  <c r="J3125" i="1"/>
  <c r="K3125" i="1"/>
  <c r="L3125" i="1"/>
  <c r="J3115" i="1"/>
  <c r="K3115" i="1"/>
  <c r="J3091" i="1"/>
  <c r="M3091" i="1"/>
  <c r="M3077" i="1"/>
  <c r="K3062" i="1"/>
  <c r="M3062" i="1"/>
  <c r="L3045" i="1"/>
  <c r="J3045" i="1"/>
  <c r="K3045" i="1"/>
  <c r="M3045" i="1"/>
  <c r="K3042" i="1"/>
  <c r="J3042" i="1"/>
  <c r="J3039" i="1"/>
  <c r="L3039" i="1"/>
  <c r="M3039" i="1"/>
  <c r="L3033" i="1"/>
  <c r="K3033" i="1"/>
  <c r="M3033" i="1"/>
  <c r="J3031" i="1"/>
  <c r="M3031" i="1"/>
  <c r="M3015" i="1"/>
  <c r="J2983" i="1"/>
  <c r="K2983" i="1"/>
  <c r="L2983" i="1"/>
  <c r="M2983" i="1"/>
  <c r="J2963" i="1"/>
  <c r="M2963" i="1"/>
  <c r="J2855" i="1"/>
  <c r="K2855" i="1"/>
  <c r="J2809" i="1"/>
  <c r="M2809" i="1"/>
  <c r="K2758" i="1"/>
  <c r="L2758" i="1"/>
  <c r="M2758" i="1"/>
  <c r="J2758" i="1"/>
  <c r="J2737" i="1"/>
  <c r="K2737" i="1"/>
  <c r="L2737" i="1"/>
  <c r="L2733" i="1"/>
  <c r="K2733" i="1"/>
  <c r="M2733" i="1"/>
  <c r="J2733" i="1"/>
  <c r="M2720" i="1"/>
  <c r="J2720" i="1"/>
  <c r="L2720" i="1"/>
  <c r="K2678" i="1"/>
  <c r="L2678" i="1"/>
  <c r="M2678" i="1"/>
  <c r="J2678" i="1"/>
  <c r="L2653" i="1"/>
  <c r="K2653" i="1"/>
  <c r="M2653" i="1"/>
  <c r="J2653" i="1"/>
  <c r="J2623" i="1"/>
  <c r="K2623" i="1"/>
  <c r="L2623" i="1"/>
  <c r="M2623" i="1"/>
  <c r="J2599" i="1"/>
  <c r="K2599" i="1"/>
  <c r="J2553" i="1"/>
  <c r="M2553" i="1"/>
  <c r="M2535" i="1"/>
  <c r="K2502" i="1"/>
  <c r="L2502" i="1"/>
  <c r="M2502" i="1"/>
  <c r="J2502" i="1"/>
  <c r="L2489" i="1"/>
  <c r="J2481" i="1"/>
  <c r="K2481" i="1"/>
  <c r="L2481" i="1"/>
  <c r="L2477" i="1"/>
  <c r="K2477" i="1"/>
  <c r="M2477" i="1"/>
  <c r="J2477" i="1"/>
  <c r="M2464" i="1"/>
  <c r="J2464" i="1"/>
  <c r="L2464" i="1"/>
  <c r="L2430" i="1"/>
  <c r="J2430" i="1"/>
  <c r="K2430" i="1"/>
  <c r="M2430" i="1"/>
  <c r="J2419" i="1"/>
  <c r="L2419" i="1"/>
  <c r="M2419" i="1"/>
  <c r="K2377" i="1"/>
  <c r="L2377" i="1"/>
  <c r="M2377" i="1"/>
  <c r="J2377" i="1"/>
  <c r="K2354" i="1"/>
  <c r="J2354" i="1"/>
  <c r="L2354" i="1"/>
  <c r="M2354" i="1"/>
  <c r="L2349" i="1"/>
  <c r="K2349" i="1"/>
  <c r="M2349" i="1"/>
  <c r="J2349" i="1"/>
  <c r="L2340" i="1"/>
  <c r="K2340" i="1"/>
  <c r="M2340" i="1"/>
  <c r="J2340" i="1"/>
  <c r="L2293" i="1"/>
  <c r="K2293" i="1"/>
  <c r="M2293" i="1"/>
  <c r="J2293" i="1"/>
  <c r="L2084" i="1"/>
  <c r="J2084" i="1"/>
  <c r="M2084" i="1"/>
  <c r="K2084" i="1"/>
  <c r="J3627" i="1"/>
  <c r="K3627" i="1"/>
  <c r="K3530" i="1"/>
  <c r="L3530" i="1"/>
  <c r="M3530" i="1"/>
  <c r="L3441" i="1"/>
  <c r="K3441" i="1"/>
  <c r="M3441" i="1"/>
  <c r="K3434" i="1"/>
  <c r="L3434" i="1"/>
  <c r="M3434" i="1"/>
  <c r="L3377" i="1"/>
  <c r="K3377" i="1"/>
  <c r="M3377" i="1"/>
  <c r="K3370" i="1"/>
  <c r="L3370" i="1"/>
  <c r="M3370" i="1"/>
  <c r="L3121" i="1"/>
  <c r="K3121" i="1"/>
  <c r="M3121" i="1"/>
  <c r="J2945" i="1"/>
  <c r="L2945" i="1"/>
  <c r="M2945" i="1"/>
  <c r="J2815" i="1"/>
  <c r="K2815" i="1"/>
  <c r="L2815" i="1"/>
  <c r="M2815" i="1"/>
  <c r="J2791" i="1"/>
  <c r="K2791" i="1"/>
  <c r="J2745" i="1"/>
  <c r="M2745" i="1"/>
  <c r="M2656" i="1"/>
  <c r="J2656" i="1"/>
  <c r="L2656" i="1"/>
  <c r="K2614" i="1"/>
  <c r="L2614" i="1"/>
  <c r="M2614" i="1"/>
  <c r="J2614" i="1"/>
  <c r="J2559" i="1"/>
  <c r="K2559" i="1"/>
  <c r="L2559" i="1"/>
  <c r="M2559" i="1"/>
  <c r="M1871" i="1"/>
  <c r="J1871" i="1"/>
  <c r="L1871" i="1"/>
  <c r="K1871" i="1"/>
  <c r="L3681" i="1"/>
  <c r="K3681" i="1"/>
  <c r="J3675" i="1"/>
  <c r="K3675" i="1"/>
  <c r="M3652" i="1"/>
  <c r="J3652" i="1"/>
  <c r="J3571" i="1"/>
  <c r="K3571" i="1"/>
  <c r="M3571" i="1"/>
  <c r="K2982" i="1"/>
  <c r="J2982" i="1"/>
  <c r="J2841" i="1"/>
  <c r="M2841" i="1"/>
  <c r="K2790" i="1"/>
  <c r="L2790" i="1"/>
  <c r="M2790" i="1"/>
  <c r="J2790" i="1"/>
  <c r="L2765" i="1"/>
  <c r="K2765" i="1"/>
  <c r="M2765" i="1"/>
  <c r="J2765" i="1"/>
  <c r="L3649" i="1"/>
  <c r="K3649" i="1"/>
  <c r="J3603" i="1"/>
  <c r="K3603" i="1"/>
  <c r="M3404" i="1"/>
  <c r="J3404" i="1"/>
  <c r="K3404" i="1"/>
  <c r="L3404" i="1"/>
  <c r="M4053" i="1"/>
  <c r="M3909" i="1"/>
  <c r="M3845" i="1"/>
  <c r="M3797" i="1"/>
  <c r="M3781" i="1"/>
  <c r="M3668" i="1"/>
  <c r="J3668" i="1"/>
  <c r="L3609" i="1"/>
  <c r="K3609" i="1"/>
  <c r="K3482" i="1"/>
  <c r="L3482" i="1"/>
  <c r="M3482" i="1"/>
  <c r="L3457" i="1"/>
  <c r="K3457" i="1"/>
  <c r="M3457" i="1"/>
  <c r="K3450" i="1"/>
  <c r="L3450" i="1"/>
  <c r="M3450" i="1"/>
  <c r="L3265" i="1"/>
  <c r="K3265" i="1"/>
  <c r="M3265" i="1"/>
  <c r="L3201" i="1"/>
  <c r="K3201" i="1"/>
  <c r="M3201" i="1"/>
  <c r="K3194" i="1"/>
  <c r="L3194" i="1"/>
  <c r="M3194" i="1"/>
  <c r="J3079" i="1"/>
  <c r="K3079" i="1"/>
  <c r="K3010" i="1"/>
  <c r="J3010" i="1"/>
  <c r="L3010" i="1"/>
  <c r="M3010" i="1"/>
  <c r="J2801" i="1"/>
  <c r="K2801" i="1"/>
  <c r="L2801" i="1"/>
  <c r="M2784" i="1"/>
  <c r="J2784" i="1"/>
  <c r="L2784" i="1"/>
  <c r="L2717" i="1"/>
  <c r="K2717" i="1"/>
  <c r="M2717" i="1"/>
  <c r="J2717" i="1"/>
  <c r="J2617" i="1"/>
  <c r="M2617" i="1"/>
  <c r="K2566" i="1"/>
  <c r="L2566" i="1"/>
  <c r="M2566" i="1"/>
  <c r="J2566" i="1"/>
  <c r="K2454" i="1"/>
  <c r="J2454" i="1"/>
  <c r="L2454" i="1"/>
  <c r="M2454" i="1"/>
  <c r="K2080" i="1"/>
  <c r="J2080" i="1"/>
  <c r="M2080" i="1"/>
  <c r="L2080" i="1"/>
  <c r="J1363" i="1"/>
  <c r="K1363" i="1"/>
  <c r="M1363" i="1"/>
  <c r="L1363" i="1"/>
  <c r="L958" i="1"/>
  <c r="M958" i="1"/>
  <c r="J958" i="1"/>
  <c r="K958" i="1"/>
  <c r="L4163" i="1"/>
  <c r="K4160" i="1"/>
  <c r="L4155" i="1"/>
  <c r="K4152" i="1"/>
  <c r="K4144" i="1"/>
  <c r="L4139" i="1"/>
  <c r="K4136" i="1"/>
  <c r="L4131" i="1"/>
  <c r="K4128" i="1"/>
  <c r="K4120" i="1"/>
  <c r="K4112" i="1"/>
  <c r="K4104" i="1"/>
  <c r="K4092" i="1"/>
  <c r="K4085" i="1"/>
  <c r="K4076" i="1"/>
  <c r="K4060" i="1"/>
  <c r="K4053" i="1"/>
  <c r="K4044" i="1"/>
  <c r="K4028" i="1"/>
  <c r="K4021" i="1"/>
  <c r="K4005" i="1"/>
  <c r="J4092" i="1"/>
  <c r="J4076" i="1"/>
  <c r="J4060" i="1"/>
  <c r="J4044" i="1"/>
  <c r="J4028" i="1"/>
  <c r="J4012" i="1"/>
  <c r="J3996" i="1"/>
  <c r="J3980" i="1"/>
  <c r="J3964" i="1"/>
  <c r="J3948" i="1"/>
  <c r="J3932" i="1"/>
  <c r="J3916" i="1"/>
  <c r="J3900" i="1"/>
  <c r="J3884" i="1"/>
  <c r="J3868" i="1"/>
  <c r="J3852" i="1"/>
  <c r="J3836" i="1"/>
  <c r="J3820" i="1"/>
  <c r="J3804" i="1"/>
  <c r="J3788" i="1"/>
  <c r="J3772" i="1"/>
  <c r="K3746" i="1"/>
  <c r="J3744" i="1"/>
  <c r="K3742" i="1"/>
  <c r="J3740" i="1"/>
  <c r="L3738" i="1"/>
  <c r="K3736" i="1"/>
  <c r="L3734" i="1"/>
  <c r="K3732" i="1"/>
  <c r="J3713" i="1"/>
  <c r="J3709" i="1"/>
  <c r="L3705" i="1"/>
  <c r="L3701" i="1"/>
  <c r="M3697" i="1"/>
  <c r="M3693" i="1"/>
  <c r="M3684" i="1"/>
  <c r="J3684" i="1"/>
  <c r="M3681" i="1"/>
  <c r="M3675" i="1"/>
  <c r="J3673" i="1"/>
  <c r="L3669" i="1"/>
  <c r="J3667" i="1"/>
  <c r="K3667" i="1"/>
  <c r="K3661" i="1"/>
  <c r="M3658" i="1"/>
  <c r="L3652" i="1"/>
  <c r="J3650" i="1"/>
  <c r="K3644" i="1"/>
  <c r="M3635" i="1"/>
  <c r="J3633" i="1"/>
  <c r="M3629" i="1"/>
  <c r="L3627" i="1"/>
  <c r="L3625" i="1"/>
  <c r="K3625" i="1"/>
  <c r="K3621" i="1"/>
  <c r="M3618" i="1"/>
  <c r="L3610" i="1"/>
  <c r="K3604" i="1"/>
  <c r="M3596" i="1"/>
  <c r="J3596" i="1"/>
  <c r="M3593" i="1"/>
  <c r="M3589" i="1"/>
  <c r="L3587" i="1"/>
  <c r="L3585" i="1"/>
  <c r="K3585" i="1"/>
  <c r="L3581" i="1"/>
  <c r="L3578" i="1"/>
  <c r="M3572" i="1"/>
  <c r="J3572" i="1"/>
  <c r="J3569" i="1"/>
  <c r="M3565" i="1"/>
  <c r="J3562" i="1"/>
  <c r="M3548" i="1"/>
  <c r="J3548" i="1"/>
  <c r="K3548" i="1"/>
  <c r="L3548" i="1"/>
  <c r="L3540" i="1"/>
  <c r="J3537" i="1"/>
  <c r="M3533" i="1"/>
  <c r="J3530" i="1"/>
  <c r="M3516" i="1"/>
  <c r="J3516" i="1"/>
  <c r="K3516" i="1"/>
  <c r="L3516" i="1"/>
  <c r="L3508" i="1"/>
  <c r="J3505" i="1"/>
  <c r="M3501" i="1"/>
  <c r="J3498" i="1"/>
  <c r="M3484" i="1"/>
  <c r="J3484" i="1"/>
  <c r="K3484" i="1"/>
  <c r="L3484" i="1"/>
  <c r="L3476" i="1"/>
  <c r="J3473" i="1"/>
  <c r="M3469" i="1"/>
  <c r="J3466" i="1"/>
  <c r="M3452" i="1"/>
  <c r="J3452" i="1"/>
  <c r="K3452" i="1"/>
  <c r="L3452" i="1"/>
  <c r="L3444" i="1"/>
  <c r="J3441" i="1"/>
  <c r="M3437" i="1"/>
  <c r="J3434" i="1"/>
  <c r="M3420" i="1"/>
  <c r="J3420" i="1"/>
  <c r="K3420" i="1"/>
  <c r="L3420" i="1"/>
  <c r="L3412" i="1"/>
  <c r="J3409" i="1"/>
  <c r="M3405" i="1"/>
  <c r="J3402" i="1"/>
  <c r="M3388" i="1"/>
  <c r="J3388" i="1"/>
  <c r="K3388" i="1"/>
  <c r="L3388" i="1"/>
  <c r="L3380" i="1"/>
  <c r="J3377" i="1"/>
  <c r="M3373" i="1"/>
  <c r="J3370" i="1"/>
  <c r="M3356" i="1"/>
  <c r="J3356" i="1"/>
  <c r="K3356" i="1"/>
  <c r="L3356" i="1"/>
  <c r="L3348" i="1"/>
  <c r="J3345" i="1"/>
  <c r="M3341" i="1"/>
  <c r="J3338" i="1"/>
  <c r="M3324" i="1"/>
  <c r="J3324" i="1"/>
  <c r="K3324" i="1"/>
  <c r="L3324" i="1"/>
  <c r="L3316" i="1"/>
  <c r="J3313" i="1"/>
  <c r="M3309" i="1"/>
  <c r="J3306" i="1"/>
  <c r="M3292" i="1"/>
  <c r="J3292" i="1"/>
  <c r="K3292" i="1"/>
  <c r="L3292" i="1"/>
  <c r="L3284" i="1"/>
  <c r="J3281" i="1"/>
  <c r="M3277" i="1"/>
  <c r="J3274" i="1"/>
  <c r="M3260" i="1"/>
  <c r="J3260" i="1"/>
  <c r="K3260" i="1"/>
  <c r="L3260" i="1"/>
  <c r="L3252" i="1"/>
  <c r="J3249" i="1"/>
  <c r="M3245" i="1"/>
  <c r="J3242" i="1"/>
  <c r="M3228" i="1"/>
  <c r="J3228" i="1"/>
  <c r="K3228" i="1"/>
  <c r="L3228" i="1"/>
  <c r="L3220" i="1"/>
  <c r="J3217" i="1"/>
  <c r="M3213" i="1"/>
  <c r="J3210" i="1"/>
  <c r="M3196" i="1"/>
  <c r="J3196" i="1"/>
  <c r="K3196" i="1"/>
  <c r="L3196" i="1"/>
  <c r="L3188" i="1"/>
  <c r="J3185" i="1"/>
  <c r="M3181" i="1"/>
  <c r="J3178" i="1"/>
  <c r="M3164" i="1"/>
  <c r="J3164" i="1"/>
  <c r="K3164" i="1"/>
  <c r="L3164" i="1"/>
  <c r="L3156" i="1"/>
  <c r="J3153" i="1"/>
  <c r="M3149" i="1"/>
  <c r="J3146" i="1"/>
  <c r="M3132" i="1"/>
  <c r="J3132" i="1"/>
  <c r="K3132" i="1"/>
  <c r="L3132" i="1"/>
  <c r="L3124" i="1"/>
  <c r="J3121" i="1"/>
  <c r="M3117" i="1"/>
  <c r="J3114" i="1"/>
  <c r="J3107" i="1"/>
  <c r="K3107" i="1"/>
  <c r="L3107" i="1"/>
  <c r="M3107" i="1"/>
  <c r="L3101" i="1"/>
  <c r="K3101" i="1"/>
  <c r="M3101" i="1"/>
  <c r="L3093" i="1"/>
  <c r="M3093" i="1"/>
  <c r="K3077" i="1"/>
  <c r="J3075" i="1"/>
  <c r="K3075" i="1"/>
  <c r="L3058" i="1"/>
  <c r="L3041" i="1"/>
  <c r="J3041" i="1"/>
  <c r="K3041" i="1"/>
  <c r="M3041" i="1"/>
  <c r="L3025" i="1"/>
  <c r="M3025" i="1"/>
  <c r="L3015" i="1"/>
  <c r="L3009" i="1"/>
  <c r="J3009" i="1"/>
  <c r="M2982" i="1"/>
  <c r="J2979" i="1"/>
  <c r="K2979" i="1"/>
  <c r="L2979" i="1"/>
  <c r="M2979" i="1"/>
  <c r="L2973" i="1"/>
  <c r="K2973" i="1"/>
  <c r="M2973" i="1"/>
  <c r="L2965" i="1"/>
  <c r="M2965" i="1"/>
  <c r="K2945" i="1"/>
  <c r="J2943" i="1"/>
  <c r="L2943" i="1"/>
  <c r="M2943" i="1"/>
  <c r="L2909" i="1"/>
  <c r="K2909" i="1"/>
  <c r="M2909" i="1"/>
  <c r="K2906" i="1"/>
  <c r="M2906" i="1"/>
  <c r="J2906" i="1"/>
  <c r="K2854" i="1"/>
  <c r="L2854" i="1"/>
  <c r="M2854" i="1"/>
  <c r="J2854" i="1"/>
  <c r="L2841" i="1"/>
  <c r="J2833" i="1"/>
  <c r="K2833" i="1"/>
  <c r="L2833" i="1"/>
  <c r="L2829" i="1"/>
  <c r="K2829" i="1"/>
  <c r="M2829" i="1"/>
  <c r="J2829" i="1"/>
  <c r="M2816" i="1"/>
  <c r="J2816" i="1"/>
  <c r="L2816" i="1"/>
  <c r="L2791" i="1"/>
  <c r="K2774" i="1"/>
  <c r="L2774" i="1"/>
  <c r="M2774" i="1"/>
  <c r="J2774" i="1"/>
  <c r="L2749" i="1"/>
  <c r="K2749" i="1"/>
  <c r="M2749" i="1"/>
  <c r="J2749" i="1"/>
  <c r="K2745" i="1"/>
  <c r="J2719" i="1"/>
  <c r="K2719" i="1"/>
  <c r="L2719" i="1"/>
  <c r="M2719" i="1"/>
  <c r="J2695" i="1"/>
  <c r="K2695" i="1"/>
  <c r="M2673" i="1"/>
  <c r="K2656" i="1"/>
  <c r="J2649" i="1"/>
  <c r="M2649" i="1"/>
  <c r="M2631" i="1"/>
  <c r="K2598" i="1"/>
  <c r="L2598" i="1"/>
  <c r="M2598" i="1"/>
  <c r="J2598" i="1"/>
  <c r="L2585" i="1"/>
  <c r="J2577" i="1"/>
  <c r="K2577" i="1"/>
  <c r="L2577" i="1"/>
  <c r="L2573" i="1"/>
  <c r="K2573" i="1"/>
  <c r="M2573" i="1"/>
  <c r="J2573" i="1"/>
  <c r="M2560" i="1"/>
  <c r="J2560" i="1"/>
  <c r="L2560" i="1"/>
  <c r="L2535" i="1"/>
  <c r="K2518" i="1"/>
  <c r="L2518" i="1"/>
  <c r="M2518" i="1"/>
  <c r="J2518" i="1"/>
  <c r="L2493" i="1"/>
  <c r="K2493" i="1"/>
  <c r="M2493" i="1"/>
  <c r="J2493" i="1"/>
  <c r="K2489" i="1"/>
  <c r="J2463" i="1"/>
  <c r="K2463" i="1"/>
  <c r="L2463" i="1"/>
  <c r="M2463" i="1"/>
  <c r="K2442" i="1"/>
  <c r="M2442" i="1"/>
  <c r="J2442" i="1"/>
  <c r="L2442" i="1"/>
  <c r="K2434" i="1"/>
  <c r="J2434" i="1"/>
  <c r="M2434" i="1"/>
  <c r="L2421" i="1"/>
  <c r="M2421" i="1"/>
  <c r="J2421" i="1"/>
  <c r="K2421" i="1"/>
  <c r="K2414" i="1"/>
  <c r="J2343" i="1"/>
  <c r="L2343" i="1"/>
  <c r="K2343" i="1"/>
  <c r="L2324" i="1"/>
  <c r="M2324" i="1"/>
  <c r="J2324" i="1"/>
  <c r="K2324" i="1"/>
  <c r="K2202" i="1"/>
  <c r="K2192" i="1"/>
  <c r="J2192" i="1"/>
  <c r="L2192" i="1"/>
  <c r="M2192" i="1"/>
  <c r="J2130" i="1"/>
  <c r="L2130" i="1"/>
  <c r="M2130" i="1"/>
  <c r="K2130" i="1"/>
  <c r="M2103" i="1"/>
  <c r="K2103" i="1"/>
  <c r="J2103" i="1"/>
  <c r="L2103" i="1"/>
  <c r="K3577" i="1"/>
  <c r="K3561" i="1"/>
  <c r="K3545" i="1"/>
  <c r="K3529" i="1"/>
  <c r="K3513" i="1"/>
  <c r="K3497" i="1"/>
  <c r="K3481" i="1"/>
  <c r="K3465" i="1"/>
  <c r="K3449" i="1"/>
  <c r="K3433" i="1"/>
  <c r="K3417" i="1"/>
  <c r="K3401" i="1"/>
  <c r="K3385" i="1"/>
  <c r="K3369" i="1"/>
  <c r="K3353" i="1"/>
  <c r="K3337" i="1"/>
  <c r="K3321" i="1"/>
  <c r="K3305" i="1"/>
  <c r="K3289" i="1"/>
  <c r="K3273" i="1"/>
  <c r="K3257" i="1"/>
  <c r="K3241" i="1"/>
  <c r="K3225" i="1"/>
  <c r="K3209" i="1"/>
  <c r="K3193" i="1"/>
  <c r="K3177" i="1"/>
  <c r="K3161" i="1"/>
  <c r="K3145" i="1"/>
  <c r="K3129" i="1"/>
  <c r="K3113" i="1"/>
  <c r="L3102" i="1"/>
  <c r="L3098" i="1"/>
  <c r="M3094" i="1"/>
  <c r="M3090" i="1"/>
  <c r="L3071" i="1"/>
  <c r="K3069" i="1"/>
  <c r="L3067" i="1"/>
  <c r="K3065" i="1"/>
  <c r="M3063" i="1"/>
  <c r="M3061" i="1"/>
  <c r="M3059" i="1"/>
  <c r="M3057" i="1"/>
  <c r="L3038" i="1"/>
  <c r="L3034" i="1"/>
  <c r="M3030" i="1"/>
  <c r="M3026" i="1"/>
  <c r="L3007" i="1"/>
  <c r="K3005" i="1"/>
  <c r="L3003" i="1"/>
  <c r="K3001" i="1"/>
  <c r="M2999" i="1"/>
  <c r="M2997" i="1"/>
  <c r="M2995" i="1"/>
  <c r="M2993" i="1"/>
  <c r="L2974" i="1"/>
  <c r="L2970" i="1"/>
  <c r="M2966" i="1"/>
  <c r="M2962" i="1"/>
  <c r="J2951" i="1"/>
  <c r="L2951" i="1"/>
  <c r="K2925" i="1"/>
  <c r="L2923" i="1"/>
  <c r="J2921" i="1"/>
  <c r="L2921" i="1"/>
  <c r="J2919" i="1"/>
  <c r="L2919" i="1"/>
  <c r="K2893" i="1"/>
  <c r="L2891" i="1"/>
  <c r="J2889" i="1"/>
  <c r="L2889" i="1"/>
  <c r="J2887" i="1"/>
  <c r="L2887" i="1"/>
  <c r="J2871" i="1"/>
  <c r="K2871" i="1"/>
  <c r="L2871" i="1"/>
  <c r="M2857" i="1"/>
  <c r="M2840" i="1"/>
  <c r="J2840" i="1"/>
  <c r="K2840" i="1"/>
  <c r="L2840" i="1"/>
  <c r="M2825" i="1"/>
  <c r="M2808" i="1"/>
  <c r="J2808" i="1"/>
  <c r="K2808" i="1"/>
  <c r="L2808" i="1"/>
  <c r="M2793" i="1"/>
  <c r="M2776" i="1"/>
  <c r="J2776" i="1"/>
  <c r="K2776" i="1"/>
  <c r="L2776" i="1"/>
  <c r="M2761" i="1"/>
  <c r="M2744" i="1"/>
  <c r="J2744" i="1"/>
  <c r="K2744" i="1"/>
  <c r="L2744" i="1"/>
  <c r="M2729" i="1"/>
  <c r="M2712" i="1"/>
  <c r="J2712" i="1"/>
  <c r="K2712" i="1"/>
  <c r="L2712" i="1"/>
  <c r="M2697" i="1"/>
  <c r="M2680" i="1"/>
  <c r="J2680" i="1"/>
  <c r="K2680" i="1"/>
  <c r="L2680" i="1"/>
  <c r="M2665" i="1"/>
  <c r="M2648" i="1"/>
  <c r="J2648" i="1"/>
  <c r="K2648" i="1"/>
  <c r="L2648" i="1"/>
  <c r="M2633" i="1"/>
  <c r="M2616" i="1"/>
  <c r="J2616" i="1"/>
  <c r="K2616" i="1"/>
  <c r="L2616" i="1"/>
  <c r="M2601" i="1"/>
  <c r="M2584" i="1"/>
  <c r="J2584" i="1"/>
  <c r="K2584" i="1"/>
  <c r="L2584" i="1"/>
  <c r="M2569" i="1"/>
  <c r="M2552" i="1"/>
  <c r="J2552" i="1"/>
  <c r="K2552" i="1"/>
  <c r="L2552" i="1"/>
  <c r="M2537" i="1"/>
  <c r="M2520" i="1"/>
  <c r="J2520" i="1"/>
  <c r="K2520" i="1"/>
  <c r="L2520" i="1"/>
  <c r="M2505" i="1"/>
  <c r="M2488" i="1"/>
  <c r="J2488" i="1"/>
  <c r="K2488" i="1"/>
  <c r="L2488" i="1"/>
  <c r="M2473" i="1"/>
  <c r="K2446" i="1"/>
  <c r="L2446" i="1"/>
  <c r="M2446" i="1"/>
  <c r="K2438" i="1"/>
  <c r="M2438" i="1"/>
  <c r="J2427" i="1"/>
  <c r="K2427" i="1"/>
  <c r="K2418" i="1"/>
  <c r="J2418" i="1"/>
  <c r="L2418" i="1"/>
  <c r="M2408" i="1"/>
  <c r="K2408" i="1"/>
  <c r="J2408" i="1"/>
  <c r="L2408" i="1"/>
  <c r="K2401" i="1"/>
  <c r="M2401" i="1"/>
  <c r="K2386" i="1"/>
  <c r="J2386" i="1"/>
  <c r="L2386" i="1"/>
  <c r="M2386" i="1"/>
  <c r="K2370" i="1"/>
  <c r="J2370" i="1"/>
  <c r="M2352" i="1"/>
  <c r="K2352" i="1"/>
  <c r="J2352" i="1"/>
  <c r="L2352" i="1"/>
  <c r="K2321" i="1"/>
  <c r="J2321" i="1"/>
  <c r="M2321" i="1"/>
  <c r="L2268" i="1"/>
  <c r="M2268" i="1"/>
  <c r="J2268" i="1"/>
  <c r="J2266" i="1"/>
  <c r="L2266" i="1"/>
  <c r="M2239" i="1"/>
  <c r="K2239" i="1"/>
  <c r="J2239" i="1"/>
  <c r="L2239" i="1"/>
  <c r="L2228" i="1"/>
  <c r="M2228" i="1"/>
  <c r="K2228" i="1"/>
  <c r="J2228" i="1"/>
  <c r="L2165" i="1"/>
  <c r="K2165" i="1"/>
  <c r="M2165" i="1"/>
  <c r="J2165" i="1"/>
  <c r="L2156" i="1"/>
  <c r="M2156" i="1"/>
  <c r="K2156" i="1"/>
  <c r="M2151" i="1"/>
  <c r="K2151" i="1"/>
  <c r="L2151" i="1"/>
  <c r="M2143" i="1"/>
  <c r="K2143" i="1"/>
  <c r="L2143" i="1"/>
  <c r="K2136" i="1"/>
  <c r="J2136" i="1"/>
  <c r="L2136" i="1"/>
  <c r="J2070" i="1"/>
  <c r="M2070" i="1"/>
  <c r="K2070" i="1"/>
  <c r="L2070" i="1"/>
  <c r="K2065" i="1"/>
  <c r="J2065" i="1"/>
  <c r="M2065" i="1"/>
  <c r="L2036" i="1"/>
  <c r="K2036" i="1"/>
  <c r="M2036" i="1"/>
  <c r="M2015" i="1"/>
  <c r="J2015" i="1"/>
  <c r="K2015" i="1"/>
  <c r="L2015" i="1"/>
  <c r="J3094" i="1"/>
  <c r="J3090" i="1"/>
  <c r="K3063" i="1"/>
  <c r="J3061" i="1"/>
  <c r="K3059" i="1"/>
  <c r="J3057" i="1"/>
  <c r="J3030" i="1"/>
  <c r="J3026" i="1"/>
  <c r="K2999" i="1"/>
  <c r="J2997" i="1"/>
  <c r="K2995" i="1"/>
  <c r="J2993" i="1"/>
  <c r="J2966" i="1"/>
  <c r="J2962" i="1"/>
  <c r="J2929" i="1"/>
  <c r="L2929" i="1"/>
  <c r="J2927" i="1"/>
  <c r="L2927" i="1"/>
  <c r="J2897" i="1"/>
  <c r="L2897" i="1"/>
  <c r="J2895" i="1"/>
  <c r="L2895" i="1"/>
  <c r="K2857" i="1"/>
  <c r="M2832" i="1"/>
  <c r="J2832" i="1"/>
  <c r="K2825" i="1"/>
  <c r="M2800" i="1"/>
  <c r="J2800" i="1"/>
  <c r="K2793" i="1"/>
  <c r="M2768" i="1"/>
  <c r="J2768" i="1"/>
  <c r="K2761" i="1"/>
  <c r="M2736" i="1"/>
  <c r="J2736" i="1"/>
  <c r="K2729" i="1"/>
  <c r="M2704" i="1"/>
  <c r="J2704" i="1"/>
  <c r="K2697" i="1"/>
  <c r="M2672" i="1"/>
  <c r="J2672" i="1"/>
  <c r="K2665" i="1"/>
  <c r="M2640" i="1"/>
  <c r="J2640" i="1"/>
  <c r="K2633" i="1"/>
  <c r="M2608" i="1"/>
  <c r="J2608" i="1"/>
  <c r="K2601" i="1"/>
  <c r="M2576" i="1"/>
  <c r="J2576" i="1"/>
  <c r="K2569" i="1"/>
  <c r="M2544" i="1"/>
  <c r="J2544" i="1"/>
  <c r="K2537" i="1"/>
  <c r="M2512" i="1"/>
  <c r="J2512" i="1"/>
  <c r="K2505" i="1"/>
  <c r="M2480" i="1"/>
  <c r="J2480" i="1"/>
  <c r="K2473" i="1"/>
  <c r="L2453" i="1"/>
  <c r="J2453" i="1"/>
  <c r="M2432" i="1"/>
  <c r="K2432" i="1"/>
  <c r="L2432" i="1"/>
  <c r="L2405" i="1"/>
  <c r="M2405" i="1"/>
  <c r="J2363" i="1"/>
  <c r="K2363" i="1"/>
  <c r="J2351" i="1"/>
  <c r="K2351" i="1"/>
  <c r="L2351" i="1"/>
  <c r="L2332" i="1"/>
  <c r="M2332" i="1"/>
  <c r="K2332" i="1"/>
  <c r="M2303" i="1"/>
  <c r="K2303" i="1"/>
  <c r="J2303" i="1"/>
  <c r="L2303" i="1"/>
  <c r="L2292" i="1"/>
  <c r="M2292" i="1"/>
  <c r="K2292" i="1"/>
  <c r="J2292" i="1"/>
  <c r="K2216" i="1"/>
  <c r="L2216" i="1"/>
  <c r="M2216" i="1"/>
  <c r="M2207" i="1"/>
  <c r="K2207" i="1"/>
  <c r="L2207" i="1"/>
  <c r="J2207" i="1"/>
  <c r="L2164" i="1"/>
  <c r="M2164" i="1"/>
  <c r="K2164" i="1"/>
  <c r="J2054" i="1"/>
  <c r="K2054" i="1"/>
  <c r="L2054" i="1"/>
  <c r="M2054" i="1"/>
  <c r="M1999" i="1"/>
  <c r="J1999" i="1"/>
  <c r="K1999" i="1"/>
  <c r="L1999" i="1"/>
  <c r="K2946" i="1"/>
  <c r="M2946" i="1"/>
  <c r="K2914" i="1"/>
  <c r="M2914" i="1"/>
  <c r="K2882" i="1"/>
  <c r="M2882" i="1"/>
  <c r="J2863" i="1"/>
  <c r="K2863" i="1"/>
  <c r="L2863" i="1"/>
  <c r="J2849" i="1"/>
  <c r="K2849" i="1"/>
  <c r="L2849" i="1"/>
  <c r="J2839" i="1"/>
  <c r="K2839" i="1"/>
  <c r="J2831" i="1"/>
  <c r="K2831" i="1"/>
  <c r="L2831" i="1"/>
  <c r="M2831" i="1"/>
  <c r="J2817" i="1"/>
  <c r="K2817" i="1"/>
  <c r="L2817" i="1"/>
  <c r="J2807" i="1"/>
  <c r="K2807" i="1"/>
  <c r="J2799" i="1"/>
  <c r="K2799" i="1"/>
  <c r="L2799" i="1"/>
  <c r="M2799" i="1"/>
  <c r="J2785" i="1"/>
  <c r="K2785" i="1"/>
  <c r="L2785" i="1"/>
  <c r="J2775" i="1"/>
  <c r="K2775" i="1"/>
  <c r="J2767" i="1"/>
  <c r="K2767" i="1"/>
  <c r="L2767" i="1"/>
  <c r="M2767" i="1"/>
  <c r="J2753" i="1"/>
  <c r="K2753" i="1"/>
  <c r="L2753" i="1"/>
  <c r="J2743" i="1"/>
  <c r="K2743" i="1"/>
  <c r="J2735" i="1"/>
  <c r="K2735" i="1"/>
  <c r="L2735" i="1"/>
  <c r="M2735" i="1"/>
  <c r="J2721" i="1"/>
  <c r="K2721" i="1"/>
  <c r="L2721" i="1"/>
  <c r="J2711" i="1"/>
  <c r="K2711" i="1"/>
  <c r="J2703" i="1"/>
  <c r="K2703" i="1"/>
  <c r="L2703" i="1"/>
  <c r="M2703" i="1"/>
  <c r="J2689" i="1"/>
  <c r="K2689" i="1"/>
  <c r="L2689" i="1"/>
  <c r="J2679" i="1"/>
  <c r="K2679" i="1"/>
  <c r="J2671" i="1"/>
  <c r="K2671" i="1"/>
  <c r="L2671" i="1"/>
  <c r="M2671" i="1"/>
  <c r="J2657" i="1"/>
  <c r="K2657" i="1"/>
  <c r="L2657" i="1"/>
  <c r="J2647" i="1"/>
  <c r="K2647" i="1"/>
  <c r="J2639" i="1"/>
  <c r="K2639" i="1"/>
  <c r="L2639" i="1"/>
  <c r="M2639" i="1"/>
  <c r="J2625" i="1"/>
  <c r="K2625" i="1"/>
  <c r="L2625" i="1"/>
  <c r="J2615" i="1"/>
  <c r="K2615" i="1"/>
  <c r="J2607" i="1"/>
  <c r="K2607" i="1"/>
  <c r="L2607" i="1"/>
  <c r="M2607" i="1"/>
  <c r="J2593" i="1"/>
  <c r="K2593" i="1"/>
  <c r="L2593" i="1"/>
  <c r="J2583" i="1"/>
  <c r="K2583" i="1"/>
  <c r="J2575" i="1"/>
  <c r="K2575" i="1"/>
  <c r="L2575" i="1"/>
  <c r="M2575" i="1"/>
  <c r="J2561" i="1"/>
  <c r="K2561" i="1"/>
  <c r="L2561" i="1"/>
  <c r="J2551" i="1"/>
  <c r="K2551" i="1"/>
  <c r="J2543" i="1"/>
  <c r="K2543" i="1"/>
  <c r="L2543" i="1"/>
  <c r="M2543" i="1"/>
  <c r="J2529" i="1"/>
  <c r="K2529" i="1"/>
  <c r="L2529" i="1"/>
  <c r="J2519" i="1"/>
  <c r="K2519" i="1"/>
  <c r="J2511" i="1"/>
  <c r="K2511" i="1"/>
  <c r="L2511" i="1"/>
  <c r="M2511" i="1"/>
  <c r="J2497" i="1"/>
  <c r="K2497" i="1"/>
  <c r="L2497" i="1"/>
  <c r="J2487" i="1"/>
  <c r="K2487" i="1"/>
  <c r="J2479" i="1"/>
  <c r="K2479" i="1"/>
  <c r="L2479" i="1"/>
  <c r="M2479" i="1"/>
  <c r="J2465" i="1"/>
  <c r="K2465" i="1"/>
  <c r="L2465" i="1"/>
  <c r="J2423" i="1"/>
  <c r="L2423" i="1"/>
  <c r="M2423" i="1"/>
  <c r="J2399" i="1"/>
  <c r="L2399" i="1"/>
  <c r="K2399" i="1"/>
  <c r="M2399" i="1"/>
  <c r="K2385" i="1"/>
  <c r="J2385" i="1"/>
  <c r="M2376" i="1"/>
  <c r="K2376" i="1"/>
  <c r="J2376" i="1"/>
  <c r="M2347" i="1"/>
  <c r="J2347" i="1"/>
  <c r="K2347" i="1"/>
  <c r="L2347" i="1"/>
  <c r="J2326" i="1"/>
  <c r="L2326" i="1"/>
  <c r="M2326" i="1"/>
  <c r="K2326" i="1"/>
  <c r="J2302" i="1"/>
  <c r="L2302" i="1"/>
  <c r="K2302" i="1"/>
  <c r="M2302" i="1"/>
  <c r="K2288" i="1"/>
  <c r="L2288" i="1"/>
  <c r="J2288" i="1"/>
  <c r="M2288" i="1"/>
  <c r="J2246" i="1"/>
  <c r="L2246" i="1"/>
  <c r="K2246" i="1"/>
  <c r="M2246" i="1"/>
  <c r="L2237" i="1"/>
  <c r="K2237" i="1"/>
  <c r="J2237" i="1"/>
  <c r="L2196" i="1"/>
  <c r="M2196" i="1"/>
  <c r="J2196" i="1"/>
  <c r="K2196" i="1"/>
  <c r="K2185" i="1"/>
  <c r="J2185" i="1"/>
  <c r="M2185" i="1"/>
  <c r="M2127" i="1"/>
  <c r="K2127" i="1"/>
  <c r="J2127" i="1"/>
  <c r="M2119" i="1"/>
  <c r="K2119" i="1"/>
  <c r="J2119" i="1"/>
  <c r="L2119" i="1"/>
  <c r="M1880" i="1"/>
  <c r="J1880" i="1"/>
  <c r="K1880" i="1"/>
  <c r="L1880" i="1"/>
  <c r="J1708" i="1"/>
  <c r="L1708" i="1"/>
  <c r="M1708" i="1"/>
  <c r="K1708" i="1"/>
  <c r="J1663" i="1"/>
  <c r="K1663" i="1"/>
  <c r="L1663" i="1"/>
  <c r="M1663" i="1"/>
  <c r="L1445" i="1"/>
  <c r="K1445" i="1"/>
  <c r="M1445" i="1"/>
  <c r="J1445" i="1"/>
  <c r="J2937" i="1"/>
  <c r="L2937" i="1"/>
  <c r="J2935" i="1"/>
  <c r="L2935" i="1"/>
  <c r="J2905" i="1"/>
  <c r="L2905" i="1"/>
  <c r="J2903" i="1"/>
  <c r="L2903" i="1"/>
  <c r="L2877" i="1"/>
  <c r="M2877" i="1"/>
  <c r="M2856" i="1"/>
  <c r="J2856" i="1"/>
  <c r="K2856" i="1"/>
  <c r="L2856" i="1"/>
  <c r="M2824" i="1"/>
  <c r="J2824" i="1"/>
  <c r="K2824" i="1"/>
  <c r="L2824" i="1"/>
  <c r="M2792" i="1"/>
  <c r="J2792" i="1"/>
  <c r="K2792" i="1"/>
  <c r="L2792" i="1"/>
  <c r="M2760" i="1"/>
  <c r="J2760" i="1"/>
  <c r="K2760" i="1"/>
  <c r="L2760" i="1"/>
  <c r="M2728" i="1"/>
  <c r="J2728" i="1"/>
  <c r="K2728" i="1"/>
  <c r="L2728" i="1"/>
  <c r="M2696" i="1"/>
  <c r="J2696" i="1"/>
  <c r="K2696" i="1"/>
  <c r="L2696" i="1"/>
  <c r="M2664" i="1"/>
  <c r="J2664" i="1"/>
  <c r="K2664" i="1"/>
  <c r="L2664" i="1"/>
  <c r="M2632" i="1"/>
  <c r="J2632" i="1"/>
  <c r="K2632" i="1"/>
  <c r="L2632" i="1"/>
  <c r="M2600" i="1"/>
  <c r="J2600" i="1"/>
  <c r="K2600" i="1"/>
  <c r="L2600" i="1"/>
  <c r="M2568" i="1"/>
  <c r="J2568" i="1"/>
  <c r="K2568" i="1"/>
  <c r="L2568" i="1"/>
  <c r="M2536" i="1"/>
  <c r="J2536" i="1"/>
  <c r="K2536" i="1"/>
  <c r="L2536" i="1"/>
  <c r="M2504" i="1"/>
  <c r="J2504" i="1"/>
  <c r="K2504" i="1"/>
  <c r="L2504" i="1"/>
  <c r="M2472" i="1"/>
  <c r="J2472" i="1"/>
  <c r="K2472" i="1"/>
  <c r="L2472" i="1"/>
  <c r="K2450" i="1"/>
  <c r="L2450" i="1"/>
  <c r="M2450" i="1"/>
  <c r="J2431" i="1"/>
  <c r="L2431" i="1"/>
  <c r="K2431" i="1"/>
  <c r="K2410" i="1"/>
  <c r="J2410" i="1"/>
  <c r="M2410" i="1"/>
  <c r="M2368" i="1"/>
  <c r="K2368" i="1"/>
  <c r="L2368" i="1"/>
  <c r="J2359" i="1"/>
  <c r="L2359" i="1"/>
  <c r="K2359" i="1"/>
  <c r="M2359" i="1"/>
  <c r="M2344" i="1"/>
  <c r="J2344" i="1"/>
  <c r="K2344" i="1"/>
  <c r="L2341" i="1"/>
  <c r="M2341" i="1"/>
  <c r="K2280" i="1"/>
  <c r="L2280" i="1"/>
  <c r="M2280" i="1"/>
  <c r="M2271" i="1"/>
  <c r="K2271" i="1"/>
  <c r="L2271" i="1"/>
  <c r="J2271" i="1"/>
  <c r="L2205" i="1"/>
  <c r="J2205" i="1"/>
  <c r="K2205" i="1"/>
  <c r="M2205" i="1"/>
  <c r="K2193" i="1"/>
  <c r="J2193" i="1"/>
  <c r="M2193" i="1"/>
  <c r="J2118" i="1"/>
  <c r="L2118" i="1"/>
  <c r="K2118" i="1"/>
  <c r="M2118" i="1"/>
  <c r="K1837" i="1"/>
  <c r="J1837" i="1"/>
  <c r="L1837" i="1"/>
  <c r="M1837" i="1"/>
  <c r="M1744" i="1"/>
  <c r="J1744" i="1"/>
  <c r="K1744" i="1"/>
  <c r="L1744" i="1"/>
  <c r="J1724" i="1"/>
  <c r="L1724" i="1"/>
  <c r="M1724" i="1"/>
  <c r="K1724" i="1"/>
  <c r="L2873" i="1"/>
  <c r="L2865" i="1"/>
  <c r="K2853" i="1"/>
  <c r="K2837" i="1"/>
  <c r="K2821" i="1"/>
  <c r="K2805" i="1"/>
  <c r="K2789" i="1"/>
  <c r="K2773" i="1"/>
  <c r="K2757" i="1"/>
  <c r="K2741" i="1"/>
  <c r="K2725" i="1"/>
  <c r="K2709" i="1"/>
  <c r="K2693" i="1"/>
  <c r="K2677" i="1"/>
  <c r="K2661" i="1"/>
  <c r="K2645" i="1"/>
  <c r="K2629" i="1"/>
  <c r="K2613" i="1"/>
  <c r="K2597" i="1"/>
  <c r="K2581" i="1"/>
  <c r="K2565" i="1"/>
  <c r="K2549" i="1"/>
  <c r="K2533" i="1"/>
  <c r="K2517" i="1"/>
  <c r="K2501" i="1"/>
  <c r="K2485" i="1"/>
  <c r="K2469" i="1"/>
  <c r="L2451" i="1"/>
  <c r="K2449" i="1"/>
  <c r="L2447" i="1"/>
  <c r="K2445" i="1"/>
  <c r="M2443" i="1"/>
  <c r="M2441" i="1"/>
  <c r="M2439" i="1"/>
  <c r="M2437" i="1"/>
  <c r="M2433" i="1"/>
  <c r="L2429" i="1"/>
  <c r="M2429" i="1"/>
  <c r="K2422" i="1"/>
  <c r="M2416" i="1"/>
  <c r="K2416" i="1"/>
  <c r="M2411" i="1"/>
  <c r="L2409" i="1"/>
  <c r="J2407" i="1"/>
  <c r="L2407" i="1"/>
  <c r="K2394" i="1"/>
  <c r="J2394" i="1"/>
  <c r="L2387" i="1"/>
  <c r="M2382" i="1"/>
  <c r="M2369" i="1"/>
  <c r="L2365" i="1"/>
  <c r="M2365" i="1"/>
  <c r="K2358" i="1"/>
  <c r="L2358" i="1"/>
  <c r="M2350" i="1"/>
  <c r="J2334" i="1"/>
  <c r="L2334" i="1"/>
  <c r="M2334" i="1"/>
  <c r="K2320" i="1"/>
  <c r="J2320" i="1"/>
  <c r="L2320" i="1"/>
  <c r="L2284" i="1"/>
  <c r="M2284" i="1"/>
  <c r="K2284" i="1"/>
  <c r="M2279" i="1"/>
  <c r="K2279" i="1"/>
  <c r="L2279" i="1"/>
  <c r="K2256" i="1"/>
  <c r="J2256" i="1"/>
  <c r="L2256" i="1"/>
  <c r="L2220" i="1"/>
  <c r="M2220" i="1"/>
  <c r="K2220" i="1"/>
  <c r="M2215" i="1"/>
  <c r="K2215" i="1"/>
  <c r="L2215" i="1"/>
  <c r="L2173" i="1"/>
  <c r="K2173" i="1"/>
  <c r="J2170" i="1"/>
  <c r="K2170" i="1"/>
  <c r="L2170" i="1"/>
  <c r="M2170" i="1"/>
  <c r="K2161" i="1"/>
  <c r="J2161" i="1"/>
  <c r="L2161" i="1"/>
  <c r="M2161" i="1"/>
  <c r="J2093" i="1"/>
  <c r="L2093" i="1"/>
  <c r="M2093" i="1"/>
  <c r="L2060" i="1"/>
  <c r="K2060" i="1"/>
  <c r="M2060" i="1"/>
  <c r="L2044" i="1"/>
  <c r="M2044" i="1"/>
  <c r="J2044" i="1"/>
  <c r="J2002" i="1"/>
  <c r="M2002" i="1"/>
  <c r="L2002" i="1"/>
  <c r="K1977" i="1"/>
  <c r="J1977" i="1"/>
  <c r="M1977" i="1"/>
  <c r="K1929" i="1"/>
  <c r="J1929" i="1"/>
  <c r="L1929" i="1"/>
  <c r="M1929" i="1"/>
  <c r="M1912" i="1"/>
  <c r="J1912" i="1"/>
  <c r="L1912" i="1"/>
  <c r="M1848" i="1"/>
  <c r="J1848" i="1"/>
  <c r="K1848" i="1"/>
  <c r="L1804" i="1"/>
  <c r="J1804" i="1"/>
  <c r="K1804" i="1"/>
  <c r="M1804" i="1"/>
  <c r="M1704" i="1"/>
  <c r="J1704" i="1"/>
  <c r="L1704" i="1"/>
  <c r="J1417" i="1"/>
  <c r="K1417" i="1"/>
  <c r="L1417" i="1"/>
  <c r="M1417" i="1"/>
  <c r="J896" i="1"/>
  <c r="L896" i="1"/>
  <c r="M896" i="1"/>
  <c r="K896" i="1"/>
  <c r="K2443" i="1"/>
  <c r="J2441" i="1"/>
  <c r="K2439" i="1"/>
  <c r="J2437" i="1"/>
  <c r="J2433" i="1"/>
  <c r="L2413" i="1"/>
  <c r="M2413" i="1"/>
  <c r="K2411" i="1"/>
  <c r="M2400" i="1"/>
  <c r="K2400" i="1"/>
  <c r="J2391" i="1"/>
  <c r="L2391" i="1"/>
  <c r="J2382" i="1"/>
  <c r="K2378" i="1"/>
  <c r="J2378" i="1"/>
  <c r="J2369" i="1"/>
  <c r="M2360" i="1"/>
  <c r="J2360" i="1"/>
  <c r="K2360" i="1"/>
  <c r="J2353" i="1"/>
  <c r="K2353" i="1"/>
  <c r="J2350" i="1"/>
  <c r="M2319" i="1"/>
  <c r="K2319" i="1"/>
  <c r="J2319" i="1"/>
  <c r="K2312" i="1"/>
  <c r="M2312" i="1"/>
  <c r="J2298" i="1"/>
  <c r="K2298" i="1"/>
  <c r="L2298" i="1"/>
  <c r="K2289" i="1"/>
  <c r="J2289" i="1"/>
  <c r="L2289" i="1"/>
  <c r="M2289" i="1"/>
  <c r="M2255" i="1"/>
  <c r="K2255" i="1"/>
  <c r="J2255" i="1"/>
  <c r="K2248" i="1"/>
  <c r="M2248" i="1"/>
  <c r="J2234" i="1"/>
  <c r="K2234" i="1"/>
  <c r="L2234" i="1"/>
  <c r="K2225" i="1"/>
  <c r="J2225" i="1"/>
  <c r="L2225" i="1"/>
  <c r="M2225" i="1"/>
  <c r="M2183" i="1"/>
  <c r="K2183" i="1"/>
  <c r="J2183" i="1"/>
  <c r="L2183" i="1"/>
  <c r="J2178" i="1"/>
  <c r="K2178" i="1"/>
  <c r="K2169" i="1"/>
  <c r="J2169" i="1"/>
  <c r="L2169" i="1"/>
  <c r="L2141" i="1"/>
  <c r="J2141" i="1"/>
  <c r="K2141" i="1"/>
  <c r="M2141" i="1"/>
  <c r="L2132" i="1"/>
  <c r="M2132" i="1"/>
  <c r="J2132" i="1"/>
  <c r="K2132" i="1"/>
  <c r="K2096" i="1"/>
  <c r="J2096" i="1"/>
  <c r="M2096" i="1"/>
  <c r="L2068" i="1"/>
  <c r="J2068" i="1"/>
  <c r="M2068" i="1"/>
  <c r="K2068" i="1"/>
  <c r="M2063" i="1"/>
  <c r="J2063" i="1"/>
  <c r="L2063" i="1"/>
  <c r="L1900" i="1"/>
  <c r="J1900" i="1"/>
  <c r="M1900" i="1"/>
  <c r="K1900" i="1"/>
  <c r="K1773" i="1"/>
  <c r="J1773" i="1"/>
  <c r="L1773" i="1"/>
  <c r="M1773" i="1"/>
  <c r="K1614" i="1"/>
  <c r="M1614" i="1"/>
  <c r="J1614" i="1"/>
  <c r="L1614" i="1"/>
  <c r="J1585" i="1"/>
  <c r="L1585" i="1"/>
  <c r="M1585" i="1"/>
  <c r="K1585" i="1"/>
  <c r="L1357" i="1"/>
  <c r="J1357" i="1"/>
  <c r="K1357" i="1"/>
  <c r="M1357" i="1"/>
  <c r="J1331" i="1"/>
  <c r="K1331" i="1"/>
  <c r="L1331" i="1"/>
  <c r="M1331" i="1"/>
  <c r="J1327" i="1"/>
  <c r="K1327" i="1"/>
  <c r="L1327" i="1"/>
  <c r="M1327" i="1"/>
  <c r="J1245" i="1"/>
  <c r="L1245" i="1"/>
  <c r="M1245" i="1"/>
  <c r="K1245" i="1"/>
  <c r="L1217" i="1"/>
  <c r="M1217" i="1"/>
  <c r="J1217" i="1"/>
  <c r="K1217" i="1"/>
  <c r="J1050" i="1"/>
  <c r="M1050" i="1"/>
  <c r="K1050" i="1"/>
  <c r="L1050" i="1"/>
  <c r="K1037" i="1"/>
  <c r="L1037" i="1"/>
  <c r="J1037" i="1"/>
  <c r="M1037" i="1"/>
  <c r="M1033" i="1"/>
  <c r="J1033" i="1"/>
  <c r="K1033" i="1"/>
  <c r="L1033" i="1"/>
  <c r="M1003" i="1"/>
  <c r="L1003" i="1"/>
  <c r="J1003" i="1"/>
  <c r="K1003" i="1"/>
  <c r="M2424" i="1"/>
  <c r="K2424" i="1"/>
  <c r="J2415" i="1"/>
  <c r="L2415" i="1"/>
  <c r="K2402" i="1"/>
  <c r="J2402" i="1"/>
  <c r="L2373" i="1"/>
  <c r="M2373" i="1"/>
  <c r="L2357" i="1"/>
  <c r="M2357" i="1"/>
  <c r="M2311" i="1"/>
  <c r="K2311" i="1"/>
  <c r="J2311" i="1"/>
  <c r="L2311" i="1"/>
  <c r="J2306" i="1"/>
  <c r="K2306" i="1"/>
  <c r="J2270" i="1"/>
  <c r="L2270" i="1"/>
  <c r="M2270" i="1"/>
  <c r="M2247" i="1"/>
  <c r="K2247" i="1"/>
  <c r="J2247" i="1"/>
  <c r="L2247" i="1"/>
  <c r="J2242" i="1"/>
  <c r="K2242" i="1"/>
  <c r="J2206" i="1"/>
  <c r="L2206" i="1"/>
  <c r="M2206" i="1"/>
  <c r="K2160" i="1"/>
  <c r="L2160" i="1"/>
  <c r="L2149" i="1"/>
  <c r="J2149" i="1"/>
  <c r="K2129" i="1"/>
  <c r="J2129" i="1"/>
  <c r="M2129" i="1"/>
  <c r="K2121" i="1"/>
  <c r="J2121" i="1"/>
  <c r="M2121" i="1"/>
  <c r="J2086" i="1"/>
  <c r="M2086" i="1"/>
  <c r="K2086" i="1"/>
  <c r="J2062" i="1"/>
  <c r="M2062" i="1"/>
  <c r="L2062" i="1"/>
  <c r="K2062" i="1"/>
  <c r="K2041" i="1"/>
  <c r="J2041" i="1"/>
  <c r="M2041" i="1"/>
  <c r="L2041" i="1"/>
  <c r="L1972" i="1"/>
  <c r="K1972" i="1"/>
  <c r="M1972" i="1"/>
  <c r="J1972" i="1"/>
  <c r="M1967" i="1"/>
  <c r="J1967" i="1"/>
  <c r="K1967" i="1"/>
  <c r="L1956" i="1"/>
  <c r="K1956" i="1"/>
  <c r="M1956" i="1"/>
  <c r="J1956" i="1"/>
  <c r="L1916" i="1"/>
  <c r="J1916" i="1"/>
  <c r="M1916" i="1"/>
  <c r="K1821" i="1"/>
  <c r="J1821" i="1"/>
  <c r="M1821" i="1"/>
  <c r="M1807" i="1"/>
  <c r="J1807" i="1"/>
  <c r="L1807" i="1"/>
  <c r="K1807" i="1"/>
  <c r="J1797" i="1"/>
  <c r="K1797" i="1"/>
  <c r="L1797" i="1"/>
  <c r="M1797" i="1"/>
  <c r="J1781" i="1"/>
  <c r="K1781" i="1"/>
  <c r="L1781" i="1"/>
  <c r="M1781" i="1"/>
  <c r="L1772" i="1"/>
  <c r="J1772" i="1"/>
  <c r="K1772" i="1"/>
  <c r="M1772" i="1"/>
  <c r="K1682" i="1"/>
  <c r="L1682" i="1"/>
  <c r="M1682" i="1"/>
  <c r="J1682" i="1"/>
  <c r="J1551" i="1"/>
  <c r="K1551" i="1"/>
  <c r="M1551" i="1"/>
  <c r="L1551" i="1"/>
  <c r="M1440" i="1"/>
  <c r="J1440" i="1"/>
  <c r="K1440" i="1"/>
  <c r="L1440" i="1"/>
  <c r="K1346" i="1"/>
  <c r="M1346" i="1"/>
  <c r="J1346" i="1"/>
  <c r="L1225" i="1"/>
  <c r="M1225" i="1"/>
  <c r="K1225" i="1"/>
  <c r="J1225" i="1"/>
  <c r="J1211" i="1"/>
  <c r="K1211" i="1"/>
  <c r="L1211" i="1"/>
  <c r="M1211" i="1"/>
  <c r="J1183" i="1"/>
  <c r="K1183" i="1"/>
  <c r="L1183" i="1"/>
  <c r="M1183" i="1"/>
  <c r="J1149" i="1"/>
  <c r="K1149" i="1"/>
  <c r="L1149" i="1"/>
  <c r="L1145" i="1"/>
  <c r="K1145" i="1"/>
  <c r="M1145" i="1"/>
  <c r="J1145" i="1"/>
  <c r="K2426" i="1"/>
  <c r="J2426" i="1"/>
  <c r="L2397" i="1"/>
  <c r="M2397" i="1"/>
  <c r="M2384" i="1"/>
  <c r="K2384" i="1"/>
  <c r="J2375" i="1"/>
  <c r="L2375" i="1"/>
  <c r="K2342" i="1"/>
  <c r="L2342" i="1"/>
  <c r="M2328" i="1"/>
  <c r="J2328" i="1"/>
  <c r="L2325" i="1"/>
  <c r="M2325" i="1"/>
  <c r="J2322" i="1"/>
  <c r="L2322" i="1"/>
  <c r="M2322" i="1"/>
  <c r="L2316" i="1"/>
  <c r="M2316" i="1"/>
  <c r="K2297" i="1"/>
  <c r="J2297" i="1"/>
  <c r="L2297" i="1"/>
  <c r="K2281" i="1"/>
  <c r="J2281" i="1"/>
  <c r="K2264" i="1"/>
  <c r="J2264" i="1"/>
  <c r="L2261" i="1"/>
  <c r="M2261" i="1"/>
  <c r="J2258" i="1"/>
  <c r="L2258" i="1"/>
  <c r="M2258" i="1"/>
  <c r="L2252" i="1"/>
  <c r="M2252" i="1"/>
  <c r="K2233" i="1"/>
  <c r="J2233" i="1"/>
  <c r="L2233" i="1"/>
  <c r="K2217" i="1"/>
  <c r="J2217" i="1"/>
  <c r="K2200" i="1"/>
  <c r="J2200" i="1"/>
  <c r="J2194" i="1"/>
  <c r="L2194" i="1"/>
  <c r="M2194" i="1"/>
  <c r="J2182" i="1"/>
  <c r="L2182" i="1"/>
  <c r="K2182" i="1"/>
  <c r="K2152" i="1"/>
  <c r="L2152" i="1"/>
  <c r="M2152" i="1"/>
  <c r="L2140" i="1"/>
  <c r="M2140" i="1"/>
  <c r="J2140" i="1"/>
  <c r="J2138" i="1"/>
  <c r="L2138" i="1"/>
  <c r="K2128" i="1"/>
  <c r="J2128" i="1"/>
  <c r="L2128" i="1"/>
  <c r="M2128" i="1"/>
  <c r="M2095" i="1"/>
  <c r="L2095" i="1"/>
  <c r="K2095" i="1"/>
  <c r="K2025" i="1"/>
  <c r="J2025" i="1"/>
  <c r="L2025" i="1"/>
  <c r="M1951" i="1"/>
  <c r="J1951" i="1"/>
  <c r="K1951" i="1"/>
  <c r="L1868" i="1"/>
  <c r="J1868" i="1"/>
  <c r="K1868" i="1"/>
  <c r="M1868" i="1"/>
  <c r="M1832" i="1"/>
  <c r="J1832" i="1"/>
  <c r="K1832" i="1"/>
  <c r="L1832" i="1"/>
  <c r="M1784" i="1"/>
  <c r="J1784" i="1"/>
  <c r="K1784" i="1"/>
  <c r="J1692" i="1"/>
  <c r="L1692" i="1"/>
  <c r="M1692" i="1"/>
  <c r="K1692" i="1"/>
  <c r="J1593" i="1"/>
  <c r="L1593" i="1"/>
  <c r="M1593" i="1"/>
  <c r="K1593" i="1"/>
  <c r="L1509" i="1"/>
  <c r="K1509" i="1"/>
  <c r="M1509" i="1"/>
  <c r="M1496" i="1"/>
  <c r="J1496" i="1"/>
  <c r="L1496" i="1"/>
  <c r="J1487" i="1"/>
  <c r="K1487" i="1"/>
  <c r="L1487" i="1"/>
  <c r="M1487" i="1"/>
  <c r="J1457" i="1"/>
  <c r="K1457" i="1"/>
  <c r="L1457" i="1"/>
  <c r="M1457" i="1"/>
  <c r="J1447" i="1"/>
  <c r="K1447" i="1"/>
  <c r="L1447" i="1"/>
  <c r="M1447" i="1"/>
  <c r="L2308" i="1"/>
  <c r="M2308" i="1"/>
  <c r="M2295" i="1"/>
  <c r="K2295" i="1"/>
  <c r="J2286" i="1"/>
  <c r="L2286" i="1"/>
  <c r="K2273" i="1"/>
  <c r="J2273" i="1"/>
  <c r="L2244" i="1"/>
  <c r="M2244" i="1"/>
  <c r="M2231" i="1"/>
  <c r="K2231" i="1"/>
  <c r="J2222" i="1"/>
  <c r="L2222" i="1"/>
  <c r="K2209" i="1"/>
  <c r="J2209" i="1"/>
  <c r="M2197" i="1"/>
  <c r="M2184" i="1"/>
  <c r="L2180" i="1"/>
  <c r="M2180" i="1"/>
  <c r="M2167" i="1"/>
  <c r="K2167" i="1"/>
  <c r="M2162" i="1"/>
  <c r="J2158" i="1"/>
  <c r="L2158" i="1"/>
  <c r="K2145" i="1"/>
  <c r="J2145" i="1"/>
  <c r="M2133" i="1"/>
  <c r="M2120" i="1"/>
  <c r="L2116" i="1"/>
  <c r="M2116" i="1"/>
  <c r="K2112" i="1"/>
  <c r="J2112" i="1"/>
  <c r="L2100" i="1"/>
  <c r="J2100" i="1"/>
  <c r="K2045" i="1"/>
  <c r="L2045" i="1"/>
  <c r="J2037" i="1"/>
  <c r="L2037" i="1"/>
  <c r="K2037" i="1"/>
  <c r="L2004" i="1"/>
  <c r="K2004" i="1"/>
  <c r="M2004" i="1"/>
  <c r="J1954" i="1"/>
  <c r="M1954" i="1"/>
  <c r="L1954" i="1"/>
  <c r="K1945" i="1"/>
  <c r="J1945" i="1"/>
  <c r="J1925" i="1"/>
  <c r="L1925" i="1"/>
  <c r="K1925" i="1"/>
  <c r="K1917" i="1"/>
  <c r="J1917" i="1"/>
  <c r="L1917" i="1"/>
  <c r="M1917" i="1"/>
  <c r="J1909" i="1"/>
  <c r="L1909" i="1"/>
  <c r="J1846" i="1"/>
  <c r="K1846" i="1"/>
  <c r="J1782" i="1"/>
  <c r="K1782" i="1"/>
  <c r="M1712" i="1"/>
  <c r="J1712" i="1"/>
  <c r="K1712" i="1"/>
  <c r="L1712" i="1"/>
  <c r="J1657" i="1"/>
  <c r="L1657" i="1"/>
  <c r="K1657" i="1"/>
  <c r="M1657" i="1"/>
  <c r="K1630" i="1"/>
  <c r="M1630" i="1"/>
  <c r="L1630" i="1"/>
  <c r="J1630" i="1"/>
  <c r="J1399" i="1"/>
  <c r="K1399" i="1"/>
  <c r="L1399" i="1"/>
  <c r="M1399" i="1"/>
  <c r="J954" i="1"/>
  <c r="M954" i="1"/>
  <c r="L954" i="1"/>
  <c r="K954" i="1"/>
  <c r="L2188" i="1"/>
  <c r="M2188" i="1"/>
  <c r="M2175" i="1"/>
  <c r="K2175" i="1"/>
  <c r="J2166" i="1"/>
  <c r="L2166" i="1"/>
  <c r="K2153" i="1"/>
  <c r="J2153" i="1"/>
  <c r="L2124" i="1"/>
  <c r="M2124" i="1"/>
  <c r="M2111" i="1"/>
  <c r="J2111" i="1"/>
  <c r="K2105" i="1"/>
  <c r="L2105" i="1"/>
  <c r="J2102" i="1"/>
  <c r="M2102" i="1"/>
  <c r="K2102" i="1"/>
  <c r="K2057" i="1"/>
  <c r="J2057" i="1"/>
  <c r="L2057" i="1"/>
  <c r="M2047" i="1"/>
  <c r="J2047" i="1"/>
  <c r="M2039" i="1"/>
  <c r="K2039" i="1"/>
  <c r="J2039" i="1"/>
  <c r="M2031" i="1"/>
  <c r="J2031" i="1"/>
  <c r="K2031" i="1"/>
  <c r="J2021" i="1"/>
  <c r="L2021" i="1"/>
  <c r="K2021" i="1"/>
  <c r="L1988" i="1"/>
  <c r="K1988" i="1"/>
  <c r="M1988" i="1"/>
  <c r="J1938" i="1"/>
  <c r="M1938" i="1"/>
  <c r="L1938" i="1"/>
  <c r="K1933" i="1"/>
  <c r="M1933" i="1"/>
  <c r="M1864" i="1"/>
  <c r="J1864" i="1"/>
  <c r="K1864" i="1"/>
  <c r="L1864" i="1"/>
  <c r="K1853" i="1"/>
  <c r="J1853" i="1"/>
  <c r="M1800" i="1"/>
  <c r="J1800" i="1"/>
  <c r="K1800" i="1"/>
  <c r="L1800" i="1"/>
  <c r="K1789" i="1"/>
  <c r="J1789" i="1"/>
  <c r="J1756" i="1"/>
  <c r="L1756" i="1"/>
  <c r="M1756" i="1"/>
  <c r="K1756" i="1"/>
  <c r="J1716" i="1"/>
  <c r="L1716" i="1"/>
  <c r="M1716" i="1"/>
  <c r="J1521" i="1"/>
  <c r="K1521" i="1"/>
  <c r="L1521" i="1"/>
  <c r="M1521" i="1"/>
  <c r="K1470" i="1"/>
  <c r="L1470" i="1"/>
  <c r="M1470" i="1"/>
  <c r="M1456" i="1"/>
  <c r="J1456" i="1"/>
  <c r="K1456" i="1"/>
  <c r="L1456" i="1"/>
  <c r="K1290" i="1"/>
  <c r="L1290" i="1"/>
  <c r="M1290" i="1"/>
  <c r="J1290" i="1"/>
  <c r="K1262" i="1"/>
  <c r="M1262" i="1"/>
  <c r="L1262" i="1"/>
  <c r="K1254" i="1"/>
  <c r="M1254" i="1"/>
  <c r="J1254" i="1"/>
  <c r="L1254" i="1"/>
  <c r="J1239" i="1"/>
  <c r="L1239" i="1"/>
  <c r="M1239" i="1"/>
  <c r="K1239" i="1"/>
  <c r="K1230" i="1"/>
  <c r="L1230" i="1"/>
  <c r="M1230" i="1"/>
  <c r="J1230" i="1"/>
  <c r="M1129" i="1"/>
  <c r="J1129" i="1"/>
  <c r="L1129" i="1"/>
  <c r="L1124" i="1"/>
  <c r="K1124" i="1"/>
  <c r="M1124" i="1"/>
  <c r="J1098" i="1"/>
  <c r="K1098" i="1"/>
  <c r="L1098" i="1"/>
  <c r="K899" i="1"/>
  <c r="M899" i="1"/>
  <c r="L899" i="1"/>
  <c r="J899" i="1"/>
  <c r="J880" i="1"/>
  <c r="L880" i="1"/>
  <c r="M880" i="1"/>
  <c r="K880" i="1"/>
  <c r="L838" i="1"/>
  <c r="J838" i="1"/>
  <c r="K838" i="1"/>
  <c r="M838" i="1"/>
  <c r="K811" i="1"/>
  <c r="J811" i="1"/>
  <c r="M811" i="1"/>
  <c r="L811" i="1"/>
  <c r="K779" i="1"/>
  <c r="J779" i="1"/>
  <c r="M779" i="1"/>
  <c r="L779" i="1"/>
  <c r="J2362" i="1"/>
  <c r="J2346" i="1"/>
  <c r="K2329" i="1"/>
  <c r="J2329" i="1"/>
  <c r="M2327" i="1"/>
  <c r="K2327" i="1"/>
  <c r="J2318" i="1"/>
  <c r="L2318" i="1"/>
  <c r="J2309" i="1"/>
  <c r="K2305" i="1"/>
  <c r="J2305" i="1"/>
  <c r="J2296" i="1"/>
  <c r="L2276" i="1"/>
  <c r="M2276" i="1"/>
  <c r="K2274" i="1"/>
  <c r="M2263" i="1"/>
  <c r="K2263" i="1"/>
  <c r="J2254" i="1"/>
  <c r="L2254" i="1"/>
  <c r="J2245" i="1"/>
  <c r="K2241" i="1"/>
  <c r="J2241" i="1"/>
  <c r="J2232" i="1"/>
  <c r="L2212" i="1"/>
  <c r="M2212" i="1"/>
  <c r="K2210" i="1"/>
  <c r="M2199" i="1"/>
  <c r="K2199" i="1"/>
  <c r="J2190" i="1"/>
  <c r="L2190" i="1"/>
  <c r="J2181" i="1"/>
  <c r="K2177" i="1"/>
  <c r="J2177" i="1"/>
  <c r="J2168" i="1"/>
  <c r="L2148" i="1"/>
  <c r="M2148" i="1"/>
  <c r="K2146" i="1"/>
  <c r="M2135" i="1"/>
  <c r="K2135" i="1"/>
  <c r="J2126" i="1"/>
  <c r="L2126" i="1"/>
  <c r="J2117" i="1"/>
  <c r="K2081" i="1"/>
  <c r="J2081" i="1"/>
  <c r="K2072" i="1"/>
  <c r="L2072" i="1"/>
  <c r="J2069" i="1"/>
  <c r="K2069" i="1"/>
  <c r="J2018" i="1"/>
  <c r="M2018" i="1"/>
  <c r="L2018" i="1"/>
  <c r="K2009" i="1"/>
  <c r="J2009" i="1"/>
  <c r="M1983" i="1"/>
  <c r="J1983" i="1"/>
  <c r="K1983" i="1"/>
  <c r="L1940" i="1"/>
  <c r="K1940" i="1"/>
  <c r="M1940" i="1"/>
  <c r="L1932" i="1"/>
  <c r="J1932" i="1"/>
  <c r="M1932" i="1"/>
  <c r="K1932" i="1"/>
  <c r="M1919" i="1"/>
  <c r="J1919" i="1"/>
  <c r="L1919" i="1"/>
  <c r="K1897" i="1"/>
  <c r="J1897" i="1"/>
  <c r="L1897" i="1"/>
  <c r="J1878" i="1"/>
  <c r="K1878" i="1"/>
  <c r="J1814" i="1"/>
  <c r="K1814" i="1"/>
  <c r="M1688" i="1"/>
  <c r="J1688" i="1"/>
  <c r="K1688" i="1"/>
  <c r="L1688" i="1"/>
  <c r="M1664" i="1"/>
  <c r="J1664" i="1"/>
  <c r="L1664" i="1"/>
  <c r="K1664" i="1"/>
  <c r="J1623" i="1"/>
  <c r="K1623" i="1"/>
  <c r="M1623" i="1"/>
  <c r="L1623" i="1"/>
  <c r="J1591" i="1"/>
  <c r="K1591" i="1"/>
  <c r="M1591" i="1"/>
  <c r="L1591" i="1"/>
  <c r="K1582" i="1"/>
  <c r="M1582" i="1"/>
  <c r="L1582" i="1"/>
  <c r="J1569" i="1"/>
  <c r="K1569" i="1"/>
  <c r="L1569" i="1"/>
  <c r="M1569" i="1"/>
  <c r="J1455" i="1"/>
  <c r="K1455" i="1"/>
  <c r="M1455" i="1"/>
  <c r="L1455" i="1"/>
  <c r="J1423" i="1"/>
  <c r="K1423" i="1"/>
  <c r="L1423" i="1"/>
  <c r="M1423" i="1"/>
  <c r="J1393" i="1"/>
  <c r="K1393" i="1"/>
  <c r="L1393" i="1"/>
  <c r="M1393" i="1"/>
  <c r="L2300" i="1"/>
  <c r="M2300" i="1"/>
  <c r="M2287" i="1"/>
  <c r="K2287" i="1"/>
  <c r="J2278" i="1"/>
  <c r="L2278" i="1"/>
  <c r="K2265" i="1"/>
  <c r="J2265" i="1"/>
  <c r="L2236" i="1"/>
  <c r="M2236" i="1"/>
  <c r="M2223" i="1"/>
  <c r="K2223" i="1"/>
  <c r="J2214" i="1"/>
  <c r="L2214" i="1"/>
  <c r="K2201" i="1"/>
  <c r="J2201" i="1"/>
  <c r="L2172" i="1"/>
  <c r="M2172" i="1"/>
  <c r="M2159" i="1"/>
  <c r="K2159" i="1"/>
  <c r="J2150" i="1"/>
  <c r="L2150" i="1"/>
  <c r="K2137" i="1"/>
  <c r="J2137" i="1"/>
  <c r="K2113" i="1"/>
  <c r="J2113" i="1"/>
  <c r="J2101" i="1"/>
  <c r="K2101" i="1"/>
  <c r="M2101" i="1"/>
  <c r="K2097" i="1"/>
  <c r="M2097" i="1"/>
  <c r="J2085" i="1"/>
  <c r="M2085" i="1"/>
  <c r="K2064" i="1"/>
  <c r="M2064" i="1"/>
  <c r="L2053" i="1"/>
  <c r="J2053" i="1"/>
  <c r="L2020" i="1"/>
  <c r="K2020" i="1"/>
  <c r="M2020" i="1"/>
  <c r="J1970" i="1"/>
  <c r="M1970" i="1"/>
  <c r="L1970" i="1"/>
  <c r="K1961" i="1"/>
  <c r="J1961" i="1"/>
  <c r="J1893" i="1"/>
  <c r="L1893" i="1"/>
  <c r="K1893" i="1"/>
  <c r="M1893" i="1"/>
  <c r="J1877" i="1"/>
  <c r="K1877" i="1"/>
  <c r="L1877" i="1"/>
  <c r="M1877" i="1"/>
  <c r="K1869" i="1"/>
  <c r="J1869" i="1"/>
  <c r="L1869" i="1"/>
  <c r="M1869" i="1"/>
  <c r="M1839" i="1"/>
  <c r="J1839" i="1"/>
  <c r="L1839" i="1"/>
  <c r="J1829" i="1"/>
  <c r="K1829" i="1"/>
  <c r="L1829" i="1"/>
  <c r="M1829" i="1"/>
  <c r="J1813" i="1"/>
  <c r="K1813" i="1"/>
  <c r="L1813" i="1"/>
  <c r="M1813" i="1"/>
  <c r="K1805" i="1"/>
  <c r="J1805" i="1"/>
  <c r="L1805" i="1"/>
  <c r="M1805" i="1"/>
  <c r="M1775" i="1"/>
  <c r="J1775" i="1"/>
  <c r="L1775" i="1"/>
  <c r="J1679" i="1"/>
  <c r="K1679" i="1"/>
  <c r="L1679" i="1"/>
  <c r="J1577" i="1"/>
  <c r="L1577" i="1"/>
  <c r="K1577" i="1"/>
  <c r="M1464" i="1"/>
  <c r="J1464" i="1"/>
  <c r="K1464" i="1"/>
  <c r="L1464" i="1"/>
  <c r="M1432" i="1"/>
  <c r="J1432" i="1"/>
  <c r="L1432" i="1"/>
  <c r="K1432" i="1"/>
  <c r="K1406" i="1"/>
  <c r="L1406" i="1"/>
  <c r="M1406" i="1"/>
  <c r="M1392" i="1"/>
  <c r="J1392" i="1"/>
  <c r="K1392" i="1"/>
  <c r="L1392" i="1"/>
  <c r="J1383" i="1"/>
  <c r="K1383" i="1"/>
  <c r="L1383" i="1"/>
  <c r="M1383" i="1"/>
  <c r="L1185" i="1"/>
  <c r="M1185" i="1"/>
  <c r="J1185" i="1"/>
  <c r="K1185" i="1"/>
  <c r="J1179" i="1"/>
  <c r="K1179" i="1"/>
  <c r="L1179" i="1"/>
  <c r="M1179" i="1"/>
  <c r="K1166" i="1"/>
  <c r="L1166" i="1"/>
  <c r="M1166" i="1"/>
  <c r="J1166" i="1"/>
  <c r="K1134" i="1"/>
  <c r="L1134" i="1"/>
  <c r="M1134" i="1"/>
  <c r="J1134" i="1"/>
  <c r="J2110" i="1"/>
  <c r="M2110" i="1"/>
  <c r="L2104" i="1"/>
  <c r="K2092" i="1"/>
  <c r="L2073" i="1"/>
  <c r="K2071" i="1"/>
  <c r="L2061" i="1"/>
  <c r="L2040" i="1"/>
  <c r="J2038" i="1"/>
  <c r="K2038" i="1"/>
  <c r="J2022" i="1"/>
  <c r="K2022" i="1"/>
  <c r="J2006" i="1"/>
  <c r="K2006" i="1"/>
  <c r="J1990" i="1"/>
  <c r="K1990" i="1"/>
  <c r="J1974" i="1"/>
  <c r="K1974" i="1"/>
  <c r="J1958" i="1"/>
  <c r="K1958" i="1"/>
  <c r="J1942" i="1"/>
  <c r="K1942" i="1"/>
  <c r="M1935" i="1"/>
  <c r="J1935" i="1"/>
  <c r="M1928" i="1"/>
  <c r="J1928" i="1"/>
  <c r="M1901" i="1"/>
  <c r="L1892" i="1"/>
  <c r="K1892" i="1"/>
  <c r="J1890" i="1"/>
  <c r="M1890" i="1"/>
  <c r="L1860" i="1"/>
  <c r="K1860" i="1"/>
  <c r="L1828" i="1"/>
  <c r="K1828" i="1"/>
  <c r="L1796" i="1"/>
  <c r="K1796" i="1"/>
  <c r="J1764" i="1"/>
  <c r="L1764" i="1"/>
  <c r="M1764" i="1"/>
  <c r="M1752" i="1"/>
  <c r="J1752" i="1"/>
  <c r="J1684" i="1"/>
  <c r="L1684" i="1"/>
  <c r="M1684" i="1"/>
  <c r="L1637" i="1"/>
  <c r="K1637" i="1"/>
  <c r="J1637" i="1"/>
  <c r="J1633" i="1"/>
  <c r="L1633" i="1"/>
  <c r="M1624" i="1"/>
  <c r="J1624" i="1"/>
  <c r="L1624" i="1"/>
  <c r="J1617" i="1"/>
  <c r="K1617" i="1"/>
  <c r="M1608" i="1"/>
  <c r="J1608" i="1"/>
  <c r="K1608" i="1"/>
  <c r="L1608" i="1"/>
  <c r="L1605" i="1"/>
  <c r="K1605" i="1"/>
  <c r="M1605" i="1"/>
  <c r="J1545" i="1"/>
  <c r="L1545" i="1"/>
  <c r="M1545" i="1"/>
  <c r="K1534" i="1"/>
  <c r="L1534" i="1"/>
  <c r="M1534" i="1"/>
  <c r="M1520" i="1"/>
  <c r="J1520" i="1"/>
  <c r="K1520" i="1"/>
  <c r="L1520" i="1"/>
  <c r="J1511" i="1"/>
  <c r="K1511" i="1"/>
  <c r="L1511" i="1"/>
  <c r="M1511" i="1"/>
  <c r="M1504" i="1"/>
  <c r="J1504" i="1"/>
  <c r="K1504" i="1"/>
  <c r="L1504" i="1"/>
  <c r="J1481" i="1"/>
  <c r="K1481" i="1"/>
  <c r="L1481" i="1"/>
  <c r="M1481" i="1"/>
  <c r="M1400" i="1"/>
  <c r="J1400" i="1"/>
  <c r="K1400" i="1"/>
  <c r="L1400" i="1"/>
  <c r="J1391" i="1"/>
  <c r="K1391" i="1"/>
  <c r="M1391" i="1"/>
  <c r="L1325" i="1"/>
  <c r="J1325" i="1"/>
  <c r="K1325" i="1"/>
  <c r="M1325" i="1"/>
  <c r="J1311" i="1"/>
  <c r="M1311" i="1"/>
  <c r="K1311" i="1"/>
  <c r="J1275" i="1"/>
  <c r="L1275" i="1"/>
  <c r="M1275" i="1"/>
  <c r="J1157" i="1"/>
  <c r="M1157" i="1"/>
  <c r="K1157" i="1"/>
  <c r="M961" i="1"/>
  <c r="K961" i="1"/>
  <c r="J961" i="1"/>
  <c r="L961" i="1"/>
  <c r="L814" i="1"/>
  <c r="M814" i="1"/>
  <c r="K814" i="1"/>
  <c r="J814" i="1"/>
  <c r="J2094" i="1"/>
  <c r="M2094" i="1"/>
  <c r="M2055" i="1"/>
  <c r="K2055" i="1"/>
  <c r="J2046" i="1"/>
  <c r="L2046" i="1"/>
  <c r="L2028" i="1"/>
  <c r="J2028" i="1"/>
  <c r="M2028" i="1"/>
  <c r="M2024" i="1"/>
  <c r="J2024" i="1"/>
  <c r="L2012" i="1"/>
  <c r="J2012" i="1"/>
  <c r="M2012" i="1"/>
  <c r="M2008" i="1"/>
  <c r="J2008" i="1"/>
  <c r="L1996" i="1"/>
  <c r="J1996" i="1"/>
  <c r="M1996" i="1"/>
  <c r="M1992" i="1"/>
  <c r="J1992" i="1"/>
  <c r="L1980" i="1"/>
  <c r="J1980" i="1"/>
  <c r="M1980" i="1"/>
  <c r="M1976" i="1"/>
  <c r="J1976" i="1"/>
  <c r="L1964" i="1"/>
  <c r="J1964" i="1"/>
  <c r="M1964" i="1"/>
  <c r="M1960" i="1"/>
  <c r="J1960" i="1"/>
  <c r="L1948" i="1"/>
  <c r="J1948" i="1"/>
  <c r="M1948" i="1"/>
  <c r="M1944" i="1"/>
  <c r="J1944" i="1"/>
  <c r="L1908" i="1"/>
  <c r="K1908" i="1"/>
  <c r="J1906" i="1"/>
  <c r="M1906" i="1"/>
  <c r="J1901" i="1"/>
  <c r="J1894" i="1"/>
  <c r="K1894" i="1"/>
  <c r="M1887" i="1"/>
  <c r="J1887" i="1"/>
  <c r="L1884" i="1"/>
  <c r="J1884" i="1"/>
  <c r="K1884" i="1"/>
  <c r="M1884" i="1"/>
  <c r="M1855" i="1"/>
  <c r="J1855" i="1"/>
  <c r="L1852" i="1"/>
  <c r="J1852" i="1"/>
  <c r="K1852" i="1"/>
  <c r="M1852" i="1"/>
  <c r="M1823" i="1"/>
  <c r="J1823" i="1"/>
  <c r="L1820" i="1"/>
  <c r="J1820" i="1"/>
  <c r="K1820" i="1"/>
  <c r="M1820" i="1"/>
  <c r="M1791" i="1"/>
  <c r="J1791" i="1"/>
  <c r="L1788" i="1"/>
  <c r="J1788" i="1"/>
  <c r="K1788" i="1"/>
  <c r="M1788" i="1"/>
  <c r="J1748" i="1"/>
  <c r="L1748" i="1"/>
  <c r="M1748" i="1"/>
  <c r="M1736" i="1"/>
  <c r="J1736" i="1"/>
  <c r="J1700" i="1"/>
  <c r="L1700" i="1"/>
  <c r="M1700" i="1"/>
  <c r="M1696" i="1"/>
  <c r="J1696" i="1"/>
  <c r="J1673" i="1"/>
  <c r="L1673" i="1"/>
  <c r="M1673" i="1"/>
  <c r="J1639" i="1"/>
  <c r="K1639" i="1"/>
  <c r="M1639" i="1"/>
  <c r="L1589" i="1"/>
  <c r="K1589" i="1"/>
  <c r="J1589" i="1"/>
  <c r="M1589" i="1"/>
  <c r="M1584" i="1"/>
  <c r="J1584" i="1"/>
  <c r="L1584" i="1"/>
  <c r="K1584" i="1"/>
  <c r="J1575" i="1"/>
  <c r="K1575" i="1"/>
  <c r="M1575" i="1"/>
  <c r="L1575" i="1"/>
  <c r="M1544" i="1"/>
  <c r="J1544" i="1"/>
  <c r="L1544" i="1"/>
  <c r="M1528" i="1"/>
  <c r="J1528" i="1"/>
  <c r="K1528" i="1"/>
  <c r="L1528" i="1"/>
  <c r="J1519" i="1"/>
  <c r="K1519" i="1"/>
  <c r="M1519" i="1"/>
  <c r="J1463" i="1"/>
  <c r="K1463" i="1"/>
  <c r="L1463" i="1"/>
  <c r="M1463" i="1"/>
  <c r="K1438" i="1"/>
  <c r="L1438" i="1"/>
  <c r="M1438" i="1"/>
  <c r="J1438" i="1"/>
  <c r="L1313" i="1"/>
  <c r="M1313" i="1"/>
  <c r="K1313" i="1"/>
  <c r="K1298" i="1"/>
  <c r="J1298" i="1"/>
  <c r="L1298" i="1"/>
  <c r="M1298" i="1"/>
  <c r="K1286" i="1"/>
  <c r="M1286" i="1"/>
  <c r="J1286" i="1"/>
  <c r="L1286" i="1"/>
  <c r="J1199" i="1"/>
  <c r="M1199" i="1"/>
  <c r="K1199" i="1"/>
  <c r="K1029" i="1"/>
  <c r="L1029" i="1"/>
  <c r="M1029" i="1"/>
  <c r="J1029" i="1"/>
  <c r="L942" i="1"/>
  <c r="M942" i="1"/>
  <c r="J942" i="1"/>
  <c r="K942" i="1"/>
  <c r="M932" i="1"/>
  <c r="L932" i="1"/>
  <c r="J932" i="1"/>
  <c r="J928" i="1"/>
  <c r="L928" i="1"/>
  <c r="M928" i="1"/>
  <c r="K928" i="1"/>
  <c r="J912" i="1"/>
  <c r="L912" i="1"/>
  <c r="M912" i="1"/>
  <c r="K912" i="1"/>
  <c r="J884" i="1"/>
  <c r="M884" i="1"/>
  <c r="K884" i="1"/>
  <c r="L884" i="1"/>
  <c r="J2005" i="1"/>
  <c r="L2005" i="1"/>
  <c r="J1989" i="1"/>
  <c r="L1989" i="1"/>
  <c r="J1973" i="1"/>
  <c r="L1973" i="1"/>
  <c r="J1957" i="1"/>
  <c r="L1957" i="1"/>
  <c r="J1941" i="1"/>
  <c r="L1941" i="1"/>
  <c r="K1913" i="1"/>
  <c r="J1913" i="1"/>
  <c r="J1862" i="1"/>
  <c r="K1862" i="1"/>
  <c r="J1830" i="1"/>
  <c r="K1830" i="1"/>
  <c r="J1798" i="1"/>
  <c r="K1798" i="1"/>
  <c r="J1740" i="1"/>
  <c r="L1740" i="1"/>
  <c r="M1740" i="1"/>
  <c r="M1728" i="1"/>
  <c r="J1728" i="1"/>
  <c r="M1656" i="1"/>
  <c r="J1656" i="1"/>
  <c r="K1656" i="1"/>
  <c r="L1653" i="1"/>
  <c r="K1653" i="1"/>
  <c r="M1653" i="1"/>
  <c r="J1631" i="1"/>
  <c r="K1631" i="1"/>
  <c r="M1631" i="1"/>
  <c r="J1615" i="1"/>
  <c r="K1615" i="1"/>
  <c r="L1615" i="1"/>
  <c r="M1615" i="1"/>
  <c r="M1600" i="1"/>
  <c r="J1600" i="1"/>
  <c r="L1600" i="1"/>
  <c r="M1552" i="1"/>
  <c r="J1552" i="1"/>
  <c r="L1552" i="1"/>
  <c r="J1527" i="1"/>
  <c r="K1527" i="1"/>
  <c r="L1527" i="1"/>
  <c r="M1527" i="1"/>
  <c r="K1502" i="1"/>
  <c r="L1502" i="1"/>
  <c r="M1502" i="1"/>
  <c r="J1502" i="1"/>
  <c r="J1433" i="1"/>
  <c r="K1433" i="1"/>
  <c r="L1433" i="1"/>
  <c r="L1429" i="1"/>
  <c r="K1429" i="1"/>
  <c r="M1429" i="1"/>
  <c r="J1429" i="1"/>
  <c r="J1425" i="1"/>
  <c r="L1425" i="1"/>
  <c r="J1379" i="1"/>
  <c r="M1379" i="1"/>
  <c r="L1379" i="1"/>
  <c r="J1359" i="1"/>
  <c r="K1359" i="1"/>
  <c r="M1359" i="1"/>
  <c r="L1309" i="1"/>
  <c r="M1309" i="1"/>
  <c r="J1309" i="1"/>
  <c r="K1309" i="1"/>
  <c r="K1198" i="1"/>
  <c r="L1198" i="1"/>
  <c r="M1198" i="1"/>
  <c r="J1198" i="1"/>
  <c r="J1066" i="1"/>
  <c r="K1066" i="1"/>
  <c r="L1066" i="1"/>
  <c r="M1066" i="1"/>
  <c r="K1006" i="1"/>
  <c r="L1006" i="1"/>
  <c r="M1006" i="1"/>
  <c r="L964" i="1"/>
  <c r="K964" i="1"/>
  <c r="M964" i="1"/>
  <c r="J2078" i="1"/>
  <c r="M2078" i="1"/>
  <c r="L2052" i="1"/>
  <c r="K2052" i="1"/>
  <c r="J2050" i="1"/>
  <c r="M2050" i="1"/>
  <c r="L1924" i="1"/>
  <c r="K1924" i="1"/>
  <c r="J1922" i="1"/>
  <c r="M1922" i="1"/>
  <c r="J1910" i="1"/>
  <c r="K1910" i="1"/>
  <c r="M1903" i="1"/>
  <c r="J1903" i="1"/>
  <c r="M1896" i="1"/>
  <c r="J1896" i="1"/>
  <c r="L1876" i="1"/>
  <c r="K1876" i="1"/>
  <c r="L1844" i="1"/>
  <c r="K1844" i="1"/>
  <c r="L1812" i="1"/>
  <c r="K1812" i="1"/>
  <c r="L1780" i="1"/>
  <c r="K1780" i="1"/>
  <c r="J1732" i="1"/>
  <c r="L1732" i="1"/>
  <c r="M1732" i="1"/>
  <c r="M1720" i="1"/>
  <c r="J1720" i="1"/>
  <c r="M1680" i="1"/>
  <c r="L1680" i="1"/>
  <c r="J1680" i="1"/>
  <c r="K1680" i="1"/>
  <c r="M1672" i="1"/>
  <c r="J1672" i="1"/>
  <c r="L1672" i="1"/>
  <c r="K1566" i="1"/>
  <c r="M1566" i="1"/>
  <c r="J1566" i="1"/>
  <c r="L1566" i="1"/>
  <c r="J1497" i="1"/>
  <c r="K1497" i="1"/>
  <c r="L1497" i="1"/>
  <c r="L1493" i="1"/>
  <c r="K1493" i="1"/>
  <c r="M1493" i="1"/>
  <c r="J1493" i="1"/>
  <c r="J1489" i="1"/>
  <c r="L1489" i="1"/>
  <c r="L1381" i="1"/>
  <c r="K1381" i="1"/>
  <c r="M1381" i="1"/>
  <c r="L1321" i="1"/>
  <c r="K1321" i="1"/>
  <c r="M1321" i="1"/>
  <c r="L1297" i="1"/>
  <c r="J1297" i="1"/>
  <c r="K1297" i="1"/>
  <c r="K1294" i="1"/>
  <c r="J1294" i="1"/>
  <c r="L1294" i="1"/>
  <c r="M1294" i="1"/>
  <c r="J1223" i="1"/>
  <c r="L1223" i="1"/>
  <c r="M1223" i="1"/>
  <c r="K1206" i="1"/>
  <c r="L1206" i="1"/>
  <c r="M1206" i="1"/>
  <c r="J1206" i="1"/>
  <c r="L1201" i="1"/>
  <c r="M1201" i="1"/>
  <c r="K1201" i="1"/>
  <c r="J1090" i="1"/>
  <c r="M1090" i="1"/>
  <c r="K1090" i="1"/>
  <c r="M1874" i="1"/>
  <c r="M1858" i="1"/>
  <c r="M1842" i="1"/>
  <c r="M1826" i="1"/>
  <c r="M1810" i="1"/>
  <c r="M1794" i="1"/>
  <c r="M1778" i="1"/>
  <c r="J1647" i="1"/>
  <c r="K1647" i="1"/>
  <c r="M1640" i="1"/>
  <c r="J1640" i="1"/>
  <c r="L1621" i="1"/>
  <c r="K1621" i="1"/>
  <c r="J1607" i="1"/>
  <c r="K1607" i="1"/>
  <c r="M1607" i="1"/>
  <c r="K1598" i="1"/>
  <c r="M1598" i="1"/>
  <c r="M1568" i="1"/>
  <c r="J1568" i="1"/>
  <c r="L1568" i="1"/>
  <c r="J1561" i="1"/>
  <c r="L1561" i="1"/>
  <c r="J1535" i="1"/>
  <c r="K1535" i="1"/>
  <c r="M1512" i="1"/>
  <c r="J1512" i="1"/>
  <c r="K1486" i="1"/>
  <c r="L1486" i="1"/>
  <c r="M1486" i="1"/>
  <c r="J1471" i="1"/>
  <c r="K1471" i="1"/>
  <c r="M1448" i="1"/>
  <c r="J1448" i="1"/>
  <c r="K1422" i="1"/>
  <c r="L1422" i="1"/>
  <c r="M1422" i="1"/>
  <c r="J1407" i="1"/>
  <c r="K1407" i="1"/>
  <c r="M1384" i="1"/>
  <c r="J1384" i="1"/>
  <c r="L1373" i="1"/>
  <c r="M1373" i="1"/>
  <c r="K1362" i="1"/>
  <c r="J1362" i="1"/>
  <c r="L1362" i="1"/>
  <c r="M1362" i="1"/>
  <c r="K1354" i="1"/>
  <c r="L1354" i="1"/>
  <c r="M1354" i="1"/>
  <c r="J1319" i="1"/>
  <c r="L1319" i="1"/>
  <c r="M1319" i="1"/>
  <c r="J1295" i="1"/>
  <c r="K1295" i="1"/>
  <c r="J1277" i="1"/>
  <c r="L1277" i="1"/>
  <c r="M1277" i="1"/>
  <c r="J1215" i="1"/>
  <c r="K1215" i="1"/>
  <c r="K1182" i="1"/>
  <c r="L1182" i="1"/>
  <c r="M1182" i="1"/>
  <c r="L1161" i="1"/>
  <c r="K1161" i="1"/>
  <c r="M1161" i="1"/>
  <c r="J1161" i="1"/>
  <c r="J1106" i="1"/>
  <c r="M1106" i="1"/>
  <c r="L1106" i="1"/>
  <c r="M1099" i="1"/>
  <c r="L1099" i="1"/>
  <c r="J1099" i="1"/>
  <c r="K1099" i="1"/>
  <c r="J1034" i="1"/>
  <c r="K1034" i="1"/>
  <c r="M1034" i="1"/>
  <c r="M1019" i="1"/>
  <c r="L1019" i="1"/>
  <c r="K1005" i="1"/>
  <c r="L1005" i="1"/>
  <c r="J1005" i="1"/>
  <c r="M1005" i="1"/>
  <c r="J994" i="1"/>
  <c r="M994" i="1"/>
  <c r="K994" i="1"/>
  <c r="L994" i="1"/>
  <c r="M963" i="1"/>
  <c r="K963" i="1"/>
  <c r="J963" i="1"/>
  <c r="L963" i="1"/>
  <c r="K939" i="1"/>
  <c r="M939" i="1"/>
  <c r="L939" i="1"/>
  <c r="J939" i="1"/>
  <c r="M924" i="1"/>
  <c r="J924" i="1"/>
  <c r="J900" i="1"/>
  <c r="M900" i="1"/>
  <c r="K900" i="1"/>
  <c r="L900" i="1"/>
  <c r="J631" i="1"/>
  <c r="K631" i="1"/>
  <c r="L631" i="1"/>
  <c r="M631" i="1"/>
  <c r="M395" i="1"/>
  <c r="J395" i="1"/>
  <c r="K395" i="1"/>
  <c r="L395" i="1"/>
  <c r="L391" i="1"/>
  <c r="K391" i="1"/>
  <c r="J391" i="1"/>
  <c r="M391" i="1"/>
  <c r="L2030" i="1"/>
  <c r="K2023" i="1"/>
  <c r="L2014" i="1"/>
  <c r="K2007" i="1"/>
  <c r="L1998" i="1"/>
  <c r="K1991" i="1"/>
  <c r="L1982" i="1"/>
  <c r="K1975" i="1"/>
  <c r="L1966" i="1"/>
  <c r="K1959" i="1"/>
  <c r="L1950" i="1"/>
  <c r="K1943" i="1"/>
  <c r="L1934" i="1"/>
  <c r="K1927" i="1"/>
  <c r="L1918" i="1"/>
  <c r="K1911" i="1"/>
  <c r="L1902" i="1"/>
  <c r="K1895" i="1"/>
  <c r="L1886" i="1"/>
  <c r="J1881" i="1"/>
  <c r="K1879" i="1"/>
  <c r="L1870" i="1"/>
  <c r="J1865" i="1"/>
  <c r="K1863" i="1"/>
  <c r="L1854" i="1"/>
  <c r="J1849" i="1"/>
  <c r="K1847" i="1"/>
  <c r="L1838" i="1"/>
  <c r="J1833" i="1"/>
  <c r="K1831" i="1"/>
  <c r="L1822" i="1"/>
  <c r="J1817" i="1"/>
  <c r="K1815" i="1"/>
  <c r="L1806" i="1"/>
  <c r="J1801" i="1"/>
  <c r="K1799" i="1"/>
  <c r="L1790" i="1"/>
  <c r="J1785" i="1"/>
  <c r="K1783" i="1"/>
  <c r="L1774" i="1"/>
  <c r="J1765" i="1"/>
  <c r="J1757" i="1"/>
  <c r="J1749" i="1"/>
  <c r="J1741" i="1"/>
  <c r="J1733" i="1"/>
  <c r="J1725" i="1"/>
  <c r="J1717" i="1"/>
  <c r="J1709" i="1"/>
  <c r="J1701" i="1"/>
  <c r="J1693" i="1"/>
  <c r="J1685" i="1"/>
  <c r="K1678" i="1"/>
  <c r="L1669" i="1"/>
  <c r="K1669" i="1"/>
  <c r="K1665" i="1"/>
  <c r="J1655" i="1"/>
  <c r="K1655" i="1"/>
  <c r="M1655" i="1"/>
  <c r="K1646" i="1"/>
  <c r="M1646" i="1"/>
  <c r="M1616" i="1"/>
  <c r="J1616" i="1"/>
  <c r="L1616" i="1"/>
  <c r="J1609" i="1"/>
  <c r="L1609" i="1"/>
  <c r="J1567" i="1"/>
  <c r="K1567" i="1"/>
  <c r="M1560" i="1"/>
  <c r="J1560" i="1"/>
  <c r="L1553" i="1"/>
  <c r="L1541" i="1"/>
  <c r="K1541" i="1"/>
  <c r="K1537" i="1"/>
  <c r="J1529" i="1"/>
  <c r="K1529" i="1"/>
  <c r="L1529" i="1"/>
  <c r="J1495" i="1"/>
  <c r="K1495" i="1"/>
  <c r="L1495" i="1"/>
  <c r="M1495" i="1"/>
  <c r="M1488" i="1"/>
  <c r="J1488" i="1"/>
  <c r="K1488" i="1"/>
  <c r="L1488" i="1"/>
  <c r="L1477" i="1"/>
  <c r="K1477" i="1"/>
  <c r="M1477" i="1"/>
  <c r="K1473" i="1"/>
  <c r="J1465" i="1"/>
  <c r="K1465" i="1"/>
  <c r="L1465" i="1"/>
  <c r="J1431" i="1"/>
  <c r="K1431" i="1"/>
  <c r="L1431" i="1"/>
  <c r="M1431" i="1"/>
  <c r="M1424" i="1"/>
  <c r="J1424" i="1"/>
  <c r="K1424" i="1"/>
  <c r="L1424" i="1"/>
  <c r="L1413" i="1"/>
  <c r="K1413" i="1"/>
  <c r="M1413" i="1"/>
  <c r="K1409" i="1"/>
  <c r="J1401" i="1"/>
  <c r="K1401" i="1"/>
  <c r="L1401" i="1"/>
  <c r="J1375" i="1"/>
  <c r="M1375" i="1"/>
  <c r="L1361" i="1"/>
  <c r="J1361" i="1"/>
  <c r="K1358" i="1"/>
  <c r="J1358" i="1"/>
  <c r="L1358" i="1"/>
  <c r="M1358" i="1"/>
  <c r="J1271" i="1"/>
  <c r="L1271" i="1"/>
  <c r="M1271" i="1"/>
  <c r="L1241" i="1"/>
  <c r="K1241" i="1"/>
  <c r="M1241" i="1"/>
  <c r="K1238" i="1"/>
  <c r="M1238" i="1"/>
  <c r="J1238" i="1"/>
  <c r="J1227" i="1"/>
  <c r="K1227" i="1"/>
  <c r="L1227" i="1"/>
  <c r="J1163" i="1"/>
  <c r="K1163" i="1"/>
  <c r="L1163" i="1"/>
  <c r="K1101" i="1"/>
  <c r="L1101" i="1"/>
  <c r="J1101" i="1"/>
  <c r="M1101" i="1"/>
  <c r="J1002" i="1"/>
  <c r="K1002" i="1"/>
  <c r="L1002" i="1"/>
  <c r="M1002" i="1"/>
  <c r="K883" i="1"/>
  <c r="M883" i="1"/>
  <c r="L883" i="1"/>
  <c r="J883" i="1"/>
  <c r="K827" i="1"/>
  <c r="J827" i="1"/>
  <c r="M827" i="1"/>
  <c r="L827" i="1"/>
  <c r="L716" i="1"/>
  <c r="M716" i="1"/>
  <c r="J716" i="1"/>
  <c r="K716" i="1"/>
  <c r="L700" i="1"/>
  <c r="M700" i="1"/>
  <c r="J700" i="1"/>
  <c r="K700" i="1"/>
  <c r="K1767" i="1"/>
  <c r="M1767" i="1"/>
  <c r="K1759" i="1"/>
  <c r="M1759" i="1"/>
  <c r="K1751" i="1"/>
  <c r="M1751" i="1"/>
  <c r="K1743" i="1"/>
  <c r="M1743" i="1"/>
  <c r="K1735" i="1"/>
  <c r="M1735" i="1"/>
  <c r="K1727" i="1"/>
  <c r="M1727" i="1"/>
  <c r="K1719" i="1"/>
  <c r="M1719" i="1"/>
  <c r="K1711" i="1"/>
  <c r="M1711" i="1"/>
  <c r="K1703" i="1"/>
  <c r="M1703" i="1"/>
  <c r="K1695" i="1"/>
  <c r="M1695" i="1"/>
  <c r="K1687" i="1"/>
  <c r="M1687" i="1"/>
  <c r="J1671" i="1"/>
  <c r="K1671" i="1"/>
  <c r="M1671" i="1"/>
  <c r="K1662" i="1"/>
  <c r="M1662" i="1"/>
  <c r="M1632" i="1"/>
  <c r="J1632" i="1"/>
  <c r="L1632" i="1"/>
  <c r="J1625" i="1"/>
  <c r="L1625" i="1"/>
  <c r="J1583" i="1"/>
  <c r="K1583" i="1"/>
  <c r="M1576" i="1"/>
  <c r="J1576" i="1"/>
  <c r="L1557" i="1"/>
  <c r="K1557" i="1"/>
  <c r="J1543" i="1"/>
  <c r="K1543" i="1"/>
  <c r="M1543" i="1"/>
  <c r="K1518" i="1"/>
  <c r="L1518" i="1"/>
  <c r="M1518" i="1"/>
  <c r="J1503" i="1"/>
  <c r="K1503" i="1"/>
  <c r="M1480" i="1"/>
  <c r="J1480" i="1"/>
  <c r="K1454" i="1"/>
  <c r="L1454" i="1"/>
  <c r="M1454" i="1"/>
  <c r="J1439" i="1"/>
  <c r="K1439" i="1"/>
  <c r="M1416" i="1"/>
  <c r="J1416" i="1"/>
  <c r="K1390" i="1"/>
  <c r="L1390" i="1"/>
  <c r="M1390" i="1"/>
  <c r="L1377" i="1"/>
  <c r="M1377" i="1"/>
  <c r="K1350" i="1"/>
  <c r="L1350" i="1"/>
  <c r="M1350" i="1"/>
  <c r="K1342" i="1"/>
  <c r="M1342" i="1"/>
  <c r="K1330" i="1"/>
  <c r="J1330" i="1"/>
  <c r="L1293" i="1"/>
  <c r="J1293" i="1"/>
  <c r="J1187" i="1"/>
  <c r="K1187" i="1"/>
  <c r="L1187" i="1"/>
  <c r="K1133" i="1"/>
  <c r="L1133" i="1"/>
  <c r="J1133" i="1"/>
  <c r="K1068" i="1"/>
  <c r="L1068" i="1"/>
  <c r="M1068" i="1"/>
  <c r="L996" i="1"/>
  <c r="K996" i="1"/>
  <c r="M996" i="1"/>
  <c r="J996" i="1"/>
  <c r="M956" i="1"/>
  <c r="J956" i="1"/>
  <c r="L956" i="1"/>
  <c r="J892" i="1"/>
  <c r="M892" i="1"/>
  <c r="L892" i="1"/>
  <c r="K892" i="1"/>
  <c r="K819" i="1"/>
  <c r="J819" i="1"/>
  <c r="L819" i="1"/>
  <c r="M819" i="1"/>
  <c r="M1937" i="1"/>
  <c r="M1921" i="1"/>
  <c r="M1905" i="1"/>
  <c r="M1889" i="1"/>
  <c r="M1873" i="1"/>
  <c r="M1857" i="1"/>
  <c r="M1841" i="1"/>
  <c r="M1825" i="1"/>
  <c r="M1809" i="1"/>
  <c r="M1793" i="1"/>
  <c r="M1777" i="1"/>
  <c r="M1766" i="1"/>
  <c r="M1762" i="1"/>
  <c r="M1758" i="1"/>
  <c r="M1754" i="1"/>
  <c r="M1750" i="1"/>
  <c r="M1746" i="1"/>
  <c r="M1742" i="1"/>
  <c r="M1738" i="1"/>
  <c r="M1734" i="1"/>
  <c r="M1730" i="1"/>
  <c r="M1726" i="1"/>
  <c r="M1722" i="1"/>
  <c r="M1718" i="1"/>
  <c r="M1714" i="1"/>
  <c r="M1710" i="1"/>
  <c r="M1648" i="1"/>
  <c r="J1648" i="1"/>
  <c r="L1648" i="1"/>
  <c r="J1641" i="1"/>
  <c r="L1641" i="1"/>
  <c r="J1599" i="1"/>
  <c r="K1599" i="1"/>
  <c r="M1592" i="1"/>
  <c r="J1592" i="1"/>
  <c r="L1573" i="1"/>
  <c r="K1573" i="1"/>
  <c r="J1559" i="1"/>
  <c r="K1559" i="1"/>
  <c r="M1559" i="1"/>
  <c r="K1550" i="1"/>
  <c r="M1550" i="1"/>
  <c r="M1536" i="1"/>
  <c r="J1536" i="1"/>
  <c r="K1536" i="1"/>
  <c r="L1536" i="1"/>
  <c r="L1525" i="1"/>
  <c r="K1525" i="1"/>
  <c r="M1525" i="1"/>
  <c r="J1513" i="1"/>
  <c r="K1513" i="1"/>
  <c r="L1513" i="1"/>
  <c r="J1479" i="1"/>
  <c r="K1479" i="1"/>
  <c r="L1479" i="1"/>
  <c r="M1479" i="1"/>
  <c r="M1472" i="1"/>
  <c r="J1472" i="1"/>
  <c r="K1472" i="1"/>
  <c r="L1472" i="1"/>
  <c r="L1461" i="1"/>
  <c r="K1461" i="1"/>
  <c r="M1461" i="1"/>
  <c r="J1449" i="1"/>
  <c r="K1449" i="1"/>
  <c r="L1449" i="1"/>
  <c r="J1415" i="1"/>
  <c r="K1415" i="1"/>
  <c r="L1415" i="1"/>
  <c r="M1415" i="1"/>
  <c r="M1408" i="1"/>
  <c r="J1408" i="1"/>
  <c r="K1408" i="1"/>
  <c r="L1408" i="1"/>
  <c r="L1397" i="1"/>
  <c r="K1397" i="1"/>
  <c r="M1397" i="1"/>
  <c r="J1385" i="1"/>
  <c r="K1385" i="1"/>
  <c r="L1385" i="1"/>
  <c r="L1329" i="1"/>
  <c r="J1329" i="1"/>
  <c r="K1329" i="1"/>
  <c r="M1329" i="1"/>
  <c r="K1326" i="1"/>
  <c r="J1326" i="1"/>
  <c r="J1323" i="1"/>
  <c r="L1323" i="1"/>
  <c r="M1323" i="1"/>
  <c r="L1317" i="1"/>
  <c r="K1317" i="1"/>
  <c r="M1317" i="1"/>
  <c r="J1315" i="1"/>
  <c r="M1315" i="1"/>
  <c r="J1299" i="1"/>
  <c r="K1299" i="1"/>
  <c r="L1273" i="1"/>
  <c r="K1273" i="1"/>
  <c r="M1273" i="1"/>
  <c r="K1270" i="1"/>
  <c r="M1270" i="1"/>
  <c r="J1270" i="1"/>
  <c r="J1243" i="1"/>
  <c r="L1243" i="1"/>
  <c r="M1243" i="1"/>
  <c r="K1154" i="1"/>
  <c r="L1154" i="1"/>
  <c r="M1154" i="1"/>
  <c r="J1154" i="1"/>
  <c r="K1132" i="1"/>
  <c r="L1132" i="1"/>
  <c r="M1132" i="1"/>
  <c r="J1132" i="1"/>
  <c r="M1091" i="1"/>
  <c r="K1091" i="1"/>
  <c r="L1091" i="1"/>
  <c r="J1091" i="1"/>
  <c r="M1081" i="1"/>
  <c r="L1081" i="1"/>
  <c r="K1062" i="1"/>
  <c r="L1062" i="1"/>
  <c r="M1062" i="1"/>
  <c r="L1056" i="1"/>
  <c r="K1056" i="1"/>
  <c r="M1056" i="1"/>
  <c r="M1001" i="1"/>
  <c r="J1001" i="1"/>
  <c r="K1001" i="1"/>
  <c r="M897" i="1"/>
  <c r="K897" i="1"/>
  <c r="J897" i="1"/>
  <c r="L897" i="1"/>
  <c r="K1677" i="1"/>
  <c r="M1675" i="1"/>
  <c r="K1661" i="1"/>
  <c r="M1659" i="1"/>
  <c r="K1645" i="1"/>
  <c r="M1643" i="1"/>
  <c r="K1629" i="1"/>
  <c r="M1627" i="1"/>
  <c r="K1613" i="1"/>
  <c r="M1611" i="1"/>
  <c r="K1597" i="1"/>
  <c r="M1595" i="1"/>
  <c r="K1581" i="1"/>
  <c r="M1579" i="1"/>
  <c r="K1565" i="1"/>
  <c r="M1563" i="1"/>
  <c r="K1549" i="1"/>
  <c r="M1547" i="1"/>
  <c r="K1533" i="1"/>
  <c r="M1531" i="1"/>
  <c r="K1517" i="1"/>
  <c r="M1515" i="1"/>
  <c r="K1501" i="1"/>
  <c r="M1499" i="1"/>
  <c r="K1485" i="1"/>
  <c r="M1483" i="1"/>
  <c r="K1469" i="1"/>
  <c r="M1467" i="1"/>
  <c r="K1453" i="1"/>
  <c r="M1451" i="1"/>
  <c r="K1437" i="1"/>
  <c r="M1435" i="1"/>
  <c r="K1421" i="1"/>
  <c r="M1419" i="1"/>
  <c r="K1405" i="1"/>
  <c r="M1403" i="1"/>
  <c r="K1389" i="1"/>
  <c r="M1387" i="1"/>
  <c r="M1378" i="1"/>
  <c r="M1374" i="1"/>
  <c r="L1355" i="1"/>
  <c r="K1353" i="1"/>
  <c r="L1351" i="1"/>
  <c r="K1349" i="1"/>
  <c r="M1347" i="1"/>
  <c r="M1345" i="1"/>
  <c r="M1343" i="1"/>
  <c r="M1341" i="1"/>
  <c r="L1322" i="1"/>
  <c r="L1318" i="1"/>
  <c r="M1314" i="1"/>
  <c r="M1310" i="1"/>
  <c r="L1291" i="1"/>
  <c r="K1289" i="1"/>
  <c r="L1287" i="1"/>
  <c r="J1285" i="1"/>
  <c r="L1285" i="1"/>
  <c r="J1283" i="1"/>
  <c r="L1283" i="1"/>
  <c r="K1257" i="1"/>
  <c r="L1255" i="1"/>
  <c r="J1253" i="1"/>
  <c r="L1253" i="1"/>
  <c r="J1251" i="1"/>
  <c r="L1251" i="1"/>
  <c r="M1231" i="1"/>
  <c r="K1222" i="1"/>
  <c r="L1222" i="1"/>
  <c r="M1222" i="1"/>
  <c r="J1203" i="1"/>
  <c r="K1203" i="1"/>
  <c r="L1203" i="1"/>
  <c r="L1191" i="1"/>
  <c r="L1177" i="1"/>
  <c r="M1177" i="1"/>
  <c r="M1167" i="1"/>
  <c r="M1156" i="1"/>
  <c r="J1156" i="1"/>
  <c r="K1156" i="1"/>
  <c r="L1156" i="1"/>
  <c r="J1114" i="1"/>
  <c r="M1114" i="1"/>
  <c r="K1093" i="1"/>
  <c r="L1093" i="1"/>
  <c r="M1093" i="1"/>
  <c r="M1067" i="1"/>
  <c r="L1067" i="1"/>
  <c r="J1067" i="1"/>
  <c r="J1058" i="1"/>
  <c r="M1058" i="1"/>
  <c r="K1058" i="1"/>
  <c r="L1058" i="1"/>
  <c r="K1021" i="1"/>
  <c r="L1021" i="1"/>
  <c r="J978" i="1"/>
  <c r="M978" i="1"/>
  <c r="J960" i="1"/>
  <c r="L960" i="1"/>
  <c r="M960" i="1"/>
  <c r="K960" i="1"/>
  <c r="J944" i="1"/>
  <c r="L944" i="1"/>
  <c r="M944" i="1"/>
  <c r="K944" i="1"/>
  <c r="M937" i="1"/>
  <c r="K937" i="1"/>
  <c r="J937" i="1"/>
  <c r="L937" i="1"/>
  <c r="M929" i="1"/>
  <c r="K929" i="1"/>
  <c r="L926" i="1"/>
  <c r="M926" i="1"/>
  <c r="J926" i="1"/>
  <c r="J832" i="1"/>
  <c r="L832" i="1"/>
  <c r="M832" i="1"/>
  <c r="K832" i="1"/>
  <c r="J799" i="1"/>
  <c r="K799" i="1"/>
  <c r="L799" i="1"/>
  <c r="J735" i="1"/>
  <c r="K735" i="1"/>
  <c r="L735" i="1"/>
  <c r="M735" i="1"/>
  <c r="J711" i="1"/>
  <c r="K711" i="1"/>
  <c r="L711" i="1"/>
  <c r="M711" i="1"/>
  <c r="J695" i="1"/>
  <c r="K695" i="1"/>
  <c r="L695" i="1"/>
  <c r="M695" i="1"/>
  <c r="L652" i="1"/>
  <c r="M652" i="1"/>
  <c r="J652" i="1"/>
  <c r="K652" i="1"/>
  <c r="L638" i="1"/>
  <c r="J638" i="1"/>
  <c r="K638" i="1"/>
  <c r="M638" i="1"/>
  <c r="M533" i="1"/>
  <c r="J533" i="1"/>
  <c r="L533" i="1"/>
  <c r="K533" i="1"/>
  <c r="J529" i="1"/>
  <c r="K529" i="1"/>
  <c r="M529" i="1"/>
  <c r="L529" i="1"/>
  <c r="M517" i="1"/>
  <c r="L517" i="1"/>
  <c r="K517" i="1"/>
  <c r="K460" i="1"/>
  <c r="J460" i="1"/>
  <c r="M460" i="1"/>
  <c r="L460" i="1"/>
  <c r="L1666" i="1"/>
  <c r="L1650" i="1"/>
  <c r="L1634" i="1"/>
  <c r="L1618" i="1"/>
  <c r="L1602" i="1"/>
  <c r="L1586" i="1"/>
  <c r="L1570" i="1"/>
  <c r="L1554" i="1"/>
  <c r="L1538" i="1"/>
  <c r="L1522" i="1"/>
  <c r="L1506" i="1"/>
  <c r="L1490" i="1"/>
  <c r="L1474" i="1"/>
  <c r="L1458" i="1"/>
  <c r="L1442" i="1"/>
  <c r="L1426" i="1"/>
  <c r="L1410" i="1"/>
  <c r="L1394" i="1"/>
  <c r="J1378" i="1"/>
  <c r="J1374" i="1"/>
  <c r="L1370" i="1"/>
  <c r="L1366" i="1"/>
  <c r="K1347" i="1"/>
  <c r="J1345" i="1"/>
  <c r="K1343" i="1"/>
  <c r="J1341" i="1"/>
  <c r="L1339" i="1"/>
  <c r="K1337" i="1"/>
  <c r="L1335" i="1"/>
  <c r="K1333" i="1"/>
  <c r="J1314" i="1"/>
  <c r="J1310" i="1"/>
  <c r="L1306" i="1"/>
  <c r="L1302" i="1"/>
  <c r="K1265" i="1"/>
  <c r="L1263" i="1"/>
  <c r="J1261" i="1"/>
  <c r="L1261" i="1"/>
  <c r="J1259" i="1"/>
  <c r="L1259" i="1"/>
  <c r="K1231" i="1"/>
  <c r="J1219" i="1"/>
  <c r="K1219" i="1"/>
  <c r="L1219" i="1"/>
  <c r="L1207" i="1"/>
  <c r="L1193" i="1"/>
  <c r="M1193" i="1"/>
  <c r="K1174" i="1"/>
  <c r="L1174" i="1"/>
  <c r="M1174" i="1"/>
  <c r="K1167" i="1"/>
  <c r="M1148" i="1"/>
  <c r="J1148" i="1"/>
  <c r="K1126" i="1"/>
  <c r="L1126" i="1"/>
  <c r="M1126" i="1"/>
  <c r="L1120" i="1"/>
  <c r="K1120" i="1"/>
  <c r="M1120" i="1"/>
  <c r="M1097" i="1"/>
  <c r="J1097" i="1"/>
  <c r="K1097" i="1"/>
  <c r="L1097" i="1"/>
  <c r="M1083" i="1"/>
  <c r="L1083" i="1"/>
  <c r="K1070" i="1"/>
  <c r="L1070" i="1"/>
  <c r="M1070" i="1"/>
  <c r="M1027" i="1"/>
  <c r="K1027" i="1"/>
  <c r="L1027" i="1"/>
  <c r="J986" i="1"/>
  <c r="M986" i="1"/>
  <c r="K947" i="1"/>
  <c r="M947" i="1"/>
  <c r="L947" i="1"/>
  <c r="J947" i="1"/>
  <c r="J936" i="1"/>
  <c r="L936" i="1"/>
  <c r="M936" i="1"/>
  <c r="L934" i="1"/>
  <c r="M934" i="1"/>
  <c r="K931" i="1"/>
  <c r="M931" i="1"/>
  <c r="L931" i="1"/>
  <c r="J931" i="1"/>
  <c r="J922" i="1"/>
  <c r="M922" i="1"/>
  <c r="L922" i="1"/>
  <c r="K907" i="1"/>
  <c r="M907" i="1"/>
  <c r="L907" i="1"/>
  <c r="J904" i="1"/>
  <c r="L904" i="1"/>
  <c r="M904" i="1"/>
  <c r="M865" i="1"/>
  <c r="K865" i="1"/>
  <c r="J865" i="1"/>
  <c r="K851" i="1"/>
  <c r="M851" i="1"/>
  <c r="L851" i="1"/>
  <c r="J851" i="1"/>
  <c r="L726" i="1"/>
  <c r="J726" i="1"/>
  <c r="M726" i="1"/>
  <c r="K603" i="1"/>
  <c r="J603" i="1"/>
  <c r="M603" i="1"/>
  <c r="L603" i="1"/>
  <c r="K400" i="1"/>
  <c r="M400" i="1"/>
  <c r="L400" i="1"/>
  <c r="J400" i="1"/>
  <c r="K1278" i="1"/>
  <c r="M1278" i="1"/>
  <c r="K1246" i="1"/>
  <c r="M1246" i="1"/>
  <c r="L1233" i="1"/>
  <c r="M1233" i="1"/>
  <c r="K1214" i="1"/>
  <c r="L1214" i="1"/>
  <c r="M1214" i="1"/>
  <c r="J1195" i="1"/>
  <c r="K1195" i="1"/>
  <c r="L1195" i="1"/>
  <c r="L1169" i="1"/>
  <c r="M1169" i="1"/>
  <c r="J1155" i="1"/>
  <c r="K1155" i="1"/>
  <c r="J1147" i="1"/>
  <c r="K1147" i="1"/>
  <c r="L1147" i="1"/>
  <c r="M1147" i="1"/>
  <c r="M1131" i="1"/>
  <c r="L1131" i="1"/>
  <c r="J1131" i="1"/>
  <c r="J1122" i="1"/>
  <c r="M1122" i="1"/>
  <c r="K1122" i="1"/>
  <c r="L1122" i="1"/>
  <c r="K1085" i="1"/>
  <c r="L1085" i="1"/>
  <c r="J1042" i="1"/>
  <c r="M1042" i="1"/>
  <c r="M1035" i="1"/>
  <c r="L1035" i="1"/>
  <c r="J1035" i="1"/>
  <c r="K1035" i="1"/>
  <c r="K1004" i="1"/>
  <c r="L1004" i="1"/>
  <c r="M1004" i="1"/>
  <c r="K966" i="1"/>
  <c r="M966" i="1"/>
  <c r="M953" i="1"/>
  <c r="K953" i="1"/>
  <c r="J953" i="1"/>
  <c r="M940" i="1"/>
  <c r="J940" i="1"/>
  <c r="K940" i="1"/>
  <c r="L940" i="1"/>
  <c r="K915" i="1"/>
  <c r="M915" i="1"/>
  <c r="L915" i="1"/>
  <c r="J915" i="1"/>
  <c r="K763" i="1"/>
  <c r="J763" i="1"/>
  <c r="M763" i="1"/>
  <c r="L763" i="1"/>
  <c r="K723" i="1"/>
  <c r="M723" i="1"/>
  <c r="L723" i="1"/>
  <c r="J723" i="1"/>
  <c r="L702" i="1"/>
  <c r="J702" i="1"/>
  <c r="K702" i="1"/>
  <c r="M702" i="1"/>
  <c r="L678" i="1"/>
  <c r="J678" i="1"/>
  <c r="K678" i="1"/>
  <c r="M678" i="1"/>
  <c r="J574" i="1"/>
  <c r="K574" i="1"/>
  <c r="M574" i="1"/>
  <c r="L574" i="1"/>
  <c r="J504" i="1"/>
  <c r="K504" i="1"/>
  <c r="L504" i="1"/>
  <c r="M504" i="1"/>
  <c r="K496" i="1"/>
  <c r="J496" i="1"/>
  <c r="L496" i="1"/>
  <c r="M496" i="1"/>
  <c r="L472" i="1"/>
  <c r="J472" i="1"/>
  <c r="K472" i="1"/>
  <c r="M472" i="1"/>
  <c r="J405" i="1"/>
  <c r="M405" i="1"/>
  <c r="K405" i="1"/>
  <c r="L405" i="1"/>
  <c r="J1269" i="1"/>
  <c r="L1269" i="1"/>
  <c r="J1267" i="1"/>
  <c r="L1267" i="1"/>
  <c r="J1237" i="1"/>
  <c r="L1237" i="1"/>
  <c r="J1235" i="1"/>
  <c r="L1235" i="1"/>
  <c r="L1209" i="1"/>
  <c r="M1209" i="1"/>
  <c r="K1190" i="1"/>
  <c r="L1190" i="1"/>
  <c r="M1190" i="1"/>
  <c r="J1171" i="1"/>
  <c r="K1171" i="1"/>
  <c r="L1171" i="1"/>
  <c r="J1130" i="1"/>
  <c r="K1130" i="1"/>
  <c r="L1130" i="1"/>
  <c r="M1130" i="1"/>
  <c r="K1069" i="1"/>
  <c r="L1069" i="1"/>
  <c r="J1069" i="1"/>
  <c r="M1065" i="1"/>
  <c r="J1065" i="1"/>
  <c r="L1060" i="1"/>
  <c r="K1060" i="1"/>
  <c r="M1060" i="1"/>
  <c r="J1026" i="1"/>
  <c r="M1026" i="1"/>
  <c r="K1026" i="1"/>
  <c r="M1017" i="1"/>
  <c r="L1017" i="1"/>
  <c r="K998" i="1"/>
  <c r="L998" i="1"/>
  <c r="M998" i="1"/>
  <c r="L992" i="1"/>
  <c r="K992" i="1"/>
  <c r="M992" i="1"/>
  <c r="J970" i="1"/>
  <c r="L970" i="1"/>
  <c r="M970" i="1"/>
  <c r="M921" i="1"/>
  <c r="K921" i="1"/>
  <c r="J921" i="1"/>
  <c r="M889" i="1"/>
  <c r="K889" i="1"/>
  <c r="L889" i="1"/>
  <c r="M881" i="1"/>
  <c r="K881" i="1"/>
  <c r="J868" i="1"/>
  <c r="M868" i="1"/>
  <c r="K868" i="1"/>
  <c r="L839" i="1"/>
  <c r="J839" i="1"/>
  <c r="K839" i="1"/>
  <c r="M839" i="1"/>
  <c r="L830" i="1"/>
  <c r="M830" i="1"/>
  <c r="J830" i="1"/>
  <c r="K830" i="1"/>
  <c r="J783" i="1"/>
  <c r="K783" i="1"/>
  <c r="M783" i="1"/>
  <c r="K627" i="1"/>
  <c r="L627" i="1"/>
  <c r="M627" i="1"/>
  <c r="L1229" i="1"/>
  <c r="L1221" i="1"/>
  <c r="L1213" i="1"/>
  <c r="L1205" i="1"/>
  <c r="L1197" i="1"/>
  <c r="L1189" i="1"/>
  <c r="L1181" i="1"/>
  <c r="L1173" i="1"/>
  <c r="L1165" i="1"/>
  <c r="K1153" i="1"/>
  <c r="L1125" i="1"/>
  <c r="K1123" i="1"/>
  <c r="L1113" i="1"/>
  <c r="L1094" i="1"/>
  <c r="K1092" i="1"/>
  <c r="K1088" i="1"/>
  <c r="M1082" i="1"/>
  <c r="L1061" i="1"/>
  <c r="K1059" i="1"/>
  <c r="L1049" i="1"/>
  <c r="L1030" i="1"/>
  <c r="K1028" i="1"/>
  <c r="K1024" i="1"/>
  <c r="M1018" i="1"/>
  <c r="L997" i="1"/>
  <c r="K995" i="1"/>
  <c r="L985" i="1"/>
  <c r="K969" i="1"/>
  <c r="L948" i="1"/>
  <c r="J946" i="1"/>
  <c r="M946" i="1"/>
  <c r="L916" i="1"/>
  <c r="J914" i="1"/>
  <c r="M914" i="1"/>
  <c r="K891" i="1"/>
  <c r="M891" i="1"/>
  <c r="L891" i="1"/>
  <c r="J888" i="1"/>
  <c r="L888" i="1"/>
  <c r="M888" i="1"/>
  <c r="J876" i="1"/>
  <c r="M876" i="1"/>
  <c r="M873" i="1"/>
  <c r="K873" i="1"/>
  <c r="J836" i="1"/>
  <c r="L836" i="1"/>
  <c r="K836" i="1"/>
  <c r="J751" i="1"/>
  <c r="K751" i="1"/>
  <c r="K731" i="1"/>
  <c r="J731" i="1"/>
  <c r="M731" i="1"/>
  <c r="L731" i="1"/>
  <c r="L718" i="1"/>
  <c r="J718" i="1"/>
  <c r="K718" i="1"/>
  <c r="M718" i="1"/>
  <c r="L694" i="1"/>
  <c r="J694" i="1"/>
  <c r="K694" i="1"/>
  <c r="L636" i="1"/>
  <c r="M636" i="1"/>
  <c r="J636" i="1"/>
  <c r="J598" i="1"/>
  <c r="L598" i="1"/>
  <c r="M598" i="1"/>
  <c r="J564" i="1"/>
  <c r="K564" i="1"/>
  <c r="M564" i="1"/>
  <c r="J1113" i="1"/>
  <c r="K1082" i="1"/>
  <c r="J1049" i="1"/>
  <c r="K1018" i="1"/>
  <c r="J985" i="1"/>
  <c r="K965" i="1"/>
  <c r="J965" i="1"/>
  <c r="J948" i="1"/>
  <c r="J938" i="1"/>
  <c r="M938" i="1"/>
  <c r="J916" i="1"/>
  <c r="K875" i="1"/>
  <c r="M875" i="1"/>
  <c r="L875" i="1"/>
  <c r="J872" i="1"/>
  <c r="L872" i="1"/>
  <c r="M872" i="1"/>
  <c r="J860" i="1"/>
  <c r="M860" i="1"/>
  <c r="M857" i="1"/>
  <c r="K857" i="1"/>
  <c r="M849" i="1"/>
  <c r="K849" i="1"/>
  <c r="L849" i="1"/>
  <c r="M841" i="1"/>
  <c r="K841" i="1"/>
  <c r="J841" i="1"/>
  <c r="L841" i="1"/>
  <c r="K707" i="1"/>
  <c r="M707" i="1"/>
  <c r="L707" i="1"/>
  <c r="L668" i="1"/>
  <c r="M668" i="1"/>
  <c r="J668" i="1"/>
  <c r="L654" i="1"/>
  <c r="J654" i="1"/>
  <c r="K654" i="1"/>
  <c r="M654" i="1"/>
  <c r="J647" i="1"/>
  <c r="K647" i="1"/>
  <c r="L647" i="1"/>
  <c r="L570" i="1"/>
  <c r="K570" i="1"/>
  <c r="M570" i="1"/>
  <c r="J570" i="1"/>
  <c r="J558" i="1"/>
  <c r="L558" i="1"/>
  <c r="K558" i="1"/>
  <c r="M558" i="1"/>
  <c r="L527" i="1"/>
  <c r="J527" i="1"/>
  <c r="M527" i="1"/>
  <c r="K527" i="1"/>
  <c r="J521" i="1"/>
  <c r="K521" i="1"/>
  <c r="M521" i="1"/>
  <c r="L521" i="1"/>
  <c r="K464" i="1"/>
  <c r="L464" i="1"/>
  <c r="M464" i="1"/>
  <c r="M458" i="1"/>
  <c r="K458" i="1"/>
  <c r="J458" i="1"/>
  <c r="L458" i="1"/>
  <c r="J1138" i="1"/>
  <c r="M1138" i="1"/>
  <c r="K1117" i="1"/>
  <c r="L1117" i="1"/>
  <c r="M1115" i="1"/>
  <c r="L1115" i="1"/>
  <c r="J1074" i="1"/>
  <c r="M1074" i="1"/>
  <c r="K1053" i="1"/>
  <c r="L1053" i="1"/>
  <c r="M1051" i="1"/>
  <c r="L1051" i="1"/>
  <c r="J1010" i="1"/>
  <c r="M1010" i="1"/>
  <c r="K989" i="1"/>
  <c r="L989" i="1"/>
  <c r="M987" i="1"/>
  <c r="L987" i="1"/>
  <c r="M971" i="1"/>
  <c r="L971" i="1"/>
  <c r="K955" i="1"/>
  <c r="M955" i="1"/>
  <c r="L955" i="1"/>
  <c r="J952" i="1"/>
  <c r="L952" i="1"/>
  <c r="M952" i="1"/>
  <c r="L950" i="1"/>
  <c r="M950" i="1"/>
  <c r="M945" i="1"/>
  <c r="K945" i="1"/>
  <c r="K923" i="1"/>
  <c r="M923" i="1"/>
  <c r="L923" i="1"/>
  <c r="J920" i="1"/>
  <c r="L920" i="1"/>
  <c r="M920" i="1"/>
  <c r="L918" i="1"/>
  <c r="M918" i="1"/>
  <c r="M913" i="1"/>
  <c r="K913" i="1"/>
  <c r="K867" i="1"/>
  <c r="M867" i="1"/>
  <c r="L867" i="1"/>
  <c r="J864" i="1"/>
  <c r="L864" i="1"/>
  <c r="M864" i="1"/>
  <c r="L823" i="1"/>
  <c r="K823" i="1"/>
  <c r="J767" i="1"/>
  <c r="K767" i="1"/>
  <c r="K747" i="1"/>
  <c r="J747" i="1"/>
  <c r="M747" i="1"/>
  <c r="L747" i="1"/>
  <c r="K675" i="1"/>
  <c r="M675" i="1"/>
  <c r="J675" i="1"/>
  <c r="L670" i="1"/>
  <c r="J670" i="1"/>
  <c r="K670" i="1"/>
  <c r="M670" i="1"/>
  <c r="J663" i="1"/>
  <c r="K663" i="1"/>
  <c r="L663" i="1"/>
  <c r="L586" i="1"/>
  <c r="K586" i="1"/>
  <c r="J586" i="1"/>
  <c r="K531" i="1"/>
  <c r="M531" i="1"/>
  <c r="J531" i="1"/>
  <c r="L531" i="1"/>
  <c r="K973" i="1"/>
  <c r="L973" i="1"/>
  <c r="J962" i="1"/>
  <c r="M962" i="1"/>
  <c r="J930" i="1"/>
  <c r="M930" i="1"/>
  <c r="J908" i="1"/>
  <c r="M908" i="1"/>
  <c r="M905" i="1"/>
  <c r="K905" i="1"/>
  <c r="K859" i="1"/>
  <c r="M859" i="1"/>
  <c r="L859" i="1"/>
  <c r="J856" i="1"/>
  <c r="L856" i="1"/>
  <c r="M856" i="1"/>
  <c r="J848" i="1"/>
  <c r="L848" i="1"/>
  <c r="M848" i="1"/>
  <c r="K843" i="1"/>
  <c r="J843" i="1"/>
  <c r="M843" i="1"/>
  <c r="L843" i="1"/>
  <c r="M825" i="1"/>
  <c r="K825" i="1"/>
  <c r="L825" i="1"/>
  <c r="J815" i="1"/>
  <c r="L815" i="1"/>
  <c r="M815" i="1"/>
  <c r="K795" i="1"/>
  <c r="J795" i="1"/>
  <c r="M795" i="1"/>
  <c r="L795" i="1"/>
  <c r="M581" i="1"/>
  <c r="J581" i="1"/>
  <c r="L581" i="1"/>
  <c r="K581" i="1"/>
  <c r="M541" i="1"/>
  <c r="J541" i="1"/>
  <c r="K541" i="1"/>
  <c r="L541" i="1"/>
  <c r="J507" i="1"/>
  <c r="K507" i="1"/>
  <c r="M507" i="1"/>
  <c r="M910" i="1"/>
  <c r="M906" i="1"/>
  <c r="M902" i="1"/>
  <c r="M898" i="1"/>
  <c r="M894" i="1"/>
  <c r="M890" i="1"/>
  <c r="M886" i="1"/>
  <c r="M882" i="1"/>
  <c r="M878" i="1"/>
  <c r="M874" i="1"/>
  <c r="M870" i="1"/>
  <c r="M866" i="1"/>
  <c r="M862" i="1"/>
  <c r="M858" i="1"/>
  <c r="M854" i="1"/>
  <c r="M852" i="1"/>
  <c r="M850" i="1"/>
  <c r="M846" i="1"/>
  <c r="M844" i="1"/>
  <c r="K834" i="1"/>
  <c r="M834" i="1"/>
  <c r="M831" i="1"/>
  <c r="M812" i="1"/>
  <c r="L806" i="1"/>
  <c r="J806" i="1"/>
  <c r="J804" i="1"/>
  <c r="L804" i="1"/>
  <c r="L790" i="1"/>
  <c r="J790" i="1"/>
  <c r="J788" i="1"/>
  <c r="L788" i="1"/>
  <c r="L774" i="1"/>
  <c r="J774" i="1"/>
  <c r="J772" i="1"/>
  <c r="L772" i="1"/>
  <c r="L758" i="1"/>
  <c r="J758" i="1"/>
  <c r="J756" i="1"/>
  <c r="L756" i="1"/>
  <c r="L742" i="1"/>
  <c r="J742" i="1"/>
  <c r="J740" i="1"/>
  <c r="L740" i="1"/>
  <c r="K659" i="1"/>
  <c r="M659" i="1"/>
  <c r="K643" i="1"/>
  <c r="M643" i="1"/>
  <c r="K619" i="1"/>
  <c r="M619" i="1"/>
  <c r="M530" i="1"/>
  <c r="J530" i="1"/>
  <c r="K530" i="1"/>
  <c r="J305" i="1"/>
  <c r="L305" i="1"/>
  <c r="J293" i="1"/>
  <c r="L293" i="1"/>
  <c r="K293" i="1"/>
  <c r="M293" i="1"/>
  <c r="K85" i="1"/>
  <c r="J85" i="1"/>
  <c r="M85" i="1"/>
  <c r="L85" i="1"/>
  <c r="J816" i="1"/>
  <c r="L816" i="1"/>
  <c r="K803" i="1"/>
  <c r="M803" i="1"/>
  <c r="L798" i="1"/>
  <c r="J798" i="1"/>
  <c r="M798" i="1"/>
  <c r="J796" i="1"/>
  <c r="K787" i="1"/>
  <c r="M787" i="1"/>
  <c r="L782" i="1"/>
  <c r="J782" i="1"/>
  <c r="M782" i="1"/>
  <c r="J780" i="1"/>
  <c r="K771" i="1"/>
  <c r="M771" i="1"/>
  <c r="L766" i="1"/>
  <c r="J766" i="1"/>
  <c r="M766" i="1"/>
  <c r="J764" i="1"/>
  <c r="K755" i="1"/>
  <c r="M755" i="1"/>
  <c r="L750" i="1"/>
  <c r="J750" i="1"/>
  <c r="M750" i="1"/>
  <c r="J748" i="1"/>
  <c r="K739" i="1"/>
  <c r="M739" i="1"/>
  <c r="L734" i="1"/>
  <c r="J734" i="1"/>
  <c r="M734" i="1"/>
  <c r="J732" i="1"/>
  <c r="L686" i="1"/>
  <c r="J686" i="1"/>
  <c r="K686" i="1"/>
  <c r="M686" i="1"/>
  <c r="L684" i="1"/>
  <c r="M684" i="1"/>
  <c r="J679" i="1"/>
  <c r="K679" i="1"/>
  <c r="L679" i="1"/>
  <c r="K623" i="1"/>
  <c r="L623" i="1"/>
  <c r="M623" i="1"/>
  <c r="K615" i="1"/>
  <c r="M615" i="1"/>
  <c r="J580" i="1"/>
  <c r="K580" i="1"/>
  <c r="L580" i="1"/>
  <c r="L562" i="1"/>
  <c r="K562" i="1"/>
  <c r="J562" i="1"/>
  <c r="M562" i="1"/>
  <c r="J523" i="1"/>
  <c r="M523" i="1"/>
  <c r="K523" i="1"/>
  <c r="L523" i="1"/>
  <c r="L519" i="1"/>
  <c r="K519" i="1"/>
  <c r="M519" i="1"/>
  <c r="M498" i="1"/>
  <c r="J498" i="1"/>
  <c r="K498" i="1"/>
  <c r="L498" i="1"/>
  <c r="L463" i="1"/>
  <c r="M463" i="1"/>
  <c r="J463" i="1"/>
  <c r="K463" i="1"/>
  <c r="J449" i="1"/>
  <c r="L449" i="1"/>
  <c r="K449" i="1"/>
  <c r="M449" i="1"/>
  <c r="M411" i="1"/>
  <c r="J411" i="1"/>
  <c r="K411" i="1"/>
  <c r="L399" i="1"/>
  <c r="J399" i="1"/>
  <c r="M399" i="1"/>
  <c r="K399" i="1"/>
  <c r="L375" i="1"/>
  <c r="K375" i="1"/>
  <c r="J375" i="1"/>
  <c r="M375" i="1"/>
  <c r="L367" i="1"/>
  <c r="J367" i="1"/>
  <c r="M367" i="1"/>
  <c r="K367" i="1"/>
  <c r="L359" i="1"/>
  <c r="J359" i="1"/>
  <c r="M359" i="1"/>
  <c r="K818" i="1"/>
  <c r="M818" i="1"/>
  <c r="J727" i="1"/>
  <c r="K727" i="1"/>
  <c r="L727" i="1"/>
  <c r="L710" i="1"/>
  <c r="J710" i="1"/>
  <c r="K691" i="1"/>
  <c r="M691" i="1"/>
  <c r="J604" i="1"/>
  <c r="K604" i="1"/>
  <c r="L604" i="1"/>
  <c r="M604" i="1"/>
  <c r="M597" i="1"/>
  <c r="J597" i="1"/>
  <c r="K597" i="1"/>
  <c r="K579" i="1"/>
  <c r="J579" i="1"/>
  <c r="L579" i="1"/>
  <c r="M579" i="1"/>
  <c r="L554" i="1"/>
  <c r="K554" i="1"/>
  <c r="J554" i="1"/>
  <c r="J542" i="1"/>
  <c r="L542" i="1"/>
  <c r="M542" i="1"/>
  <c r="L511" i="1"/>
  <c r="M511" i="1"/>
  <c r="J511" i="1"/>
  <c r="K483" i="1"/>
  <c r="J483" i="1"/>
  <c r="M483" i="1"/>
  <c r="K419" i="1"/>
  <c r="J419" i="1"/>
  <c r="L419" i="1"/>
  <c r="M419" i="1"/>
  <c r="K416" i="1"/>
  <c r="M416" i="1"/>
  <c r="L407" i="1"/>
  <c r="K407" i="1"/>
  <c r="J407" i="1"/>
  <c r="M407" i="1"/>
  <c r="K384" i="1"/>
  <c r="M384" i="1"/>
  <c r="J384" i="1"/>
  <c r="L384" i="1"/>
  <c r="L822" i="1"/>
  <c r="J822" i="1"/>
  <c r="J820" i="1"/>
  <c r="L820" i="1"/>
  <c r="J807" i="1"/>
  <c r="L807" i="1"/>
  <c r="J791" i="1"/>
  <c r="L791" i="1"/>
  <c r="J775" i="1"/>
  <c r="L775" i="1"/>
  <c r="J759" i="1"/>
  <c r="L759" i="1"/>
  <c r="J743" i="1"/>
  <c r="L743" i="1"/>
  <c r="L662" i="1"/>
  <c r="J662" i="1"/>
  <c r="L646" i="1"/>
  <c r="J646" i="1"/>
  <c r="L630" i="1"/>
  <c r="J630" i="1"/>
  <c r="K587" i="1"/>
  <c r="L587" i="1"/>
  <c r="M587" i="1"/>
  <c r="J572" i="1"/>
  <c r="K572" i="1"/>
  <c r="M549" i="1"/>
  <c r="J549" i="1"/>
  <c r="L549" i="1"/>
  <c r="K549" i="1"/>
  <c r="K492" i="1"/>
  <c r="M492" i="1"/>
  <c r="J492" i="1"/>
  <c r="L492" i="1"/>
  <c r="L488" i="1"/>
  <c r="K488" i="1"/>
  <c r="M488" i="1"/>
  <c r="J475" i="1"/>
  <c r="M475" i="1"/>
  <c r="K444" i="1"/>
  <c r="J444" i="1"/>
  <c r="L444" i="1"/>
  <c r="L383" i="1"/>
  <c r="J383" i="1"/>
  <c r="M383" i="1"/>
  <c r="K383" i="1"/>
  <c r="M802" i="1"/>
  <c r="M786" i="1"/>
  <c r="M770" i="1"/>
  <c r="M754" i="1"/>
  <c r="M738" i="1"/>
  <c r="L724" i="1"/>
  <c r="M722" i="1"/>
  <c r="M715" i="1"/>
  <c r="L708" i="1"/>
  <c r="M706" i="1"/>
  <c r="M699" i="1"/>
  <c r="L692" i="1"/>
  <c r="M690" i="1"/>
  <c r="M683" i="1"/>
  <c r="L676" i="1"/>
  <c r="M674" i="1"/>
  <c r="M667" i="1"/>
  <c r="L660" i="1"/>
  <c r="M651" i="1"/>
  <c r="L644" i="1"/>
  <c r="M635" i="1"/>
  <c r="L628" i="1"/>
  <c r="K626" i="1"/>
  <c r="L624" i="1"/>
  <c r="K622" i="1"/>
  <c r="M620" i="1"/>
  <c r="M618" i="1"/>
  <c r="M616" i="1"/>
  <c r="M614" i="1"/>
  <c r="M582" i="1"/>
  <c r="L578" i="1"/>
  <c r="K578" i="1"/>
  <c r="M571" i="1"/>
  <c r="L563" i="1"/>
  <c r="M557" i="1"/>
  <c r="J557" i="1"/>
  <c r="M550" i="1"/>
  <c r="J548" i="1"/>
  <c r="K548" i="1"/>
  <c r="M506" i="1"/>
  <c r="J506" i="1"/>
  <c r="K506" i="1"/>
  <c r="L506" i="1"/>
  <c r="M501" i="1"/>
  <c r="J501" i="1"/>
  <c r="L495" i="1"/>
  <c r="J495" i="1"/>
  <c r="L487" i="1"/>
  <c r="K487" i="1"/>
  <c r="J487" i="1"/>
  <c r="L479" i="1"/>
  <c r="M479" i="1"/>
  <c r="K479" i="1"/>
  <c r="K448" i="1"/>
  <c r="J448" i="1"/>
  <c r="J443" i="1"/>
  <c r="K443" i="1"/>
  <c r="L443" i="1"/>
  <c r="M443" i="1"/>
  <c r="L440" i="1"/>
  <c r="M440" i="1"/>
  <c r="J425" i="1"/>
  <c r="K425" i="1"/>
  <c r="M425" i="1"/>
  <c r="L415" i="1"/>
  <c r="J415" i="1"/>
  <c r="M415" i="1"/>
  <c r="K415" i="1"/>
  <c r="K324" i="1"/>
  <c r="L324" i="1"/>
  <c r="K320" i="1"/>
  <c r="M320" i="1"/>
  <c r="J320" i="1"/>
  <c r="M179" i="1"/>
  <c r="K179" i="1"/>
  <c r="J179" i="1"/>
  <c r="L179" i="1"/>
  <c r="K133" i="1"/>
  <c r="J133" i="1"/>
  <c r="L133" i="1"/>
  <c r="L88" i="1"/>
  <c r="M88" i="1"/>
  <c r="J88" i="1"/>
  <c r="K88" i="1"/>
  <c r="K84" i="1"/>
  <c r="J84" i="1"/>
  <c r="M84" i="1"/>
  <c r="L84" i="1"/>
  <c r="K809" i="1"/>
  <c r="L800" i="1"/>
  <c r="K793" i="1"/>
  <c r="L784" i="1"/>
  <c r="K777" i="1"/>
  <c r="L768" i="1"/>
  <c r="K761" i="1"/>
  <c r="L752" i="1"/>
  <c r="K745" i="1"/>
  <c r="L736" i="1"/>
  <c r="K729" i="1"/>
  <c r="L720" i="1"/>
  <c r="J715" i="1"/>
  <c r="K713" i="1"/>
  <c r="L704" i="1"/>
  <c r="J699" i="1"/>
  <c r="K697" i="1"/>
  <c r="L688" i="1"/>
  <c r="J683" i="1"/>
  <c r="K681" i="1"/>
  <c r="J667" i="1"/>
  <c r="J651" i="1"/>
  <c r="J635" i="1"/>
  <c r="K620" i="1"/>
  <c r="J618" i="1"/>
  <c r="K616" i="1"/>
  <c r="J614" i="1"/>
  <c r="J588" i="1"/>
  <c r="K588" i="1"/>
  <c r="K582" i="1"/>
  <c r="J571" i="1"/>
  <c r="J556" i="1"/>
  <c r="K556" i="1"/>
  <c r="M556" i="1"/>
  <c r="K550" i="1"/>
  <c r="L538" i="1"/>
  <c r="K538" i="1"/>
  <c r="K524" i="1"/>
  <c r="J524" i="1"/>
  <c r="M524" i="1"/>
  <c r="M490" i="1"/>
  <c r="L490" i="1"/>
  <c r="J473" i="1"/>
  <c r="K473" i="1"/>
  <c r="L473" i="1"/>
  <c r="M473" i="1"/>
  <c r="K451" i="1"/>
  <c r="M451" i="1"/>
  <c r="J421" i="1"/>
  <c r="M421" i="1"/>
  <c r="K421" i="1"/>
  <c r="L421" i="1"/>
  <c r="K380" i="1"/>
  <c r="J380" i="1"/>
  <c r="M380" i="1"/>
  <c r="J377" i="1"/>
  <c r="K377" i="1"/>
  <c r="L335" i="1"/>
  <c r="J335" i="1"/>
  <c r="J186" i="1"/>
  <c r="L186" i="1"/>
  <c r="K186" i="1"/>
  <c r="M186" i="1"/>
  <c r="L112" i="1"/>
  <c r="M112" i="1"/>
  <c r="K112" i="1"/>
  <c r="J112" i="1"/>
  <c r="J82" i="1"/>
  <c r="L82" i="1"/>
  <c r="K82" i="1"/>
  <c r="M82" i="1"/>
  <c r="K77" i="1"/>
  <c r="J77" i="1"/>
  <c r="M77" i="1"/>
  <c r="L77" i="1"/>
  <c r="J44" i="1"/>
  <c r="K44" i="1"/>
  <c r="M44" i="1"/>
  <c r="L44" i="1"/>
  <c r="L594" i="1"/>
  <c r="K594" i="1"/>
  <c r="M565" i="1"/>
  <c r="J565" i="1"/>
  <c r="K547" i="1"/>
  <c r="M547" i="1"/>
  <c r="J540" i="1"/>
  <c r="K540" i="1"/>
  <c r="M540" i="1"/>
  <c r="M466" i="1"/>
  <c r="J466" i="1"/>
  <c r="L455" i="1"/>
  <c r="K455" i="1"/>
  <c r="J453" i="1"/>
  <c r="M453" i="1"/>
  <c r="L431" i="1"/>
  <c r="M431" i="1"/>
  <c r="K396" i="1"/>
  <c r="J396" i="1"/>
  <c r="M396" i="1"/>
  <c r="J393" i="1"/>
  <c r="K393" i="1"/>
  <c r="J373" i="1"/>
  <c r="M373" i="1"/>
  <c r="K373" i="1"/>
  <c r="L373" i="1"/>
  <c r="M363" i="1"/>
  <c r="J363" i="1"/>
  <c r="K363" i="1"/>
  <c r="L262" i="1"/>
  <c r="K262" i="1"/>
  <c r="M262" i="1"/>
  <c r="J262" i="1"/>
  <c r="M237" i="1"/>
  <c r="L237" i="1"/>
  <c r="J237" i="1"/>
  <c r="K237" i="1"/>
  <c r="J185" i="1"/>
  <c r="K185" i="1"/>
  <c r="L185" i="1"/>
  <c r="M185" i="1"/>
  <c r="L602" i="1"/>
  <c r="K602" i="1"/>
  <c r="J596" i="1"/>
  <c r="K596" i="1"/>
  <c r="M573" i="1"/>
  <c r="J573" i="1"/>
  <c r="K528" i="1"/>
  <c r="J528" i="1"/>
  <c r="J513" i="1"/>
  <c r="M513" i="1"/>
  <c r="K508" i="1"/>
  <c r="J508" i="1"/>
  <c r="L508" i="1"/>
  <c r="M508" i="1"/>
  <c r="J497" i="1"/>
  <c r="K497" i="1"/>
  <c r="J481" i="1"/>
  <c r="L481" i="1"/>
  <c r="L423" i="1"/>
  <c r="K423" i="1"/>
  <c r="J423" i="1"/>
  <c r="M423" i="1"/>
  <c r="K412" i="1"/>
  <c r="J412" i="1"/>
  <c r="M412" i="1"/>
  <c r="J409" i="1"/>
  <c r="K409" i="1"/>
  <c r="J389" i="1"/>
  <c r="M389" i="1"/>
  <c r="K389" i="1"/>
  <c r="L389" i="1"/>
  <c r="M379" i="1"/>
  <c r="J379" i="1"/>
  <c r="K379" i="1"/>
  <c r="K368" i="1"/>
  <c r="M368" i="1"/>
  <c r="K344" i="1"/>
  <c r="L344" i="1"/>
  <c r="L339" i="1"/>
  <c r="J339" i="1"/>
  <c r="K339" i="1"/>
  <c r="M261" i="1"/>
  <c r="J261" i="1"/>
  <c r="L261" i="1"/>
  <c r="K261" i="1"/>
  <c r="K546" i="1"/>
  <c r="L522" i="1"/>
  <c r="L520" i="1"/>
  <c r="M512" i="1"/>
  <c r="J505" i="1"/>
  <c r="K505" i="1"/>
  <c r="L503" i="1"/>
  <c r="K503" i="1"/>
  <c r="M491" i="1"/>
  <c r="M480" i="1"/>
  <c r="L459" i="1"/>
  <c r="J457" i="1"/>
  <c r="K457" i="1"/>
  <c r="M442" i="1"/>
  <c r="K442" i="1"/>
  <c r="L435" i="1"/>
  <c r="J433" i="1"/>
  <c r="L433" i="1"/>
  <c r="K424" i="1"/>
  <c r="M418" i="1"/>
  <c r="J418" i="1"/>
  <c r="M402" i="1"/>
  <c r="J402" i="1"/>
  <c r="M386" i="1"/>
  <c r="J386" i="1"/>
  <c r="M370" i="1"/>
  <c r="J370" i="1"/>
  <c r="J361" i="1"/>
  <c r="K361" i="1"/>
  <c r="K356" i="1"/>
  <c r="J356" i="1"/>
  <c r="M356" i="1"/>
  <c r="J337" i="1"/>
  <c r="K337" i="1"/>
  <c r="L323" i="1"/>
  <c r="J323" i="1"/>
  <c r="K323" i="1"/>
  <c r="M323" i="1"/>
  <c r="K312" i="1"/>
  <c r="M312" i="1"/>
  <c r="L312" i="1"/>
  <c r="L307" i="1"/>
  <c r="K307" i="1"/>
  <c r="L278" i="1"/>
  <c r="J278" i="1"/>
  <c r="K278" i="1"/>
  <c r="M278" i="1"/>
  <c r="K271" i="1"/>
  <c r="L271" i="1"/>
  <c r="M271" i="1"/>
  <c r="M253" i="1"/>
  <c r="L253" i="1"/>
  <c r="J253" i="1"/>
  <c r="K253" i="1"/>
  <c r="J36" i="1"/>
  <c r="L36" i="1"/>
  <c r="K36" i="1"/>
  <c r="M36" i="1"/>
  <c r="J522" i="1"/>
  <c r="J512" i="1"/>
  <c r="K491" i="1"/>
  <c r="J489" i="1"/>
  <c r="K489" i="1"/>
  <c r="J480" i="1"/>
  <c r="M474" i="1"/>
  <c r="K474" i="1"/>
  <c r="J465" i="1"/>
  <c r="L465" i="1"/>
  <c r="M450" i="1"/>
  <c r="J450" i="1"/>
  <c r="L439" i="1"/>
  <c r="K439" i="1"/>
  <c r="J437" i="1"/>
  <c r="M437" i="1"/>
  <c r="J408" i="1"/>
  <c r="L408" i="1"/>
  <c r="J392" i="1"/>
  <c r="L392" i="1"/>
  <c r="J376" i="1"/>
  <c r="L376" i="1"/>
  <c r="J353" i="1"/>
  <c r="L353" i="1"/>
  <c r="K348" i="1"/>
  <c r="L348" i="1"/>
  <c r="J341" i="1"/>
  <c r="K341" i="1"/>
  <c r="K328" i="1"/>
  <c r="J328" i="1"/>
  <c r="J311" i="1"/>
  <c r="L311" i="1"/>
  <c r="M311" i="1"/>
  <c r="J270" i="1"/>
  <c r="L270" i="1"/>
  <c r="M270" i="1"/>
  <c r="K248" i="1"/>
  <c r="M248" i="1"/>
  <c r="J248" i="1"/>
  <c r="J182" i="1"/>
  <c r="K182" i="1"/>
  <c r="L182" i="1"/>
  <c r="M182" i="1"/>
  <c r="J126" i="1"/>
  <c r="K126" i="1"/>
  <c r="M126" i="1"/>
  <c r="L126" i="1"/>
  <c r="L96" i="1"/>
  <c r="M96" i="1"/>
  <c r="J96" i="1"/>
  <c r="K96" i="1"/>
  <c r="M514" i="1"/>
  <c r="J514" i="1"/>
  <c r="K476" i="1"/>
  <c r="J476" i="1"/>
  <c r="J441" i="1"/>
  <c r="K441" i="1"/>
  <c r="M426" i="1"/>
  <c r="K426" i="1"/>
  <c r="J417" i="1"/>
  <c r="L417" i="1"/>
  <c r="L355" i="1"/>
  <c r="K355" i="1"/>
  <c r="K332" i="1"/>
  <c r="J332" i="1"/>
  <c r="K288" i="1"/>
  <c r="M288" i="1"/>
  <c r="J288" i="1"/>
  <c r="L230" i="1"/>
  <c r="M230" i="1"/>
  <c r="J230" i="1"/>
  <c r="K230" i="1"/>
  <c r="K215" i="1"/>
  <c r="M215" i="1"/>
  <c r="J215" i="1"/>
  <c r="L215" i="1"/>
  <c r="J188" i="1"/>
  <c r="L188" i="1"/>
  <c r="M188" i="1"/>
  <c r="L152" i="1"/>
  <c r="M152" i="1"/>
  <c r="J152" i="1"/>
  <c r="K152" i="1"/>
  <c r="L120" i="1"/>
  <c r="M120" i="1"/>
  <c r="K120" i="1"/>
  <c r="K100" i="1"/>
  <c r="J100" i="1"/>
  <c r="M100" i="1"/>
  <c r="L100" i="1"/>
  <c r="M482" i="1"/>
  <c r="J482" i="1"/>
  <c r="L471" i="1"/>
  <c r="K471" i="1"/>
  <c r="J469" i="1"/>
  <c r="M469" i="1"/>
  <c r="L447" i="1"/>
  <c r="M447" i="1"/>
  <c r="K428" i="1"/>
  <c r="J428" i="1"/>
  <c r="K352" i="1"/>
  <c r="J352" i="1"/>
  <c r="M352" i="1"/>
  <c r="J325" i="1"/>
  <c r="K325" i="1"/>
  <c r="L325" i="1"/>
  <c r="M325" i="1"/>
  <c r="L291" i="1"/>
  <c r="J291" i="1"/>
  <c r="K291" i="1"/>
  <c r="M291" i="1"/>
  <c r="K280" i="1"/>
  <c r="M280" i="1"/>
  <c r="L280" i="1"/>
  <c r="K172" i="1"/>
  <c r="J172" i="1"/>
  <c r="M172" i="1"/>
  <c r="L172" i="1"/>
  <c r="J158" i="1"/>
  <c r="L158" i="1"/>
  <c r="K158" i="1"/>
  <c r="M158" i="1"/>
  <c r="L105" i="1"/>
  <c r="J105" i="1"/>
  <c r="K105" i="1"/>
  <c r="M105" i="1"/>
  <c r="M349" i="1"/>
  <c r="M347" i="1"/>
  <c r="M345" i="1"/>
  <c r="M343" i="1"/>
  <c r="J303" i="1"/>
  <c r="L303" i="1"/>
  <c r="J301" i="1"/>
  <c r="L301" i="1"/>
  <c r="M277" i="1"/>
  <c r="J277" i="1"/>
  <c r="L277" i="1"/>
  <c r="K264" i="1"/>
  <c r="M264" i="1"/>
  <c r="K255" i="1"/>
  <c r="L255" i="1"/>
  <c r="J252" i="1"/>
  <c r="K252" i="1"/>
  <c r="M252" i="1"/>
  <c r="K239" i="1"/>
  <c r="L239" i="1"/>
  <c r="M239" i="1"/>
  <c r="K232" i="1"/>
  <c r="L232" i="1"/>
  <c r="M232" i="1"/>
  <c r="K207" i="1"/>
  <c r="M207" i="1"/>
  <c r="L194" i="1"/>
  <c r="J194" i="1"/>
  <c r="K194" i="1"/>
  <c r="M194" i="1"/>
  <c r="M171" i="1"/>
  <c r="K171" i="1"/>
  <c r="J171" i="1"/>
  <c r="L160" i="1"/>
  <c r="J160" i="1"/>
  <c r="K160" i="1"/>
  <c r="M160" i="1"/>
  <c r="J134" i="1"/>
  <c r="K134" i="1"/>
  <c r="L134" i="1"/>
  <c r="M134" i="1"/>
  <c r="K125" i="1"/>
  <c r="J125" i="1"/>
  <c r="L125" i="1"/>
  <c r="J94" i="1"/>
  <c r="L94" i="1"/>
  <c r="M94" i="1"/>
  <c r="M91" i="1"/>
  <c r="K91" i="1"/>
  <c r="J91" i="1"/>
  <c r="K410" i="1"/>
  <c r="L401" i="1"/>
  <c r="K394" i="1"/>
  <c r="L385" i="1"/>
  <c r="K378" i="1"/>
  <c r="L369" i="1"/>
  <c r="L360" i="1"/>
  <c r="J315" i="1"/>
  <c r="K313" i="1"/>
  <c r="K296" i="1"/>
  <c r="M296" i="1"/>
  <c r="J283" i="1"/>
  <c r="K281" i="1"/>
  <c r="J276" i="1"/>
  <c r="M276" i="1"/>
  <c r="J254" i="1"/>
  <c r="L254" i="1"/>
  <c r="L226" i="1"/>
  <c r="J226" i="1"/>
  <c r="J203" i="1"/>
  <c r="M203" i="1"/>
  <c r="J138" i="1"/>
  <c r="L138" i="1"/>
  <c r="K138" i="1"/>
  <c r="K108" i="1"/>
  <c r="L108" i="1"/>
  <c r="J108" i="1"/>
  <c r="M108" i="1"/>
  <c r="L104" i="1"/>
  <c r="M104" i="1"/>
  <c r="J104" i="1"/>
  <c r="L24" i="1"/>
  <c r="M24" i="1"/>
  <c r="J24" i="1"/>
  <c r="K24" i="1"/>
  <c r="J319" i="1"/>
  <c r="L319" i="1"/>
  <c r="J317" i="1"/>
  <c r="L317" i="1"/>
  <c r="J287" i="1"/>
  <c r="L287" i="1"/>
  <c r="J285" i="1"/>
  <c r="L285" i="1"/>
  <c r="J260" i="1"/>
  <c r="M260" i="1"/>
  <c r="L211" i="1"/>
  <c r="M211" i="1"/>
  <c r="J200" i="1"/>
  <c r="K200" i="1"/>
  <c r="L200" i="1"/>
  <c r="M190" i="1"/>
  <c r="K190" i="1"/>
  <c r="L190" i="1"/>
  <c r="K181" i="1"/>
  <c r="J181" i="1"/>
  <c r="L181" i="1"/>
  <c r="K141" i="1"/>
  <c r="J141" i="1"/>
  <c r="M141" i="1"/>
  <c r="J86" i="1"/>
  <c r="L86" i="1"/>
  <c r="K86" i="1"/>
  <c r="M86" i="1"/>
  <c r="K304" i="1"/>
  <c r="M304" i="1"/>
  <c r="M269" i="1"/>
  <c r="L269" i="1"/>
  <c r="J244" i="1"/>
  <c r="M244" i="1"/>
  <c r="M213" i="1"/>
  <c r="K213" i="1"/>
  <c r="L213" i="1"/>
  <c r="K165" i="1"/>
  <c r="J165" i="1"/>
  <c r="M165" i="1"/>
  <c r="J162" i="1"/>
  <c r="K162" i="1"/>
  <c r="J150" i="1"/>
  <c r="L150" i="1"/>
  <c r="M150" i="1"/>
  <c r="J146" i="1"/>
  <c r="L146" i="1"/>
  <c r="K146" i="1"/>
  <c r="M107" i="1"/>
  <c r="K107" i="1"/>
  <c r="L107" i="1"/>
  <c r="J70" i="1"/>
  <c r="L70" i="1"/>
  <c r="K70" i="1"/>
  <c r="M70" i="1"/>
  <c r="L279" i="1"/>
  <c r="L263" i="1"/>
  <c r="L247" i="1"/>
  <c r="L245" i="1"/>
  <c r="L238" i="1"/>
  <c r="M236" i="1"/>
  <c r="L231" i="1"/>
  <c r="L229" i="1"/>
  <c r="M208" i="1"/>
  <c r="L206" i="1"/>
  <c r="M204" i="1"/>
  <c r="M202" i="1"/>
  <c r="K199" i="1"/>
  <c r="M199" i="1"/>
  <c r="L191" i="1"/>
  <c r="L187" i="1"/>
  <c r="M180" i="1"/>
  <c r="J174" i="1"/>
  <c r="K174" i="1"/>
  <c r="L164" i="1"/>
  <c r="J154" i="1"/>
  <c r="L154" i="1"/>
  <c r="K154" i="1"/>
  <c r="K149" i="1"/>
  <c r="J149" i="1"/>
  <c r="M149" i="1"/>
  <c r="J130" i="1"/>
  <c r="L130" i="1"/>
  <c r="K130" i="1"/>
  <c r="K117" i="1"/>
  <c r="J117" i="1"/>
  <c r="L117" i="1"/>
  <c r="M99" i="1"/>
  <c r="K99" i="1"/>
  <c r="L99" i="1"/>
  <c r="J90" i="1"/>
  <c r="L90" i="1"/>
  <c r="M90" i="1"/>
  <c r="J62" i="1"/>
  <c r="K62" i="1"/>
  <c r="M59" i="1"/>
  <c r="K59" i="1"/>
  <c r="L59" i="1"/>
  <c r="M43" i="1"/>
  <c r="J43" i="1"/>
  <c r="K43" i="1"/>
  <c r="L32" i="1"/>
  <c r="K32" i="1"/>
  <c r="J32" i="1"/>
  <c r="M32" i="1"/>
  <c r="J245" i="1"/>
  <c r="K236" i="1"/>
  <c r="J229" i="1"/>
  <c r="L210" i="1"/>
  <c r="J210" i="1"/>
  <c r="J208" i="1"/>
  <c r="J206" i="1"/>
  <c r="K204" i="1"/>
  <c r="J202" i="1"/>
  <c r="K180" i="1"/>
  <c r="L161" i="1"/>
  <c r="K161" i="1"/>
  <c r="K148" i="1"/>
  <c r="J148" i="1"/>
  <c r="M148" i="1"/>
  <c r="J98" i="1"/>
  <c r="L98" i="1"/>
  <c r="M98" i="1"/>
  <c r="J66" i="1"/>
  <c r="L66" i="1"/>
  <c r="M66" i="1"/>
  <c r="L34" i="1"/>
  <c r="J34" i="1"/>
  <c r="K34" i="1"/>
  <c r="M34" i="1"/>
  <c r="L26" i="1"/>
  <c r="J26" i="1"/>
  <c r="M26" i="1"/>
  <c r="K26" i="1"/>
  <c r="K173" i="1"/>
  <c r="L173" i="1"/>
  <c r="K156" i="1"/>
  <c r="L156" i="1"/>
  <c r="L129" i="1"/>
  <c r="K129" i="1"/>
  <c r="K116" i="1"/>
  <c r="L116" i="1"/>
  <c r="M83" i="1"/>
  <c r="K83" i="1"/>
  <c r="J83" i="1"/>
  <c r="L72" i="1"/>
  <c r="J72" i="1"/>
  <c r="M72" i="1"/>
  <c r="K72" i="1"/>
  <c r="K69" i="1"/>
  <c r="J69" i="1"/>
  <c r="L69" i="1"/>
  <c r="L184" i="1"/>
  <c r="M184" i="1"/>
  <c r="L177" i="1"/>
  <c r="J177" i="1"/>
  <c r="M163" i="1"/>
  <c r="K163" i="1"/>
  <c r="L163" i="1"/>
  <c r="M147" i="1"/>
  <c r="K147" i="1"/>
  <c r="J147" i="1"/>
  <c r="M139" i="1"/>
  <c r="K139" i="1"/>
  <c r="J139" i="1"/>
  <c r="L121" i="1"/>
  <c r="K121" i="1"/>
  <c r="L113" i="1"/>
  <c r="J113" i="1"/>
  <c r="L97" i="1"/>
  <c r="J97" i="1"/>
  <c r="M97" i="1"/>
  <c r="K92" i="1"/>
  <c r="J92" i="1"/>
  <c r="L50" i="1"/>
  <c r="J50" i="1"/>
  <c r="K50" i="1"/>
  <c r="M50" i="1"/>
  <c r="K46" i="1"/>
  <c r="M46" i="1"/>
  <c r="L46" i="1"/>
  <c r="M157" i="1"/>
  <c r="L155" i="1"/>
  <c r="M140" i="1"/>
  <c r="L136" i="1"/>
  <c r="M136" i="1"/>
  <c r="M123" i="1"/>
  <c r="K123" i="1"/>
  <c r="M118" i="1"/>
  <c r="J114" i="1"/>
  <c r="L114" i="1"/>
  <c r="K101" i="1"/>
  <c r="J101" i="1"/>
  <c r="M89" i="1"/>
  <c r="L64" i="1"/>
  <c r="M64" i="1"/>
  <c r="L18" i="1"/>
  <c r="J18" i="1"/>
  <c r="L144" i="1"/>
  <c r="M144" i="1"/>
  <c r="M131" i="1"/>
  <c r="K131" i="1"/>
  <c r="J122" i="1"/>
  <c r="L122" i="1"/>
  <c r="K109" i="1"/>
  <c r="J109" i="1"/>
  <c r="L80" i="1"/>
  <c r="M80" i="1"/>
  <c r="K78" i="1"/>
  <c r="J73" i="1"/>
  <c r="K61" i="1"/>
  <c r="J61" i="1"/>
  <c r="M61" i="1"/>
  <c r="L40" i="1"/>
  <c r="J40" i="1"/>
  <c r="M40" i="1"/>
  <c r="J38" i="1"/>
  <c r="K68" i="1"/>
  <c r="M68" i="1"/>
  <c r="L56" i="1"/>
  <c r="J56" i="1"/>
  <c r="M56" i="1"/>
  <c r="J54" i="1"/>
  <c r="L54" i="1"/>
  <c r="M45" i="1"/>
  <c r="K45" i="1"/>
  <c r="J45" i="1"/>
  <c r="J170" i="1"/>
  <c r="L170" i="1"/>
  <c r="L168" i="1"/>
  <c r="M168" i="1"/>
  <c r="L128" i="1"/>
  <c r="M128" i="1"/>
  <c r="M115" i="1"/>
  <c r="K115" i="1"/>
  <c r="J106" i="1"/>
  <c r="L106" i="1"/>
  <c r="K93" i="1"/>
  <c r="J93" i="1"/>
  <c r="M75" i="1"/>
  <c r="K75" i="1"/>
  <c r="J65" i="1"/>
  <c r="L65" i="1"/>
  <c r="J28" i="1"/>
  <c r="M28" i="1"/>
  <c r="L74" i="1"/>
  <c r="K67" i="1"/>
  <c r="L58" i="1"/>
  <c r="M53" i="1"/>
  <c r="K53" i="1"/>
  <c r="K35" i="1"/>
  <c r="L27" i="1"/>
  <c r="M37" i="1"/>
  <c r="K37" i="1"/>
  <c r="J27" i="1"/>
  <c r="M29" i="1"/>
  <c r="K29" i="1"/>
  <c r="L42" i="1"/>
  <c r="J42" i="1"/>
  <c r="M21" i="1"/>
  <c r="K21" i="1"/>
  <c r="CA31" i="2"/>
  <c r="CG33" i="2" l="1"/>
  <c r="CH33" i="2"/>
  <c r="CI33" i="2"/>
  <c r="CG34" i="2"/>
  <c r="CH34" i="2"/>
  <c r="CI34" i="2"/>
  <c r="CG35" i="2"/>
  <c r="CH35" i="2"/>
  <c r="CI35" i="2"/>
  <c r="CG36" i="2"/>
  <c r="CH36" i="2"/>
  <c r="CI36" i="2"/>
  <c r="CG37" i="2"/>
  <c r="CH37" i="2"/>
  <c r="CI37" i="2"/>
  <c r="CG38" i="2"/>
  <c r="CH38" i="2"/>
  <c r="CI38" i="2"/>
  <c r="CG39" i="2"/>
  <c r="CH39" i="2"/>
  <c r="CI39" i="2"/>
  <c r="CG40" i="2"/>
  <c r="CH40" i="2"/>
  <c r="CI40" i="2"/>
  <c r="CG41" i="2"/>
  <c r="CH41" i="2"/>
  <c r="CI41" i="2"/>
  <c r="CG42" i="2"/>
  <c r="CH42" i="2"/>
  <c r="CI42" i="2"/>
  <c r="CG43" i="2"/>
  <c r="CH43" i="2"/>
  <c r="CI43" i="2"/>
  <c r="CG44" i="2"/>
  <c r="CH44" i="2"/>
  <c r="CI44" i="2"/>
  <c r="CG45" i="2"/>
  <c r="CH45" i="2"/>
  <c r="CI45" i="2"/>
  <c r="CG46" i="2"/>
  <c r="CH46" i="2"/>
  <c r="CI46" i="2"/>
  <c r="CG47" i="2"/>
  <c r="CH47" i="2"/>
  <c r="CI47" i="2"/>
  <c r="CG48" i="2"/>
  <c r="CH48" i="2"/>
  <c r="CI48" i="2"/>
  <c r="CG49" i="2"/>
  <c r="CH49" i="2"/>
  <c r="CI49" i="2"/>
  <c r="CG50" i="2"/>
  <c r="CH50" i="2"/>
  <c r="CI50" i="2"/>
  <c r="CG51" i="2"/>
  <c r="CH51" i="2"/>
  <c r="CI51" i="2"/>
  <c r="CG52" i="2"/>
  <c r="CH52" i="2"/>
  <c r="CI52" i="2"/>
  <c r="CG53" i="2"/>
  <c r="CH53" i="2"/>
  <c r="CI53" i="2"/>
  <c r="CG54" i="2"/>
  <c r="CH54" i="2"/>
  <c r="CI54" i="2"/>
  <c r="CG55" i="2"/>
  <c r="CH55" i="2"/>
  <c r="CI55" i="2"/>
  <c r="CG56" i="2"/>
  <c r="CH56" i="2"/>
  <c r="CI56" i="2"/>
  <c r="CG57" i="2"/>
  <c r="CH57" i="2"/>
  <c r="CI57" i="2"/>
  <c r="CG58" i="2"/>
  <c r="CH58" i="2"/>
  <c r="CI58" i="2"/>
  <c r="CG59" i="2"/>
  <c r="CH59" i="2"/>
  <c r="CI59" i="2"/>
  <c r="CG60" i="2"/>
  <c r="CH60" i="2"/>
  <c r="CI60" i="2"/>
  <c r="CG61" i="2"/>
  <c r="CH61" i="2"/>
  <c r="CI61" i="2"/>
  <c r="CG62" i="2"/>
  <c r="CH62" i="2"/>
  <c r="CI62" i="2"/>
  <c r="CG63" i="2"/>
  <c r="CH63" i="2"/>
  <c r="CI63" i="2"/>
  <c r="CG64" i="2"/>
  <c r="CH64" i="2"/>
  <c r="CI64" i="2"/>
  <c r="CG65" i="2"/>
  <c r="CH65" i="2"/>
  <c r="CI65" i="2"/>
  <c r="CG66" i="2"/>
  <c r="CH66" i="2"/>
  <c r="CI66" i="2"/>
  <c r="CG67" i="2"/>
  <c r="CH67" i="2"/>
  <c r="CI67" i="2"/>
  <c r="CG68" i="2"/>
  <c r="CH68" i="2"/>
  <c r="CI68" i="2"/>
  <c r="CG69" i="2"/>
  <c r="CH69" i="2"/>
  <c r="CI69" i="2"/>
  <c r="CG70" i="2"/>
  <c r="CH70" i="2"/>
  <c r="CI70" i="2"/>
  <c r="CG71" i="2"/>
  <c r="CH71" i="2"/>
  <c r="CI71" i="2"/>
  <c r="CG72" i="2"/>
  <c r="CH72" i="2"/>
  <c r="CI72" i="2"/>
  <c r="CG73" i="2"/>
  <c r="CH73" i="2"/>
  <c r="CI73" i="2"/>
  <c r="CG74" i="2"/>
  <c r="CH74" i="2"/>
  <c r="CI74" i="2"/>
  <c r="CG75" i="2"/>
  <c r="CH75" i="2"/>
  <c r="CI75" i="2"/>
  <c r="CG76" i="2"/>
  <c r="CH76" i="2"/>
  <c r="CI76" i="2"/>
  <c r="CG77" i="2"/>
  <c r="CH77" i="2"/>
  <c r="CI77" i="2"/>
  <c r="CG78" i="2"/>
  <c r="CH78" i="2"/>
  <c r="CI78" i="2"/>
  <c r="CG79" i="2"/>
  <c r="CH79" i="2"/>
  <c r="CI79" i="2"/>
  <c r="CG80" i="2"/>
  <c r="CH80" i="2"/>
  <c r="CI80" i="2"/>
  <c r="CG81" i="2"/>
  <c r="CH81" i="2"/>
  <c r="CI81" i="2"/>
  <c r="CG82" i="2"/>
  <c r="CH82" i="2"/>
  <c r="CI82" i="2"/>
  <c r="CG83" i="2"/>
  <c r="CH83" i="2"/>
  <c r="CI83" i="2"/>
  <c r="CG84" i="2"/>
  <c r="CH84" i="2"/>
  <c r="CI84" i="2"/>
  <c r="CG85" i="2"/>
  <c r="CH85" i="2"/>
  <c r="CI85" i="2"/>
  <c r="CG86" i="2"/>
  <c r="CH86" i="2"/>
  <c r="CI86" i="2"/>
  <c r="CG87" i="2"/>
  <c r="CH87" i="2"/>
  <c r="CI87" i="2"/>
  <c r="CG88" i="2"/>
  <c r="CH88" i="2"/>
  <c r="CI88" i="2"/>
  <c r="CG89" i="2"/>
  <c r="CH89" i="2"/>
  <c r="CI89" i="2"/>
  <c r="CG90" i="2"/>
  <c r="CH90" i="2"/>
  <c r="CI90" i="2"/>
  <c r="CG91" i="2"/>
  <c r="CH91" i="2"/>
  <c r="CI91" i="2"/>
  <c r="CG92" i="2"/>
  <c r="CH92" i="2"/>
  <c r="CI92" i="2"/>
  <c r="CG93" i="2"/>
  <c r="CH93" i="2"/>
  <c r="CI93" i="2"/>
  <c r="CG94" i="2"/>
  <c r="CH94" i="2"/>
  <c r="CI94" i="2"/>
  <c r="CG95" i="2"/>
  <c r="CH95" i="2"/>
  <c r="CI95" i="2"/>
  <c r="CG96" i="2"/>
  <c r="CH96" i="2"/>
  <c r="CI96" i="2"/>
  <c r="CG97" i="2"/>
  <c r="CH97" i="2"/>
  <c r="CI97" i="2"/>
  <c r="CG98" i="2"/>
  <c r="CH98" i="2"/>
  <c r="CI98" i="2"/>
  <c r="CG99" i="2"/>
  <c r="CH99" i="2"/>
  <c r="CI99" i="2"/>
  <c r="CG100" i="2"/>
  <c r="CH100" i="2"/>
  <c r="CI100" i="2"/>
  <c r="CG101" i="2"/>
  <c r="CH101" i="2"/>
  <c r="CI101" i="2"/>
  <c r="CG102" i="2"/>
  <c r="CH102" i="2"/>
  <c r="CI102" i="2"/>
  <c r="CG103" i="2"/>
  <c r="CH103" i="2"/>
  <c r="CI103" i="2"/>
  <c r="CG104" i="2"/>
  <c r="CH104" i="2"/>
  <c r="CI104" i="2"/>
  <c r="CG105" i="2"/>
  <c r="CH105" i="2"/>
  <c r="CI105" i="2"/>
  <c r="CG106" i="2"/>
  <c r="CH106" i="2"/>
  <c r="CI106" i="2"/>
  <c r="CG107" i="2"/>
  <c r="CH107" i="2"/>
  <c r="CI107" i="2"/>
  <c r="CG108" i="2"/>
  <c r="CH108" i="2"/>
  <c r="CI108" i="2"/>
  <c r="CG109" i="2"/>
  <c r="CH109" i="2"/>
  <c r="CI109" i="2"/>
  <c r="CG110" i="2"/>
  <c r="CH110" i="2"/>
  <c r="CI110" i="2"/>
  <c r="CG111" i="2"/>
  <c r="CH111" i="2"/>
  <c r="CI111" i="2"/>
  <c r="CG112" i="2"/>
  <c r="CH112" i="2"/>
  <c r="CI112" i="2"/>
  <c r="CG113" i="2"/>
  <c r="CH113" i="2"/>
  <c r="CI113" i="2"/>
  <c r="CG114" i="2"/>
  <c r="CH114" i="2"/>
  <c r="CI114" i="2"/>
  <c r="CG115" i="2"/>
  <c r="CH115" i="2"/>
  <c r="CI115" i="2"/>
  <c r="CG116" i="2"/>
  <c r="CH116" i="2"/>
  <c r="CI116" i="2"/>
  <c r="CG117" i="2"/>
  <c r="CH117" i="2"/>
  <c r="CI117" i="2"/>
  <c r="CG118" i="2"/>
  <c r="CH118" i="2"/>
  <c r="CI118" i="2"/>
  <c r="CG119" i="2"/>
  <c r="CH119" i="2"/>
  <c r="CI119" i="2"/>
  <c r="CG120" i="2"/>
  <c r="CH120" i="2"/>
  <c r="CI120" i="2"/>
  <c r="CG121" i="2"/>
  <c r="CH121" i="2"/>
  <c r="CI121" i="2"/>
  <c r="CG122" i="2"/>
  <c r="CH122" i="2"/>
  <c r="CI122" i="2"/>
  <c r="CG123" i="2"/>
  <c r="CH123" i="2"/>
  <c r="CI123" i="2"/>
  <c r="CG124" i="2"/>
  <c r="CH124" i="2"/>
  <c r="CI124" i="2"/>
  <c r="CG125" i="2"/>
  <c r="CH125" i="2"/>
  <c r="CI125" i="2"/>
  <c r="CG126" i="2"/>
  <c r="CH126" i="2"/>
  <c r="CI126" i="2"/>
  <c r="CG127" i="2"/>
  <c r="CH127" i="2"/>
  <c r="CI127" i="2"/>
  <c r="CG128" i="2"/>
  <c r="CH128" i="2"/>
  <c r="CI128" i="2"/>
  <c r="CG129" i="2"/>
  <c r="CH129" i="2"/>
  <c r="CI129" i="2"/>
  <c r="CG130" i="2"/>
  <c r="CH130" i="2"/>
  <c r="CI130" i="2"/>
  <c r="CG131" i="2"/>
  <c r="CH131" i="2"/>
  <c r="CI131" i="2"/>
  <c r="CG132" i="2"/>
  <c r="CH132" i="2"/>
  <c r="CI132" i="2"/>
  <c r="CG133" i="2"/>
  <c r="CH133" i="2"/>
  <c r="CI133" i="2"/>
  <c r="CG134" i="2"/>
  <c r="CH134" i="2"/>
  <c r="CI134" i="2"/>
  <c r="CG135" i="2"/>
  <c r="CH135" i="2"/>
  <c r="CI135" i="2"/>
  <c r="CG136" i="2"/>
  <c r="CH136" i="2"/>
  <c r="CI136" i="2"/>
  <c r="CG137" i="2"/>
  <c r="CH137" i="2"/>
  <c r="CI137" i="2"/>
  <c r="CG138" i="2"/>
  <c r="CH138" i="2"/>
  <c r="CI138" i="2"/>
  <c r="CG139" i="2"/>
  <c r="CH139" i="2"/>
  <c r="CI139" i="2"/>
  <c r="CG140" i="2"/>
  <c r="CH140" i="2"/>
  <c r="CI140" i="2"/>
  <c r="CG141" i="2"/>
  <c r="CH141" i="2"/>
  <c r="CI141" i="2"/>
  <c r="CG142" i="2"/>
  <c r="CH142" i="2"/>
  <c r="CI142" i="2"/>
  <c r="CG143" i="2"/>
  <c r="CH143" i="2"/>
  <c r="CI143" i="2"/>
  <c r="CG144" i="2"/>
  <c r="CH144" i="2"/>
  <c r="CI144" i="2"/>
  <c r="CG145" i="2"/>
  <c r="CH145" i="2"/>
  <c r="CI145" i="2"/>
  <c r="CG146" i="2"/>
  <c r="CH146" i="2"/>
  <c r="CI146" i="2"/>
  <c r="CG147" i="2"/>
  <c r="CH147" i="2"/>
  <c r="CI147" i="2"/>
  <c r="CG148" i="2"/>
  <c r="CH148" i="2"/>
  <c r="CI148" i="2"/>
  <c r="CG149" i="2"/>
  <c r="CH149" i="2"/>
  <c r="CI149" i="2"/>
  <c r="CG150" i="2"/>
  <c r="CH150" i="2"/>
  <c r="CI150" i="2"/>
  <c r="CG151" i="2"/>
  <c r="CH151" i="2"/>
  <c r="CI151" i="2"/>
  <c r="CG152" i="2"/>
  <c r="CH152" i="2"/>
  <c r="CI152" i="2"/>
  <c r="CG153" i="2"/>
  <c r="CH153" i="2"/>
  <c r="CI153" i="2"/>
  <c r="CG154" i="2"/>
  <c r="CH154" i="2"/>
  <c r="CI154" i="2"/>
  <c r="CG155" i="2"/>
  <c r="CH155" i="2"/>
  <c r="CI155" i="2"/>
  <c r="CG156" i="2"/>
  <c r="CH156" i="2"/>
  <c r="CI156" i="2"/>
  <c r="CG157" i="2"/>
  <c r="CH157" i="2"/>
  <c r="CI157" i="2"/>
  <c r="CG158" i="2"/>
  <c r="CH158" i="2"/>
  <c r="CI158" i="2"/>
  <c r="CG159" i="2"/>
  <c r="CH159" i="2"/>
  <c r="CI159" i="2"/>
  <c r="CG160" i="2"/>
  <c r="CH160" i="2"/>
  <c r="CI160" i="2"/>
  <c r="CG161" i="2"/>
  <c r="CH161" i="2"/>
  <c r="CI161" i="2"/>
  <c r="CG162" i="2"/>
  <c r="CH162" i="2"/>
  <c r="CI162" i="2"/>
  <c r="CG163" i="2"/>
  <c r="CH163" i="2"/>
  <c r="CI163" i="2"/>
  <c r="CG164" i="2"/>
  <c r="CH164" i="2"/>
  <c r="CI164" i="2"/>
  <c r="CG165" i="2"/>
  <c r="CH165" i="2"/>
  <c r="CI165" i="2"/>
  <c r="CG166" i="2"/>
  <c r="CH166" i="2"/>
  <c r="CI166" i="2"/>
  <c r="CG167" i="2"/>
  <c r="CH167" i="2"/>
  <c r="CI167" i="2"/>
  <c r="CG168" i="2"/>
  <c r="CH168" i="2"/>
  <c r="CI168" i="2"/>
  <c r="CG169" i="2"/>
  <c r="CH169" i="2"/>
  <c r="CI169" i="2"/>
  <c r="CG170" i="2"/>
  <c r="CH170" i="2"/>
  <c r="CI170" i="2"/>
  <c r="CG171" i="2"/>
  <c r="CH171" i="2"/>
  <c r="CI171" i="2"/>
  <c r="CG172" i="2"/>
  <c r="CH172" i="2"/>
  <c r="CI172" i="2"/>
  <c r="CG173" i="2"/>
  <c r="CH173" i="2"/>
  <c r="CI173" i="2"/>
  <c r="CG174" i="2"/>
  <c r="CH174" i="2"/>
  <c r="CI174" i="2"/>
  <c r="CG175" i="2"/>
  <c r="CH175" i="2"/>
  <c r="CI175" i="2"/>
  <c r="CG176" i="2"/>
  <c r="CH176" i="2"/>
  <c r="CI176" i="2"/>
  <c r="CG177" i="2"/>
  <c r="CH177" i="2"/>
  <c r="CI177" i="2"/>
  <c r="CG178" i="2"/>
  <c r="CH178" i="2"/>
  <c r="CI178" i="2"/>
  <c r="CG179" i="2"/>
  <c r="CH179" i="2"/>
  <c r="CI179" i="2"/>
  <c r="CG180" i="2"/>
  <c r="CH180" i="2"/>
  <c r="CI180" i="2"/>
  <c r="CG181" i="2"/>
  <c r="CH181" i="2"/>
  <c r="CI181" i="2"/>
  <c r="CG182" i="2"/>
  <c r="CH182" i="2"/>
  <c r="CI182" i="2"/>
  <c r="CG183" i="2"/>
  <c r="CH183" i="2"/>
  <c r="CI183" i="2"/>
  <c r="CG184" i="2"/>
  <c r="CH184" i="2"/>
  <c r="CI184" i="2"/>
  <c r="CG185" i="2"/>
  <c r="CH185" i="2"/>
  <c r="CI185" i="2"/>
  <c r="CG186" i="2"/>
  <c r="CH186" i="2"/>
  <c r="CI186" i="2"/>
  <c r="CG187" i="2"/>
  <c r="CH187" i="2"/>
  <c r="CI187" i="2"/>
  <c r="CG188" i="2"/>
  <c r="CH188" i="2"/>
  <c r="CI188" i="2"/>
  <c r="CG189" i="2"/>
  <c r="CH189" i="2"/>
  <c r="CI189" i="2"/>
  <c r="CG190" i="2"/>
  <c r="CH190" i="2"/>
  <c r="CI190" i="2"/>
  <c r="CG191" i="2"/>
  <c r="CH191" i="2"/>
  <c r="CI191" i="2"/>
  <c r="CG192" i="2"/>
  <c r="CH192" i="2"/>
  <c r="CI192" i="2"/>
  <c r="CG193" i="2"/>
  <c r="CH193" i="2"/>
  <c r="CI193" i="2"/>
  <c r="CG194" i="2"/>
  <c r="CH194" i="2"/>
  <c r="CI194" i="2"/>
  <c r="CG195" i="2"/>
  <c r="CH195" i="2"/>
  <c r="CI195" i="2"/>
  <c r="CG196" i="2"/>
  <c r="CH196" i="2"/>
  <c r="CI196" i="2"/>
  <c r="CG197" i="2"/>
  <c r="CH197" i="2"/>
  <c r="CI197" i="2"/>
  <c r="CG198" i="2"/>
  <c r="CH198" i="2"/>
  <c r="CI198" i="2"/>
  <c r="CG199" i="2"/>
  <c r="CH199" i="2"/>
  <c r="CI199" i="2"/>
  <c r="CG200" i="2"/>
  <c r="CH200" i="2"/>
  <c r="CI200" i="2"/>
  <c r="CG201" i="2"/>
  <c r="CH201" i="2"/>
  <c r="CI201" i="2"/>
  <c r="CG202" i="2"/>
  <c r="CH202" i="2"/>
  <c r="CI202" i="2"/>
  <c r="CG203" i="2"/>
  <c r="CH203" i="2"/>
  <c r="CI203" i="2"/>
  <c r="CG204" i="2"/>
  <c r="CH204" i="2"/>
  <c r="CI204" i="2"/>
  <c r="CG205" i="2"/>
  <c r="CH205" i="2"/>
  <c r="CI205" i="2"/>
  <c r="CG206" i="2"/>
  <c r="CH206" i="2"/>
  <c r="CI206" i="2"/>
  <c r="CG207" i="2"/>
  <c r="CH207" i="2"/>
  <c r="CI207" i="2"/>
  <c r="CG208" i="2"/>
  <c r="CH208" i="2"/>
  <c r="CI208" i="2"/>
  <c r="CG209" i="2"/>
  <c r="CH209" i="2"/>
  <c r="CI209" i="2"/>
  <c r="CG210" i="2"/>
  <c r="CH210" i="2"/>
  <c r="CI210" i="2"/>
  <c r="CG211" i="2"/>
  <c r="CH211" i="2"/>
  <c r="CI211" i="2"/>
  <c r="CG212" i="2"/>
  <c r="CH212" i="2"/>
  <c r="CI212" i="2"/>
  <c r="CG213" i="2"/>
  <c r="CH213" i="2"/>
  <c r="CI213" i="2"/>
  <c r="CG214" i="2"/>
  <c r="CH214" i="2"/>
  <c r="CI214" i="2"/>
  <c r="CG215" i="2"/>
  <c r="CH215" i="2"/>
  <c r="CI215" i="2"/>
  <c r="CG216" i="2"/>
  <c r="CH216" i="2"/>
  <c r="CI216" i="2"/>
  <c r="CG217" i="2"/>
  <c r="CH217" i="2"/>
  <c r="CI217" i="2"/>
  <c r="CG218" i="2"/>
  <c r="CH218" i="2"/>
  <c r="CI218" i="2"/>
  <c r="CG219" i="2"/>
  <c r="CH219" i="2"/>
  <c r="CI219" i="2"/>
  <c r="CG220" i="2"/>
  <c r="CH220" i="2"/>
  <c r="CI220" i="2"/>
  <c r="CG221" i="2"/>
  <c r="CH221" i="2"/>
  <c r="CI221" i="2"/>
  <c r="CG222" i="2"/>
  <c r="CH222" i="2"/>
  <c r="CI222" i="2"/>
  <c r="CG223" i="2"/>
  <c r="CH223" i="2"/>
  <c r="CI223" i="2"/>
  <c r="CG224" i="2"/>
  <c r="CH224" i="2"/>
  <c r="CI224" i="2"/>
  <c r="CG225" i="2"/>
  <c r="CH225" i="2"/>
  <c r="CI225" i="2"/>
  <c r="CG226" i="2"/>
  <c r="CH226" i="2"/>
  <c r="CI226" i="2"/>
  <c r="CG227" i="2"/>
  <c r="CH227" i="2"/>
  <c r="CI227" i="2"/>
  <c r="CG228" i="2"/>
  <c r="CH228" i="2"/>
  <c r="CI228" i="2"/>
  <c r="CG229" i="2"/>
  <c r="CH229" i="2"/>
  <c r="CI229" i="2"/>
  <c r="CG230" i="2"/>
  <c r="CH230" i="2"/>
  <c r="CI230" i="2"/>
  <c r="CG231" i="2"/>
  <c r="CH231" i="2"/>
  <c r="CI231" i="2"/>
  <c r="CG232" i="2"/>
  <c r="CH232" i="2"/>
  <c r="CI232" i="2"/>
  <c r="CG233" i="2"/>
  <c r="CH233" i="2"/>
  <c r="CI233" i="2"/>
  <c r="CG234" i="2"/>
  <c r="CH234" i="2"/>
  <c r="CI234" i="2"/>
  <c r="CG235" i="2"/>
  <c r="CH235" i="2"/>
  <c r="CI235" i="2"/>
  <c r="CG236" i="2"/>
  <c r="CH236" i="2"/>
  <c r="CI236" i="2"/>
  <c r="CG237" i="2"/>
  <c r="CH237" i="2"/>
  <c r="CI237" i="2"/>
  <c r="CG238" i="2"/>
  <c r="CH238" i="2"/>
  <c r="CI238" i="2"/>
  <c r="CG239" i="2"/>
  <c r="CH239" i="2"/>
  <c r="CI239" i="2"/>
  <c r="CG240" i="2"/>
  <c r="CH240" i="2"/>
  <c r="CI240" i="2"/>
  <c r="CG241" i="2"/>
  <c r="CH241" i="2"/>
  <c r="CI241" i="2"/>
  <c r="CG242" i="2"/>
  <c r="CH242" i="2"/>
  <c r="CI242" i="2"/>
  <c r="CG243" i="2"/>
  <c r="CH243" i="2"/>
  <c r="CI243" i="2"/>
  <c r="CG244" i="2"/>
  <c r="CH244" i="2"/>
  <c r="CI244" i="2"/>
  <c r="CG245" i="2"/>
  <c r="CH245" i="2"/>
  <c r="CI245" i="2"/>
  <c r="CG246" i="2"/>
  <c r="CH246" i="2"/>
  <c r="CI246" i="2"/>
  <c r="CG247" i="2"/>
  <c r="CH247" i="2"/>
  <c r="CI247" i="2"/>
  <c r="CG248" i="2"/>
  <c r="CH248" i="2"/>
  <c r="CI248" i="2"/>
  <c r="CG249" i="2"/>
  <c r="CH249" i="2"/>
  <c r="CI249" i="2"/>
  <c r="CG250" i="2"/>
  <c r="CH250" i="2"/>
  <c r="CI250" i="2"/>
  <c r="CG251" i="2"/>
  <c r="CH251" i="2"/>
  <c r="CI251" i="2"/>
  <c r="CG252" i="2"/>
  <c r="CH252" i="2"/>
  <c r="CI252" i="2"/>
  <c r="CG253" i="2"/>
  <c r="CH253" i="2"/>
  <c r="CI253" i="2"/>
  <c r="CG254" i="2"/>
  <c r="CH254" i="2"/>
  <c r="CI254" i="2"/>
  <c r="CG255" i="2"/>
  <c r="CH255" i="2"/>
  <c r="CI255" i="2"/>
  <c r="CG256" i="2"/>
  <c r="CH256" i="2"/>
  <c r="CI256" i="2"/>
  <c r="CG257" i="2"/>
  <c r="CH257" i="2"/>
  <c r="CI257" i="2"/>
  <c r="CG258" i="2"/>
  <c r="CH258" i="2"/>
  <c r="CI258" i="2"/>
  <c r="CG259" i="2"/>
  <c r="CH259" i="2"/>
  <c r="CI259" i="2"/>
  <c r="CG260" i="2"/>
  <c r="CH260" i="2"/>
  <c r="CI260" i="2"/>
  <c r="CG261" i="2"/>
  <c r="CH261" i="2"/>
  <c r="CI261" i="2"/>
  <c r="CG262" i="2"/>
  <c r="CH262" i="2"/>
  <c r="CI262" i="2"/>
  <c r="CG263" i="2"/>
  <c r="CH263" i="2"/>
  <c r="CI263" i="2"/>
  <c r="CG264" i="2"/>
  <c r="CH264" i="2"/>
  <c r="CI264" i="2"/>
  <c r="CG265" i="2"/>
  <c r="CH265" i="2"/>
  <c r="CI265" i="2"/>
  <c r="CG266" i="2"/>
  <c r="CH266" i="2"/>
  <c r="CI266" i="2"/>
  <c r="CG267" i="2"/>
  <c r="CH267" i="2"/>
  <c r="CI267" i="2"/>
  <c r="CG268" i="2"/>
  <c r="CH268" i="2"/>
  <c r="CI268" i="2"/>
  <c r="CG269" i="2"/>
  <c r="CH269" i="2"/>
  <c r="CI269" i="2"/>
  <c r="CG270" i="2"/>
  <c r="CH270" i="2"/>
  <c r="CI270" i="2"/>
  <c r="CG271" i="2"/>
  <c r="CH271" i="2"/>
  <c r="CI271" i="2"/>
  <c r="CG272" i="2"/>
  <c r="CH272" i="2"/>
  <c r="CI272" i="2"/>
  <c r="CG273" i="2"/>
  <c r="CH273" i="2"/>
  <c r="CI273" i="2"/>
  <c r="CG274" i="2"/>
  <c r="CH274" i="2"/>
  <c r="CI274" i="2"/>
  <c r="CG275" i="2"/>
  <c r="CH275" i="2"/>
  <c r="CI275" i="2"/>
  <c r="CG276" i="2"/>
  <c r="CH276" i="2"/>
  <c r="CI276" i="2"/>
  <c r="CG277" i="2"/>
  <c r="CH277" i="2"/>
  <c r="CI277" i="2"/>
  <c r="CG278" i="2"/>
  <c r="CH278" i="2"/>
  <c r="CI278" i="2"/>
  <c r="CG279" i="2"/>
  <c r="CH279" i="2"/>
  <c r="CI279" i="2"/>
  <c r="CG280" i="2"/>
  <c r="CH280" i="2"/>
  <c r="CI280" i="2"/>
  <c r="CG281" i="2"/>
  <c r="CH281" i="2"/>
  <c r="CI281" i="2"/>
  <c r="CG282" i="2"/>
  <c r="CH282" i="2"/>
  <c r="CI282" i="2"/>
  <c r="CG283" i="2"/>
  <c r="CH283" i="2"/>
  <c r="CI283" i="2"/>
  <c r="CG284" i="2"/>
  <c r="CH284" i="2"/>
  <c r="CI284" i="2"/>
  <c r="CG285" i="2"/>
  <c r="CH285" i="2"/>
  <c r="CI285" i="2"/>
  <c r="CG286" i="2"/>
  <c r="CH286" i="2"/>
  <c r="CI286" i="2"/>
  <c r="CG287" i="2"/>
  <c r="CH287" i="2"/>
  <c r="CI287" i="2"/>
  <c r="CG288" i="2"/>
  <c r="CH288" i="2"/>
  <c r="CI288" i="2"/>
  <c r="CG289" i="2"/>
  <c r="CH289" i="2"/>
  <c r="CI289" i="2"/>
  <c r="CG290" i="2"/>
  <c r="CH290" i="2"/>
  <c r="CI290" i="2"/>
  <c r="CG291" i="2"/>
  <c r="CH291" i="2"/>
  <c r="CI291" i="2"/>
  <c r="CG292" i="2"/>
  <c r="CH292" i="2"/>
  <c r="CI292" i="2"/>
  <c r="CG293" i="2"/>
  <c r="CH293" i="2"/>
  <c r="CI293" i="2"/>
  <c r="CG294" i="2"/>
  <c r="CH294" i="2"/>
  <c r="CI294" i="2"/>
  <c r="CG295" i="2"/>
  <c r="CH295" i="2"/>
  <c r="CI295" i="2"/>
  <c r="CG296" i="2"/>
  <c r="CH296" i="2"/>
  <c r="CI296" i="2"/>
  <c r="CG297" i="2"/>
  <c r="CH297" i="2"/>
  <c r="CI297" i="2"/>
  <c r="CG298" i="2"/>
  <c r="CH298" i="2"/>
  <c r="CI298" i="2"/>
  <c r="CG299" i="2"/>
  <c r="CH299" i="2"/>
  <c r="CI299" i="2"/>
  <c r="CG300" i="2"/>
  <c r="CH300" i="2"/>
  <c r="CI300" i="2"/>
  <c r="CG301" i="2"/>
  <c r="CH301" i="2"/>
  <c r="CI301" i="2"/>
  <c r="CG302" i="2"/>
  <c r="CH302" i="2"/>
  <c r="CI302" i="2"/>
  <c r="CG303" i="2"/>
  <c r="CH303" i="2"/>
  <c r="CI303" i="2"/>
  <c r="CG304" i="2"/>
  <c r="CH304" i="2"/>
  <c r="CI304" i="2"/>
  <c r="CG305" i="2"/>
  <c r="CH305" i="2"/>
  <c r="CI305" i="2"/>
  <c r="CG306" i="2"/>
  <c r="CH306" i="2"/>
  <c r="CI306" i="2"/>
  <c r="CG307" i="2"/>
  <c r="CH307" i="2"/>
  <c r="CI307" i="2"/>
  <c r="CG308" i="2"/>
  <c r="CH308" i="2"/>
  <c r="CI308" i="2"/>
  <c r="CG309" i="2"/>
  <c r="CH309" i="2"/>
  <c r="CI309" i="2"/>
  <c r="CG310" i="2"/>
  <c r="CH310" i="2"/>
  <c r="CI310" i="2"/>
  <c r="CG311" i="2"/>
  <c r="CH311" i="2"/>
  <c r="CI311" i="2"/>
  <c r="CG312" i="2"/>
  <c r="CH312" i="2"/>
  <c r="CI312" i="2"/>
  <c r="CG313" i="2"/>
  <c r="CH313" i="2"/>
  <c r="CI313" i="2"/>
  <c r="CG314" i="2"/>
  <c r="CH314" i="2"/>
  <c r="CI314" i="2"/>
  <c r="CG315" i="2"/>
  <c r="CH315" i="2"/>
  <c r="CI315" i="2"/>
  <c r="CG316" i="2"/>
  <c r="CH316" i="2"/>
  <c r="CI316" i="2"/>
  <c r="CG317" i="2"/>
  <c r="CH317" i="2"/>
  <c r="CI317" i="2"/>
  <c r="CG318" i="2"/>
  <c r="CH318" i="2"/>
  <c r="CI318" i="2"/>
  <c r="CG319" i="2"/>
  <c r="CH319" i="2"/>
  <c r="CI319" i="2"/>
  <c r="CG320" i="2"/>
  <c r="CH320" i="2"/>
  <c r="CI320" i="2"/>
  <c r="CG321" i="2"/>
  <c r="CH321" i="2"/>
  <c r="CI321" i="2"/>
  <c r="CG322" i="2"/>
  <c r="CH322" i="2"/>
  <c r="CI322" i="2"/>
  <c r="CG323" i="2"/>
  <c r="CH323" i="2"/>
  <c r="CI323" i="2"/>
  <c r="CG324" i="2"/>
  <c r="CH324" i="2"/>
  <c r="CI324" i="2"/>
  <c r="CG325" i="2"/>
  <c r="CH325" i="2"/>
  <c r="CI325" i="2"/>
  <c r="CG326" i="2"/>
  <c r="CH326" i="2"/>
  <c r="CI326" i="2"/>
  <c r="CG327" i="2"/>
  <c r="CH327" i="2"/>
  <c r="CI327" i="2"/>
  <c r="CG328" i="2"/>
  <c r="CH328" i="2"/>
  <c r="CI328" i="2"/>
  <c r="CG329" i="2"/>
  <c r="CH329" i="2"/>
  <c r="CI329" i="2"/>
  <c r="CG330" i="2"/>
  <c r="CH330" i="2"/>
  <c r="CI330" i="2"/>
  <c r="CG331" i="2"/>
  <c r="CH331" i="2"/>
  <c r="CI331" i="2"/>
  <c r="CG332" i="2"/>
  <c r="CH332" i="2"/>
  <c r="CI332" i="2"/>
  <c r="CG333" i="2"/>
  <c r="CH333" i="2"/>
  <c r="CI333" i="2"/>
  <c r="CG334" i="2"/>
  <c r="CH334" i="2"/>
  <c r="CI334" i="2"/>
  <c r="CG335" i="2"/>
  <c r="CH335" i="2"/>
  <c r="CI335" i="2"/>
  <c r="CG336" i="2"/>
  <c r="CH336" i="2"/>
  <c r="CI336" i="2"/>
  <c r="CG337" i="2"/>
  <c r="CH337" i="2"/>
  <c r="CI337" i="2"/>
  <c r="CG338" i="2"/>
  <c r="CH338" i="2"/>
  <c r="CI338" i="2"/>
  <c r="CG339" i="2"/>
  <c r="CH339" i="2"/>
  <c r="CI339" i="2"/>
  <c r="CG340" i="2"/>
  <c r="CH340" i="2"/>
  <c r="CI340" i="2"/>
  <c r="CG341" i="2"/>
  <c r="CH341" i="2"/>
  <c r="CI341" i="2"/>
  <c r="CG342" i="2"/>
  <c r="CH342" i="2"/>
  <c r="CI342" i="2"/>
  <c r="CG343" i="2"/>
  <c r="CH343" i="2"/>
  <c r="CI343" i="2"/>
  <c r="CG344" i="2"/>
  <c r="CH344" i="2"/>
  <c r="CI344" i="2"/>
  <c r="CG345" i="2"/>
  <c r="CH345" i="2"/>
  <c r="CI345" i="2"/>
  <c r="CG346" i="2"/>
  <c r="CH346" i="2"/>
  <c r="CI346" i="2"/>
  <c r="CG347" i="2"/>
  <c r="CH347" i="2"/>
  <c r="CI347" i="2"/>
  <c r="CG348" i="2"/>
  <c r="CH348" i="2"/>
  <c r="CI348" i="2"/>
  <c r="CG349" i="2"/>
  <c r="CH349" i="2"/>
  <c r="CI349" i="2"/>
  <c r="CG350" i="2"/>
  <c r="CH350" i="2"/>
  <c r="CI350" i="2"/>
  <c r="CG351" i="2"/>
  <c r="CH351" i="2"/>
  <c r="CI351" i="2"/>
  <c r="CG352" i="2"/>
  <c r="CH352" i="2"/>
  <c r="CI352" i="2"/>
  <c r="CG353" i="2"/>
  <c r="CH353" i="2"/>
  <c r="CI353" i="2"/>
  <c r="CG354" i="2"/>
  <c r="CH354" i="2"/>
  <c r="CI354" i="2"/>
  <c r="CG355" i="2"/>
  <c r="CH355" i="2"/>
  <c r="CI355" i="2"/>
  <c r="CG356" i="2"/>
  <c r="CH356" i="2"/>
  <c r="CI356" i="2"/>
  <c r="CG357" i="2"/>
  <c r="CH357" i="2"/>
  <c r="CI357" i="2"/>
  <c r="CG358" i="2"/>
  <c r="CH358" i="2"/>
  <c r="CI358" i="2"/>
  <c r="CG359" i="2"/>
  <c r="CH359" i="2"/>
  <c r="CI359" i="2"/>
  <c r="CG360" i="2"/>
  <c r="CH360" i="2"/>
  <c r="CI360" i="2"/>
  <c r="CG361" i="2"/>
  <c r="CH361" i="2"/>
  <c r="CI361" i="2"/>
  <c r="CG362" i="2"/>
  <c r="CH362" i="2"/>
  <c r="CI362" i="2"/>
  <c r="CG363" i="2"/>
  <c r="CH363" i="2"/>
  <c r="CI363" i="2"/>
  <c r="CG364" i="2"/>
  <c r="CH364" i="2"/>
  <c r="CI364" i="2"/>
  <c r="CG365" i="2"/>
  <c r="CH365" i="2"/>
  <c r="CI365" i="2"/>
  <c r="CG366" i="2"/>
  <c r="CH366" i="2"/>
  <c r="CI366" i="2"/>
  <c r="CG367" i="2"/>
  <c r="CH367" i="2"/>
  <c r="CI367" i="2"/>
  <c r="CG368" i="2"/>
  <c r="CH368" i="2"/>
  <c r="CI368" i="2"/>
  <c r="CG369" i="2"/>
  <c r="CH369" i="2"/>
  <c r="CI369" i="2"/>
  <c r="CG370" i="2"/>
  <c r="CH370" i="2"/>
  <c r="CI370" i="2"/>
  <c r="CG371" i="2"/>
  <c r="CH371" i="2"/>
  <c r="CI371" i="2"/>
  <c r="CG372" i="2"/>
  <c r="CH372" i="2"/>
  <c r="CI372" i="2"/>
  <c r="CG373" i="2"/>
  <c r="CH373" i="2"/>
  <c r="CI373" i="2"/>
  <c r="CG374" i="2"/>
  <c r="CH374" i="2"/>
  <c r="CI374" i="2"/>
  <c r="CG375" i="2"/>
  <c r="CH375" i="2"/>
  <c r="CI375" i="2"/>
  <c r="CG376" i="2"/>
  <c r="CH376" i="2"/>
  <c r="CI376" i="2"/>
  <c r="CG377" i="2"/>
  <c r="CH377" i="2"/>
  <c r="CI377" i="2"/>
  <c r="CG378" i="2"/>
  <c r="CH378" i="2"/>
  <c r="CI378" i="2"/>
  <c r="CG379" i="2"/>
  <c r="CH379" i="2"/>
  <c r="CI379" i="2"/>
  <c r="CG380" i="2"/>
  <c r="CH380" i="2"/>
  <c r="CI380" i="2"/>
  <c r="CG381" i="2"/>
  <c r="CH381" i="2"/>
  <c r="CI381" i="2"/>
  <c r="CG382" i="2"/>
  <c r="CH382" i="2"/>
  <c r="CI382" i="2"/>
  <c r="CG383" i="2"/>
  <c r="CH383" i="2"/>
  <c r="CI383" i="2"/>
  <c r="CG384" i="2"/>
  <c r="CH384" i="2"/>
  <c r="CI384" i="2"/>
  <c r="CG385" i="2"/>
  <c r="CH385" i="2"/>
  <c r="CI385" i="2"/>
  <c r="CG386" i="2"/>
  <c r="CH386" i="2"/>
  <c r="CI386" i="2"/>
  <c r="CG387" i="2"/>
  <c r="CH387" i="2"/>
  <c r="CI387" i="2"/>
  <c r="CG388" i="2"/>
  <c r="CH388" i="2"/>
  <c r="CI388" i="2"/>
  <c r="CG389" i="2"/>
  <c r="CH389" i="2"/>
  <c r="CI389" i="2"/>
  <c r="CG390" i="2"/>
  <c r="CH390" i="2"/>
  <c r="CI390" i="2"/>
  <c r="CG391" i="2"/>
  <c r="CH391" i="2"/>
  <c r="CI391" i="2"/>
  <c r="CG392" i="2"/>
  <c r="CH392" i="2"/>
  <c r="CI392" i="2"/>
  <c r="CG393" i="2"/>
  <c r="CH393" i="2"/>
  <c r="CI393" i="2"/>
  <c r="CG394" i="2"/>
  <c r="CH394" i="2"/>
  <c r="CI394" i="2"/>
  <c r="CG395" i="2"/>
  <c r="CH395" i="2"/>
  <c r="CI395" i="2"/>
  <c r="CG396" i="2"/>
  <c r="CH396" i="2"/>
  <c r="CI396" i="2"/>
  <c r="CG397" i="2"/>
  <c r="CH397" i="2"/>
  <c r="CI397" i="2"/>
  <c r="CG398" i="2"/>
  <c r="CH398" i="2"/>
  <c r="CI398" i="2"/>
  <c r="CG399" i="2"/>
  <c r="CH399" i="2"/>
  <c r="CI399" i="2"/>
  <c r="CG400" i="2"/>
  <c r="CH400" i="2"/>
  <c r="CI400" i="2"/>
  <c r="CG401" i="2"/>
  <c r="CH401" i="2"/>
  <c r="CI401" i="2"/>
  <c r="CG402" i="2"/>
  <c r="CH402" i="2"/>
  <c r="CI402" i="2"/>
  <c r="CG403" i="2"/>
  <c r="CH403" i="2"/>
  <c r="CI403" i="2"/>
  <c r="CG404" i="2"/>
  <c r="CH404" i="2"/>
  <c r="CI404" i="2"/>
  <c r="CG405" i="2"/>
  <c r="CH405" i="2"/>
  <c r="CI405" i="2"/>
  <c r="CG406" i="2"/>
  <c r="CH406" i="2"/>
  <c r="CI406" i="2"/>
  <c r="CG407" i="2"/>
  <c r="CH407" i="2"/>
  <c r="CI407" i="2"/>
  <c r="CG408" i="2"/>
  <c r="CH408" i="2"/>
  <c r="CI408" i="2"/>
  <c r="CG409" i="2"/>
  <c r="CH409" i="2"/>
  <c r="CI409" i="2"/>
  <c r="CG410" i="2"/>
  <c r="CH410" i="2"/>
  <c r="CI410" i="2"/>
  <c r="CG411" i="2"/>
  <c r="CH411" i="2"/>
  <c r="CI411" i="2"/>
  <c r="CG412" i="2"/>
  <c r="CH412" i="2"/>
  <c r="CI412" i="2"/>
  <c r="CG413" i="2"/>
  <c r="CH413" i="2"/>
  <c r="CI413" i="2"/>
  <c r="CG414" i="2"/>
  <c r="CH414" i="2"/>
  <c r="CI414" i="2"/>
  <c r="CG415" i="2"/>
  <c r="CH415" i="2"/>
  <c r="CI415" i="2"/>
  <c r="CG416" i="2"/>
  <c r="CH416" i="2"/>
  <c r="CI416" i="2"/>
  <c r="CG417" i="2"/>
  <c r="CH417" i="2"/>
  <c r="CI417" i="2"/>
  <c r="CG418" i="2"/>
  <c r="CH418" i="2"/>
  <c r="CI418" i="2"/>
  <c r="CG419" i="2"/>
  <c r="CH419" i="2"/>
  <c r="CI419" i="2"/>
  <c r="CG420" i="2"/>
  <c r="CH420" i="2"/>
  <c r="CI420" i="2"/>
  <c r="CG421" i="2"/>
  <c r="CH421" i="2"/>
  <c r="CI421" i="2"/>
  <c r="CG422" i="2"/>
  <c r="CH422" i="2"/>
  <c r="CI422" i="2"/>
  <c r="CG423" i="2"/>
  <c r="CH423" i="2"/>
  <c r="CI423" i="2"/>
  <c r="CG424" i="2"/>
  <c r="CH424" i="2"/>
  <c r="CI424" i="2"/>
  <c r="CG425" i="2"/>
  <c r="CH425" i="2"/>
  <c r="CI425" i="2"/>
  <c r="CG426" i="2"/>
  <c r="CH426" i="2"/>
  <c r="CI426" i="2"/>
  <c r="CG427" i="2"/>
  <c r="CH427" i="2"/>
  <c r="CI427" i="2"/>
  <c r="CG428" i="2"/>
  <c r="CH428" i="2"/>
  <c r="CI428" i="2"/>
  <c r="CG429" i="2"/>
  <c r="CH429" i="2"/>
  <c r="CI429" i="2"/>
  <c r="CG430" i="2"/>
  <c r="CH430" i="2"/>
  <c r="CI430" i="2"/>
  <c r="CG431" i="2"/>
  <c r="CH431" i="2"/>
  <c r="CI431" i="2"/>
  <c r="CG432" i="2"/>
  <c r="CH432" i="2"/>
  <c r="CI432" i="2"/>
  <c r="CG433" i="2"/>
  <c r="CH433" i="2"/>
  <c r="CI433" i="2"/>
  <c r="CG434" i="2"/>
  <c r="CH434" i="2"/>
  <c r="CI434" i="2"/>
  <c r="CG435" i="2"/>
  <c r="CH435" i="2"/>
  <c r="CI435" i="2"/>
  <c r="CG436" i="2"/>
  <c r="CH436" i="2"/>
  <c r="CI436" i="2"/>
  <c r="CG437" i="2"/>
  <c r="CH437" i="2"/>
  <c r="CI437" i="2"/>
  <c r="CG438" i="2"/>
  <c r="CH438" i="2"/>
  <c r="CI438" i="2"/>
  <c r="CG439" i="2"/>
  <c r="CH439" i="2"/>
  <c r="CI439" i="2"/>
  <c r="CG440" i="2"/>
  <c r="CH440" i="2"/>
  <c r="CI440" i="2"/>
  <c r="CG441" i="2"/>
  <c r="CH441" i="2"/>
  <c r="CI441" i="2"/>
  <c r="CG442" i="2"/>
  <c r="CH442" i="2"/>
  <c r="CI442" i="2"/>
  <c r="CG443" i="2"/>
  <c r="CH443" i="2"/>
  <c r="CI443" i="2"/>
  <c r="CG444" i="2"/>
  <c r="CH444" i="2"/>
  <c r="CI444" i="2"/>
  <c r="CG445" i="2"/>
  <c r="CH445" i="2"/>
  <c r="CI445" i="2"/>
  <c r="CG446" i="2"/>
  <c r="CH446" i="2"/>
  <c r="CI446" i="2"/>
  <c r="CG447" i="2"/>
  <c r="CH447" i="2"/>
  <c r="CI447" i="2"/>
  <c r="CG448" i="2"/>
  <c r="CH448" i="2"/>
  <c r="CI448" i="2"/>
  <c r="CG449" i="2"/>
  <c r="CH449" i="2"/>
  <c r="CI449" i="2"/>
  <c r="CG450" i="2"/>
  <c r="CH450" i="2"/>
  <c r="CI450" i="2"/>
  <c r="CG451" i="2"/>
  <c r="CH451" i="2"/>
  <c r="CI451" i="2"/>
  <c r="CG452" i="2"/>
  <c r="CH452" i="2"/>
  <c r="CI452" i="2"/>
  <c r="CG453" i="2"/>
  <c r="CH453" i="2"/>
  <c r="CI453" i="2"/>
  <c r="CG454" i="2"/>
  <c r="CH454" i="2"/>
  <c r="CI454" i="2"/>
  <c r="CG455" i="2"/>
  <c r="CH455" i="2"/>
  <c r="CI455" i="2"/>
  <c r="CG456" i="2"/>
  <c r="CH456" i="2"/>
  <c r="CI456" i="2"/>
  <c r="CG457" i="2"/>
  <c r="CH457" i="2"/>
  <c r="CI457" i="2"/>
  <c r="CG458" i="2"/>
  <c r="CH458" i="2"/>
  <c r="CI458" i="2"/>
  <c r="CG459" i="2"/>
  <c r="CH459" i="2"/>
  <c r="CI459" i="2"/>
  <c r="CG460" i="2"/>
  <c r="CH460" i="2"/>
  <c r="CI460" i="2"/>
  <c r="CG461" i="2"/>
  <c r="CH461" i="2"/>
  <c r="CI461" i="2"/>
  <c r="CG462" i="2"/>
  <c r="CH462" i="2"/>
  <c r="CI462" i="2"/>
  <c r="CG463" i="2"/>
  <c r="CH463" i="2"/>
  <c r="CI463" i="2"/>
  <c r="CG464" i="2"/>
  <c r="CH464" i="2"/>
  <c r="CI464" i="2"/>
  <c r="CG465" i="2"/>
  <c r="CH465" i="2"/>
  <c r="CI465" i="2"/>
  <c r="CG466" i="2"/>
  <c r="CH466" i="2"/>
  <c r="CI466" i="2"/>
  <c r="CG467" i="2"/>
  <c r="CH467" i="2"/>
  <c r="CI467" i="2"/>
  <c r="CG468" i="2"/>
  <c r="CH468" i="2"/>
  <c r="CI468" i="2"/>
  <c r="CG469" i="2"/>
  <c r="CH469" i="2"/>
  <c r="CI469" i="2"/>
  <c r="CG470" i="2"/>
  <c r="CH470" i="2"/>
  <c r="CI470" i="2"/>
  <c r="CG471" i="2"/>
  <c r="CH471" i="2"/>
  <c r="CI471" i="2"/>
  <c r="CG472" i="2"/>
  <c r="CH472" i="2"/>
  <c r="CI472" i="2"/>
  <c r="CG473" i="2"/>
  <c r="CH473" i="2"/>
  <c r="CI473" i="2"/>
  <c r="CG474" i="2"/>
  <c r="CH474" i="2"/>
  <c r="CI474" i="2"/>
  <c r="CG475" i="2"/>
  <c r="CH475" i="2"/>
  <c r="CI475" i="2"/>
  <c r="CG476" i="2"/>
  <c r="CH476" i="2"/>
  <c r="CI476" i="2"/>
  <c r="CG477" i="2"/>
  <c r="CH477" i="2"/>
  <c r="CI477" i="2"/>
  <c r="CG478" i="2"/>
  <c r="CH478" i="2"/>
  <c r="CI478" i="2"/>
  <c r="CG479" i="2"/>
  <c r="CH479" i="2"/>
  <c r="CI479" i="2"/>
  <c r="CG480" i="2"/>
  <c r="CH480" i="2"/>
  <c r="CI480" i="2"/>
  <c r="CG481" i="2"/>
  <c r="CH481" i="2"/>
  <c r="CI481" i="2"/>
  <c r="CG482" i="2"/>
  <c r="CH482" i="2"/>
  <c r="CI482" i="2"/>
  <c r="CG483" i="2"/>
  <c r="CH483" i="2"/>
  <c r="CI483" i="2"/>
  <c r="CG484" i="2"/>
  <c r="CH484" i="2"/>
  <c r="CI484" i="2"/>
  <c r="CG485" i="2"/>
  <c r="CH485" i="2"/>
  <c r="CI485" i="2"/>
  <c r="CG486" i="2"/>
  <c r="CH486" i="2"/>
  <c r="CI486" i="2"/>
  <c r="CG487" i="2"/>
  <c r="CH487" i="2"/>
  <c r="CI487" i="2"/>
  <c r="CG488" i="2"/>
  <c r="CH488" i="2"/>
  <c r="CI488" i="2"/>
  <c r="CG489" i="2"/>
  <c r="CH489" i="2"/>
  <c r="CI489" i="2"/>
  <c r="CG490" i="2"/>
  <c r="CH490" i="2"/>
  <c r="CI490" i="2"/>
  <c r="CG491" i="2"/>
  <c r="CH491" i="2"/>
  <c r="CI491" i="2"/>
  <c r="CG492" i="2"/>
  <c r="CH492" i="2"/>
  <c r="CI492" i="2"/>
  <c r="CG493" i="2"/>
  <c r="CH493" i="2"/>
  <c r="CI493" i="2"/>
  <c r="CG494" i="2"/>
  <c r="CH494" i="2"/>
  <c r="CI494" i="2"/>
  <c r="CG495" i="2"/>
  <c r="CH495" i="2"/>
  <c r="CI495" i="2"/>
  <c r="CG496" i="2"/>
  <c r="CH496" i="2"/>
  <c r="CI496" i="2"/>
  <c r="CG497" i="2"/>
  <c r="CH497" i="2"/>
  <c r="CI497" i="2"/>
  <c r="CG498" i="2"/>
  <c r="CH498" i="2"/>
  <c r="CI498" i="2"/>
  <c r="CG499" i="2"/>
  <c r="CH499" i="2"/>
  <c r="CI499" i="2"/>
  <c r="CG500" i="2"/>
  <c r="CH500" i="2"/>
  <c r="CI500" i="2"/>
  <c r="CG501" i="2"/>
  <c r="CH501" i="2"/>
  <c r="CI501" i="2"/>
  <c r="CG502" i="2"/>
  <c r="CH502" i="2"/>
  <c r="CI502" i="2"/>
  <c r="CG503" i="2"/>
  <c r="CH503" i="2"/>
  <c r="CI503" i="2"/>
  <c r="CG504" i="2"/>
  <c r="CH504" i="2"/>
  <c r="CI504" i="2"/>
  <c r="CG505" i="2"/>
  <c r="CH505" i="2"/>
  <c r="CI505" i="2"/>
  <c r="CG506" i="2"/>
  <c r="CH506" i="2"/>
  <c r="CI506" i="2"/>
  <c r="CG507" i="2"/>
  <c r="CH507" i="2"/>
  <c r="CI507" i="2"/>
  <c r="CG508" i="2"/>
  <c r="CH508" i="2"/>
  <c r="CI508" i="2"/>
  <c r="CG509" i="2"/>
  <c r="CH509" i="2"/>
  <c r="CI509" i="2"/>
  <c r="CG510" i="2"/>
  <c r="CH510" i="2"/>
  <c r="CI510" i="2"/>
  <c r="CG511" i="2"/>
  <c r="CH511" i="2"/>
  <c r="CI511" i="2"/>
  <c r="CG512" i="2"/>
  <c r="CH512" i="2"/>
  <c r="CI512" i="2"/>
  <c r="CG513" i="2"/>
  <c r="CH513" i="2"/>
  <c r="CI513" i="2"/>
  <c r="CG514" i="2"/>
  <c r="CH514" i="2"/>
  <c r="CI514" i="2"/>
  <c r="CG515" i="2"/>
  <c r="CH515" i="2"/>
  <c r="CI515" i="2"/>
  <c r="CG516" i="2"/>
  <c r="CH516" i="2"/>
  <c r="CI516" i="2"/>
  <c r="CG517" i="2"/>
  <c r="CH517" i="2"/>
  <c r="CI517" i="2"/>
  <c r="CG518" i="2"/>
  <c r="CH518" i="2"/>
  <c r="CI518" i="2"/>
  <c r="CG519" i="2"/>
  <c r="CH519" i="2"/>
  <c r="CI519" i="2"/>
  <c r="CG520" i="2"/>
  <c r="CH520" i="2"/>
  <c r="CI520" i="2"/>
  <c r="CG521" i="2"/>
  <c r="CH521" i="2"/>
  <c r="CI521" i="2"/>
  <c r="CG522" i="2"/>
  <c r="CH522" i="2"/>
  <c r="CI522" i="2"/>
  <c r="CG523" i="2"/>
  <c r="CH523" i="2"/>
  <c r="CI523" i="2"/>
  <c r="CG524" i="2"/>
  <c r="CH524" i="2"/>
  <c r="CI524" i="2"/>
  <c r="CG525" i="2"/>
  <c r="CH525" i="2"/>
  <c r="CI525" i="2"/>
  <c r="CG526" i="2"/>
  <c r="CH526" i="2"/>
  <c r="CI526" i="2"/>
  <c r="CG527" i="2"/>
  <c r="CH527" i="2"/>
  <c r="CI527" i="2"/>
  <c r="CG528" i="2"/>
  <c r="CH528" i="2"/>
  <c r="CI528" i="2"/>
  <c r="CG529" i="2"/>
  <c r="CH529" i="2"/>
  <c r="CI529" i="2"/>
  <c r="CG530" i="2"/>
  <c r="CH530" i="2"/>
  <c r="CI530" i="2"/>
  <c r="CG531" i="2"/>
  <c r="CH531" i="2"/>
  <c r="CI531" i="2"/>
  <c r="CG532" i="2"/>
  <c r="CH532" i="2"/>
  <c r="CI532" i="2"/>
  <c r="CG533" i="2"/>
  <c r="CH533" i="2"/>
  <c r="CI533" i="2"/>
  <c r="CG534" i="2"/>
  <c r="CH534" i="2"/>
  <c r="CI534" i="2"/>
  <c r="CG535" i="2"/>
  <c r="CH535" i="2"/>
  <c r="CI535" i="2"/>
  <c r="CG536" i="2"/>
  <c r="CH536" i="2"/>
  <c r="CI536" i="2"/>
  <c r="CG537" i="2"/>
  <c r="CH537" i="2"/>
  <c r="CI537" i="2"/>
  <c r="CG538" i="2"/>
  <c r="CH538" i="2"/>
  <c r="CI538" i="2"/>
  <c r="CG539" i="2"/>
  <c r="CH539" i="2"/>
  <c r="CI539" i="2"/>
  <c r="CG540" i="2"/>
  <c r="CH540" i="2"/>
  <c r="CI540" i="2"/>
  <c r="CG541" i="2"/>
  <c r="CH541" i="2"/>
  <c r="CI541" i="2"/>
  <c r="CG542" i="2"/>
  <c r="CH542" i="2"/>
  <c r="CI542" i="2"/>
  <c r="CG543" i="2"/>
  <c r="CH543" i="2"/>
  <c r="CI543" i="2"/>
  <c r="CG544" i="2"/>
  <c r="CH544" i="2"/>
  <c r="CI544" i="2"/>
  <c r="CG545" i="2"/>
  <c r="CH545" i="2"/>
  <c r="CI545" i="2"/>
  <c r="CG546" i="2"/>
  <c r="CH546" i="2"/>
  <c r="CI546" i="2"/>
  <c r="CG547" i="2"/>
  <c r="CH547" i="2"/>
  <c r="CI547" i="2"/>
  <c r="CG548" i="2"/>
  <c r="CH548" i="2"/>
  <c r="CI548" i="2"/>
  <c r="CG549" i="2"/>
  <c r="CH549" i="2"/>
  <c r="CI549" i="2"/>
  <c r="CG550" i="2"/>
  <c r="CH550" i="2"/>
  <c r="CI550" i="2"/>
  <c r="CG551" i="2"/>
  <c r="CH551" i="2"/>
  <c r="CI551" i="2"/>
  <c r="CG552" i="2"/>
  <c r="CH552" i="2"/>
  <c r="CI552" i="2"/>
  <c r="CG553" i="2"/>
  <c r="CH553" i="2"/>
  <c r="CI553" i="2"/>
  <c r="CG554" i="2"/>
  <c r="CH554" i="2"/>
  <c r="CI554" i="2"/>
  <c r="CG555" i="2"/>
  <c r="CH555" i="2"/>
  <c r="CI555" i="2"/>
  <c r="CG556" i="2"/>
  <c r="CH556" i="2"/>
  <c r="CI556" i="2"/>
  <c r="CG557" i="2"/>
  <c r="CH557" i="2"/>
  <c r="CI557" i="2"/>
  <c r="CG558" i="2"/>
  <c r="CH558" i="2"/>
  <c r="CI558" i="2"/>
  <c r="CG559" i="2"/>
  <c r="CH559" i="2"/>
  <c r="CI559" i="2"/>
  <c r="CG560" i="2"/>
  <c r="CH560" i="2"/>
  <c r="CI560" i="2"/>
  <c r="CG561" i="2"/>
  <c r="CH561" i="2"/>
  <c r="CI561" i="2"/>
  <c r="CG562" i="2"/>
  <c r="CH562" i="2"/>
  <c r="CI562" i="2"/>
  <c r="CG563" i="2"/>
  <c r="CH563" i="2"/>
  <c r="CI563" i="2"/>
  <c r="CG564" i="2"/>
  <c r="CH564" i="2"/>
  <c r="CI564" i="2"/>
  <c r="CG565" i="2"/>
  <c r="CH565" i="2"/>
  <c r="CI565" i="2"/>
  <c r="CG566" i="2"/>
  <c r="CH566" i="2"/>
  <c r="CI566" i="2"/>
  <c r="CG567" i="2"/>
  <c r="CH567" i="2"/>
  <c r="CI567" i="2"/>
  <c r="CG568" i="2"/>
  <c r="CH568" i="2"/>
  <c r="CI568" i="2"/>
  <c r="CG569" i="2"/>
  <c r="CH569" i="2"/>
  <c r="CI569" i="2"/>
  <c r="CG570" i="2"/>
  <c r="CH570" i="2"/>
  <c r="CI570" i="2"/>
  <c r="CG571" i="2"/>
  <c r="CH571" i="2"/>
  <c r="CI571" i="2"/>
  <c r="CG572" i="2"/>
  <c r="CH572" i="2"/>
  <c r="CI572" i="2"/>
  <c r="CG573" i="2"/>
  <c r="CH573" i="2"/>
  <c r="CI573" i="2"/>
  <c r="CG574" i="2"/>
  <c r="CH574" i="2"/>
  <c r="CI574" i="2"/>
  <c r="CG575" i="2"/>
  <c r="CH575" i="2"/>
  <c r="CI575" i="2"/>
  <c r="CG576" i="2"/>
  <c r="CH576" i="2"/>
  <c r="CI576" i="2"/>
  <c r="CG577" i="2"/>
  <c r="CH577" i="2"/>
  <c r="CI577" i="2"/>
  <c r="CG578" i="2"/>
  <c r="CH578" i="2"/>
  <c r="CI578" i="2"/>
  <c r="CG579" i="2"/>
  <c r="CH579" i="2"/>
  <c r="CI579" i="2"/>
  <c r="CG580" i="2"/>
  <c r="CH580" i="2"/>
  <c r="CI580" i="2"/>
  <c r="CG581" i="2"/>
  <c r="CH581" i="2"/>
  <c r="CI581" i="2"/>
  <c r="CG582" i="2"/>
  <c r="CH582" i="2"/>
  <c r="CI582" i="2"/>
  <c r="CG583" i="2"/>
  <c r="CH583" i="2"/>
  <c r="CI583" i="2"/>
  <c r="CG584" i="2"/>
  <c r="CH584" i="2"/>
  <c r="CI584" i="2"/>
  <c r="CG585" i="2"/>
  <c r="CH585" i="2"/>
  <c r="CI585" i="2"/>
  <c r="CG586" i="2"/>
  <c r="CH586" i="2"/>
  <c r="CI586" i="2"/>
  <c r="CG587" i="2"/>
  <c r="CH587" i="2"/>
  <c r="CI587" i="2"/>
  <c r="CG588" i="2"/>
  <c r="CH588" i="2"/>
  <c r="CI588" i="2"/>
  <c r="CG589" i="2"/>
  <c r="CH589" i="2"/>
  <c r="CI589" i="2"/>
  <c r="CG590" i="2"/>
  <c r="CH590" i="2"/>
  <c r="CI590" i="2"/>
  <c r="CG591" i="2"/>
  <c r="CH591" i="2"/>
  <c r="CI591" i="2"/>
  <c r="CG592" i="2"/>
  <c r="CH592" i="2"/>
  <c r="CI592" i="2"/>
  <c r="CG593" i="2"/>
  <c r="CH593" i="2"/>
  <c r="CI593" i="2"/>
  <c r="CG594" i="2"/>
  <c r="CH594" i="2"/>
  <c r="CI594" i="2"/>
  <c r="CG595" i="2"/>
  <c r="CH595" i="2"/>
  <c r="CI595" i="2"/>
  <c r="CG596" i="2"/>
  <c r="CH596" i="2"/>
  <c r="CI596" i="2"/>
  <c r="CG597" i="2"/>
  <c r="CH597" i="2"/>
  <c r="CI597" i="2"/>
  <c r="CG598" i="2"/>
  <c r="CH598" i="2"/>
  <c r="CI598" i="2"/>
  <c r="CG599" i="2"/>
  <c r="CH599" i="2"/>
  <c r="CI599" i="2"/>
  <c r="CG600" i="2"/>
  <c r="CH600" i="2"/>
  <c r="CI600" i="2"/>
  <c r="CG601" i="2"/>
  <c r="CH601" i="2"/>
  <c r="CI601" i="2"/>
  <c r="CG602" i="2"/>
  <c r="CH602" i="2"/>
  <c r="CI602" i="2"/>
  <c r="CG603" i="2"/>
  <c r="CH603" i="2"/>
  <c r="CI603" i="2"/>
  <c r="CG604" i="2"/>
  <c r="CH604" i="2"/>
  <c r="CI604" i="2"/>
  <c r="CG605" i="2"/>
  <c r="CH605" i="2"/>
  <c r="CI605" i="2"/>
  <c r="CG606" i="2"/>
  <c r="CH606" i="2"/>
  <c r="CI606" i="2"/>
  <c r="CG607" i="2"/>
  <c r="CH607" i="2"/>
  <c r="CI607" i="2"/>
  <c r="CG608" i="2"/>
  <c r="CH608" i="2"/>
  <c r="CI608" i="2"/>
  <c r="CG609" i="2"/>
  <c r="CH609" i="2"/>
  <c r="CI609" i="2"/>
  <c r="CG610" i="2"/>
  <c r="CH610" i="2"/>
  <c r="CI610" i="2"/>
  <c r="CG611" i="2"/>
  <c r="CH611" i="2"/>
  <c r="CI611" i="2"/>
  <c r="CG612" i="2"/>
  <c r="CH612" i="2"/>
  <c r="CI612" i="2"/>
  <c r="CG613" i="2"/>
  <c r="CH613" i="2"/>
  <c r="CI613" i="2"/>
  <c r="CG614" i="2"/>
  <c r="CH614" i="2"/>
  <c r="CI614" i="2"/>
  <c r="CG615" i="2"/>
  <c r="CH615" i="2"/>
  <c r="CI615" i="2"/>
  <c r="CG616" i="2"/>
  <c r="CH616" i="2"/>
  <c r="CI616" i="2"/>
  <c r="CG617" i="2"/>
  <c r="CH617" i="2"/>
  <c r="CI617" i="2"/>
  <c r="CG618" i="2"/>
  <c r="CH618" i="2"/>
  <c r="CI618" i="2"/>
  <c r="CG619" i="2"/>
  <c r="CH619" i="2"/>
  <c r="CI619" i="2"/>
  <c r="CG620" i="2"/>
  <c r="CH620" i="2"/>
  <c r="CI620" i="2"/>
  <c r="CG621" i="2"/>
  <c r="CH621" i="2"/>
  <c r="CI621" i="2"/>
  <c r="CG622" i="2"/>
  <c r="CH622" i="2"/>
  <c r="CI622" i="2"/>
  <c r="CG623" i="2"/>
  <c r="CH623" i="2"/>
  <c r="CI623" i="2"/>
  <c r="CG624" i="2"/>
  <c r="CH624" i="2"/>
  <c r="CI624" i="2"/>
  <c r="CG625" i="2"/>
  <c r="CH625" i="2"/>
  <c r="CI625" i="2"/>
  <c r="CG626" i="2"/>
  <c r="CH626" i="2"/>
  <c r="CI626" i="2"/>
  <c r="CG627" i="2"/>
  <c r="CH627" i="2"/>
  <c r="CI627" i="2"/>
  <c r="CG628" i="2"/>
  <c r="CH628" i="2"/>
  <c r="CI628" i="2"/>
  <c r="CG629" i="2"/>
  <c r="CH629" i="2"/>
  <c r="CI629" i="2"/>
  <c r="CG630" i="2"/>
  <c r="CH630" i="2"/>
  <c r="CI630" i="2"/>
  <c r="CG631" i="2"/>
  <c r="CH631" i="2"/>
  <c r="CI631" i="2"/>
  <c r="CG632" i="2"/>
  <c r="CH632" i="2"/>
  <c r="CI632" i="2"/>
  <c r="CG633" i="2"/>
  <c r="CH633" i="2"/>
  <c r="CI633" i="2"/>
  <c r="CG634" i="2"/>
  <c r="CH634" i="2"/>
  <c r="CI634" i="2"/>
  <c r="CG635" i="2"/>
  <c r="CH635" i="2"/>
  <c r="CI635" i="2"/>
  <c r="CG636" i="2"/>
  <c r="CH636" i="2"/>
  <c r="CI636" i="2"/>
  <c r="CG637" i="2"/>
  <c r="CH637" i="2"/>
  <c r="CI637" i="2"/>
  <c r="CG638" i="2"/>
  <c r="CH638" i="2"/>
  <c r="CI638" i="2"/>
  <c r="CG639" i="2"/>
  <c r="CH639" i="2"/>
  <c r="CI639" i="2"/>
  <c r="CG640" i="2"/>
  <c r="CH640" i="2"/>
  <c r="CI640" i="2"/>
  <c r="CG641" i="2"/>
  <c r="CH641" i="2"/>
  <c r="CI641" i="2"/>
  <c r="CG642" i="2"/>
  <c r="CH642" i="2"/>
  <c r="CI642" i="2"/>
  <c r="CG643" i="2"/>
  <c r="CH643" i="2"/>
  <c r="CI643" i="2"/>
  <c r="CG644" i="2"/>
  <c r="CH644" i="2"/>
  <c r="CI644" i="2"/>
  <c r="CG645" i="2"/>
  <c r="CH645" i="2"/>
  <c r="CI645" i="2"/>
  <c r="CG646" i="2"/>
  <c r="CH646" i="2"/>
  <c r="CI646" i="2"/>
  <c r="CG647" i="2"/>
  <c r="CH647" i="2"/>
  <c r="CI647" i="2"/>
  <c r="CG648" i="2"/>
  <c r="CH648" i="2"/>
  <c r="CI648" i="2"/>
  <c r="CG649" i="2"/>
  <c r="CH649" i="2"/>
  <c r="CI649" i="2"/>
  <c r="CG650" i="2"/>
  <c r="CH650" i="2"/>
  <c r="CI650" i="2"/>
  <c r="CG651" i="2"/>
  <c r="CH651" i="2"/>
  <c r="CI651" i="2"/>
  <c r="CG652" i="2"/>
  <c r="CH652" i="2"/>
  <c r="CI652" i="2"/>
  <c r="CG653" i="2"/>
  <c r="CH653" i="2"/>
  <c r="CI653" i="2"/>
  <c r="CG654" i="2"/>
  <c r="CH654" i="2"/>
  <c r="CI654" i="2"/>
  <c r="CG655" i="2"/>
  <c r="CH655" i="2"/>
  <c r="CI655" i="2"/>
  <c r="CG656" i="2"/>
  <c r="CH656" i="2"/>
  <c r="CI656" i="2"/>
  <c r="CG657" i="2"/>
  <c r="CH657" i="2"/>
  <c r="CI657" i="2"/>
  <c r="CG658" i="2"/>
  <c r="CH658" i="2"/>
  <c r="CI658" i="2"/>
  <c r="CG659" i="2"/>
  <c r="CH659" i="2"/>
  <c r="CI659" i="2"/>
  <c r="CG660" i="2"/>
  <c r="CH660" i="2"/>
  <c r="CI660" i="2"/>
  <c r="CG661" i="2"/>
  <c r="CH661" i="2"/>
  <c r="CI661" i="2"/>
  <c r="CG662" i="2"/>
  <c r="CH662" i="2"/>
  <c r="CI662" i="2"/>
  <c r="CG663" i="2"/>
  <c r="CH663" i="2"/>
  <c r="CI663" i="2"/>
  <c r="CG664" i="2"/>
  <c r="CH664" i="2"/>
  <c r="CI664" i="2"/>
  <c r="CG665" i="2"/>
  <c r="CH665" i="2"/>
  <c r="CI665" i="2"/>
  <c r="CG666" i="2"/>
  <c r="CH666" i="2"/>
  <c r="CI666" i="2"/>
  <c r="CG667" i="2"/>
  <c r="CH667" i="2"/>
  <c r="CI667" i="2"/>
  <c r="CG668" i="2"/>
  <c r="CH668" i="2"/>
  <c r="CI668" i="2"/>
  <c r="CG669" i="2"/>
  <c r="CH669" i="2"/>
  <c r="CI669" i="2"/>
  <c r="CG670" i="2"/>
  <c r="CH670" i="2"/>
  <c r="CI670" i="2"/>
  <c r="CG671" i="2"/>
  <c r="CH671" i="2"/>
  <c r="CI671" i="2"/>
  <c r="CG672" i="2"/>
  <c r="CH672" i="2"/>
  <c r="CI672" i="2"/>
  <c r="CG673" i="2"/>
  <c r="CH673" i="2"/>
  <c r="CI673" i="2"/>
  <c r="CG674" i="2"/>
  <c r="CH674" i="2"/>
  <c r="CI674" i="2"/>
  <c r="CG675" i="2"/>
  <c r="CH675" i="2"/>
  <c r="CI675" i="2"/>
  <c r="CG676" i="2"/>
  <c r="CH676" i="2"/>
  <c r="CI676" i="2"/>
  <c r="CG677" i="2"/>
  <c r="CH677" i="2"/>
  <c r="CI677" i="2"/>
  <c r="CG678" i="2"/>
  <c r="CH678" i="2"/>
  <c r="CI678" i="2"/>
  <c r="CG679" i="2"/>
  <c r="CH679" i="2"/>
  <c r="CI679" i="2"/>
  <c r="CG680" i="2"/>
  <c r="CH680" i="2"/>
  <c r="CI680" i="2"/>
  <c r="CG681" i="2"/>
  <c r="CH681" i="2"/>
  <c r="CI681" i="2"/>
  <c r="CG682" i="2"/>
  <c r="CH682" i="2"/>
  <c r="CI682" i="2"/>
  <c r="CG683" i="2"/>
  <c r="CH683" i="2"/>
  <c r="CI683" i="2"/>
  <c r="CG684" i="2"/>
  <c r="CH684" i="2"/>
  <c r="CI684" i="2"/>
  <c r="CG685" i="2"/>
  <c r="CH685" i="2"/>
  <c r="CI685" i="2"/>
  <c r="CG686" i="2"/>
  <c r="CH686" i="2"/>
  <c r="CI686" i="2"/>
  <c r="CG687" i="2"/>
  <c r="CH687" i="2"/>
  <c r="CI687" i="2"/>
  <c r="CG688" i="2"/>
  <c r="CH688" i="2"/>
  <c r="CI688" i="2"/>
  <c r="CG689" i="2"/>
  <c r="CH689" i="2"/>
  <c r="CI689" i="2"/>
  <c r="CG690" i="2"/>
  <c r="CH690" i="2"/>
  <c r="CI690" i="2"/>
  <c r="CG691" i="2"/>
  <c r="CH691" i="2"/>
  <c r="CI691" i="2"/>
  <c r="CG692" i="2"/>
  <c r="CH692" i="2"/>
  <c r="CI692" i="2"/>
  <c r="CG693" i="2"/>
  <c r="CH693" i="2"/>
  <c r="CI693" i="2"/>
  <c r="CG694" i="2"/>
  <c r="CH694" i="2"/>
  <c r="CI694" i="2"/>
  <c r="CG695" i="2"/>
  <c r="CH695" i="2"/>
  <c r="CI695" i="2"/>
  <c r="CG696" i="2"/>
  <c r="CH696" i="2"/>
  <c r="CI696" i="2"/>
  <c r="CG697" i="2"/>
  <c r="CH697" i="2"/>
  <c r="CI697" i="2"/>
  <c r="CG698" i="2"/>
  <c r="CH698" i="2"/>
  <c r="CI698" i="2"/>
  <c r="CG699" i="2"/>
  <c r="CH699" i="2"/>
  <c r="CI699" i="2"/>
  <c r="CG700" i="2"/>
  <c r="CH700" i="2"/>
  <c r="CI700" i="2"/>
  <c r="CG701" i="2"/>
  <c r="CH701" i="2"/>
  <c r="CI701" i="2"/>
  <c r="CG702" i="2"/>
  <c r="CH702" i="2"/>
  <c r="CI702" i="2"/>
  <c r="CG703" i="2"/>
  <c r="CH703" i="2"/>
  <c r="CI703" i="2"/>
  <c r="CG704" i="2"/>
  <c r="CH704" i="2"/>
  <c r="CI704" i="2"/>
  <c r="CG705" i="2"/>
  <c r="CH705" i="2"/>
  <c r="CI705" i="2"/>
  <c r="CG706" i="2"/>
  <c r="CH706" i="2"/>
  <c r="CI706" i="2"/>
  <c r="CG707" i="2"/>
  <c r="CH707" i="2"/>
  <c r="CI707" i="2"/>
  <c r="CG708" i="2"/>
  <c r="CH708" i="2"/>
  <c r="CI708" i="2"/>
  <c r="CG709" i="2"/>
  <c r="CH709" i="2"/>
  <c r="CI709" i="2"/>
  <c r="CG710" i="2"/>
  <c r="CH710" i="2"/>
  <c r="CI710" i="2"/>
  <c r="CG711" i="2"/>
  <c r="CH711" i="2"/>
  <c r="CI711" i="2"/>
  <c r="CG712" i="2"/>
  <c r="CH712" i="2"/>
  <c r="CI712" i="2"/>
  <c r="CG713" i="2"/>
  <c r="CH713" i="2"/>
  <c r="CI713" i="2"/>
  <c r="CG714" i="2"/>
  <c r="CH714" i="2"/>
  <c r="CI714" i="2"/>
  <c r="CG715" i="2"/>
  <c r="CH715" i="2"/>
  <c r="CI715" i="2"/>
  <c r="CG716" i="2"/>
  <c r="CH716" i="2"/>
  <c r="CI716" i="2"/>
  <c r="CG717" i="2"/>
  <c r="CH717" i="2"/>
  <c r="CI717" i="2"/>
  <c r="CG718" i="2"/>
  <c r="CH718" i="2"/>
  <c r="CI718" i="2"/>
  <c r="CG719" i="2"/>
  <c r="CH719" i="2"/>
  <c r="CI719" i="2"/>
  <c r="CG720" i="2"/>
  <c r="CH720" i="2"/>
  <c r="CI720" i="2"/>
  <c r="CG721" i="2"/>
  <c r="CH721" i="2"/>
  <c r="CI721" i="2"/>
  <c r="CG722" i="2"/>
  <c r="CH722" i="2"/>
  <c r="CI722" i="2"/>
  <c r="CG723" i="2"/>
  <c r="CH723" i="2"/>
  <c r="CI723" i="2"/>
  <c r="CG724" i="2"/>
  <c r="CH724" i="2"/>
  <c r="CI724" i="2"/>
  <c r="CG725" i="2"/>
  <c r="CH725" i="2"/>
  <c r="CI725" i="2"/>
  <c r="CG726" i="2"/>
  <c r="CH726" i="2"/>
  <c r="CI726" i="2"/>
  <c r="CG727" i="2"/>
  <c r="CH727" i="2"/>
  <c r="CI727" i="2"/>
  <c r="CG728" i="2"/>
  <c r="CH728" i="2"/>
  <c r="CI728" i="2"/>
  <c r="CG729" i="2"/>
  <c r="CH729" i="2"/>
  <c r="CI729" i="2"/>
  <c r="CG730" i="2"/>
  <c r="CH730" i="2"/>
  <c r="CI730" i="2"/>
  <c r="CG731" i="2"/>
  <c r="CH731" i="2"/>
  <c r="CI731" i="2"/>
  <c r="CG732" i="2"/>
  <c r="CH732" i="2"/>
  <c r="CI732" i="2"/>
  <c r="CG733" i="2"/>
  <c r="CH733" i="2"/>
  <c r="CI733" i="2"/>
  <c r="CG734" i="2"/>
  <c r="CH734" i="2"/>
  <c r="CI734" i="2"/>
  <c r="CG735" i="2"/>
  <c r="CH735" i="2"/>
  <c r="CI735" i="2"/>
  <c r="CG736" i="2"/>
  <c r="CH736" i="2"/>
  <c r="CI736" i="2"/>
  <c r="CG737" i="2"/>
  <c r="CH737" i="2"/>
  <c r="CI737" i="2"/>
  <c r="CG738" i="2"/>
  <c r="CH738" i="2"/>
  <c r="CI738" i="2"/>
  <c r="CG739" i="2"/>
  <c r="CH739" i="2"/>
  <c r="CI739" i="2"/>
  <c r="CG740" i="2"/>
  <c r="CH740" i="2"/>
  <c r="CI740" i="2"/>
  <c r="CG741" i="2"/>
  <c r="CH741" i="2"/>
  <c r="CI741" i="2"/>
  <c r="CG742" i="2"/>
  <c r="CH742" i="2"/>
  <c r="CI742" i="2"/>
  <c r="CG743" i="2"/>
  <c r="CH743" i="2"/>
  <c r="CI743" i="2"/>
  <c r="CG744" i="2"/>
  <c r="CH744" i="2"/>
  <c r="CI744" i="2"/>
  <c r="CG745" i="2"/>
  <c r="CH745" i="2"/>
  <c r="CI745" i="2"/>
  <c r="CG746" i="2"/>
  <c r="CH746" i="2"/>
  <c r="CI746" i="2"/>
  <c r="CG747" i="2"/>
  <c r="CH747" i="2"/>
  <c r="CI747" i="2"/>
  <c r="CG748" i="2"/>
  <c r="CH748" i="2"/>
  <c r="CI748" i="2"/>
  <c r="CG749" i="2"/>
  <c r="CH749" i="2"/>
  <c r="CI749" i="2"/>
  <c r="CG750" i="2"/>
  <c r="CH750" i="2"/>
  <c r="CI750" i="2"/>
  <c r="CG751" i="2"/>
  <c r="CH751" i="2"/>
  <c r="CI751" i="2"/>
  <c r="CG752" i="2"/>
  <c r="CH752" i="2"/>
  <c r="CI752" i="2"/>
  <c r="CG753" i="2"/>
  <c r="CH753" i="2"/>
  <c r="CI753" i="2"/>
  <c r="CG754" i="2"/>
  <c r="CH754" i="2"/>
  <c r="CI754" i="2"/>
  <c r="CG755" i="2"/>
  <c r="CH755" i="2"/>
  <c r="CI755" i="2"/>
  <c r="CG756" i="2"/>
  <c r="CH756" i="2"/>
  <c r="CI756" i="2"/>
  <c r="CG757" i="2"/>
  <c r="CH757" i="2"/>
  <c r="CI757" i="2"/>
  <c r="CG758" i="2"/>
  <c r="CH758" i="2"/>
  <c r="CI758" i="2"/>
  <c r="CG759" i="2"/>
  <c r="CH759" i="2"/>
  <c r="CI759" i="2"/>
  <c r="CG760" i="2"/>
  <c r="CH760" i="2"/>
  <c r="CI760" i="2"/>
  <c r="CG761" i="2"/>
  <c r="CH761" i="2"/>
  <c r="CI761" i="2"/>
  <c r="CG762" i="2"/>
  <c r="CH762" i="2"/>
  <c r="CI762" i="2"/>
  <c r="CG763" i="2"/>
  <c r="CH763" i="2"/>
  <c r="CI763" i="2"/>
  <c r="CG764" i="2"/>
  <c r="CH764" i="2"/>
  <c r="CI764" i="2"/>
  <c r="CG765" i="2"/>
  <c r="CH765" i="2"/>
  <c r="CI765" i="2"/>
  <c r="CG766" i="2"/>
  <c r="CH766" i="2"/>
  <c r="CI766" i="2"/>
  <c r="CG767" i="2"/>
  <c r="CH767" i="2"/>
  <c r="CI767" i="2"/>
  <c r="CG768" i="2"/>
  <c r="CH768" i="2"/>
  <c r="CI768" i="2"/>
  <c r="CG769" i="2"/>
  <c r="CH769" i="2"/>
  <c r="CI769" i="2"/>
  <c r="CG770" i="2"/>
  <c r="CH770" i="2"/>
  <c r="CI770" i="2"/>
  <c r="CG771" i="2"/>
  <c r="CH771" i="2"/>
  <c r="CI771" i="2"/>
  <c r="CG772" i="2"/>
  <c r="CH772" i="2"/>
  <c r="CI772" i="2"/>
  <c r="CG773" i="2"/>
  <c r="CH773" i="2"/>
  <c r="CI773" i="2"/>
  <c r="CG774" i="2"/>
  <c r="CH774" i="2"/>
  <c r="CI774" i="2"/>
  <c r="CG775" i="2"/>
  <c r="CH775" i="2"/>
  <c r="CI775" i="2"/>
  <c r="CG776" i="2"/>
  <c r="CH776" i="2"/>
  <c r="CI776" i="2"/>
  <c r="CG777" i="2"/>
  <c r="CH777" i="2"/>
  <c r="CI777" i="2"/>
  <c r="CG778" i="2"/>
  <c r="CH778" i="2"/>
  <c r="CI778" i="2"/>
  <c r="CG779" i="2"/>
  <c r="CH779" i="2"/>
  <c r="CI779" i="2"/>
  <c r="CG780" i="2"/>
  <c r="CH780" i="2"/>
  <c r="CI780" i="2"/>
  <c r="CG781" i="2"/>
  <c r="CH781" i="2"/>
  <c r="CI781" i="2"/>
  <c r="CG782" i="2"/>
  <c r="CH782" i="2"/>
  <c r="CI782" i="2"/>
  <c r="CG783" i="2"/>
  <c r="CH783" i="2"/>
  <c r="CI783" i="2"/>
  <c r="CG784" i="2"/>
  <c r="CH784" i="2"/>
  <c r="CI784" i="2"/>
  <c r="CG785" i="2"/>
  <c r="CH785" i="2"/>
  <c r="CI785" i="2"/>
  <c r="CG786" i="2"/>
  <c r="CH786" i="2"/>
  <c r="CI786" i="2"/>
  <c r="CG787" i="2"/>
  <c r="CH787" i="2"/>
  <c r="CI787" i="2"/>
  <c r="CG788" i="2"/>
  <c r="CH788" i="2"/>
  <c r="CI788" i="2"/>
  <c r="CG789" i="2"/>
  <c r="CH789" i="2"/>
  <c r="CI789" i="2"/>
  <c r="CG790" i="2"/>
  <c r="CH790" i="2"/>
  <c r="CI790" i="2"/>
  <c r="CG791" i="2"/>
  <c r="CH791" i="2"/>
  <c r="CI791" i="2"/>
  <c r="CG792" i="2"/>
  <c r="CH792" i="2"/>
  <c r="CI792" i="2"/>
  <c r="CG793" i="2"/>
  <c r="CH793" i="2"/>
  <c r="CI793" i="2"/>
  <c r="CG794" i="2"/>
  <c r="CH794" i="2"/>
  <c r="CI794" i="2"/>
  <c r="CG795" i="2"/>
  <c r="CH795" i="2"/>
  <c r="CI795" i="2"/>
  <c r="CG796" i="2"/>
  <c r="CH796" i="2"/>
  <c r="CI796" i="2"/>
  <c r="CG797" i="2"/>
  <c r="CH797" i="2"/>
  <c r="CI797" i="2"/>
  <c r="CG798" i="2"/>
  <c r="CH798" i="2"/>
  <c r="CI798" i="2"/>
  <c r="CG799" i="2"/>
  <c r="CH799" i="2"/>
  <c r="CI799" i="2"/>
  <c r="CG800" i="2"/>
  <c r="CH800" i="2"/>
  <c r="CI800" i="2"/>
  <c r="CG801" i="2"/>
  <c r="CH801" i="2"/>
  <c r="CI801" i="2"/>
  <c r="CG802" i="2"/>
  <c r="CH802" i="2"/>
  <c r="CI802" i="2"/>
  <c r="CG803" i="2"/>
  <c r="CH803" i="2"/>
  <c r="CI803" i="2"/>
  <c r="CG804" i="2"/>
  <c r="CH804" i="2"/>
  <c r="CI804" i="2"/>
  <c r="CG805" i="2"/>
  <c r="CH805" i="2"/>
  <c r="CI805" i="2"/>
  <c r="CG806" i="2"/>
  <c r="CH806" i="2"/>
  <c r="CI806" i="2"/>
  <c r="CG807" i="2"/>
  <c r="CH807" i="2"/>
  <c r="CI807" i="2"/>
  <c r="CG808" i="2"/>
  <c r="CH808" i="2"/>
  <c r="CI808" i="2"/>
  <c r="CG809" i="2"/>
  <c r="CH809" i="2"/>
  <c r="CI809" i="2"/>
  <c r="CG810" i="2"/>
  <c r="CH810" i="2"/>
  <c r="CI810" i="2"/>
  <c r="CG811" i="2"/>
  <c r="CH811" i="2"/>
  <c r="CI811" i="2"/>
  <c r="CG812" i="2"/>
  <c r="CH812" i="2"/>
  <c r="CI812" i="2"/>
  <c r="CG813" i="2"/>
  <c r="CH813" i="2"/>
  <c r="CI813" i="2"/>
  <c r="CG814" i="2"/>
  <c r="CH814" i="2"/>
  <c r="CI814" i="2"/>
  <c r="CG815" i="2"/>
  <c r="CH815" i="2"/>
  <c r="CI815" i="2"/>
  <c r="CG816" i="2"/>
  <c r="CH816" i="2"/>
  <c r="CI816" i="2"/>
  <c r="CG817" i="2"/>
  <c r="CH817" i="2"/>
  <c r="CI817" i="2"/>
  <c r="CG818" i="2"/>
  <c r="CH818" i="2"/>
  <c r="CI818" i="2"/>
  <c r="CG819" i="2"/>
  <c r="CH819" i="2"/>
  <c r="CI819" i="2"/>
  <c r="CG820" i="2"/>
  <c r="CH820" i="2"/>
  <c r="CI820" i="2"/>
  <c r="CG821" i="2"/>
  <c r="CH821" i="2"/>
  <c r="CI821" i="2"/>
  <c r="CG822" i="2"/>
  <c r="CH822" i="2"/>
  <c r="CI822" i="2"/>
  <c r="CG823" i="2"/>
  <c r="CH823" i="2"/>
  <c r="CI823" i="2"/>
  <c r="CG824" i="2"/>
  <c r="CH824" i="2"/>
  <c r="CI824" i="2"/>
  <c r="CG825" i="2"/>
  <c r="CH825" i="2"/>
  <c r="CI825" i="2"/>
  <c r="CG826" i="2"/>
  <c r="CH826" i="2"/>
  <c r="CI826" i="2"/>
  <c r="CG827" i="2"/>
  <c r="CH827" i="2"/>
  <c r="CI827" i="2"/>
  <c r="CG828" i="2"/>
  <c r="CH828" i="2"/>
  <c r="CI828" i="2"/>
  <c r="CG829" i="2"/>
  <c r="CH829" i="2"/>
  <c r="CI829" i="2"/>
  <c r="CG830" i="2"/>
  <c r="CH830" i="2"/>
  <c r="CI830" i="2"/>
  <c r="CG831" i="2"/>
  <c r="CH831" i="2"/>
  <c r="CI831" i="2"/>
  <c r="CG832" i="2"/>
  <c r="CH832" i="2"/>
  <c r="CI832" i="2"/>
  <c r="CG833" i="2"/>
  <c r="CH833" i="2"/>
  <c r="CI833" i="2"/>
  <c r="CG834" i="2"/>
  <c r="CH834" i="2"/>
  <c r="CI834" i="2"/>
  <c r="CG835" i="2"/>
  <c r="CH835" i="2"/>
  <c r="CI835" i="2"/>
  <c r="CG836" i="2"/>
  <c r="CH836" i="2"/>
  <c r="CI836" i="2"/>
  <c r="CG837" i="2"/>
  <c r="CH837" i="2"/>
  <c r="CI837" i="2"/>
  <c r="CG838" i="2"/>
  <c r="CH838" i="2"/>
  <c r="CI838" i="2"/>
  <c r="CG839" i="2"/>
  <c r="CH839" i="2"/>
  <c r="CI839" i="2"/>
  <c r="CG840" i="2"/>
  <c r="CH840" i="2"/>
  <c r="CI840" i="2"/>
  <c r="CG841" i="2"/>
  <c r="CH841" i="2"/>
  <c r="CI841" i="2"/>
  <c r="CG842" i="2"/>
  <c r="CH842" i="2"/>
  <c r="CI842" i="2"/>
  <c r="CG843" i="2"/>
  <c r="CH843" i="2"/>
  <c r="CI843" i="2"/>
  <c r="CG844" i="2"/>
  <c r="CH844" i="2"/>
  <c r="CI844" i="2"/>
  <c r="CG845" i="2"/>
  <c r="CH845" i="2"/>
  <c r="CI845" i="2"/>
  <c r="CG846" i="2"/>
  <c r="CH846" i="2"/>
  <c r="CI846" i="2"/>
  <c r="CG847" i="2"/>
  <c r="CH847" i="2"/>
  <c r="CI847" i="2"/>
  <c r="CG848" i="2"/>
  <c r="CH848" i="2"/>
  <c r="CI848" i="2"/>
  <c r="CG849" i="2"/>
  <c r="CH849" i="2"/>
  <c r="CI849" i="2"/>
  <c r="CG850" i="2"/>
  <c r="CH850" i="2"/>
  <c r="CI850" i="2"/>
  <c r="CG851" i="2"/>
  <c r="CH851" i="2"/>
  <c r="CI851" i="2"/>
  <c r="CG852" i="2"/>
  <c r="CH852" i="2"/>
  <c r="CI852" i="2"/>
  <c r="CG853" i="2"/>
  <c r="CH853" i="2"/>
  <c r="CI853" i="2"/>
  <c r="CG854" i="2"/>
  <c r="CH854" i="2"/>
  <c r="CI854" i="2"/>
  <c r="CG855" i="2"/>
  <c r="CH855" i="2"/>
  <c r="CI855" i="2"/>
  <c r="CG856" i="2"/>
  <c r="CH856" i="2"/>
  <c r="CI856" i="2"/>
  <c r="CG857" i="2"/>
  <c r="CH857" i="2"/>
  <c r="CI857" i="2"/>
  <c r="CG858" i="2"/>
  <c r="CH858" i="2"/>
  <c r="CI858" i="2"/>
  <c r="CG859" i="2"/>
  <c r="CH859" i="2"/>
  <c r="CI859" i="2"/>
  <c r="CG860" i="2"/>
  <c r="CH860" i="2"/>
  <c r="CI860" i="2"/>
  <c r="CG861" i="2"/>
  <c r="CH861" i="2"/>
  <c r="CI861" i="2"/>
  <c r="CG862" i="2"/>
  <c r="CH862" i="2"/>
  <c r="CI862" i="2"/>
  <c r="CG863" i="2"/>
  <c r="CH863" i="2"/>
  <c r="CI863" i="2"/>
  <c r="CG864" i="2"/>
  <c r="CH864" i="2"/>
  <c r="CI864" i="2"/>
  <c r="CG865" i="2"/>
  <c r="CH865" i="2"/>
  <c r="CI865" i="2"/>
  <c r="CG866" i="2"/>
  <c r="CH866" i="2"/>
  <c r="CI866" i="2"/>
  <c r="CG867" i="2"/>
  <c r="CH867" i="2"/>
  <c r="CI867" i="2"/>
  <c r="CG868" i="2"/>
  <c r="CH868" i="2"/>
  <c r="CI868" i="2"/>
  <c r="CG869" i="2"/>
  <c r="CH869" i="2"/>
  <c r="CI869" i="2"/>
  <c r="CG870" i="2"/>
  <c r="CH870" i="2"/>
  <c r="CI870" i="2"/>
  <c r="CG871" i="2"/>
  <c r="CH871" i="2"/>
  <c r="CI871" i="2"/>
  <c r="CG872" i="2"/>
  <c r="CH872" i="2"/>
  <c r="CI872" i="2"/>
  <c r="CH32" i="2"/>
  <c r="CI32" i="2"/>
  <c r="CG32" i="2"/>
  <c r="BH27" i="2" l="1"/>
  <c r="BY32" i="2"/>
  <c r="BY33" i="2" s="1"/>
  <c r="BY34" i="2" s="1"/>
  <c r="BY35" i="2" s="1"/>
  <c r="BY36" i="2" s="1"/>
  <c r="BY37" i="2" s="1"/>
  <c r="BY38" i="2" s="1"/>
  <c r="BY39" i="2" s="1"/>
  <c r="BY40" i="2" s="1"/>
  <c r="BY41" i="2" s="1"/>
  <c r="BY42" i="2" s="1"/>
  <c r="BY43" i="2" s="1"/>
  <c r="BY44" i="2" s="1"/>
  <c r="BY45" i="2" s="1"/>
  <c r="BY46" i="2" s="1"/>
  <c r="BY47" i="2" s="1"/>
  <c r="BY48" i="2" s="1"/>
  <c r="BY49" i="2" s="1"/>
  <c r="BY50" i="2" s="1"/>
  <c r="BY51" i="2" s="1"/>
  <c r="BY52" i="2" s="1"/>
  <c r="BY53" i="2" s="1"/>
  <c r="BY54" i="2" s="1"/>
  <c r="BY55" i="2" s="1"/>
  <c r="BY56" i="2" s="1"/>
  <c r="BY57" i="2" s="1"/>
  <c r="BY58" i="2" s="1"/>
  <c r="BY59" i="2" s="1"/>
  <c r="BY60" i="2" s="1"/>
  <c r="BY61" i="2" s="1"/>
  <c r="BY62" i="2" s="1"/>
  <c r="BY63" i="2" s="1"/>
  <c r="BY64" i="2" s="1"/>
  <c r="BY65" i="2" s="1"/>
  <c r="BY66" i="2" s="1"/>
  <c r="BY67" i="2" s="1"/>
  <c r="BY68" i="2" s="1"/>
  <c r="BY69" i="2" s="1"/>
  <c r="BY70" i="2" s="1"/>
  <c r="BY71" i="2" s="1"/>
  <c r="BY72" i="2" s="1"/>
  <c r="BY73" i="2" s="1"/>
  <c r="BY74" i="2" s="1"/>
  <c r="BY75" i="2" s="1"/>
  <c r="BY76" i="2" s="1"/>
  <c r="BY77" i="2" s="1"/>
  <c r="BY78" i="2" s="1"/>
  <c r="BY79" i="2" s="1"/>
  <c r="BY80" i="2" s="1"/>
  <c r="BY81" i="2" s="1"/>
  <c r="BY82" i="2" s="1"/>
  <c r="BY83" i="2" s="1"/>
  <c r="BY84" i="2" s="1"/>
  <c r="BY85" i="2" s="1"/>
  <c r="BY86" i="2" s="1"/>
  <c r="BY87" i="2" s="1"/>
  <c r="BY88" i="2" s="1"/>
  <c r="BY89" i="2" s="1"/>
  <c r="BY90" i="2" s="1"/>
  <c r="BY91" i="2" s="1"/>
  <c r="BY92" i="2" s="1"/>
  <c r="BY93" i="2" s="1"/>
  <c r="BY94" i="2" s="1"/>
  <c r="BY95" i="2" s="1"/>
  <c r="BY96" i="2" s="1"/>
  <c r="BY97" i="2" s="1"/>
  <c r="BY98" i="2" s="1"/>
  <c r="BY99" i="2" s="1"/>
  <c r="BY100" i="2" s="1"/>
  <c r="BY101" i="2" s="1"/>
  <c r="BY102" i="2" s="1"/>
  <c r="BY103" i="2" s="1"/>
  <c r="BY104" i="2" s="1"/>
  <c r="BY105" i="2" s="1"/>
  <c r="BY106" i="2" s="1"/>
  <c r="BY107" i="2" s="1"/>
  <c r="BY108" i="2" s="1"/>
  <c r="BY109" i="2" s="1"/>
  <c r="BY110" i="2" s="1"/>
  <c r="BY111" i="2" s="1"/>
  <c r="BY112" i="2" s="1"/>
  <c r="BY113" i="2" s="1"/>
  <c r="BY114" i="2" s="1"/>
  <c r="BY115" i="2" s="1"/>
  <c r="BY116" i="2" s="1"/>
  <c r="BY117" i="2" s="1"/>
  <c r="BY118" i="2" s="1"/>
  <c r="BY119" i="2" s="1"/>
  <c r="BY120" i="2" s="1"/>
  <c r="BY121" i="2" s="1"/>
  <c r="BY122" i="2" s="1"/>
  <c r="BY123" i="2" s="1"/>
  <c r="BY124" i="2" s="1"/>
  <c r="BY125" i="2" s="1"/>
  <c r="BY126" i="2" s="1"/>
  <c r="BY127" i="2" s="1"/>
  <c r="BY128" i="2" s="1"/>
  <c r="BY129" i="2" s="1"/>
  <c r="BY130" i="2" s="1"/>
  <c r="BY131" i="2" s="1"/>
  <c r="BY132" i="2" s="1"/>
  <c r="BY133" i="2" s="1"/>
  <c r="BY134" i="2" s="1"/>
  <c r="BY135" i="2" s="1"/>
  <c r="BY136" i="2" s="1"/>
  <c r="BY137" i="2" s="1"/>
  <c r="BY138" i="2" s="1"/>
  <c r="BY139" i="2" s="1"/>
  <c r="BY140" i="2" s="1"/>
  <c r="BY141" i="2" s="1"/>
  <c r="BY142" i="2" s="1"/>
  <c r="BY143" i="2" s="1"/>
  <c r="BY144" i="2" s="1"/>
  <c r="BY145" i="2" s="1"/>
  <c r="BY146" i="2" s="1"/>
  <c r="BY147" i="2" s="1"/>
  <c r="BY148" i="2" s="1"/>
  <c r="BY149" i="2" s="1"/>
  <c r="BY150" i="2" s="1"/>
  <c r="BY151" i="2" s="1"/>
  <c r="BY152" i="2" s="1"/>
  <c r="BY153" i="2" s="1"/>
  <c r="BY154" i="2" s="1"/>
  <c r="BY155" i="2" s="1"/>
  <c r="BY156" i="2" s="1"/>
  <c r="BY157" i="2" s="1"/>
  <c r="BY158" i="2" s="1"/>
  <c r="BY159" i="2" s="1"/>
  <c r="BY160" i="2" s="1"/>
  <c r="BY161" i="2" s="1"/>
  <c r="BY162" i="2" s="1"/>
  <c r="BY163" i="2" s="1"/>
  <c r="BY164" i="2" s="1"/>
  <c r="BY165" i="2" s="1"/>
  <c r="BY166" i="2" s="1"/>
  <c r="BY167" i="2" s="1"/>
  <c r="BY168" i="2" s="1"/>
  <c r="BY169" i="2" s="1"/>
  <c r="BY170" i="2" s="1"/>
  <c r="BY171" i="2" s="1"/>
  <c r="BY172" i="2" s="1"/>
  <c r="BY173" i="2" s="1"/>
  <c r="BY174" i="2" s="1"/>
  <c r="BY175" i="2" s="1"/>
  <c r="BY176" i="2" s="1"/>
  <c r="BY177" i="2" s="1"/>
  <c r="BY178" i="2" s="1"/>
  <c r="BY179" i="2" s="1"/>
  <c r="BY180" i="2" s="1"/>
  <c r="BY181" i="2" s="1"/>
  <c r="BY182" i="2" s="1"/>
  <c r="BY183" i="2" s="1"/>
  <c r="BY184" i="2" s="1"/>
  <c r="BY185" i="2" s="1"/>
  <c r="BY186" i="2" s="1"/>
  <c r="BY187" i="2" s="1"/>
  <c r="BY188" i="2" s="1"/>
  <c r="BY189" i="2" s="1"/>
  <c r="BY190" i="2" s="1"/>
  <c r="BY191" i="2" s="1"/>
  <c r="BY192" i="2" s="1"/>
  <c r="BY193" i="2" s="1"/>
  <c r="BY194" i="2" s="1"/>
  <c r="BY195" i="2" s="1"/>
  <c r="BY196" i="2" s="1"/>
  <c r="BY197" i="2" s="1"/>
  <c r="BY198" i="2" s="1"/>
  <c r="BY199" i="2" s="1"/>
  <c r="BY200" i="2" s="1"/>
  <c r="BY201" i="2" s="1"/>
  <c r="BY202" i="2" s="1"/>
  <c r="BY203" i="2" s="1"/>
  <c r="BY204" i="2" s="1"/>
  <c r="BY205" i="2" s="1"/>
  <c r="BY206" i="2" s="1"/>
  <c r="BY207" i="2" s="1"/>
  <c r="BY208" i="2" s="1"/>
  <c r="BY209" i="2" s="1"/>
  <c r="BY210" i="2" s="1"/>
  <c r="BY211" i="2" s="1"/>
  <c r="BY212" i="2" s="1"/>
  <c r="BY213" i="2" s="1"/>
  <c r="BY214" i="2" s="1"/>
  <c r="BY215" i="2" s="1"/>
  <c r="BY216" i="2" s="1"/>
  <c r="BY217" i="2" s="1"/>
  <c r="BY218" i="2" s="1"/>
  <c r="BY219" i="2" s="1"/>
  <c r="BY220" i="2" s="1"/>
  <c r="BY221" i="2" s="1"/>
  <c r="BY222" i="2" s="1"/>
  <c r="BY223" i="2" s="1"/>
  <c r="BY224" i="2" s="1"/>
  <c r="BY225" i="2" s="1"/>
  <c r="BY226" i="2" s="1"/>
  <c r="BY227" i="2" s="1"/>
  <c r="BY228" i="2" s="1"/>
  <c r="BY229" i="2" s="1"/>
  <c r="BY230" i="2" s="1"/>
  <c r="BY231" i="2" s="1"/>
  <c r="BY232" i="2" s="1"/>
  <c r="BY233" i="2" s="1"/>
  <c r="BY234" i="2" s="1"/>
  <c r="BY235" i="2" s="1"/>
  <c r="BY236" i="2" s="1"/>
  <c r="BY237" i="2" s="1"/>
  <c r="BY238" i="2" s="1"/>
  <c r="BY239" i="2" s="1"/>
  <c r="BY240" i="2" s="1"/>
  <c r="BY241" i="2" s="1"/>
  <c r="BY242" i="2" s="1"/>
  <c r="BY243" i="2" s="1"/>
  <c r="BY244" i="2" s="1"/>
  <c r="BY245" i="2" s="1"/>
  <c r="BY246" i="2" s="1"/>
  <c r="BY247" i="2" s="1"/>
  <c r="BY248" i="2" s="1"/>
  <c r="BY249" i="2" s="1"/>
  <c r="BY250" i="2" s="1"/>
  <c r="BY251" i="2" s="1"/>
  <c r="BY252" i="2" s="1"/>
  <c r="BY253" i="2" s="1"/>
  <c r="BY254" i="2" s="1"/>
  <c r="BY255" i="2" s="1"/>
  <c r="BY256" i="2" s="1"/>
  <c r="BY257" i="2" s="1"/>
  <c r="BY258" i="2" s="1"/>
  <c r="BY259" i="2" s="1"/>
  <c r="BY260" i="2" s="1"/>
  <c r="BY261" i="2" s="1"/>
  <c r="BY262" i="2" s="1"/>
  <c r="BY263" i="2" s="1"/>
  <c r="BY264" i="2" s="1"/>
  <c r="BY265" i="2" s="1"/>
  <c r="BY266" i="2" s="1"/>
  <c r="BY267" i="2" s="1"/>
  <c r="BY268" i="2" s="1"/>
  <c r="BY269" i="2" s="1"/>
  <c r="BY270" i="2" s="1"/>
  <c r="BY271" i="2" s="1"/>
  <c r="BY272" i="2" s="1"/>
  <c r="BY273" i="2" s="1"/>
  <c r="BY274" i="2" s="1"/>
  <c r="BY275" i="2" s="1"/>
  <c r="BY276" i="2" s="1"/>
  <c r="BY277" i="2" s="1"/>
  <c r="BY278" i="2" s="1"/>
  <c r="BY279" i="2" s="1"/>
  <c r="BY280" i="2" s="1"/>
  <c r="BY281" i="2" s="1"/>
  <c r="BY282" i="2" s="1"/>
  <c r="BY283" i="2" s="1"/>
  <c r="BY284" i="2" s="1"/>
  <c r="BY285" i="2" s="1"/>
  <c r="BY286" i="2" s="1"/>
  <c r="BY287" i="2" s="1"/>
  <c r="BY288" i="2" s="1"/>
  <c r="BF29" i="2" l="1"/>
  <c r="BF28" i="2"/>
  <c r="F135" i="2"/>
  <c r="D365" i="2"/>
  <c r="G415" i="2"/>
  <c r="G444" i="2"/>
  <c r="G483" i="2"/>
  <c r="E538" i="2"/>
  <c r="F544" i="2"/>
  <c r="F563" i="2"/>
  <c r="E621" i="2"/>
  <c r="G630" i="2"/>
  <c r="G646" i="2"/>
  <c r="E653" i="2"/>
  <c r="F659" i="2"/>
  <c r="G662" i="2"/>
  <c r="G678" i="2"/>
  <c r="G726" i="2"/>
  <c r="E729" i="2"/>
  <c r="E731" i="2"/>
  <c r="F737" i="2"/>
  <c r="E746" i="2"/>
  <c r="F750" i="2"/>
  <c r="F756" i="2"/>
  <c r="G787" i="2"/>
  <c r="F798" i="2"/>
  <c r="G805" i="2"/>
  <c r="F818" i="2"/>
  <c r="F826" i="2"/>
  <c r="E831" i="2"/>
  <c r="D836" i="2"/>
  <c r="G837" i="2"/>
  <c r="G853" i="2"/>
  <c r="E855" i="2"/>
  <c r="F858" i="2"/>
  <c r="G869" i="2"/>
  <c r="F32" i="2"/>
  <c r="G34" i="2"/>
  <c r="D34" i="2"/>
  <c r="E34" i="2"/>
  <c r="F34" i="2"/>
  <c r="F36" i="2"/>
  <c r="F37" i="2"/>
  <c r="E38" i="2"/>
  <c r="D38" i="2"/>
  <c r="D40" i="2"/>
  <c r="F40" i="2"/>
  <c r="D41" i="2"/>
  <c r="E41" i="2"/>
  <c r="F41" i="2"/>
  <c r="G41" i="2"/>
  <c r="G42" i="2"/>
  <c r="D43" i="2"/>
  <c r="E43" i="2"/>
  <c r="F44" i="2"/>
  <c r="E45" i="2"/>
  <c r="G46" i="2"/>
  <c r="D46" i="2"/>
  <c r="F46" i="2"/>
  <c r="D47" i="2"/>
  <c r="E47" i="2"/>
  <c r="D48" i="2"/>
  <c r="F48" i="2"/>
  <c r="F49" i="2"/>
  <c r="E50" i="2"/>
  <c r="G51" i="2"/>
  <c r="G53" i="2"/>
  <c r="E53" i="2"/>
  <c r="D54" i="2"/>
  <c r="F54" i="2"/>
  <c r="G56" i="2"/>
  <c r="E57" i="2"/>
  <c r="D58" i="2"/>
  <c r="E58" i="2"/>
  <c r="F58" i="2"/>
  <c r="G58" i="2"/>
  <c r="E61" i="2"/>
  <c r="F62" i="2"/>
  <c r="D62" i="2"/>
  <c r="D63" i="2"/>
  <c r="F65" i="2"/>
  <c r="G65" i="2"/>
  <c r="D66" i="2"/>
  <c r="E66" i="2"/>
  <c r="F66" i="2"/>
  <c r="G66" i="2"/>
  <c r="G69" i="2"/>
  <c r="E71" i="2"/>
  <c r="D71" i="2"/>
  <c r="F73" i="2"/>
  <c r="F74" i="2"/>
  <c r="D74" i="2"/>
  <c r="G74" i="2"/>
  <c r="D75" i="2"/>
  <c r="E75" i="2"/>
  <c r="D76" i="2"/>
  <c r="E76" i="2"/>
  <c r="E77" i="2"/>
  <c r="G77" i="2"/>
  <c r="D79" i="2"/>
  <c r="G80" i="2"/>
  <c r="F80" i="2"/>
  <c r="E81" i="2"/>
  <c r="F81" i="2"/>
  <c r="D83" i="2"/>
  <c r="D84" i="2"/>
  <c r="D86" i="2"/>
  <c r="F86" i="2"/>
  <c r="D90" i="2"/>
  <c r="E90" i="2"/>
  <c r="F90" i="2"/>
  <c r="G90" i="2"/>
  <c r="D92" i="2"/>
  <c r="G93" i="2"/>
  <c r="E93" i="2"/>
  <c r="F94" i="2"/>
  <c r="D94" i="2"/>
  <c r="F96" i="2"/>
  <c r="F98" i="2"/>
  <c r="D98" i="2"/>
  <c r="E98" i="2"/>
  <c r="G98" i="2"/>
  <c r="D99" i="2"/>
  <c r="E99" i="2"/>
  <c r="F102" i="2"/>
  <c r="D102" i="2"/>
  <c r="F103" i="2"/>
  <c r="D103" i="2"/>
  <c r="F104" i="2"/>
  <c r="G104" i="2"/>
  <c r="D105" i="2"/>
  <c r="E105" i="2"/>
  <c r="F105" i="2"/>
  <c r="G105" i="2"/>
  <c r="F106" i="2"/>
  <c r="D107" i="2"/>
  <c r="E107" i="2"/>
  <c r="F108" i="2"/>
  <c r="D108" i="2"/>
  <c r="E108" i="2"/>
  <c r="G108" i="2"/>
  <c r="E109" i="2"/>
  <c r="G109" i="2"/>
  <c r="E111" i="2"/>
  <c r="D111" i="2"/>
  <c r="G111" i="2"/>
  <c r="D113" i="2"/>
  <c r="E113" i="2"/>
  <c r="F113" i="2"/>
  <c r="E115" i="2"/>
  <c r="D115" i="2"/>
  <c r="E116" i="2"/>
  <c r="E117" i="2"/>
  <c r="G117" i="2"/>
  <c r="D118" i="2"/>
  <c r="F118" i="2"/>
  <c r="F122" i="2"/>
  <c r="D122" i="2"/>
  <c r="E122" i="2"/>
  <c r="G122" i="2"/>
  <c r="F124" i="2"/>
  <c r="D124" i="2"/>
  <c r="G124" i="2"/>
  <c r="E125" i="2"/>
  <c r="D126" i="2"/>
  <c r="F126" i="2"/>
  <c r="E127" i="2"/>
  <c r="D127" i="2"/>
  <c r="F127" i="2"/>
  <c r="F128" i="2"/>
  <c r="G128" i="2"/>
  <c r="F130" i="2"/>
  <c r="D131" i="2"/>
  <c r="E131" i="2"/>
  <c r="G133" i="2"/>
  <c r="D134" i="2"/>
  <c r="E135" i="2"/>
  <c r="D135" i="2"/>
  <c r="G137" i="2"/>
  <c r="E138" i="2"/>
  <c r="D140" i="2"/>
  <c r="G140" i="2"/>
  <c r="G141" i="2"/>
  <c r="E141" i="2"/>
  <c r="D143" i="2"/>
  <c r="E146" i="2"/>
  <c r="D146" i="2"/>
  <c r="F146" i="2"/>
  <c r="G146" i="2"/>
  <c r="D147" i="2"/>
  <c r="F148" i="2"/>
  <c r="D148" i="2"/>
  <c r="E148" i="2"/>
  <c r="G149" i="2"/>
  <c r="E149" i="2"/>
  <c r="D150" i="2"/>
  <c r="F150" i="2"/>
  <c r="F151" i="2"/>
  <c r="G151" i="2"/>
  <c r="D153" i="2"/>
  <c r="E153" i="2"/>
  <c r="G153" i="2"/>
  <c r="E154" i="2"/>
  <c r="D154" i="2"/>
  <c r="F154" i="2"/>
  <c r="G154" i="2"/>
  <c r="E155" i="2"/>
  <c r="F158" i="2"/>
  <c r="D158" i="2"/>
  <c r="E159" i="2"/>
  <c r="D159" i="2"/>
  <c r="G159" i="2"/>
  <c r="F162" i="2"/>
  <c r="D162" i="2"/>
  <c r="E162" i="2"/>
  <c r="G162" i="2"/>
  <c r="F166" i="2"/>
  <c r="D166" i="2"/>
  <c r="F168" i="2"/>
  <c r="G168" i="2"/>
  <c r="D169" i="2"/>
  <c r="E169" i="2"/>
  <c r="G169" i="2"/>
  <c r="D170" i="2"/>
  <c r="E170" i="2"/>
  <c r="F170" i="2"/>
  <c r="G170" i="2"/>
  <c r="E172" i="2"/>
  <c r="G175" i="2"/>
  <c r="F178" i="2"/>
  <c r="D178" i="2"/>
  <c r="E178" i="2"/>
  <c r="D180" i="2"/>
  <c r="G180" i="2"/>
  <c r="D181" i="2"/>
  <c r="E181" i="2"/>
  <c r="F181" i="2"/>
  <c r="G181" i="2"/>
  <c r="D183" i="2"/>
  <c r="F183" i="2"/>
  <c r="G184" i="2"/>
  <c r="F184" i="2"/>
  <c r="D186" i="2"/>
  <c r="E186" i="2"/>
  <c r="F186" i="2"/>
  <c r="G186" i="2"/>
  <c r="G190" i="2"/>
  <c r="D190" i="2"/>
  <c r="E190" i="2"/>
  <c r="F190" i="2"/>
  <c r="E191" i="2"/>
  <c r="D191" i="2"/>
  <c r="F191" i="2"/>
  <c r="G191" i="2"/>
  <c r="E192" i="2"/>
  <c r="D192" i="2"/>
  <c r="F192" i="2"/>
  <c r="G192" i="2"/>
  <c r="D193" i="2"/>
  <c r="E193" i="2"/>
  <c r="F193" i="2"/>
  <c r="G193" i="2"/>
  <c r="G194" i="2"/>
  <c r="D194" i="2"/>
  <c r="E194" i="2"/>
  <c r="F194" i="2"/>
  <c r="F196" i="2"/>
  <c r="D196" i="2"/>
  <c r="E196" i="2"/>
  <c r="F197" i="2"/>
  <c r="E197" i="2"/>
  <c r="F200" i="2"/>
  <c r="D201" i="2"/>
  <c r="E201" i="2"/>
  <c r="F201" i="2"/>
  <c r="G201" i="2"/>
  <c r="D202" i="2"/>
  <c r="E202" i="2"/>
  <c r="F202" i="2"/>
  <c r="G202" i="2"/>
  <c r="D203" i="2"/>
  <c r="G204" i="2"/>
  <c r="D204" i="2"/>
  <c r="E206" i="2"/>
  <c r="D207" i="2"/>
  <c r="F207" i="2"/>
  <c r="E208" i="2"/>
  <c r="D208" i="2"/>
  <c r="F208" i="2"/>
  <c r="E209" i="2"/>
  <c r="G210" i="2"/>
  <c r="D210" i="2"/>
  <c r="E210" i="2"/>
  <c r="F210" i="2"/>
  <c r="D211" i="2"/>
  <c r="D212" i="2"/>
  <c r="E217" i="2"/>
  <c r="D217" i="2"/>
  <c r="G218" i="2"/>
  <c r="D220" i="2"/>
  <c r="G222" i="2"/>
  <c r="D222" i="2"/>
  <c r="F222" i="2"/>
  <c r="D223" i="2"/>
  <c r="E225" i="2"/>
  <c r="G226" i="2"/>
  <c r="D226" i="2"/>
  <c r="F226" i="2"/>
  <c r="G228" i="2"/>
  <c r="E228" i="2"/>
  <c r="F230" i="2"/>
  <c r="D231" i="2"/>
  <c r="G232" i="2"/>
  <c r="F232" i="2"/>
  <c r="E234" i="2"/>
  <c r="F235" i="2"/>
  <c r="D235" i="2"/>
  <c r="F236" i="2"/>
  <c r="E237" i="2"/>
  <c r="D237" i="2"/>
  <c r="F237" i="2"/>
  <c r="G237" i="2"/>
  <c r="D238" i="2"/>
  <c r="G242" i="2"/>
  <c r="G244" i="2"/>
  <c r="D244" i="2"/>
  <c r="E244" i="2"/>
  <c r="F244" i="2"/>
  <c r="F245" i="2"/>
  <c r="D247" i="2"/>
  <c r="F248" i="2"/>
  <c r="E250" i="2"/>
  <c r="D252" i="2"/>
  <c r="E252" i="2"/>
  <c r="F252" i="2"/>
  <c r="G252" i="2"/>
  <c r="F253" i="2"/>
  <c r="D253" i="2"/>
  <c r="E253" i="2"/>
  <c r="G253" i="2"/>
  <c r="D254" i="2"/>
  <c r="G255" i="2"/>
  <c r="F257" i="2"/>
  <c r="G258" i="2"/>
  <c r="E259" i="2"/>
  <c r="D259" i="2"/>
  <c r="F259" i="2"/>
  <c r="D260" i="2"/>
  <c r="F260" i="2"/>
  <c r="F261" i="2"/>
  <c r="D261" i="2"/>
  <c r="E261" i="2"/>
  <c r="G261" i="2"/>
  <c r="D263" i="2"/>
  <c r="G264" i="2"/>
  <c r="F264" i="2"/>
  <c r="E266" i="2"/>
  <c r="E267" i="2"/>
  <c r="D267" i="2"/>
  <c r="F267" i="2"/>
  <c r="G267" i="2"/>
  <c r="E268" i="2"/>
  <c r="F268" i="2"/>
  <c r="F269" i="2"/>
  <c r="D270" i="2"/>
  <c r="F271" i="2"/>
  <c r="G274" i="2"/>
  <c r="G276" i="2"/>
  <c r="D276" i="2"/>
  <c r="F276" i="2"/>
  <c r="G278" i="2"/>
  <c r="D279" i="2"/>
  <c r="D282" i="2"/>
  <c r="E282" i="2"/>
  <c r="G283" i="2"/>
  <c r="F284" i="2"/>
  <c r="D284" i="2"/>
  <c r="E284" i="2"/>
  <c r="G284" i="2"/>
  <c r="E285" i="2"/>
  <c r="D286" i="2"/>
  <c r="F289" i="2"/>
  <c r="G290" i="2"/>
  <c r="G292" i="2"/>
  <c r="D292" i="2"/>
  <c r="F292" i="2"/>
  <c r="E293" i="2"/>
  <c r="G294" i="2"/>
  <c r="D295" i="2"/>
  <c r="G296" i="2"/>
  <c r="F296" i="2"/>
  <c r="E298" i="2"/>
  <c r="E299" i="2"/>
  <c r="D299" i="2"/>
  <c r="F299" i="2"/>
  <c r="G299" i="2"/>
  <c r="D301" i="2"/>
  <c r="D302" i="2"/>
  <c r="G303" i="2"/>
  <c r="G304" i="2"/>
  <c r="G306" i="2"/>
  <c r="E307" i="2"/>
  <c r="D307" i="2"/>
  <c r="F307" i="2"/>
  <c r="G307" i="2"/>
  <c r="D309" i="2"/>
  <c r="E309" i="2"/>
  <c r="F309" i="2"/>
  <c r="G309" i="2"/>
  <c r="F312" i="2"/>
  <c r="G312" i="2"/>
  <c r="F313" i="2"/>
  <c r="E315" i="2"/>
  <c r="D315" i="2"/>
  <c r="F315" i="2"/>
  <c r="F316" i="2"/>
  <c r="E317" i="2"/>
  <c r="D317" i="2"/>
  <c r="F317" i="2"/>
  <c r="G317" i="2"/>
  <c r="D318" i="2"/>
  <c r="G320" i="2"/>
  <c r="E321" i="2"/>
  <c r="G324" i="2"/>
  <c r="D324" i="2"/>
  <c r="E324" i="2"/>
  <c r="F324" i="2"/>
  <c r="G326" i="2"/>
  <c r="F329" i="2"/>
  <c r="E330" i="2"/>
  <c r="E331" i="2"/>
  <c r="D331" i="2"/>
  <c r="F331" i="2"/>
  <c r="G331" i="2"/>
  <c r="F332" i="2"/>
  <c r="D334" i="2"/>
  <c r="G335" i="2"/>
  <c r="G336" i="2"/>
  <c r="G338" i="2"/>
  <c r="E339" i="2"/>
  <c r="D339" i="2"/>
  <c r="F339" i="2"/>
  <c r="G339" i="2"/>
  <c r="E340" i="2"/>
  <c r="F340" i="2"/>
  <c r="D341" i="2"/>
  <c r="E341" i="2"/>
  <c r="F341" i="2"/>
  <c r="G341" i="2"/>
  <c r="G342" i="2"/>
  <c r="F344" i="2"/>
  <c r="G344" i="2"/>
  <c r="F345" i="2"/>
  <c r="E346" i="2"/>
  <c r="E348" i="2"/>
  <c r="D348" i="2"/>
  <c r="F348" i="2"/>
  <c r="G348" i="2"/>
  <c r="F349" i="2"/>
  <c r="D349" i="2"/>
  <c r="E349" i="2"/>
  <c r="G349" i="2"/>
  <c r="D351" i="2"/>
  <c r="E351" i="2"/>
  <c r="G351" i="2"/>
  <c r="G352" i="2"/>
  <c r="D352" i="2"/>
  <c r="E352" i="2"/>
  <c r="F352" i="2"/>
  <c r="F355" i="2"/>
  <c r="G355" i="2"/>
  <c r="F356" i="2"/>
  <c r="D356" i="2"/>
  <c r="E356" i="2"/>
  <c r="G356" i="2"/>
  <c r="E360" i="2"/>
  <c r="D361" i="2"/>
  <c r="E361" i="2"/>
  <c r="G362" i="2"/>
  <c r="F362" i="2"/>
  <c r="D364" i="2"/>
  <c r="E364" i="2"/>
  <c r="F364" i="2"/>
  <c r="G364" i="2"/>
  <c r="F365" i="2"/>
  <c r="E365" i="2"/>
  <c r="G365" i="2"/>
  <c r="E367" i="2"/>
  <c r="G368" i="2"/>
  <c r="D368" i="2"/>
  <c r="F368" i="2"/>
  <c r="E370" i="2"/>
  <c r="D370" i="2"/>
  <c r="F370" i="2"/>
  <c r="G370" i="2"/>
  <c r="F371" i="2"/>
  <c r="G371" i="2"/>
  <c r="E372" i="2"/>
  <c r="G373" i="2"/>
  <c r="D374" i="2"/>
  <c r="G374" i="2"/>
  <c r="D375" i="2"/>
  <c r="E375" i="2"/>
  <c r="G375" i="2"/>
  <c r="E376" i="2"/>
  <c r="F377" i="2"/>
  <c r="D377" i="2"/>
  <c r="G377" i="2"/>
  <c r="G378" i="2"/>
  <c r="D379" i="2"/>
  <c r="E379" i="2"/>
  <c r="F379" i="2"/>
  <c r="F380" i="2"/>
  <c r="E381" i="2"/>
  <c r="D381" i="2"/>
  <c r="G382" i="2"/>
  <c r="G384" i="2"/>
  <c r="D384" i="2"/>
  <c r="F384" i="2"/>
  <c r="E387" i="2"/>
  <c r="F387" i="2"/>
  <c r="E388" i="2"/>
  <c r="D389" i="2"/>
  <c r="E390" i="2"/>
  <c r="D390" i="2"/>
  <c r="G390" i="2"/>
  <c r="E391" i="2"/>
  <c r="D393" i="2"/>
  <c r="G394" i="2"/>
  <c r="E395" i="2"/>
  <c r="E396" i="2"/>
  <c r="D396" i="2"/>
  <c r="F396" i="2"/>
  <c r="G396" i="2"/>
  <c r="E400" i="2"/>
  <c r="F400" i="2"/>
  <c r="F404" i="2"/>
  <c r="E404" i="2"/>
  <c r="G406" i="2"/>
  <c r="D407" i="2"/>
  <c r="F407" i="2"/>
  <c r="G407" i="2"/>
  <c r="G408" i="2"/>
  <c r="D408" i="2"/>
  <c r="F408" i="2"/>
  <c r="G409" i="2"/>
  <c r="E410" i="2"/>
  <c r="D410" i="2"/>
  <c r="F410" i="2"/>
  <c r="F411" i="2"/>
  <c r="F412" i="2"/>
  <c r="D413" i="2"/>
  <c r="G413" i="2"/>
  <c r="D414" i="2"/>
  <c r="F414" i="2"/>
  <c r="D415" i="2"/>
  <c r="E415" i="2"/>
  <c r="F415" i="2"/>
  <c r="F416" i="2"/>
  <c r="F417" i="2"/>
  <c r="D417" i="2"/>
  <c r="E417" i="2"/>
  <c r="G417" i="2"/>
  <c r="F418" i="2"/>
  <c r="G419" i="2"/>
  <c r="D422" i="2"/>
  <c r="E423" i="2"/>
  <c r="G423" i="2"/>
  <c r="G424" i="2"/>
  <c r="D424" i="2"/>
  <c r="E424" i="2"/>
  <c r="G425" i="2"/>
  <c r="E427" i="2"/>
  <c r="G427" i="2"/>
  <c r="F428" i="2"/>
  <c r="E429" i="2"/>
  <c r="G429" i="2"/>
  <c r="D432" i="2"/>
  <c r="E433" i="2"/>
  <c r="G433" i="2"/>
  <c r="F435" i="2"/>
  <c r="G435" i="2"/>
  <c r="D436" i="2"/>
  <c r="E436" i="2"/>
  <c r="F436" i="2"/>
  <c r="G436" i="2"/>
  <c r="F437" i="2"/>
  <c r="D437" i="2"/>
  <c r="E437" i="2"/>
  <c r="G437" i="2"/>
  <c r="G438" i="2"/>
  <c r="F439" i="2"/>
  <c r="G439" i="2"/>
  <c r="G440" i="2"/>
  <c r="D440" i="2"/>
  <c r="E440" i="2"/>
  <c r="F440" i="2"/>
  <c r="E442" i="2"/>
  <c r="F442" i="2"/>
  <c r="G442" i="2"/>
  <c r="G443" i="2"/>
  <c r="E444" i="2"/>
  <c r="D445" i="2"/>
  <c r="E445" i="2"/>
  <c r="E448" i="2"/>
  <c r="F448" i="2"/>
  <c r="D449" i="2"/>
  <c r="E450" i="2"/>
  <c r="D450" i="2"/>
  <c r="F450" i="2"/>
  <c r="F451" i="2"/>
  <c r="E451" i="2"/>
  <c r="F452" i="2"/>
  <c r="D453" i="2"/>
  <c r="E455" i="2"/>
  <c r="F456" i="2"/>
  <c r="D456" i="2"/>
  <c r="D457" i="2"/>
  <c r="G461" i="2"/>
  <c r="F462" i="2"/>
  <c r="G463" i="2"/>
  <c r="D464" i="2"/>
  <c r="F464" i="2"/>
  <c r="G467" i="2"/>
  <c r="E468" i="2"/>
  <c r="G468" i="2"/>
  <c r="G469" i="2"/>
  <c r="F470" i="2"/>
  <c r="F473" i="2"/>
  <c r="E473" i="2"/>
  <c r="G473" i="2"/>
  <c r="E474" i="2"/>
  <c r="D474" i="2"/>
  <c r="F474" i="2"/>
  <c r="G474" i="2"/>
  <c r="G475" i="2"/>
  <c r="E476" i="2"/>
  <c r="F476" i="2"/>
  <c r="E477" i="2"/>
  <c r="G477" i="2"/>
  <c r="D478" i="2"/>
  <c r="F478" i="2"/>
  <c r="D479" i="2"/>
  <c r="E479" i="2"/>
  <c r="F479" i="2"/>
  <c r="G479" i="2"/>
  <c r="E480" i="2"/>
  <c r="F480" i="2"/>
  <c r="F481" i="2"/>
  <c r="D481" i="2"/>
  <c r="E481" i="2"/>
  <c r="G481" i="2"/>
  <c r="D483" i="2"/>
  <c r="E483" i="2"/>
  <c r="F483" i="2"/>
  <c r="E484" i="2"/>
  <c r="D486" i="2"/>
  <c r="E487" i="2"/>
  <c r="G487" i="2"/>
  <c r="E488" i="2"/>
  <c r="F488" i="2"/>
  <c r="G489" i="2"/>
  <c r="G491" i="2"/>
  <c r="E491" i="2"/>
  <c r="D492" i="2"/>
  <c r="F492" i="2"/>
  <c r="G493" i="2"/>
  <c r="E493" i="2"/>
  <c r="F495" i="2"/>
  <c r="G495" i="2"/>
  <c r="G496" i="2"/>
  <c r="D496" i="2"/>
  <c r="E496" i="2"/>
  <c r="E497" i="2"/>
  <c r="G497" i="2"/>
  <c r="F498" i="2"/>
  <c r="G498" i="2"/>
  <c r="D499" i="2"/>
  <c r="E499" i="2"/>
  <c r="F499" i="2"/>
  <c r="G499" i="2"/>
  <c r="F500" i="2"/>
  <c r="D500" i="2"/>
  <c r="E500" i="2"/>
  <c r="G500" i="2"/>
  <c r="E502" i="2"/>
  <c r="D502" i="2"/>
  <c r="F502" i="2"/>
  <c r="E505" i="2"/>
  <c r="D505" i="2"/>
  <c r="G505" i="2"/>
  <c r="E506" i="2"/>
  <c r="D506" i="2"/>
  <c r="F506" i="2"/>
  <c r="G506" i="2"/>
  <c r="F508" i="2"/>
  <c r="G509" i="2"/>
  <c r="D509" i="2"/>
  <c r="F511" i="2"/>
  <c r="D512" i="2"/>
  <c r="F512" i="2"/>
  <c r="G514" i="2"/>
  <c r="E515" i="2"/>
  <c r="D515" i="2"/>
  <c r="F515" i="2"/>
  <c r="G515" i="2"/>
  <c r="D516" i="2"/>
  <c r="E516" i="2"/>
  <c r="F516" i="2"/>
  <c r="G516" i="2"/>
  <c r="D517" i="2"/>
  <c r="E517" i="2"/>
  <c r="F520" i="2"/>
  <c r="E520" i="2"/>
  <c r="E523" i="2"/>
  <c r="F523" i="2"/>
  <c r="D524" i="2"/>
  <c r="E524" i="2"/>
  <c r="F524" i="2"/>
  <c r="G524" i="2"/>
  <c r="D525" i="2"/>
  <c r="G525" i="2"/>
  <c r="F526" i="2"/>
  <c r="D526" i="2"/>
  <c r="E526" i="2"/>
  <c r="G526" i="2"/>
  <c r="F527" i="2"/>
  <c r="G527" i="2"/>
  <c r="D529" i="2"/>
  <c r="E529" i="2"/>
  <c r="G529" i="2"/>
  <c r="F530" i="2"/>
  <c r="F531" i="2"/>
  <c r="D531" i="2"/>
  <c r="E531" i="2"/>
  <c r="G531" i="2"/>
  <c r="G532" i="2"/>
  <c r="D534" i="2"/>
  <c r="E536" i="2"/>
  <c r="F536" i="2"/>
  <c r="F537" i="2"/>
  <c r="G537" i="2"/>
  <c r="D538" i="2"/>
  <c r="F538" i="2"/>
  <c r="G538" i="2"/>
  <c r="E540" i="2"/>
  <c r="D544" i="2"/>
  <c r="E547" i="2"/>
  <c r="F547" i="2"/>
  <c r="D548" i="2"/>
  <c r="F548" i="2"/>
  <c r="E552" i="2"/>
  <c r="F552" i="2"/>
  <c r="F553" i="2"/>
  <c r="G553" i="2"/>
  <c r="E554" i="2"/>
  <c r="D554" i="2"/>
  <c r="F554" i="2"/>
  <c r="G554" i="2"/>
  <c r="F555" i="2"/>
  <c r="E556" i="2"/>
  <c r="D556" i="2"/>
  <c r="F556" i="2"/>
  <c r="G556" i="2"/>
  <c r="D558" i="2"/>
  <c r="G561" i="2"/>
  <c r="F562" i="2"/>
  <c r="G562" i="2"/>
  <c r="D563" i="2"/>
  <c r="E563" i="2"/>
  <c r="G563" i="2"/>
  <c r="F564" i="2"/>
  <c r="D564" i="2"/>
  <c r="E564" i="2"/>
  <c r="E567" i="2"/>
  <c r="G567" i="2"/>
  <c r="F568" i="2"/>
  <c r="D569" i="2"/>
  <c r="F570" i="2"/>
  <c r="G570" i="2"/>
  <c r="E571" i="2"/>
  <c r="D573" i="2"/>
  <c r="F575" i="2"/>
  <c r="D576" i="2"/>
  <c r="F576" i="2"/>
  <c r="G577" i="2"/>
  <c r="G579" i="2"/>
  <c r="D579" i="2"/>
  <c r="D580" i="2"/>
  <c r="E580" i="2"/>
  <c r="F580" i="2"/>
  <c r="G580" i="2"/>
  <c r="D581" i="2"/>
  <c r="E581" i="2"/>
  <c r="G583" i="2"/>
  <c r="G586" i="2"/>
  <c r="E587" i="2"/>
  <c r="F587" i="2"/>
  <c r="E593" i="2"/>
  <c r="G594" i="2"/>
  <c r="F594" i="2"/>
  <c r="D595" i="2"/>
  <c r="E595" i="2"/>
  <c r="G595" i="2"/>
  <c r="F596" i="2"/>
  <c r="E598" i="2"/>
  <c r="D598" i="2"/>
  <c r="E601" i="2"/>
  <c r="D601" i="2"/>
  <c r="F601" i="2"/>
  <c r="G601" i="2"/>
  <c r="F602" i="2"/>
  <c r="G602" i="2"/>
  <c r="E603" i="2"/>
  <c r="F603" i="2"/>
  <c r="E604" i="2"/>
  <c r="D604" i="2"/>
  <c r="G604" i="2"/>
  <c r="D605" i="2"/>
  <c r="G605" i="2"/>
  <c r="D608" i="2"/>
  <c r="G609" i="2"/>
  <c r="F610" i="2"/>
  <c r="G611" i="2"/>
  <c r="F612" i="2"/>
  <c r="E613" i="2"/>
  <c r="D614" i="2"/>
  <c r="G615" i="2"/>
  <c r="D616" i="2"/>
  <c r="D619" i="2"/>
  <c r="E619" i="2"/>
  <c r="G619" i="2"/>
  <c r="E620" i="2"/>
  <c r="D620" i="2"/>
  <c r="F620" i="2"/>
  <c r="G620" i="2"/>
  <c r="G621" i="2"/>
  <c r="F623" i="2"/>
  <c r="G623" i="2"/>
  <c r="E625" i="2"/>
  <c r="D625" i="2"/>
  <c r="F625" i="2"/>
  <c r="G625" i="2"/>
  <c r="E627" i="2"/>
  <c r="D627" i="2"/>
  <c r="F627" i="2"/>
  <c r="G627" i="2"/>
  <c r="F628" i="2"/>
  <c r="E629" i="2"/>
  <c r="D629" i="2"/>
  <c r="G636" i="2"/>
  <c r="D637" i="2"/>
  <c r="G637" i="2"/>
  <c r="E638" i="2"/>
  <c r="G638" i="2"/>
  <c r="G639" i="2"/>
  <c r="E639" i="2"/>
  <c r="D640" i="2"/>
  <c r="F640" i="2"/>
  <c r="F641" i="2"/>
  <c r="E643" i="2"/>
  <c r="G644" i="2"/>
  <c r="D644" i="2"/>
  <c r="E644" i="2"/>
  <c r="F644" i="2"/>
  <c r="E645" i="2"/>
  <c r="D646" i="2"/>
  <c r="E646" i="2"/>
  <c r="F646" i="2"/>
  <c r="D648" i="2"/>
  <c r="F648" i="2"/>
  <c r="F649" i="2"/>
  <c r="D649" i="2"/>
  <c r="F652" i="2"/>
  <c r="G652" i="2"/>
  <c r="D653" i="2"/>
  <c r="F654" i="2"/>
  <c r="E654" i="2"/>
  <c r="D656" i="2"/>
  <c r="F656" i="2"/>
  <c r="E657" i="2"/>
  <c r="F658" i="2"/>
  <c r="G658" i="2"/>
  <c r="G659" i="2"/>
  <c r="D659" i="2"/>
  <c r="E659" i="2"/>
  <c r="F660" i="2"/>
  <c r="D661" i="2"/>
  <c r="D662" i="2"/>
  <c r="E662" i="2"/>
  <c r="E663" i="2"/>
  <c r="G664" i="2"/>
  <c r="E664" i="2"/>
  <c r="D665" i="2"/>
  <c r="E666" i="2"/>
  <c r="F666" i="2"/>
  <c r="F667" i="2"/>
  <c r="E668" i="2"/>
  <c r="E671" i="2"/>
  <c r="F672" i="2"/>
  <c r="D672" i="2"/>
  <c r="D673" i="2"/>
  <c r="E673" i="2"/>
  <c r="G674" i="2"/>
  <c r="F674" i="2"/>
  <c r="D675" i="2"/>
  <c r="E675" i="2"/>
  <c r="E676" i="2"/>
  <c r="E678" i="2"/>
  <c r="D678" i="2"/>
  <c r="F678" i="2"/>
  <c r="G680" i="2"/>
  <c r="D680" i="2"/>
  <c r="F680" i="2"/>
  <c r="D681" i="2"/>
  <c r="G682" i="2"/>
  <c r="E684" i="2"/>
  <c r="D684" i="2"/>
  <c r="G684" i="2"/>
  <c r="D689" i="2"/>
  <c r="D691" i="2"/>
  <c r="E692" i="2"/>
  <c r="E693" i="2"/>
  <c r="D693" i="2"/>
  <c r="E695" i="2"/>
  <c r="G695" i="2"/>
  <c r="F696" i="2"/>
  <c r="E696" i="2"/>
  <c r="F698" i="2"/>
  <c r="E700" i="2"/>
  <c r="D700" i="2"/>
  <c r="F700" i="2"/>
  <c r="G700" i="2"/>
  <c r="E702" i="2"/>
  <c r="G702" i="2"/>
  <c r="D703" i="2"/>
  <c r="E703" i="2"/>
  <c r="G703" i="2"/>
  <c r="F704" i="2"/>
  <c r="G705" i="2"/>
  <c r="D705" i="2"/>
  <c r="E705" i="2"/>
  <c r="F706" i="2"/>
  <c r="G707" i="2"/>
  <c r="G708" i="2"/>
  <c r="D708" i="2"/>
  <c r="E708" i="2"/>
  <c r="E709" i="2"/>
  <c r="G710" i="2"/>
  <c r="E711" i="2"/>
  <c r="F711" i="2"/>
  <c r="G712" i="2"/>
  <c r="D712" i="2"/>
  <c r="E712" i="2"/>
  <c r="F712" i="2"/>
  <c r="G713" i="2"/>
  <c r="E714" i="2"/>
  <c r="F714" i="2"/>
  <c r="G716" i="2"/>
  <c r="G718" i="2"/>
  <c r="F718" i="2"/>
  <c r="E721" i="2"/>
  <c r="F721" i="2"/>
  <c r="F722" i="2"/>
  <c r="D723" i="2"/>
  <c r="E723" i="2"/>
  <c r="G723" i="2"/>
  <c r="D724" i="2"/>
  <c r="E724" i="2"/>
  <c r="F724" i="2"/>
  <c r="G724" i="2"/>
  <c r="E725" i="2"/>
  <c r="D727" i="2"/>
  <c r="E727" i="2"/>
  <c r="F727" i="2"/>
  <c r="G727" i="2"/>
  <c r="E728" i="2"/>
  <c r="D731" i="2"/>
  <c r="D732" i="2"/>
  <c r="E732" i="2"/>
  <c r="F732" i="2"/>
  <c r="G732" i="2"/>
  <c r="F734" i="2"/>
  <c r="G734" i="2"/>
  <c r="G735" i="2"/>
  <c r="E736" i="2"/>
  <c r="F736" i="2"/>
  <c r="G737" i="2"/>
  <c r="D737" i="2"/>
  <c r="E737" i="2"/>
  <c r="F738" i="2"/>
  <c r="D739" i="2"/>
  <c r="E739" i="2"/>
  <c r="G739" i="2"/>
  <c r="G740" i="2"/>
  <c r="D740" i="2"/>
  <c r="E740" i="2"/>
  <c r="F740" i="2"/>
  <c r="E741" i="2"/>
  <c r="G742" i="2"/>
  <c r="E743" i="2"/>
  <c r="F743" i="2"/>
  <c r="G744" i="2"/>
  <c r="D744" i="2"/>
  <c r="F744" i="2"/>
  <c r="E745" i="2"/>
  <c r="F746" i="2"/>
  <c r="E747" i="2"/>
  <c r="D747" i="2"/>
  <c r="F748" i="2"/>
  <c r="G750" i="2"/>
  <c r="G751" i="2"/>
  <c r="G752" i="2"/>
  <c r="D752" i="2"/>
  <c r="E752" i="2"/>
  <c r="E753" i="2"/>
  <c r="F754" i="2"/>
  <c r="D755" i="2"/>
  <c r="E755" i="2"/>
  <c r="D756" i="2"/>
  <c r="E756" i="2"/>
  <c r="G756" i="2"/>
  <c r="E757" i="2"/>
  <c r="G758" i="2"/>
  <c r="D760" i="2"/>
  <c r="E760" i="2"/>
  <c r="D761" i="2"/>
  <c r="E761" i="2"/>
  <c r="F761" i="2"/>
  <c r="G761" i="2"/>
  <c r="E762" i="2"/>
  <c r="F762" i="2"/>
  <c r="E763" i="2"/>
  <c r="D763" i="2"/>
  <c r="F764" i="2"/>
  <c r="D764" i="2"/>
  <c r="F766" i="2"/>
  <c r="G766" i="2"/>
  <c r="F767" i="2"/>
  <c r="F768" i="2"/>
  <c r="E768" i="2"/>
  <c r="F770" i="2"/>
  <c r="D771" i="2"/>
  <c r="E771" i="2"/>
  <c r="E773" i="2"/>
  <c r="G774" i="2"/>
  <c r="E775" i="2"/>
  <c r="F777" i="2"/>
  <c r="D777" i="2"/>
  <c r="E777" i="2"/>
  <c r="G777" i="2"/>
  <c r="F779" i="2"/>
  <c r="D779" i="2"/>
  <c r="E780" i="2"/>
  <c r="G780" i="2"/>
  <c r="F782" i="2"/>
  <c r="E782" i="2"/>
  <c r="F783" i="2"/>
  <c r="G783" i="2"/>
  <c r="G784" i="2"/>
  <c r="D784" i="2"/>
  <c r="E784" i="2"/>
  <c r="F784" i="2"/>
  <c r="F785" i="2"/>
  <c r="E787" i="2"/>
  <c r="F788" i="2"/>
  <c r="E788" i="2"/>
  <c r="F791" i="2"/>
  <c r="G791" i="2"/>
  <c r="D792" i="2"/>
  <c r="F792" i="2"/>
  <c r="E793" i="2"/>
  <c r="D793" i="2"/>
  <c r="F793" i="2"/>
  <c r="G793" i="2"/>
  <c r="E796" i="2"/>
  <c r="D796" i="2"/>
  <c r="F796" i="2"/>
  <c r="E797" i="2"/>
  <c r="D798" i="2"/>
  <c r="E798" i="2"/>
  <c r="G798" i="2"/>
  <c r="E799" i="2"/>
  <c r="D800" i="2"/>
  <c r="F800" i="2"/>
  <c r="F801" i="2"/>
  <c r="G801" i="2"/>
  <c r="G802" i="2"/>
  <c r="D802" i="2"/>
  <c r="F802" i="2"/>
  <c r="G803" i="2"/>
  <c r="E804" i="2"/>
  <c r="D804" i="2"/>
  <c r="F804" i="2"/>
  <c r="G804" i="2"/>
  <c r="E806" i="2"/>
  <c r="G806" i="2"/>
  <c r="G807" i="2"/>
  <c r="F809" i="2"/>
  <c r="E810" i="2"/>
  <c r="D811" i="2"/>
  <c r="E812" i="2"/>
  <c r="D812" i="2"/>
  <c r="F812" i="2"/>
  <c r="G812" i="2"/>
  <c r="D814" i="2"/>
  <c r="E814" i="2"/>
  <c r="F814" i="2"/>
  <c r="G814" i="2"/>
  <c r="D816" i="2"/>
  <c r="F816" i="2"/>
  <c r="G818" i="2"/>
  <c r="D818" i="2"/>
  <c r="E818" i="2"/>
  <c r="E820" i="2"/>
  <c r="D820" i="2"/>
  <c r="F820" i="2"/>
  <c r="G820" i="2"/>
  <c r="E822" i="2"/>
  <c r="D822" i="2"/>
  <c r="F822" i="2"/>
  <c r="E826" i="2"/>
  <c r="G828" i="2"/>
  <c r="F831" i="2"/>
  <c r="D831" i="2"/>
  <c r="G831" i="2"/>
  <c r="E832" i="2"/>
  <c r="D832" i="2"/>
  <c r="F832" i="2"/>
  <c r="G832" i="2"/>
  <c r="D833" i="2"/>
  <c r="E833" i="2"/>
  <c r="F833" i="2"/>
  <c r="G833" i="2"/>
  <c r="G834" i="2"/>
  <c r="D834" i="2"/>
  <c r="E834" i="2"/>
  <c r="F834" i="2"/>
  <c r="F835" i="2"/>
  <c r="D835" i="2"/>
  <c r="E835" i="2"/>
  <c r="G835" i="2"/>
  <c r="E836" i="2"/>
  <c r="F836" i="2"/>
  <c r="G836" i="2"/>
  <c r="D837" i="2"/>
  <c r="E837" i="2"/>
  <c r="F837" i="2"/>
  <c r="D838" i="2"/>
  <c r="E838" i="2"/>
  <c r="F838" i="2"/>
  <c r="G838" i="2"/>
  <c r="D839" i="2"/>
  <c r="D840" i="2"/>
  <c r="F840" i="2"/>
  <c r="F843" i="2"/>
  <c r="D843" i="2"/>
  <c r="E843" i="2"/>
  <c r="D846" i="2"/>
  <c r="E846" i="2"/>
  <c r="F846" i="2"/>
  <c r="G846" i="2"/>
  <c r="D847" i="2"/>
  <c r="D849" i="2"/>
  <c r="E849" i="2"/>
  <c r="G849" i="2"/>
  <c r="E850" i="2"/>
  <c r="D850" i="2"/>
  <c r="D851" i="2"/>
  <c r="D853" i="2"/>
  <c r="E853" i="2"/>
  <c r="D854" i="2"/>
  <c r="E854" i="2"/>
  <c r="F854" i="2"/>
  <c r="G854" i="2"/>
  <c r="G855" i="2"/>
  <c r="F857" i="2"/>
  <c r="G857" i="2"/>
  <c r="G858" i="2"/>
  <c r="D858" i="2"/>
  <c r="E858" i="2"/>
  <c r="F861" i="2"/>
  <c r="G861" i="2"/>
  <c r="E862" i="2"/>
  <c r="D862" i="2"/>
  <c r="F862" i="2"/>
  <c r="D863" i="2"/>
  <c r="G863" i="2"/>
  <c r="F864" i="2"/>
  <c r="G864" i="2"/>
  <c r="D865" i="2"/>
  <c r="E865" i="2"/>
  <c r="F865" i="2"/>
  <c r="G865" i="2"/>
  <c r="E867" i="2"/>
  <c r="G867" i="2"/>
  <c r="F868" i="2"/>
  <c r="G868" i="2"/>
  <c r="D869" i="2"/>
  <c r="E869" i="2"/>
  <c r="F870" i="2"/>
  <c r="E871" i="2"/>
  <c r="D871" i="2"/>
  <c r="F872" i="2"/>
  <c r="B10" i="1"/>
  <c r="D841" i="2" l="1"/>
  <c r="E841" i="2"/>
  <c r="F841" i="2"/>
  <c r="G772" i="2"/>
  <c r="E772" i="2"/>
  <c r="D772" i="2"/>
  <c r="F772" i="2"/>
  <c r="D460" i="2"/>
  <c r="G460" i="2"/>
  <c r="E460" i="2"/>
  <c r="F460" i="2"/>
  <c r="F179" i="2"/>
  <c r="E179" i="2"/>
  <c r="D179" i="2"/>
  <c r="G179" i="2"/>
  <c r="G776" i="2"/>
  <c r="BE776" i="2" s="1"/>
  <c r="D776" i="2"/>
  <c r="E776" i="2"/>
  <c r="F776" i="2"/>
  <c r="E650" i="2"/>
  <c r="F650" i="2"/>
  <c r="G650" i="2"/>
  <c r="D650" i="2"/>
  <c r="G635" i="2"/>
  <c r="BE635" i="2" s="1"/>
  <c r="F635" i="2"/>
  <c r="D786" i="2"/>
  <c r="F786" i="2"/>
  <c r="D759" i="2"/>
  <c r="F759" i="2"/>
  <c r="E759" i="2"/>
  <c r="G759" i="2"/>
  <c r="E319" i="2"/>
  <c r="D319" i="2"/>
  <c r="G319" i="2"/>
  <c r="D845" i="2"/>
  <c r="F845" i="2"/>
  <c r="E845" i="2"/>
  <c r="F262" i="2"/>
  <c r="D262" i="2"/>
  <c r="G262" i="2"/>
  <c r="BE261" i="2" s="1"/>
  <c r="D359" i="2"/>
  <c r="F359" i="2"/>
  <c r="G359" i="2"/>
  <c r="F572" i="2"/>
  <c r="G572" i="2"/>
  <c r="D572" i="2"/>
  <c r="E572" i="2"/>
  <c r="D830" i="2"/>
  <c r="E830" i="2"/>
  <c r="F830" i="2"/>
  <c r="G830" i="2"/>
  <c r="BE830" i="2" s="1"/>
  <c r="F701" i="2"/>
  <c r="D701" i="2"/>
  <c r="E701" i="2"/>
  <c r="G701" i="2"/>
  <c r="BE701" i="2" s="1"/>
  <c r="D588" i="2"/>
  <c r="G588" i="2"/>
  <c r="E588" i="2"/>
  <c r="F588" i="2"/>
  <c r="F420" i="2"/>
  <c r="D420" i="2"/>
  <c r="E420" i="2"/>
  <c r="G420" i="2"/>
  <c r="G842" i="2"/>
  <c r="E842" i="2"/>
  <c r="D842" i="2"/>
  <c r="G769" i="2"/>
  <c r="E769" i="2"/>
  <c r="G720" i="2"/>
  <c r="D720" i="2"/>
  <c r="D651" i="2"/>
  <c r="G651" i="2"/>
  <c r="E651" i="2"/>
  <c r="F651" i="2"/>
  <c r="G647" i="2"/>
  <c r="E647" i="2"/>
  <c r="E600" i="2"/>
  <c r="F600" i="2"/>
  <c r="D589" i="2"/>
  <c r="G589" i="2"/>
  <c r="E566" i="2"/>
  <c r="G566" i="2"/>
  <c r="D566" i="2"/>
  <c r="G559" i="2"/>
  <c r="F559" i="2"/>
  <c r="E522" i="2"/>
  <c r="F522" i="2"/>
  <c r="G522" i="2"/>
  <c r="E446" i="2"/>
  <c r="G446" i="2"/>
  <c r="D446" i="2"/>
  <c r="F446" i="2"/>
  <c r="D325" i="2"/>
  <c r="E325" i="2"/>
  <c r="G325" i="2"/>
  <c r="F325" i="2"/>
  <c r="G308" i="2"/>
  <c r="D308" i="2"/>
  <c r="E308" i="2"/>
  <c r="F308" i="2"/>
  <c r="E291" i="2"/>
  <c r="G291" i="2"/>
  <c r="BE290" i="2" s="1"/>
  <c r="D291" i="2"/>
  <c r="F291" i="2"/>
  <c r="F277" i="2"/>
  <c r="G277" i="2"/>
  <c r="D277" i="2"/>
  <c r="E239" i="2"/>
  <c r="D239" i="2"/>
  <c r="F239" i="2"/>
  <c r="G239" i="2"/>
  <c r="D791" i="2"/>
  <c r="E791" i="2"/>
  <c r="D780" i="2"/>
  <c r="F780" i="2"/>
  <c r="E748" i="2"/>
  <c r="G748" i="2"/>
  <c r="D748" i="2"/>
  <c r="D735" i="2"/>
  <c r="E735" i="2"/>
  <c r="F735" i="2"/>
  <c r="G728" i="2"/>
  <c r="F728" i="2"/>
  <c r="D728" i="2"/>
  <c r="D719" i="2"/>
  <c r="E719" i="2"/>
  <c r="F719" i="2"/>
  <c r="G719" i="2"/>
  <c r="G704" i="2"/>
  <c r="D704" i="2"/>
  <c r="E704" i="2"/>
  <c r="E682" i="2"/>
  <c r="D682" i="2"/>
  <c r="F670" i="2"/>
  <c r="D670" i="2"/>
  <c r="G670" i="2"/>
  <c r="E636" i="2"/>
  <c r="D636" i="2"/>
  <c r="F636" i="2"/>
  <c r="D565" i="2"/>
  <c r="E565" i="2"/>
  <c r="D541" i="2"/>
  <c r="G541" i="2"/>
  <c r="F466" i="2"/>
  <c r="G466" i="2"/>
  <c r="BE466" i="2" s="1"/>
  <c r="G380" i="2"/>
  <c r="E380" i="2"/>
  <c r="D380" i="2"/>
  <c r="G360" i="2"/>
  <c r="F360" i="2"/>
  <c r="D360" i="2"/>
  <c r="G316" i="2"/>
  <c r="BE316" i="2" s="1"/>
  <c r="E316" i="2"/>
  <c r="D316" i="2"/>
  <c r="F285" i="2"/>
  <c r="G285" i="2"/>
  <c r="D285" i="2"/>
  <c r="D199" i="2"/>
  <c r="E199" i="2"/>
  <c r="G199" i="2"/>
  <c r="F199" i="2"/>
  <c r="F82" i="2"/>
  <c r="G82" i="2"/>
  <c r="D82" i="2"/>
  <c r="E82" i="2"/>
  <c r="F39" i="2"/>
  <c r="E39" i="2"/>
  <c r="D39" i="2"/>
  <c r="G39" i="2"/>
  <c r="D870" i="2"/>
  <c r="G870" i="2"/>
  <c r="E870" i="2"/>
  <c r="F851" i="2"/>
  <c r="G851" i="2"/>
  <c r="G824" i="2"/>
  <c r="F824" i="2"/>
  <c r="G789" i="2"/>
  <c r="E789" i="2"/>
  <c r="G764" i="2"/>
  <c r="E764" i="2"/>
  <c r="F713" i="2"/>
  <c r="D713" i="2"/>
  <c r="E713" i="2"/>
  <c r="D707" i="2"/>
  <c r="E707" i="2"/>
  <c r="G692" i="2"/>
  <c r="F692" i="2"/>
  <c r="D692" i="2"/>
  <c r="G668" i="2"/>
  <c r="G628" i="2"/>
  <c r="D628" i="2"/>
  <c r="E628" i="2"/>
  <c r="G612" i="2"/>
  <c r="D609" i="2"/>
  <c r="E609" i="2"/>
  <c r="E550" i="2"/>
  <c r="F550" i="2"/>
  <c r="F546" i="2"/>
  <c r="G546" i="2"/>
  <c r="F540" i="2"/>
  <c r="D540" i="2"/>
  <c r="G540" i="2"/>
  <c r="F532" i="2"/>
  <c r="D532" i="2"/>
  <c r="E532" i="2"/>
  <c r="D501" i="2"/>
  <c r="E501" i="2"/>
  <c r="D484" i="2"/>
  <c r="G484" i="2"/>
  <c r="F484" i="2"/>
  <c r="F441" i="2"/>
  <c r="D441" i="2"/>
  <c r="E441" i="2"/>
  <c r="G441" i="2"/>
  <c r="BE440" i="2" s="1"/>
  <c r="D428" i="2"/>
  <c r="G428" i="2"/>
  <c r="BE427" i="2" s="1"/>
  <c r="E428" i="2"/>
  <c r="G416" i="2"/>
  <c r="D416" i="2"/>
  <c r="E416" i="2"/>
  <c r="G402" i="2"/>
  <c r="F402" i="2"/>
  <c r="F373" i="2"/>
  <c r="D373" i="2"/>
  <c r="E373" i="2"/>
  <c r="D333" i="2"/>
  <c r="E333" i="2"/>
  <c r="G333" i="2"/>
  <c r="F333" i="2"/>
  <c r="F136" i="2"/>
  <c r="G136" i="2"/>
  <c r="G106" i="2"/>
  <c r="BE105" i="2" s="1"/>
  <c r="E106" i="2"/>
  <c r="D106" i="2"/>
  <c r="F60" i="2"/>
  <c r="G60" i="2"/>
  <c r="D60" i="2"/>
  <c r="F867" i="2"/>
  <c r="D867" i="2"/>
  <c r="E813" i="2"/>
  <c r="G813" i="2"/>
  <c r="BE812" i="2" s="1"/>
  <c r="G810" i="2"/>
  <c r="F810" i="2"/>
  <c r="D810" i="2"/>
  <c r="D806" i="2"/>
  <c r="F806" i="2"/>
  <c r="G785" i="2"/>
  <c r="D785" i="2"/>
  <c r="E785" i="2"/>
  <c r="E778" i="2"/>
  <c r="F778" i="2"/>
  <c r="D775" i="2"/>
  <c r="G775" i="2"/>
  <c r="F775" i="2"/>
  <c r="D767" i="2"/>
  <c r="G767" i="2"/>
  <c r="BE766" i="2" s="1"/>
  <c r="E767" i="2"/>
  <c r="D751" i="2"/>
  <c r="E751" i="2"/>
  <c r="F751" i="2"/>
  <c r="G642" i="2"/>
  <c r="F642" i="2"/>
  <c r="F633" i="2"/>
  <c r="G633" i="2"/>
  <c r="E617" i="2"/>
  <c r="D617" i="2"/>
  <c r="G617" i="2"/>
  <c r="E545" i="2"/>
  <c r="F545" i="2"/>
  <c r="E539" i="2"/>
  <c r="F539" i="2"/>
  <c r="G458" i="2"/>
  <c r="D458" i="2"/>
  <c r="D452" i="2"/>
  <c r="G452" i="2"/>
  <c r="E452" i="2"/>
  <c r="D419" i="2"/>
  <c r="F419" i="2"/>
  <c r="E419" i="2"/>
  <c r="G392" i="2"/>
  <c r="D392" i="2"/>
  <c r="E392" i="2"/>
  <c r="F392" i="2"/>
  <c r="F357" i="2"/>
  <c r="G357" i="2"/>
  <c r="BE356" i="2" s="1"/>
  <c r="D357" i="2"/>
  <c r="E357" i="2"/>
  <c r="E353" i="2"/>
  <c r="D353" i="2"/>
  <c r="F293" i="2"/>
  <c r="G293" i="2"/>
  <c r="D293" i="2"/>
  <c r="E275" i="2"/>
  <c r="G275" i="2"/>
  <c r="BE275" i="2" s="1"/>
  <c r="D275" i="2"/>
  <c r="F275" i="2"/>
  <c r="E243" i="2"/>
  <c r="D243" i="2"/>
  <c r="F243" i="2"/>
  <c r="G243" i="2"/>
  <c r="BE242" i="2" s="1"/>
  <c r="F172" i="2"/>
  <c r="D172" i="2"/>
  <c r="G172" i="2"/>
  <c r="G160" i="2"/>
  <c r="BE159" i="2" s="1"/>
  <c r="F160" i="2"/>
  <c r="F145" i="2"/>
  <c r="E145" i="2"/>
  <c r="G866" i="2"/>
  <c r="BE865" i="2" s="1"/>
  <c r="D866" i="2"/>
  <c r="E866" i="2"/>
  <c r="F866" i="2"/>
  <c r="F668" i="2"/>
  <c r="D668" i="2"/>
  <c r="D612" i="2"/>
  <c r="E612" i="2"/>
  <c r="G432" i="2"/>
  <c r="BE432" i="2" s="1"/>
  <c r="E432" i="2"/>
  <c r="F432" i="2"/>
  <c r="E382" i="2"/>
  <c r="F382" i="2"/>
  <c r="D382" i="2"/>
  <c r="E347" i="2"/>
  <c r="G347" i="2"/>
  <c r="BE347" i="2" s="1"/>
  <c r="D347" i="2"/>
  <c r="F347" i="2"/>
  <c r="E337" i="2"/>
  <c r="F337" i="2"/>
  <c r="F328" i="2"/>
  <c r="G328" i="2"/>
  <c r="E323" i="2"/>
  <c r="D323" i="2"/>
  <c r="F323" i="2"/>
  <c r="G323" i="2"/>
  <c r="BE323" i="2" s="1"/>
  <c r="F246" i="2"/>
  <c r="G246" i="2"/>
  <c r="D246" i="2"/>
  <c r="F64" i="2"/>
  <c r="G64" i="2"/>
  <c r="BE64" i="2" s="1"/>
  <c r="E859" i="2"/>
  <c r="G859" i="2"/>
  <c r="BE858" i="2" s="1"/>
  <c r="E815" i="2"/>
  <c r="G815" i="2"/>
  <c r="D788" i="2"/>
  <c r="G788" i="2"/>
  <c r="F769" i="2"/>
  <c r="F720" i="2"/>
  <c r="E716" i="2"/>
  <c r="D716" i="2"/>
  <c r="F716" i="2"/>
  <c r="F676" i="2"/>
  <c r="G676" i="2"/>
  <c r="D676" i="2"/>
  <c r="G631" i="2"/>
  <c r="E631" i="2"/>
  <c r="D596" i="2"/>
  <c r="G596" i="2"/>
  <c r="E596" i="2"/>
  <c r="F591" i="2"/>
  <c r="G591" i="2"/>
  <c r="E586" i="2"/>
  <c r="F586" i="2"/>
  <c r="D586" i="2"/>
  <c r="E579" i="2"/>
  <c r="F579" i="2"/>
  <c r="D561" i="2"/>
  <c r="F561" i="2"/>
  <c r="E561" i="2"/>
  <c r="F507" i="2"/>
  <c r="E507" i="2"/>
  <c r="G472" i="2"/>
  <c r="BE472" i="2" s="1"/>
  <c r="E472" i="2"/>
  <c r="D472" i="2"/>
  <c r="F472" i="2"/>
  <c r="E406" i="2"/>
  <c r="D406" i="2"/>
  <c r="F406" i="2"/>
  <c r="E386" i="2"/>
  <c r="D386" i="2"/>
  <c r="F386" i="2"/>
  <c r="G386" i="2"/>
  <c r="D300" i="2"/>
  <c r="E300" i="2"/>
  <c r="G300" i="2"/>
  <c r="F300" i="2"/>
  <c r="E287" i="2"/>
  <c r="F287" i="2"/>
  <c r="D287" i="2"/>
  <c r="G287" i="2"/>
  <c r="E251" i="2"/>
  <c r="D251" i="2"/>
  <c r="F251" i="2"/>
  <c r="G251" i="2"/>
  <c r="BE251" i="2" s="1"/>
  <c r="G188" i="2"/>
  <c r="D188" i="2"/>
  <c r="E188" i="2"/>
  <c r="F188" i="2"/>
  <c r="F177" i="2"/>
  <c r="G177" i="2"/>
  <c r="D163" i="2"/>
  <c r="E163" i="2"/>
  <c r="D139" i="2"/>
  <c r="E139" i="2"/>
  <c r="F72" i="2"/>
  <c r="G72" i="2"/>
  <c r="E730" i="2"/>
  <c r="F730" i="2"/>
  <c r="D660" i="2"/>
  <c r="E660" i="2"/>
  <c r="G660" i="2"/>
  <c r="F657" i="2"/>
  <c r="G657" i="2"/>
  <c r="BE657" i="2" s="1"/>
  <c r="D657" i="2"/>
  <c r="E508" i="2"/>
  <c r="G508" i="2"/>
  <c r="D508" i="2"/>
  <c r="D332" i="2"/>
  <c r="G332" i="2"/>
  <c r="E332" i="2"/>
  <c r="G301" i="2"/>
  <c r="E301" i="2"/>
  <c r="F301" i="2"/>
  <c r="D67" i="2"/>
  <c r="E67" i="2"/>
  <c r="E872" i="2"/>
  <c r="D872" i="2"/>
  <c r="F863" i="2"/>
  <c r="E863" i="2"/>
  <c r="F842" i="2"/>
  <c r="F839" i="2"/>
  <c r="E839" i="2"/>
  <c r="D769" i="2"/>
  <c r="G753" i="2"/>
  <c r="BE752" i="2" s="1"/>
  <c r="D753" i="2"/>
  <c r="F753" i="2"/>
  <c r="F745" i="2"/>
  <c r="G745" i="2"/>
  <c r="D745" i="2"/>
  <c r="F729" i="2"/>
  <c r="G729" i="2"/>
  <c r="D729" i="2"/>
  <c r="E720" i="2"/>
  <c r="E715" i="2"/>
  <c r="D715" i="2"/>
  <c r="E652" i="2"/>
  <c r="D652" i="2"/>
  <c r="F590" i="2"/>
  <c r="E590" i="2"/>
  <c r="D590" i="2"/>
  <c r="G590" i="2"/>
  <c r="E585" i="2"/>
  <c r="F585" i="2"/>
  <c r="F574" i="2"/>
  <c r="E574" i="2"/>
  <c r="F566" i="2"/>
  <c r="D522" i="2"/>
  <c r="G511" i="2"/>
  <c r="G503" i="2"/>
  <c r="E503" i="2"/>
  <c r="D471" i="2"/>
  <c r="G471" i="2"/>
  <c r="F471" i="2"/>
  <c r="D443" i="2"/>
  <c r="F443" i="2"/>
  <c r="E443" i="2"/>
  <c r="D412" i="2"/>
  <c r="G412" i="2"/>
  <c r="E412" i="2"/>
  <c r="F405" i="2"/>
  <c r="E405" i="2"/>
  <c r="G405" i="2"/>
  <c r="BE405" i="2" s="1"/>
  <c r="F321" i="2"/>
  <c r="E283" i="2"/>
  <c r="F283" i="2"/>
  <c r="D283" i="2"/>
  <c r="E277" i="2"/>
  <c r="G236" i="2"/>
  <c r="E236" i="2"/>
  <c r="D236" i="2"/>
  <c r="G216" i="2"/>
  <c r="F216" i="2"/>
  <c r="G200" i="2"/>
  <c r="BE200" i="2" s="1"/>
  <c r="D187" i="2"/>
  <c r="E187" i="2"/>
  <c r="D114" i="2"/>
  <c r="G114" i="2"/>
  <c r="E114" i="2"/>
  <c r="F114" i="2"/>
  <c r="E100" i="2"/>
  <c r="G100" i="2"/>
  <c r="G96" i="2"/>
  <c r="E868" i="2"/>
  <c r="D868" i="2"/>
  <c r="G792" i="2"/>
  <c r="E792" i="2"/>
  <c r="D743" i="2"/>
  <c r="G743" i="2"/>
  <c r="BE742" i="2" s="1"/>
  <c r="G721" i="2"/>
  <c r="D721" i="2"/>
  <c r="F702" i="2"/>
  <c r="D702" i="2"/>
  <c r="G648" i="2"/>
  <c r="E648" i="2"/>
  <c r="F638" i="2"/>
  <c r="D638" i="2"/>
  <c r="D497" i="2"/>
  <c r="F497" i="2"/>
  <c r="F477" i="2"/>
  <c r="D477" i="2"/>
  <c r="F468" i="2"/>
  <c r="D468" i="2"/>
  <c r="G464" i="2"/>
  <c r="BE463" i="2" s="1"/>
  <c r="E464" i="2"/>
  <c r="E438" i="2"/>
  <c r="F438" i="2"/>
  <c r="F409" i="2"/>
  <c r="E409" i="2"/>
  <c r="F388" i="2"/>
  <c r="G388" i="2"/>
  <c r="D388" i="2"/>
  <c r="F294" i="2"/>
  <c r="D294" i="2"/>
  <c r="F278" i="2"/>
  <c r="D278" i="2"/>
  <c r="D269" i="2"/>
  <c r="E269" i="2"/>
  <c r="G269" i="2"/>
  <c r="E255" i="2"/>
  <c r="D255" i="2"/>
  <c r="F255" i="2"/>
  <c r="E173" i="2"/>
  <c r="G173" i="2"/>
  <c r="G157" i="2"/>
  <c r="E157" i="2"/>
  <c r="D137" i="2"/>
  <c r="F137" i="2"/>
  <c r="E137" i="2"/>
  <c r="D89" i="2"/>
  <c r="E89" i="2"/>
  <c r="G89" i="2"/>
  <c r="F84" i="2"/>
  <c r="E84" i="2"/>
  <c r="D73" i="2"/>
  <c r="G73" i="2"/>
  <c r="BE73" i="2" s="1"/>
  <c r="E73" i="2"/>
  <c r="F869" i="2"/>
  <c r="G862" i="2"/>
  <c r="BE862" i="2" s="1"/>
  <c r="F847" i="2"/>
  <c r="G847" i="2"/>
  <c r="G822" i="2"/>
  <c r="D809" i="2"/>
  <c r="E809" i="2"/>
  <c r="E802" i="2"/>
  <c r="G796" i="2"/>
  <c r="D783" i="2"/>
  <c r="E783" i="2"/>
  <c r="G779" i="2"/>
  <c r="G771" i="2"/>
  <c r="G755" i="2"/>
  <c r="F752" i="2"/>
  <c r="E744" i="2"/>
  <c r="G736" i="2"/>
  <c r="BE735" i="2" s="1"/>
  <c r="D736" i="2"/>
  <c r="F708" i="2"/>
  <c r="F705" i="2"/>
  <c r="F703" i="2"/>
  <c r="F684" i="2"/>
  <c r="F637" i="2"/>
  <c r="E637" i="2"/>
  <c r="F604" i="2"/>
  <c r="E602" i="2"/>
  <c r="D602" i="2"/>
  <c r="G598" i="2"/>
  <c r="F595" i="2"/>
  <c r="G564" i="2"/>
  <c r="G548" i="2"/>
  <c r="E548" i="2"/>
  <c r="E537" i="2"/>
  <c r="D537" i="2"/>
  <c r="F521" i="2"/>
  <c r="D521" i="2"/>
  <c r="G492" i="2"/>
  <c r="E492" i="2"/>
  <c r="G488" i="2"/>
  <c r="BE487" i="2" s="1"/>
  <c r="D488" i="2"/>
  <c r="D476" i="2"/>
  <c r="G476" i="2"/>
  <c r="E470" i="2"/>
  <c r="G470" i="2"/>
  <c r="BE469" i="2" s="1"/>
  <c r="D470" i="2"/>
  <c r="D411" i="2"/>
  <c r="G411" i="2"/>
  <c r="G400" i="2"/>
  <c r="D400" i="2"/>
  <c r="G376" i="2"/>
  <c r="BE375" i="2" s="1"/>
  <c r="F376" i="2"/>
  <c r="D376" i="2"/>
  <c r="G340" i="2"/>
  <c r="BE340" i="2" s="1"/>
  <c r="D340" i="2"/>
  <c r="E305" i="2"/>
  <c r="F305" i="2"/>
  <c r="D268" i="2"/>
  <c r="G268" i="2"/>
  <c r="E224" i="2"/>
  <c r="D224" i="2"/>
  <c r="G224" i="2"/>
  <c r="E220" i="2"/>
  <c r="G220" i="2"/>
  <c r="F220" i="2"/>
  <c r="G206" i="2"/>
  <c r="D206" i="2"/>
  <c r="E171" i="2"/>
  <c r="D171" i="2"/>
  <c r="E164" i="2"/>
  <c r="G164" i="2"/>
  <c r="G144" i="2"/>
  <c r="F144" i="2"/>
  <c r="F140" i="2"/>
  <c r="E140" i="2"/>
  <c r="E95" i="2"/>
  <c r="G95" i="2"/>
  <c r="D95" i="2"/>
  <c r="F95" i="2"/>
  <c r="E63" i="2"/>
  <c r="F63" i="2"/>
  <c r="G63" i="2"/>
  <c r="F50" i="2"/>
  <c r="G50" i="2"/>
  <c r="D50" i="2"/>
  <c r="D37" i="2"/>
  <c r="G37" i="2"/>
  <c r="E37" i="2"/>
  <c r="G850" i="2"/>
  <c r="BE849" i="2" s="1"/>
  <c r="F850" i="2"/>
  <c r="F811" i="2"/>
  <c r="E811" i="2"/>
  <c r="G768" i="2"/>
  <c r="D768" i="2"/>
  <c r="E649" i="2"/>
  <c r="G649" i="2"/>
  <c r="D643" i="2"/>
  <c r="G643" i="2"/>
  <c r="D639" i="2"/>
  <c r="F639" i="2"/>
  <c r="G542" i="2"/>
  <c r="E542" i="2"/>
  <c r="D475" i="2"/>
  <c r="F475" i="2"/>
  <c r="F469" i="2"/>
  <c r="E469" i="2"/>
  <c r="G456" i="2"/>
  <c r="E456" i="2"/>
  <c r="D404" i="2"/>
  <c r="G404" i="2"/>
  <c r="F398" i="2"/>
  <c r="G398" i="2"/>
  <c r="E394" i="2"/>
  <c r="D394" i="2"/>
  <c r="E385" i="2"/>
  <c r="D385" i="2"/>
  <c r="E271" i="2"/>
  <c r="G271" i="2"/>
  <c r="D271" i="2"/>
  <c r="D198" i="2"/>
  <c r="F198" i="2"/>
  <c r="F182" i="2"/>
  <c r="D182" i="2"/>
  <c r="D130" i="2"/>
  <c r="E130" i="2"/>
  <c r="G130" i="2"/>
  <c r="F42" i="2"/>
  <c r="D42" i="2"/>
  <c r="E42" i="2"/>
  <c r="E36" i="2"/>
  <c r="G36" i="2"/>
  <c r="D36" i="2"/>
  <c r="E864" i="2"/>
  <c r="D864" i="2"/>
  <c r="G826" i="2"/>
  <c r="D826" i="2"/>
  <c r="G760" i="2"/>
  <c r="BE760" i="2" s="1"/>
  <c r="F760" i="2"/>
  <c r="D711" i="2"/>
  <c r="G711" i="2"/>
  <c r="BE711" i="2" s="1"/>
  <c r="D611" i="2"/>
  <c r="E611" i="2"/>
  <c r="E570" i="2"/>
  <c r="D570" i="2"/>
  <c r="D547" i="2"/>
  <c r="G547" i="2"/>
  <c r="G535" i="2"/>
  <c r="E535" i="2"/>
  <c r="G480" i="2"/>
  <c r="D480" i="2"/>
  <c r="G448" i="2"/>
  <c r="D448" i="2"/>
  <c r="F444" i="2"/>
  <c r="D444" i="2"/>
  <c r="D439" i="2"/>
  <c r="E439" i="2"/>
  <c r="F413" i="2"/>
  <c r="E413" i="2"/>
  <c r="E378" i="2"/>
  <c r="F378" i="2"/>
  <c r="F372" i="2"/>
  <c r="G372" i="2"/>
  <c r="BE372" i="2" s="1"/>
  <c r="D372" i="2"/>
  <c r="E335" i="2"/>
  <c r="D335" i="2"/>
  <c r="E303" i="2"/>
  <c r="D303" i="2"/>
  <c r="G260" i="2"/>
  <c r="E260" i="2"/>
  <c r="D250" i="2"/>
  <c r="G250" i="2"/>
  <c r="D245" i="2"/>
  <c r="E245" i="2"/>
  <c r="G245" i="2"/>
  <c r="D218" i="2"/>
  <c r="E218" i="2"/>
  <c r="F218" i="2"/>
  <c r="F212" i="2"/>
  <c r="G212" i="2"/>
  <c r="F138" i="2"/>
  <c r="G138" i="2"/>
  <c r="D138" i="2"/>
  <c r="E85" i="2"/>
  <c r="G85" i="2"/>
  <c r="F35" i="2"/>
  <c r="E35" i="2"/>
  <c r="D35" i="2"/>
  <c r="G35" i="2"/>
  <c r="BE34" i="2" s="1"/>
  <c r="G502" i="2"/>
  <c r="F496" i="2"/>
  <c r="G450" i="2"/>
  <c r="F424" i="2"/>
  <c r="G410" i="2"/>
  <c r="BE409" i="2" s="1"/>
  <c r="E408" i="2"/>
  <c r="E384" i="2"/>
  <c r="G379" i="2"/>
  <c r="E377" i="2"/>
  <c r="F375" i="2"/>
  <c r="E368" i="2"/>
  <c r="G315" i="2"/>
  <c r="E292" i="2"/>
  <c r="G282" i="2"/>
  <c r="BE282" i="2" s="1"/>
  <c r="E276" i="2"/>
  <c r="G259" i="2"/>
  <c r="E226" i="2"/>
  <c r="G183" i="2"/>
  <c r="BE183" i="2" s="1"/>
  <c r="G178" i="2"/>
  <c r="F169" i="2"/>
  <c r="F159" i="2"/>
  <c r="G127" i="2"/>
  <c r="E74" i="2"/>
  <c r="F71" i="2"/>
  <c r="E46" i="2"/>
  <c r="E235" i="2"/>
  <c r="G235" i="2"/>
  <c r="F204" i="2"/>
  <c r="E204" i="2"/>
  <c r="G38" i="2"/>
  <c r="F38" i="2"/>
  <c r="F214" i="2"/>
  <c r="D214" i="2"/>
  <c r="F180" i="2"/>
  <c r="E180" i="2"/>
  <c r="F76" i="2"/>
  <c r="G76" i="2"/>
  <c r="BE76" i="2" s="1"/>
  <c r="E40" i="2"/>
  <c r="G40" i="2"/>
  <c r="BE40" i="2" s="1"/>
  <c r="BE868" i="2"/>
  <c r="BE864" i="2"/>
  <c r="BE854" i="2"/>
  <c r="BE836" i="2"/>
  <c r="BE834" i="2"/>
  <c r="BE832" i="2"/>
  <c r="BE804" i="2"/>
  <c r="BE802" i="2"/>
  <c r="BE750" i="2"/>
  <c r="BE734" i="2"/>
  <c r="BE712" i="2"/>
  <c r="BE702" i="2"/>
  <c r="BE658" i="2"/>
  <c r="BE638" i="2"/>
  <c r="BE636" i="2"/>
  <c r="BE594" i="2"/>
  <c r="BE562" i="2"/>
  <c r="BE524" i="2"/>
  <c r="BE514" i="2"/>
  <c r="BE498" i="2"/>
  <c r="BE496" i="2"/>
  <c r="BE474" i="2"/>
  <c r="BE468" i="2"/>
  <c r="BE806" i="2"/>
  <c r="BE726" i="2"/>
  <c r="BE442" i="2"/>
  <c r="BE438" i="2"/>
  <c r="BE436" i="2"/>
  <c r="BE406" i="2"/>
  <c r="BE374" i="2"/>
  <c r="BE370" i="2"/>
  <c r="BE306" i="2"/>
  <c r="BE192" i="2"/>
  <c r="BE190" i="2"/>
  <c r="BE180" i="2"/>
  <c r="BE168" i="2"/>
  <c r="BE833" i="2"/>
  <c r="BE805" i="2"/>
  <c r="BE835" i="2"/>
  <c r="BE867" i="2"/>
  <c r="BE863" i="2"/>
  <c r="BE853" i="2"/>
  <c r="BE831" i="2"/>
  <c r="BE801" i="2"/>
  <c r="BE525" i="2"/>
  <c r="BE857" i="2"/>
  <c r="BE837" i="2"/>
  <c r="BE803" i="2"/>
  <c r="BE783" i="2"/>
  <c r="BE751" i="2"/>
  <c r="BE637" i="2"/>
  <c r="BE619" i="2"/>
  <c r="BE579" i="2"/>
  <c r="BE561" i="2"/>
  <c r="BE531" i="2"/>
  <c r="BE515" i="2"/>
  <c r="BE497" i="2"/>
  <c r="BE495" i="2"/>
  <c r="BE473" i="2"/>
  <c r="BE467" i="2"/>
  <c r="BE439" i="2"/>
  <c r="BE437" i="2"/>
  <c r="BE435" i="2"/>
  <c r="BE423" i="2"/>
  <c r="BE407" i="2"/>
  <c r="BE377" i="2"/>
  <c r="BE373" i="2"/>
  <c r="BE341" i="2"/>
  <c r="BE283" i="2"/>
  <c r="BE191" i="2"/>
  <c r="BE169" i="2"/>
  <c r="G142" i="2"/>
  <c r="BE140" i="2" s="1"/>
  <c r="E142" i="2"/>
  <c r="D142" i="2"/>
  <c r="F142" i="2"/>
  <c r="G560" i="2"/>
  <c r="E560" i="2"/>
  <c r="F560" i="2"/>
  <c r="D560" i="2"/>
  <c r="E844" i="2"/>
  <c r="G844" i="2"/>
  <c r="D844" i="2"/>
  <c r="F844" i="2"/>
  <c r="D821" i="2"/>
  <c r="F821" i="2"/>
  <c r="E821" i="2"/>
  <c r="G821" i="2"/>
  <c r="F533" i="2"/>
  <c r="G533" i="2"/>
  <c r="D533" i="2"/>
  <c r="E533" i="2"/>
  <c r="G528" i="2"/>
  <c r="BE528" i="2" s="1"/>
  <c r="E528" i="2"/>
  <c r="D528" i="2"/>
  <c r="F528" i="2"/>
  <c r="F421" i="2"/>
  <c r="E421" i="2"/>
  <c r="D421" i="2"/>
  <c r="G421" i="2"/>
  <c r="G273" i="2"/>
  <c r="BE273" i="2" s="1"/>
  <c r="D273" i="2"/>
  <c r="E273" i="2"/>
  <c r="F273" i="2"/>
  <c r="E175" i="2"/>
  <c r="D175" i="2"/>
  <c r="F175" i="2"/>
  <c r="E112" i="2"/>
  <c r="D112" i="2"/>
  <c r="G112" i="2"/>
  <c r="BE111" i="2" s="1"/>
  <c r="F112" i="2"/>
  <c r="D45" i="2"/>
  <c r="G45" i="2"/>
  <c r="BE45" i="2" s="1"/>
  <c r="F45" i="2"/>
  <c r="E828" i="2"/>
  <c r="D828" i="2"/>
  <c r="F828" i="2"/>
  <c r="D797" i="2"/>
  <c r="F797" i="2"/>
  <c r="G797" i="2"/>
  <c r="BE797" i="2" s="1"/>
  <c r="G584" i="2"/>
  <c r="BE583" i="2" s="1"/>
  <c r="D584" i="2"/>
  <c r="F584" i="2"/>
  <c r="E584" i="2"/>
  <c r="D575" i="2"/>
  <c r="E575" i="2"/>
  <c r="G575" i="2"/>
  <c r="D551" i="2"/>
  <c r="F551" i="2"/>
  <c r="E551" i="2"/>
  <c r="G551" i="2"/>
  <c r="D431" i="2"/>
  <c r="E431" i="2"/>
  <c r="F431" i="2"/>
  <c r="G431" i="2"/>
  <c r="G265" i="2"/>
  <c r="BE264" i="2" s="1"/>
  <c r="D265" i="2"/>
  <c r="E265" i="2"/>
  <c r="F265" i="2"/>
  <c r="D240" i="2"/>
  <c r="E240" i="2"/>
  <c r="F240" i="2"/>
  <c r="G240" i="2"/>
  <c r="E860" i="2"/>
  <c r="D860" i="2"/>
  <c r="F860" i="2"/>
  <c r="G860" i="2"/>
  <c r="BE860" i="2" s="1"/>
  <c r="F465" i="2"/>
  <c r="D465" i="2"/>
  <c r="E465" i="2"/>
  <c r="G465" i="2"/>
  <c r="F686" i="2"/>
  <c r="D686" i="2"/>
  <c r="E686" i="2"/>
  <c r="G686" i="2"/>
  <c r="D641" i="2"/>
  <c r="E641" i="2"/>
  <c r="G641" i="2"/>
  <c r="E634" i="2"/>
  <c r="D634" i="2"/>
  <c r="F634" i="2"/>
  <c r="G634" i="2"/>
  <c r="G592" i="2"/>
  <c r="E592" i="2"/>
  <c r="D592" i="2"/>
  <c r="F592" i="2"/>
  <c r="D383" i="2"/>
  <c r="G383" i="2"/>
  <c r="BE382" i="2" s="1"/>
  <c r="E383" i="2"/>
  <c r="F383" i="2"/>
  <c r="F310" i="2"/>
  <c r="E310" i="2"/>
  <c r="D310" i="2"/>
  <c r="G310" i="2"/>
  <c r="BE309" i="2" s="1"/>
  <c r="F156" i="2"/>
  <c r="E156" i="2"/>
  <c r="G156" i="2"/>
  <c r="D156" i="2"/>
  <c r="D857" i="2"/>
  <c r="E857" i="2"/>
  <c r="E848" i="2"/>
  <c r="F848" i="2"/>
  <c r="G848" i="2"/>
  <c r="D848" i="2"/>
  <c r="E697" i="2"/>
  <c r="D697" i="2"/>
  <c r="F697" i="2"/>
  <c r="G697" i="2"/>
  <c r="F669" i="2"/>
  <c r="E669" i="2"/>
  <c r="G669" i="2"/>
  <c r="D669" i="2"/>
  <c r="D655" i="2"/>
  <c r="G655" i="2"/>
  <c r="E655" i="2"/>
  <c r="F655" i="2"/>
  <c r="F195" i="2"/>
  <c r="G195" i="2"/>
  <c r="D195" i="2"/>
  <c r="E195" i="2"/>
  <c r="E167" i="2"/>
  <c r="G167" i="2"/>
  <c r="BE167" i="2" s="1"/>
  <c r="D167" i="2"/>
  <c r="F167" i="2"/>
  <c r="D799" i="2"/>
  <c r="F799" i="2"/>
  <c r="G799" i="2"/>
  <c r="D694" i="2"/>
  <c r="E694" i="2"/>
  <c r="F694" i="2"/>
  <c r="G694" i="2"/>
  <c r="D679" i="2"/>
  <c r="F679" i="2"/>
  <c r="E679" i="2"/>
  <c r="G679" i="2"/>
  <c r="BE678" i="2" s="1"/>
  <c r="E578" i="2"/>
  <c r="D578" i="2"/>
  <c r="F578" i="2"/>
  <c r="G578" i="2"/>
  <c r="BE578" i="2" s="1"/>
  <c r="E490" i="2"/>
  <c r="F490" i="2"/>
  <c r="G490" i="2"/>
  <c r="BE489" i="2" s="1"/>
  <c r="D490" i="2"/>
  <c r="G297" i="2"/>
  <c r="BE296" i="2" s="1"/>
  <c r="D297" i="2"/>
  <c r="E297" i="2"/>
  <c r="F297" i="2"/>
  <c r="F91" i="2"/>
  <c r="G91" i="2"/>
  <c r="D91" i="2"/>
  <c r="E91" i="2"/>
  <c r="F685" i="2"/>
  <c r="D685" i="2"/>
  <c r="E685" i="2"/>
  <c r="G685" i="2"/>
  <c r="D667" i="2"/>
  <c r="G667" i="2"/>
  <c r="E667" i="2"/>
  <c r="F597" i="2"/>
  <c r="G597" i="2"/>
  <c r="D597" i="2"/>
  <c r="E597" i="2"/>
  <c r="D583" i="2"/>
  <c r="F583" i="2"/>
  <c r="E583" i="2"/>
  <c r="F549" i="2"/>
  <c r="G549" i="2"/>
  <c r="E549" i="2"/>
  <c r="D549" i="2"/>
  <c r="D459" i="2"/>
  <c r="F459" i="2"/>
  <c r="G459" i="2"/>
  <c r="E459" i="2"/>
  <c r="D447" i="2"/>
  <c r="G447" i="2"/>
  <c r="E447" i="2"/>
  <c r="F447" i="2"/>
  <c r="F819" i="2"/>
  <c r="D819" i="2"/>
  <c r="E819" i="2"/>
  <c r="G819" i="2"/>
  <c r="D790" i="2"/>
  <c r="F790" i="2"/>
  <c r="E790" i="2"/>
  <c r="G790" i="2"/>
  <c r="BE790" i="2" s="1"/>
  <c r="F773" i="2"/>
  <c r="D773" i="2"/>
  <c r="G773" i="2"/>
  <c r="F741" i="2"/>
  <c r="D741" i="2"/>
  <c r="G741" i="2"/>
  <c r="BE740" i="2" s="1"/>
  <c r="F709" i="2"/>
  <c r="D709" i="2"/>
  <c r="G709" i="2"/>
  <c r="BE708" i="2" s="1"/>
  <c r="E618" i="2"/>
  <c r="F618" i="2"/>
  <c r="G618" i="2"/>
  <c r="BE618" i="2" s="1"/>
  <c r="D618" i="2"/>
  <c r="G504" i="2"/>
  <c r="D504" i="2"/>
  <c r="E504" i="2"/>
  <c r="F504" i="2"/>
  <c r="F803" i="2"/>
  <c r="D803" i="2"/>
  <c r="E803" i="2"/>
  <c r="F795" i="2"/>
  <c r="G795" i="2"/>
  <c r="D795" i="2"/>
  <c r="E795" i="2"/>
  <c r="D766" i="2"/>
  <c r="E766" i="2"/>
  <c r="D734" i="2"/>
  <c r="E734" i="2"/>
  <c r="E518" i="2"/>
  <c r="D518" i="2"/>
  <c r="F518" i="2"/>
  <c r="G518" i="2"/>
  <c r="D513" i="2"/>
  <c r="E513" i="2"/>
  <c r="F513" i="2"/>
  <c r="G513" i="2"/>
  <c r="BE513" i="2" s="1"/>
  <c r="E852" i="2"/>
  <c r="F852" i="2"/>
  <c r="G852" i="2"/>
  <c r="BE852" i="2" s="1"/>
  <c r="D852" i="2"/>
  <c r="D829" i="2"/>
  <c r="E829" i="2"/>
  <c r="F829" i="2"/>
  <c r="G829" i="2"/>
  <c r="BE828" i="2" s="1"/>
  <c r="D825" i="2"/>
  <c r="E825" i="2"/>
  <c r="F825" i="2"/>
  <c r="G825" i="2"/>
  <c r="E808" i="2"/>
  <c r="G808" i="2"/>
  <c r="F808" i="2"/>
  <c r="D808" i="2"/>
  <c r="E794" i="2"/>
  <c r="D794" i="2"/>
  <c r="G794" i="2"/>
  <c r="BE793" i="2" s="1"/>
  <c r="F794" i="2"/>
  <c r="F859" i="2"/>
  <c r="D859" i="2"/>
  <c r="E856" i="2"/>
  <c r="D856" i="2"/>
  <c r="F856" i="2"/>
  <c r="G856" i="2"/>
  <c r="BE855" i="2" s="1"/>
  <c r="D801" i="2"/>
  <c r="E801" i="2"/>
  <c r="E770" i="2"/>
  <c r="G770" i="2"/>
  <c r="D770" i="2"/>
  <c r="E738" i="2"/>
  <c r="G738" i="2"/>
  <c r="BE738" i="2" s="1"/>
  <c r="D738" i="2"/>
  <c r="E706" i="2"/>
  <c r="G706" i="2"/>
  <c r="BE706" i="2" s="1"/>
  <c r="D706" i="2"/>
  <c r="E690" i="2"/>
  <c r="D690" i="2"/>
  <c r="F690" i="2"/>
  <c r="G690" i="2"/>
  <c r="F645" i="2"/>
  <c r="G645" i="2"/>
  <c r="BE644" i="2" s="1"/>
  <c r="D645" i="2"/>
  <c r="D577" i="2"/>
  <c r="E577" i="2"/>
  <c r="F577" i="2"/>
  <c r="E494" i="2"/>
  <c r="D494" i="2"/>
  <c r="F494" i="2"/>
  <c r="G494" i="2"/>
  <c r="BE494" i="2" s="1"/>
  <c r="E358" i="2"/>
  <c r="F358" i="2"/>
  <c r="G358" i="2"/>
  <c r="D358" i="2"/>
  <c r="E311" i="2"/>
  <c r="F311" i="2"/>
  <c r="G311" i="2"/>
  <c r="D311" i="2"/>
  <c r="F827" i="2"/>
  <c r="D827" i="2"/>
  <c r="E827" i="2"/>
  <c r="G827" i="2"/>
  <c r="E824" i="2"/>
  <c r="D824" i="2"/>
  <c r="D805" i="2"/>
  <c r="F805" i="2"/>
  <c r="E805" i="2"/>
  <c r="D782" i="2"/>
  <c r="G782" i="2"/>
  <c r="BE782" i="2" s="1"/>
  <c r="F757" i="2"/>
  <c r="D757" i="2"/>
  <c r="G757" i="2"/>
  <c r="BE757" i="2" s="1"/>
  <c r="F725" i="2"/>
  <c r="D725" i="2"/>
  <c r="G725" i="2"/>
  <c r="BE724" i="2" s="1"/>
  <c r="E689" i="2"/>
  <c r="F689" i="2"/>
  <c r="G689" i="2"/>
  <c r="E665" i="2"/>
  <c r="G665" i="2"/>
  <c r="F665" i="2"/>
  <c r="G632" i="2"/>
  <c r="D632" i="2"/>
  <c r="E632" i="2"/>
  <c r="F632" i="2"/>
  <c r="E614" i="2"/>
  <c r="F614" i="2"/>
  <c r="G614" i="2"/>
  <c r="BE614" i="2" s="1"/>
  <c r="E521" i="2"/>
  <c r="G521" i="2"/>
  <c r="E426" i="2"/>
  <c r="F426" i="2"/>
  <c r="G426" i="2"/>
  <c r="D426" i="2"/>
  <c r="E366" i="2"/>
  <c r="F366" i="2"/>
  <c r="D366" i="2"/>
  <c r="G366" i="2"/>
  <c r="BE364" i="2" s="1"/>
  <c r="D314" i="2"/>
  <c r="F314" i="2"/>
  <c r="G314" i="2"/>
  <c r="E314" i="2"/>
  <c r="F871" i="2"/>
  <c r="G871" i="2"/>
  <c r="F855" i="2"/>
  <c r="D855" i="2"/>
  <c r="F823" i="2"/>
  <c r="D823" i="2"/>
  <c r="E823" i="2"/>
  <c r="G823" i="2"/>
  <c r="D817" i="2"/>
  <c r="E817" i="2"/>
  <c r="F817" i="2"/>
  <c r="G817" i="2"/>
  <c r="BE817" i="2" s="1"/>
  <c r="D807" i="2"/>
  <c r="F807" i="2"/>
  <c r="E807" i="2"/>
  <c r="E786" i="2"/>
  <c r="G786" i="2"/>
  <c r="F781" i="2"/>
  <c r="D781" i="2"/>
  <c r="G781" i="2"/>
  <c r="BE780" i="2" s="1"/>
  <c r="E781" i="2"/>
  <c r="D750" i="2"/>
  <c r="E750" i="2"/>
  <c r="D718" i="2"/>
  <c r="E718" i="2"/>
  <c r="G688" i="2"/>
  <c r="E688" i="2"/>
  <c r="D688" i="2"/>
  <c r="F688" i="2"/>
  <c r="F661" i="2"/>
  <c r="G661" i="2"/>
  <c r="E661" i="2"/>
  <c r="G608" i="2"/>
  <c r="BE608" i="2" s="1"/>
  <c r="E608" i="2"/>
  <c r="F608" i="2"/>
  <c r="D599" i="2"/>
  <c r="F599" i="2"/>
  <c r="G599" i="2"/>
  <c r="E599" i="2"/>
  <c r="F557" i="2"/>
  <c r="E557" i="2"/>
  <c r="D557" i="2"/>
  <c r="G557" i="2"/>
  <c r="D543" i="2"/>
  <c r="E543" i="2"/>
  <c r="F543" i="2"/>
  <c r="G543" i="2"/>
  <c r="E482" i="2"/>
  <c r="G482" i="2"/>
  <c r="BE482" i="2" s="1"/>
  <c r="D482" i="2"/>
  <c r="F482" i="2"/>
  <c r="E434" i="2"/>
  <c r="D434" i="2"/>
  <c r="F434" i="2"/>
  <c r="G434" i="2"/>
  <c r="BE433" i="2" s="1"/>
  <c r="D391" i="2"/>
  <c r="F391" i="2"/>
  <c r="G391" i="2"/>
  <c r="D322" i="2"/>
  <c r="E322" i="2"/>
  <c r="F322" i="2"/>
  <c r="G322" i="2"/>
  <c r="D861" i="2"/>
  <c r="E861" i="2"/>
  <c r="E840" i="2"/>
  <c r="G840" i="2"/>
  <c r="E754" i="2"/>
  <c r="G754" i="2"/>
  <c r="D754" i="2"/>
  <c r="E722" i="2"/>
  <c r="G722" i="2"/>
  <c r="D722" i="2"/>
  <c r="E698" i="2"/>
  <c r="D698" i="2"/>
  <c r="G698" i="2"/>
  <c r="D683" i="2"/>
  <c r="F683" i="2"/>
  <c r="G683" i="2"/>
  <c r="BE683" i="2" s="1"/>
  <c r="E683" i="2"/>
  <c r="E626" i="2"/>
  <c r="D626" i="2"/>
  <c r="F626" i="2"/>
  <c r="G626" i="2"/>
  <c r="BE626" i="2" s="1"/>
  <c r="D623" i="2"/>
  <c r="E623" i="2"/>
  <c r="D607" i="2"/>
  <c r="E607" i="2"/>
  <c r="F607" i="2"/>
  <c r="G607" i="2"/>
  <c r="F510" i="2"/>
  <c r="G510" i="2"/>
  <c r="D510" i="2"/>
  <c r="E510" i="2"/>
  <c r="E462" i="2"/>
  <c r="D462" i="2"/>
  <c r="G462" i="2"/>
  <c r="F425" i="2"/>
  <c r="E425" i="2"/>
  <c r="D425" i="2"/>
  <c r="E343" i="2"/>
  <c r="F343" i="2"/>
  <c r="G343" i="2"/>
  <c r="D343" i="2"/>
  <c r="G872" i="2"/>
  <c r="BE872" i="2" s="1"/>
  <c r="BF872" i="2" s="1"/>
  <c r="BG872" i="2" s="1"/>
  <c r="BH872" i="2" s="1"/>
  <c r="BI872" i="2" s="1"/>
  <c r="BJ872" i="2" s="1"/>
  <c r="BK872" i="2" s="1"/>
  <c r="BL872" i="2" s="1"/>
  <c r="BM872" i="2" s="1"/>
  <c r="BN872" i="2" s="1"/>
  <c r="F853" i="2"/>
  <c r="E851" i="2"/>
  <c r="F849" i="2"/>
  <c r="E847" i="2"/>
  <c r="G845" i="2"/>
  <c r="BE845" i="2" s="1"/>
  <c r="G843" i="2"/>
  <c r="G841" i="2"/>
  <c r="G839" i="2"/>
  <c r="E816" i="2"/>
  <c r="G816" i="2"/>
  <c r="G811" i="2"/>
  <c r="BE811" i="2" s="1"/>
  <c r="G809" i="2"/>
  <c r="E779" i="2"/>
  <c r="F673" i="2"/>
  <c r="G673" i="2"/>
  <c r="F643" i="2"/>
  <c r="D635" i="2"/>
  <c r="E635" i="2"/>
  <c r="F622" i="2"/>
  <c r="D622" i="2"/>
  <c r="E622" i="2"/>
  <c r="G622" i="2"/>
  <c r="BE620" i="2" s="1"/>
  <c r="F613" i="2"/>
  <c r="G613" i="2"/>
  <c r="D613" i="2"/>
  <c r="E582" i="2"/>
  <c r="D582" i="2"/>
  <c r="F582" i="2"/>
  <c r="G582" i="2"/>
  <c r="BE582" i="2" s="1"/>
  <c r="E569" i="2"/>
  <c r="F569" i="2"/>
  <c r="G569" i="2"/>
  <c r="BE569" i="2" s="1"/>
  <c r="G536" i="2"/>
  <c r="BE536" i="2" s="1"/>
  <c r="D536" i="2"/>
  <c r="F525" i="2"/>
  <c r="E525" i="2"/>
  <c r="D523" i="2"/>
  <c r="G523" i="2"/>
  <c r="F501" i="2"/>
  <c r="G501" i="2"/>
  <c r="BE499" i="2" s="1"/>
  <c r="D495" i="2"/>
  <c r="E495" i="2"/>
  <c r="F489" i="2"/>
  <c r="E489" i="2"/>
  <c r="D489" i="2"/>
  <c r="E430" i="2"/>
  <c r="D430" i="2"/>
  <c r="F430" i="2"/>
  <c r="G430" i="2"/>
  <c r="F369" i="2"/>
  <c r="G369" i="2"/>
  <c r="BE368" i="2" s="1"/>
  <c r="E369" i="2"/>
  <c r="D369" i="2"/>
  <c r="D363" i="2"/>
  <c r="E363" i="2"/>
  <c r="F363" i="2"/>
  <c r="G363" i="2"/>
  <c r="E327" i="2"/>
  <c r="F327" i="2"/>
  <c r="G327" i="2"/>
  <c r="D327" i="2"/>
  <c r="D306" i="2"/>
  <c r="E306" i="2"/>
  <c r="F306" i="2"/>
  <c r="D298" i="2"/>
  <c r="F298" i="2"/>
  <c r="G298" i="2"/>
  <c r="G289" i="2"/>
  <c r="BE289" i="2" s="1"/>
  <c r="D289" i="2"/>
  <c r="E289" i="2"/>
  <c r="D272" i="2"/>
  <c r="E272" i="2"/>
  <c r="F272" i="2"/>
  <c r="G272" i="2"/>
  <c r="D248" i="2"/>
  <c r="E248" i="2"/>
  <c r="G248" i="2"/>
  <c r="D213" i="2"/>
  <c r="F213" i="2"/>
  <c r="G213" i="2"/>
  <c r="E213" i="2"/>
  <c r="F92" i="2"/>
  <c r="E92" i="2"/>
  <c r="G92" i="2"/>
  <c r="D57" i="2"/>
  <c r="F57" i="2"/>
  <c r="G57" i="2"/>
  <c r="BE56" i="2" s="1"/>
  <c r="F765" i="2"/>
  <c r="D765" i="2"/>
  <c r="E765" i="2"/>
  <c r="G765" i="2"/>
  <c r="F763" i="2"/>
  <c r="G763" i="2"/>
  <c r="F749" i="2"/>
  <c r="D749" i="2"/>
  <c r="E749" i="2"/>
  <c r="G749" i="2"/>
  <c r="F747" i="2"/>
  <c r="G747" i="2"/>
  <c r="F733" i="2"/>
  <c r="D733" i="2"/>
  <c r="E733" i="2"/>
  <c r="G733" i="2"/>
  <c r="BE733" i="2" s="1"/>
  <c r="F731" i="2"/>
  <c r="G731" i="2"/>
  <c r="BE731" i="2" s="1"/>
  <c r="F717" i="2"/>
  <c r="D717" i="2"/>
  <c r="E717" i="2"/>
  <c r="G717" i="2"/>
  <c r="BE716" i="2" s="1"/>
  <c r="F715" i="2"/>
  <c r="G715" i="2"/>
  <c r="G696" i="2"/>
  <c r="BE695" i="2" s="1"/>
  <c r="D696" i="2"/>
  <c r="D687" i="2"/>
  <c r="E687" i="2"/>
  <c r="F687" i="2"/>
  <c r="G687" i="2"/>
  <c r="E681" i="2"/>
  <c r="F681" i="2"/>
  <c r="G681" i="2"/>
  <c r="BE681" i="2" s="1"/>
  <c r="D663" i="2"/>
  <c r="F663" i="2"/>
  <c r="G663" i="2"/>
  <c r="BE662" i="2" s="1"/>
  <c r="F653" i="2"/>
  <c r="G653" i="2"/>
  <c r="D647" i="2"/>
  <c r="F647" i="2"/>
  <c r="D630" i="2"/>
  <c r="E630" i="2"/>
  <c r="F630" i="2"/>
  <c r="G616" i="2"/>
  <c r="BE615" i="2" s="1"/>
  <c r="E616" i="2"/>
  <c r="F616" i="2"/>
  <c r="E610" i="2"/>
  <c r="D610" i="2"/>
  <c r="G610" i="2"/>
  <c r="BE610" i="2" s="1"/>
  <c r="F606" i="2"/>
  <c r="D606" i="2"/>
  <c r="E606" i="2"/>
  <c r="G606" i="2"/>
  <c r="BE604" i="2" s="1"/>
  <c r="D571" i="2"/>
  <c r="G571" i="2"/>
  <c r="F571" i="2"/>
  <c r="G568" i="2"/>
  <c r="BE567" i="2" s="1"/>
  <c r="D568" i="2"/>
  <c r="E568" i="2"/>
  <c r="F542" i="2"/>
  <c r="D542" i="2"/>
  <c r="E530" i="2"/>
  <c r="D530" i="2"/>
  <c r="G530" i="2"/>
  <c r="BE529" i="2" s="1"/>
  <c r="D519" i="2"/>
  <c r="F519" i="2"/>
  <c r="E519" i="2"/>
  <c r="G519" i="2"/>
  <c r="F485" i="2"/>
  <c r="E485" i="2"/>
  <c r="D485" i="2"/>
  <c r="G485" i="2"/>
  <c r="E454" i="2"/>
  <c r="F454" i="2"/>
  <c r="D454" i="2"/>
  <c r="G454" i="2"/>
  <c r="F449" i="2"/>
  <c r="G449" i="2"/>
  <c r="E449" i="2"/>
  <c r="D403" i="2"/>
  <c r="E403" i="2"/>
  <c r="F403" i="2"/>
  <c r="G403" i="2"/>
  <c r="E354" i="2"/>
  <c r="G354" i="2"/>
  <c r="BE354" i="2" s="1"/>
  <c r="D354" i="2"/>
  <c r="F354" i="2"/>
  <c r="D338" i="2"/>
  <c r="E338" i="2"/>
  <c r="F338" i="2"/>
  <c r="D330" i="2"/>
  <c r="F330" i="2"/>
  <c r="G330" i="2"/>
  <c r="BE330" i="2" s="1"/>
  <c r="F326" i="2"/>
  <c r="E326" i="2"/>
  <c r="D326" i="2"/>
  <c r="D280" i="2"/>
  <c r="E280" i="2"/>
  <c r="G280" i="2"/>
  <c r="F280" i="2"/>
  <c r="D229" i="2"/>
  <c r="E229" i="2"/>
  <c r="F229" i="2"/>
  <c r="G229" i="2"/>
  <c r="D121" i="2"/>
  <c r="F121" i="2"/>
  <c r="G121" i="2"/>
  <c r="E121" i="2"/>
  <c r="G78" i="2"/>
  <c r="BE77" i="2" s="1"/>
  <c r="E78" i="2"/>
  <c r="D78" i="2"/>
  <c r="F78" i="2"/>
  <c r="E52" i="2"/>
  <c r="F52" i="2"/>
  <c r="G52" i="2"/>
  <c r="D52" i="2"/>
  <c r="D815" i="2"/>
  <c r="F815" i="2"/>
  <c r="D813" i="2"/>
  <c r="F813" i="2"/>
  <c r="D774" i="2"/>
  <c r="E774" i="2"/>
  <c r="F774" i="2"/>
  <c r="D758" i="2"/>
  <c r="E758" i="2"/>
  <c r="F758" i="2"/>
  <c r="D742" i="2"/>
  <c r="E742" i="2"/>
  <c r="F742" i="2"/>
  <c r="D726" i="2"/>
  <c r="E726" i="2"/>
  <c r="F726" i="2"/>
  <c r="D710" i="2"/>
  <c r="E710" i="2"/>
  <c r="F710" i="2"/>
  <c r="D699" i="2"/>
  <c r="E699" i="2"/>
  <c r="F699" i="2"/>
  <c r="G699" i="2"/>
  <c r="BE699" i="2" s="1"/>
  <c r="E691" i="2"/>
  <c r="F691" i="2"/>
  <c r="G691" i="2"/>
  <c r="F677" i="2"/>
  <c r="G677" i="2"/>
  <c r="BE677" i="2" s="1"/>
  <c r="D677" i="2"/>
  <c r="E677" i="2"/>
  <c r="F675" i="2"/>
  <c r="G675" i="2"/>
  <c r="F621" i="2"/>
  <c r="D621" i="2"/>
  <c r="D593" i="2"/>
  <c r="F593" i="2"/>
  <c r="G593" i="2"/>
  <c r="BE593" i="2" s="1"/>
  <c r="F573" i="2"/>
  <c r="E573" i="2"/>
  <c r="G573" i="2"/>
  <c r="F558" i="2"/>
  <c r="E558" i="2"/>
  <c r="G558" i="2"/>
  <c r="E553" i="2"/>
  <c r="D553" i="2"/>
  <c r="D371" i="2"/>
  <c r="E371" i="2"/>
  <c r="D346" i="2"/>
  <c r="F346" i="2"/>
  <c r="G346" i="2"/>
  <c r="F342" i="2"/>
  <c r="E342" i="2"/>
  <c r="D342" i="2"/>
  <c r="E120" i="2"/>
  <c r="D120" i="2"/>
  <c r="F120" i="2"/>
  <c r="G120" i="2"/>
  <c r="G110" i="2"/>
  <c r="BE109" i="2" s="1"/>
  <c r="E110" i="2"/>
  <c r="D110" i="2"/>
  <c r="F110" i="2"/>
  <c r="E87" i="2"/>
  <c r="D87" i="2"/>
  <c r="F87" i="2"/>
  <c r="G87" i="2"/>
  <c r="E800" i="2"/>
  <c r="G800" i="2"/>
  <c r="BE800" i="2" s="1"/>
  <c r="F789" i="2"/>
  <c r="D789" i="2"/>
  <c r="D787" i="2"/>
  <c r="F787" i="2"/>
  <c r="D671" i="2"/>
  <c r="F671" i="2"/>
  <c r="G671" i="2"/>
  <c r="E633" i="2"/>
  <c r="D633" i="2"/>
  <c r="G624" i="2"/>
  <c r="BE624" i="2" s="1"/>
  <c r="E624" i="2"/>
  <c r="D624" i="2"/>
  <c r="F624" i="2"/>
  <c r="D615" i="2"/>
  <c r="F615" i="2"/>
  <c r="E615" i="2"/>
  <c r="D555" i="2"/>
  <c r="G555" i="2"/>
  <c r="BE555" i="2" s="1"/>
  <c r="E555" i="2"/>
  <c r="D545" i="2"/>
  <c r="G545" i="2"/>
  <c r="E534" i="2"/>
  <c r="F534" i="2"/>
  <c r="G534" i="2"/>
  <c r="E514" i="2"/>
  <c r="D514" i="2"/>
  <c r="F514" i="2"/>
  <c r="F453" i="2"/>
  <c r="E453" i="2"/>
  <c r="G453" i="2"/>
  <c r="D451" i="2"/>
  <c r="G451" i="2"/>
  <c r="E418" i="2"/>
  <c r="G418" i="2"/>
  <c r="D418" i="2"/>
  <c r="E350" i="2"/>
  <c r="F350" i="2"/>
  <c r="D350" i="2"/>
  <c r="G350" i="2"/>
  <c r="BE350" i="2" s="1"/>
  <c r="F164" i="2"/>
  <c r="D164" i="2"/>
  <c r="D129" i="2"/>
  <c r="E129" i="2"/>
  <c r="G129" i="2"/>
  <c r="BE128" i="2" s="1"/>
  <c r="F129" i="2"/>
  <c r="F123" i="2"/>
  <c r="G123" i="2"/>
  <c r="BE122" i="2" s="1"/>
  <c r="D123" i="2"/>
  <c r="E123" i="2"/>
  <c r="G778" i="2"/>
  <c r="F771" i="2"/>
  <c r="G762" i="2"/>
  <c r="F755" i="2"/>
  <c r="G746" i="2"/>
  <c r="F739" i="2"/>
  <c r="G730" i="2"/>
  <c r="F723" i="2"/>
  <c r="G714" i="2"/>
  <c r="BE713" i="2" s="1"/>
  <c r="F707" i="2"/>
  <c r="F682" i="2"/>
  <c r="E680" i="2"/>
  <c r="E670" i="2"/>
  <c r="G666" i="2"/>
  <c r="F664" i="2"/>
  <c r="F662" i="2"/>
  <c r="G654" i="2"/>
  <c r="D631" i="2"/>
  <c r="F631" i="2"/>
  <c r="F629" i="2"/>
  <c r="G629" i="2"/>
  <c r="BE629" i="2" s="1"/>
  <c r="F619" i="2"/>
  <c r="F617" i="2"/>
  <c r="F611" i="2"/>
  <c r="F609" i="2"/>
  <c r="F605" i="2"/>
  <c r="E605" i="2"/>
  <c r="D603" i="2"/>
  <c r="G603" i="2"/>
  <c r="BE603" i="2" s="1"/>
  <c r="F598" i="2"/>
  <c r="G585" i="2"/>
  <c r="F581" i="2"/>
  <c r="G581" i="2"/>
  <c r="G574" i="2"/>
  <c r="E562" i="2"/>
  <c r="D562" i="2"/>
  <c r="G550" i="2"/>
  <c r="F529" i="2"/>
  <c r="D527" i="2"/>
  <c r="E527" i="2"/>
  <c r="G512" i="2"/>
  <c r="E512" i="2"/>
  <c r="F505" i="2"/>
  <c r="D503" i="2"/>
  <c r="F503" i="2"/>
  <c r="D487" i="2"/>
  <c r="F487" i="2"/>
  <c r="E478" i="2"/>
  <c r="G478" i="2"/>
  <c r="D467" i="2"/>
  <c r="E467" i="2"/>
  <c r="F467" i="2"/>
  <c r="F461" i="2"/>
  <c r="D461" i="2"/>
  <c r="E461" i="2"/>
  <c r="F433" i="2"/>
  <c r="D433" i="2"/>
  <c r="D423" i="2"/>
  <c r="F423" i="2"/>
  <c r="E414" i="2"/>
  <c r="G414" i="2"/>
  <c r="BE413" i="2" s="1"/>
  <c r="D399" i="2"/>
  <c r="E399" i="2"/>
  <c r="F399" i="2"/>
  <c r="G399" i="2"/>
  <c r="F393" i="2"/>
  <c r="E393" i="2"/>
  <c r="G393" i="2"/>
  <c r="F381" i="2"/>
  <c r="G381" i="2"/>
  <c r="G230" i="2"/>
  <c r="E230" i="2"/>
  <c r="D230" i="2"/>
  <c r="E223" i="2"/>
  <c r="F223" i="2"/>
  <c r="G223" i="2"/>
  <c r="D185" i="2"/>
  <c r="E185" i="2"/>
  <c r="F185" i="2"/>
  <c r="G185" i="2"/>
  <c r="BE184" i="2" s="1"/>
  <c r="E152" i="2"/>
  <c r="D152" i="2"/>
  <c r="F152" i="2"/>
  <c r="G152" i="2"/>
  <c r="BE152" i="2" s="1"/>
  <c r="D97" i="2"/>
  <c r="E97" i="2"/>
  <c r="F97" i="2"/>
  <c r="G97" i="2"/>
  <c r="D65" i="2"/>
  <c r="E65" i="2"/>
  <c r="F59" i="2"/>
  <c r="G59" i="2"/>
  <c r="D59" i="2"/>
  <c r="E59" i="2"/>
  <c r="D778" i="2"/>
  <c r="D762" i="2"/>
  <c r="D746" i="2"/>
  <c r="D730" i="2"/>
  <c r="D714" i="2"/>
  <c r="E674" i="2"/>
  <c r="D674" i="2"/>
  <c r="G672" i="2"/>
  <c r="E672" i="2"/>
  <c r="D666" i="2"/>
  <c r="D664" i="2"/>
  <c r="D654" i="2"/>
  <c r="E594" i="2"/>
  <c r="D594" i="2"/>
  <c r="D585" i="2"/>
  <c r="D574" i="2"/>
  <c r="D559" i="2"/>
  <c r="E559" i="2"/>
  <c r="D550" i="2"/>
  <c r="G544" i="2"/>
  <c r="E544" i="2"/>
  <c r="D535" i="2"/>
  <c r="F535" i="2"/>
  <c r="G520" i="2"/>
  <c r="D520" i="2"/>
  <c r="F509" i="2"/>
  <c r="E509" i="2"/>
  <c r="D507" i="2"/>
  <c r="G507" i="2"/>
  <c r="BE506" i="2" s="1"/>
  <c r="E486" i="2"/>
  <c r="F486" i="2"/>
  <c r="G486" i="2"/>
  <c r="E458" i="2"/>
  <c r="F458" i="2"/>
  <c r="D455" i="2"/>
  <c r="F455" i="2"/>
  <c r="G455" i="2"/>
  <c r="E422" i="2"/>
  <c r="F422" i="2"/>
  <c r="G422" i="2"/>
  <c r="BE422" i="2" s="1"/>
  <c r="E402" i="2"/>
  <c r="D402" i="2"/>
  <c r="F385" i="2"/>
  <c r="G385" i="2"/>
  <c r="BE384" i="2" s="1"/>
  <c r="E362" i="2"/>
  <c r="D362" i="2"/>
  <c r="D336" i="2"/>
  <c r="E336" i="2"/>
  <c r="F336" i="2"/>
  <c r="D320" i="2"/>
  <c r="E320" i="2"/>
  <c r="F320" i="2"/>
  <c r="D304" i="2"/>
  <c r="E304" i="2"/>
  <c r="F304" i="2"/>
  <c r="D258" i="2"/>
  <c r="E258" i="2"/>
  <c r="F258" i="2"/>
  <c r="D234" i="2"/>
  <c r="F234" i="2"/>
  <c r="G234" i="2"/>
  <c r="F203" i="2"/>
  <c r="G203" i="2"/>
  <c r="BE202" i="2" s="1"/>
  <c r="E203" i="2"/>
  <c r="D197" i="2"/>
  <c r="G197" i="2"/>
  <c r="F116" i="2"/>
  <c r="G116" i="2"/>
  <c r="BE116" i="2" s="1"/>
  <c r="D116" i="2"/>
  <c r="G70" i="2"/>
  <c r="E70" i="2"/>
  <c r="F70" i="2"/>
  <c r="D70" i="2"/>
  <c r="E55" i="2"/>
  <c r="D55" i="2"/>
  <c r="F55" i="2"/>
  <c r="G55" i="2"/>
  <c r="BE55" i="2" s="1"/>
  <c r="E658" i="2"/>
  <c r="D658" i="2"/>
  <c r="G656" i="2"/>
  <c r="E656" i="2"/>
  <c r="G600" i="2"/>
  <c r="BE600" i="2" s="1"/>
  <c r="D600" i="2"/>
  <c r="F589" i="2"/>
  <c r="E589" i="2"/>
  <c r="D587" i="2"/>
  <c r="G587" i="2"/>
  <c r="F565" i="2"/>
  <c r="G565" i="2"/>
  <c r="E546" i="2"/>
  <c r="D546" i="2"/>
  <c r="D511" i="2"/>
  <c r="E511" i="2"/>
  <c r="E466" i="2"/>
  <c r="D466" i="2"/>
  <c r="D463" i="2"/>
  <c r="E463" i="2"/>
  <c r="F463" i="2"/>
  <c r="D435" i="2"/>
  <c r="E435" i="2"/>
  <c r="F401" i="2"/>
  <c r="D401" i="2"/>
  <c r="E401" i="2"/>
  <c r="G401" i="2"/>
  <c r="E398" i="2"/>
  <c r="D398" i="2"/>
  <c r="D395" i="2"/>
  <c r="F395" i="2"/>
  <c r="G395" i="2"/>
  <c r="BE394" i="2" s="1"/>
  <c r="F389" i="2"/>
  <c r="E389" i="2"/>
  <c r="G389" i="2"/>
  <c r="D387" i="2"/>
  <c r="G387" i="2"/>
  <c r="D367" i="2"/>
  <c r="F367" i="2"/>
  <c r="G367" i="2"/>
  <c r="BE367" i="2" s="1"/>
  <c r="G233" i="2"/>
  <c r="D233" i="2"/>
  <c r="E233" i="2"/>
  <c r="F233" i="2"/>
  <c r="D209" i="2"/>
  <c r="G209" i="2"/>
  <c r="BE209" i="2" s="1"/>
  <c r="F209" i="2"/>
  <c r="D695" i="2"/>
  <c r="F695" i="2"/>
  <c r="F693" i="2"/>
  <c r="G693" i="2"/>
  <c r="E642" i="2"/>
  <c r="D642" i="2"/>
  <c r="G640" i="2"/>
  <c r="E640" i="2"/>
  <c r="D591" i="2"/>
  <c r="E591" i="2"/>
  <c r="G576" i="2"/>
  <c r="BE576" i="2" s="1"/>
  <c r="E576" i="2"/>
  <c r="D567" i="2"/>
  <c r="F567" i="2"/>
  <c r="G552" i="2"/>
  <c r="BE552" i="2" s="1"/>
  <c r="D552" i="2"/>
  <c r="F541" i="2"/>
  <c r="E541" i="2"/>
  <c r="D539" i="2"/>
  <c r="G539" i="2"/>
  <c r="BE537" i="2" s="1"/>
  <c r="F517" i="2"/>
  <c r="G517" i="2"/>
  <c r="E498" i="2"/>
  <c r="D498" i="2"/>
  <c r="F493" i="2"/>
  <c r="D493" i="2"/>
  <c r="D491" i="2"/>
  <c r="F491" i="2"/>
  <c r="F457" i="2"/>
  <c r="E457" i="2"/>
  <c r="G457" i="2"/>
  <c r="F445" i="2"/>
  <c r="G445" i="2"/>
  <c r="BE443" i="2" s="1"/>
  <c r="F429" i="2"/>
  <c r="D429" i="2"/>
  <c r="D427" i="2"/>
  <c r="F427" i="2"/>
  <c r="F397" i="2"/>
  <c r="D397" i="2"/>
  <c r="E397" i="2"/>
  <c r="G397" i="2"/>
  <c r="D290" i="2"/>
  <c r="E290" i="2"/>
  <c r="F290" i="2"/>
  <c r="D266" i="2"/>
  <c r="F266" i="2"/>
  <c r="G266" i="2"/>
  <c r="BE266" i="2" s="1"/>
  <c r="G257" i="2"/>
  <c r="BE257" i="2" s="1"/>
  <c r="D257" i="2"/>
  <c r="E257" i="2"/>
  <c r="G241" i="2"/>
  <c r="BE241" i="2" s="1"/>
  <c r="D241" i="2"/>
  <c r="E241" i="2"/>
  <c r="F241" i="2"/>
  <c r="F215" i="2"/>
  <c r="G215" i="2"/>
  <c r="D215" i="2"/>
  <c r="E215" i="2"/>
  <c r="F211" i="2"/>
  <c r="E211" i="2"/>
  <c r="G211" i="2"/>
  <c r="BE210" i="2" s="1"/>
  <c r="D205" i="2"/>
  <c r="F205" i="2"/>
  <c r="G205" i="2"/>
  <c r="BE204" i="2" s="1"/>
  <c r="E205" i="2"/>
  <c r="D189" i="2"/>
  <c r="F189" i="2"/>
  <c r="E189" i="2"/>
  <c r="G189" i="2"/>
  <c r="BE189" i="2" s="1"/>
  <c r="F147" i="2"/>
  <c r="G147" i="2"/>
  <c r="E147" i="2"/>
  <c r="D145" i="2"/>
  <c r="G145" i="2"/>
  <c r="D101" i="2"/>
  <c r="F101" i="2"/>
  <c r="E101" i="2"/>
  <c r="G101" i="2"/>
  <c r="F394" i="2"/>
  <c r="F390" i="2"/>
  <c r="F351" i="2"/>
  <c r="G345" i="2"/>
  <c r="D345" i="2"/>
  <c r="E345" i="2"/>
  <c r="F335" i="2"/>
  <c r="G329" i="2"/>
  <c r="D329" i="2"/>
  <c r="E329" i="2"/>
  <c r="F319" i="2"/>
  <c r="G313" i="2"/>
  <c r="BE312" i="2" s="1"/>
  <c r="D313" i="2"/>
  <c r="E313" i="2"/>
  <c r="F303" i="2"/>
  <c r="F286" i="2"/>
  <c r="E286" i="2"/>
  <c r="G286" i="2"/>
  <c r="F282" i="2"/>
  <c r="E279" i="2"/>
  <c r="F279" i="2"/>
  <c r="G279" i="2"/>
  <c r="BE278" i="2" s="1"/>
  <c r="F254" i="2"/>
  <c r="E254" i="2"/>
  <c r="G254" i="2"/>
  <c r="F250" i="2"/>
  <c r="E247" i="2"/>
  <c r="F247" i="2"/>
  <c r="G247" i="2"/>
  <c r="F219" i="2"/>
  <c r="G219" i="2"/>
  <c r="D219" i="2"/>
  <c r="E219" i="2"/>
  <c r="F217" i="2"/>
  <c r="G217" i="2"/>
  <c r="G174" i="2"/>
  <c r="D174" i="2"/>
  <c r="E174" i="2"/>
  <c r="F174" i="2"/>
  <c r="D161" i="2"/>
  <c r="E161" i="2"/>
  <c r="F161" i="2"/>
  <c r="G161" i="2"/>
  <c r="F155" i="2"/>
  <c r="G155" i="2"/>
  <c r="D155" i="2"/>
  <c r="G134" i="2"/>
  <c r="E134" i="2"/>
  <c r="F134" i="2"/>
  <c r="E119" i="2"/>
  <c r="D119" i="2"/>
  <c r="F119" i="2"/>
  <c r="G119" i="2"/>
  <c r="F100" i="2"/>
  <c r="D100" i="2"/>
  <c r="F83" i="2"/>
  <c r="G83" i="2"/>
  <c r="E83" i="2"/>
  <c r="D81" i="2"/>
  <c r="G81" i="2"/>
  <c r="E56" i="2"/>
  <c r="D56" i="2"/>
  <c r="F56" i="2"/>
  <c r="F47" i="2"/>
  <c r="G47" i="2"/>
  <c r="E44" i="2"/>
  <c r="G44" i="2"/>
  <c r="D44" i="2"/>
  <c r="F353" i="2"/>
  <c r="G353" i="2"/>
  <c r="BE352" i="2" s="1"/>
  <c r="D296" i="2"/>
  <c r="E296" i="2"/>
  <c r="D288" i="2"/>
  <c r="E288" i="2"/>
  <c r="F288" i="2"/>
  <c r="G288" i="2"/>
  <c r="D274" i="2"/>
  <c r="E274" i="2"/>
  <c r="F274" i="2"/>
  <c r="D264" i="2"/>
  <c r="E264" i="2"/>
  <c r="D256" i="2"/>
  <c r="E256" i="2"/>
  <c r="F256" i="2"/>
  <c r="G256" i="2"/>
  <c r="BE255" i="2" s="1"/>
  <c r="D242" i="2"/>
  <c r="E242" i="2"/>
  <c r="F242" i="2"/>
  <c r="D232" i="2"/>
  <c r="E232" i="2"/>
  <c r="F228" i="2"/>
  <c r="D228" i="2"/>
  <c r="D225" i="2"/>
  <c r="F225" i="2"/>
  <c r="G225" i="2"/>
  <c r="F171" i="2"/>
  <c r="G171" i="2"/>
  <c r="G158" i="2"/>
  <c r="E158" i="2"/>
  <c r="D149" i="2"/>
  <c r="F149" i="2"/>
  <c r="D133" i="2"/>
  <c r="F133" i="2"/>
  <c r="E133" i="2"/>
  <c r="D125" i="2"/>
  <c r="F125" i="2"/>
  <c r="G125" i="2"/>
  <c r="E103" i="2"/>
  <c r="G103" i="2"/>
  <c r="BE103" i="2" s="1"/>
  <c r="E88" i="2"/>
  <c r="D88" i="2"/>
  <c r="F88" i="2"/>
  <c r="G88" i="2"/>
  <c r="D49" i="2"/>
  <c r="G49" i="2"/>
  <c r="E49" i="2"/>
  <c r="D33" i="2"/>
  <c r="E33" i="2"/>
  <c r="F33" i="2"/>
  <c r="G33" i="2"/>
  <c r="BE33" i="2" s="1"/>
  <c r="E475" i="2"/>
  <c r="D473" i="2"/>
  <c r="E471" i="2"/>
  <c r="D469" i="2"/>
  <c r="D442" i="2"/>
  <c r="D438" i="2"/>
  <c r="E411" i="2"/>
  <c r="D409" i="2"/>
  <c r="E407" i="2"/>
  <c r="D405" i="2"/>
  <c r="D378" i="2"/>
  <c r="E374" i="2"/>
  <c r="F374" i="2"/>
  <c r="E359" i="2"/>
  <c r="D355" i="2"/>
  <c r="E355" i="2"/>
  <c r="D344" i="2"/>
  <c r="E344" i="2"/>
  <c r="D328" i="2"/>
  <c r="E328" i="2"/>
  <c r="D312" i="2"/>
  <c r="E312" i="2"/>
  <c r="G281" i="2"/>
  <c r="D281" i="2"/>
  <c r="E281" i="2"/>
  <c r="F281" i="2"/>
  <c r="G249" i="2"/>
  <c r="D249" i="2"/>
  <c r="E249" i="2"/>
  <c r="F249" i="2"/>
  <c r="F227" i="2"/>
  <c r="D227" i="2"/>
  <c r="E227" i="2"/>
  <c r="G227" i="2"/>
  <c r="BE227" i="2" s="1"/>
  <c r="D221" i="2"/>
  <c r="F221" i="2"/>
  <c r="E221" i="2"/>
  <c r="G221" i="2"/>
  <c r="BE221" i="2" s="1"/>
  <c r="E183" i="2"/>
  <c r="D177" i="2"/>
  <c r="E177" i="2"/>
  <c r="E143" i="2"/>
  <c r="F143" i="2"/>
  <c r="G143" i="2"/>
  <c r="E136" i="2"/>
  <c r="D136" i="2"/>
  <c r="F132" i="2"/>
  <c r="D132" i="2"/>
  <c r="E132" i="2"/>
  <c r="G132" i="2"/>
  <c r="BE132" i="2" s="1"/>
  <c r="F107" i="2"/>
  <c r="G107" i="2"/>
  <c r="G94" i="2"/>
  <c r="BE93" i="2" s="1"/>
  <c r="E94" i="2"/>
  <c r="D85" i="2"/>
  <c r="F85" i="2"/>
  <c r="D69" i="2"/>
  <c r="F69" i="2"/>
  <c r="E69" i="2"/>
  <c r="D61" i="2"/>
  <c r="F61" i="2"/>
  <c r="G61" i="2"/>
  <c r="F51" i="2"/>
  <c r="E51" i="2"/>
  <c r="D51" i="2"/>
  <c r="F361" i="2"/>
  <c r="G361" i="2"/>
  <c r="BE361" i="2" s="1"/>
  <c r="G337" i="2"/>
  <c r="BE336" i="2" s="1"/>
  <c r="D337" i="2"/>
  <c r="F334" i="2"/>
  <c r="E334" i="2"/>
  <c r="G334" i="2"/>
  <c r="BE334" i="2" s="1"/>
  <c r="G321" i="2"/>
  <c r="BE320" i="2" s="1"/>
  <c r="D321" i="2"/>
  <c r="F318" i="2"/>
  <c r="E318" i="2"/>
  <c r="G318" i="2"/>
  <c r="BE317" i="2" s="1"/>
  <c r="G305" i="2"/>
  <c r="BE304" i="2" s="1"/>
  <c r="D305" i="2"/>
  <c r="F302" i="2"/>
  <c r="E302" i="2"/>
  <c r="G302" i="2"/>
  <c r="BE302" i="2" s="1"/>
  <c r="E295" i="2"/>
  <c r="F295" i="2"/>
  <c r="G295" i="2"/>
  <c r="BE295" i="2" s="1"/>
  <c r="F270" i="2"/>
  <c r="E270" i="2"/>
  <c r="G270" i="2"/>
  <c r="E263" i="2"/>
  <c r="F263" i="2"/>
  <c r="G263" i="2"/>
  <c r="F238" i="2"/>
  <c r="E238" i="2"/>
  <c r="G238" i="2"/>
  <c r="BE237" i="2" s="1"/>
  <c r="E231" i="2"/>
  <c r="F231" i="2"/>
  <c r="G231" i="2"/>
  <c r="E207" i="2"/>
  <c r="G207" i="2"/>
  <c r="F187" i="2"/>
  <c r="G187" i="2"/>
  <c r="BE186" i="2" s="1"/>
  <c r="E176" i="2"/>
  <c r="D176" i="2"/>
  <c r="F176" i="2"/>
  <c r="G176" i="2"/>
  <c r="BE175" i="2" s="1"/>
  <c r="D165" i="2"/>
  <c r="F165" i="2"/>
  <c r="E165" i="2"/>
  <c r="G165" i="2"/>
  <c r="E151" i="2"/>
  <c r="D151" i="2"/>
  <c r="E79" i="2"/>
  <c r="F79" i="2"/>
  <c r="G79" i="2"/>
  <c r="BE79" i="2" s="1"/>
  <c r="E72" i="2"/>
  <c r="D72" i="2"/>
  <c r="F68" i="2"/>
  <c r="D68" i="2"/>
  <c r="E68" i="2"/>
  <c r="G68" i="2"/>
  <c r="BE68" i="2" s="1"/>
  <c r="E32" i="2"/>
  <c r="D32" i="2"/>
  <c r="G32" i="2"/>
  <c r="E294" i="2"/>
  <c r="E278" i="2"/>
  <c r="E262" i="2"/>
  <c r="E246" i="2"/>
  <c r="F224" i="2"/>
  <c r="E222" i="2"/>
  <c r="E212" i="2"/>
  <c r="G208" i="2"/>
  <c r="F206" i="2"/>
  <c r="G196" i="2"/>
  <c r="D173" i="2"/>
  <c r="F173" i="2"/>
  <c r="E160" i="2"/>
  <c r="D160" i="2"/>
  <c r="F153" i="2"/>
  <c r="G148" i="2"/>
  <c r="BE148" i="2" s="1"/>
  <c r="G135" i="2"/>
  <c r="F131" i="2"/>
  <c r="G131" i="2"/>
  <c r="E124" i="2"/>
  <c r="G118" i="2"/>
  <c r="E118" i="2"/>
  <c r="G113" i="2"/>
  <c r="F111" i="2"/>
  <c r="D109" i="2"/>
  <c r="F109" i="2"/>
  <c r="E96" i="2"/>
  <c r="D96" i="2"/>
  <c r="F89" i="2"/>
  <c r="G84" i="2"/>
  <c r="G71" i="2"/>
  <c r="F67" i="2"/>
  <c r="G67" i="2"/>
  <c r="BE66" i="2" s="1"/>
  <c r="E60" i="2"/>
  <c r="G54" i="2"/>
  <c r="E54" i="2"/>
  <c r="E216" i="2"/>
  <c r="D216" i="2"/>
  <c r="G214" i="2"/>
  <c r="E214" i="2"/>
  <c r="G166" i="2"/>
  <c r="E166" i="2"/>
  <c r="D157" i="2"/>
  <c r="F157" i="2"/>
  <c r="E144" i="2"/>
  <c r="D144" i="2"/>
  <c r="F115" i="2"/>
  <c r="G115" i="2"/>
  <c r="G102" i="2"/>
  <c r="E102" i="2"/>
  <c r="D93" i="2"/>
  <c r="F93" i="2"/>
  <c r="E80" i="2"/>
  <c r="D80" i="2"/>
  <c r="E200" i="2"/>
  <c r="D200" i="2"/>
  <c r="G198" i="2"/>
  <c r="E198" i="2"/>
  <c r="E168" i="2"/>
  <c r="D168" i="2"/>
  <c r="F139" i="2"/>
  <c r="G139" i="2"/>
  <c r="BE139" i="2" s="1"/>
  <c r="G126" i="2"/>
  <c r="E126" i="2"/>
  <c r="D117" i="2"/>
  <c r="F117" i="2"/>
  <c r="E104" i="2"/>
  <c r="D104" i="2"/>
  <c r="F75" i="2"/>
  <c r="G75" i="2"/>
  <c r="G62" i="2"/>
  <c r="E62" i="2"/>
  <c r="D53" i="2"/>
  <c r="F53" i="2"/>
  <c r="E184" i="2"/>
  <c r="D184" i="2"/>
  <c r="G182" i="2"/>
  <c r="E182" i="2"/>
  <c r="F163" i="2"/>
  <c r="G163" i="2"/>
  <c r="BE162" i="2" s="1"/>
  <c r="G150" i="2"/>
  <c r="BE149" i="2" s="1"/>
  <c r="E150" i="2"/>
  <c r="D141" i="2"/>
  <c r="F141" i="2"/>
  <c r="E128" i="2"/>
  <c r="D128" i="2"/>
  <c r="F99" i="2"/>
  <c r="G99" i="2"/>
  <c r="BE98" i="2" s="1"/>
  <c r="G86" i="2"/>
  <c r="E86" i="2"/>
  <c r="D77" i="2"/>
  <c r="F77" i="2"/>
  <c r="E64" i="2"/>
  <c r="D64" i="2"/>
  <c r="E48" i="2"/>
  <c r="G48" i="2"/>
  <c r="F43" i="2"/>
  <c r="G43" i="2"/>
  <c r="BE41" i="2" s="1"/>
  <c r="E6" i="1"/>
  <c r="B6" i="1"/>
  <c r="L32" i="2" l="1"/>
  <c r="BE607" i="2"/>
  <c r="BF607" i="2" s="1"/>
  <c r="BE641" i="2"/>
  <c r="BE92" i="2"/>
  <c r="BF92" i="2" s="1"/>
  <c r="BE820" i="2"/>
  <c r="BE303" i="2"/>
  <c r="BF303" i="2" s="1"/>
  <c r="BE784" i="2"/>
  <c r="BE136" i="2"/>
  <c r="BE325" i="2"/>
  <c r="BE758" i="2"/>
  <c r="BF757" i="2" s="1"/>
  <c r="BE344" i="2"/>
  <c r="BE145" i="2"/>
  <c r="BE393" i="2"/>
  <c r="BE674" i="2"/>
  <c r="BE765" i="2"/>
  <c r="BF765" i="2" s="1"/>
  <c r="BE298" i="2"/>
  <c r="BE509" i="2"/>
  <c r="BE556" i="2"/>
  <c r="BF555" i="2" s="1"/>
  <c r="BE311" i="2"/>
  <c r="BE798" i="2"/>
  <c r="BF797" i="2" s="1"/>
  <c r="BE848" i="2"/>
  <c r="BF848" i="2" s="1"/>
  <c r="BE65" i="2"/>
  <c r="BF64" i="2" s="1"/>
  <c r="BE335" i="2"/>
  <c r="BF335" i="2" s="1"/>
  <c r="BE601" i="2"/>
  <c r="BF600" i="2" s="1"/>
  <c r="BE526" i="2"/>
  <c r="BF525" i="2" s="1"/>
  <c r="BE563" i="2"/>
  <c r="BF561" i="2" s="1"/>
  <c r="BE755" i="2"/>
  <c r="BE508" i="2"/>
  <c r="BE814" i="2"/>
  <c r="BE627" i="2"/>
  <c r="BF626" i="2" s="1"/>
  <c r="BE651" i="2"/>
  <c r="BE154" i="2"/>
  <c r="BE121" i="2"/>
  <c r="BF121" i="2" s="1"/>
  <c r="BE492" i="2"/>
  <c r="BE774" i="2"/>
  <c r="BE90" i="2"/>
  <c r="BE480" i="2"/>
  <c r="BE236" i="2"/>
  <c r="BF236" i="2" s="1"/>
  <c r="BE284" i="2"/>
  <c r="BF282" i="2" s="1"/>
  <c r="BE46" i="2"/>
  <c r="BF45" i="2" s="1"/>
  <c r="BE254" i="2"/>
  <c r="BF254" i="2" s="1"/>
  <c r="BE146" i="2"/>
  <c r="BE478" i="2"/>
  <c r="BE580" i="2"/>
  <c r="BF579" i="2" s="1"/>
  <c r="BE777" i="2"/>
  <c r="BE418" i="2"/>
  <c r="BE500" i="2"/>
  <c r="BF498" i="2" s="1"/>
  <c r="BE838" i="2"/>
  <c r="BF837" i="2" s="1"/>
  <c r="BE462" i="2"/>
  <c r="BF462" i="2" s="1"/>
  <c r="BE355" i="2"/>
  <c r="BF354" i="2" s="1"/>
  <c r="BE707" i="2"/>
  <c r="BF707" i="2" s="1"/>
  <c r="BE408" i="2"/>
  <c r="BF408" i="2" s="1"/>
  <c r="BE258" i="2"/>
  <c r="BF257" i="2" s="1"/>
  <c r="BE50" i="2"/>
  <c r="BE89" i="2"/>
  <c r="BE293" i="2"/>
  <c r="BE646" i="2"/>
  <c r="BE108" i="2"/>
  <c r="BF108" i="2" s="1"/>
  <c r="BE194" i="2"/>
  <c r="BE792" i="2"/>
  <c r="BE158" i="2"/>
  <c r="BF158" i="2" s="1"/>
  <c r="BE786" i="2"/>
  <c r="BE351" i="2"/>
  <c r="BF350" i="2" s="1"/>
  <c r="BE74" i="2"/>
  <c r="BF73" i="2" s="1"/>
  <c r="BE170" i="2"/>
  <c r="BF168" i="2" s="1"/>
  <c r="BE117" i="2"/>
  <c r="BF116" i="2" s="1"/>
  <c r="BE516" i="2"/>
  <c r="BE97" i="2"/>
  <c r="BE228" i="2"/>
  <c r="BF227" i="2" s="1"/>
  <c r="BE715" i="2"/>
  <c r="BE673" i="2"/>
  <c r="BE661" i="2"/>
  <c r="BF661" i="2" s="1"/>
  <c r="BE426" i="2"/>
  <c r="BF426" i="2" s="1"/>
  <c r="BE807" i="2"/>
  <c r="BF806" i="2" s="1"/>
  <c r="BE694" i="2"/>
  <c r="BF694" i="2" s="1"/>
  <c r="BE193" i="2"/>
  <c r="BF192" i="2" s="1"/>
  <c r="BE723" i="2"/>
  <c r="BE252" i="2"/>
  <c r="BE424" i="2"/>
  <c r="BF422" i="2" s="1"/>
  <c r="BE476" i="2"/>
  <c r="BE412" i="2"/>
  <c r="BF412" i="2" s="1"/>
  <c r="BE416" i="2"/>
  <c r="BE727" i="2"/>
  <c r="BF726" i="2" s="1"/>
  <c r="BE277" i="2"/>
  <c r="BF277" i="2" s="1"/>
  <c r="BE566" i="2"/>
  <c r="BF566" i="2" s="1"/>
  <c r="BE319" i="2"/>
  <c r="BF319" i="2" s="1"/>
  <c r="BE348" i="2"/>
  <c r="BF347" i="2" s="1"/>
  <c r="BE161" i="2"/>
  <c r="BF161" i="2" s="1"/>
  <c r="BE761" i="2"/>
  <c r="BF760" i="2" s="1"/>
  <c r="BE52" i="2"/>
  <c r="BE390" i="2"/>
  <c r="BE664" i="2"/>
  <c r="BE153" i="2"/>
  <c r="BF152" i="2" s="1"/>
  <c r="BE505" i="2"/>
  <c r="BF505" i="2" s="1"/>
  <c r="BE779" i="2"/>
  <c r="BF779" i="2" s="1"/>
  <c r="BE744" i="2"/>
  <c r="BE225" i="2"/>
  <c r="BE133" i="2"/>
  <c r="BF132" i="2" s="1"/>
  <c r="BE218" i="2"/>
  <c r="BE585" i="2"/>
  <c r="BE622" i="2"/>
  <c r="BE343" i="2"/>
  <c r="BE532" i="2"/>
  <c r="BE201" i="2"/>
  <c r="BF200" i="2" s="1"/>
  <c r="BE553" i="2"/>
  <c r="BF552" i="2" s="1"/>
  <c r="BE739" i="2"/>
  <c r="BF739" i="2" s="1"/>
  <c r="BE104" i="2"/>
  <c r="BF104" i="2" s="1"/>
  <c r="BE338" i="2"/>
  <c r="BE127" i="2"/>
  <c r="BE659" i="2"/>
  <c r="BE630" i="2"/>
  <c r="BF629" i="2" s="1"/>
  <c r="BE611" i="2"/>
  <c r="BF610" i="2" s="1"/>
  <c r="BE704" i="2"/>
  <c r="BE308" i="2"/>
  <c r="BF308" i="2" s="1"/>
  <c r="BE460" i="2"/>
  <c r="BE502" i="2"/>
  <c r="BE748" i="2"/>
  <c r="BE32" i="2"/>
  <c r="BF32" i="2" s="1"/>
  <c r="BE772" i="2"/>
  <c r="BE243" i="2"/>
  <c r="BF242" i="2" s="1"/>
  <c r="BE63" i="2"/>
  <c r="BF63" i="2" s="1"/>
  <c r="BE689" i="2"/>
  <c r="BE648" i="2"/>
  <c r="BE574" i="2"/>
  <c r="BE471" i="2"/>
  <c r="BF471" i="2" s="1"/>
  <c r="BE540" i="2"/>
  <c r="BE753" i="2"/>
  <c r="BF752" i="2" s="1"/>
  <c r="BE768" i="2"/>
  <c r="BE178" i="2"/>
  <c r="BE177" i="2"/>
  <c r="BE826" i="2"/>
  <c r="BE634" i="2"/>
  <c r="BF634" i="2" s="1"/>
  <c r="BE327" i="2"/>
  <c r="BE747" i="2"/>
  <c r="BE775" i="2"/>
  <c r="BF775" i="2" s="1"/>
  <c r="BE328" i="2"/>
  <c r="BE119" i="2"/>
  <c r="BE788" i="2"/>
  <c r="BE250" i="2"/>
  <c r="BE787" i="2"/>
  <c r="BE411" i="2"/>
  <c r="BE307" i="2"/>
  <c r="BE182" i="2"/>
  <c r="BF182" i="2" s="1"/>
  <c r="BE173" i="2"/>
  <c r="BE95" i="2"/>
  <c r="BE589" i="2"/>
  <c r="BE100" i="2"/>
  <c r="BE866" i="2"/>
  <c r="BF865" i="2" s="1"/>
  <c r="BE379" i="2"/>
  <c r="BE387" i="2"/>
  <c r="BE359" i="2"/>
  <c r="BE632" i="2"/>
  <c r="BE522" i="2"/>
  <c r="BE378" i="2"/>
  <c r="BE71" i="2"/>
  <c r="BE81" i="2"/>
  <c r="BE233" i="2"/>
  <c r="BE572" i="2"/>
  <c r="BE454" i="2"/>
  <c r="BE322" i="2"/>
  <c r="BF322" i="2" s="1"/>
  <c r="BE544" i="2"/>
  <c r="BE262" i="2"/>
  <c r="BF261" i="2" s="1"/>
  <c r="BE234" i="2"/>
  <c r="BE357" i="2"/>
  <c r="BE239" i="2"/>
  <c r="BE324" i="2"/>
  <c r="BE642" i="2"/>
  <c r="BE759" i="2"/>
  <c r="BE700" i="2"/>
  <c r="BF699" i="2" s="1"/>
  <c r="BE461" i="2"/>
  <c r="BE428" i="2"/>
  <c r="BE640" i="2"/>
  <c r="BE48" i="2"/>
  <c r="BE564" i="2"/>
  <c r="BE451" i="2"/>
  <c r="BE571" i="2"/>
  <c r="BE843" i="2"/>
  <c r="BE655" i="2"/>
  <c r="BE259" i="2"/>
  <c r="BE588" i="2"/>
  <c r="BE164" i="2"/>
  <c r="BE106" i="2"/>
  <c r="BE246" i="2"/>
  <c r="BE721" i="2"/>
  <c r="BE447" i="2"/>
  <c r="BE245" i="2"/>
  <c r="BE771" i="2"/>
  <c r="BE558" i="2"/>
  <c r="BE559" i="2"/>
  <c r="BE420" i="2"/>
  <c r="BE401" i="2"/>
  <c r="BE485" i="2"/>
  <c r="BE672" i="2"/>
  <c r="BE380" i="2"/>
  <c r="BE710" i="2"/>
  <c r="BF710" i="2" s="1"/>
  <c r="BE102" i="2"/>
  <c r="BF102" i="2" s="1"/>
  <c r="BE120" i="2"/>
  <c r="BE808" i="2"/>
  <c r="BE795" i="2"/>
  <c r="BE156" i="2"/>
  <c r="BE749" i="2"/>
  <c r="BE333" i="2"/>
  <c r="BF333" i="2" s="1"/>
  <c r="BE668" i="2"/>
  <c r="BE590" i="2"/>
  <c r="BE402" i="2"/>
  <c r="BE667" i="2"/>
  <c r="BE431" i="2"/>
  <c r="BF431" i="2" s="1"/>
  <c r="BE260" i="2"/>
  <c r="BE554" i="2"/>
  <c r="BF553" i="2" s="1"/>
  <c r="BE196" i="2"/>
  <c r="BE268" i="2"/>
  <c r="BE49" i="2"/>
  <c r="BE388" i="2"/>
  <c r="BE113" i="2"/>
  <c r="BE519" i="2"/>
  <c r="BE599" i="2"/>
  <c r="BF599" i="2" s="1"/>
  <c r="BE521" i="2"/>
  <c r="BE577" i="2"/>
  <c r="BF577" i="2" s="1"/>
  <c r="BE643" i="2"/>
  <c r="BE274" i="2"/>
  <c r="BF273" i="2" s="1"/>
  <c r="BE224" i="2"/>
  <c r="BE728" i="2"/>
  <c r="BE114" i="2"/>
  <c r="BE717" i="2"/>
  <c r="BF716" i="2" s="1"/>
  <c r="BE398" i="2"/>
  <c r="BE613" i="2"/>
  <c r="BE503" i="2"/>
  <c r="BE756" i="2"/>
  <c r="BE138" i="2"/>
  <c r="BF138" i="2" s="1"/>
  <c r="BE35" i="2"/>
  <c r="BF34" i="2" s="1"/>
  <c r="BE386" i="2"/>
  <c r="BE596" i="2"/>
  <c r="BE720" i="2"/>
  <c r="BE291" i="2"/>
  <c r="BE729" i="2"/>
  <c r="BE730" i="2"/>
  <c r="BE819" i="2"/>
  <c r="BE818" i="2"/>
  <c r="BF817" i="2" s="1"/>
  <c r="BE592" i="2"/>
  <c r="BF592" i="2" s="1"/>
  <c r="BE551" i="2"/>
  <c r="BE491" i="2"/>
  <c r="BE176" i="2"/>
  <c r="BF175" i="2" s="1"/>
  <c r="BE842" i="2"/>
  <c r="BE339" i="2"/>
  <c r="BF339" i="2" s="1"/>
  <c r="BE743" i="2"/>
  <c r="BE223" i="2"/>
  <c r="BE285" i="2"/>
  <c r="BF284" i="2" s="1"/>
  <c r="BE215" i="2"/>
  <c r="BE363" i="2"/>
  <c r="BE362" i="2"/>
  <c r="BF361" i="2" s="1"/>
  <c r="BE621" i="2"/>
  <c r="BE244" i="2"/>
  <c r="BE535" i="2"/>
  <c r="BF535" i="2" s="1"/>
  <c r="BE685" i="2"/>
  <c r="BE625" i="2"/>
  <c r="BF625" i="2" s="1"/>
  <c r="BE214" i="2"/>
  <c r="BE84" i="2"/>
  <c r="BE216" i="2"/>
  <c r="BE455" i="2"/>
  <c r="BE507" i="2"/>
  <c r="BE129" i="2"/>
  <c r="BE280" i="2"/>
  <c r="BE272" i="2"/>
  <c r="BF272" i="2" s="1"/>
  <c r="BE816" i="2"/>
  <c r="BF816" i="2" s="1"/>
  <c r="BE770" i="2"/>
  <c r="BE199" i="2"/>
  <c r="BF199" i="2" s="1"/>
  <c r="BE456" i="2"/>
  <c r="BE72" i="2"/>
  <c r="BE286" i="2"/>
  <c r="BE82" i="2"/>
  <c r="BE650" i="2"/>
  <c r="BE130" i="2"/>
  <c r="BE270" i="2"/>
  <c r="BE841" i="2"/>
  <c r="BE688" i="2"/>
  <c r="BE212" i="2"/>
  <c r="BE60" i="2"/>
  <c r="BE39" i="2"/>
  <c r="BF39" i="2" s="1"/>
  <c r="BE520" i="2"/>
  <c r="BE346" i="2"/>
  <c r="BF346" i="2" s="1"/>
  <c r="BE823" i="2"/>
  <c r="BE824" i="2"/>
  <c r="BE57" i="2"/>
  <c r="BE464" i="2"/>
  <c r="BE150" i="2"/>
  <c r="BE450" i="2"/>
  <c r="BE546" i="2"/>
  <c r="BE649" i="2"/>
  <c r="BE205" i="2"/>
  <c r="BE796" i="2"/>
  <c r="BE301" i="2"/>
  <c r="BF301" i="2" s="1"/>
  <c r="BE188" i="2"/>
  <c r="BE458" i="2"/>
  <c r="BE633" i="2"/>
  <c r="BE767" i="2"/>
  <c r="BE870" i="2"/>
  <c r="BE719" i="2"/>
  <c r="BE534" i="2"/>
  <c r="BE208" i="2"/>
  <c r="BF208" i="2" s="1"/>
  <c r="BE143" i="2"/>
  <c r="BE587" i="2"/>
  <c r="BE550" i="2"/>
  <c r="BE453" i="2"/>
  <c r="BF453" i="2" s="1"/>
  <c r="BE606" i="2"/>
  <c r="BE543" i="2"/>
  <c r="BE549" i="2"/>
  <c r="BE36" i="2"/>
  <c r="BE400" i="2"/>
  <c r="BE172" i="2"/>
  <c r="BE541" i="2"/>
  <c r="BE87" i="2"/>
  <c r="BE288" i="2"/>
  <c r="BF288" i="2" s="1"/>
  <c r="BE211" i="2"/>
  <c r="BF210" i="2" s="1"/>
  <c r="BE329" i="2"/>
  <c r="BE371" i="2"/>
  <c r="BF371" i="2" s="1"/>
  <c r="BE481" i="2"/>
  <c r="BE523" i="2"/>
  <c r="BE809" i="2"/>
  <c r="BE781" i="2"/>
  <c r="BF781" i="2" s="1"/>
  <c r="BE722" i="2"/>
  <c r="BE598" i="2"/>
  <c r="BE847" i="2"/>
  <c r="BE452" i="2"/>
  <c r="BE617" i="2"/>
  <c r="BF617" i="2" s="1"/>
  <c r="BE628" i="2"/>
  <c r="BE851" i="2"/>
  <c r="BF851" i="2" s="1"/>
  <c r="BE134" i="2"/>
  <c r="BE125" i="2"/>
  <c r="BE279" i="2"/>
  <c r="BE539" i="2"/>
  <c r="BE692" i="2"/>
  <c r="BE656" i="2"/>
  <c r="BF656" i="2" s="1"/>
  <c r="BE666" i="2"/>
  <c r="BE670" i="2"/>
  <c r="BE691" i="2"/>
  <c r="BE449" i="2"/>
  <c r="BE653" i="2"/>
  <c r="BE686" i="2"/>
  <c r="BE763" i="2"/>
  <c r="BE248" i="2"/>
  <c r="BE690" i="2"/>
  <c r="BE597" i="2"/>
  <c r="BE844" i="2"/>
  <c r="BE99" i="2"/>
  <c r="BE163" i="2"/>
  <c r="BF162" i="2" s="1"/>
  <c r="BE195" i="2"/>
  <c r="BE415" i="2"/>
  <c r="BE441" i="2"/>
  <c r="BE493" i="2"/>
  <c r="BF493" i="2" s="1"/>
  <c r="BE825" i="2"/>
  <c r="BE547" i="2"/>
  <c r="BE538" i="2"/>
  <c r="BF536" i="2" s="1"/>
  <c r="BE684" i="2"/>
  <c r="BF683" i="2" s="1"/>
  <c r="BE794" i="2"/>
  <c r="BE318" i="2"/>
  <c r="BE70" i="2"/>
  <c r="BE425" i="2"/>
  <c r="BE38" i="2"/>
  <c r="BE764" i="2"/>
  <c r="BE397" i="2"/>
  <c r="BE217" i="2"/>
  <c r="BE595" i="2"/>
  <c r="BF593" i="2" s="1"/>
  <c r="BE736" i="2"/>
  <c r="BE430" i="2"/>
  <c r="BE366" i="2"/>
  <c r="BF366" i="2" s="1"/>
  <c r="BE459" i="2"/>
  <c r="BE91" i="2"/>
  <c r="BE575" i="2"/>
  <c r="BE135" i="2"/>
  <c r="BE185" i="2"/>
  <c r="BF183" i="2" s="1"/>
  <c r="BE219" i="2"/>
  <c r="BE269" i="2"/>
  <c r="BE403" i="2"/>
  <c r="BE429" i="2"/>
  <c r="BE631" i="2"/>
  <c r="BE791" i="2"/>
  <c r="BE785" i="2"/>
  <c r="BE292" i="2"/>
  <c r="BE560" i="2"/>
  <c r="BE85" i="2"/>
  <c r="BE271" i="2"/>
  <c r="BE404" i="2"/>
  <c r="BF404" i="2" s="1"/>
  <c r="BE410" i="2"/>
  <c r="BE548" i="2"/>
  <c r="BE332" i="2"/>
  <c r="BE660" i="2"/>
  <c r="BE300" i="2"/>
  <c r="BF300" i="2" s="1"/>
  <c r="BE591" i="2"/>
  <c r="BE676" i="2"/>
  <c r="BF676" i="2" s="1"/>
  <c r="BE484" i="2"/>
  <c r="BE612" i="2"/>
  <c r="BE789" i="2"/>
  <c r="BE434" i="2"/>
  <c r="BF432" i="2" s="1"/>
  <c r="BE249" i="2"/>
  <c r="BE850" i="2"/>
  <c r="BE157" i="2"/>
  <c r="BE446" i="2"/>
  <c r="BE445" i="2"/>
  <c r="BE267" i="2"/>
  <c r="BF266" i="2" s="1"/>
  <c r="BE385" i="2"/>
  <c r="BE126" i="2"/>
  <c r="BE230" i="2"/>
  <c r="BE83" i="2"/>
  <c r="BE457" i="2"/>
  <c r="BE399" i="2"/>
  <c r="BE512" i="2"/>
  <c r="BF512" i="2" s="1"/>
  <c r="BE654" i="2"/>
  <c r="BE213" i="2"/>
  <c r="BE698" i="2"/>
  <c r="BF698" i="2" s="1"/>
  <c r="BE166" i="2"/>
  <c r="BF166" i="2" s="1"/>
  <c r="BE697" i="2"/>
  <c r="BE465" i="2"/>
  <c r="BF465" i="2" s="1"/>
  <c r="BE137" i="2"/>
  <c r="BE229" i="2"/>
  <c r="BE605" i="2"/>
  <c r="BF604" i="2" s="1"/>
  <c r="BE705" i="2"/>
  <c r="BE859" i="2"/>
  <c r="BF857" i="2" s="1"/>
  <c r="BE570" i="2"/>
  <c r="BE160" i="2"/>
  <c r="BE448" i="2"/>
  <c r="BE490" i="2"/>
  <c r="BE652" i="2"/>
  <c r="BE856" i="2"/>
  <c r="BF855" i="2" s="1"/>
  <c r="BE78" i="2"/>
  <c r="BF77" i="2" s="1"/>
  <c r="BE314" i="2"/>
  <c r="BE59" i="2"/>
  <c r="BE861" i="2"/>
  <c r="BF861" i="2" s="1"/>
  <c r="BE220" i="2"/>
  <c r="BE198" i="2"/>
  <c r="BE207" i="2"/>
  <c r="BE44" i="2"/>
  <c r="BF44" i="2" s="1"/>
  <c r="BE43" i="2"/>
  <c r="BE61" i="2"/>
  <c r="BE86" i="2"/>
  <c r="BE75" i="2"/>
  <c r="BF75" i="2" s="1"/>
  <c r="BE54" i="2"/>
  <c r="BE281" i="2"/>
  <c r="BF281" i="2" s="1"/>
  <c r="BE101" i="2"/>
  <c r="BE197" i="2"/>
  <c r="BE840" i="2"/>
  <c r="BE391" i="2"/>
  <c r="BE871" i="2"/>
  <c r="BF871" i="2" s="1"/>
  <c r="BG871" i="2" s="1"/>
  <c r="BH871" i="2" s="1"/>
  <c r="BI871" i="2" s="1"/>
  <c r="BJ871" i="2" s="1"/>
  <c r="BK871" i="2" s="1"/>
  <c r="BL871" i="2" s="1"/>
  <c r="BM871" i="2" s="1"/>
  <c r="BN871" i="2" s="1"/>
  <c r="BE665" i="2"/>
  <c r="BE421" i="2"/>
  <c r="BE142" i="2"/>
  <c r="BE141" i="2"/>
  <c r="BF140" i="2" s="1"/>
  <c r="BE479" i="2"/>
  <c r="BE517" i="2"/>
  <c r="BE609" i="2"/>
  <c r="BF609" i="2" s="1"/>
  <c r="BE477" i="2"/>
  <c r="BE118" i="2"/>
  <c r="BE256" i="2"/>
  <c r="BF255" i="2" s="1"/>
  <c r="BE718" i="2"/>
  <c r="BE51" i="2"/>
  <c r="BE67" i="2"/>
  <c r="BF66" i="2" s="1"/>
  <c r="BE115" i="2"/>
  <c r="BE131" i="2"/>
  <c r="BE147" i="2"/>
  <c r="BF147" i="2" s="1"/>
  <c r="BE179" i="2"/>
  <c r="BE263" i="2"/>
  <c r="BE297" i="2"/>
  <c r="BE313" i="2"/>
  <c r="BE381" i="2"/>
  <c r="BF381" i="2" s="1"/>
  <c r="BE417" i="2"/>
  <c r="BE511" i="2"/>
  <c r="BE573" i="2"/>
  <c r="BE669" i="2"/>
  <c r="BE815" i="2"/>
  <c r="BE813" i="2"/>
  <c r="BF813" i="2" s="1"/>
  <c r="BE345" i="2"/>
  <c r="BE557" i="2"/>
  <c r="BE769" i="2"/>
  <c r="BE827" i="2"/>
  <c r="BE124" i="2"/>
  <c r="BE238" i="2"/>
  <c r="BE358" i="2"/>
  <c r="BE392" i="2"/>
  <c r="BE444" i="2"/>
  <c r="BF444" i="2" s="1"/>
  <c r="BE470" i="2"/>
  <c r="BF469" i="2" s="1"/>
  <c r="BE486" i="2"/>
  <c r="BE518" i="2"/>
  <c r="BE584" i="2"/>
  <c r="BF583" i="2" s="1"/>
  <c r="BE616" i="2"/>
  <c r="BF615" i="2" s="1"/>
  <c r="BE680" i="2"/>
  <c r="BE696" i="2"/>
  <c r="BF695" i="2" s="1"/>
  <c r="BE746" i="2"/>
  <c r="BE762" i="2"/>
  <c r="BE778" i="2"/>
  <c r="BE822" i="2"/>
  <c r="BE37" i="2"/>
  <c r="BE53" i="2"/>
  <c r="BE69" i="2"/>
  <c r="BF68" i="2" s="1"/>
  <c r="BE165" i="2"/>
  <c r="BE181" i="2"/>
  <c r="BF180" i="2" s="1"/>
  <c r="BE231" i="2"/>
  <c r="BE247" i="2"/>
  <c r="BE265" i="2"/>
  <c r="BE299" i="2"/>
  <c r="BE315" i="2"/>
  <c r="BF315" i="2" s="1"/>
  <c r="BE331" i="2"/>
  <c r="BE349" i="2"/>
  <c r="BE383" i="2"/>
  <c r="BE419" i="2"/>
  <c r="BE475" i="2"/>
  <c r="BF474" i="2" s="1"/>
  <c r="BE533" i="2"/>
  <c r="BE623" i="2"/>
  <c r="BE639" i="2"/>
  <c r="BF638" i="2" s="1"/>
  <c r="BE671" i="2"/>
  <c r="BE687" i="2"/>
  <c r="BE703" i="2"/>
  <c r="BE725" i="2"/>
  <c r="BF725" i="2" s="1"/>
  <c r="BE365" i="2"/>
  <c r="BF364" i="2" s="1"/>
  <c r="BE709" i="2"/>
  <c r="BE829" i="2"/>
  <c r="BF828" i="2" s="1"/>
  <c r="BE110" i="2"/>
  <c r="BE174" i="2"/>
  <c r="BE206" i="2"/>
  <c r="BE222" i="2"/>
  <c r="BF221" i="2" s="1"/>
  <c r="BE240" i="2"/>
  <c r="BF240" i="2" s="1"/>
  <c r="BE276" i="2"/>
  <c r="BF275" i="2" s="1"/>
  <c r="BE294" i="2"/>
  <c r="BE310" i="2"/>
  <c r="BF309" i="2" s="1"/>
  <c r="BE326" i="2"/>
  <c r="BE342" i="2"/>
  <c r="BE360" i="2"/>
  <c r="BE376" i="2"/>
  <c r="BE396" i="2"/>
  <c r="BE414" i="2"/>
  <c r="BE488" i="2"/>
  <c r="BF487" i="2" s="1"/>
  <c r="BE504" i="2"/>
  <c r="BE568" i="2"/>
  <c r="BF568" i="2" s="1"/>
  <c r="BE586" i="2"/>
  <c r="BF585" i="2" s="1"/>
  <c r="BE602" i="2"/>
  <c r="BE682" i="2"/>
  <c r="BE714" i="2"/>
  <c r="BE732" i="2"/>
  <c r="BF731" i="2" s="1"/>
  <c r="BE846" i="2"/>
  <c r="BF845" i="2" s="1"/>
  <c r="BE235" i="2"/>
  <c r="BE353" i="2"/>
  <c r="BF352" i="2" s="1"/>
  <c r="BE389" i="2"/>
  <c r="BE675" i="2"/>
  <c r="BE839" i="2"/>
  <c r="BF862" i="2"/>
  <c r="BE545" i="2"/>
  <c r="BE42" i="2"/>
  <c r="BF40" i="2" s="1"/>
  <c r="BE58" i="2"/>
  <c r="BE226" i="2"/>
  <c r="BE810" i="2"/>
  <c r="BE107" i="2"/>
  <c r="BE123" i="2"/>
  <c r="BF122" i="2" s="1"/>
  <c r="BE155" i="2"/>
  <c r="BE171" i="2"/>
  <c r="BE187" i="2"/>
  <c r="BF186" i="2" s="1"/>
  <c r="BE203" i="2"/>
  <c r="BF202" i="2" s="1"/>
  <c r="BE287" i="2"/>
  <c r="BE305" i="2"/>
  <c r="BF305" i="2" s="1"/>
  <c r="BE321" i="2"/>
  <c r="BE337" i="2"/>
  <c r="BF336" i="2" s="1"/>
  <c r="BE483" i="2"/>
  <c r="BF482" i="2" s="1"/>
  <c r="BE501" i="2"/>
  <c r="BE565" i="2"/>
  <c r="BE581" i="2"/>
  <c r="BE645" i="2"/>
  <c r="BE693" i="2"/>
  <c r="BE799" i="2"/>
  <c r="BF799" i="2" s="1"/>
  <c r="BE869" i="2"/>
  <c r="BE737" i="2"/>
  <c r="BE741" i="2"/>
  <c r="BF740" i="2" s="1"/>
  <c r="BE773" i="2"/>
  <c r="BE510" i="2"/>
  <c r="BE542" i="2"/>
  <c r="BE754" i="2"/>
  <c r="BE151" i="2"/>
  <c r="BF151" i="2" s="1"/>
  <c r="BE369" i="2"/>
  <c r="BF369" i="2" s="1"/>
  <c r="BE88" i="2"/>
  <c r="BE112" i="2"/>
  <c r="BE144" i="2"/>
  <c r="BE663" i="2"/>
  <c r="BF662" i="2" s="1"/>
  <c r="BE745" i="2"/>
  <c r="BE62" i="2"/>
  <c r="BE94" i="2"/>
  <c r="BE47" i="2"/>
  <c r="BE395" i="2"/>
  <c r="BF394" i="2" s="1"/>
  <c r="BE527" i="2"/>
  <c r="BE253" i="2"/>
  <c r="BE232" i="2"/>
  <c r="BE80" i="2"/>
  <c r="BF79" i="2" s="1"/>
  <c r="BE96" i="2"/>
  <c r="BE530" i="2"/>
  <c r="BF529" i="2" s="1"/>
  <c r="BE647" i="2"/>
  <c r="BE679" i="2"/>
  <c r="BF678" i="2" s="1"/>
  <c r="BE821" i="2"/>
  <c r="BF372" i="2"/>
  <c r="BF832" i="2"/>
  <c r="BF853" i="2"/>
  <c r="BF867" i="2"/>
  <c r="BF127" i="2"/>
  <c r="BF191" i="2"/>
  <c r="BF33" i="2"/>
  <c r="BF295" i="2"/>
  <c r="BF619" i="2"/>
  <c r="BF635" i="2"/>
  <c r="BF811" i="2"/>
  <c r="BF435" i="2"/>
  <c r="BF637" i="2"/>
  <c r="BF750" i="2"/>
  <c r="BF437" i="2"/>
  <c r="BF405" i="2"/>
  <c r="BF831" i="2"/>
  <c r="BF55" i="2"/>
  <c r="BF167" i="2"/>
  <c r="BF863" i="2"/>
  <c r="BF864" i="2"/>
  <c r="BF801" i="2"/>
  <c r="BF373" i="2"/>
  <c r="BF677" i="2"/>
  <c r="BF513" i="2"/>
  <c r="BF733" i="2"/>
  <c r="BO872" i="2"/>
  <c r="BF189" i="2"/>
  <c r="BF289" i="2"/>
  <c r="BF467" i="2"/>
  <c r="BF803" i="2"/>
  <c r="BF835" i="2"/>
  <c r="BF805" i="2"/>
  <c r="BF833" i="2"/>
  <c r="BF316" i="2"/>
  <c r="BF578" i="2"/>
  <c r="BF804" i="2"/>
  <c r="BF406" i="2"/>
  <c r="BF830" i="2"/>
  <c r="BF734" i="2"/>
  <c r="BF636" i="2"/>
  <c r="BF472" i="2"/>
  <c r="BF442" i="2"/>
  <c r="BF782" i="2"/>
  <c r="BF340" i="2"/>
  <c r="BF800" i="2"/>
  <c r="BF852" i="2"/>
  <c r="BF582" i="2"/>
  <c r="BF618" i="2"/>
  <c r="BF802" i="2"/>
  <c r="BF854" i="2"/>
  <c r="BF834" i="2"/>
  <c r="BF76" i="2"/>
  <c r="BF190" i="2"/>
  <c r="BF436" i="2"/>
  <c r="BF614" i="2"/>
  <c r="BF466" i="2"/>
  <c r="BF148" i="2"/>
  <c r="BF495" i="2"/>
  <c r="BF494" i="2"/>
  <c r="BF439" i="2"/>
  <c r="BF438" i="2"/>
  <c r="BF497" i="2"/>
  <c r="BF496" i="2"/>
  <c r="BF657" i="2"/>
  <c r="BF514" i="2"/>
  <c r="BF711" i="2"/>
  <c r="BF528" i="2"/>
  <c r="B12" i="1"/>
  <c r="B11" i="1"/>
  <c r="B3" i="2"/>
  <c r="A2" i="2" s="1"/>
  <c r="E17" i="2"/>
  <c r="BF58" i="2" l="1"/>
  <c r="BF392" i="2"/>
  <c r="BF38" i="2"/>
  <c r="BG38" i="2" s="1"/>
  <c r="BF144" i="2"/>
  <c r="BF777" i="2"/>
  <c r="BF722" i="2"/>
  <c r="BF792" i="2"/>
  <c r="BF145" i="2"/>
  <c r="BF847" i="2"/>
  <c r="BG847" i="2" s="1"/>
  <c r="BF606" i="2"/>
  <c r="BG606" i="2" s="1"/>
  <c r="BF407" i="2"/>
  <c r="BG406" i="2" s="1"/>
  <c r="BF791" i="2"/>
  <c r="BF97" i="2"/>
  <c r="BF91" i="2"/>
  <c r="BG91" i="2" s="1"/>
  <c r="BF664" i="2"/>
  <c r="BF565" i="2"/>
  <c r="BF126" i="2"/>
  <c r="BF479" i="2"/>
  <c r="BF228" i="2"/>
  <c r="BG227" i="2" s="1"/>
  <c r="BF157" i="2"/>
  <c r="BF154" i="2"/>
  <c r="BF704" i="2"/>
  <c r="BF170" i="2"/>
  <c r="BF417" i="2"/>
  <c r="BF334" i="2"/>
  <c r="BG334" i="2" s="1"/>
  <c r="BF785" i="2"/>
  <c r="BF135" i="2"/>
  <c r="BF508" i="2"/>
  <c r="BF673" i="2"/>
  <c r="BF89" i="2"/>
  <c r="BF622" i="2"/>
  <c r="BF515" i="2"/>
  <c r="BF641" i="2"/>
  <c r="BF217" i="2"/>
  <c r="BF706" i="2"/>
  <c r="BF390" i="2"/>
  <c r="BF193" i="2"/>
  <c r="BG192" i="2" s="1"/>
  <c r="BF103" i="2"/>
  <c r="BG102" i="2" s="1"/>
  <c r="BF755" i="2"/>
  <c r="BF253" i="2"/>
  <c r="BG253" i="2" s="1"/>
  <c r="BF293" i="2"/>
  <c r="BF531" i="2"/>
  <c r="BF659" i="2"/>
  <c r="BF461" i="2"/>
  <c r="BG461" i="2" s="1"/>
  <c r="BF302" i="2"/>
  <c r="BG301" i="2" s="1"/>
  <c r="BF201" i="2"/>
  <c r="BG200" i="2" s="1"/>
  <c r="BF672" i="2"/>
  <c r="BF714" i="2"/>
  <c r="BF418" i="2"/>
  <c r="BF153" i="2"/>
  <c r="BG152" i="2" s="1"/>
  <c r="BF342" i="2"/>
  <c r="BF235" i="2"/>
  <c r="BG235" i="2" s="1"/>
  <c r="BF504" i="2"/>
  <c r="BG504" i="2" s="1"/>
  <c r="BF318" i="2"/>
  <c r="BG318" i="2" s="1"/>
  <c r="BF169" i="2"/>
  <c r="BF351" i="2"/>
  <c r="BG350" i="2" s="1"/>
  <c r="BF423" i="2"/>
  <c r="BG422" i="2" s="1"/>
  <c r="BF283" i="2"/>
  <c r="BG282" i="2" s="1"/>
  <c r="BF738" i="2"/>
  <c r="BG738" i="2" s="1"/>
  <c r="BF783" i="2"/>
  <c r="BF758" i="2"/>
  <c r="BG757" i="2" s="1"/>
  <c r="BF562" i="2"/>
  <c r="BG561" i="2" s="1"/>
  <c r="BF468" i="2"/>
  <c r="BG468" i="2" s="1"/>
  <c r="BF646" i="2"/>
  <c r="BF376" i="2"/>
  <c r="BF312" i="2"/>
  <c r="BF651" i="2"/>
  <c r="BF611" i="2"/>
  <c r="BG610" i="2" s="1"/>
  <c r="BF133" i="2"/>
  <c r="BG132" i="2" s="1"/>
  <c r="BF374" i="2"/>
  <c r="BG373" i="2" s="1"/>
  <c r="BF393" i="2"/>
  <c r="BG393" i="2" s="1"/>
  <c r="BF209" i="2"/>
  <c r="BG208" i="2" s="1"/>
  <c r="BF251" i="2"/>
  <c r="BF241" i="2"/>
  <c r="BG241" i="2" s="1"/>
  <c r="BF311" i="2"/>
  <c r="BF65" i="2"/>
  <c r="BG65" i="2" s="1"/>
  <c r="BF509" i="2"/>
  <c r="BF298" i="2"/>
  <c r="BF476" i="2"/>
  <c r="BF569" i="2"/>
  <c r="BG568" i="2" s="1"/>
  <c r="BF218" i="2"/>
  <c r="BF735" i="2"/>
  <c r="BF415" i="2"/>
  <c r="BF56" i="2"/>
  <c r="BG55" i="2" s="1"/>
  <c r="BF621" i="2"/>
  <c r="BF643" i="2"/>
  <c r="BF427" i="2"/>
  <c r="BG426" i="2" s="1"/>
  <c r="BF250" i="2"/>
  <c r="BF290" i="2"/>
  <c r="BG289" i="2" s="1"/>
  <c r="BF115" i="2"/>
  <c r="BG115" i="2" s="1"/>
  <c r="BF363" i="2"/>
  <c r="BG363" i="2" s="1"/>
  <c r="BF355" i="2"/>
  <c r="BF46" i="2"/>
  <c r="BG45" i="2" s="1"/>
  <c r="BF344" i="2"/>
  <c r="BF650" i="2"/>
  <c r="BF139" i="2"/>
  <c r="BG138" i="2" s="1"/>
  <c r="BF751" i="2"/>
  <c r="BG751" i="2" s="1"/>
  <c r="BF603" i="2"/>
  <c r="BG603" i="2" s="1"/>
  <c r="BF93" i="2"/>
  <c r="BG92" i="2" s="1"/>
  <c r="BF107" i="2"/>
  <c r="BF601" i="2"/>
  <c r="BG600" i="2" s="1"/>
  <c r="BF360" i="2"/>
  <c r="BG360" i="2" s="1"/>
  <c r="BF349" i="2"/>
  <c r="BG349" i="2" s="1"/>
  <c r="BF297" i="2"/>
  <c r="BF136" i="2"/>
  <c r="BF459" i="2"/>
  <c r="BF808" i="2"/>
  <c r="BF540" i="2"/>
  <c r="BF807" i="2"/>
  <c r="BG806" i="2" s="1"/>
  <c r="BF105" i="2"/>
  <c r="BF563" i="2"/>
  <c r="BF324" i="2"/>
  <c r="BF307" i="2"/>
  <c r="BG307" i="2" s="1"/>
  <c r="BF185" i="2"/>
  <c r="BG185" i="2" s="1"/>
  <c r="BF658" i="2"/>
  <c r="BG657" i="2" s="1"/>
  <c r="BF820" i="2"/>
  <c r="BF491" i="2"/>
  <c r="BF524" i="2"/>
  <c r="BG524" i="2" s="1"/>
  <c r="BF473" i="2"/>
  <c r="BG472" i="2" s="1"/>
  <c r="BF396" i="2"/>
  <c r="BF838" i="2"/>
  <c r="BG837" i="2" s="1"/>
  <c r="BF703" i="2"/>
  <c r="BF50" i="2"/>
  <c r="BF836" i="2"/>
  <c r="BG835" i="2" s="1"/>
  <c r="BF499" i="2"/>
  <c r="BG498" i="2" s="1"/>
  <c r="BF776" i="2"/>
  <c r="BF723" i="2"/>
  <c r="BF715" i="2"/>
  <c r="BG715" i="2" s="1"/>
  <c r="BF389" i="2"/>
  <c r="BF680" i="2"/>
  <c r="BF814" i="2"/>
  <c r="BG813" i="2" s="1"/>
  <c r="BF263" i="2"/>
  <c r="BF220" i="2"/>
  <c r="BG220" i="2" s="1"/>
  <c r="BF425" i="2"/>
  <c r="BG425" i="2" s="1"/>
  <c r="BF628" i="2"/>
  <c r="BG628" i="2" s="1"/>
  <c r="BF149" i="2"/>
  <c r="BG147" i="2" s="1"/>
  <c r="BF128" i="2"/>
  <c r="BG127" i="2" s="1"/>
  <c r="BF742" i="2"/>
  <c r="BF819" i="2"/>
  <c r="BF224" i="2"/>
  <c r="BF120" i="2"/>
  <c r="BG120" i="2" s="1"/>
  <c r="BF411" i="2"/>
  <c r="BG411" i="2" s="1"/>
  <c r="BF292" i="2"/>
  <c r="BF516" i="2"/>
  <c r="BF737" i="2"/>
  <c r="BF575" i="2"/>
  <c r="BF551" i="2"/>
  <c r="BG551" i="2" s="1"/>
  <c r="BF260" i="2"/>
  <c r="BG260" i="2" s="1"/>
  <c r="BF868" i="2"/>
  <c r="BF682" i="2"/>
  <c r="BG682" i="2" s="1"/>
  <c r="BF383" i="2"/>
  <c r="BF630" i="2"/>
  <c r="BG629" i="2" s="1"/>
  <c r="BF712" i="2"/>
  <c r="BG711" i="2" s="1"/>
  <c r="BF367" i="2"/>
  <c r="BF701" i="2"/>
  <c r="BF343" i="2"/>
  <c r="BF645" i="2"/>
  <c r="BF225" i="2"/>
  <c r="BF325" i="2"/>
  <c r="BF52" i="2"/>
  <c r="BF159" i="2"/>
  <c r="BF849" i="2"/>
  <c r="BF463" i="2"/>
  <c r="BF72" i="2"/>
  <c r="BG72" i="2" s="1"/>
  <c r="BF507" i="2"/>
  <c r="BF730" i="2"/>
  <c r="BG730" i="2" s="1"/>
  <c r="BF49" i="2"/>
  <c r="BF640" i="2"/>
  <c r="BF356" i="2"/>
  <c r="BF521" i="2"/>
  <c r="BF249" i="2"/>
  <c r="BF771" i="2"/>
  <c r="BF243" i="2"/>
  <c r="BF772" i="2"/>
  <c r="BF748" i="2"/>
  <c r="BF747" i="2"/>
  <c r="BF62" i="2"/>
  <c r="BG62" i="2" s="1"/>
  <c r="BF768" i="2"/>
  <c r="BF573" i="2"/>
  <c r="BF688" i="2"/>
  <c r="BF753" i="2"/>
  <c r="BF539" i="2"/>
  <c r="BF648" i="2"/>
  <c r="BF178" i="2"/>
  <c r="BF633" i="2"/>
  <c r="BG633" i="2" s="1"/>
  <c r="BF177" i="2"/>
  <c r="BF825" i="2"/>
  <c r="BF826" i="2"/>
  <c r="BF774" i="2"/>
  <c r="BF327" i="2"/>
  <c r="BF746" i="2"/>
  <c r="BF118" i="2"/>
  <c r="BF557" i="2"/>
  <c r="BF788" i="2"/>
  <c r="BF99" i="2"/>
  <c r="BF870" i="2"/>
  <c r="BG870" i="2" s="1"/>
  <c r="BH870" i="2" s="1"/>
  <c r="BI870" i="2" s="1"/>
  <c r="BJ870" i="2" s="1"/>
  <c r="BK870" i="2" s="1"/>
  <c r="BL870" i="2" s="1"/>
  <c r="BM870" i="2" s="1"/>
  <c r="BN870" i="2" s="1"/>
  <c r="BF492" i="2"/>
  <c r="BF410" i="2"/>
  <c r="BF756" i="2"/>
  <c r="BG756" i="2" s="1"/>
  <c r="BF787" i="2"/>
  <c r="BF338" i="2"/>
  <c r="BG338" i="2" s="1"/>
  <c r="BF274" i="2"/>
  <c r="BG273" i="2" s="1"/>
  <c r="BF866" i="2"/>
  <c r="BG866" i="2" s="1"/>
  <c r="BF786" i="2"/>
  <c r="BF506" i="2"/>
  <c r="BF117" i="2"/>
  <c r="BF179" i="2"/>
  <c r="BF587" i="2"/>
  <c r="BF860" i="2"/>
  <c r="BG860" i="2" s="1"/>
  <c r="BF160" i="2"/>
  <c r="BG160" i="2" s="1"/>
  <c r="BF589" i="2"/>
  <c r="BF571" i="2"/>
  <c r="BF306" i="2"/>
  <c r="BF95" i="2"/>
  <c r="BF173" i="2"/>
  <c r="BF172" i="2"/>
  <c r="BF558" i="2"/>
  <c r="BF48" i="2"/>
  <c r="BF588" i="2"/>
  <c r="BF74" i="2"/>
  <c r="BG73" i="2" s="1"/>
  <c r="BF142" i="2"/>
  <c r="BF81" i="2"/>
  <c r="BF543" i="2"/>
  <c r="BF85" i="2"/>
  <c r="BF721" i="2"/>
  <c r="BF675" i="2"/>
  <c r="BG675" i="2" s="1"/>
  <c r="BF164" i="2"/>
  <c r="BF717" i="2"/>
  <c r="BF470" i="2"/>
  <c r="BG470" i="2" s="1"/>
  <c r="BF67" i="2"/>
  <c r="BG66" i="2" s="1"/>
  <c r="BF321" i="2"/>
  <c r="BG321" i="2" s="1"/>
  <c r="BF484" i="2"/>
  <c r="BF724" i="2"/>
  <c r="BF119" i="2"/>
  <c r="BF550" i="2"/>
  <c r="BF232" i="2"/>
  <c r="BF123" i="2"/>
  <c r="BF59" i="2"/>
  <c r="BF71" i="2"/>
  <c r="BF713" i="2"/>
  <c r="BF230" i="2"/>
  <c r="BF259" i="2"/>
  <c r="BF244" i="2"/>
  <c r="BF655" i="2"/>
  <c r="BG655" i="2" s="1"/>
  <c r="BF378" i="2"/>
  <c r="BF475" i="2"/>
  <c r="BF749" i="2"/>
  <c r="BF843" i="2"/>
  <c r="BF386" i="2"/>
  <c r="BF790" i="2"/>
  <c r="BF759" i="2"/>
  <c r="BF666" i="2"/>
  <c r="BF387" i="2"/>
  <c r="BF840" i="2"/>
  <c r="BF332" i="2"/>
  <c r="BG332" i="2" s="1"/>
  <c r="BF700" i="2"/>
  <c r="BF460" i="2"/>
  <c r="BF762" i="2"/>
  <c r="BF654" i="2"/>
  <c r="BF548" i="2"/>
  <c r="BF184" i="2"/>
  <c r="BF620" i="2"/>
  <c r="BF143" i="2"/>
  <c r="BF687" i="2"/>
  <c r="BF490" i="2"/>
  <c r="BF398" i="2"/>
  <c r="BF446" i="2"/>
  <c r="BF428" i="2"/>
  <c r="BF597" i="2"/>
  <c r="BF223" i="2"/>
  <c r="BF728" i="2"/>
  <c r="BF572" i="2"/>
  <c r="BF70" i="2"/>
  <c r="BF647" i="2"/>
  <c r="BF299" i="2"/>
  <c r="BG299" i="2" s="1"/>
  <c r="BF377" i="2"/>
  <c r="BF692" i="2"/>
  <c r="BF358" i="2"/>
  <c r="BF447" i="2"/>
  <c r="BF456" i="2"/>
  <c r="BF233" i="2"/>
  <c r="BF234" i="2"/>
  <c r="BF576" i="2"/>
  <c r="BG576" i="2" s="1"/>
  <c r="BF310" i="2"/>
  <c r="BF258" i="2"/>
  <c r="BG257" i="2" s="1"/>
  <c r="BF370" i="2"/>
  <c r="BG370" i="2" s="1"/>
  <c r="BF829" i="2"/>
  <c r="BG829" i="2" s="1"/>
  <c r="BF348" i="2"/>
  <c r="BG347" i="2" s="1"/>
  <c r="BF165" i="2"/>
  <c r="BF395" i="2"/>
  <c r="BF761" i="2"/>
  <c r="BF206" i="2"/>
  <c r="BF691" i="2"/>
  <c r="BF113" i="2"/>
  <c r="BF519" i="2"/>
  <c r="BF401" i="2"/>
  <c r="BF245" i="2"/>
  <c r="BF451" i="2"/>
  <c r="BF556" i="2"/>
  <c r="BF584" i="2"/>
  <c r="BF203" i="2"/>
  <c r="BF477" i="2"/>
  <c r="BF317" i="2"/>
  <c r="BF623" i="2"/>
  <c r="BF736" i="2"/>
  <c r="BF137" i="2"/>
  <c r="BF743" i="2"/>
  <c r="BF709" i="2"/>
  <c r="BG709" i="2" s="1"/>
  <c r="BF841" i="2"/>
  <c r="BF215" i="2"/>
  <c r="BF280" i="2"/>
  <c r="BG280" i="2" s="1"/>
  <c r="BF727" i="2"/>
  <c r="BG726" i="2" s="1"/>
  <c r="BF146" i="2"/>
  <c r="BG146" i="2" s="1"/>
  <c r="BF61" i="2"/>
  <c r="BF789" i="2"/>
  <c r="BF414" i="2"/>
  <c r="BF485" i="2"/>
  <c r="BF43" i="2"/>
  <c r="BG43" i="2" s="1"/>
  <c r="BF653" i="2"/>
  <c r="BF598" i="2"/>
  <c r="BF823" i="2"/>
  <c r="BF770" i="2"/>
  <c r="BF84" i="2"/>
  <c r="BF720" i="2"/>
  <c r="BF397" i="2"/>
  <c r="BF842" i="2"/>
  <c r="BF844" i="2"/>
  <c r="BG844" i="2" s="1"/>
  <c r="BF368" i="2"/>
  <c r="BG368" i="2" s="1"/>
  <c r="BF90" i="2"/>
  <c r="BF246" i="2"/>
  <c r="BF385" i="2"/>
  <c r="BF279" i="2"/>
  <c r="BF718" i="2"/>
  <c r="BF205" i="2"/>
  <c r="BF652" i="2"/>
  <c r="BF693" i="2"/>
  <c r="BG693" i="2" s="1"/>
  <c r="BF624" i="2"/>
  <c r="BG624" i="2" s="1"/>
  <c r="BF156" i="2"/>
  <c r="BF780" i="2"/>
  <c r="BG779" i="2" s="1"/>
  <c r="BF323" i="2"/>
  <c r="BF47" i="2"/>
  <c r="BG46" i="2" s="1"/>
  <c r="BF419" i="2"/>
  <c r="BF124" i="2"/>
  <c r="BF649" i="2"/>
  <c r="BF276" i="2"/>
  <c r="BG276" i="2" s="1"/>
  <c r="BF51" i="2"/>
  <c r="BF489" i="2"/>
  <c r="BF129" i="2"/>
  <c r="BF238" i="2"/>
  <c r="BF591" i="2"/>
  <c r="BG591" i="2" s="1"/>
  <c r="BF420" i="2"/>
  <c r="BF554" i="2"/>
  <c r="BG554" i="2" s="1"/>
  <c r="BF627" i="2"/>
  <c r="BF754" i="2"/>
  <c r="BF778" i="2"/>
  <c r="BG778" i="2" s="1"/>
  <c r="BF337" i="2"/>
  <c r="BF424" i="2"/>
  <c r="BF559" i="2"/>
  <c r="BF729" i="2"/>
  <c r="BF503" i="2"/>
  <c r="BF667" i="2"/>
  <c r="BF400" i="2"/>
  <c r="BF631" i="2"/>
  <c r="BF141" i="2"/>
  <c r="BG140" i="2" s="1"/>
  <c r="BF450" i="2"/>
  <c r="BF285" i="2"/>
  <c r="BF596" i="2"/>
  <c r="BF452" i="2"/>
  <c r="BF304" i="2"/>
  <c r="BG304" i="2" s="1"/>
  <c r="BF278" i="2"/>
  <c r="BF564" i="2"/>
  <c r="BF42" i="2"/>
  <c r="BF822" i="2"/>
  <c r="BF518" i="2"/>
  <c r="BF511" i="2"/>
  <c r="BF314" i="2"/>
  <c r="BG314" i="2" s="1"/>
  <c r="BF685" i="2"/>
  <c r="BF549" i="2"/>
  <c r="BF824" i="2"/>
  <c r="BF612" i="2"/>
  <c r="BF380" i="2"/>
  <c r="BF502" i="2"/>
  <c r="BF488" i="2"/>
  <c r="BG487" i="2" s="1"/>
  <c r="BF41" i="2"/>
  <c r="BG40" i="2" s="1"/>
  <c r="BF708" i="2"/>
  <c r="BG707" i="2" s="1"/>
  <c r="BF413" i="2"/>
  <c r="BG412" i="2" s="1"/>
  <c r="BF197" i="2"/>
  <c r="BF449" i="2"/>
  <c r="BF213" i="2"/>
  <c r="BF574" i="2"/>
  <c r="BF812" i="2"/>
  <c r="BG812" i="2" s="1"/>
  <c r="BF204" i="2"/>
  <c r="BF520" i="2"/>
  <c r="BF416" i="2"/>
  <c r="BF252" i="2"/>
  <c r="BF239" i="2"/>
  <c r="BG371" i="2"/>
  <c r="BF214" i="2"/>
  <c r="BF291" i="2"/>
  <c r="BF869" i="2"/>
  <c r="BF207" i="2"/>
  <c r="BF445" i="2"/>
  <c r="BG444" i="2" s="1"/>
  <c r="BF763" i="2"/>
  <c r="BF547" i="2"/>
  <c r="BF839" i="2"/>
  <c r="BF642" i="2"/>
  <c r="BF705" i="2"/>
  <c r="BF608" i="2"/>
  <c r="BG607" i="2" s="1"/>
  <c r="BF632" i="2"/>
  <c r="BF78" i="2"/>
  <c r="BG77" i="2" s="1"/>
  <c r="BF362" i="2"/>
  <c r="BG362" i="2" s="1"/>
  <c r="BF773" i="2"/>
  <c r="BF267" i="2"/>
  <c r="BF379" i="2"/>
  <c r="BF809" i="2"/>
  <c r="BF671" i="2"/>
  <c r="BF815" i="2"/>
  <c r="BF53" i="2"/>
  <c r="BF270" i="2"/>
  <c r="BF365" i="2"/>
  <c r="BG365" i="2" s="1"/>
  <c r="BF665" i="2"/>
  <c r="BF534" i="2"/>
  <c r="BG534" i="2" s="1"/>
  <c r="BF613" i="2"/>
  <c r="BG613" i="2" s="1"/>
  <c r="BF155" i="2"/>
  <c r="BF399" i="2"/>
  <c r="BF163" i="2"/>
  <c r="BG162" i="2" s="1"/>
  <c r="BF542" i="2"/>
  <c r="BF287" i="2"/>
  <c r="BG287" i="2" s="1"/>
  <c r="BF669" i="2"/>
  <c r="BG861" i="2"/>
  <c r="BF82" i="2"/>
  <c r="BF850" i="2"/>
  <c r="BG850" i="2" s="1"/>
  <c r="BF268" i="2"/>
  <c r="BF430" i="2"/>
  <c r="BG430" i="2" s="1"/>
  <c r="BF248" i="2"/>
  <c r="BF212" i="2"/>
  <c r="BF784" i="2"/>
  <c r="BF684" i="2"/>
  <c r="BF686" i="2"/>
  <c r="BF176" i="2"/>
  <c r="BG175" i="2" s="1"/>
  <c r="BF483" i="2"/>
  <c r="BF605" i="2"/>
  <c r="BF510" i="2"/>
  <c r="BF767" i="2"/>
  <c r="BF766" i="2"/>
  <c r="BG765" i="2" s="1"/>
  <c r="BF796" i="2"/>
  <c r="BG796" i="2" s="1"/>
  <c r="BF795" i="2"/>
  <c r="BF530" i="2"/>
  <c r="BF100" i="2"/>
  <c r="BF101" i="2"/>
  <c r="BF57" i="2"/>
  <c r="BF403" i="2"/>
  <c r="BG403" i="2" s="1"/>
  <c r="BF402" i="2"/>
  <c r="BF689" i="2"/>
  <c r="BF690" i="2"/>
  <c r="BF523" i="2"/>
  <c r="BF522" i="2"/>
  <c r="BF171" i="2"/>
  <c r="BF110" i="2"/>
  <c r="BF109" i="2"/>
  <c r="BG108" i="2" s="1"/>
  <c r="BF697" i="2"/>
  <c r="BG697" i="2" s="1"/>
  <c r="BF69" i="2"/>
  <c r="BF441" i="2"/>
  <c r="BF440" i="2"/>
  <c r="BF481" i="2"/>
  <c r="BF480" i="2"/>
  <c r="BF187" i="2"/>
  <c r="BF188" i="2"/>
  <c r="BG188" i="2" s="1"/>
  <c r="BF457" i="2"/>
  <c r="BF421" i="2"/>
  <c r="BG421" i="2" s="1"/>
  <c r="BF532" i="2"/>
  <c r="BF533" i="2"/>
  <c r="BF264" i="2"/>
  <c r="BF265" i="2"/>
  <c r="BF130" i="2"/>
  <c r="BF131" i="2"/>
  <c r="BG131" i="2" s="1"/>
  <c r="BF858" i="2"/>
  <c r="BF859" i="2"/>
  <c r="BF433" i="2"/>
  <c r="BG432" i="2" s="1"/>
  <c r="BF434" i="2"/>
  <c r="BG434" i="2" s="1"/>
  <c r="BF595" i="2"/>
  <c r="BF594" i="2"/>
  <c r="BG593" i="2" s="1"/>
  <c r="BF793" i="2"/>
  <c r="BF794" i="2"/>
  <c r="BF195" i="2"/>
  <c r="BF194" i="2"/>
  <c r="BF328" i="2"/>
  <c r="BF329" i="2"/>
  <c r="BF35" i="2"/>
  <c r="BF36" i="2"/>
  <c r="BF60" i="2"/>
  <c r="BF455" i="2"/>
  <c r="BF454" i="2"/>
  <c r="BG453" i="2" s="1"/>
  <c r="BF464" i="2"/>
  <c r="BG464" i="2" s="1"/>
  <c r="BF581" i="2"/>
  <c r="BG581" i="2" s="1"/>
  <c r="BF580" i="2"/>
  <c r="BF54" i="2"/>
  <c r="BG54" i="2" s="1"/>
  <c r="BF94" i="2"/>
  <c r="BF262" i="2"/>
  <c r="BF527" i="2"/>
  <c r="BG527" i="2" s="1"/>
  <c r="BF526" i="2"/>
  <c r="BG525" i="2" s="1"/>
  <c r="BF111" i="2"/>
  <c r="BF112" i="2"/>
  <c r="BF500" i="2"/>
  <c r="BF501" i="2"/>
  <c r="BF544" i="2"/>
  <c r="BF545" i="2"/>
  <c r="BF818" i="2"/>
  <c r="BG817" i="2" s="1"/>
  <c r="BF719" i="2"/>
  <c r="BF198" i="2"/>
  <c r="BG198" i="2" s="1"/>
  <c r="BF86" i="2"/>
  <c r="BF229" i="2"/>
  <c r="BF219" i="2"/>
  <c r="BF87" i="2"/>
  <c r="BF247" i="2"/>
  <c r="BF769" i="2"/>
  <c r="BF216" i="2"/>
  <c r="BP872" i="2"/>
  <c r="BQ872" i="2" s="1"/>
  <c r="BR872" i="2" s="1"/>
  <c r="BS872" i="2" s="1"/>
  <c r="BT872" i="2" s="1"/>
  <c r="BF538" i="2"/>
  <c r="BF674" i="2"/>
  <c r="BF448" i="2"/>
  <c r="BF798" i="2"/>
  <c r="BG797" i="2" s="1"/>
  <c r="BF478" i="2"/>
  <c r="BF83" i="2"/>
  <c r="BF810" i="2"/>
  <c r="BG810" i="2" s="1"/>
  <c r="BF458" i="2"/>
  <c r="BF196" i="2"/>
  <c r="BF590" i="2"/>
  <c r="BF222" i="2"/>
  <c r="BF546" i="2"/>
  <c r="BF296" i="2"/>
  <c r="BF384" i="2"/>
  <c r="BF560" i="2"/>
  <c r="BF429" i="2"/>
  <c r="BF125" i="2"/>
  <c r="BF231" i="2"/>
  <c r="BF391" i="2"/>
  <c r="BF353" i="2"/>
  <c r="BG353" i="2" s="1"/>
  <c r="BF359" i="2"/>
  <c r="BF211" i="2"/>
  <c r="BG210" i="2" s="1"/>
  <c r="BF821" i="2"/>
  <c r="BF345" i="2"/>
  <c r="BG345" i="2" s="1"/>
  <c r="BF134" i="2"/>
  <c r="BF537" i="2"/>
  <c r="BF313" i="2"/>
  <c r="BF486" i="2"/>
  <c r="BF696" i="2"/>
  <c r="BF256" i="2"/>
  <c r="BG256" i="2" s="1"/>
  <c r="BF96" i="2"/>
  <c r="BG96" i="2" s="1"/>
  <c r="BF668" i="2"/>
  <c r="BF114" i="2"/>
  <c r="BF856" i="2"/>
  <c r="BF602" i="2"/>
  <c r="BF375" i="2"/>
  <c r="BF37" i="2"/>
  <c r="BF732" i="2"/>
  <c r="BG732" i="2" s="1"/>
  <c r="BF745" i="2"/>
  <c r="BF331" i="2"/>
  <c r="BF679" i="2"/>
  <c r="BG678" i="2" s="1"/>
  <c r="BF702" i="2"/>
  <c r="BF660" i="2"/>
  <c r="BF570" i="2"/>
  <c r="BF98" i="2"/>
  <c r="BF271" i="2"/>
  <c r="BF269" i="2"/>
  <c r="BG862" i="2"/>
  <c r="BF827" i="2"/>
  <c r="BF88" i="2"/>
  <c r="BF764" i="2"/>
  <c r="BF616" i="2"/>
  <c r="BG616" i="2" s="1"/>
  <c r="BF409" i="2"/>
  <c r="BF106" i="2"/>
  <c r="BF663" i="2"/>
  <c r="BF443" i="2"/>
  <c r="BG443" i="2" s="1"/>
  <c r="BF181" i="2"/>
  <c r="BG181" i="2" s="1"/>
  <c r="BF846" i="2"/>
  <c r="BG845" i="2" s="1"/>
  <c r="BF388" i="2"/>
  <c r="BF744" i="2"/>
  <c r="BF382" i="2"/>
  <c r="BF320" i="2"/>
  <c r="BG319" i="2" s="1"/>
  <c r="BF150" i="2"/>
  <c r="BF567" i="2"/>
  <c r="BG566" i="2" s="1"/>
  <c r="BF741" i="2"/>
  <c r="BG740" i="2" s="1"/>
  <c r="BF639" i="2"/>
  <c r="BF670" i="2"/>
  <c r="BF226" i="2"/>
  <c r="BG226" i="2" s="1"/>
  <c r="BF586" i="2"/>
  <c r="BF80" i="2"/>
  <c r="BF286" i="2"/>
  <c r="BF357" i="2"/>
  <c r="BF517" i="2"/>
  <c r="BF326" i="2"/>
  <c r="BF681" i="2"/>
  <c r="BF341" i="2"/>
  <c r="BF330" i="2"/>
  <c r="BF541" i="2"/>
  <c r="BF644" i="2"/>
  <c r="BF174" i="2"/>
  <c r="BG174" i="2" s="1"/>
  <c r="BF237" i="2"/>
  <c r="BG236" i="2" s="1"/>
  <c r="BF294" i="2"/>
  <c r="BG121" i="2"/>
  <c r="BG372" i="2"/>
  <c r="BG725" i="2"/>
  <c r="BG191" i="2"/>
  <c r="BG864" i="2"/>
  <c r="BG161" i="2"/>
  <c r="BG781" i="2"/>
  <c r="BG281" i="2"/>
  <c r="BG199" i="2"/>
  <c r="BG44" i="2"/>
  <c r="BG435" i="2"/>
  <c r="BG167" i="2"/>
  <c r="BG76" i="2"/>
  <c r="BG39" i="2"/>
  <c r="BG853" i="2"/>
  <c r="BG854" i="2"/>
  <c r="BG308" i="2"/>
  <c r="BG465" i="2"/>
  <c r="BG582" i="2"/>
  <c r="BG528" i="2"/>
  <c r="BG466" i="2"/>
  <c r="BG832" i="2"/>
  <c r="BG335" i="2"/>
  <c r="BG831" i="2"/>
  <c r="BG614" i="2"/>
  <c r="BG863" i="2"/>
  <c r="BG698" i="2"/>
  <c r="BG676" i="2"/>
  <c r="BG634" i="2"/>
  <c r="BG804" i="2"/>
  <c r="BG300" i="2"/>
  <c r="BO871" i="2"/>
  <c r="BG315" i="2"/>
  <c r="BG436" i="2"/>
  <c r="BG405" i="2"/>
  <c r="BG182" i="2"/>
  <c r="BG494" i="2"/>
  <c r="BG830" i="2"/>
  <c r="BG32" i="2"/>
  <c r="BG404" i="2"/>
  <c r="BG190" i="2"/>
  <c r="BG618" i="2"/>
  <c r="BG272" i="2"/>
  <c r="BG800" i="2"/>
  <c r="BG512" i="2"/>
  <c r="BG636" i="2"/>
  <c r="BG578" i="2"/>
  <c r="BG166" i="2"/>
  <c r="BG577" i="2"/>
  <c r="BG438" i="2"/>
  <c r="BG63" i="2"/>
  <c r="BG33" i="2"/>
  <c r="BG535" i="2"/>
  <c r="BG151" i="2"/>
  <c r="BG803" i="2"/>
  <c r="BG471" i="2"/>
  <c r="BG609" i="2"/>
  <c r="BG635" i="2"/>
  <c r="BG733" i="2"/>
  <c r="BG799" i="2"/>
  <c r="BG637" i="2"/>
  <c r="BG834" i="2"/>
  <c r="BG833" i="2"/>
  <c r="BG339" i="2"/>
  <c r="BG496" i="2"/>
  <c r="BG802" i="2"/>
  <c r="BG801" i="2"/>
  <c r="BG617" i="2"/>
  <c r="BG189" i="2"/>
  <c r="BG852" i="2"/>
  <c r="BG851" i="2"/>
  <c r="BG75" i="2"/>
  <c r="BG805" i="2"/>
  <c r="BG495" i="2"/>
  <c r="BG513" i="2"/>
  <c r="BG497" i="2"/>
  <c r="BG599" i="2"/>
  <c r="BG437" i="2"/>
  <c r="BG677" i="2"/>
  <c r="BG493" i="2"/>
  <c r="BG656" i="2"/>
  <c r="BG592" i="2"/>
  <c r="F17" i="2"/>
  <c r="BG58" i="2" l="1"/>
  <c r="BG37" i="2"/>
  <c r="BH37" i="2" s="1"/>
  <c r="BG491" i="2"/>
  <c r="BG103" i="2"/>
  <c r="BH102" i="2" s="1"/>
  <c r="BG410" i="2"/>
  <c r="BH410" i="2" s="1"/>
  <c r="BG506" i="2"/>
  <c r="BG143" i="2"/>
  <c r="BG479" i="2"/>
  <c r="BG291" i="2"/>
  <c r="BG605" i="2"/>
  <c r="BH605" i="2" s="1"/>
  <c r="BG721" i="2"/>
  <c r="BG550" i="2"/>
  <c r="BH550" i="2" s="1"/>
  <c r="BG776" i="2"/>
  <c r="BG722" i="2"/>
  <c r="BG791" i="2"/>
  <c r="BG407" i="2"/>
  <c r="BH406" i="2" s="1"/>
  <c r="BG169" i="2"/>
  <c r="BG790" i="2"/>
  <c r="BG663" i="2"/>
  <c r="BG664" i="2"/>
  <c r="BG97" i="2"/>
  <c r="BH96" i="2" s="1"/>
  <c r="BG478" i="2"/>
  <c r="BG157" i="2"/>
  <c r="BG89" i="2"/>
  <c r="BG154" i="2"/>
  <c r="BG703" i="2"/>
  <c r="BG156" i="2"/>
  <c r="BG56" i="2"/>
  <c r="BH55" i="2" s="1"/>
  <c r="BG262" i="2"/>
  <c r="BG105" i="2"/>
  <c r="BG333" i="2"/>
  <c r="BH332" i="2" s="1"/>
  <c r="BG283" i="2"/>
  <c r="BH282" i="2" s="1"/>
  <c r="BG702" i="2"/>
  <c r="BG704" i="2"/>
  <c r="BG659" i="2"/>
  <c r="BG507" i="2"/>
  <c r="BG508" i="2"/>
  <c r="BG673" i="2"/>
  <c r="BG135" i="2"/>
  <c r="BG672" i="2"/>
  <c r="BG641" i="2"/>
  <c r="BG531" i="2"/>
  <c r="BG293" i="2"/>
  <c r="BG640" i="2"/>
  <c r="BG168" i="2"/>
  <c r="BH167" i="2" s="1"/>
  <c r="BG671" i="2"/>
  <c r="BG292" i="2"/>
  <c r="BG389" i="2"/>
  <c r="BG467" i="2"/>
  <c r="BH466" i="2" s="1"/>
  <c r="BG602" i="2"/>
  <c r="BG311" i="2"/>
  <c r="BG217" i="2"/>
  <c r="BG392" i="2"/>
  <c r="BH392" i="2" s="1"/>
  <c r="BG148" i="2"/>
  <c r="BH147" i="2" s="1"/>
  <c r="BG252" i="2"/>
  <c r="BH252" i="2" s="1"/>
  <c r="BG515" i="2"/>
  <c r="BG627" i="2"/>
  <c r="BH627" i="2" s="1"/>
  <c r="BG723" i="2"/>
  <c r="BG201" i="2"/>
  <c r="BH200" i="2" s="1"/>
  <c r="BG351" i="2"/>
  <c r="BH350" i="2" s="1"/>
  <c r="BG356" i="2"/>
  <c r="BG417" i="2"/>
  <c r="BG184" i="2"/>
  <c r="BG234" i="2"/>
  <c r="BH234" i="2" s="1"/>
  <c r="BG139" i="2"/>
  <c r="BH138" i="2" s="1"/>
  <c r="BG149" i="2"/>
  <c r="BG562" i="2"/>
  <c r="BH561" i="2" s="1"/>
  <c r="BG839" i="2"/>
  <c r="BG775" i="2"/>
  <c r="BG341" i="2"/>
  <c r="BG310" i="2"/>
  <c r="BG240" i="2"/>
  <c r="BG503" i="2"/>
  <c r="BG324" i="2"/>
  <c r="BG297" i="2"/>
  <c r="BG658" i="2"/>
  <c r="BH657" i="2" s="1"/>
  <c r="BG729" i="2"/>
  <c r="BG317" i="2"/>
  <c r="BH317" i="2" s="1"/>
  <c r="BG807" i="2"/>
  <c r="BH806" i="2" s="1"/>
  <c r="BG783" i="2"/>
  <c r="BG223" i="2"/>
  <c r="BG620" i="2"/>
  <c r="BG224" i="2"/>
  <c r="BG343" i="2"/>
  <c r="BG64" i="2"/>
  <c r="BH63" i="2" s="1"/>
  <c r="BG259" i="2"/>
  <c r="BH259" i="2" s="1"/>
  <c r="BG114" i="2"/>
  <c r="BH114" i="2" s="1"/>
  <c r="BG814" i="2"/>
  <c r="BH813" i="2" s="1"/>
  <c r="BG735" i="2"/>
  <c r="BG490" i="2"/>
  <c r="BG459" i="2"/>
  <c r="BG355" i="2"/>
  <c r="BG737" i="2"/>
  <c r="BH737" i="2" s="1"/>
  <c r="BG250" i="2"/>
  <c r="BG415" i="2"/>
  <c r="BG119" i="2"/>
  <c r="BH119" i="2" s="1"/>
  <c r="BG458" i="2"/>
  <c r="BG868" i="2"/>
  <c r="BG700" i="2"/>
  <c r="BG645" i="2"/>
  <c r="BG644" i="2"/>
  <c r="BG819" i="2"/>
  <c r="BG71" i="2"/>
  <c r="BH71" i="2" s="1"/>
  <c r="BG49" i="2"/>
  <c r="BG650" i="2"/>
  <c r="BG683" i="2"/>
  <c r="BG622" i="2"/>
  <c r="BG153" i="2"/>
  <c r="BG714" i="2"/>
  <c r="BH714" i="2" s="1"/>
  <c r="BG296" i="2"/>
  <c r="BG539" i="2"/>
  <c r="BG836" i="2"/>
  <c r="BH835" i="2" s="1"/>
  <c r="BG209" i="2"/>
  <c r="BH208" i="2" s="1"/>
  <c r="BG514" i="2"/>
  <c r="BG565" i="2"/>
  <c r="BH565" i="2" s="1"/>
  <c r="BG625" i="2"/>
  <c r="BH624" i="2" s="1"/>
  <c r="BG473" i="2"/>
  <c r="BH471" i="2" s="1"/>
  <c r="BG750" i="2"/>
  <c r="BH750" i="2" s="1"/>
  <c r="BG288" i="2"/>
  <c r="BH287" i="2" s="1"/>
  <c r="BG158" i="2"/>
  <c r="BG552" i="2"/>
  <c r="BH551" i="2" s="1"/>
  <c r="BG354" i="2"/>
  <c r="BG104" i="2"/>
  <c r="BG516" i="2"/>
  <c r="BG827" i="2"/>
  <c r="BG134" i="2"/>
  <c r="BG228" i="2"/>
  <c r="BH227" i="2" s="1"/>
  <c r="BG499" i="2"/>
  <c r="BH497" i="2" s="1"/>
  <c r="BG439" i="2"/>
  <c r="BG523" i="2"/>
  <c r="BH523" i="2" s="1"/>
  <c r="BG530" i="2"/>
  <c r="BG399" i="2"/>
  <c r="BG207" i="2"/>
  <c r="BH207" i="2" s="1"/>
  <c r="BG277" i="2"/>
  <c r="BH276" i="2" s="1"/>
  <c r="BG50" i="2"/>
  <c r="BG137" i="2"/>
  <c r="BH137" i="2" s="1"/>
  <c r="BG395" i="2"/>
  <c r="BG48" i="2"/>
  <c r="BG254" i="2"/>
  <c r="BH253" i="2" s="1"/>
  <c r="BG382" i="2"/>
  <c r="BG695" i="2"/>
  <c r="BG284" i="2"/>
  <c r="BG710" i="2"/>
  <c r="BH709" i="2" s="1"/>
  <c r="BG366" i="2"/>
  <c r="BH365" i="2" s="1"/>
  <c r="BG342" i="2"/>
  <c r="BG126" i="2"/>
  <c r="BH126" i="2" s="1"/>
  <c r="BG346" i="2"/>
  <c r="BH345" i="2" s="1"/>
  <c r="BG848" i="2"/>
  <c r="BH847" i="2" s="1"/>
  <c r="BG375" i="2"/>
  <c r="BG486" i="2"/>
  <c r="BH486" i="2" s="1"/>
  <c r="BG792" i="2"/>
  <c r="BG186" i="2"/>
  <c r="BH185" i="2" s="1"/>
  <c r="BG509" i="2"/>
  <c r="BG423" i="2"/>
  <c r="BG202" i="2"/>
  <c r="BG122" i="2"/>
  <c r="BG305" i="2"/>
  <c r="BH304" i="2" s="1"/>
  <c r="BG774" i="2"/>
  <c r="BG752" i="2"/>
  <c r="BH751" i="2" s="1"/>
  <c r="BG242" i="2"/>
  <c r="BG808" i="2"/>
  <c r="BG712" i="2"/>
  <c r="BG621" i="2"/>
  <c r="BG462" i="2"/>
  <c r="BG216" i="2"/>
  <c r="BG857" i="2"/>
  <c r="BG749" i="2"/>
  <c r="BG661" i="2"/>
  <c r="BG476" i="2"/>
  <c r="BG107" i="2"/>
  <c r="BG431" i="2"/>
  <c r="BH430" i="2" s="1"/>
  <c r="BG706" i="2"/>
  <c r="BG694" i="2"/>
  <c r="BG680" i="2"/>
  <c r="BG388" i="2"/>
  <c r="BG764" i="2"/>
  <c r="BH764" i="2" s="1"/>
  <c r="BG391" i="2"/>
  <c r="BG221" i="2"/>
  <c r="BH220" i="2" s="1"/>
  <c r="BG265" i="2"/>
  <c r="BG170" i="2"/>
  <c r="BG739" i="2"/>
  <c r="BH739" i="2" s="1"/>
  <c r="BG611" i="2"/>
  <c r="BH610" i="2" s="1"/>
  <c r="BG336" i="2"/>
  <c r="BH334" i="2" s="1"/>
  <c r="BG322" i="2"/>
  <c r="BH321" i="2" s="1"/>
  <c r="BG414" i="2"/>
  <c r="BG584" i="2"/>
  <c r="BG427" i="2"/>
  <c r="BG716" i="2"/>
  <c r="BG785" i="2"/>
  <c r="BG68" i="2"/>
  <c r="BG302" i="2"/>
  <c r="BH301" i="2" s="1"/>
  <c r="BG782" i="2"/>
  <c r="BH781" i="2" s="1"/>
  <c r="BG144" i="2"/>
  <c r="BG474" i="2"/>
  <c r="BG116" i="2"/>
  <c r="BH115" i="2" s="1"/>
  <c r="BG867" i="2"/>
  <c r="BH866" i="2" s="1"/>
  <c r="BG734" i="2"/>
  <c r="BH733" i="2" s="1"/>
  <c r="BG816" i="2"/>
  <c r="BH816" i="2" s="1"/>
  <c r="BG325" i="2"/>
  <c r="BG639" i="2"/>
  <c r="BG856" i="2"/>
  <c r="BG536" i="2"/>
  <c r="BH535" i="2" s="1"/>
  <c r="BG218" i="2"/>
  <c r="BG34" i="2"/>
  <c r="BH33" i="2" s="1"/>
  <c r="BG99" i="2"/>
  <c r="BG52" i="2"/>
  <c r="BG563" i="2"/>
  <c r="BG630" i="2"/>
  <c r="BH628" i="2" s="1"/>
  <c r="BG555" i="2"/>
  <c r="BH554" i="2" s="1"/>
  <c r="BG759" i="2"/>
  <c r="BG249" i="2"/>
  <c r="BG238" i="2"/>
  <c r="BG248" i="2"/>
  <c r="BG770" i="2"/>
  <c r="BG824" i="2"/>
  <c r="BG588" i="2"/>
  <c r="BG557" i="2"/>
  <c r="BG652" i="2"/>
  <c r="BG771" i="2"/>
  <c r="BG747" i="2"/>
  <c r="BG475" i="2"/>
  <c r="BG772" i="2"/>
  <c r="BG196" i="2"/>
  <c r="BG243" i="2"/>
  <c r="BG231" i="2"/>
  <c r="BG61" i="2"/>
  <c r="BH61" i="2" s="1"/>
  <c r="BG746" i="2"/>
  <c r="BG572" i="2"/>
  <c r="BG687" i="2"/>
  <c r="BG538" i="2"/>
  <c r="BG573" i="2"/>
  <c r="BG753" i="2"/>
  <c r="BG647" i="2"/>
  <c r="BG177" i="2"/>
  <c r="BG648" i="2"/>
  <c r="BG178" i="2"/>
  <c r="BG825" i="2"/>
  <c r="BG745" i="2"/>
  <c r="BG327" i="2"/>
  <c r="BG409" i="2"/>
  <c r="BG492" i="2"/>
  <c r="BH492" i="2" s="1"/>
  <c r="BG788" i="2"/>
  <c r="BG274" i="2"/>
  <c r="BG787" i="2"/>
  <c r="BG755" i="2"/>
  <c r="BH755" i="2" s="1"/>
  <c r="BG865" i="2"/>
  <c r="BH865" i="2" s="1"/>
  <c r="BG179" i="2"/>
  <c r="BG786" i="2"/>
  <c r="BG306" i="2"/>
  <c r="BH306" i="2" s="1"/>
  <c r="BG469" i="2"/>
  <c r="BH468" i="2" s="1"/>
  <c r="BG80" i="2"/>
  <c r="BG81" i="2"/>
  <c r="BG378" i="2"/>
  <c r="BG123" i="2"/>
  <c r="BG364" i="2"/>
  <c r="BH363" i="2" s="1"/>
  <c r="BG505" i="2"/>
  <c r="BG601" i="2"/>
  <c r="BH600" i="2" s="1"/>
  <c r="BG117" i="2"/>
  <c r="BG358" i="2"/>
  <c r="BG67" i="2"/>
  <c r="BG619" i="2"/>
  <c r="BG94" i="2"/>
  <c r="BG522" i="2"/>
  <c r="BG385" i="2"/>
  <c r="BG84" i="2"/>
  <c r="BG761" i="2"/>
  <c r="BG589" i="2"/>
  <c r="BG586" i="2"/>
  <c r="BG74" i="2"/>
  <c r="BH74" i="2" s="1"/>
  <c r="BG587" i="2"/>
  <c r="BG859" i="2"/>
  <c r="BH859" i="2" s="1"/>
  <c r="BG172" i="2"/>
  <c r="BG303" i="2"/>
  <c r="BG316" i="2"/>
  <c r="BG416" i="2"/>
  <c r="BG570" i="2"/>
  <c r="BG558" i="2"/>
  <c r="BG159" i="2"/>
  <c r="BG413" i="2"/>
  <c r="BH412" i="2" s="1"/>
  <c r="BG85" i="2"/>
  <c r="BG685" i="2"/>
  <c r="BG386" i="2"/>
  <c r="BG51" i="2"/>
  <c r="BG164" i="2"/>
  <c r="BG118" i="2"/>
  <c r="BG136" i="2"/>
  <c r="BG204" i="2"/>
  <c r="BG549" i="2"/>
  <c r="BG724" i="2"/>
  <c r="BH724" i="2" s="1"/>
  <c r="BG394" i="2"/>
  <c r="BH393" i="2" s="1"/>
  <c r="BG646" i="2"/>
  <c r="BG869" i="2"/>
  <c r="BH869" i="2" s="1"/>
  <c r="BG165" i="2"/>
  <c r="BH165" i="2" s="1"/>
  <c r="BG754" i="2"/>
  <c r="BG145" i="2"/>
  <c r="BG542" i="2"/>
  <c r="BG720" i="2"/>
  <c r="BG295" i="2"/>
  <c r="BG571" i="2"/>
  <c r="BG569" i="2"/>
  <c r="BG484" i="2"/>
  <c r="BG713" i="2"/>
  <c r="BG70" i="2"/>
  <c r="BG483" i="2"/>
  <c r="BG748" i="2"/>
  <c r="BG533" i="2"/>
  <c r="BH533" i="2" s="1"/>
  <c r="BG400" i="2"/>
  <c r="BG666" i="2"/>
  <c r="BG232" i="2"/>
  <c r="BG298" i="2"/>
  <c r="BG206" i="2"/>
  <c r="BG268" i="2"/>
  <c r="BG245" i="2"/>
  <c r="BG626" i="2"/>
  <c r="BG233" i="2"/>
  <c r="BG275" i="2"/>
  <c r="BH860" i="2"/>
  <c r="BG90" i="2"/>
  <c r="BH90" i="2" s="1"/>
  <c r="BG451" i="2"/>
  <c r="BG456" i="2"/>
  <c r="BG686" i="2"/>
  <c r="BG843" i="2"/>
  <c r="BG529" i="2"/>
  <c r="BH528" i="2" s="1"/>
  <c r="BG564" i="2"/>
  <c r="BG789" i="2"/>
  <c r="BG244" i="2"/>
  <c r="BG180" i="2"/>
  <c r="BG708" i="2"/>
  <c r="BH707" i="2" s="1"/>
  <c r="BG849" i="2"/>
  <c r="BG246" i="2"/>
  <c r="BG267" i="2"/>
  <c r="BG758" i="2"/>
  <c r="BH757" i="2" s="1"/>
  <c r="BG329" i="2"/>
  <c r="BG728" i="2"/>
  <c r="BG736" i="2"/>
  <c r="BG442" i="2"/>
  <c r="BH442" i="2" s="1"/>
  <c r="BG60" i="2"/>
  <c r="BG450" i="2"/>
  <c r="BG397" i="2"/>
  <c r="BG769" i="2"/>
  <c r="BG653" i="2"/>
  <c r="BG608" i="2"/>
  <c r="BH607" i="2" s="1"/>
  <c r="BG556" i="2"/>
  <c r="BG230" i="2"/>
  <c r="BG762" i="2"/>
  <c r="BG205" i="2"/>
  <c r="BG377" i="2"/>
  <c r="BG548" i="2"/>
  <c r="BG463" i="2"/>
  <c r="BH463" i="2" s="1"/>
  <c r="BG367" i="2"/>
  <c r="BH367" i="2" s="1"/>
  <c r="BG142" i="2"/>
  <c r="BG727" i="2"/>
  <c r="BH726" i="2" s="1"/>
  <c r="BG455" i="2"/>
  <c r="BG502" i="2"/>
  <c r="BG842" i="2"/>
  <c r="BG699" i="2"/>
  <c r="BG705" i="2"/>
  <c r="BG348" i="2"/>
  <c r="BH347" i="2" s="1"/>
  <c r="BG376" i="2"/>
  <c r="BG313" i="2"/>
  <c r="BH313" i="2" s="1"/>
  <c r="BG447" i="2"/>
  <c r="BG545" i="2"/>
  <c r="BG110" i="2"/>
  <c r="BG547" i="2"/>
  <c r="BG213" i="2"/>
  <c r="BG379" i="2"/>
  <c r="BG822" i="2"/>
  <c r="BG718" i="2"/>
  <c r="BG841" i="2"/>
  <c r="BG690" i="2"/>
  <c r="BG692" i="2"/>
  <c r="BG596" i="2"/>
  <c r="BG215" i="2"/>
  <c r="BG279" i="2"/>
  <c r="BH279" i="2" s="1"/>
  <c r="BG828" i="2"/>
  <c r="BH828" i="2" s="1"/>
  <c r="BG649" i="2"/>
  <c r="BG124" i="2"/>
  <c r="BG595" i="2"/>
  <c r="BG743" i="2"/>
  <c r="BG446" i="2"/>
  <c r="BG654" i="2"/>
  <c r="BH654" i="2" s="1"/>
  <c r="BG768" i="2"/>
  <c r="BG784" i="2"/>
  <c r="BG642" i="2"/>
  <c r="BG369" i="2"/>
  <c r="BH369" i="2" s="1"/>
  <c r="BG452" i="2"/>
  <c r="BH861" i="2"/>
  <c r="BG331" i="2"/>
  <c r="BH331" i="2" s="1"/>
  <c r="BG553" i="2"/>
  <c r="BH553" i="2" s="1"/>
  <c r="BG615" i="2"/>
  <c r="BH615" i="2" s="1"/>
  <c r="BG290" i="2"/>
  <c r="BG111" i="2"/>
  <c r="BG795" i="2"/>
  <c r="BG519" i="2"/>
  <c r="BG823" i="2"/>
  <c r="BG567" i="2"/>
  <c r="BH567" i="2" s="1"/>
  <c r="BG261" i="2"/>
  <c r="BG286" i="2"/>
  <c r="BG197" i="2"/>
  <c r="BH197" i="2" s="1"/>
  <c r="BG489" i="2"/>
  <c r="BG173" i="2"/>
  <c r="BG719" i="2"/>
  <c r="BG323" i="2"/>
  <c r="BG445" i="2"/>
  <c r="BG183" i="2"/>
  <c r="BH182" i="2" s="1"/>
  <c r="BG580" i="2"/>
  <c r="BH580" i="2" s="1"/>
  <c r="BG328" i="2"/>
  <c r="BG532" i="2"/>
  <c r="BG840" i="2"/>
  <c r="BG773" i="2"/>
  <c r="BH862" i="2"/>
  <c r="BG583" i="2"/>
  <c r="BH582" i="2" s="1"/>
  <c r="BG309" i="2"/>
  <c r="BG155" i="2"/>
  <c r="BG203" i="2"/>
  <c r="BG691" i="2"/>
  <c r="BG520" i="2"/>
  <c r="BG460" i="2"/>
  <c r="BG83" i="2"/>
  <c r="BG194" i="2"/>
  <c r="BG689" i="2"/>
  <c r="BG597" i="2"/>
  <c r="BG623" i="2"/>
  <c r="BG401" i="2"/>
  <c r="BG396" i="2"/>
  <c r="BH395" i="2" s="1"/>
  <c r="BG258" i="2"/>
  <c r="BG670" i="2"/>
  <c r="BG337" i="2"/>
  <c r="BH337" i="2" s="1"/>
  <c r="BG679" i="2"/>
  <c r="BH677" i="2" s="1"/>
  <c r="BG141" i="2"/>
  <c r="BG133" i="2"/>
  <c r="BG575" i="2"/>
  <c r="BG381" i="2"/>
  <c r="BG780" i="2"/>
  <c r="BG87" i="2"/>
  <c r="BG546" i="2"/>
  <c r="BG794" i="2"/>
  <c r="BG766" i="2"/>
  <c r="BH765" i="2" s="1"/>
  <c r="BG669" i="2"/>
  <c r="BG518" i="2"/>
  <c r="BG419" i="2"/>
  <c r="BG112" i="2"/>
  <c r="BG660" i="2"/>
  <c r="BG767" i="2"/>
  <c r="BG818" i="2"/>
  <c r="BG222" i="2"/>
  <c r="BG684" i="2"/>
  <c r="BG598" i="2"/>
  <c r="BH598" i="2" s="1"/>
  <c r="BG665" i="2"/>
  <c r="BG57" i="2"/>
  <c r="BG266" i="2"/>
  <c r="BG214" i="2"/>
  <c r="BG510" i="2"/>
  <c r="BG420" i="2"/>
  <c r="BH420" i="2" s="1"/>
  <c r="BG352" i="2"/>
  <c r="BH352" i="2" s="1"/>
  <c r="BG212" i="2"/>
  <c r="BG742" i="2"/>
  <c r="BG59" i="2"/>
  <c r="BG251" i="2"/>
  <c r="BG418" i="2"/>
  <c r="BG760" i="2"/>
  <c r="BG574" i="2"/>
  <c r="BG590" i="2"/>
  <c r="BG113" i="2"/>
  <c r="BG544" i="2"/>
  <c r="BG35" i="2"/>
  <c r="BG100" i="2"/>
  <c r="BG42" i="2"/>
  <c r="BH42" i="2" s="1"/>
  <c r="BG129" i="2"/>
  <c r="BG278" i="2"/>
  <c r="BG838" i="2"/>
  <c r="BG798" i="2"/>
  <c r="BH797" i="2" s="1"/>
  <c r="BG846" i="2"/>
  <c r="BH846" i="2" s="1"/>
  <c r="BG429" i="2"/>
  <c r="BH429" i="2" s="1"/>
  <c r="BG86" i="2"/>
  <c r="BG631" i="2"/>
  <c r="BG187" i="2"/>
  <c r="BG668" i="2"/>
  <c r="BG501" i="2"/>
  <c r="BH62" i="2"/>
  <c r="BG488" i="2"/>
  <c r="BH371" i="2"/>
  <c r="BG559" i="2"/>
  <c r="BG380" i="2"/>
  <c r="BG815" i="2"/>
  <c r="BG651" i="2"/>
  <c r="BG41" i="2"/>
  <c r="BG511" i="2"/>
  <c r="BG777" i="2"/>
  <c r="BH777" i="2" s="1"/>
  <c r="BG424" i="2"/>
  <c r="BH424" i="2" s="1"/>
  <c r="BG811" i="2"/>
  <c r="BH810" i="2" s="1"/>
  <c r="BG78" i="2"/>
  <c r="BH77" i="2" s="1"/>
  <c r="BG579" i="2"/>
  <c r="BG855" i="2"/>
  <c r="BH854" i="2" s="1"/>
  <c r="BG398" i="2"/>
  <c r="BG402" i="2"/>
  <c r="BH402" i="2" s="1"/>
  <c r="BG384" i="2"/>
  <c r="BG449" i="2"/>
  <c r="BG239" i="2"/>
  <c r="BG500" i="2"/>
  <c r="BG701" i="2"/>
  <c r="BG826" i="2"/>
  <c r="BG128" i="2"/>
  <c r="BG612" i="2"/>
  <c r="BG361" i="2"/>
  <c r="BH360" i="2" s="1"/>
  <c r="BG821" i="2"/>
  <c r="BG47" i="2"/>
  <c r="BH46" i="2" s="1"/>
  <c r="BG717" i="2"/>
  <c r="BG667" i="2"/>
  <c r="BG793" i="2"/>
  <c r="BG526" i="2"/>
  <c r="BH526" i="2" s="1"/>
  <c r="BG247" i="2"/>
  <c r="BG150" i="2"/>
  <c r="BH150" i="2" s="1"/>
  <c r="BG541" i="2"/>
  <c r="BG269" i="2"/>
  <c r="BG264" i="2"/>
  <c r="BG163" i="2"/>
  <c r="BG229" i="2"/>
  <c r="BG263" i="2"/>
  <c r="BG482" i="2"/>
  <c r="BG374" i="2"/>
  <c r="BG540" i="2"/>
  <c r="BG270" i="2"/>
  <c r="BG688" i="2"/>
  <c r="BG95" i="2"/>
  <c r="BH95" i="2" s="1"/>
  <c r="BG330" i="2"/>
  <c r="BG125" i="2"/>
  <c r="BG193" i="2"/>
  <c r="BH192" i="2" s="1"/>
  <c r="BG176" i="2"/>
  <c r="BH175" i="2" s="1"/>
  <c r="BG294" i="2"/>
  <c r="BG88" i="2"/>
  <c r="BG390" i="2"/>
  <c r="BG69" i="2"/>
  <c r="BG255" i="2"/>
  <c r="BH255" i="2" s="1"/>
  <c r="BG744" i="2"/>
  <c r="BG696" i="2"/>
  <c r="BH696" i="2" s="1"/>
  <c r="BG433" i="2"/>
  <c r="BH433" i="2" s="1"/>
  <c r="BG440" i="2"/>
  <c r="BG101" i="2"/>
  <c r="BH101" i="2" s="1"/>
  <c r="BG521" i="2"/>
  <c r="BG53" i="2"/>
  <c r="BG454" i="2"/>
  <c r="BG195" i="2"/>
  <c r="BG344" i="2"/>
  <c r="BG285" i="2"/>
  <c r="BG604" i="2"/>
  <c r="BG543" i="2"/>
  <c r="BG763" i="2"/>
  <c r="BG632" i="2"/>
  <c r="BH632" i="2" s="1"/>
  <c r="BG448" i="2"/>
  <c r="BG820" i="2"/>
  <c r="BG79" i="2"/>
  <c r="BG130" i="2"/>
  <c r="BH130" i="2" s="1"/>
  <c r="BG585" i="2"/>
  <c r="BG93" i="2"/>
  <c r="BH91" i="2" s="1"/>
  <c r="BG171" i="2"/>
  <c r="BG271" i="2"/>
  <c r="BH271" i="2" s="1"/>
  <c r="BG326" i="2"/>
  <c r="BG638" i="2"/>
  <c r="BG731" i="2"/>
  <c r="BH731" i="2" s="1"/>
  <c r="BG219" i="2"/>
  <c r="BG109" i="2"/>
  <c r="BH108" i="2" s="1"/>
  <c r="BG480" i="2"/>
  <c r="BG643" i="2"/>
  <c r="BG809" i="2"/>
  <c r="BG357" i="2"/>
  <c r="BG441" i="2"/>
  <c r="BG211" i="2"/>
  <c r="BG481" i="2"/>
  <c r="BG674" i="2"/>
  <c r="BH674" i="2" s="1"/>
  <c r="BG312" i="2"/>
  <c r="BG858" i="2"/>
  <c r="BG560" i="2"/>
  <c r="BH560" i="2" s="1"/>
  <c r="BG320" i="2"/>
  <c r="BG594" i="2"/>
  <c r="BH593" i="2" s="1"/>
  <c r="BG662" i="2"/>
  <c r="BP871" i="2"/>
  <c r="BQ871" i="2" s="1"/>
  <c r="BR871" i="2" s="1"/>
  <c r="BS871" i="2" s="1"/>
  <c r="BT871" i="2" s="1"/>
  <c r="BG340" i="2"/>
  <c r="BH339" i="2" s="1"/>
  <c r="BG537" i="2"/>
  <c r="BG408" i="2"/>
  <c r="BG98" i="2"/>
  <c r="BG359" i="2"/>
  <c r="BG485" i="2"/>
  <c r="BG225" i="2"/>
  <c r="BG477" i="2"/>
  <c r="BG106" i="2"/>
  <c r="BG517" i="2"/>
  <c r="BG36" i="2"/>
  <c r="BG457" i="2"/>
  <c r="BG383" i="2"/>
  <c r="BG387" i="2"/>
  <c r="BG82" i="2"/>
  <c r="BG428" i="2"/>
  <c r="BG681" i="2"/>
  <c r="BH681" i="2" s="1"/>
  <c r="BG237" i="2"/>
  <c r="BH236" i="2" s="1"/>
  <c r="BG741" i="2"/>
  <c r="BH740" i="2" s="1"/>
  <c r="BU872" i="2"/>
  <c r="BV872" i="2" s="1"/>
  <c r="BH524" i="2"/>
  <c r="BH120" i="2"/>
  <c r="BH434" i="2"/>
  <c r="BH174" i="2"/>
  <c r="BH54" i="2"/>
  <c r="BH43" i="2"/>
  <c r="BH190" i="2"/>
  <c r="BH281" i="2"/>
  <c r="BH280" i="2"/>
  <c r="BH831" i="2"/>
  <c r="BH160" i="2"/>
  <c r="BH404" i="2"/>
  <c r="BH161" i="2"/>
  <c r="BH435" i="2"/>
  <c r="BH198" i="2"/>
  <c r="BH852" i="2"/>
  <c r="BH606" i="2"/>
  <c r="BH581" i="2"/>
  <c r="BH199" i="2"/>
  <c r="BH405" i="2"/>
  <c r="BH403" i="2"/>
  <c r="BH166" i="2"/>
  <c r="BH38" i="2"/>
  <c r="BH592" i="2"/>
  <c r="BH464" i="2"/>
  <c r="BH65" i="2"/>
  <c r="BH493" i="2"/>
  <c r="BH314" i="2"/>
  <c r="BH370" i="2"/>
  <c r="BH189" i="2"/>
  <c r="BH151" i="2"/>
  <c r="BH829" i="2"/>
  <c r="BH830" i="2"/>
  <c r="BH675" i="2"/>
  <c r="BH756" i="2"/>
  <c r="BH636" i="2"/>
  <c r="BH576" i="2"/>
  <c r="BH635" i="2"/>
  <c r="BH697" i="2"/>
  <c r="BH534" i="2"/>
  <c r="BH732" i="2"/>
  <c r="BH191" i="2"/>
  <c r="BH853" i="2"/>
  <c r="BH75" i="2"/>
  <c r="BH577" i="2"/>
  <c r="BO870" i="2"/>
  <c r="BH465" i="2"/>
  <c r="BH235" i="2"/>
  <c r="BH812" i="2"/>
  <c r="BH803" i="2"/>
  <c r="BH39" i="2"/>
  <c r="BH307" i="2"/>
  <c r="BH425" i="2"/>
  <c r="BH45" i="2"/>
  <c r="BH299" i="2"/>
  <c r="BH799" i="2"/>
  <c r="BH609" i="2"/>
  <c r="BH633" i="2"/>
  <c r="BH349" i="2"/>
  <c r="BH181" i="2"/>
  <c r="BH44" i="2"/>
  <c r="BH634" i="2"/>
  <c r="BH778" i="2"/>
  <c r="BH300" i="2"/>
  <c r="BH656" i="2"/>
  <c r="BH372" i="2"/>
  <c r="BH256" i="2"/>
  <c r="BH318" i="2"/>
  <c r="BH844" i="2"/>
  <c r="BH802" i="2"/>
  <c r="BH470" i="2"/>
  <c r="BH272" i="2"/>
  <c r="BH188" i="2"/>
  <c r="BH495" i="2"/>
  <c r="BH146" i="2"/>
  <c r="BH443" i="2"/>
  <c r="BH655" i="2"/>
  <c r="BH851" i="2"/>
  <c r="BH850" i="2"/>
  <c r="BH131" i="2"/>
  <c r="BH833" i="2"/>
  <c r="BH832" i="2"/>
  <c r="BH616" i="2"/>
  <c r="BH801" i="2"/>
  <c r="BH800" i="2"/>
  <c r="BH437" i="2"/>
  <c r="BH436" i="2"/>
  <c r="BH805" i="2"/>
  <c r="BH804" i="2"/>
  <c r="BH591" i="2"/>
  <c r="BH599" i="2"/>
  <c r="BH512" i="2"/>
  <c r="BH494" i="2"/>
  <c r="BH496" i="2"/>
  <c r="BH421" i="2"/>
  <c r="BH676" i="2"/>
  <c r="BH527" i="2"/>
  <c r="BH32" i="2"/>
  <c r="Z88" i="2"/>
  <c r="Z89" i="2"/>
  <c r="Z90" i="2"/>
  <c r="Z91" i="2"/>
  <c r="Z92" i="2"/>
  <c r="Z102" i="2"/>
  <c r="Z147" i="2"/>
  <c r="Z148" i="2"/>
  <c r="Z149" i="2"/>
  <c r="Z150"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W31" i="2"/>
  <c r="BH36" i="2" l="1"/>
  <c r="BI36" i="2" s="1"/>
  <c r="BH409" i="2"/>
  <c r="BI409" i="2" s="1"/>
  <c r="BH103" i="2"/>
  <c r="BI102" i="2" s="1"/>
  <c r="BH490" i="2"/>
  <c r="BH278" i="2"/>
  <c r="BI278" i="2" s="1"/>
  <c r="BH70" i="2"/>
  <c r="BI70" i="2" s="1"/>
  <c r="BH203" i="2"/>
  <c r="BH242" i="2"/>
  <c r="BH142" i="2"/>
  <c r="BH505" i="2"/>
  <c r="BH479" i="2"/>
  <c r="BH290" i="2"/>
  <c r="BH215" i="2"/>
  <c r="BH694" i="2"/>
  <c r="BH261" i="2"/>
  <c r="BH775" i="2"/>
  <c r="BH426" i="2"/>
  <c r="BH815" i="2"/>
  <c r="BI815" i="2" s="1"/>
  <c r="BH333" i="2"/>
  <c r="BI332" i="2" s="1"/>
  <c r="BH791" i="2"/>
  <c r="BH291" i="2"/>
  <c r="BH604" i="2"/>
  <c r="BI604" i="2" s="1"/>
  <c r="BH720" i="2"/>
  <c r="BH721" i="2"/>
  <c r="BH549" i="2"/>
  <c r="BI549" i="2" s="1"/>
  <c r="BH240" i="2"/>
  <c r="BH722" i="2"/>
  <c r="BH663" i="2"/>
  <c r="BH789" i="2"/>
  <c r="BH169" i="2"/>
  <c r="BH664" i="2"/>
  <c r="BH157" i="2"/>
  <c r="BH477" i="2"/>
  <c r="BH154" i="2"/>
  <c r="BH703" i="2"/>
  <c r="BH153" i="2"/>
  <c r="BH56" i="2"/>
  <c r="BI55" i="2" s="1"/>
  <c r="BH702" i="2"/>
  <c r="BH283" i="2"/>
  <c r="BI282" i="2" s="1"/>
  <c r="BH105" i="2"/>
  <c r="BH507" i="2"/>
  <c r="BH506" i="2"/>
  <c r="BH701" i="2"/>
  <c r="BH134" i="2"/>
  <c r="BH641" i="2"/>
  <c r="BH671" i="2"/>
  <c r="BH168" i="2"/>
  <c r="BI167" i="2" s="1"/>
  <c r="BH639" i="2"/>
  <c r="BH670" i="2"/>
  <c r="BH293" i="2"/>
  <c r="BH292" i="2"/>
  <c r="BH389" i="2"/>
  <c r="BH388" i="2"/>
  <c r="BH705" i="2"/>
  <c r="BH216" i="2"/>
  <c r="BH297" i="2"/>
  <c r="BH296" i="2"/>
  <c r="BH431" i="2"/>
  <c r="BH343" i="2"/>
  <c r="BH848" i="2"/>
  <c r="BH342" i="2"/>
  <c r="BH152" i="2"/>
  <c r="BI151" i="2" s="1"/>
  <c r="BH515" i="2"/>
  <c r="BH310" i="2"/>
  <c r="BH467" i="2"/>
  <c r="BI466" i="2" s="1"/>
  <c r="BH354" i="2"/>
  <c r="BH514" i="2"/>
  <c r="BH148" i="2"/>
  <c r="BI147" i="2" s="1"/>
  <c r="BH355" i="2"/>
  <c r="BH658" i="2"/>
  <c r="BI657" i="2" s="1"/>
  <c r="BH645" i="2"/>
  <c r="BH391" i="2"/>
  <c r="BI391" i="2" s="1"/>
  <c r="BH693" i="2"/>
  <c r="BH356" i="2"/>
  <c r="BH473" i="2"/>
  <c r="BH472" i="2"/>
  <c r="BI471" i="2" s="1"/>
  <c r="BH838" i="2"/>
  <c r="BH64" i="2"/>
  <c r="BI63" i="2" s="1"/>
  <c r="BH728" i="2"/>
  <c r="BH774" i="2"/>
  <c r="BH502" i="2"/>
  <c r="BH644" i="2"/>
  <c r="BH335" i="2"/>
  <c r="BH139" i="2"/>
  <c r="BI138" i="2" s="1"/>
  <c r="BH233" i="2"/>
  <c r="BI233" i="2" s="1"/>
  <c r="BH457" i="2"/>
  <c r="BH118" i="2"/>
  <c r="BI118" i="2" s="1"/>
  <c r="BH239" i="2"/>
  <c r="BH417" i="2"/>
  <c r="BH248" i="2"/>
  <c r="BH458" i="2"/>
  <c r="BH258" i="2"/>
  <c r="BI258" i="2" s="1"/>
  <c r="BH734" i="2"/>
  <c r="BH530" i="2"/>
  <c r="BH316" i="2"/>
  <c r="BI316" i="2" s="1"/>
  <c r="BH133" i="2"/>
  <c r="BH562" i="2"/>
  <c r="BI561" i="2" s="1"/>
  <c r="BH749" i="2"/>
  <c r="BI749" i="2" s="1"/>
  <c r="BH513" i="2"/>
  <c r="BH414" i="2"/>
  <c r="BH807" i="2"/>
  <c r="BI806" i="2" s="1"/>
  <c r="BH288" i="2"/>
  <c r="BI287" i="2" s="1"/>
  <c r="BH353" i="2"/>
  <c r="BH113" i="2"/>
  <c r="BI113" i="2" s="1"/>
  <c r="BH489" i="2"/>
  <c r="BH752" i="2"/>
  <c r="BH818" i="2"/>
  <c r="BH309" i="2"/>
  <c r="BH619" i="2"/>
  <c r="BH474" i="2"/>
  <c r="BH682" i="2"/>
  <c r="BH522" i="2"/>
  <c r="BI522" i="2" s="1"/>
  <c r="BH867" i="2"/>
  <c r="BI866" i="2" s="1"/>
  <c r="BH324" i="2"/>
  <c r="BH250" i="2"/>
  <c r="BH249" i="2"/>
  <c r="BH620" i="2"/>
  <c r="BH738" i="2"/>
  <c r="BI738" i="2" s="1"/>
  <c r="BH222" i="2"/>
  <c r="BH713" i="2"/>
  <c r="BI713" i="2" s="1"/>
  <c r="BH122" i="2"/>
  <c r="BH856" i="2"/>
  <c r="BH341" i="2"/>
  <c r="BH439" i="2"/>
  <c r="BH509" i="2"/>
  <c r="BH241" i="2"/>
  <c r="BH224" i="2"/>
  <c r="BH209" i="2"/>
  <c r="BH218" i="2"/>
  <c r="BH558" i="2"/>
  <c r="BH398" i="2"/>
  <c r="BH459" i="2"/>
  <c r="BH625" i="2"/>
  <c r="BH785" i="2"/>
  <c r="BH763" i="2"/>
  <c r="BI763" i="2" s="1"/>
  <c r="BH264" i="2"/>
  <c r="BH715" i="2"/>
  <c r="BH499" i="2"/>
  <c r="BH622" i="2"/>
  <c r="BH375" i="2"/>
  <c r="BH555" i="2"/>
  <c r="BH736" i="2"/>
  <c r="BI736" i="2" s="1"/>
  <c r="BH144" i="2"/>
  <c r="BH49" i="2"/>
  <c r="BH836" i="2"/>
  <c r="BH629" i="2"/>
  <c r="BH478" i="2"/>
  <c r="BH602" i="2"/>
  <c r="BH387" i="2"/>
  <c r="BH374" i="2"/>
  <c r="BH630" i="2"/>
  <c r="BH461" i="2"/>
  <c r="BH48" i="2"/>
  <c r="BH156" i="2"/>
  <c r="BH711" i="2"/>
  <c r="BH184" i="2"/>
  <c r="BI184" i="2" s="1"/>
  <c r="BH422" i="2"/>
  <c r="BI420" i="2" s="1"/>
  <c r="BH729" i="2"/>
  <c r="BH516" i="2"/>
  <c r="BH52" i="2"/>
  <c r="BH68" i="2"/>
  <c r="BH578" i="2"/>
  <c r="BH381" i="2"/>
  <c r="BH748" i="2"/>
  <c r="BH302" i="2"/>
  <c r="BI301" i="2" s="1"/>
  <c r="BH498" i="2"/>
  <c r="BI496" i="2" s="1"/>
  <c r="BH784" i="2"/>
  <c r="BH539" i="2"/>
  <c r="BH140" i="2"/>
  <c r="BH286" i="2"/>
  <c r="BI286" i="2" s="1"/>
  <c r="BH538" i="2"/>
  <c r="BH710" i="2"/>
  <c r="BH863" i="2"/>
  <c r="BI862" i="2" s="1"/>
  <c r="BH485" i="2"/>
  <c r="BI485" i="2" s="1"/>
  <c r="BH284" i="2"/>
  <c r="BH362" i="2"/>
  <c r="BH672" i="2"/>
  <c r="BH226" i="2"/>
  <c r="BI226" i="2" s="1"/>
  <c r="BH706" i="2"/>
  <c r="BI706" i="2" s="1"/>
  <c r="BH617" i="2"/>
  <c r="BI616" i="2" s="1"/>
  <c r="BH223" i="2"/>
  <c r="BH640" i="2"/>
  <c r="BH382" i="2"/>
  <c r="BH359" i="2"/>
  <c r="BI359" i="2" s="1"/>
  <c r="BH320" i="2"/>
  <c r="BI320" i="2" s="1"/>
  <c r="BH637" i="2"/>
  <c r="BI636" i="2" s="1"/>
  <c r="BH611" i="2"/>
  <c r="BI610" i="2" s="1"/>
  <c r="BH699" i="2"/>
  <c r="BH563" i="2"/>
  <c r="BH275" i="2"/>
  <c r="BI275" i="2" s="1"/>
  <c r="BH66" i="2"/>
  <c r="BH790" i="2"/>
  <c r="BH201" i="2"/>
  <c r="BH661" i="2"/>
  <c r="BH136" i="2"/>
  <c r="BI136" i="2" s="1"/>
  <c r="BH503" i="2"/>
  <c r="BH346" i="2"/>
  <c r="BI345" i="2" s="1"/>
  <c r="BH338" i="2"/>
  <c r="BI337" i="2" s="1"/>
  <c r="BH796" i="2"/>
  <c r="BI796" i="2" s="1"/>
  <c r="BH107" i="2"/>
  <c r="BI107" i="2" s="1"/>
  <c r="BH782" i="2"/>
  <c r="BH613" i="2"/>
  <c r="BH121" i="2"/>
  <c r="BI120" i="2" s="1"/>
  <c r="BH98" i="2"/>
  <c r="BH262" i="2"/>
  <c r="BH99" i="2"/>
  <c r="BH660" i="2"/>
  <c r="BH322" i="2"/>
  <c r="BH692" i="2"/>
  <c r="BH399" i="2"/>
  <c r="BH50" i="2"/>
  <c r="BH416" i="2"/>
  <c r="BH273" i="2"/>
  <c r="BI271" i="2" s="1"/>
  <c r="BH834" i="2"/>
  <c r="BI834" i="2" s="1"/>
  <c r="BH210" i="2"/>
  <c r="BH186" i="2"/>
  <c r="BI185" i="2" s="1"/>
  <c r="BH158" i="2"/>
  <c r="BH725" i="2"/>
  <c r="BI724" i="2" s="1"/>
  <c r="BH104" i="2"/>
  <c r="BH475" i="2"/>
  <c r="BH679" i="2"/>
  <c r="BH508" i="2"/>
  <c r="BH438" i="2"/>
  <c r="BI437" i="2" s="1"/>
  <c r="BH143" i="2"/>
  <c r="BH411" i="2"/>
  <c r="BI411" i="2" s="1"/>
  <c r="BH217" i="2"/>
  <c r="BH76" i="2"/>
  <c r="BI75" i="2" s="1"/>
  <c r="BH72" i="2"/>
  <c r="BI71" i="2" s="1"/>
  <c r="BH621" i="2"/>
  <c r="BH407" i="2"/>
  <c r="BI405" i="2" s="1"/>
  <c r="BH857" i="2"/>
  <c r="BH809" i="2"/>
  <c r="BI809" i="2" s="1"/>
  <c r="BH792" i="2"/>
  <c r="BH826" i="2"/>
  <c r="BH34" i="2"/>
  <c r="BI33" i="2" s="1"/>
  <c r="BH780" i="2"/>
  <c r="BI780" i="2" s="1"/>
  <c r="BH452" i="2"/>
  <c r="BH295" i="2"/>
  <c r="BH840" i="2"/>
  <c r="BH769" i="2"/>
  <c r="BH445" i="2"/>
  <c r="BH247" i="2"/>
  <c r="BI247" i="2" s="1"/>
  <c r="BH547" i="2"/>
  <c r="BH770" i="2"/>
  <c r="BH824" i="2"/>
  <c r="BH327" i="2"/>
  <c r="BI861" i="2"/>
  <c r="BH587" i="2"/>
  <c r="BH668" i="2"/>
  <c r="BH546" i="2"/>
  <c r="BH588" i="2"/>
  <c r="BH179" i="2"/>
  <c r="BH557" i="2"/>
  <c r="BH652" i="2"/>
  <c r="BH651" i="2"/>
  <c r="BH771" i="2"/>
  <c r="BH685" i="2"/>
  <c r="BH746" i="2"/>
  <c r="BH230" i="2"/>
  <c r="BH231" i="2"/>
  <c r="BH772" i="2"/>
  <c r="BH243" i="2"/>
  <c r="BH537" i="2"/>
  <c r="BH60" i="2"/>
  <c r="BI60" i="2" s="1"/>
  <c r="BH687" i="2"/>
  <c r="BH745" i="2"/>
  <c r="BH572" i="2"/>
  <c r="BH571" i="2"/>
  <c r="BH573" i="2"/>
  <c r="BH177" i="2"/>
  <c r="BH647" i="2"/>
  <c r="BH491" i="2"/>
  <c r="BH178" i="2"/>
  <c r="BH648" i="2"/>
  <c r="BH744" i="2"/>
  <c r="BH326" i="2"/>
  <c r="BH469" i="2"/>
  <c r="BI469" i="2" s="1"/>
  <c r="BH787" i="2"/>
  <c r="BH364" i="2"/>
  <c r="BI364" i="2" s="1"/>
  <c r="BH864" i="2"/>
  <c r="BI864" i="2" s="1"/>
  <c r="BH786" i="2"/>
  <c r="BH305" i="2"/>
  <c r="BI304" i="2" s="1"/>
  <c r="BH754" i="2"/>
  <c r="BI754" i="2" s="1"/>
  <c r="BH266" i="2"/>
  <c r="BH80" i="2"/>
  <c r="BH601" i="2"/>
  <c r="BI600" i="2" s="1"/>
  <c r="BH378" i="2"/>
  <c r="BH569" i="2"/>
  <c r="BH618" i="2"/>
  <c r="BH73" i="2"/>
  <c r="BH117" i="2"/>
  <c r="BH93" i="2"/>
  <c r="BH753" i="2"/>
  <c r="BH159" i="2"/>
  <c r="BH155" i="2"/>
  <c r="BH79" i="2"/>
  <c r="BH123" i="2"/>
  <c r="BH67" i="2"/>
  <c r="BH194" i="2"/>
  <c r="BH504" i="2"/>
  <c r="BH171" i="2"/>
  <c r="BH172" i="2"/>
  <c r="BH761" i="2"/>
  <c r="BH84" i="2"/>
  <c r="BH116" i="2"/>
  <c r="BH585" i="2"/>
  <c r="BH589" i="2"/>
  <c r="BH568" i="2"/>
  <c r="BH384" i="2"/>
  <c r="BH760" i="2"/>
  <c r="BH521" i="2"/>
  <c r="BH413" i="2"/>
  <c r="BH462" i="2"/>
  <c r="BI462" i="2" s="1"/>
  <c r="BH83" i="2"/>
  <c r="BH385" i="2"/>
  <c r="BH719" i="2"/>
  <c r="BH586" i="2"/>
  <c r="BH268" i="2"/>
  <c r="BH821" i="2"/>
  <c r="BH712" i="2"/>
  <c r="BH708" i="2"/>
  <c r="BI707" i="2" s="1"/>
  <c r="BH85" i="2"/>
  <c r="BH827" i="2"/>
  <c r="BH303" i="2"/>
  <c r="BH646" i="2"/>
  <c r="BH315" i="2"/>
  <c r="BI314" i="2" s="1"/>
  <c r="BH570" i="2"/>
  <c r="BH180" i="2"/>
  <c r="BH164" i="2"/>
  <c r="BI164" i="2" s="1"/>
  <c r="BH51" i="2"/>
  <c r="BH163" i="2"/>
  <c r="BH666" i="2"/>
  <c r="BH638" i="2"/>
  <c r="BH319" i="2"/>
  <c r="BI318" i="2" s="1"/>
  <c r="BH626" i="2"/>
  <c r="BI626" i="2" s="1"/>
  <c r="BH415" i="2"/>
  <c r="BH246" i="2"/>
  <c r="BH868" i="2"/>
  <c r="BH758" i="2"/>
  <c r="BH274" i="2"/>
  <c r="BH684" i="2"/>
  <c r="BH566" i="2"/>
  <c r="BI565" i="2" s="1"/>
  <c r="BH394" i="2"/>
  <c r="BI393" i="2" s="1"/>
  <c r="BH590" i="2"/>
  <c r="BH298" i="2"/>
  <c r="BI298" i="2" s="1"/>
  <c r="BH260" i="2"/>
  <c r="BH817" i="2"/>
  <c r="BI817" i="2" s="1"/>
  <c r="BH678" i="2"/>
  <c r="BI677" i="2" s="1"/>
  <c r="BH132" i="2"/>
  <c r="BI131" i="2" s="1"/>
  <c r="BH556" i="2"/>
  <c r="BH221" i="2"/>
  <c r="BH614" i="2"/>
  <c r="BH289" i="2"/>
  <c r="BH145" i="2"/>
  <c r="BH783" i="2"/>
  <c r="BH608" i="2"/>
  <c r="BI608" i="2" s="1"/>
  <c r="BH348" i="2"/>
  <c r="BI347" i="2" s="1"/>
  <c r="BH683" i="2"/>
  <c r="BH285" i="2"/>
  <c r="BH623" i="2"/>
  <c r="BI623" i="2" s="1"/>
  <c r="BH204" i="2"/>
  <c r="BH450" i="2"/>
  <c r="BH842" i="2"/>
  <c r="BH187" i="2"/>
  <c r="BH735" i="2"/>
  <c r="BI734" i="2" s="1"/>
  <c r="BH379" i="2"/>
  <c r="BH419" i="2"/>
  <c r="BI419" i="2" s="1"/>
  <c r="BH794" i="2"/>
  <c r="BH455" i="2"/>
  <c r="BH244" i="2"/>
  <c r="BH837" i="2"/>
  <c r="BH383" i="2"/>
  <c r="BH529" i="2"/>
  <c r="BI528" i="2" s="1"/>
  <c r="BH89" i="2"/>
  <c r="BI89" i="2" s="1"/>
  <c r="BH574" i="2"/>
  <c r="BH400" i="2"/>
  <c r="BH110" i="2"/>
  <c r="BH267" i="2"/>
  <c r="BH483" i="2"/>
  <c r="BH747" i="2"/>
  <c r="BH368" i="2"/>
  <c r="BI368" i="2" s="1"/>
  <c r="BH245" i="2"/>
  <c r="BH518" i="2"/>
  <c r="BH690" i="2"/>
  <c r="BH532" i="2"/>
  <c r="BI532" i="2" s="1"/>
  <c r="BH723" i="2"/>
  <c r="BI723" i="2" s="1"/>
  <c r="BH135" i="2"/>
  <c r="BH366" i="2"/>
  <c r="BI365" i="2" s="1"/>
  <c r="BH294" i="2"/>
  <c r="BH541" i="2"/>
  <c r="BH449" i="2"/>
  <c r="BH205" i="2"/>
  <c r="BH843" i="2"/>
  <c r="BH779" i="2"/>
  <c r="BH373" i="2"/>
  <c r="BH277" i="2"/>
  <c r="BI276" i="2" s="1"/>
  <c r="BH689" i="2"/>
  <c r="BH484" i="2"/>
  <c r="BI484" i="2" s="1"/>
  <c r="BH53" i="2"/>
  <c r="BH361" i="2"/>
  <c r="BI361" i="2" s="1"/>
  <c r="BH767" i="2"/>
  <c r="BH596" i="2"/>
  <c r="BH548" i="2"/>
  <c r="BH700" i="2"/>
  <c r="BH202" i="2"/>
  <c r="BH540" i="2"/>
  <c r="BH351" i="2"/>
  <c r="BI351" i="2" s="1"/>
  <c r="BH423" i="2"/>
  <c r="BI423" i="2" s="1"/>
  <c r="BH820" i="2"/>
  <c r="BH482" i="2"/>
  <c r="BH212" i="2"/>
  <c r="BH653" i="2"/>
  <c r="BI653" i="2" s="1"/>
  <c r="BH328" i="2"/>
  <c r="BH173" i="2"/>
  <c r="BH584" i="2"/>
  <c r="BH575" i="2"/>
  <c r="BI575" i="2" s="1"/>
  <c r="BH776" i="2"/>
  <c r="BI776" i="2" s="1"/>
  <c r="BH401" i="2"/>
  <c r="BI401" i="2" s="1"/>
  <c r="BH603" i="2"/>
  <c r="BH795" i="2"/>
  <c r="BH441" i="2"/>
  <c r="BI441" i="2" s="1"/>
  <c r="BH196" i="2"/>
  <c r="BI196" i="2" s="1"/>
  <c r="BH649" i="2"/>
  <c r="BH206" i="2"/>
  <c r="BH448" i="2"/>
  <c r="BH124" i="2"/>
  <c r="BH128" i="2"/>
  <c r="BH510" i="2"/>
  <c r="BH214" i="2"/>
  <c r="BI214" i="2" s="1"/>
  <c r="BH193" i="2"/>
  <c r="BI192" i="2" s="1"/>
  <c r="BH446" i="2"/>
  <c r="BH454" i="2"/>
  <c r="BH229" i="2"/>
  <c r="BH488" i="2"/>
  <c r="BH822" i="2"/>
  <c r="BH376" i="2"/>
  <c r="BH691" i="2"/>
  <c r="BI737" i="2"/>
  <c r="BH597" i="2"/>
  <c r="BI597" i="2" s="1"/>
  <c r="BH312" i="2"/>
  <c r="BI312" i="2" s="1"/>
  <c r="BH642" i="2"/>
  <c r="BH564" i="2"/>
  <c r="BH695" i="2"/>
  <c r="BI695" i="2" s="1"/>
  <c r="BI860" i="2"/>
  <c r="BH841" i="2"/>
  <c r="BH552" i="2"/>
  <c r="BI552" i="2" s="1"/>
  <c r="BH768" i="2"/>
  <c r="BH788" i="2"/>
  <c r="BH819" i="2"/>
  <c r="BH456" i="2"/>
  <c r="BH344" i="2"/>
  <c r="BI343" i="2" s="1"/>
  <c r="BH59" i="2"/>
  <c r="BH111" i="2"/>
  <c r="BH595" i="2"/>
  <c r="BH759" i="2"/>
  <c r="BH612" i="2"/>
  <c r="BH232" i="2"/>
  <c r="BH377" i="2"/>
  <c r="BH183" i="2"/>
  <c r="BH849" i="2"/>
  <c r="BI848" i="2" s="1"/>
  <c r="BH481" i="2"/>
  <c r="BH308" i="2"/>
  <c r="BI307" i="2" s="1"/>
  <c r="BH704" i="2"/>
  <c r="BH686" i="2"/>
  <c r="BI859" i="2"/>
  <c r="BH380" i="2"/>
  <c r="BH336" i="2"/>
  <c r="BI336" i="2" s="1"/>
  <c r="BH545" i="2"/>
  <c r="BH669" i="2"/>
  <c r="BH583" i="2"/>
  <c r="BH408" i="2"/>
  <c r="BH727" i="2"/>
  <c r="BH688" i="2"/>
  <c r="BH717" i="2"/>
  <c r="BH501" i="2"/>
  <c r="BH544" i="2"/>
  <c r="BH741" i="2"/>
  <c r="BH519" i="2"/>
  <c r="BH397" i="2"/>
  <c r="BH823" i="2"/>
  <c r="BH773" i="2"/>
  <c r="BH698" i="2"/>
  <c r="BI697" i="2" s="1"/>
  <c r="BH650" i="2"/>
  <c r="BH330" i="2"/>
  <c r="BI330" i="2" s="1"/>
  <c r="BH451" i="2"/>
  <c r="BH444" i="2"/>
  <c r="BI443" i="2" s="1"/>
  <c r="BH531" i="2"/>
  <c r="BH440" i="2"/>
  <c r="BH141" i="2"/>
  <c r="BH109" i="2"/>
  <c r="BI108" i="2" s="1"/>
  <c r="BH323" i="2"/>
  <c r="BH718" i="2"/>
  <c r="BH428" i="2"/>
  <c r="BI428" i="2" s="1"/>
  <c r="BH839" i="2"/>
  <c r="BH58" i="2"/>
  <c r="BH814" i="2"/>
  <c r="BH500" i="2"/>
  <c r="BH238" i="2"/>
  <c r="BH92" i="2"/>
  <c r="BI91" i="2" s="1"/>
  <c r="BH520" i="2"/>
  <c r="BH251" i="2"/>
  <c r="BH845" i="2"/>
  <c r="BI844" i="2" s="1"/>
  <c r="BH149" i="2"/>
  <c r="BI149" i="2" s="1"/>
  <c r="BH57" i="2"/>
  <c r="BH730" i="2"/>
  <c r="BI730" i="2" s="1"/>
  <c r="BH487" i="2"/>
  <c r="BI486" i="2" s="1"/>
  <c r="BH257" i="2"/>
  <c r="BH460" i="2"/>
  <c r="BH87" i="2"/>
  <c r="BH112" i="2"/>
  <c r="BH35" i="2"/>
  <c r="BH680" i="2"/>
  <c r="BI680" i="2" s="1"/>
  <c r="BH100" i="2"/>
  <c r="BH396" i="2"/>
  <c r="BH579" i="2"/>
  <c r="BH798" i="2"/>
  <c r="BI798" i="2" s="1"/>
  <c r="BH673" i="2"/>
  <c r="BH665" i="2"/>
  <c r="BH82" i="2"/>
  <c r="BH858" i="2"/>
  <c r="BH176" i="2"/>
  <c r="BI174" i="2" s="1"/>
  <c r="BH358" i="2"/>
  <c r="BH265" i="2"/>
  <c r="BH766" i="2"/>
  <c r="BI331" i="2"/>
  <c r="BH418" i="2"/>
  <c r="BH742" i="2"/>
  <c r="BH81" i="2"/>
  <c r="BH41" i="2"/>
  <c r="BI41" i="2" s="1"/>
  <c r="BH659" i="2"/>
  <c r="BH811" i="2"/>
  <c r="BI810" i="2" s="1"/>
  <c r="BH855" i="2"/>
  <c r="BH825" i="2"/>
  <c r="BH88" i="2"/>
  <c r="BH213" i="2"/>
  <c r="BH762" i="2"/>
  <c r="BH269" i="2"/>
  <c r="BH662" i="2"/>
  <c r="BH211" i="2"/>
  <c r="BH129" i="2"/>
  <c r="BI129" i="2" s="1"/>
  <c r="BH716" i="2"/>
  <c r="BH390" i="2"/>
  <c r="BI370" i="2"/>
  <c r="BH386" i="2"/>
  <c r="BH86" i="2"/>
  <c r="BH78" i="2"/>
  <c r="BH543" i="2"/>
  <c r="BH793" i="2"/>
  <c r="BH525" i="2"/>
  <c r="BI524" i="2" s="1"/>
  <c r="BH432" i="2"/>
  <c r="BI432" i="2" s="1"/>
  <c r="BH542" i="2"/>
  <c r="BH453" i="2"/>
  <c r="BH511" i="2"/>
  <c r="BI511" i="2" s="1"/>
  <c r="BH254" i="2"/>
  <c r="BI254" i="2" s="1"/>
  <c r="BH47" i="2"/>
  <c r="BI46" i="2" s="1"/>
  <c r="BH162" i="2"/>
  <c r="BI161" i="2" s="1"/>
  <c r="BH667" i="2"/>
  <c r="BH40" i="2"/>
  <c r="BI39" i="2" s="1"/>
  <c r="BH127" i="2"/>
  <c r="BI126" i="2" s="1"/>
  <c r="BH270" i="2"/>
  <c r="BI270" i="2" s="1"/>
  <c r="BH808" i="2"/>
  <c r="BH106" i="2"/>
  <c r="BH476" i="2"/>
  <c r="BH263" i="2"/>
  <c r="BH228" i="2"/>
  <c r="BH340" i="2"/>
  <c r="BH311" i="2"/>
  <c r="BH631" i="2"/>
  <c r="BI631" i="2" s="1"/>
  <c r="BH325" i="2"/>
  <c r="BH69" i="2"/>
  <c r="BH480" i="2"/>
  <c r="BH743" i="2"/>
  <c r="BH427" i="2"/>
  <c r="BH643" i="2"/>
  <c r="BH329" i="2"/>
  <c r="BH94" i="2"/>
  <c r="BH195" i="2"/>
  <c r="BH125" i="2"/>
  <c r="BH447" i="2"/>
  <c r="BH517" i="2"/>
  <c r="BH357" i="2"/>
  <c r="BH594" i="2"/>
  <c r="BP870" i="2"/>
  <c r="BQ870" i="2" s="1"/>
  <c r="BR870" i="2" s="1"/>
  <c r="BS870" i="2" s="1"/>
  <c r="BT870" i="2" s="1"/>
  <c r="BH536" i="2"/>
  <c r="BH170" i="2"/>
  <c r="BH225" i="2"/>
  <c r="BH559" i="2"/>
  <c r="BH219" i="2"/>
  <c r="BI219" i="2" s="1"/>
  <c r="BH237" i="2"/>
  <c r="BI236" i="2" s="1"/>
  <c r="BH97" i="2"/>
  <c r="BI96" i="2" s="1"/>
  <c r="BU871" i="2"/>
  <c r="BV871" i="2" s="1"/>
  <c r="BI523" i="2"/>
  <c r="BW872" i="2"/>
  <c r="BZ872" i="2" s="1"/>
  <c r="BI119" i="2"/>
  <c r="BI731" i="2"/>
  <c r="BI403" i="2"/>
  <c r="BI434" i="2"/>
  <c r="BI433" i="2"/>
  <c r="BI199" i="2"/>
  <c r="BI279" i="2"/>
  <c r="BI42" i="2"/>
  <c r="BI54" i="2"/>
  <c r="BI280" i="2"/>
  <c r="BI189" i="2"/>
  <c r="BI777" i="2"/>
  <c r="BI197" i="2"/>
  <c r="BI764" i="2"/>
  <c r="BI527" i="2"/>
  <c r="BI101" i="2"/>
  <c r="BI633" i="2"/>
  <c r="BI846" i="2"/>
  <c r="BI852" i="2"/>
  <c r="BI851" i="2"/>
  <c r="BI592" i="2"/>
  <c r="BI609" i="2"/>
  <c r="BI605" i="2"/>
  <c r="BI404" i="2"/>
  <c r="BI160" i="2"/>
  <c r="BI166" i="2"/>
  <c r="BI198" i="2"/>
  <c r="BI805" i="2"/>
  <c r="BI755" i="2"/>
  <c r="BI464" i="2"/>
  <c r="BI550" i="2"/>
  <c r="BI37" i="2"/>
  <c r="BI463" i="2"/>
  <c r="BI402" i="2"/>
  <c r="BI299" i="2"/>
  <c r="BI750" i="2"/>
  <c r="BI635" i="2"/>
  <c r="BI281" i="2"/>
  <c r="BI252" i="2"/>
  <c r="BI74" i="2"/>
  <c r="BI869" i="2"/>
  <c r="BJ869" i="2" s="1"/>
  <c r="BK869" i="2" s="1"/>
  <c r="BL869" i="2" s="1"/>
  <c r="BM869" i="2" s="1"/>
  <c r="BN869" i="2" s="1"/>
  <c r="BI580" i="2"/>
  <c r="BI369" i="2"/>
  <c r="BI812" i="2"/>
  <c r="BI61" i="2"/>
  <c r="BI534" i="2"/>
  <c r="BI591" i="2"/>
  <c r="BI235" i="2"/>
  <c r="BI306" i="2"/>
  <c r="BI165" i="2"/>
  <c r="BI493" i="2"/>
  <c r="BI830" i="2"/>
  <c r="BI674" i="2"/>
  <c r="BI853" i="2"/>
  <c r="BI349" i="2"/>
  <c r="BI44" i="2"/>
  <c r="BI828" i="2"/>
  <c r="BI424" i="2"/>
  <c r="BI732" i="2"/>
  <c r="BI300" i="2"/>
  <c r="BI62" i="2"/>
  <c r="BI656" i="2"/>
  <c r="BI634" i="2"/>
  <c r="BI190" i="2"/>
  <c r="BI756" i="2"/>
  <c r="BI829" i="2"/>
  <c r="BI533" i="2"/>
  <c r="BI146" i="2"/>
  <c r="BI188" i="2"/>
  <c r="BI802" i="2"/>
  <c r="BI576" i="2"/>
  <c r="BI43" i="2"/>
  <c r="BI627" i="2"/>
  <c r="BI137" i="2"/>
  <c r="BI465" i="2"/>
  <c r="BI801" i="2"/>
  <c r="BI655" i="2"/>
  <c r="BI632" i="2"/>
  <c r="BI495" i="2"/>
  <c r="BI150" i="2"/>
  <c r="BI470" i="2"/>
  <c r="BI553" i="2"/>
  <c r="BI429" i="2"/>
  <c r="BI32" i="2"/>
  <c r="BI494" i="2"/>
  <c r="BI234" i="2"/>
  <c r="BI615" i="2"/>
  <c r="BI654" i="2"/>
  <c r="BI739" i="2"/>
  <c r="BI581" i="2"/>
  <c r="BI832" i="2"/>
  <c r="BI831" i="2"/>
  <c r="BI800" i="2"/>
  <c r="BI799" i="2"/>
  <c r="BI207" i="2"/>
  <c r="BI850" i="2"/>
  <c r="BI114" i="2"/>
  <c r="BI130" i="2"/>
  <c r="BI865" i="2"/>
  <c r="BI442" i="2"/>
  <c r="BI560" i="2"/>
  <c r="BI526" i="2"/>
  <c r="BI675" i="2"/>
  <c r="BI435" i="2"/>
  <c r="BI598" i="2"/>
  <c r="BI804" i="2"/>
  <c r="BI803" i="2"/>
  <c r="BI492" i="2"/>
  <c r="C17" i="2"/>
  <c r="D17" i="2" s="1"/>
  <c r="K31" i="2"/>
  <c r="J31" i="2"/>
  <c r="I31" i="2"/>
  <c r="H31" i="2"/>
  <c r="BI135" i="2" l="1"/>
  <c r="BJ135" i="2" s="1"/>
  <c r="BI103" i="2"/>
  <c r="BJ102" i="2" s="1"/>
  <c r="BI620" i="2"/>
  <c r="BI489" i="2"/>
  <c r="BI490" i="2"/>
  <c r="BI69" i="2"/>
  <c r="BJ69" i="2" s="1"/>
  <c r="BI202" i="2"/>
  <c r="BI774" i="2"/>
  <c r="BI141" i="2"/>
  <c r="BI203" i="2"/>
  <c r="BI242" i="2"/>
  <c r="BI692" i="2"/>
  <c r="BI505" i="2"/>
  <c r="BI261" i="2"/>
  <c r="BI290" i="2"/>
  <c r="BI215" i="2"/>
  <c r="BJ214" i="2" s="1"/>
  <c r="BI693" i="2"/>
  <c r="BI333" i="2"/>
  <c r="BI425" i="2"/>
  <c r="BJ424" i="2" s="1"/>
  <c r="BI814" i="2"/>
  <c r="BI662" i="2"/>
  <c r="BI390" i="2"/>
  <c r="BJ390" i="2" s="1"/>
  <c r="BI603" i="2"/>
  <c r="BJ603" i="2" s="1"/>
  <c r="BI791" i="2"/>
  <c r="BI513" i="2"/>
  <c r="BI291" i="2"/>
  <c r="BI503" i="2"/>
  <c r="BI719" i="2"/>
  <c r="BI720" i="2"/>
  <c r="BI721" i="2"/>
  <c r="BI283" i="2"/>
  <c r="BJ282" i="2" s="1"/>
  <c r="BI788" i="2"/>
  <c r="BI239" i="2"/>
  <c r="BI240" i="2"/>
  <c r="BI663" i="2"/>
  <c r="BI789" i="2"/>
  <c r="BI476" i="2"/>
  <c r="BI156" i="2"/>
  <c r="BI702" i="2"/>
  <c r="BI703" i="2"/>
  <c r="BI387" i="2"/>
  <c r="BI477" i="2"/>
  <c r="BI700" i="2"/>
  <c r="BI133" i="2"/>
  <c r="BI701" i="2"/>
  <c r="BI671" i="2"/>
  <c r="BI670" i="2"/>
  <c r="BI168" i="2"/>
  <c r="BJ167" i="2" s="1"/>
  <c r="BI639" i="2"/>
  <c r="BI867" i="2"/>
  <c r="BJ866" i="2" s="1"/>
  <c r="BI296" i="2"/>
  <c r="BI216" i="2"/>
  <c r="BI293" i="2"/>
  <c r="BI388" i="2"/>
  <c r="BI725" i="2"/>
  <c r="BJ724" i="2" s="1"/>
  <c r="BI501" i="2"/>
  <c r="BI531" i="2"/>
  <c r="BJ531" i="2" s="1"/>
  <c r="BI295" i="2"/>
  <c r="BI562" i="2"/>
  <c r="BI354" i="2"/>
  <c r="BI139" i="2"/>
  <c r="BJ138" i="2" s="1"/>
  <c r="BI790" i="2"/>
  <c r="BI514" i="2"/>
  <c r="BI353" i="2"/>
  <c r="BI341" i="2"/>
  <c r="BI152" i="2"/>
  <c r="BJ151" i="2" s="1"/>
  <c r="BI416" i="2"/>
  <c r="BI502" i="2"/>
  <c r="BI309" i="2"/>
  <c r="BI728" i="2"/>
  <c r="BI112" i="2"/>
  <c r="BJ112" i="2" s="1"/>
  <c r="BI773" i="2"/>
  <c r="BI644" i="2"/>
  <c r="BI355" i="2"/>
  <c r="BI472" i="2"/>
  <c r="BJ471" i="2" s="1"/>
  <c r="BI183" i="2"/>
  <c r="BJ183" i="2" s="1"/>
  <c r="BI837" i="2"/>
  <c r="BI554" i="2"/>
  <c r="BJ553" i="2" s="1"/>
  <c r="BI497" i="2"/>
  <c r="BI807" i="2"/>
  <c r="BJ806" i="2" s="1"/>
  <c r="BI340" i="2"/>
  <c r="BI356" i="2"/>
  <c r="BI64" i="2"/>
  <c r="BJ63" i="2" s="1"/>
  <c r="BI784" i="2"/>
  <c r="BI222" i="2"/>
  <c r="BI509" i="2"/>
  <c r="BI272" i="2"/>
  <c r="BJ271" i="2" s="1"/>
  <c r="BI143" i="2"/>
  <c r="BI529" i="2"/>
  <c r="BI117" i="2"/>
  <c r="BJ117" i="2" s="1"/>
  <c r="BI457" i="2"/>
  <c r="BI232" i="2"/>
  <c r="BJ232" i="2" s="1"/>
  <c r="BI144" i="2"/>
  <c r="BI248" i="2"/>
  <c r="BJ247" i="2" s="1"/>
  <c r="BI421" i="2"/>
  <c r="BJ420" i="2" s="1"/>
  <c r="BI288" i="2"/>
  <c r="BI618" i="2"/>
  <c r="BI856" i="2"/>
  <c r="BI705" i="2"/>
  <c r="BJ705" i="2" s="1"/>
  <c r="BI142" i="2"/>
  <c r="BI512" i="2"/>
  <c r="BJ511" i="2" s="1"/>
  <c r="BI238" i="2"/>
  <c r="BI710" i="2"/>
  <c r="BI748" i="2"/>
  <c r="BJ748" i="2" s="1"/>
  <c r="BI249" i="2"/>
  <c r="BI76" i="2"/>
  <c r="BJ75" i="2" s="1"/>
  <c r="BI263" i="2"/>
  <c r="BI48" i="2"/>
  <c r="BI121" i="2"/>
  <c r="BJ120" i="2" s="1"/>
  <c r="BI250" i="2"/>
  <c r="BI104" i="2"/>
  <c r="BI352" i="2"/>
  <c r="BI508" i="2"/>
  <c r="BI374" i="2"/>
  <c r="BI257" i="2"/>
  <c r="BI208" i="2"/>
  <c r="BJ207" i="2" s="1"/>
  <c r="BI681" i="2"/>
  <c r="BI358" i="2"/>
  <c r="BJ358" i="2" s="1"/>
  <c r="BI323" i="2"/>
  <c r="BI327" i="2"/>
  <c r="BI752" i="2"/>
  <c r="BI223" i="2"/>
  <c r="BI52" i="2"/>
  <c r="BI217" i="2"/>
  <c r="BI761" i="2"/>
  <c r="BI186" i="2"/>
  <c r="BJ185" i="2" s="1"/>
  <c r="BI473" i="2"/>
  <c r="BI106" i="2"/>
  <c r="BJ106" i="2" s="1"/>
  <c r="BI521" i="2"/>
  <c r="BJ521" i="2" s="1"/>
  <c r="BI378" i="2"/>
  <c r="BI410" i="2"/>
  <c r="BJ409" i="2" s="1"/>
  <c r="BI488" i="2"/>
  <c r="BI826" i="2"/>
  <c r="BI49" i="2"/>
  <c r="BI621" i="2"/>
  <c r="BI398" i="2"/>
  <c r="BI578" i="2"/>
  <c r="BI375" i="2"/>
  <c r="BI557" i="2"/>
  <c r="BI709" i="2"/>
  <c r="BI612" i="2"/>
  <c r="BI558" i="2"/>
  <c r="BI792" i="2"/>
  <c r="BI613" i="2"/>
  <c r="BI711" i="2"/>
  <c r="BI225" i="2"/>
  <c r="BJ225" i="2" s="1"/>
  <c r="BI672" i="2"/>
  <c r="BI285" i="2"/>
  <c r="BJ285" i="2" s="1"/>
  <c r="BI155" i="2"/>
  <c r="BI537" i="2"/>
  <c r="BI660" i="2"/>
  <c r="BI381" i="2"/>
  <c r="BI628" i="2"/>
  <c r="BI34" i="2"/>
  <c r="BI397" i="2"/>
  <c r="BI459" i="2"/>
  <c r="BI538" i="2"/>
  <c r="BI158" i="2"/>
  <c r="BI98" i="2"/>
  <c r="BI362" i="2"/>
  <c r="BJ361" i="2" s="1"/>
  <c r="BI857" i="2"/>
  <c r="BI515" i="2"/>
  <c r="BI479" i="2"/>
  <c r="BI715" i="2"/>
  <c r="BI372" i="2"/>
  <c r="BI782" i="2"/>
  <c r="BI833" i="2"/>
  <c r="BJ832" i="2" s="1"/>
  <c r="BI346" i="2"/>
  <c r="BJ346" i="2" s="1"/>
  <c r="BI255" i="2"/>
  <c r="BI507" i="2"/>
  <c r="BI835" i="2"/>
  <c r="BI292" i="2"/>
  <c r="BI200" i="2"/>
  <c r="BJ198" i="2" s="1"/>
  <c r="BI740" i="2"/>
  <c r="BJ739" i="2" s="1"/>
  <c r="BI221" i="2"/>
  <c r="BI342" i="2"/>
  <c r="BI415" i="2"/>
  <c r="BI413" i="2"/>
  <c r="BI65" i="2"/>
  <c r="BI95" i="2"/>
  <c r="BJ95" i="2" s="1"/>
  <c r="BI241" i="2"/>
  <c r="BI629" i="2"/>
  <c r="BI157" i="2"/>
  <c r="BI795" i="2"/>
  <c r="BJ795" i="2" s="1"/>
  <c r="BI506" i="2"/>
  <c r="BI640" i="2"/>
  <c r="BI564" i="2"/>
  <c r="BJ564" i="2" s="1"/>
  <c r="BI676" i="2"/>
  <c r="BJ675" i="2" s="1"/>
  <c r="BI430" i="2"/>
  <c r="BJ428" i="2" s="1"/>
  <c r="BI317" i="2"/>
  <c r="BJ317" i="2" s="1"/>
  <c r="BI458" i="2"/>
  <c r="BI392" i="2"/>
  <c r="BJ391" i="2" s="1"/>
  <c r="BI733" i="2"/>
  <c r="BJ733" i="2" s="1"/>
  <c r="BI781" i="2"/>
  <c r="BJ780" i="2" s="1"/>
  <c r="BI696" i="2"/>
  <c r="BJ696" i="2" s="1"/>
  <c r="BI624" i="2"/>
  <c r="BJ623" i="2" s="1"/>
  <c r="BI847" i="2"/>
  <c r="BJ846" i="2" s="1"/>
  <c r="BI751" i="2"/>
  <c r="BI125" i="2"/>
  <c r="BI855" i="2"/>
  <c r="BI664" i="2"/>
  <c r="BI56" i="2"/>
  <c r="BJ55" i="2" s="1"/>
  <c r="BI727" i="2"/>
  <c r="BI641" i="2"/>
  <c r="BI229" i="2"/>
  <c r="BI779" i="2"/>
  <c r="BJ779" i="2" s="1"/>
  <c r="BI260" i="2"/>
  <c r="BI757" i="2"/>
  <c r="BI191" i="2"/>
  <c r="BJ190" i="2" s="1"/>
  <c r="BI209" i="2"/>
  <c r="BI99" i="2"/>
  <c r="BI181" i="2"/>
  <c r="BI302" i="2"/>
  <c r="BJ300" i="2" s="1"/>
  <c r="BI90" i="2"/>
  <c r="BJ90" i="2" s="1"/>
  <c r="BI153" i="2"/>
  <c r="BI714" i="2"/>
  <c r="BJ713" i="2" s="1"/>
  <c r="BI438" i="2"/>
  <c r="BJ437" i="2" s="1"/>
  <c r="BI406" i="2"/>
  <c r="BJ405" i="2" s="1"/>
  <c r="BI467" i="2"/>
  <c r="BJ466" i="2" s="1"/>
  <c r="BI498" i="2"/>
  <c r="BI474" i="2"/>
  <c r="BI324" i="2"/>
  <c r="BI407" i="2"/>
  <c r="BI51" i="2"/>
  <c r="BI67" i="2"/>
  <c r="BI72" i="2"/>
  <c r="BI338" i="2"/>
  <c r="BJ337" i="2" s="1"/>
  <c r="BI382" i="2"/>
  <c r="BI638" i="2"/>
  <c r="BI599" i="2"/>
  <c r="BJ599" i="2" s="1"/>
  <c r="BI321" i="2"/>
  <c r="BJ320" i="2" s="1"/>
  <c r="BI273" i="2"/>
  <c r="BI436" i="2"/>
  <c r="BJ435" i="2" s="1"/>
  <c r="BI577" i="2"/>
  <c r="BJ576" i="2" s="1"/>
  <c r="BI313" i="2"/>
  <c r="BJ312" i="2" s="1"/>
  <c r="BI619" i="2"/>
  <c r="BI371" i="2"/>
  <c r="BJ369" i="2" s="1"/>
  <c r="BI606" i="2"/>
  <c r="BJ605" i="2" s="1"/>
  <c r="BI38" i="2"/>
  <c r="BJ37" i="2" s="1"/>
  <c r="BI45" i="2"/>
  <c r="BJ45" i="2" s="1"/>
  <c r="BI478" i="2"/>
  <c r="BI659" i="2"/>
  <c r="BI264" i="2"/>
  <c r="BI334" i="2"/>
  <c r="BI399" i="2"/>
  <c r="BI122" i="2"/>
  <c r="BI785" i="2"/>
  <c r="BI839" i="2"/>
  <c r="BI666" i="2"/>
  <c r="BI520" i="2"/>
  <c r="BI588" i="2"/>
  <c r="BI768" i="2"/>
  <c r="BI769" i="2"/>
  <c r="BI445" i="2"/>
  <c r="BI246" i="2"/>
  <c r="BJ246" i="2" s="1"/>
  <c r="BI823" i="2"/>
  <c r="BI546" i="2"/>
  <c r="BI547" i="2"/>
  <c r="BI544" i="2"/>
  <c r="BI540" i="2"/>
  <c r="BI770" i="2"/>
  <c r="BI824" i="2"/>
  <c r="BJ860" i="2"/>
  <c r="BI326" i="2"/>
  <c r="BI668" i="2"/>
  <c r="BI586" i="2"/>
  <c r="BI587" i="2"/>
  <c r="BI545" i="2"/>
  <c r="BI205" i="2"/>
  <c r="BI454" i="2"/>
  <c r="BI651" i="2"/>
  <c r="BI178" i="2"/>
  <c r="BI179" i="2"/>
  <c r="BI745" i="2"/>
  <c r="BI556" i="2"/>
  <c r="BI650" i="2"/>
  <c r="BI684" i="2"/>
  <c r="BI230" i="2"/>
  <c r="BI771" i="2"/>
  <c r="BI746" i="2"/>
  <c r="BI243" i="2"/>
  <c r="BI744" i="2"/>
  <c r="BI686" i="2"/>
  <c r="BI572" i="2"/>
  <c r="BI536" i="2"/>
  <c r="BI59" i="2"/>
  <c r="BJ59" i="2" s="1"/>
  <c r="BI571" i="2"/>
  <c r="BI647" i="2"/>
  <c r="BI594" i="2"/>
  <c r="BI177" i="2"/>
  <c r="BI176" i="2"/>
  <c r="BI573" i="2"/>
  <c r="BI646" i="2"/>
  <c r="BI491" i="2"/>
  <c r="BJ491" i="2" s="1"/>
  <c r="BI648" i="2"/>
  <c r="BI468" i="2"/>
  <c r="BI863" i="2"/>
  <c r="BJ862" i="2" s="1"/>
  <c r="BI363" i="2"/>
  <c r="BJ363" i="2" s="1"/>
  <c r="BI786" i="2"/>
  <c r="BI305" i="2"/>
  <c r="BJ304" i="2" s="1"/>
  <c r="BI79" i="2"/>
  <c r="BI601" i="2"/>
  <c r="BI266" i="2"/>
  <c r="BI159" i="2"/>
  <c r="BI80" i="2"/>
  <c r="BI66" i="2"/>
  <c r="BI78" i="2"/>
  <c r="BI569" i="2"/>
  <c r="BI73" i="2"/>
  <c r="BI123" i="2"/>
  <c r="BI617" i="2"/>
  <c r="BJ616" i="2" s="1"/>
  <c r="BI504" i="2"/>
  <c r="BI274" i="2"/>
  <c r="BJ274" i="2" s="1"/>
  <c r="BI93" i="2"/>
  <c r="BI753" i="2"/>
  <c r="BJ753" i="2" s="1"/>
  <c r="BI154" i="2"/>
  <c r="BI568" i="2"/>
  <c r="BI759" i="2"/>
  <c r="BI116" i="2"/>
  <c r="BI567" i="2"/>
  <c r="BI303" i="2"/>
  <c r="BI589" i="2"/>
  <c r="BI194" i="2"/>
  <c r="BI385" i="2"/>
  <c r="BI259" i="2"/>
  <c r="BI384" i="2"/>
  <c r="BI678" i="2"/>
  <c r="BI652" i="2"/>
  <c r="BI555" i="2"/>
  <c r="BI315" i="2"/>
  <c r="BJ314" i="2" s="1"/>
  <c r="BI712" i="2"/>
  <c r="BJ712" i="2" s="1"/>
  <c r="BI570" i="2"/>
  <c r="BI760" i="2"/>
  <c r="BI171" i="2"/>
  <c r="BI115" i="2"/>
  <c r="BJ114" i="2" s="1"/>
  <c r="BI412" i="2"/>
  <c r="BJ411" i="2" s="1"/>
  <c r="BI366" i="2"/>
  <c r="BI394" i="2"/>
  <c r="BJ393" i="2" s="1"/>
  <c r="BI461" i="2"/>
  <c r="BJ461" i="2" s="1"/>
  <c r="BI170" i="2"/>
  <c r="BI383" i="2"/>
  <c r="BI422" i="2"/>
  <c r="BI820" i="2"/>
  <c r="BI84" i="2"/>
  <c r="BI83" i="2"/>
  <c r="BI708" i="2"/>
  <c r="BI584" i="2"/>
  <c r="BI172" i="2"/>
  <c r="BI585" i="2"/>
  <c r="BI360" i="2"/>
  <c r="BJ359" i="2" s="1"/>
  <c r="BI614" i="2"/>
  <c r="BJ614" i="2" s="1"/>
  <c r="BI82" i="2"/>
  <c r="BI735" i="2"/>
  <c r="BJ735" i="2" s="1"/>
  <c r="BI566" i="2"/>
  <c r="BI747" i="2"/>
  <c r="BI645" i="2"/>
  <c r="BI348" i="2"/>
  <c r="BJ347" i="2" s="1"/>
  <c r="BI836" i="2"/>
  <c r="BI268" i="2"/>
  <c r="BI132" i="2"/>
  <c r="BJ131" i="2" s="1"/>
  <c r="BI718" i="2"/>
  <c r="BI267" i="2"/>
  <c r="BI85" i="2"/>
  <c r="BI450" i="2"/>
  <c r="BI449" i="2"/>
  <c r="BI827" i="2"/>
  <c r="BI145" i="2"/>
  <c r="BI868" i="2"/>
  <c r="BI821" i="2"/>
  <c r="BI665" i="2"/>
  <c r="BI400" i="2"/>
  <c r="BJ400" i="2" s="1"/>
  <c r="BI722" i="2"/>
  <c r="BJ722" i="2" s="1"/>
  <c r="BI297" i="2"/>
  <c r="BJ297" i="2" s="1"/>
  <c r="BI204" i="2"/>
  <c r="BI311" i="2"/>
  <c r="BJ737" i="2"/>
  <c r="BI590" i="2"/>
  <c r="BJ590" i="2" s="1"/>
  <c r="BI294" i="2"/>
  <c r="BI50" i="2"/>
  <c r="BI622" i="2"/>
  <c r="BJ622" i="2" s="1"/>
  <c r="BI110" i="2"/>
  <c r="BI841" i="2"/>
  <c r="BI690" i="2"/>
  <c r="BI245" i="2"/>
  <c r="BI683" i="2"/>
  <c r="BI758" i="2"/>
  <c r="BI180" i="2"/>
  <c r="BI289" i="2"/>
  <c r="BI308" i="2"/>
  <c r="BI163" i="2"/>
  <c r="BJ163" i="2" s="1"/>
  <c r="BI689" i="2"/>
  <c r="BI414" i="2"/>
  <c r="BI447" i="2"/>
  <c r="BI455" i="2"/>
  <c r="BI838" i="2"/>
  <c r="BI766" i="2"/>
  <c r="BI173" i="2"/>
  <c r="BI319" i="2"/>
  <c r="BJ318" i="2" s="1"/>
  <c r="BI187" i="2"/>
  <c r="BJ187" i="2" s="1"/>
  <c r="BJ859" i="2"/>
  <c r="BI277" i="2"/>
  <c r="BJ277" i="2" s="1"/>
  <c r="BI699" i="2"/>
  <c r="BI201" i="2"/>
  <c r="BI849" i="2"/>
  <c r="BJ849" i="2" s="1"/>
  <c r="BI649" i="2"/>
  <c r="BI500" i="2"/>
  <c r="BI688" i="2"/>
  <c r="BI483" i="2"/>
  <c r="BJ483" i="2" s="1"/>
  <c r="BI637" i="2"/>
  <c r="BI625" i="2"/>
  <c r="BJ625" i="2" s="1"/>
  <c r="BI335" i="2"/>
  <c r="BI367" i="2"/>
  <c r="BI819" i="2"/>
  <c r="BI694" i="2"/>
  <c r="BI220" i="2"/>
  <c r="BJ219" i="2" s="1"/>
  <c r="BI376" i="2"/>
  <c r="BI607" i="2"/>
  <c r="BI193" i="2"/>
  <c r="BI682" i="2"/>
  <c r="BI251" i="2"/>
  <c r="BI244" i="2"/>
  <c r="BI541" i="2"/>
  <c r="BI691" i="2"/>
  <c r="BI783" i="2"/>
  <c r="BI284" i="2"/>
  <c r="BI816" i="2"/>
  <c r="BI418" i="2"/>
  <c r="BJ418" i="2" s="1"/>
  <c r="BI379" i="2"/>
  <c r="BI669" i="2"/>
  <c r="BI551" i="2"/>
  <c r="BJ551" i="2" s="1"/>
  <c r="BI797" i="2"/>
  <c r="BJ796" i="2" s="1"/>
  <c r="BI451" i="2"/>
  <c r="BI440" i="2"/>
  <c r="BJ440" i="2" s="1"/>
  <c r="BI481" i="2"/>
  <c r="BI595" i="2"/>
  <c r="BI322" i="2"/>
  <c r="BI58" i="2"/>
  <c r="BI842" i="2"/>
  <c r="BI539" i="2"/>
  <c r="BI350" i="2"/>
  <c r="BJ350" i="2" s="1"/>
  <c r="BI460" i="2"/>
  <c r="BJ736" i="2"/>
  <c r="BI92" i="2"/>
  <c r="BJ91" i="2" s="1"/>
  <c r="BI579" i="2"/>
  <c r="BI53" i="2"/>
  <c r="BJ53" i="2" s="1"/>
  <c r="BI574" i="2"/>
  <c r="BI448" i="2"/>
  <c r="BI843" i="2"/>
  <c r="BI518" i="2"/>
  <c r="BI583" i="2"/>
  <c r="BI596" i="2"/>
  <c r="BJ596" i="2" s="1"/>
  <c r="BI687" i="2"/>
  <c r="BI548" i="2"/>
  <c r="BI611" i="2"/>
  <c r="BI778" i="2"/>
  <c r="BI373" i="2"/>
  <c r="BI482" i="2"/>
  <c r="BI453" i="2"/>
  <c r="BI134" i="2"/>
  <c r="BI787" i="2"/>
  <c r="BI775" i="2"/>
  <c r="BJ775" i="2" s="1"/>
  <c r="BI854" i="2"/>
  <c r="BI530" i="2"/>
  <c r="BI517" i="2"/>
  <c r="BI87" i="2"/>
  <c r="BI825" i="2"/>
  <c r="BI128" i="2"/>
  <c r="BJ128" i="2" s="1"/>
  <c r="BI685" i="2"/>
  <c r="BI206" i="2"/>
  <c r="BJ206" i="2" s="1"/>
  <c r="BI211" i="2"/>
  <c r="BI456" i="2"/>
  <c r="BI679" i="2"/>
  <c r="BI380" i="2"/>
  <c r="BI767" i="2"/>
  <c r="BI499" i="2"/>
  <c r="BI444" i="2"/>
  <c r="BI377" i="2"/>
  <c r="BI265" i="2"/>
  <c r="BI772" i="2"/>
  <c r="BI563" i="2"/>
  <c r="BI94" i="2"/>
  <c r="BI182" i="2"/>
  <c r="BI794" i="2"/>
  <c r="BI77" i="2"/>
  <c r="BI602" i="2"/>
  <c r="BI642" i="2"/>
  <c r="BI127" i="2"/>
  <c r="BJ126" i="2" s="1"/>
  <c r="BI480" i="2"/>
  <c r="BI111" i="2"/>
  <c r="BI765" i="2"/>
  <c r="BI344" i="2"/>
  <c r="BJ344" i="2" s="1"/>
  <c r="BI427" i="2"/>
  <c r="BJ427" i="2" s="1"/>
  <c r="BI228" i="2"/>
  <c r="BI212" i="2"/>
  <c r="BI741" i="2"/>
  <c r="BI231" i="2"/>
  <c r="BI357" i="2"/>
  <c r="BI762" i="2"/>
  <c r="BJ762" i="2" s="1"/>
  <c r="BI808" i="2"/>
  <c r="BJ808" i="2" s="1"/>
  <c r="BI105" i="2"/>
  <c r="BI840" i="2"/>
  <c r="BI408" i="2"/>
  <c r="BJ408" i="2" s="1"/>
  <c r="BI329" i="2"/>
  <c r="BJ329" i="2" s="1"/>
  <c r="BI818" i="2"/>
  <c r="BJ817" i="2" s="1"/>
  <c r="BI162" i="2"/>
  <c r="BJ161" i="2" s="1"/>
  <c r="BI47" i="2"/>
  <c r="BI396" i="2"/>
  <c r="BI822" i="2"/>
  <c r="BI57" i="2"/>
  <c r="BI673" i="2"/>
  <c r="BI813" i="2"/>
  <c r="BI717" i="2"/>
  <c r="BI704" i="2"/>
  <c r="BI195" i="2"/>
  <c r="BJ195" i="2" s="1"/>
  <c r="BI175" i="2"/>
  <c r="BI726" i="2"/>
  <c r="BJ331" i="2"/>
  <c r="BI698" i="2"/>
  <c r="BJ697" i="2" s="1"/>
  <c r="BI109" i="2"/>
  <c r="BJ107" i="2" s="1"/>
  <c r="BI793" i="2"/>
  <c r="BI543" i="2"/>
  <c r="BI858" i="2"/>
  <c r="BJ858" i="2" s="1"/>
  <c r="BI81" i="2"/>
  <c r="BI667" i="2"/>
  <c r="BI582" i="2"/>
  <c r="BI124" i="2"/>
  <c r="BI519" i="2"/>
  <c r="BI237" i="2"/>
  <c r="BI716" i="2"/>
  <c r="BI525" i="2"/>
  <c r="BJ525" i="2" s="1"/>
  <c r="BI439" i="2"/>
  <c r="BI140" i="2"/>
  <c r="BI658" i="2"/>
  <c r="BJ330" i="2"/>
  <c r="BI845" i="2"/>
  <c r="BJ844" i="2" s="1"/>
  <c r="BI630" i="2"/>
  <c r="BI729" i="2"/>
  <c r="BJ729" i="2" s="1"/>
  <c r="BI148" i="2"/>
  <c r="BJ148" i="2" s="1"/>
  <c r="BI68" i="2"/>
  <c r="BI213" i="2"/>
  <c r="BJ213" i="2" s="1"/>
  <c r="BI395" i="2"/>
  <c r="BI256" i="2"/>
  <c r="BI35" i="2"/>
  <c r="BJ35" i="2" s="1"/>
  <c r="BI487" i="2"/>
  <c r="BI210" i="2"/>
  <c r="BI542" i="2"/>
  <c r="BI100" i="2"/>
  <c r="BI559" i="2"/>
  <c r="BI325" i="2"/>
  <c r="BI593" i="2"/>
  <c r="BJ592" i="2" s="1"/>
  <c r="BI811" i="2"/>
  <c r="BJ811" i="2" s="1"/>
  <c r="BI88" i="2"/>
  <c r="BJ340" i="2"/>
  <c r="BI431" i="2"/>
  <c r="BJ431" i="2" s="1"/>
  <c r="BI417" i="2"/>
  <c r="BI389" i="2"/>
  <c r="BI742" i="2"/>
  <c r="BI475" i="2"/>
  <c r="BI86" i="2"/>
  <c r="BI40" i="2"/>
  <c r="BJ40" i="2" s="1"/>
  <c r="BI661" i="2"/>
  <c r="BI269" i="2"/>
  <c r="BI386" i="2"/>
  <c r="BI262" i="2"/>
  <c r="BI253" i="2"/>
  <c r="BJ253" i="2" s="1"/>
  <c r="BI328" i="2"/>
  <c r="BI452" i="2"/>
  <c r="BI510" i="2"/>
  <c r="BI339" i="2"/>
  <c r="BJ339" i="2" s="1"/>
  <c r="BI169" i="2"/>
  <c r="BI227" i="2"/>
  <c r="BJ226" i="2" s="1"/>
  <c r="BI218" i="2"/>
  <c r="BJ218" i="2" s="1"/>
  <c r="BI426" i="2"/>
  <c r="BI743" i="2"/>
  <c r="BI224" i="2"/>
  <c r="BI310" i="2"/>
  <c r="BI643" i="2"/>
  <c r="BI446" i="2"/>
  <c r="BI516" i="2"/>
  <c r="BI535" i="2"/>
  <c r="BJ533" i="2" s="1"/>
  <c r="BI97" i="2"/>
  <c r="BX872" i="2"/>
  <c r="BJ275" i="2"/>
  <c r="BJ119" i="2"/>
  <c r="BJ523" i="2"/>
  <c r="BW871" i="2"/>
  <c r="BZ871" i="2" s="1"/>
  <c r="BU870" i="2"/>
  <c r="BV870" i="2" s="1"/>
  <c r="BJ730" i="2"/>
  <c r="BJ118" i="2"/>
  <c r="BJ731" i="2"/>
  <c r="BJ403" i="2"/>
  <c r="BJ549" i="2"/>
  <c r="BJ432" i="2"/>
  <c r="BJ130" i="2"/>
  <c r="BJ402" i="2"/>
  <c r="BJ433" i="2"/>
  <c r="BJ723" i="2"/>
  <c r="BJ278" i="2"/>
  <c r="BJ41" i="2"/>
  <c r="BJ279" i="2"/>
  <c r="BJ280" i="2"/>
  <c r="BJ101" i="2"/>
  <c r="BJ850" i="2"/>
  <c r="BJ653" i="2"/>
  <c r="BJ70" i="2"/>
  <c r="BJ188" i="2"/>
  <c r="BJ776" i="2"/>
  <c r="BJ196" i="2"/>
  <c r="BJ36" i="2"/>
  <c r="BJ754" i="2"/>
  <c r="BJ470" i="2"/>
  <c r="BJ763" i="2"/>
  <c r="BJ805" i="2"/>
  <c r="BJ526" i="2"/>
  <c r="BJ286" i="2"/>
  <c r="BJ633" i="2"/>
  <c r="BJ166" i="2"/>
  <c r="BJ851" i="2"/>
  <c r="BJ463" i="2"/>
  <c r="BJ464" i="2"/>
  <c r="BJ74" i="2"/>
  <c r="BJ197" i="2"/>
  <c r="BJ404" i="2"/>
  <c r="BJ804" i="2"/>
  <c r="BJ852" i="2"/>
  <c r="BJ299" i="2"/>
  <c r="BJ634" i="2"/>
  <c r="BJ54" i="2"/>
  <c r="BJ146" i="2"/>
  <c r="BJ635" i="2"/>
  <c r="BJ281" i="2"/>
  <c r="BJ401" i="2"/>
  <c r="BJ270" i="2"/>
  <c r="BJ495" i="2"/>
  <c r="BJ608" i="2"/>
  <c r="BJ462" i="2"/>
  <c r="BJ150" i="2"/>
  <c r="BJ298" i="2"/>
  <c r="BJ755" i="2"/>
  <c r="BJ465" i="2"/>
  <c r="BJ800" i="2"/>
  <c r="BJ801" i="2"/>
  <c r="BJ828" i="2"/>
  <c r="BO869" i="2"/>
  <c r="BJ493" i="2"/>
  <c r="BJ442" i="2"/>
  <c r="BJ364" i="2"/>
  <c r="BJ484" i="2"/>
  <c r="BJ560" i="2"/>
  <c r="BJ165" i="2"/>
  <c r="BJ615" i="2"/>
  <c r="BJ829" i="2"/>
  <c r="BJ527" i="2"/>
  <c r="BJ423" i="2"/>
  <c r="BJ492" i="2"/>
  <c r="BJ234" i="2"/>
  <c r="BJ522" i="2"/>
  <c r="BJ532" i="2"/>
  <c r="BJ60" i="2"/>
  <c r="BJ655" i="2"/>
  <c r="BJ62" i="2"/>
  <c r="BJ61" i="2"/>
  <c r="BJ631" i="2"/>
  <c r="BJ137" i="2"/>
  <c r="BJ575" i="2"/>
  <c r="BJ368" i="2"/>
  <c r="BJ164" i="2"/>
  <c r="BJ632" i="2"/>
  <c r="BJ189" i="2"/>
  <c r="BJ626" i="2"/>
  <c r="BJ136" i="2"/>
  <c r="BJ43" i="2"/>
  <c r="BJ42" i="2"/>
  <c r="BJ654" i="2"/>
  <c r="BJ809" i="2"/>
  <c r="BJ494" i="2"/>
  <c r="BJ233" i="2"/>
  <c r="BJ149" i="2"/>
  <c r="BJ336" i="2"/>
  <c r="BJ469" i="2"/>
  <c r="BJ552" i="2"/>
  <c r="BJ32" i="2"/>
  <c r="BJ656" i="2"/>
  <c r="BJ609" i="2"/>
  <c r="BJ441" i="2"/>
  <c r="BJ129" i="2"/>
  <c r="BJ184" i="2"/>
  <c r="BJ113" i="2"/>
  <c r="BJ831" i="2"/>
  <c r="BJ830" i="2"/>
  <c r="BJ799" i="2"/>
  <c r="BJ798" i="2"/>
  <c r="BJ580" i="2"/>
  <c r="BJ738" i="2"/>
  <c r="BJ865" i="2"/>
  <c r="BJ864" i="2"/>
  <c r="BJ803" i="2"/>
  <c r="BJ802" i="2"/>
  <c r="BJ434" i="2"/>
  <c r="BJ419"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28" i="2"/>
  <c r="BJ488" i="2" l="1"/>
  <c r="BJ103" i="2"/>
  <c r="BK102" i="2" s="1"/>
  <c r="Z93" i="2"/>
  <c r="Z94" i="2"/>
  <c r="Z95" i="2"/>
  <c r="Z96" i="2"/>
  <c r="BJ556" i="2"/>
  <c r="BJ489" i="2"/>
  <c r="BK488" i="2" s="1"/>
  <c r="BJ68" i="2"/>
  <c r="BK68" i="2" s="1"/>
  <c r="BJ773" i="2"/>
  <c r="BJ202" i="2"/>
  <c r="BJ140" i="2"/>
  <c r="BJ141" i="2"/>
  <c r="BJ760" i="2"/>
  <c r="BJ308" i="2"/>
  <c r="BJ692" i="2"/>
  <c r="BJ505" i="2"/>
  <c r="BJ261" i="2"/>
  <c r="BJ215" i="2"/>
  <c r="BK214" i="2" s="1"/>
  <c r="BJ332" i="2"/>
  <c r="BK331" i="2" s="1"/>
  <c r="BJ425" i="2"/>
  <c r="BJ813" i="2"/>
  <c r="BJ661" i="2"/>
  <c r="Z122" i="2"/>
  <c r="BJ662" i="2"/>
  <c r="BJ513" i="2"/>
  <c r="BJ602" i="2"/>
  <c r="BJ64" i="2"/>
  <c r="BK63" i="2" s="1"/>
  <c r="BJ503" i="2"/>
  <c r="BJ291" i="2"/>
  <c r="Z123" i="2"/>
  <c r="Z124" i="2"/>
  <c r="BJ718" i="2"/>
  <c r="BJ294" i="2"/>
  <c r="Z125" i="2"/>
  <c r="BJ719" i="2"/>
  <c r="BJ720" i="2"/>
  <c r="BJ787" i="2"/>
  <c r="BJ788" i="2"/>
  <c r="BJ263" i="2"/>
  <c r="BJ238" i="2"/>
  <c r="BJ663" i="2"/>
  <c r="BJ239" i="2"/>
  <c r="Z86" i="2"/>
  <c r="Z67" i="2"/>
  <c r="Z68" i="2"/>
  <c r="Z531" i="2"/>
  <c r="Z331" i="2"/>
  <c r="Z82" i="2"/>
  <c r="Z64" i="2"/>
  <c r="Z101" i="2"/>
  <c r="Z66" i="2"/>
  <c r="Z171" i="2"/>
  <c r="Z73" i="2"/>
  <c r="Z69" i="2"/>
  <c r="Z62" i="2"/>
  <c r="Z87" i="2"/>
  <c r="Z85" i="2"/>
  <c r="Z524" i="2"/>
  <c r="Z491" i="2"/>
  <c r="Z79" i="2"/>
  <c r="Z77" i="2"/>
  <c r="Z61" i="2"/>
  <c r="Z517" i="2"/>
  <c r="Z84" i="2"/>
  <c r="Z71" i="2"/>
  <c r="Z508" i="2"/>
  <c r="Z325" i="2"/>
  <c r="Z492" i="2"/>
  <c r="Z81" i="2"/>
  <c r="Z72" i="2"/>
  <c r="Z70" i="2"/>
  <c r="Z509" i="2"/>
  <c r="Z326" i="2"/>
  <c r="Z121" i="2"/>
  <c r="Z80" i="2"/>
  <c r="Z75" i="2"/>
  <c r="Z63" i="2"/>
  <c r="Z527" i="2"/>
  <c r="Z146" i="2"/>
  <c r="Z83" i="2"/>
  <c r="Z78" i="2"/>
  <c r="Z76" i="2"/>
  <c r="Z74" i="2"/>
  <c r="Z65" i="2"/>
  <c r="Z59" i="2"/>
  <c r="Z511" i="2"/>
  <c r="Z328" i="2"/>
  <c r="BJ352" i="2"/>
  <c r="BJ156" i="2"/>
  <c r="BJ475" i="2"/>
  <c r="BJ789" i="2"/>
  <c r="BJ216" i="2"/>
  <c r="BJ476" i="2"/>
  <c r="BJ155" i="2"/>
  <c r="BJ701" i="2"/>
  <c r="BJ477" i="2"/>
  <c r="BJ387" i="2"/>
  <c r="BJ133" i="2"/>
  <c r="BJ700" i="2"/>
  <c r="BJ699" i="2"/>
  <c r="BJ670" i="2"/>
  <c r="CJ34" i="2"/>
  <c r="CJ42" i="2"/>
  <c r="CJ50" i="2"/>
  <c r="CJ58" i="2"/>
  <c r="CJ66" i="2"/>
  <c r="CJ74" i="2"/>
  <c r="CJ82" i="2"/>
  <c r="CJ90" i="2"/>
  <c r="CJ98" i="2"/>
  <c r="CJ106" i="2"/>
  <c r="CJ114" i="2"/>
  <c r="CJ122" i="2"/>
  <c r="CJ130" i="2"/>
  <c r="CJ138" i="2"/>
  <c r="CJ146" i="2"/>
  <c r="CJ154" i="2"/>
  <c r="CJ162" i="2"/>
  <c r="CJ170" i="2"/>
  <c r="CJ178" i="2"/>
  <c r="CJ186" i="2"/>
  <c r="CJ194" i="2"/>
  <c r="CJ202" i="2"/>
  <c r="CJ210" i="2"/>
  <c r="CJ218" i="2"/>
  <c r="CJ226" i="2"/>
  <c r="CJ234" i="2"/>
  <c r="CJ242" i="2"/>
  <c r="CJ250" i="2"/>
  <c r="CJ258" i="2"/>
  <c r="CJ266" i="2"/>
  <c r="CJ274" i="2"/>
  <c r="CJ282" i="2"/>
  <c r="CJ290" i="2"/>
  <c r="CJ298" i="2"/>
  <c r="CJ306" i="2"/>
  <c r="CJ314" i="2"/>
  <c r="CJ322" i="2"/>
  <c r="CJ330" i="2"/>
  <c r="CJ338" i="2"/>
  <c r="CJ346" i="2"/>
  <c r="CJ354" i="2"/>
  <c r="CJ362" i="2"/>
  <c r="CJ370" i="2"/>
  <c r="CJ378" i="2"/>
  <c r="CJ386" i="2"/>
  <c r="CJ394" i="2"/>
  <c r="CJ402" i="2"/>
  <c r="CJ410" i="2"/>
  <c r="CJ418" i="2"/>
  <c r="CJ426" i="2"/>
  <c r="CJ434" i="2"/>
  <c r="CJ442" i="2"/>
  <c r="CJ450" i="2"/>
  <c r="CJ458" i="2"/>
  <c r="CJ466" i="2"/>
  <c r="CJ474" i="2"/>
  <c r="CJ482" i="2"/>
  <c r="CJ490" i="2"/>
  <c r="CJ498" i="2"/>
  <c r="CJ506" i="2"/>
  <c r="CJ514" i="2"/>
  <c r="CJ522" i="2"/>
  <c r="CJ530" i="2"/>
  <c r="CJ538" i="2"/>
  <c r="CJ546" i="2"/>
  <c r="CJ554" i="2"/>
  <c r="CJ562" i="2"/>
  <c r="CJ570" i="2"/>
  <c r="CJ578" i="2"/>
  <c r="CJ586" i="2"/>
  <c r="CJ594" i="2"/>
  <c r="CJ602" i="2"/>
  <c r="CJ610" i="2"/>
  <c r="CJ618" i="2"/>
  <c r="CJ626" i="2"/>
  <c r="CJ634" i="2"/>
  <c r="CJ642" i="2"/>
  <c r="CJ650" i="2"/>
  <c r="CJ658" i="2"/>
  <c r="CJ666" i="2"/>
  <c r="CJ674" i="2"/>
  <c r="CJ682" i="2"/>
  <c r="CJ690" i="2"/>
  <c r="CJ36" i="2"/>
  <c r="CJ44" i="2"/>
  <c r="CJ52" i="2"/>
  <c r="CJ60" i="2"/>
  <c r="CJ68" i="2"/>
  <c r="CJ76" i="2"/>
  <c r="CJ84" i="2"/>
  <c r="CJ92" i="2"/>
  <c r="CJ100" i="2"/>
  <c r="CJ108" i="2"/>
  <c r="CJ116" i="2"/>
  <c r="CJ124" i="2"/>
  <c r="CJ132" i="2"/>
  <c r="CJ140" i="2"/>
  <c r="CJ148" i="2"/>
  <c r="CJ156" i="2"/>
  <c r="CJ164" i="2"/>
  <c r="CJ172" i="2"/>
  <c r="CJ180" i="2"/>
  <c r="CJ188" i="2"/>
  <c r="CJ196" i="2"/>
  <c r="CJ204" i="2"/>
  <c r="CJ212" i="2"/>
  <c r="CJ220" i="2"/>
  <c r="CJ228" i="2"/>
  <c r="CJ236" i="2"/>
  <c r="CJ244" i="2"/>
  <c r="CJ252" i="2"/>
  <c r="CJ260" i="2"/>
  <c r="CJ268" i="2"/>
  <c r="CJ276" i="2"/>
  <c r="CJ284" i="2"/>
  <c r="CJ292" i="2"/>
  <c r="CJ300" i="2"/>
  <c r="CJ308" i="2"/>
  <c r="CJ316" i="2"/>
  <c r="CJ324" i="2"/>
  <c r="CJ332" i="2"/>
  <c r="CJ340" i="2"/>
  <c r="CJ348" i="2"/>
  <c r="CJ356" i="2"/>
  <c r="CJ364" i="2"/>
  <c r="CJ372" i="2"/>
  <c r="CJ380" i="2"/>
  <c r="CJ388" i="2"/>
  <c r="CJ396" i="2"/>
  <c r="CJ404" i="2"/>
  <c r="CJ412" i="2"/>
  <c r="CJ420" i="2"/>
  <c r="CJ428" i="2"/>
  <c r="CJ436" i="2"/>
  <c r="CJ444" i="2"/>
  <c r="CJ452" i="2"/>
  <c r="CJ460" i="2"/>
  <c r="CJ468" i="2"/>
  <c r="CJ476" i="2"/>
  <c r="CJ484" i="2"/>
  <c r="CJ492" i="2"/>
  <c r="CJ500" i="2"/>
  <c r="CJ508" i="2"/>
  <c r="CJ516" i="2"/>
  <c r="CJ524" i="2"/>
  <c r="CJ532" i="2"/>
  <c r="CJ540" i="2"/>
  <c r="CJ548" i="2"/>
  <c r="CJ556" i="2"/>
  <c r="CJ564" i="2"/>
  <c r="CJ572" i="2"/>
  <c r="CJ580" i="2"/>
  <c r="CJ588" i="2"/>
  <c r="CJ596" i="2"/>
  <c r="CJ604" i="2"/>
  <c r="CJ612" i="2"/>
  <c r="CJ620" i="2"/>
  <c r="CJ628" i="2"/>
  <c r="CJ636" i="2"/>
  <c r="CJ644" i="2"/>
  <c r="CJ652" i="2"/>
  <c r="CJ660" i="2"/>
  <c r="CJ668" i="2"/>
  <c r="CJ676" i="2"/>
  <c r="CJ684" i="2"/>
  <c r="CJ692" i="2"/>
  <c r="CJ700" i="2"/>
  <c r="CJ708" i="2"/>
  <c r="CJ37" i="2"/>
  <c r="CJ33" i="2"/>
  <c r="CJ35" i="2"/>
  <c r="CJ40" i="2"/>
  <c r="CJ51" i="2"/>
  <c r="CJ62" i="2"/>
  <c r="CJ72" i="2"/>
  <c r="CJ83" i="2"/>
  <c r="CJ94" i="2"/>
  <c r="CJ104" i="2"/>
  <c r="CJ115" i="2"/>
  <c r="CJ126" i="2"/>
  <c r="CJ136" i="2"/>
  <c r="CJ147" i="2"/>
  <c r="CJ158" i="2"/>
  <c r="CJ168" i="2"/>
  <c r="CJ179" i="2"/>
  <c r="CJ190" i="2"/>
  <c r="CJ200" i="2"/>
  <c r="CJ211" i="2"/>
  <c r="CJ222" i="2"/>
  <c r="CJ232" i="2"/>
  <c r="CJ243" i="2"/>
  <c r="CJ254" i="2"/>
  <c r="CJ264" i="2"/>
  <c r="CJ275" i="2"/>
  <c r="CJ286" i="2"/>
  <c r="CJ296" i="2"/>
  <c r="CJ307" i="2"/>
  <c r="CJ318" i="2"/>
  <c r="CJ328" i="2"/>
  <c r="CJ339" i="2"/>
  <c r="CJ350" i="2"/>
  <c r="CJ360" i="2"/>
  <c r="CJ371" i="2"/>
  <c r="CJ382" i="2"/>
  <c r="CJ392" i="2"/>
  <c r="CJ403" i="2"/>
  <c r="CJ414" i="2"/>
  <c r="CJ424" i="2"/>
  <c r="CJ435" i="2"/>
  <c r="CJ446" i="2"/>
  <c r="CJ456" i="2"/>
  <c r="CJ467" i="2"/>
  <c r="CJ478" i="2"/>
  <c r="CJ488" i="2"/>
  <c r="CJ499" i="2"/>
  <c r="CJ510" i="2"/>
  <c r="CJ520" i="2"/>
  <c r="CJ531" i="2"/>
  <c r="CJ542" i="2"/>
  <c r="CJ552" i="2"/>
  <c r="CJ563" i="2"/>
  <c r="CJ574" i="2"/>
  <c r="CJ584" i="2"/>
  <c r="CJ595" i="2"/>
  <c r="CJ606" i="2"/>
  <c r="CJ616" i="2"/>
  <c r="CJ627" i="2"/>
  <c r="CJ638" i="2"/>
  <c r="CJ648" i="2"/>
  <c r="CJ659" i="2"/>
  <c r="CJ670" i="2"/>
  <c r="CJ680" i="2"/>
  <c r="CJ691" i="2"/>
  <c r="CJ701" i="2"/>
  <c r="CJ710" i="2"/>
  <c r="CJ718" i="2"/>
  <c r="CJ726" i="2"/>
  <c r="CJ734" i="2"/>
  <c r="CJ742" i="2"/>
  <c r="CJ750" i="2"/>
  <c r="CJ758" i="2"/>
  <c r="CJ766" i="2"/>
  <c r="CJ774" i="2"/>
  <c r="CJ782" i="2"/>
  <c r="CJ790" i="2"/>
  <c r="CJ798" i="2"/>
  <c r="CJ806" i="2"/>
  <c r="CJ814" i="2"/>
  <c r="CJ822" i="2"/>
  <c r="CJ830" i="2"/>
  <c r="CJ838" i="2"/>
  <c r="CJ846" i="2"/>
  <c r="CJ854" i="2"/>
  <c r="CJ862" i="2"/>
  <c r="CJ870" i="2"/>
  <c r="CJ43" i="2"/>
  <c r="CJ54" i="2"/>
  <c r="CJ64" i="2"/>
  <c r="CJ75" i="2"/>
  <c r="CJ86" i="2"/>
  <c r="CJ96" i="2"/>
  <c r="CJ107" i="2"/>
  <c r="CJ118" i="2"/>
  <c r="CJ128" i="2"/>
  <c r="CJ139" i="2"/>
  <c r="CJ150" i="2"/>
  <c r="CJ160" i="2"/>
  <c r="CJ171" i="2"/>
  <c r="CJ182" i="2"/>
  <c r="CJ192" i="2"/>
  <c r="CJ203" i="2"/>
  <c r="CJ214" i="2"/>
  <c r="CJ224" i="2"/>
  <c r="CJ235" i="2"/>
  <c r="CJ246" i="2"/>
  <c r="CJ256" i="2"/>
  <c r="CJ267" i="2"/>
  <c r="CJ278" i="2"/>
  <c r="CJ288" i="2"/>
  <c r="CJ299" i="2"/>
  <c r="CJ310" i="2"/>
  <c r="CJ320" i="2"/>
  <c r="CJ331" i="2"/>
  <c r="CJ342" i="2"/>
  <c r="CJ352" i="2"/>
  <c r="CJ363" i="2"/>
  <c r="CJ374" i="2"/>
  <c r="CJ384" i="2"/>
  <c r="CJ395" i="2"/>
  <c r="CJ406" i="2"/>
  <c r="CJ416" i="2"/>
  <c r="CJ427" i="2"/>
  <c r="CJ438" i="2"/>
  <c r="CJ448" i="2"/>
  <c r="CJ459" i="2"/>
  <c r="CJ470" i="2"/>
  <c r="CJ480" i="2"/>
  <c r="CJ491" i="2"/>
  <c r="CJ502" i="2"/>
  <c r="CJ512" i="2"/>
  <c r="CJ523" i="2"/>
  <c r="CJ534" i="2"/>
  <c r="CJ544" i="2"/>
  <c r="CJ555" i="2"/>
  <c r="CJ566" i="2"/>
  <c r="CJ576" i="2"/>
  <c r="CJ587" i="2"/>
  <c r="CJ598" i="2"/>
  <c r="CJ608" i="2"/>
  <c r="CJ619" i="2"/>
  <c r="CJ630" i="2"/>
  <c r="CJ640" i="2"/>
  <c r="CJ651" i="2"/>
  <c r="CJ662" i="2"/>
  <c r="CJ672" i="2"/>
  <c r="CJ683" i="2"/>
  <c r="CJ694" i="2"/>
  <c r="CJ703" i="2"/>
  <c r="CJ712" i="2"/>
  <c r="CJ720" i="2"/>
  <c r="CJ728" i="2"/>
  <c r="CJ736" i="2"/>
  <c r="CJ744" i="2"/>
  <c r="CJ752" i="2"/>
  <c r="CJ760" i="2"/>
  <c r="CJ768" i="2"/>
  <c r="CJ776" i="2"/>
  <c r="CJ784" i="2"/>
  <c r="CJ792" i="2"/>
  <c r="CJ800" i="2"/>
  <c r="CJ808" i="2"/>
  <c r="CJ816" i="2"/>
  <c r="CJ824" i="2"/>
  <c r="CJ832" i="2"/>
  <c r="CJ840" i="2"/>
  <c r="CJ848" i="2"/>
  <c r="CJ856" i="2"/>
  <c r="CJ864" i="2"/>
  <c r="CJ872" i="2"/>
  <c r="CJ39" i="2"/>
  <c r="CJ55" i="2"/>
  <c r="CJ69" i="2"/>
  <c r="CJ81" i="2"/>
  <c r="CJ97" i="2"/>
  <c r="CJ111" i="2"/>
  <c r="CJ125" i="2"/>
  <c r="CJ141" i="2"/>
  <c r="CJ153" i="2"/>
  <c r="CJ167" i="2"/>
  <c r="CJ183" i="2"/>
  <c r="CJ197" i="2"/>
  <c r="CJ209" i="2"/>
  <c r="CJ225" i="2"/>
  <c r="CJ239" i="2"/>
  <c r="CJ253" i="2"/>
  <c r="CJ269" i="2"/>
  <c r="CJ281" i="2"/>
  <c r="CJ45" i="2"/>
  <c r="CJ57" i="2"/>
  <c r="CJ71" i="2"/>
  <c r="CJ87" i="2"/>
  <c r="CJ101" i="2"/>
  <c r="CJ113" i="2"/>
  <c r="CJ129" i="2"/>
  <c r="CJ143" i="2"/>
  <c r="CJ157" i="2"/>
  <c r="CJ173" i="2"/>
  <c r="CJ185" i="2"/>
  <c r="CJ199" i="2"/>
  <c r="CJ215" i="2"/>
  <c r="CJ229" i="2"/>
  <c r="CJ241" i="2"/>
  <c r="CJ257" i="2"/>
  <c r="CJ271" i="2"/>
  <c r="CJ285" i="2"/>
  <c r="CJ301" i="2"/>
  <c r="CJ313" i="2"/>
  <c r="CJ327" i="2"/>
  <c r="CJ343" i="2"/>
  <c r="CJ357" i="2"/>
  <c r="CJ369" i="2"/>
  <c r="CJ385" i="2"/>
  <c r="CJ399" i="2"/>
  <c r="CJ413" i="2"/>
  <c r="CJ429" i="2"/>
  <c r="CJ441" i="2"/>
  <c r="CJ455" i="2"/>
  <c r="CJ471" i="2"/>
  <c r="CJ485" i="2"/>
  <c r="CJ497" i="2"/>
  <c r="CJ513" i="2"/>
  <c r="CJ527" i="2"/>
  <c r="CJ541" i="2"/>
  <c r="CJ557" i="2"/>
  <c r="CJ569" i="2"/>
  <c r="CJ583" i="2"/>
  <c r="CJ599" i="2"/>
  <c r="CJ613" i="2"/>
  <c r="CJ625" i="2"/>
  <c r="CJ641" i="2"/>
  <c r="CJ655" i="2"/>
  <c r="CJ669" i="2"/>
  <c r="CJ685" i="2"/>
  <c r="CJ697" i="2"/>
  <c r="CJ709" i="2"/>
  <c r="CJ721" i="2"/>
  <c r="CJ731" i="2"/>
  <c r="CJ741" i="2"/>
  <c r="CJ753" i="2"/>
  <c r="CJ763" i="2"/>
  <c r="CJ773" i="2"/>
  <c r="CJ785" i="2"/>
  <c r="CJ795" i="2"/>
  <c r="CJ805" i="2"/>
  <c r="CJ817" i="2"/>
  <c r="CJ827" i="2"/>
  <c r="CJ837" i="2"/>
  <c r="CJ849" i="2"/>
  <c r="CJ859" i="2"/>
  <c r="CJ869" i="2"/>
  <c r="CJ48" i="2"/>
  <c r="CJ63" i="2"/>
  <c r="CJ78" i="2"/>
  <c r="CJ91" i="2"/>
  <c r="CJ105" i="2"/>
  <c r="CJ120" i="2"/>
  <c r="CJ134" i="2"/>
  <c r="CJ149" i="2"/>
  <c r="CJ163" i="2"/>
  <c r="CJ176" i="2"/>
  <c r="CJ191" i="2"/>
  <c r="CJ206" i="2"/>
  <c r="CJ219" i="2"/>
  <c r="CJ233" i="2"/>
  <c r="CJ248" i="2"/>
  <c r="CJ262" i="2"/>
  <c r="CJ277" i="2"/>
  <c r="CJ291" i="2"/>
  <c r="CJ304" i="2"/>
  <c r="CJ319" i="2"/>
  <c r="CJ334" i="2"/>
  <c r="CJ347" i="2"/>
  <c r="CJ361" i="2"/>
  <c r="CJ376" i="2"/>
  <c r="CJ390" i="2"/>
  <c r="CJ405" i="2"/>
  <c r="CJ419" i="2"/>
  <c r="CJ432" i="2"/>
  <c r="CJ447" i="2"/>
  <c r="CJ462" i="2"/>
  <c r="CJ475" i="2"/>
  <c r="CJ489" i="2"/>
  <c r="CJ504" i="2"/>
  <c r="CJ518" i="2"/>
  <c r="CJ533" i="2"/>
  <c r="CJ547" i="2"/>
  <c r="CJ560" i="2"/>
  <c r="CJ575" i="2"/>
  <c r="CJ590" i="2"/>
  <c r="CJ603" i="2"/>
  <c r="CJ617" i="2"/>
  <c r="CJ632" i="2"/>
  <c r="CJ646" i="2"/>
  <c r="CJ661" i="2"/>
  <c r="CJ675" i="2"/>
  <c r="CJ688" i="2"/>
  <c r="CJ702" i="2"/>
  <c r="CJ714" i="2"/>
  <c r="CJ724" i="2"/>
  <c r="CJ735" i="2"/>
  <c r="CJ746" i="2"/>
  <c r="CJ756" i="2"/>
  <c r="CJ767" i="2"/>
  <c r="CJ778" i="2"/>
  <c r="CJ788" i="2"/>
  <c r="CJ799" i="2"/>
  <c r="CJ810" i="2"/>
  <c r="CJ820" i="2"/>
  <c r="CJ831" i="2"/>
  <c r="CJ842" i="2"/>
  <c r="CJ852" i="2"/>
  <c r="CJ863" i="2"/>
  <c r="Y58" i="2"/>
  <c r="Y83" i="2"/>
  <c r="Y107" i="2"/>
  <c r="Y115" i="2"/>
  <c r="Y131" i="2"/>
  <c r="Y147" i="2"/>
  <c r="Y155" i="2"/>
  <c r="Y163" i="2"/>
  <c r="Y171" i="2"/>
  <c r="Y179" i="2"/>
  <c r="Y187" i="2"/>
  <c r="Y195" i="2"/>
  <c r="Y203" i="2"/>
  <c r="Y211" i="2"/>
  <c r="CJ38" i="2"/>
  <c r="CJ61" i="2"/>
  <c r="CJ85" i="2"/>
  <c r="CJ109" i="2"/>
  <c r="CJ131" i="2"/>
  <c r="CJ152" i="2"/>
  <c r="CJ175" i="2"/>
  <c r="CJ198" i="2"/>
  <c r="CJ221" i="2"/>
  <c r="CJ245" i="2"/>
  <c r="CJ265" i="2"/>
  <c r="CJ289" i="2"/>
  <c r="CJ309" i="2"/>
  <c r="CJ326" i="2"/>
  <c r="CJ345" i="2"/>
  <c r="CJ366" i="2"/>
  <c r="CJ383" i="2"/>
  <c r="CJ401" i="2"/>
  <c r="CJ422" i="2"/>
  <c r="CJ440" i="2"/>
  <c r="CJ461" i="2"/>
  <c r="CJ479" i="2"/>
  <c r="CJ496" i="2"/>
  <c r="CJ517" i="2"/>
  <c r="CJ536" i="2"/>
  <c r="CJ553" i="2"/>
  <c r="CJ573" i="2"/>
  <c r="CJ592" i="2"/>
  <c r="CJ611" i="2"/>
  <c r="CJ631" i="2"/>
  <c r="CJ649" i="2"/>
  <c r="CJ667" i="2"/>
  <c r="CJ687" i="2"/>
  <c r="CJ705" i="2"/>
  <c r="CJ719" i="2"/>
  <c r="CJ41" i="2"/>
  <c r="CJ65" i="2"/>
  <c r="CJ88" i="2"/>
  <c r="CJ110" i="2"/>
  <c r="CJ133" i="2"/>
  <c r="CJ155" i="2"/>
  <c r="CJ177" i="2"/>
  <c r="CJ201" i="2"/>
  <c r="CJ223" i="2"/>
  <c r="CJ247" i="2"/>
  <c r="CJ270" i="2"/>
  <c r="CJ293" i="2"/>
  <c r="CJ311" i="2"/>
  <c r="CJ329" i="2"/>
  <c r="CJ349" i="2"/>
  <c r="CJ367" i="2"/>
  <c r="CJ387" i="2"/>
  <c r="CJ407" i="2"/>
  <c r="CJ423" i="2"/>
  <c r="CJ443" i="2"/>
  <c r="CJ463" i="2"/>
  <c r="CJ481" i="2"/>
  <c r="CJ501" i="2"/>
  <c r="CJ519" i="2"/>
  <c r="CJ537" i="2"/>
  <c r="CJ558" i="2"/>
  <c r="CJ577" i="2"/>
  <c r="CJ593" i="2"/>
  <c r="CJ614" i="2"/>
  <c r="CJ633" i="2"/>
  <c r="CJ653" i="2"/>
  <c r="CJ671" i="2"/>
  <c r="CJ689" i="2"/>
  <c r="CJ706" i="2"/>
  <c r="CJ722" i="2"/>
  <c r="CJ737" i="2"/>
  <c r="CJ749" i="2"/>
  <c r="CJ764" i="2"/>
  <c r="CJ779" i="2"/>
  <c r="CJ793" i="2"/>
  <c r="CJ807" i="2"/>
  <c r="CJ821" i="2"/>
  <c r="CJ835" i="2"/>
  <c r="CJ850" i="2"/>
  <c r="CJ865" i="2"/>
  <c r="Y59" i="2"/>
  <c r="Y127" i="2"/>
  <c r="Y136" i="2"/>
  <c r="Y154" i="2"/>
  <c r="Y164" i="2"/>
  <c r="Y173" i="2"/>
  <c r="Y182" i="2"/>
  <c r="Y191" i="2"/>
  <c r="Y200" i="2"/>
  <c r="Y209" i="2"/>
  <c r="Y218" i="2"/>
  <c r="Y226" i="2"/>
  <c r="Y234" i="2"/>
  <c r="Y242" i="2"/>
  <c r="Y250" i="2"/>
  <c r="Y258" i="2"/>
  <c r="Y266" i="2"/>
  <c r="Y274" i="2"/>
  <c r="Y282" i="2"/>
  <c r="Y290" i="2"/>
  <c r="Y298" i="2"/>
  <c r="Y306" i="2"/>
  <c r="Y314" i="2"/>
  <c r="Y322" i="2"/>
  <c r="Y330" i="2"/>
  <c r="Y338" i="2"/>
  <c r="Y346" i="2"/>
  <c r="Y354" i="2"/>
  <c r="Y362" i="2"/>
  <c r="Y370" i="2"/>
  <c r="Y378" i="2"/>
  <c r="CJ47" i="2"/>
  <c r="CJ70" i="2"/>
  <c r="CJ93" i="2"/>
  <c r="CJ117" i="2"/>
  <c r="CJ137" i="2"/>
  <c r="CJ161" i="2"/>
  <c r="CJ184" i="2"/>
  <c r="CJ207" i="2"/>
  <c r="CJ230" i="2"/>
  <c r="CJ251" i="2"/>
  <c r="CJ273" i="2"/>
  <c r="CJ295" i="2"/>
  <c r="CJ315" i="2"/>
  <c r="CJ335" i="2"/>
  <c r="CJ353" i="2"/>
  <c r="CJ373" i="2"/>
  <c r="CJ391" i="2"/>
  <c r="CJ409" i="2"/>
  <c r="CJ430" i="2"/>
  <c r="CJ449" i="2"/>
  <c r="CJ465" i="2"/>
  <c r="CJ486" i="2"/>
  <c r="CJ505" i="2"/>
  <c r="CJ525" i="2"/>
  <c r="CJ543" i="2"/>
  <c r="CJ561" i="2"/>
  <c r="CJ581" i="2"/>
  <c r="CJ600" i="2"/>
  <c r="CJ621" i="2"/>
  <c r="CJ637" i="2"/>
  <c r="CJ656" i="2"/>
  <c r="CJ677" i="2"/>
  <c r="CJ695" i="2"/>
  <c r="CJ711" i="2"/>
  <c r="CJ725" i="2"/>
  <c r="CJ739" i="2"/>
  <c r="CJ754" i="2"/>
  <c r="CJ769" i="2"/>
  <c r="CJ781" i="2"/>
  <c r="CJ796" i="2"/>
  <c r="CJ811" i="2"/>
  <c r="CJ825" i="2"/>
  <c r="CJ839" i="2"/>
  <c r="CJ853" i="2"/>
  <c r="CJ867" i="2"/>
  <c r="Y84" i="2"/>
  <c r="Y93" i="2"/>
  <c r="Y111" i="2"/>
  <c r="Y120" i="2"/>
  <c r="Y148" i="2"/>
  <c r="Y157" i="2"/>
  <c r="Y166" i="2"/>
  <c r="Y175" i="2"/>
  <c r="Y184" i="2"/>
  <c r="Y193" i="2"/>
  <c r="Y202" i="2"/>
  <c r="Y212" i="2"/>
  <c r="Y220" i="2"/>
  <c r="Y228" i="2"/>
  <c r="Y236" i="2"/>
  <c r="Y244" i="2"/>
  <c r="Y252" i="2"/>
  <c r="Y260" i="2"/>
  <c r="Y268" i="2"/>
  <c r="Y276" i="2"/>
  <c r="Y284" i="2"/>
  <c r="Y292" i="2"/>
  <c r="Y300" i="2"/>
  <c r="Y308" i="2"/>
  <c r="Y316" i="2"/>
  <c r="Y324" i="2"/>
  <c r="Y332" i="2"/>
  <c r="Y340" i="2"/>
  <c r="Y348" i="2"/>
  <c r="Y356" i="2"/>
  <c r="Y364" i="2"/>
  <c r="Y372" i="2"/>
  <c r="Y380" i="2"/>
  <c r="Y388" i="2"/>
  <c r="Y396" i="2"/>
  <c r="Y404" i="2"/>
  <c r="Y412" i="2"/>
  <c r="Y420" i="2"/>
  <c r="Y428" i="2"/>
  <c r="Y436" i="2"/>
  <c r="Y444" i="2"/>
  <c r="Y452" i="2"/>
  <c r="Y460" i="2"/>
  <c r="Y468" i="2"/>
  <c r="Y476" i="2"/>
  <c r="Y484" i="2"/>
  <c r="Y492" i="2"/>
  <c r="Y500" i="2"/>
  <c r="Y508" i="2"/>
  <c r="Y516" i="2"/>
  <c r="Y524" i="2"/>
  <c r="Y532" i="2"/>
  <c r="Y540" i="2"/>
  <c r="Y548" i="2"/>
  <c r="Y556" i="2"/>
  <c r="Y564" i="2"/>
  <c r="Y572" i="2"/>
  <c r="Y580" i="2"/>
  <c r="Y588" i="2"/>
  <c r="Y596" i="2"/>
  <c r="Y612" i="2"/>
  <c r="Y620" i="2"/>
  <c r="Y628" i="2"/>
  <c r="Y636" i="2"/>
  <c r="Y644" i="2"/>
  <c r="Y652" i="2"/>
  <c r="Y660" i="2"/>
  <c r="Y668" i="2"/>
  <c r="Y676" i="2"/>
  <c r="Y684" i="2"/>
  <c r="Y692" i="2"/>
  <c r="Y700" i="2"/>
  <c r="Y708" i="2"/>
  <c r="Y716" i="2"/>
  <c r="Y724" i="2"/>
  <c r="Y732" i="2"/>
  <c r="Y740" i="2"/>
  <c r="Y748" i="2"/>
  <c r="Y756" i="2"/>
  <c r="Y764" i="2"/>
  <c r="Y772" i="2"/>
  <c r="Y780" i="2"/>
  <c r="Y788" i="2"/>
  <c r="Y796" i="2"/>
  <c r="Y804" i="2"/>
  <c r="Y812" i="2"/>
  <c r="Y820" i="2"/>
  <c r="Y828" i="2"/>
  <c r="Y836" i="2"/>
  <c r="CJ56" i="2"/>
  <c r="CJ79" i="2"/>
  <c r="CJ102" i="2"/>
  <c r="CJ123" i="2"/>
  <c r="CJ145" i="2"/>
  <c r="CJ169" i="2"/>
  <c r="CJ193" i="2"/>
  <c r="CJ216" i="2"/>
  <c r="CJ238" i="2"/>
  <c r="CJ261" i="2"/>
  <c r="CJ283" i="2"/>
  <c r="CJ303" i="2"/>
  <c r="CJ323" i="2"/>
  <c r="CJ341" i="2"/>
  <c r="CJ359" i="2"/>
  <c r="CJ379" i="2"/>
  <c r="CJ398" i="2"/>
  <c r="CJ417" i="2"/>
  <c r="CJ437" i="2"/>
  <c r="CJ454" i="2"/>
  <c r="CJ473" i="2"/>
  <c r="CJ494" i="2"/>
  <c r="CJ511" i="2"/>
  <c r="CJ529" i="2"/>
  <c r="CJ550" i="2"/>
  <c r="CJ568" i="2"/>
  <c r="CJ589" i="2"/>
  <c r="CJ607" i="2"/>
  <c r="CJ624" i="2"/>
  <c r="CJ645" i="2"/>
  <c r="CJ664" i="2"/>
  <c r="CJ681" i="2"/>
  <c r="CJ699" i="2"/>
  <c r="CJ716" i="2"/>
  <c r="CJ730" i="2"/>
  <c r="CJ745" i="2"/>
  <c r="CJ759" i="2"/>
  <c r="CJ772" i="2"/>
  <c r="CJ787" i="2"/>
  <c r="CJ802" i="2"/>
  <c r="CJ815" i="2"/>
  <c r="CJ829" i="2"/>
  <c r="CJ844" i="2"/>
  <c r="CJ858" i="2"/>
  <c r="CJ32" i="2"/>
  <c r="Y87" i="2"/>
  <c r="Y96" i="2"/>
  <c r="Y105" i="2"/>
  <c r="Y114" i="2"/>
  <c r="Y124" i="2"/>
  <c r="Y133" i="2"/>
  <c r="Y142" i="2"/>
  <c r="Y151" i="2"/>
  <c r="Y160" i="2"/>
  <c r="Y169" i="2"/>
  <c r="Y178" i="2"/>
  <c r="Y188" i="2"/>
  <c r="Y197" i="2"/>
  <c r="Y206" i="2"/>
  <c r="Y215" i="2"/>
  <c r="Y223" i="2"/>
  <c r="Y231" i="2"/>
  <c r="Y239" i="2"/>
  <c r="Y247" i="2"/>
  <c r="Y255" i="2"/>
  <c r="Y263" i="2"/>
  <c r="Y271" i="2"/>
  <c r="Y279" i="2"/>
  <c r="Y287" i="2"/>
  <c r="Y295" i="2"/>
  <c r="Y311" i="2"/>
  <c r="Y319" i="2"/>
  <c r="Y327" i="2"/>
  <c r="Y335" i="2"/>
  <c r="Y343" i="2"/>
  <c r="Y351" i="2"/>
  <c r="Y359" i="2"/>
  <c r="Y367" i="2"/>
  <c r="Y375" i="2"/>
  <c r="Y383" i="2"/>
  <c r="Y391" i="2"/>
  <c r="Y399" i="2"/>
  <c r="Y407" i="2"/>
  <c r="Y415" i="2"/>
  <c r="Y423" i="2"/>
  <c r="Y431" i="2"/>
  <c r="Y439" i="2"/>
  <c r="Y447" i="2"/>
  <c r="Y455" i="2"/>
  <c r="Y463" i="2"/>
  <c r="Y471" i="2"/>
  <c r="Y479" i="2"/>
  <c r="Y487" i="2"/>
  <c r="Y495" i="2"/>
  <c r="Y503" i="2"/>
  <c r="Y511" i="2"/>
  <c r="Y519" i="2"/>
  <c r="Y527" i="2"/>
  <c r="Y535" i="2"/>
  <c r="Y543" i="2"/>
  <c r="Y551" i="2"/>
  <c r="Y559" i="2"/>
  <c r="Y567" i="2"/>
  <c r="Y575" i="2"/>
  <c r="Y583" i="2"/>
  <c r="Y591" i="2"/>
  <c r="Y599" i="2"/>
  <c r="Y607" i="2"/>
  <c r="Y615" i="2"/>
  <c r="Y623" i="2"/>
  <c r="Y631" i="2"/>
  <c r="Y639" i="2"/>
  <c r="Y647" i="2"/>
  <c r="Y655" i="2"/>
  <c r="Y663" i="2"/>
  <c r="Y671" i="2"/>
  <c r="Y679" i="2"/>
  <c r="Y687" i="2"/>
  <c r="Y695" i="2"/>
  <c r="Y703" i="2"/>
  <c r="Y711" i="2"/>
  <c r="Y719" i="2"/>
  <c r="Y727" i="2"/>
  <c r="Y735" i="2"/>
  <c r="Y743" i="2"/>
  <c r="Y751" i="2"/>
  <c r="Y759" i="2"/>
  <c r="Y767" i="2"/>
  <c r="Y775" i="2"/>
  <c r="Y783" i="2"/>
  <c r="Y791" i="2"/>
  <c r="Y799" i="2"/>
  <c r="Y807" i="2"/>
  <c r="Y815" i="2"/>
  <c r="Y823" i="2"/>
  <c r="Y831" i="2"/>
  <c r="Y839" i="2"/>
  <c r="Y847" i="2"/>
  <c r="Y855" i="2"/>
  <c r="Y863" i="2"/>
  <c r="Y871" i="2"/>
  <c r="CJ46" i="2"/>
  <c r="CJ89" i="2"/>
  <c r="CJ135" i="2"/>
  <c r="CJ181" i="2"/>
  <c r="CJ227" i="2"/>
  <c r="CJ272" i="2"/>
  <c r="CJ312" i="2"/>
  <c r="CJ351" i="2"/>
  <c r="CJ389" i="2"/>
  <c r="CJ425" i="2"/>
  <c r="CJ464" i="2"/>
  <c r="CJ503" i="2"/>
  <c r="CJ539" i="2"/>
  <c r="CJ579" i="2"/>
  <c r="CJ615" i="2"/>
  <c r="CJ654" i="2"/>
  <c r="CJ693" i="2"/>
  <c r="CJ723" i="2"/>
  <c r="CJ747" i="2"/>
  <c r="CJ770" i="2"/>
  <c r="CJ791" i="2"/>
  <c r="CJ813" i="2"/>
  <c r="CJ836" i="2"/>
  <c r="CJ860" i="2"/>
  <c r="Y76" i="2"/>
  <c r="Y106" i="2"/>
  <c r="Y135" i="2"/>
  <c r="Y150" i="2"/>
  <c r="Y165" i="2"/>
  <c r="Y180" i="2"/>
  <c r="Y194" i="2"/>
  <c r="Y208" i="2"/>
  <c r="Y222" i="2"/>
  <c r="Y235" i="2"/>
  <c r="Y248" i="2"/>
  <c r="Y261" i="2"/>
  <c r="Y273" i="2"/>
  <c r="Y286" i="2"/>
  <c r="Y299" i="2"/>
  <c r="Y312" i="2"/>
  <c r="Y325" i="2"/>
  <c r="Y337" i="2"/>
  <c r="Y350" i="2"/>
  <c r="Y363" i="2"/>
  <c r="Y376" i="2"/>
  <c r="Y387" i="2"/>
  <c r="Y398" i="2"/>
  <c r="Y409" i="2"/>
  <c r="Y419" i="2"/>
  <c r="Y430" i="2"/>
  <c r="Y441" i="2"/>
  <c r="Y451" i="2"/>
  <c r="Y462" i="2"/>
  <c r="Y473" i="2"/>
  <c r="Y483" i="2"/>
  <c r="Y494" i="2"/>
  <c r="Y505" i="2"/>
  <c r="Y515" i="2"/>
  <c r="Y526" i="2"/>
  <c r="Y537" i="2"/>
  <c r="Y547" i="2"/>
  <c r="Y558" i="2"/>
  <c r="Y569" i="2"/>
  <c r="Y579" i="2"/>
  <c r="Y590" i="2"/>
  <c r="Y601" i="2"/>
  <c r="Y611" i="2"/>
  <c r="Y622" i="2"/>
  <c r="Y633" i="2"/>
  <c r="Y643" i="2"/>
  <c r="Y654" i="2"/>
  <c r="Y665" i="2"/>
  <c r="Y675" i="2"/>
  <c r="Y686" i="2"/>
  <c r="Y697" i="2"/>
  <c r="Y707" i="2"/>
  <c r="Y718" i="2"/>
  <c r="Y729" i="2"/>
  <c r="Y739" i="2"/>
  <c r="Y750" i="2"/>
  <c r="Y761" i="2"/>
  <c r="CJ49" i="2"/>
  <c r="CJ95" i="2"/>
  <c r="CJ142" i="2"/>
  <c r="CJ187" i="2"/>
  <c r="CJ231" i="2"/>
  <c r="CJ279" i="2"/>
  <c r="CJ317" i="2"/>
  <c r="CJ355" i="2"/>
  <c r="CJ393" i="2"/>
  <c r="CJ431" i="2"/>
  <c r="CJ469" i="2"/>
  <c r="CJ507" i="2"/>
  <c r="CJ545" i="2"/>
  <c r="CJ582" i="2"/>
  <c r="CJ622" i="2"/>
  <c r="CJ657" i="2"/>
  <c r="CJ696" i="2"/>
  <c r="CJ727" i="2"/>
  <c r="CJ748" i="2"/>
  <c r="CJ771" i="2"/>
  <c r="CJ794" i="2"/>
  <c r="CJ818" i="2"/>
  <c r="CJ841" i="2"/>
  <c r="CJ861" i="2"/>
  <c r="Y78" i="2"/>
  <c r="Y94" i="2"/>
  <c r="Y108" i="2"/>
  <c r="Y137" i="2"/>
  <c r="Y152" i="2"/>
  <c r="Y167" i="2"/>
  <c r="Y181" i="2"/>
  <c r="Y196" i="2"/>
  <c r="Y224" i="2"/>
  <c r="Y237" i="2"/>
  <c r="Y249" i="2"/>
  <c r="Y262" i="2"/>
  <c r="Y275" i="2"/>
  <c r="Y288" i="2"/>
  <c r="Y301" i="2"/>
  <c r="Y313" i="2"/>
  <c r="Y326" i="2"/>
  <c r="Y339" i="2"/>
  <c r="Y352" i="2"/>
  <c r="Y365" i="2"/>
  <c r="Y377" i="2"/>
  <c r="Y389" i="2"/>
  <c r="Y400" i="2"/>
  <c r="Y410" i="2"/>
  <c r="Y421" i="2"/>
  <c r="Y432" i="2"/>
  <c r="Y442" i="2"/>
  <c r="Y453" i="2"/>
  <c r="Y464" i="2"/>
  <c r="Y474" i="2"/>
  <c r="Y485" i="2"/>
  <c r="Y496" i="2"/>
  <c r="Y506" i="2"/>
  <c r="Y517" i="2"/>
  <c r="Y528" i="2"/>
  <c r="Y538" i="2"/>
  <c r="Y549" i="2"/>
  <c r="Y560" i="2"/>
  <c r="Y570" i="2"/>
  <c r="Y581" i="2"/>
  <c r="Y592" i="2"/>
  <c r="Y602" i="2"/>
  <c r="Y613" i="2"/>
  <c r="Y624" i="2"/>
  <c r="Y634" i="2"/>
  <c r="Y645" i="2"/>
  <c r="Y656" i="2"/>
  <c r="Y666" i="2"/>
  <c r="Y677" i="2"/>
  <c r="Y688" i="2"/>
  <c r="Y698" i="2"/>
  <c r="Y709" i="2"/>
  <c r="Y720" i="2"/>
  <c r="Y730" i="2"/>
  <c r="Y741" i="2"/>
  <c r="Y752" i="2"/>
  <c r="Y762" i="2"/>
  <c r="Y773" i="2"/>
  <c r="Y784" i="2"/>
  <c r="Y794" i="2"/>
  <c r="Y805" i="2"/>
  <c r="Y816" i="2"/>
  <c r="Y826" i="2"/>
  <c r="Y837" i="2"/>
  <c r="Y846" i="2"/>
  <c r="Y856" i="2"/>
  <c r="Y865" i="2"/>
  <c r="CJ53" i="2"/>
  <c r="CJ99" i="2"/>
  <c r="CJ144" i="2"/>
  <c r="CJ189" i="2"/>
  <c r="CJ237" i="2"/>
  <c r="CJ280" i="2"/>
  <c r="CJ321" i="2"/>
  <c r="CJ358" i="2"/>
  <c r="CJ397" i="2"/>
  <c r="CJ433" i="2"/>
  <c r="CJ59" i="2"/>
  <c r="CJ103" i="2"/>
  <c r="CJ151" i="2"/>
  <c r="CJ195" i="2"/>
  <c r="CJ240" i="2"/>
  <c r="CJ287" i="2"/>
  <c r="CJ325" i="2"/>
  <c r="CJ365" i="2"/>
  <c r="CJ400" i="2"/>
  <c r="CJ439" i="2"/>
  <c r="CJ477" i="2"/>
  <c r="CJ515" i="2"/>
  <c r="CJ551" i="2"/>
  <c r="CJ591" i="2"/>
  <c r="CJ629" i="2"/>
  <c r="CJ665" i="2"/>
  <c r="CJ704" i="2"/>
  <c r="CJ732" i="2"/>
  <c r="CJ755" i="2"/>
  <c r="CJ777" i="2"/>
  <c r="CJ801" i="2"/>
  <c r="CJ823" i="2"/>
  <c r="CJ845" i="2"/>
  <c r="CJ868" i="2"/>
  <c r="Y64" i="2"/>
  <c r="Y97" i="2"/>
  <c r="Y126" i="2"/>
  <c r="Y156" i="2"/>
  <c r="Y170" i="2"/>
  <c r="Y185" i="2"/>
  <c r="Y199" i="2"/>
  <c r="Y214" i="2"/>
  <c r="Y227" i="2"/>
  <c r="Y240" i="2"/>
  <c r="Y253" i="2"/>
  <c r="Y265" i="2"/>
  <c r="Y278" i="2"/>
  <c r="Y291" i="2"/>
  <c r="Y317" i="2"/>
  <c r="Y329" i="2"/>
  <c r="Y342" i="2"/>
  <c r="Y355" i="2"/>
  <c r="Y368" i="2"/>
  <c r="Y381" i="2"/>
  <c r="Y392" i="2"/>
  <c r="Y402" i="2"/>
  <c r="Y413" i="2"/>
  <c r="Y424" i="2"/>
  <c r="Y434" i="2"/>
  <c r="Y445" i="2"/>
  <c r="Y456" i="2"/>
  <c r="Y466" i="2"/>
  <c r="Y477" i="2"/>
  <c r="Y488" i="2"/>
  <c r="Y498" i="2"/>
  <c r="Y509" i="2"/>
  <c r="Y520" i="2"/>
  <c r="Y530" i="2"/>
  <c r="Y541" i="2"/>
  <c r="Y552" i="2"/>
  <c r="Y562" i="2"/>
  <c r="Y573" i="2"/>
  <c r="Y584" i="2"/>
  <c r="Y594" i="2"/>
  <c r="Y605" i="2"/>
  <c r="Y616" i="2"/>
  <c r="Y626" i="2"/>
  <c r="Y637" i="2"/>
  <c r="Y648" i="2"/>
  <c r="Y658" i="2"/>
  <c r="Y669" i="2"/>
  <c r="Y680" i="2"/>
  <c r="Y690" i="2"/>
  <c r="Y701" i="2"/>
  <c r="Y712" i="2"/>
  <c r="Y722" i="2"/>
  <c r="Y733" i="2"/>
  <c r="Y744" i="2"/>
  <c r="Y754" i="2"/>
  <c r="Y765" i="2"/>
  <c r="Y776" i="2"/>
  <c r="Y786" i="2"/>
  <c r="Y797" i="2"/>
  <c r="Y808" i="2"/>
  <c r="Y818" i="2"/>
  <c r="Y829" i="2"/>
  <c r="Y840" i="2"/>
  <c r="Y849" i="2"/>
  <c r="Y858" i="2"/>
  <c r="Y867" i="2"/>
  <c r="Y859" i="2"/>
  <c r="CJ73" i="2"/>
  <c r="CJ165" i="2"/>
  <c r="CJ208" i="2"/>
  <c r="CJ255" i="2"/>
  <c r="CJ297" i="2"/>
  <c r="CJ336" i="2"/>
  <c r="CJ375" i="2"/>
  <c r="CJ411" i="2"/>
  <c r="CJ451" i="2"/>
  <c r="CJ487" i="2"/>
  <c r="CJ526" i="2"/>
  <c r="CJ601" i="2"/>
  <c r="CJ639" i="2"/>
  <c r="CJ713" i="2"/>
  <c r="CJ738" i="2"/>
  <c r="CJ783" i="2"/>
  <c r="CJ828" i="2"/>
  <c r="Y174" i="2"/>
  <c r="Y204" i="2"/>
  <c r="Y230" i="2"/>
  <c r="Y256" i="2"/>
  <c r="Y307" i="2"/>
  <c r="Y333" i="2"/>
  <c r="Y358" i="2"/>
  <c r="Y384" i="2"/>
  <c r="Y405" i="2"/>
  <c r="Y426" i="2"/>
  <c r="Y448" i="2"/>
  <c r="Y469" i="2"/>
  <c r="Y490" i="2"/>
  <c r="Y512" i="2"/>
  <c r="Y533" i="2"/>
  <c r="Y554" i="2"/>
  <c r="Y576" i="2"/>
  <c r="Y597" i="2"/>
  <c r="Y618" i="2"/>
  <c r="Y640" i="2"/>
  <c r="Y661" i="2"/>
  <c r="Y682" i="2"/>
  <c r="Y704" i="2"/>
  <c r="Y725" i="2"/>
  <c r="Y746" i="2"/>
  <c r="Y768" i="2"/>
  <c r="Y789" i="2"/>
  <c r="Y810" i="2"/>
  <c r="Y832" i="2"/>
  <c r="Y851" i="2"/>
  <c r="Y869" i="2"/>
  <c r="CJ67" i="2"/>
  <c r="CJ112" i="2"/>
  <c r="CJ159" i="2"/>
  <c r="CJ205" i="2"/>
  <c r="CJ249" i="2"/>
  <c r="CJ294" i="2"/>
  <c r="CJ333" i="2"/>
  <c r="CJ368" i="2"/>
  <c r="CJ408" i="2"/>
  <c r="CJ445" i="2"/>
  <c r="CJ483" i="2"/>
  <c r="CJ521" i="2"/>
  <c r="CJ559" i="2"/>
  <c r="CJ597" i="2"/>
  <c r="CJ635" i="2"/>
  <c r="CJ673" i="2"/>
  <c r="CJ707" i="2"/>
  <c r="CJ733" i="2"/>
  <c r="CJ757" i="2"/>
  <c r="CJ780" i="2"/>
  <c r="CJ803" i="2"/>
  <c r="CJ826" i="2"/>
  <c r="CJ847" i="2"/>
  <c r="CJ871" i="2"/>
  <c r="Y113" i="2"/>
  <c r="Y158" i="2"/>
  <c r="Y172" i="2"/>
  <c r="Y186" i="2"/>
  <c r="Y201" i="2"/>
  <c r="Y216" i="2"/>
  <c r="Y229" i="2"/>
  <c r="Y241" i="2"/>
  <c r="Y254" i="2"/>
  <c r="Y267" i="2"/>
  <c r="Y280" i="2"/>
  <c r="Y293" i="2"/>
  <c r="Y305" i="2"/>
  <c r="Y318" i="2"/>
  <c r="Y331" i="2"/>
  <c r="Y344" i="2"/>
  <c r="Y357" i="2"/>
  <c r="Y369" i="2"/>
  <c r="Y382" i="2"/>
  <c r="Y393" i="2"/>
  <c r="Y403" i="2"/>
  <c r="Y414" i="2"/>
  <c r="Y425" i="2"/>
  <c r="Y435" i="2"/>
  <c r="Y446" i="2"/>
  <c r="Y457" i="2"/>
  <c r="Y467" i="2"/>
  <c r="Y478" i="2"/>
  <c r="Y489" i="2"/>
  <c r="Y499" i="2"/>
  <c r="Y510" i="2"/>
  <c r="Y521" i="2"/>
  <c r="Y531" i="2"/>
  <c r="Y542" i="2"/>
  <c r="Y553" i="2"/>
  <c r="Y563" i="2"/>
  <c r="Y574" i="2"/>
  <c r="Y585" i="2"/>
  <c r="Y595" i="2"/>
  <c r="Y606" i="2"/>
  <c r="Y617" i="2"/>
  <c r="Y627" i="2"/>
  <c r="Y638" i="2"/>
  <c r="Y649" i="2"/>
  <c r="Y659" i="2"/>
  <c r="Y670" i="2"/>
  <c r="Y681" i="2"/>
  <c r="Y691" i="2"/>
  <c r="Y702" i="2"/>
  <c r="Y713" i="2"/>
  <c r="Y723" i="2"/>
  <c r="Y734" i="2"/>
  <c r="Y745" i="2"/>
  <c r="Y755" i="2"/>
  <c r="Y766" i="2"/>
  <c r="Y777" i="2"/>
  <c r="Y787" i="2"/>
  <c r="Y798" i="2"/>
  <c r="Y809" i="2"/>
  <c r="Y819" i="2"/>
  <c r="Y830" i="2"/>
  <c r="Y841" i="2"/>
  <c r="Y850" i="2"/>
  <c r="Y868" i="2"/>
  <c r="CJ119" i="2"/>
  <c r="CJ565" i="2"/>
  <c r="CJ678" i="2"/>
  <c r="CJ761" i="2"/>
  <c r="CJ804" i="2"/>
  <c r="CJ851" i="2"/>
  <c r="Y130" i="2"/>
  <c r="Y159" i="2"/>
  <c r="Y189" i="2"/>
  <c r="Y217" i="2"/>
  <c r="Y243" i="2"/>
  <c r="Y269" i="2"/>
  <c r="Y294" i="2"/>
  <c r="Y320" i="2"/>
  <c r="Y345" i="2"/>
  <c r="Y371" i="2"/>
  <c r="Y394" i="2"/>
  <c r="Y416" i="2"/>
  <c r="Y437" i="2"/>
  <c r="Y458" i="2"/>
  <c r="Y480" i="2"/>
  <c r="Y501" i="2"/>
  <c r="Y522" i="2"/>
  <c r="Y544" i="2"/>
  <c r="Y565" i="2"/>
  <c r="Y586" i="2"/>
  <c r="Y608" i="2"/>
  <c r="Y629" i="2"/>
  <c r="Y650" i="2"/>
  <c r="Y672" i="2"/>
  <c r="Y693" i="2"/>
  <c r="Y714" i="2"/>
  <c r="Y736" i="2"/>
  <c r="Y757" i="2"/>
  <c r="Y778" i="2"/>
  <c r="Y800" i="2"/>
  <c r="Y821" i="2"/>
  <c r="Y842" i="2"/>
  <c r="Y860" i="2"/>
  <c r="CJ77" i="2"/>
  <c r="CJ259" i="2"/>
  <c r="CJ415" i="2"/>
  <c r="CJ528" i="2"/>
  <c r="CJ623" i="2"/>
  <c r="CJ717" i="2"/>
  <c r="CJ786" i="2"/>
  <c r="CJ843" i="2"/>
  <c r="Y103" i="2"/>
  <c r="Y140" i="2"/>
  <c r="Y177" i="2"/>
  <c r="Y219" i="2"/>
  <c r="Y251" i="2"/>
  <c r="Y285" i="2"/>
  <c r="Y321" i="2"/>
  <c r="Y353" i="2"/>
  <c r="Y386" i="2"/>
  <c r="Y417" i="2"/>
  <c r="Y443" i="2"/>
  <c r="Y472" i="2"/>
  <c r="Y502" i="2"/>
  <c r="Y529" i="2"/>
  <c r="Y557" i="2"/>
  <c r="Y587" i="2"/>
  <c r="Y614" i="2"/>
  <c r="Y642" i="2"/>
  <c r="Y673" i="2"/>
  <c r="Y699" i="2"/>
  <c r="Y728" i="2"/>
  <c r="Y758" i="2"/>
  <c r="Y781" i="2"/>
  <c r="Y802" i="2"/>
  <c r="Y824" i="2"/>
  <c r="Y844" i="2"/>
  <c r="Y862" i="2"/>
  <c r="CJ605" i="2"/>
  <c r="Y347" i="2"/>
  <c r="Y523" i="2"/>
  <c r="Y635" i="2"/>
  <c r="Y749" i="2"/>
  <c r="Y838" i="2"/>
  <c r="CJ609" i="2"/>
  <c r="Y95" i="2"/>
  <c r="Y213" i="2"/>
  <c r="Y349" i="2"/>
  <c r="Y497" i="2"/>
  <c r="Y610" i="2"/>
  <c r="Y726" i="2"/>
  <c r="Y861" i="2"/>
  <c r="CJ80" i="2"/>
  <c r="CJ263" i="2"/>
  <c r="CJ421" i="2"/>
  <c r="CJ535" i="2"/>
  <c r="CJ643" i="2"/>
  <c r="CJ729" i="2"/>
  <c r="CJ789" i="2"/>
  <c r="CJ855" i="2"/>
  <c r="Y104" i="2"/>
  <c r="Y146" i="2"/>
  <c r="Y221" i="2"/>
  <c r="Y257" i="2"/>
  <c r="Y289" i="2"/>
  <c r="Y323" i="2"/>
  <c r="Y360" i="2"/>
  <c r="Y390" i="2"/>
  <c r="Y418" i="2"/>
  <c r="Y449" i="2"/>
  <c r="Y475" i="2"/>
  <c r="Y504" i="2"/>
  <c r="Y534" i="2"/>
  <c r="Y561" i="2"/>
  <c r="Y589" i="2"/>
  <c r="Y619" i="2"/>
  <c r="Y646" i="2"/>
  <c r="Y674" i="2"/>
  <c r="Y705" i="2"/>
  <c r="Y731" i="2"/>
  <c r="Y760" i="2"/>
  <c r="Y782" i="2"/>
  <c r="Y803" i="2"/>
  <c r="Y825" i="2"/>
  <c r="Y845" i="2"/>
  <c r="Y864" i="2"/>
  <c r="Y854" i="2"/>
  <c r="CJ213" i="2"/>
  <c r="Y310" i="2"/>
  <c r="Y493" i="2"/>
  <c r="Y664" i="2"/>
  <c r="Y795" i="2"/>
  <c r="CJ509" i="2"/>
  <c r="CJ775" i="2"/>
  <c r="Y176" i="2"/>
  <c r="Y315" i="2"/>
  <c r="Y440" i="2"/>
  <c r="Y582" i="2"/>
  <c r="Y696" i="2"/>
  <c r="Y801" i="2"/>
  <c r="CJ121" i="2"/>
  <c r="CJ302" i="2"/>
  <c r="CJ453" i="2"/>
  <c r="CJ549" i="2"/>
  <c r="CJ647" i="2"/>
  <c r="CJ740" i="2"/>
  <c r="CJ797" i="2"/>
  <c r="CJ857" i="2"/>
  <c r="Y110" i="2"/>
  <c r="Y149" i="2"/>
  <c r="Y190" i="2"/>
  <c r="Y225" i="2"/>
  <c r="Y259" i="2"/>
  <c r="Y296" i="2"/>
  <c r="Y328" i="2"/>
  <c r="Y361" i="2"/>
  <c r="Y395" i="2"/>
  <c r="Y422" i="2"/>
  <c r="Y450" i="2"/>
  <c r="Y481" i="2"/>
  <c r="Y507" i="2"/>
  <c r="Y536" i="2"/>
  <c r="Y566" i="2"/>
  <c r="Y593" i="2"/>
  <c r="Y621" i="2"/>
  <c r="Y651" i="2"/>
  <c r="Y678" i="2"/>
  <c r="Y706" i="2"/>
  <c r="Y737" i="2"/>
  <c r="Y763" i="2"/>
  <c r="Y785" i="2"/>
  <c r="Y806" i="2"/>
  <c r="Y827" i="2"/>
  <c r="Y848" i="2"/>
  <c r="Y866" i="2"/>
  <c r="Y161" i="2"/>
  <c r="Y401" i="2"/>
  <c r="Y486" i="2"/>
  <c r="Y571" i="2"/>
  <c r="Y630" i="2"/>
  <c r="Y685" i="2"/>
  <c r="Y742" i="2"/>
  <c r="Y792" i="2"/>
  <c r="Y834" i="2"/>
  <c r="CJ174" i="2"/>
  <c r="CJ819" i="2"/>
  <c r="Y205" i="2"/>
  <c r="Y272" i="2"/>
  <c r="Y374" i="2"/>
  <c r="Y433" i="2"/>
  <c r="Y491" i="2"/>
  <c r="Y546" i="2"/>
  <c r="Y632" i="2"/>
  <c r="Y689" i="2"/>
  <c r="Y747" i="2"/>
  <c r="Y814" i="2"/>
  <c r="CJ377" i="2"/>
  <c r="CJ698" i="2"/>
  <c r="CJ833" i="2"/>
  <c r="Y168" i="2"/>
  <c r="Y245" i="2"/>
  <c r="Y379" i="2"/>
  <c r="Y465" i="2"/>
  <c r="Y578" i="2"/>
  <c r="Y694" i="2"/>
  <c r="Y774" i="2"/>
  <c r="Y857" i="2"/>
  <c r="CJ381" i="2"/>
  <c r="Y283" i="2"/>
  <c r="Y411" i="2"/>
  <c r="Y525" i="2"/>
  <c r="Y641" i="2"/>
  <c r="Y753" i="2"/>
  <c r="Y822" i="2"/>
  <c r="CJ127" i="2"/>
  <c r="CJ305" i="2"/>
  <c r="CJ457" i="2"/>
  <c r="CJ567" i="2"/>
  <c r="CJ663" i="2"/>
  <c r="CJ743" i="2"/>
  <c r="CJ809" i="2"/>
  <c r="CJ866" i="2"/>
  <c r="Y153" i="2"/>
  <c r="Y192" i="2"/>
  <c r="Y232" i="2"/>
  <c r="Y264" i="2"/>
  <c r="Y297" i="2"/>
  <c r="Y334" i="2"/>
  <c r="Y366" i="2"/>
  <c r="Y397" i="2"/>
  <c r="Y427" i="2"/>
  <c r="Y454" i="2"/>
  <c r="Y482" i="2"/>
  <c r="Y513" i="2"/>
  <c r="Y539" i="2"/>
  <c r="Y568" i="2"/>
  <c r="Y598" i="2"/>
  <c r="Y625" i="2"/>
  <c r="Y653" i="2"/>
  <c r="Y683" i="2"/>
  <c r="Y710" i="2"/>
  <c r="Y738" i="2"/>
  <c r="Y769" i="2"/>
  <c r="Y790" i="2"/>
  <c r="Y811" i="2"/>
  <c r="Y833" i="2"/>
  <c r="Y852" i="2"/>
  <c r="Y870" i="2"/>
  <c r="CJ166" i="2"/>
  <c r="CJ337" i="2"/>
  <c r="CJ472" i="2"/>
  <c r="CJ571" i="2"/>
  <c r="CJ679" i="2"/>
  <c r="CJ751" i="2"/>
  <c r="CJ812" i="2"/>
  <c r="Y198" i="2"/>
  <c r="Y233" i="2"/>
  <c r="Y270" i="2"/>
  <c r="Y302" i="2"/>
  <c r="Y336" i="2"/>
  <c r="Y373" i="2"/>
  <c r="Y429" i="2"/>
  <c r="Y459" i="2"/>
  <c r="Y514" i="2"/>
  <c r="Y545" i="2"/>
  <c r="Y600" i="2"/>
  <c r="Y657" i="2"/>
  <c r="Y715" i="2"/>
  <c r="Y770" i="2"/>
  <c r="Y813" i="2"/>
  <c r="Y853" i="2"/>
  <c r="Y872" i="2"/>
  <c r="CJ344" i="2"/>
  <c r="CJ493" i="2"/>
  <c r="CJ585" i="2"/>
  <c r="CJ686" i="2"/>
  <c r="CJ762" i="2"/>
  <c r="Y162" i="2"/>
  <c r="Y238" i="2"/>
  <c r="Y309" i="2"/>
  <c r="Y341" i="2"/>
  <c r="Y406" i="2"/>
  <c r="Y461" i="2"/>
  <c r="Y518" i="2"/>
  <c r="Y577" i="2"/>
  <c r="Y603" i="2"/>
  <c r="Y662" i="2"/>
  <c r="Y717" i="2"/>
  <c r="Y771" i="2"/>
  <c r="Y793" i="2"/>
  <c r="Y835" i="2"/>
  <c r="CJ495" i="2"/>
  <c r="CJ765" i="2"/>
  <c r="Y132" i="2"/>
  <c r="Y207" i="2"/>
  <c r="Y277" i="2"/>
  <c r="Y408" i="2"/>
  <c r="Y438" i="2"/>
  <c r="Y550" i="2"/>
  <c r="Y609" i="2"/>
  <c r="Y721" i="2"/>
  <c r="Y817" i="2"/>
  <c r="CJ217" i="2"/>
  <c r="CJ715" i="2"/>
  <c r="CJ834" i="2"/>
  <c r="Y246" i="2"/>
  <c r="Y385" i="2"/>
  <c r="Y470" i="2"/>
  <c r="Y555" i="2"/>
  <c r="Y667" i="2"/>
  <c r="Y779" i="2"/>
  <c r="Y843" i="2"/>
  <c r="BJ638" i="2"/>
  <c r="BJ867" i="2"/>
  <c r="BJ639" i="2"/>
  <c r="BJ790" i="2"/>
  <c r="BJ562" i="2"/>
  <c r="BJ111" i="2"/>
  <c r="BK111" i="2" s="1"/>
  <c r="BJ388" i="2"/>
  <c r="BJ354" i="2"/>
  <c r="BJ500" i="2"/>
  <c r="BJ501" i="2"/>
  <c r="BJ353" i="2"/>
  <c r="BJ514" i="2"/>
  <c r="BJ341" i="2"/>
  <c r="BK340" i="2" s="1"/>
  <c r="BJ222" i="2"/>
  <c r="BJ512" i="2"/>
  <c r="BJ612" i="2"/>
  <c r="BJ143" i="2"/>
  <c r="BJ199" i="2"/>
  <c r="BJ144" i="2"/>
  <c r="BJ221" i="2"/>
  <c r="BJ611" i="2"/>
  <c r="BJ826" i="2"/>
  <c r="BJ121" i="2"/>
  <c r="BK120" i="2" s="1"/>
  <c r="BJ537" i="2"/>
  <c r="BJ502" i="2"/>
  <c r="BJ182" i="2"/>
  <c r="BK182" i="2" s="1"/>
  <c r="BJ152" i="2"/>
  <c r="BK151" i="2" s="1"/>
  <c r="BJ732" i="2"/>
  <c r="BK732" i="2" s="1"/>
  <c r="BJ415" i="2"/>
  <c r="BJ288" i="2"/>
  <c r="BJ618" i="2"/>
  <c r="BJ356" i="2"/>
  <c r="BJ124" i="2"/>
  <c r="BJ421" i="2"/>
  <c r="BJ496" i="2"/>
  <c r="BK495" i="2" s="1"/>
  <c r="BJ374" i="2"/>
  <c r="BJ104" i="2"/>
  <c r="BK103" i="2" s="1"/>
  <c r="BJ508" i="2"/>
  <c r="BJ249" i="2"/>
  <c r="BJ709" i="2"/>
  <c r="BJ509" i="2"/>
  <c r="BJ783" i="2"/>
  <c r="BJ272" i="2"/>
  <c r="BJ142" i="2"/>
  <c r="BJ704" i="2"/>
  <c r="BK704" i="2" s="1"/>
  <c r="BJ487" i="2"/>
  <c r="BK487" i="2" s="1"/>
  <c r="BJ231" i="2"/>
  <c r="BK231" i="2" s="1"/>
  <c r="BJ373" i="2"/>
  <c r="BJ413" i="2"/>
  <c r="BJ51" i="2"/>
  <c r="BJ855" i="2"/>
  <c r="BJ47" i="2"/>
  <c r="BJ619" i="2"/>
  <c r="BJ208" i="2"/>
  <c r="BK207" i="2" s="1"/>
  <c r="BJ224" i="2"/>
  <c r="BK224" i="2" s="1"/>
  <c r="BJ529" i="2"/>
  <c r="BJ116" i="2"/>
  <c r="BK116" i="2" s="1"/>
  <c r="BJ856" i="2"/>
  <c r="BJ256" i="2"/>
  <c r="BJ237" i="2"/>
  <c r="BJ351" i="2"/>
  <c r="BJ191" i="2"/>
  <c r="BK190" i="2" s="1"/>
  <c r="BJ248" i="2"/>
  <c r="BJ371" i="2"/>
  <c r="BJ847" i="2"/>
  <c r="BJ436" i="2"/>
  <c r="BK435" i="2" s="1"/>
  <c r="BJ458" i="2"/>
  <c r="BJ473" i="2"/>
  <c r="BJ520" i="2"/>
  <c r="BK520" i="2" s="1"/>
  <c r="BJ666" i="2"/>
  <c r="BJ578" i="2"/>
  <c r="BJ250" i="2"/>
  <c r="BJ751" i="2"/>
  <c r="BJ506" i="2"/>
  <c r="BJ680" i="2"/>
  <c r="BJ49" i="2"/>
  <c r="BJ478" i="2"/>
  <c r="BJ628" i="2"/>
  <c r="BJ577" i="2"/>
  <c r="BK576" i="2" s="1"/>
  <c r="BJ507" i="2"/>
  <c r="BJ345" i="2"/>
  <c r="BK344" i="2" s="1"/>
  <c r="BJ380" i="2"/>
  <c r="BJ460" i="2"/>
  <c r="BK460" i="2" s="1"/>
  <c r="BJ757" i="2"/>
  <c r="BJ65" i="2"/>
  <c r="BJ44" i="2"/>
  <c r="BK44" i="2" s="1"/>
  <c r="BJ327" i="2"/>
  <c r="BJ854" i="2"/>
  <c r="BJ515" i="2"/>
  <c r="BJ658" i="2"/>
  <c r="BJ377" i="2"/>
  <c r="BJ323" i="2"/>
  <c r="BJ781" i="2"/>
  <c r="BK780" i="2" s="1"/>
  <c r="BJ557" i="2"/>
  <c r="BJ98" i="2"/>
  <c r="BJ72" i="2"/>
  <c r="BJ397" i="2"/>
  <c r="BJ472" i="2"/>
  <c r="BK471" i="2" s="1"/>
  <c r="BJ410" i="2"/>
  <c r="BK409" i="2" s="1"/>
  <c r="BJ672" i="2"/>
  <c r="BJ264" i="2"/>
  <c r="BJ396" i="2"/>
  <c r="BJ794" i="2"/>
  <c r="BK794" i="2" s="1"/>
  <c r="BJ381" i="2"/>
  <c r="BJ640" i="2"/>
  <c r="BJ714" i="2"/>
  <c r="BK713" i="2" s="1"/>
  <c r="BJ321" i="2"/>
  <c r="BJ153" i="2"/>
  <c r="BJ398" i="2"/>
  <c r="BJ157" i="2"/>
  <c r="BJ158" i="2"/>
  <c r="BJ536" i="2"/>
  <c r="BJ497" i="2"/>
  <c r="BJ334" i="2"/>
  <c r="BJ785" i="2"/>
  <c r="BJ833" i="2"/>
  <c r="BJ558" i="2"/>
  <c r="BJ259" i="2"/>
  <c r="BJ676" i="2"/>
  <c r="BK675" i="2" s="1"/>
  <c r="BJ457" i="2"/>
  <c r="BJ715" i="2"/>
  <c r="BJ94" i="2"/>
  <c r="BK94" i="2" s="1"/>
  <c r="BJ284" i="2"/>
  <c r="BK284" i="2" s="1"/>
  <c r="BJ708" i="2"/>
  <c r="BJ240" i="2"/>
  <c r="BJ370" i="2"/>
  <c r="BK369" i="2" s="1"/>
  <c r="BJ792" i="2"/>
  <c r="BJ88" i="2"/>
  <c r="BJ816" i="2"/>
  <c r="BK816" i="2" s="1"/>
  <c r="BJ644" i="2"/>
  <c r="BJ627" i="2"/>
  <c r="BK626" i="2" s="1"/>
  <c r="BJ606" i="2"/>
  <c r="BK605" i="2" s="1"/>
  <c r="BJ814" i="2"/>
  <c r="BJ355" i="2"/>
  <c r="BJ125" i="2"/>
  <c r="BK125" i="2" s="1"/>
  <c r="BJ641" i="2"/>
  <c r="BJ777" i="2"/>
  <c r="BJ706" i="2"/>
  <c r="BJ791" i="2"/>
  <c r="BJ295" i="2"/>
  <c r="BJ429" i="2"/>
  <c r="BJ392" i="2"/>
  <c r="BK391" i="2" s="1"/>
  <c r="BJ406" i="2"/>
  <c r="BK404" i="2" s="1"/>
  <c r="BJ313" i="2"/>
  <c r="BK313" i="2" s="1"/>
  <c r="BJ756" i="2"/>
  <c r="BK755" i="2" s="1"/>
  <c r="BJ591" i="2"/>
  <c r="BK590" i="2" s="1"/>
  <c r="BJ749" i="2"/>
  <c r="BK748" i="2" s="1"/>
  <c r="BJ604" i="2"/>
  <c r="BK603" i="2" s="1"/>
  <c r="BJ97" i="2"/>
  <c r="BJ528" i="2"/>
  <c r="BK526" i="2" s="1"/>
  <c r="BJ378" i="2"/>
  <c r="BJ342" i="2"/>
  <c r="BJ836" i="2"/>
  <c r="BJ122" i="2"/>
  <c r="BJ600" i="2"/>
  <c r="BK599" i="2" s="1"/>
  <c r="BJ229" i="2"/>
  <c r="BJ861" i="2"/>
  <c r="BK860" i="2" s="1"/>
  <c r="BJ629" i="2"/>
  <c r="BJ241" i="2"/>
  <c r="BJ702" i="2"/>
  <c r="BJ287" i="2"/>
  <c r="BJ750" i="2"/>
  <c r="BJ740" i="2"/>
  <c r="BK738" i="2" s="1"/>
  <c r="BJ200" i="2"/>
  <c r="BJ316" i="2"/>
  <c r="BK316" i="2" s="1"/>
  <c r="BJ48" i="2"/>
  <c r="BJ292" i="2"/>
  <c r="BJ843" i="2"/>
  <c r="BJ636" i="2"/>
  <c r="BK635" i="2" s="1"/>
  <c r="BJ674" i="2"/>
  <c r="BK674" i="2" s="1"/>
  <c r="BJ89" i="2"/>
  <c r="BK89" i="2" s="1"/>
  <c r="BJ160" i="2"/>
  <c r="BK160" i="2" s="1"/>
  <c r="BJ260" i="2"/>
  <c r="BJ784" i="2"/>
  <c r="BJ643" i="2"/>
  <c r="BJ581" i="2"/>
  <c r="BJ538" i="2"/>
  <c r="BJ365" i="2"/>
  <c r="BK364" i="2" s="1"/>
  <c r="BJ554" i="2"/>
  <c r="BK552" i="2" s="1"/>
  <c r="BJ303" i="2"/>
  <c r="BK303" i="2" s="1"/>
  <c r="BJ242" i="2"/>
  <c r="BJ597" i="2"/>
  <c r="BK596" i="2" s="1"/>
  <c r="BJ534" i="2"/>
  <c r="BK532" i="2" s="1"/>
  <c r="BJ301" i="2"/>
  <c r="BJ561" i="2"/>
  <c r="BK560" i="2" s="1"/>
  <c r="BJ333" i="2"/>
  <c r="BJ257" i="2"/>
  <c r="BJ620" i="2"/>
  <c r="BJ254" i="2"/>
  <c r="BK253" i="2" s="1"/>
  <c r="BJ671" i="2"/>
  <c r="BJ834" i="2"/>
  <c r="BJ290" i="2"/>
  <c r="BJ659" i="2"/>
  <c r="BJ598" i="2"/>
  <c r="BJ695" i="2"/>
  <c r="BK695" i="2" s="1"/>
  <c r="BJ725" i="2"/>
  <c r="BK723" i="2" s="1"/>
  <c r="BJ76" i="2"/>
  <c r="BJ694" i="2"/>
  <c r="BJ467" i="2"/>
  <c r="BK466" i="2" s="1"/>
  <c r="BJ326" i="2"/>
  <c r="BJ727" i="2"/>
  <c r="BJ306" i="2"/>
  <c r="BJ33" i="2"/>
  <c r="BJ235" i="2"/>
  <c r="BK234" i="2" s="1"/>
  <c r="BJ38" i="2"/>
  <c r="BJ71" i="2"/>
  <c r="BK70" i="2" s="1"/>
  <c r="BJ710" i="2"/>
  <c r="BJ485" i="2"/>
  <c r="BK484" i="2" s="1"/>
  <c r="BJ416" i="2"/>
  <c r="BJ99" i="2"/>
  <c r="BJ498" i="2"/>
  <c r="BJ311" i="2"/>
  <c r="BK311" i="2" s="1"/>
  <c r="BJ677" i="2"/>
  <c r="BJ838" i="2"/>
  <c r="Z142" i="2"/>
  <c r="BJ665" i="2"/>
  <c r="BJ588" i="2"/>
  <c r="BJ519" i="2"/>
  <c r="Z143" i="2"/>
  <c r="Z144" i="2"/>
  <c r="Z145" i="2"/>
  <c r="BJ767" i="2"/>
  <c r="BJ768" i="2"/>
  <c r="BJ769" i="2"/>
  <c r="BJ587" i="2"/>
  <c r="BJ444" i="2"/>
  <c r="BJ822" i="2"/>
  <c r="BJ824" i="2"/>
  <c r="BJ245" i="2"/>
  <c r="BK245" i="2" s="1"/>
  <c r="BJ546" i="2"/>
  <c r="BJ545" i="2"/>
  <c r="BJ823" i="2"/>
  <c r="BJ547" i="2"/>
  <c r="BJ540" i="2"/>
  <c r="BJ543" i="2"/>
  <c r="BJ770" i="2"/>
  <c r="BK859" i="2"/>
  <c r="BJ668" i="2"/>
  <c r="BJ585" i="2"/>
  <c r="BJ325" i="2"/>
  <c r="BJ544" i="2"/>
  <c r="BJ586" i="2"/>
  <c r="BJ178" i="2"/>
  <c r="BJ204" i="2"/>
  <c r="BJ454" i="2"/>
  <c r="BJ453" i="2"/>
  <c r="BJ177" i="2"/>
  <c r="BJ651" i="2"/>
  <c r="BJ179" i="2"/>
  <c r="BJ650" i="2"/>
  <c r="BJ744" i="2"/>
  <c r="BJ745" i="2"/>
  <c r="BJ572" i="2"/>
  <c r="BJ771" i="2"/>
  <c r="BJ683" i="2"/>
  <c r="BJ684" i="2"/>
  <c r="BJ686" i="2"/>
  <c r="BJ243" i="2"/>
  <c r="BJ746" i="2"/>
  <c r="BJ571" i="2"/>
  <c r="BJ58" i="2"/>
  <c r="BK58" i="2" s="1"/>
  <c r="BJ86" i="2"/>
  <c r="BJ646" i="2"/>
  <c r="BJ594" i="2"/>
  <c r="BJ570" i="2"/>
  <c r="BJ176" i="2"/>
  <c r="BJ175" i="2"/>
  <c r="BJ647" i="2"/>
  <c r="BJ573" i="2"/>
  <c r="BJ468" i="2"/>
  <c r="BK468" i="2" s="1"/>
  <c r="BJ490" i="2"/>
  <c r="BK490" i="2" s="1"/>
  <c r="BJ863" i="2"/>
  <c r="BK862" i="2" s="1"/>
  <c r="BJ648" i="2"/>
  <c r="BJ362" i="2"/>
  <c r="BK361" i="2" s="1"/>
  <c r="BJ305" i="2"/>
  <c r="BK304" i="2" s="1"/>
  <c r="BJ79" i="2"/>
  <c r="BJ66" i="2"/>
  <c r="BJ78" i="2"/>
  <c r="BJ266" i="2"/>
  <c r="BJ159" i="2"/>
  <c r="BJ80" i="2"/>
  <c r="BJ567" i="2"/>
  <c r="BJ83" i="2"/>
  <c r="BJ568" i="2"/>
  <c r="BJ273" i="2"/>
  <c r="BJ652" i="2"/>
  <c r="BJ73" i="2"/>
  <c r="BJ617" i="2"/>
  <c r="BK616" i="2" s="1"/>
  <c r="BJ504" i="2"/>
  <c r="BJ302" i="2"/>
  <c r="BJ566" i="2"/>
  <c r="BJ154" i="2"/>
  <c r="BJ385" i="2"/>
  <c r="BJ555" i="2"/>
  <c r="BJ752" i="2"/>
  <c r="BJ315" i="2"/>
  <c r="BK314" i="2" s="1"/>
  <c r="BJ711" i="2"/>
  <c r="BK711" i="2" s="1"/>
  <c r="BJ384" i="2"/>
  <c r="BJ399" i="2"/>
  <c r="BK399" i="2" s="1"/>
  <c r="BJ747" i="2"/>
  <c r="BJ193" i="2"/>
  <c r="BJ383" i="2"/>
  <c r="BJ678" i="2"/>
  <c r="BJ170" i="2"/>
  <c r="BJ258" i="2"/>
  <c r="BJ268" i="2"/>
  <c r="BJ688" i="2"/>
  <c r="BJ348" i="2"/>
  <c r="BJ84" i="2"/>
  <c r="BJ180" i="2"/>
  <c r="BJ171" i="2"/>
  <c r="BJ703" i="2"/>
  <c r="BJ382" i="2"/>
  <c r="BJ759" i="2"/>
  <c r="BJ827" i="2"/>
  <c r="BJ448" i="2"/>
  <c r="BJ360" i="2"/>
  <c r="BK359" i="2" s="1"/>
  <c r="BJ357" i="2"/>
  <c r="BK357" i="2" s="1"/>
  <c r="BJ645" i="2"/>
  <c r="BJ569" i="2"/>
  <c r="BJ841" i="2"/>
  <c r="BJ579" i="2"/>
  <c r="BJ289" i="2"/>
  <c r="BJ819" i="2"/>
  <c r="BJ583" i="2"/>
  <c r="BJ172" i="2"/>
  <c r="BJ115" i="2"/>
  <c r="BJ412" i="2"/>
  <c r="BK411" i="2" s="1"/>
  <c r="BJ203" i="2"/>
  <c r="BJ169" i="2"/>
  <c r="BJ820" i="2"/>
  <c r="BJ82" i="2"/>
  <c r="BJ565" i="2"/>
  <c r="BK564" i="2" s="1"/>
  <c r="BJ267" i="2"/>
  <c r="BJ443" i="2"/>
  <c r="BJ707" i="2"/>
  <c r="BJ422" i="2"/>
  <c r="BJ664" i="2"/>
  <c r="BJ835" i="2"/>
  <c r="BJ758" i="2"/>
  <c r="BJ530" i="2"/>
  <c r="BJ293" i="2"/>
  <c r="BJ366" i="2"/>
  <c r="BJ524" i="2"/>
  <c r="BK524" i="2" s="1"/>
  <c r="BJ322" i="2"/>
  <c r="BJ637" i="2"/>
  <c r="BJ251" i="2"/>
  <c r="BJ455" i="2"/>
  <c r="BJ734" i="2"/>
  <c r="BK734" i="2" s="1"/>
  <c r="BJ613" i="2"/>
  <c r="BK613" i="2" s="1"/>
  <c r="BJ584" i="2"/>
  <c r="BJ379" i="2"/>
  <c r="BJ717" i="2"/>
  <c r="BJ574" i="2"/>
  <c r="BJ774" i="2"/>
  <c r="BJ186" i="2"/>
  <c r="BK185" i="2" s="1"/>
  <c r="BJ134" i="2"/>
  <c r="BJ319" i="2"/>
  <c r="BK319" i="2" s="1"/>
  <c r="BJ721" i="2"/>
  <c r="BK721" i="2" s="1"/>
  <c r="BJ194" i="2"/>
  <c r="BK194" i="2" s="1"/>
  <c r="BJ132" i="2"/>
  <c r="BK131" i="2" s="1"/>
  <c r="BJ450" i="2"/>
  <c r="BJ414" i="2"/>
  <c r="BJ868" i="2"/>
  <c r="BK868" i="2" s="1"/>
  <c r="BL868" i="2" s="1"/>
  <c r="BM868" i="2" s="1"/>
  <c r="BN868" i="2" s="1"/>
  <c r="BJ689" i="2"/>
  <c r="BJ310" i="2"/>
  <c r="BJ840" i="2"/>
  <c r="BJ690" i="2"/>
  <c r="BJ244" i="2"/>
  <c r="BJ105" i="2"/>
  <c r="BK105" i="2" s="1"/>
  <c r="BJ693" i="2"/>
  <c r="BJ541" i="2"/>
  <c r="BJ550" i="2"/>
  <c r="BK550" i="2" s="1"/>
  <c r="BJ548" i="2"/>
  <c r="BK858" i="2"/>
  <c r="BJ276" i="2"/>
  <c r="BK276" i="2" s="1"/>
  <c r="BJ110" i="2"/>
  <c r="BJ296" i="2"/>
  <c r="BJ77" i="2"/>
  <c r="BJ482" i="2"/>
  <c r="BK482" i="2" s="1"/>
  <c r="BK736" i="2"/>
  <c r="BJ449" i="2"/>
  <c r="BJ220" i="2"/>
  <c r="BJ669" i="2"/>
  <c r="BJ446" i="2"/>
  <c r="BJ821" i="2"/>
  <c r="BJ682" i="2"/>
  <c r="BJ667" i="2"/>
  <c r="BJ139" i="2"/>
  <c r="BK138" i="2" s="1"/>
  <c r="BJ145" i="2"/>
  <c r="BJ691" i="2"/>
  <c r="BJ848" i="2"/>
  <c r="BK848" i="2" s="1"/>
  <c r="BJ93" i="2"/>
  <c r="BJ649" i="2"/>
  <c r="BJ621" i="2"/>
  <c r="BK621" i="2" s="1"/>
  <c r="BJ109" i="2"/>
  <c r="BJ517" i="2"/>
  <c r="BJ679" i="2"/>
  <c r="BJ797" i="2"/>
  <c r="BK797" i="2" s="1"/>
  <c r="BJ681" i="2"/>
  <c r="BJ173" i="2"/>
  <c r="BK330" i="2"/>
  <c r="BJ376" i="2"/>
  <c r="BJ307" i="2"/>
  <c r="BJ837" i="2"/>
  <c r="BJ825" i="2"/>
  <c r="BJ162" i="2"/>
  <c r="BK162" i="2" s="1"/>
  <c r="BJ50" i="2"/>
  <c r="BJ92" i="2"/>
  <c r="BJ486" i="2"/>
  <c r="BJ367" i="2"/>
  <c r="BK367" i="2" s="1"/>
  <c r="BJ589" i="2"/>
  <c r="BK589" i="2" s="1"/>
  <c r="BJ481" i="2"/>
  <c r="BJ452" i="2"/>
  <c r="BJ765" i="2"/>
  <c r="BJ595" i="2"/>
  <c r="BK595" i="2" s="1"/>
  <c r="BJ230" i="2"/>
  <c r="BJ375" i="2"/>
  <c r="BJ624" i="2"/>
  <c r="BK624" i="2" s="1"/>
  <c r="BJ372" i="2"/>
  <c r="BJ57" i="2"/>
  <c r="BJ192" i="2"/>
  <c r="BJ815" i="2"/>
  <c r="BJ786" i="2"/>
  <c r="BJ201" i="2"/>
  <c r="BJ607" i="2"/>
  <c r="BK607" i="2" s="1"/>
  <c r="BJ335" i="2"/>
  <c r="BJ810" i="2"/>
  <c r="BK809" i="2" s="1"/>
  <c r="BK735" i="2"/>
  <c r="BJ778" i="2"/>
  <c r="BK778" i="2" s="1"/>
  <c r="BJ46" i="2"/>
  <c r="BJ87" i="2"/>
  <c r="BJ459" i="2"/>
  <c r="BJ842" i="2"/>
  <c r="BJ283" i="2"/>
  <c r="BJ782" i="2"/>
  <c r="BJ853" i="2"/>
  <c r="BJ349" i="2"/>
  <c r="BK349" i="2" s="1"/>
  <c r="BJ205" i="2"/>
  <c r="BJ742" i="2"/>
  <c r="BJ439" i="2"/>
  <c r="BK439" i="2" s="1"/>
  <c r="BJ610" i="2"/>
  <c r="BJ601" i="2"/>
  <c r="BJ766" i="2"/>
  <c r="BJ52" i="2"/>
  <c r="BK52" i="2" s="1"/>
  <c r="BJ67" i="2"/>
  <c r="BJ726" i="2"/>
  <c r="BJ389" i="2"/>
  <c r="BJ269" i="2"/>
  <c r="BK269" i="2" s="1"/>
  <c r="BJ480" i="2"/>
  <c r="BJ839" i="2"/>
  <c r="BJ447" i="2"/>
  <c r="BJ539" i="2"/>
  <c r="BK329" i="2"/>
  <c r="BJ761" i="2"/>
  <c r="BK761" i="2" s="1"/>
  <c r="BJ181" i="2"/>
  <c r="BJ857" i="2"/>
  <c r="BJ343" i="2"/>
  <c r="BJ499" i="2"/>
  <c r="BJ764" i="2"/>
  <c r="BJ687" i="2"/>
  <c r="BJ741" i="2"/>
  <c r="BJ685" i="2"/>
  <c r="BJ456" i="2"/>
  <c r="BJ660" i="2"/>
  <c r="BJ227" i="2"/>
  <c r="BJ211" i="2"/>
  <c r="BJ542" i="2"/>
  <c r="BJ127" i="2"/>
  <c r="BK126" i="2" s="1"/>
  <c r="BJ772" i="2"/>
  <c r="BJ845" i="2"/>
  <c r="BK845" i="2" s="1"/>
  <c r="BJ174" i="2"/>
  <c r="BJ630" i="2"/>
  <c r="BJ793" i="2"/>
  <c r="BJ479" i="2"/>
  <c r="BJ563" i="2"/>
  <c r="BJ698" i="2"/>
  <c r="BK697" i="2" s="1"/>
  <c r="BJ812" i="2"/>
  <c r="BJ236" i="2"/>
  <c r="BJ818" i="2"/>
  <c r="BJ265" i="2"/>
  <c r="BJ210" i="2"/>
  <c r="BJ559" i="2"/>
  <c r="BK559" i="2" s="1"/>
  <c r="BJ228" i="2"/>
  <c r="BJ407" i="2"/>
  <c r="BJ582" i="2"/>
  <c r="BJ518" i="2"/>
  <c r="BJ108" i="2"/>
  <c r="BJ328" i="2"/>
  <c r="BK328" i="2" s="1"/>
  <c r="BJ212" i="2"/>
  <c r="BJ807" i="2"/>
  <c r="BK807" i="2" s="1"/>
  <c r="BJ438" i="2"/>
  <c r="BJ123" i="2"/>
  <c r="BJ673" i="2"/>
  <c r="BK218" i="2"/>
  <c r="BJ56" i="2"/>
  <c r="BJ252" i="2"/>
  <c r="BK252" i="2" s="1"/>
  <c r="BJ81" i="2"/>
  <c r="BJ39" i="2"/>
  <c r="BJ395" i="2"/>
  <c r="BJ657" i="2"/>
  <c r="BJ426" i="2"/>
  <c r="BJ386" i="2"/>
  <c r="BJ728" i="2"/>
  <c r="BK728" i="2" s="1"/>
  <c r="BJ593" i="2"/>
  <c r="BK592" i="2" s="1"/>
  <c r="BJ716" i="2"/>
  <c r="BJ430" i="2"/>
  <c r="BJ209" i="2"/>
  <c r="BJ451" i="2"/>
  <c r="BJ147" i="2"/>
  <c r="BK146" i="2" s="1"/>
  <c r="BK339" i="2"/>
  <c r="BJ309" i="2"/>
  <c r="BJ85" i="2"/>
  <c r="BJ743" i="2"/>
  <c r="BJ34" i="2"/>
  <c r="BJ100" i="2"/>
  <c r="BJ262" i="2"/>
  <c r="BJ394" i="2"/>
  <c r="BJ417" i="2"/>
  <c r="BJ324" i="2"/>
  <c r="BJ255" i="2"/>
  <c r="BJ338" i="2"/>
  <c r="BK337" i="2" s="1"/>
  <c r="BJ168" i="2"/>
  <c r="BK166" i="2" s="1"/>
  <c r="BJ445" i="2"/>
  <c r="BJ223" i="2"/>
  <c r="BJ510" i="2"/>
  <c r="BK510" i="2" s="1"/>
  <c r="BJ217" i="2"/>
  <c r="BK217" i="2" s="1"/>
  <c r="BK368" i="2"/>
  <c r="BJ474" i="2"/>
  <c r="BJ516" i="2"/>
  <c r="BJ642" i="2"/>
  <c r="BJ535" i="2"/>
  <c r="BP869" i="2"/>
  <c r="BQ869" i="2" s="1"/>
  <c r="BR869" i="2" s="1"/>
  <c r="BS869" i="2" s="1"/>
  <c r="BT869" i="2" s="1"/>
  <c r="BJ96" i="2"/>
  <c r="BK95" i="2" s="1"/>
  <c r="CA872" i="2"/>
  <c r="BX871" i="2"/>
  <c r="BK118" i="2"/>
  <c r="BK729" i="2"/>
  <c r="BK730" i="2"/>
  <c r="BW870" i="2"/>
  <c r="BZ870" i="2" s="1"/>
  <c r="BK432" i="2"/>
  <c r="BK401" i="2"/>
  <c r="BK403" i="2"/>
  <c r="BK117" i="2"/>
  <c r="BK402" i="2"/>
  <c r="BK431" i="2"/>
  <c r="BK129" i="2"/>
  <c r="BK40" i="2"/>
  <c r="BK279" i="2"/>
  <c r="BK722" i="2"/>
  <c r="BK225" i="2"/>
  <c r="BK277" i="2"/>
  <c r="BK278" i="2"/>
  <c r="BK285" i="2"/>
  <c r="BK280" i="2"/>
  <c r="BK188" i="2"/>
  <c r="BK653" i="2"/>
  <c r="BK849" i="2"/>
  <c r="BK187" i="2"/>
  <c r="BK850" i="2"/>
  <c r="BK196" i="2"/>
  <c r="BK775" i="2"/>
  <c r="BK195" i="2"/>
  <c r="BK106" i="2"/>
  <c r="BK712" i="2"/>
  <c r="BK470" i="2"/>
  <c r="BK754" i="2"/>
  <c r="BK74" i="2"/>
  <c r="BK521" i="2"/>
  <c r="BK762" i="2"/>
  <c r="BK35" i="2"/>
  <c r="BK804" i="2"/>
  <c r="BK36" i="2"/>
  <c r="BK469" i="2"/>
  <c r="BK461" i="2"/>
  <c r="BK298" i="2"/>
  <c r="BK753" i="2"/>
  <c r="BK135" i="2"/>
  <c r="BK317" i="2"/>
  <c r="BK525" i="2"/>
  <c r="BK441" i="2"/>
  <c r="BK795" i="2"/>
  <c r="BK634" i="2"/>
  <c r="BK615" i="2"/>
  <c r="BK281" i="2"/>
  <c r="BK299" i="2"/>
  <c r="BK464" i="2"/>
  <c r="BK463" i="2"/>
  <c r="BK137" i="2"/>
  <c r="BK165" i="2"/>
  <c r="BK632" i="2"/>
  <c r="BK423" i="2"/>
  <c r="BK633" i="2"/>
  <c r="BK462" i="2"/>
  <c r="BK197" i="2"/>
  <c r="BK390" i="2"/>
  <c r="BK631" i="2"/>
  <c r="BK90" i="2"/>
  <c r="BK246" i="2"/>
  <c r="BK803" i="2"/>
  <c r="BK150" i="2"/>
  <c r="BK696" i="2"/>
  <c r="BK54" i="2"/>
  <c r="BK53" i="2"/>
  <c r="BK865" i="2"/>
  <c r="BK149" i="2"/>
  <c r="BK494" i="2"/>
  <c r="BK828" i="2"/>
  <c r="BK213" i="2"/>
  <c r="BK800" i="2"/>
  <c r="BK270" i="2"/>
  <c r="BK101" i="2"/>
  <c r="BK419" i="2"/>
  <c r="BK62" i="2"/>
  <c r="BK492" i="2"/>
  <c r="BK60" i="2"/>
  <c r="BK400" i="2"/>
  <c r="BK164" i="2"/>
  <c r="BK491" i="2"/>
  <c r="BK136" i="2"/>
  <c r="BK59" i="2"/>
  <c r="BK61" i="2"/>
  <c r="BK779" i="2"/>
  <c r="BK799" i="2"/>
  <c r="BK408" i="2"/>
  <c r="BK551" i="2"/>
  <c r="BK483" i="2"/>
  <c r="BK622" i="2"/>
  <c r="BK346" i="2"/>
  <c r="BK522" i="2"/>
  <c r="BK113" i="2"/>
  <c r="BK614" i="2"/>
  <c r="BK233" i="2"/>
  <c r="BK163" i="2"/>
  <c r="BK531" i="2"/>
  <c r="BK336" i="2"/>
  <c r="BK297" i="2"/>
  <c r="BK189" i="2"/>
  <c r="BK363" i="2"/>
  <c r="BK42" i="2"/>
  <c r="BK41" i="2"/>
  <c r="BK654" i="2"/>
  <c r="BK493" i="2"/>
  <c r="BK808" i="2"/>
  <c r="BK232" i="2"/>
  <c r="BK608" i="2"/>
  <c r="BK148" i="2"/>
  <c r="BK427" i="2"/>
  <c r="BK830" i="2"/>
  <c r="BK829" i="2"/>
  <c r="BK798" i="2"/>
  <c r="BK112" i="2"/>
  <c r="BK575" i="2"/>
  <c r="BK119" i="2"/>
  <c r="BK737" i="2"/>
  <c r="BK128" i="2"/>
  <c r="BK183" i="2"/>
  <c r="BK864" i="2"/>
  <c r="BK206" i="2"/>
  <c r="BK440" i="2"/>
  <c r="BK418" i="2"/>
  <c r="BK805" i="2"/>
  <c r="BK802" i="2"/>
  <c r="BK801" i="2"/>
  <c r="BK434" i="2"/>
  <c r="BK433" i="2"/>
  <c r="BK831" i="2"/>
  <c r="Z138" i="2"/>
  <c r="Z139" i="2"/>
  <c r="Z141" i="2"/>
  <c r="Z104" i="2"/>
  <c r="Z98" i="2"/>
  <c r="Z99" i="2"/>
  <c r="Z100" i="2"/>
  <c r="Z113" i="2"/>
  <c r="Z114" i="2"/>
  <c r="Z115" i="2"/>
  <c r="Z116" i="2"/>
  <c r="Z117" i="2"/>
  <c r="Z118" i="2"/>
  <c r="Z119" i="2"/>
  <c r="Z120" i="2"/>
  <c r="I27" i="2"/>
  <c r="Z106" i="2"/>
  <c r="Z107" i="2"/>
  <c r="Z108" i="2"/>
  <c r="Z109" i="2"/>
  <c r="Z110" i="2"/>
  <c r="Z111" i="2"/>
  <c r="Z307" i="2"/>
  <c r="Z127" i="2"/>
  <c r="Z308" i="2"/>
  <c r="Z128" i="2"/>
  <c r="Z309" i="2"/>
  <c r="Z310" i="2"/>
  <c r="Z130" i="2"/>
  <c r="Z311" i="2"/>
  <c r="Z312" i="2"/>
  <c r="Z313" i="2"/>
  <c r="Z314" i="2"/>
  <c r="Z319" i="2"/>
  <c r="Z315" i="2"/>
  <c r="Z316" i="2"/>
  <c r="Z317" i="2"/>
  <c r="Z318" i="2"/>
  <c r="Z320" i="2"/>
  <c r="Z321" i="2"/>
  <c r="Z322" i="2"/>
  <c r="Z323" i="2"/>
  <c r="Z324" i="2"/>
  <c r="Z327" i="2"/>
  <c r="Z329" i="2"/>
  <c r="Z330" i="2"/>
  <c r="Z126" i="2"/>
  <c r="Z129" i="2"/>
  <c r="Z131" i="2"/>
  <c r="Z132" i="2"/>
  <c r="Z133" i="2"/>
  <c r="Z134" i="2"/>
  <c r="Z135" i="2"/>
  <c r="Z136" i="2"/>
  <c r="Z137" i="2"/>
  <c r="Z490" i="2"/>
  <c r="Z493" i="2"/>
  <c r="Z163" i="2"/>
  <c r="Z494" i="2"/>
  <c r="Z495" i="2"/>
  <c r="Z496" i="2"/>
  <c r="Z497" i="2"/>
  <c r="Z498" i="2"/>
  <c r="Z499" i="2"/>
  <c r="Z500" i="2"/>
  <c r="Z501" i="2"/>
  <c r="Z502" i="2"/>
  <c r="Z503" i="2"/>
  <c r="Z504" i="2"/>
  <c r="Z505" i="2"/>
  <c r="Z506" i="2"/>
  <c r="Z507" i="2"/>
  <c r="Z510" i="2"/>
  <c r="Z512" i="2"/>
  <c r="Z513" i="2"/>
  <c r="Z514" i="2"/>
  <c r="Z515" i="2"/>
  <c r="Z516" i="2"/>
  <c r="Z518" i="2"/>
  <c r="Z519" i="2"/>
  <c r="Z520" i="2"/>
  <c r="Z521" i="2"/>
  <c r="Z522" i="2"/>
  <c r="Z523" i="2"/>
  <c r="Z525" i="2"/>
  <c r="Z526" i="2"/>
  <c r="Z528" i="2"/>
  <c r="Z529" i="2"/>
  <c r="Z530" i="2"/>
  <c r="Z167" i="2"/>
  <c r="Z162" i="2"/>
  <c r="Z164" i="2"/>
  <c r="Z165" i="2"/>
  <c r="Z166" i="2"/>
  <c r="Z168" i="2"/>
  <c r="Z169" i="2"/>
  <c r="Z170" i="2"/>
  <c r="Z161" i="2"/>
  <c r="Z152" i="2"/>
  <c r="Z151" i="2"/>
  <c r="Z154" i="2"/>
  <c r="Z155" i="2"/>
  <c r="Z156" i="2"/>
  <c r="Z157" i="2"/>
  <c r="Z159" i="2"/>
  <c r="Z160" i="2"/>
  <c r="Z50" i="2"/>
  <c r="Z48" i="2"/>
  <c r="Z60" i="2"/>
  <c r="Z58" i="2"/>
  <c r="Z57" i="2"/>
  <c r="Z44" i="2"/>
  <c r="Z56" i="2"/>
  <c r="Z55" i="2"/>
  <c r="Z54" i="2"/>
  <c r="Z53" i="2"/>
  <c r="Z52" i="2"/>
  <c r="Z51" i="2"/>
  <c r="Z49" i="2"/>
  <c r="Z47" i="2"/>
  <c r="Z46" i="2"/>
  <c r="Z45" i="2"/>
  <c r="Z43" i="2"/>
  <c r="Z42" i="2"/>
  <c r="Z41" i="2"/>
  <c r="Z40" i="2"/>
  <c r="Z39" i="2"/>
  <c r="Z38" i="2"/>
  <c r="Z37" i="2"/>
  <c r="Z36" i="2"/>
  <c r="Z35" i="2"/>
  <c r="Z34" i="2"/>
  <c r="D24" i="2"/>
  <c r="BK556" i="2" l="1"/>
  <c r="BK67" i="2"/>
  <c r="BL67" i="2" s="1"/>
  <c r="BK773" i="2"/>
  <c r="BK141" i="2"/>
  <c r="BK759" i="2"/>
  <c r="BK140" i="2"/>
  <c r="BK308" i="2"/>
  <c r="BK307" i="2"/>
  <c r="BK505" i="2"/>
  <c r="BK504" i="2"/>
  <c r="BK601" i="2"/>
  <c r="BK717" i="2"/>
  <c r="BK215" i="2"/>
  <c r="BK332" i="2"/>
  <c r="BL331" i="2" s="1"/>
  <c r="BK812" i="2"/>
  <c r="BK813" i="2"/>
  <c r="BK425" i="2"/>
  <c r="BK661" i="2"/>
  <c r="BK662" i="2"/>
  <c r="BK512" i="2"/>
  <c r="BK513" i="2"/>
  <c r="BK291" i="2"/>
  <c r="BK718" i="2"/>
  <c r="BK294" i="2"/>
  <c r="BK719" i="2"/>
  <c r="BK787" i="2"/>
  <c r="BK237" i="2"/>
  <c r="BK788" i="2"/>
  <c r="BK262" i="2"/>
  <c r="BK263" i="2"/>
  <c r="BK663" i="2"/>
  <c r="BK238" i="2"/>
  <c r="BK256" i="2"/>
  <c r="BK536" i="2"/>
  <c r="BK352" i="2"/>
  <c r="BK351" i="2"/>
  <c r="BK156" i="2"/>
  <c r="BK789" i="2"/>
  <c r="BK155" i="2"/>
  <c r="BK475" i="2"/>
  <c r="BK701" i="2"/>
  <c r="BK476" i="2"/>
  <c r="BK386" i="2"/>
  <c r="BK700" i="2"/>
  <c r="BK133" i="2"/>
  <c r="BK477" i="2"/>
  <c r="BK670" i="2"/>
  <c r="BK699" i="2"/>
  <c r="BK628" i="2"/>
  <c r="BK637" i="2"/>
  <c r="BK638" i="2"/>
  <c r="BK93" i="2"/>
  <c r="BL93" i="2" s="1"/>
  <c r="BK421" i="2"/>
  <c r="BK388" i="2"/>
  <c r="BK790" i="2"/>
  <c r="BK110" i="2"/>
  <c r="BL110" i="2" s="1"/>
  <c r="BK639" i="2"/>
  <c r="BK500" i="2"/>
  <c r="BK354" i="2"/>
  <c r="BK353" i="2"/>
  <c r="BK611" i="2"/>
  <c r="BK143" i="2"/>
  <c r="BK501" i="2"/>
  <c r="BK511" i="2"/>
  <c r="BL510" i="2" s="1"/>
  <c r="BK478" i="2"/>
  <c r="BK248" i="2"/>
  <c r="BK458" i="2"/>
  <c r="BK514" i="2"/>
  <c r="BK198" i="2"/>
  <c r="BL197" i="2" s="1"/>
  <c r="BK502" i="2"/>
  <c r="BK221" i="2"/>
  <c r="BK610" i="2"/>
  <c r="BK826" i="2"/>
  <c r="BK220" i="2"/>
  <c r="BK350" i="2"/>
  <c r="BL349" i="2" s="1"/>
  <c r="BK604" i="2"/>
  <c r="BL603" i="2" s="1"/>
  <c r="BK825" i="2"/>
  <c r="BK577" i="2"/>
  <c r="BL576" i="2" s="1"/>
  <c r="BK415" i="2"/>
  <c r="BK223" i="2"/>
  <c r="BL223" i="2" s="1"/>
  <c r="BK414" i="2"/>
  <c r="BK410" i="2"/>
  <c r="BL409" i="2" s="1"/>
  <c r="BK326" i="2"/>
  <c r="BK249" i="2"/>
  <c r="BK731" i="2"/>
  <c r="BL731" i="2" s="1"/>
  <c r="BK142" i="2"/>
  <c r="BK33" i="2"/>
  <c r="BK272" i="2"/>
  <c r="BK694" i="2"/>
  <c r="BL694" i="2" s="1"/>
  <c r="BK48" i="2"/>
  <c r="BK508" i="2"/>
  <c r="BK739" i="2"/>
  <c r="BK473" i="2"/>
  <c r="BK283" i="2"/>
  <c r="BL283" i="2" s="1"/>
  <c r="BK619" i="2"/>
  <c r="BK749" i="2"/>
  <c r="BL748" i="2" s="1"/>
  <c r="BK288" i="2"/>
  <c r="BK785" i="2"/>
  <c r="BK703" i="2"/>
  <c r="BL703" i="2" s="1"/>
  <c r="BK287" i="2"/>
  <c r="BK396" i="2"/>
  <c r="BK88" i="2"/>
  <c r="BL88" i="2" s="1"/>
  <c r="BK854" i="2"/>
  <c r="BK507" i="2"/>
  <c r="BK373" i="2"/>
  <c r="BK395" i="2"/>
  <c r="BK377" i="2"/>
  <c r="BK247" i="2"/>
  <c r="BK98" i="2"/>
  <c r="BK380" i="2"/>
  <c r="BK855" i="2"/>
  <c r="BK856" i="2"/>
  <c r="BK578" i="2"/>
  <c r="BK529" i="2"/>
  <c r="BK115" i="2"/>
  <c r="BL115" i="2" s="1"/>
  <c r="BK97" i="2"/>
  <c r="BK673" i="2"/>
  <c r="BL673" i="2" s="1"/>
  <c r="BK657" i="2"/>
  <c r="BK750" i="2"/>
  <c r="BK671" i="2"/>
  <c r="BK644" i="2"/>
  <c r="BK714" i="2"/>
  <c r="BL713" i="2" s="1"/>
  <c r="BK591" i="2"/>
  <c r="BL590" i="2" s="1"/>
  <c r="BK436" i="2"/>
  <c r="BK334" i="2"/>
  <c r="BK371" i="2"/>
  <c r="BK658" i="2"/>
  <c r="BK99" i="2"/>
  <c r="BK751" i="2"/>
  <c r="BK640" i="2"/>
  <c r="BK392" i="2"/>
  <c r="BL391" i="2" s="1"/>
  <c r="BK345" i="2"/>
  <c r="BL344" i="2" s="1"/>
  <c r="BK429" i="2"/>
  <c r="BK38" i="2"/>
  <c r="BK561" i="2"/>
  <c r="BK643" i="2"/>
  <c r="BK791" i="2"/>
  <c r="BK506" i="2"/>
  <c r="BK259" i="2"/>
  <c r="BK397" i="2"/>
  <c r="BK597" i="2"/>
  <c r="BK76" i="2"/>
  <c r="BK250" i="2"/>
  <c r="BK43" i="2"/>
  <c r="BL42" i="2" s="1"/>
  <c r="BK598" i="2"/>
  <c r="BK519" i="2"/>
  <c r="BL519" i="2" s="1"/>
  <c r="BK861" i="2"/>
  <c r="BL860" i="2" s="1"/>
  <c r="BK65" i="2"/>
  <c r="BK708" i="2"/>
  <c r="BK833" i="2"/>
  <c r="BK239" i="2"/>
  <c r="BK254" i="2"/>
  <c r="BK264" i="2"/>
  <c r="BK793" i="2"/>
  <c r="BL793" i="2" s="1"/>
  <c r="BK757" i="2"/>
  <c r="BK153" i="2"/>
  <c r="BK784" i="2"/>
  <c r="BK157" i="2"/>
  <c r="BK199" i="2"/>
  <c r="BK229" i="2"/>
  <c r="BK322" i="2"/>
  <c r="BK707" i="2"/>
  <c r="BK853" i="2"/>
  <c r="BK814" i="2"/>
  <c r="BK72" i="2"/>
  <c r="BK325" i="2"/>
  <c r="BK342" i="2"/>
  <c r="BK535" i="2"/>
  <c r="BK240" i="2"/>
  <c r="BK676" i="2"/>
  <c r="BK756" i="2"/>
  <c r="BL755" i="2" s="1"/>
  <c r="BK538" i="2"/>
  <c r="BK286" i="2"/>
  <c r="BK355" i="2"/>
  <c r="BK312" i="2"/>
  <c r="BL311" i="2" s="1"/>
  <c r="BK71" i="2"/>
  <c r="BK416" i="2"/>
  <c r="BK528" i="2"/>
  <c r="BK693" i="2"/>
  <c r="BK835" i="2"/>
  <c r="BK580" i="2"/>
  <c r="BK726" i="2"/>
  <c r="BK485" i="2"/>
  <c r="BL484" i="2" s="1"/>
  <c r="BK301" i="2"/>
  <c r="BK659" i="2"/>
  <c r="BK709" i="2"/>
  <c r="BK258" i="2"/>
  <c r="BK496" i="2"/>
  <c r="BL495" i="2" s="1"/>
  <c r="BK241" i="2"/>
  <c r="BK465" i="2"/>
  <c r="BL464" i="2" s="1"/>
  <c r="BK537" i="2"/>
  <c r="BK124" i="2"/>
  <c r="BL124" i="2" s="1"/>
  <c r="BK123" i="2"/>
  <c r="BK406" i="2"/>
  <c r="BK724" i="2"/>
  <c r="BL723" i="2" s="1"/>
  <c r="BK347" i="2"/>
  <c r="BL346" i="2" s="1"/>
  <c r="BK533" i="2"/>
  <c r="BL532" i="2" s="1"/>
  <c r="BK705" i="2"/>
  <c r="BL704" i="2" s="1"/>
  <c r="BK497" i="2"/>
  <c r="BK655" i="2"/>
  <c r="BL653" i="2" s="1"/>
  <c r="BK405" i="2"/>
  <c r="BL404" i="2" s="1"/>
  <c r="BK260" i="2"/>
  <c r="BK527" i="2"/>
  <c r="BK846" i="2"/>
  <c r="BL845" i="2" s="1"/>
  <c r="BK627" i="2"/>
  <c r="BL626" i="2" s="1"/>
  <c r="BK602" i="2"/>
  <c r="BL602" i="2" s="1"/>
  <c r="BK274" i="2"/>
  <c r="BK228" i="2"/>
  <c r="BK740" i="2"/>
  <c r="BK46" i="2"/>
  <c r="BK200" i="2"/>
  <c r="BK374" i="2"/>
  <c r="BK295" i="2"/>
  <c r="BK457" i="2"/>
  <c r="BK387" i="2"/>
  <c r="BK184" i="2"/>
  <c r="BL182" i="2" s="1"/>
  <c r="BK358" i="2"/>
  <c r="BL358" i="2" s="1"/>
  <c r="BK47" i="2"/>
  <c r="BK300" i="2"/>
  <c r="BL299" i="2" s="1"/>
  <c r="BK851" i="2"/>
  <c r="BL850" i="2" s="1"/>
  <c r="BK64" i="2"/>
  <c r="BL63" i="2" s="1"/>
  <c r="BK75" i="2"/>
  <c r="BL74" i="2" s="1"/>
  <c r="BK783" i="2"/>
  <c r="BK130" i="2"/>
  <c r="BL128" i="2" s="1"/>
  <c r="BK498" i="2"/>
  <c r="BK782" i="2"/>
  <c r="BK365" i="2"/>
  <c r="BL364" i="2" s="1"/>
  <c r="BK443" i="2"/>
  <c r="BK159" i="2"/>
  <c r="BK370" i="2"/>
  <c r="BL369" i="2" s="1"/>
  <c r="BK290" i="2"/>
  <c r="BK563" i="2"/>
  <c r="BL563" i="2" s="1"/>
  <c r="BK680" i="2"/>
  <c r="BK242" i="2"/>
  <c r="BK832" i="2"/>
  <c r="BL830" i="2" s="1"/>
  <c r="BK553" i="2"/>
  <c r="BK618" i="2"/>
  <c r="BK625" i="2"/>
  <c r="BL624" i="2" s="1"/>
  <c r="BK152" i="2"/>
  <c r="BK866" i="2"/>
  <c r="BL864" i="2" s="1"/>
  <c r="BK776" i="2"/>
  <c r="BL775" i="2" s="1"/>
  <c r="BK69" i="2"/>
  <c r="BL68" i="2" s="1"/>
  <c r="BK107" i="2"/>
  <c r="BL106" i="2" s="1"/>
  <c r="BK817" i="2"/>
  <c r="BL816" i="2" s="1"/>
  <c r="BK629" i="2"/>
  <c r="BK191" i="2"/>
  <c r="BK679" i="2"/>
  <c r="BK145" i="2"/>
  <c r="BL145" i="2" s="1"/>
  <c r="BK310" i="2"/>
  <c r="BL310" i="2" s="1"/>
  <c r="BK292" i="2"/>
  <c r="BK472" i="2"/>
  <c r="BL471" i="2" s="1"/>
  <c r="BK32" i="2"/>
  <c r="BK715" i="2"/>
  <c r="BK50" i="2"/>
  <c r="BK378" i="2"/>
  <c r="BK557" i="2"/>
  <c r="BK121" i="2"/>
  <c r="BL120" i="2" s="1"/>
  <c r="BK320" i="2"/>
  <c r="BL319" i="2" s="1"/>
  <c r="BK271" i="2"/>
  <c r="BL269" i="2" s="1"/>
  <c r="BK37" i="2"/>
  <c r="BL36" i="2" s="1"/>
  <c r="BK428" i="2"/>
  <c r="BK843" i="2"/>
  <c r="BK424" i="2"/>
  <c r="BL423" i="2" s="1"/>
  <c r="BK420" i="2"/>
  <c r="BK642" i="2"/>
  <c r="BK235" i="2"/>
  <c r="BK333" i="2"/>
  <c r="BK341" i="2"/>
  <c r="BK554" i="2"/>
  <c r="BK665" i="2"/>
  <c r="BK837" i="2"/>
  <c r="BK547" i="2"/>
  <c r="BK204" i="2"/>
  <c r="BK667" i="2"/>
  <c r="BK587" i="2"/>
  <c r="BK518" i="2"/>
  <c r="BK766" i="2"/>
  <c r="BK767" i="2"/>
  <c r="BK768" i="2"/>
  <c r="BK769" i="2"/>
  <c r="BK586" i="2"/>
  <c r="BK821" i="2"/>
  <c r="BK823" i="2"/>
  <c r="BK244" i="2"/>
  <c r="BL244" i="2" s="1"/>
  <c r="BK822" i="2"/>
  <c r="BK545" i="2"/>
  <c r="BK546" i="2"/>
  <c r="BK324" i="2"/>
  <c r="BK540" i="2"/>
  <c r="BK543" i="2"/>
  <c r="BL858" i="2"/>
  <c r="BL859" i="2"/>
  <c r="BK770" i="2"/>
  <c r="BK668" i="2"/>
  <c r="BK584" i="2"/>
  <c r="BK585" i="2"/>
  <c r="BK544" i="2"/>
  <c r="BK203" i="2"/>
  <c r="BK571" i="2"/>
  <c r="BK178" i="2"/>
  <c r="BK454" i="2"/>
  <c r="BK177" i="2"/>
  <c r="BK453" i="2"/>
  <c r="BK452" i="2"/>
  <c r="BK650" i="2"/>
  <c r="BK176" i="2"/>
  <c r="BK744" i="2"/>
  <c r="BK651" i="2"/>
  <c r="BK179" i="2"/>
  <c r="BK771" i="2"/>
  <c r="BK745" i="2"/>
  <c r="BK572" i="2"/>
  <c r="BK683" i="2"/>
  <c r="BK685" i="2"/>
  <c r="BK682" i="2"/>
  <c r="BK686" i="2"/>
  <c r="BK746" i="2"/>
  <c r="BK175" i="2"/>
  <c r="BK57" i="2"/>
  <c r="BL57" i="2" s="1"/>
  <c r="BK174" i="2"/>
  <c r="BK467" i="2"/>
  <c r="BL466" i="2" s="1"/>
  <c r="BK85" i="2"/>
  <c r="BK570" i="2"/>
  <c r="BK86" i="2"/>
  <c r="BK646" i="2"/>
  <c r="BK305" i="2"/>
  <c r="BK647" i="2"/>
  <c r="BK489" i="2"/>
  <c r="BL489" i="2" s="1"/>
  <c r="BK863" i="2"/>
  <c r="BL863" i="2" s="1"/>
  <c r="BK573" i="2"/>
  <c r="BK648" i="2"/>
  <c r="BK79" i="2"/>
  <c r="BK362" i="2"/>
  <c r="BL362" i="2" s="1"/>
  <c r="BK92" i="2"/>
  <c r="BK78" i="2"/>
  <c r="BK273" i="2"/>
  <c r="BK652" i="2"/>
  <c r="BL652" i="2" s="1"/>
  <c r="BK158" i="2"/>
  <c r="BK567" i="2"/>
  <c r="BK438" i="2"/>
  <c r="BL438" i="2" s="1"/>
  <c r="BK725" i="2"/>
  <c r="BK83" i="2"/>
  <c r="BK82" i="2"/>
  <c r="BK566" i="2"/>
  <c r="BK555" i="2"/>
  <c r="BL339" i="2"/>
  <c r="BK617" i="2"/>
  <c r="BL616" i="2" s="1"/>
  <c r="BK503" i="2"/>
  <c r="BK73" i="2"/>
  <c r="BL73" i="2" s="1"/>
  <c r="BK302" i="2"/>
  <c r="BL302" i="2" s="1"/>
  <c r="BK568" i="2"/>
  <c r="BK710" i="2"/>
  <c r="BL710" i="2" s="1"/>
  <c r="BK257" i="2"/>
  <c r="BK747" i="2"/>
  <c r="BL747" i="2" s="1"/>
  <c r="BK154" i="2"/>
  <c r="BK720" i="2"/>
  <c r="BL720" i="2" s="1"/>
  <c r="BK412" i="2"/>
  <c r="BK315" i="2"/>
  <c r="BL315" i="2" s="1"/>
  <c r="BK569" i="2"/>
  <c r="BK442" i="2"/>
  <c r="BK774" i="2"/>
  <c r="BK702" i="2"/>
  <c r="BK752" i="2"/>
  <c r="BL752" i="2" s="1"/>
  <c r="BK447" i="2"/>
  <c r="BK839" i="2"/>
  <c r="BK383" i="2"/>
  <c r="BK834" i="2"/>
  <c r="BK384" i="2"/>
  <c r="BK690" i="2"/>
  <c r="BK678" i="2"/>
  <c r="BK541" i="2"/>
  <c r="BK448" i="2"/>
  <c r="BK173" i="2"/>
  <c r="BK169" i="2"/>
  <c r="BK677" i="2"/>
  <c r="BK398" i="2"/>
  <c r="BL398" i="2" s="1"/>
  <c r="BK840" i="2"/>
  <c r="BK382" i="2"/>
  <c r="BK180" i="2"/>
  <c r="BK649" i="2"/>
  <c r="BK360" i="2"/>
  <c r="BL359" i="2" s="1"/>
  <c r="BK819" i="2"/>
  <c r="BK565" i="2"/>
  <c r="BL564" i="2" s="1"/>
  <c r="BK583" i="2"/>
  <c r="BK201" i="2"/>
  <c r="BK827" i="2"/>
  <c r="BL827" i="2" s="1"/>
  <c r="BK706" i="2"/>
  <c r="BK692" i="2"/>
  <c r="BK267" i="2"/>
  <c r="BK171" i="2"/>
  <c r="BK381" i="2"/>
  <c r="BK81" i="2"/>
  <c r="BK688" i="2"/>
  <c r="BK669" i="2"/>
  <c r="BK170" i="2"/>
  <c r="BK579" i="2"/>
  <c r="BK841" i="2"/>
  <c r="BK266" i="2"/>
  <c r="BK645" i="2"/>
  <c r="BK758" i="2"/>
  <c r="BK202" i="2"/>
  <c r="BK289" i="2"/>
  <c r="BK114" i="2"/>
  <c r="BL114" i="2" s="1"/>
  <c r="BK588" i="2"/>
  <c r="BL588" i="2" s="1"/>
  <c r="BK356" i="2"/>
  <c r="BK687" i="2"/>
  <c r="BK733" i="2"/>
  <c r="BL733" i="2" s="1"/>
  <c r="BK134" i="2"/>
  <c r="BK530" i="2"/>
  <c r="BK582" i="2"/>
  <c r="BK455" i="2"/>
  <c r="BK689" i="2"/>
  <c r="BK549" i="2"/>
  <c r="BL549" i="2" s="1"/>
  <c r="BK306" i="2"/>
  <c r="BL735" i="2"/>
  <c r="BK293" i="2"/>
  <c r="BK132" i="2"/>
  <c r="BL131" i="2" s="1"/>
  <c r="BK422" i="2"/>
  <c r="BK168" i="2"/>
  <c r="BK612" i="2"/>
  <c r="BK660" i="2"/>
  <c r="BK636" i="2"/>
  <c r="BL635" i="2" s="1"/>
  <c r="BK321" i="2"/>
  <c r="BK664" i="2"/>
  <c r="BK379" i="2"/>
  <c r="BK594" i="2"/>
  <c r="BL594" i="2" s="1"/>
  <c r="BK548" i="2"/>
  <c r="BK523" i="2"/>
  <c r="BL522" i="2" s="1"/>
  <c r="BK49" i="2"/>
  <c r="BK574" i="2"/>
  <c r="BK186" i="2"/>
  <c r="BL186" i="2" s="1"/>
  <c r="BK867" i="2"/>
  <c r="BL867" i="2" s="1"/>
  <c r="BM867" i="2" s="1"/>
  <c r="BN867" i="2" s="1"/>
  <c r="BK77" i="2"/>
  <c r="BK348" i="2"/>
  <c r="BL348" i="2" s="1"/>
  <c r="BK820" i="2"/>
  <c r="BK786" i="2"/>
  <c r="BK219" i="2"/>
  <c r="BK539" i="2"/>
  <c r="BK296" i="2"/>
  <c r="BL296" i="2" s="1"/>
  <c r="BK413" i="2"/>
  <c r="BK765" i="2"/>
  <c r="BK193" i="2"/>
  <c r="BL193" i="2" s="1"/>
  <c r="BK777" i="2"/>
  <c r="BL777" i="2" s="1"/>
  <c r="BO868" i="2"/>
  <c r="BP868" i="2" s="1"/>
  <c r="BQ868" i="2" s="1"/>
  <c r="BR868" i="2" s="1"/>
  <c r="BS868" i="2" s="1"/>
  <c r="BT868" i="2" s="1"/>
  <c r="BK486" i="2"/>
  <c r="BL486" i="2" s="1"/>
  <c r="BL330" i="2"/>
  <c r="BK481" i="2"/>
  <c r="BL481" i="2" s="1"/>
  <c r="BK230" i="2"/>
  <c r="BL230" i="2" s="1"/>
  <c r="BL329" i="2"/>
  <c r="BK450" i="2"/>
  <c r="BK343" i="2"/>
  <c r="BL343" i="2" s="1"/>
  <c r="BK243" i="2"/>
  <c r="BK104" i="2"/>
  <c r="BL103" i="2" s="1"/>
  <c r="BK838" i="2"/>
  <c r="BK852" i="2"/>
  <c r="BK600" i="2"/>
  <c r="BL599" i="2" s="1"/>
  <c r="BK318" i="2"/>
  <c r="BL318" i="2" s="1"/>
  <c r="BK172" i="2"/>
  <c r="BK516" i="2"/>
  <c r="BK445" i="2"/>
  <c r="BK449" i="2"/>
  <c r="BL734" i="2"/>
  <c r="BK275" i="2"/>
  <c r="BK681" i="2"/>
  <c r="BK847" i="2"/>
  <c r="BL847" i="2" s="1"/>
  <c r="BK109" i="2"/>
  <c r="BK385" i="2"/>
  <c r="BL385" i="2" s="1"/>
  <c r="BK91" i="2"/>
  <c r="BL90" i="2" s="1"/>
  <c r="BK818" i="2"/>
  <c r="BK836" i="2"/>
  <c r="BK261" i="2"/>
  <c r="BK144" i="2"/>
  <c r="BK772" i="2"/>
  <c r="BK139" i="2"/>
  <c r="BL138" i="2" s="1"/>
  <c r="BK459" i="2"/>
  <c r="BL459" i="2" s="1"/>
  <c r="BK39" i="2"/>
  <c r="BL39" i="2" s="1"/>
  <c r="BK210" i="2"/>
  <c r="BK375" i="2"/>
  <c r="BK691" i="2"/>
  <c r="BK684" i="2"/>
  <c r="BK666" i="2"/>
  <c r="BK407" i="2"/>
  <c r="BL407" i="2" s="1"/>
  <c r="BK796" i="2"/>
  <c r="BL795" i="2" s="1"/>
  <c r="BK824" i="2"/>
  <c r="BK451" i="2"/>
  <c r="BK810" i="2"/>
  <c r="BL809" i="2" s="1"/>
  <c r="BK161" i="2"/>
  <c r="BL161" i="2" s="1"/>
  <c r="BK366" i="2"/>
  <c r="BK620" i="2"/>
  <c r="BK764" i="2"/>
  <c r="BK56" i="2"/>
  <c r="BK389" i="2"/>
  <c r="BL389" i="2" s="1"/>
  <c r="BK623" i="2"/>
  <c r="BL622" i="2" s="1"/>
  <c r="BK376" i="2"/>
  <c r="BK227" i="2"/>
  <c r="BK806" i="2"/>
  <c r="BL806" i="2" s="1"/>
  <c r="BK698" i="2"/>
  <c r="BK480" i="2"/>
  <c r="BK127" i="2"/>
  <c r="BL127" i="2" s="1"/>
  <c r="BK87" i="2"/>
  <c r="BK606" i="2"/>
  <c r="BL606" i="2" s="1"/>
  <c r="BK815" i="2"/>
  <c r="BK282" i="2"/>
  <c r="BL281" i="2" s="1"/>
  <c r="BK268" i="2"/>
  <c r="BK84" i="2"/>
  <c r="BK45" i="2"/>
  <c r="BL44" i="2" s="1"/>
  <c r="BK842" i="2"/>
  <c r="BK80" i="2"/>
  <c r="BK100" i="2"/>
  <c r="BL100" i="2" s="1"/>
  <c r="BL328" i="2"/>
  <c r="BK335" i="2"/>
  <c r="BL335" i="2" s="1"/>
  <c r="BK760" i="2"/>
  <c r="BL760" i="2" s="1"/>
  <c r="BK192" i="2"/>
  <c r="BK372" i="2"/>
  <c r="BK181" i="2"/>
  <c r="BL181" i="2" s="1"/>
  <c r="BK593" i="2"/>
  <c r="BK66" i="2"/>
  <c r="BK609" i="2"/>
  <c r="BK456" i="2"/>
  <c r="BK446" i="2"/>
  <c r="BK630" i="2"/>
  <c r="BK51" i="2"/>
  <c r="BK781" i="2"/>
  <c r="BK55" i="2"/>
  <c r="BL53" i="2" s="1"/>
  <c r="BK108" i="2"/>
  <c r="BK581" i="2"/>
  <c r="BK742" i="2"/>
  <c r="BK741" i="2"/>
  <c r="BK205" i="2"/>
  <c r="BK517" i="2"/>
  <c r="BK792" i="2"/>
  <c r="BK499" i="2"/>
  <c r="BK327" i="2"/>
  <c r="BK147" i="2"/>
  <c r="BL147" i="2" s="1"/>
  <c r="BK857" i="2"/>
  <c r="BL857" i="2" s="1"/>
  <c r="BK251" i="2"/>
  <c r="BK844" i="2"/>
  <c r="BK763" i="2"/>
  <c r="BK226" i="2"/>
  <c r="BL224" i="2" s="1"/>
  <c r="BK542" i="2"/>
  <c r="BK444" i="2"/>
  <c r="BK479" i="2"/>
  <c r="BK209" i="2"/>
  <c r="BK265" i="2"/>
  <c r="BL217" i="2"/>
  <c r="BK211" i="2"/>
  <c r="BK236" i="2"/>
  <c r="BK426" i="2"/>
  <c r="BK811" i="2"/>
  <c r="BL487" i="2"/>
  <c r="BK212" i="2"/>
  <c r="BL212" i="2" s="1"/>
  <c r="BK167" i="2"/>
  <c r="BK34" i="2"/>
  <c r="BK558" i="2"/>
  <c r="BL558" i="2" s="1"/>
  <c r="BK562" i="2"/>
  <c r="BK672" i="2"/>
  <c r="BK727" i="2"/>
  <c r="BL727" i="2" s="1"/>
  <c r="BK656" i="2"/>
  <c r="BK122" i="2"/>
  <c r="BK437" i="2"/>
  <c r="BK338" i="2"/>
  <c r="BL338" i="2" s="1"/>
  <c r="BK208" i="2"/>
  <c r="BK394" i="2"/>
  <c r="BK323" i="2"/>
  <c r="BK743" i="2"/>
  <c r="BK716" i="2"/>
  <c r="BK430" i="2"/>
  <c r="BL430" i="2" s="1"/>
  <c r="BK96" i="2"/>
  <c r="BL95" i="2" s="1"/>
  <c r="BK255" i="2"/>
  <c r="BK309" i="2"/>
  <c r="BK216" i="2"/>
  <c r="BL216" i="2" s="1"/>
  <c r="BK509" i="2"/>
  <c r="BK393" i="2"/>
  <c r="BK417" i="2"/>
  <c r="BK222" i="2"/>
  <c r="BK474" i="2"/>
  <c r="BK534" i="2"/>
  <c r="BL367" i="2"/>
  <c r="BK641" i="2"/>
  <c r="BK515" i="2"/>
  <c r="CA871" i="2"/>
  <c r="BX870" i="2"/>
  <c r="BL728" i="2"/>
  <c r="BL117" i="2"/>
  <c r="BL431" i="2"/>
  <c r="BL729" i="2"/>
  <c r="BL116" i="2"/>
  <c r="BU869" i="2"/>
  <c r="BV869" i="2" s="1"/>
  <c r="BL401" i="2"/>
  <c r="BL402" i="2"/>
  <c r="BL778" i="2"/>
  <c r="BL278" i="2"/>
  <c r="BL279" i="2"/>
  <c r="BL722" i="2"/>
  <c r="BL187" i="2"/>
  <c r="BL721" i="2"/>
  <c r="BL276" i="2"/>
  <c r="BL284" i="2"/>
  <c r="BL277" i="2"/>
  <c r="BL280" i="2"/>
  <c r="BL848" i="2"/>
  <c r="BL363" i="2"/>
  <c r="BL195" i="2"/>
  <c r="BL754" i="2"/>
  <c r="BL105" i="2"/>
  <c r="BL633" i="2"/>
  <c r="BL632" i="2"/>
  <c r="BL761" i="2"/>
  <c r="BL297" i="2"/>
  <c r="BL712" i="2"/>
  <c r="BL298" i="2"/>
  <c r="BL303" i="2"/>
  <c r="BL470" i="2"/>
  <c r="BL460" i="2"/>
  <c r="BL803" i="2"/>
  <c r="BL313" i="2"/>
  <c r="BL469" i="2"/>
  <c r="BL631" i="2"/>
  <c r="BL463" i="2"/>
  <c r="BL524" i="2"/>
  <c r="BL794" i="2"/>
  <c r="BL520" i="2"/>
  <c r="BL468" i="2"/>
  <c r="BL753" i="2"/>
  <c r="BL521" i="2"/>
  <c r="BL525" i="2"/>
  <c r="BL150" i="2"/>
  <c r="BL589" i="2"/>
  <c r="BL149" i="2"/>
  <c r="BL807" i="2"/>
  <c r="BL165" i="2"/>
  <c r="BL101" i="2"/>
  <c r="BL164" i="2"/>
  <c r="BL711" i="2"/>
  <c r="BL245" i="2"/>
  <c r="BL148" i="2"/>
  <c r="BL61" i="2"/>
  <c r="BL494" i="2"/>
  <c r="BL615" i="2"/>
  <c r="BL189" i="2"/>
  <c r="BL213" i="2"/>
  <c r="BL136" i="2"/>
  <c r="BL162" i="2"/>
  <c r="BL462" i="2"/>
  <c r="BL408" i="2"/>
  <c r="BL62" i="2"/>
  <c r="BL196" i="2"/>
  <c r="BL461" i="2"/>
  <c r="BL194" i="2"/>
  <c r="BL135" i="2"/>
  <c r="BL232" i="2"/>
  <c r="BL52" i="2"/>
  <c r="BL492" i="2"/>
  <c r="BL799" i="2"/>
  <c r="BL418" i="2"/>
  <c r="BL531" i="2"/>
  <c r="BL695" i="2"/>
  <c r="BL434" i="2"/>
  <c r="BL491" i="2"/>
  <c r="BL188" i="2"/>
  <c r="BL137" i="2"/>
  <c r="BL400" i="2"/>
  <c r="BL316" i="2"/>
  <c r="BL614" i="2"/>
  <c r="BL483" i="2"/>
  <c r="BL482" i="2"/>
  <c r="BL559" i="2"/>
  <c r="BL674" i="2"/>
  <c r="BL802" i="2"/>
  <c r="BL399" i="2"/>
  <c r="BL798" i="2"/>
  <c r="BL60" i="2"/>
  <c r="BL490" i="2"/>
  <c r="BL206" i="2"/>
  <c r="BL696" i="2"/>
  <c r="BL621" i="2"/>
  <c r="BL59" i="2"/>
  <c r="BL550" i="2"/>
  <c r="BL613" i="2"/>
  <c r="BL493" i="2"/>
  <c r="BL368" i="2"/>
  <c r="BL440" i="2"/>
  <c r="BL112" i="2"/>
  <c r="BL163" i="2"/>
  <c r="BL233" i="2"/>
  <c r="BL58" i="2"/>
  <c r="BL41" i="2"/>
  <c r="BL40" i="2"/>
  <c r="BL231" i="2"/>
  <c r="BL390" i="2"/>
  <c r="BL252" i="2"/>
  <c r="BL607" i="2"/>
  <c r="BL575" i="2"/>
  <c r="BL439" i="2"/>
  <c r="BL118" i="2"/>
  <c r="BL829" i="2"/>
  <c r="BL828" i="2"/>
  <c r="BL737" i="2"/>
  <c r="BL736" i="2"/>
  <c r="BL111" i="2"/>
  <c r="BL797" i="2"/>
  <c r="BL94" i="2"/>
  <c r="BL433" i="2"/>
  <c r="BL432" i="2"/>
  <c r="BL595" i="2"/>
  <c r="BL634" i="2"/>
  <c r="BL801" i="2"/>
  <c r="BL800" i="2"/>
  <c r="BL555" i="2" l="1"/>
  <c r="BL556" i="2"/>
  <c r="BL773" i="2"/>
  <c r="BL140" i="2"/>
  <c r="BL306" i="2"/>
  <c r="BL504" i="2"/>
  <c r="BL505" i="2"/>
  <c r="BL503" i="2"/>
  <c r="BL717" i="2"/>
  <c r="BL332" i="2"/>
  <c r="BM331" i="2" s="1"/>
  <c r="BL812" i="2"/>
  <c r="BL811" i="2"/>
  <c r="BL425" i="2"/>
  <c r="BL528" i="2"/>
  <c r="BL813" i="2"/>
  <c r="BL512" i="2"/>
  <c r="BL661" i="2"/>
  <c r="BL256" i="2"/>
  <c r="BL513" i="2"/>
  <c r="BL290" i="2"/>
  <c r="BL428" i="2"/>
  <c r="BL786" i="2"/>
  <c r="BL718" i="2"/>
  <c r="BL787" i="2"/>
  <c r="BL236" i="2"/>
  <c r="BL237" i="2"/>
  <c r="BL788" i="2"/>
  <c r="BL262" i="2"/>
  <c r="BL663" i="2"/>
  <c r="BL255" i="2"/>
  <c r="BL238" i="2"/>
  <c r="BL351" i="2"/>
  <c r="BL535" i="2"/>
  <c r="BL536" i="2"/>
  <c r="BL155" i="2"/>
  <c r="BL154" i="2"/>
  <c r="BL352" i="2"/>
  <c r="BL475" i="2"/>
  <c r="BL474" i="2"/>
  <c r="BL700" i="2"/>
  <c r="BL789" i="2"/>
  <c r="BL258" i="2"/>
  <c r="BL386" i="2"/>
  <c r="BM385" i="2" s="1"/>
  <c r="BL701" i="2"/>
  <c r="BL133" i="2"/>
  <c r="BL699" i="2"/>
  <c r="BL476" i="2"/>
  <c r="BL669" i="2"/>
  <c r="BL698" i="2"/>
  <c r="BL477" i="2"/>
  <c r="BL637" i="2"/>
  <c r="BL92" i="2"/>
  <c r="BM92" i="2" s="1"/>
  <c r="BL638" i="2"/>
  <c r="BL420" i="2"/>
  <c r="BL421" i="2"/>
  <c r="BL109" i="2"/>
  <c r="BM109" i="2" s="1"/>
  <c r="BL499" i="2"/>
  <c r="BL354" i="2"/>
  <c r="BL639" i="2"/>
  <c r="BL500" i="2"/>
  <c r="BL611" i="2"/>
  <c r="BL511" i="2"/>
  <c r="BL353" i="2"/>
  <c r="BL414" i="2"/>
  <c r="BL221" i="2"/>
  <c r="BL220" i="2"/>
  <c r="BL142" i="2"/>
  <c r="BL247" i="2"/>
  <c r="BL248" i="2"/>
  <c r="BL610" i="2"/>
  <c r="BL478" i="2"/>
  <c r="BL501" i="2"/>
  <c r="BL286" i="2"/>
  <c r="BL141" i="2"/>
  <c r="BL514" i="2"/>
  <c r="BL413" i="2"/>
  <c r="BL410" i="2"/>
  <c r="BM409" i="2" s="1"/>
  <c r="BL457" i="2"/>
  <c r="BL219" i="2"/>
  <c r="BL350" i="2"/>
  <c r="BL604" i="2"/>
  <c r="BM603" i="2" s="1"/>
  <c r="BL854" i="2"/>
  <c r="BL326" i="2"/>
  <c r="BL824" i="2"/>
  <c r="BL609" i="2"/>
  <c r="BL33" i="2"/>
  <c r="BL395" i="2"/>
  <c r="BL730" i="2"/>
  <c r="BM729" i="2" s="1"/>
  <c r="BL738" i="2"/>
  <c r="BL577" i="2"/>
  <c r="BM576" i="2" s="1"/>
  <c r="BL246" i="2"/>
  <c r="BL507" i="2"/>
  <c r="BL508" i="2"/>
  <c r="BL376" i="2"/>
  <c r="BL377" i="2"/>
  <c r="BL853" i="2"/>
  <c r="BL325" i="2"/>
  <c r="BL749" i="2"/>
  <c r="BM748" i="2" s="1"/>
  <c r="BL48" i="2"/>
  <c r="BL98" i="2"/>
  <c r="BL130" i="2"/>
  <c r="BL394" i="2"/>
  <c r="BL32" i="2"/>
  <c r="BL373" i="2"/>
  <c r="BL855" i="2"/>
  <c r="BL693" i="2"/>
  <c r="BM693" i="2" s="1"/>
  <c r="BL355" i="2"/>
  <c r="BL618" i="2"/>
  <c r="BL312" i="2"/>
  <c r="BM311" i="2" s="1"/>
  <c r="BL396" i="2"/>
  <c r="BL405" i="2"/>
  <c r="BM404" i="2" s="1"/>
  <c r="BL657" i="2"/>
  <c r="BL619" i="2"/>
  <c r="BL658" i="2"/>
  <c r="BL239" i="2"/>
  <c r="BL750" i="2"/>
  <c r="BL97" i="2"/>
  <c r="BL370" i="2"/>
  <c r="BL506" i="2"/>
  <c r="BL270" i="2"/>
  <c r="BM269" i="2" s="1"/>
  <c r="BL529" i="2"/>
  <c r="BL861" i="2"/>
  <c r="BM860" i="2" s="1"/>
  <c r="BL714" i="2"/>
  <c r="BM713" i="2" s="1"/>
  <c r="BL597" i="2"/>
  <c r="BL472" i="2"/>
  <c r="BM471" i="2" s="1"/>
  <c r="BL672" i="2"/>
  <c r="BM672" i="2" s="1"/>
  <c r="BL591" i="2"/>
  <c r="BL625" i="2"/>
  <c r="BM624" i="2" s="1"/>
  <c r="BL831" i="2"/>
  <c r="BM830" i="2" s="1"/>
  <c r="BL656" i="2"/>
  <c r="BL601" i="2"/>
  <c r="BM601" i="2" s="1"/>
  <c r="BL75" i="2"/>
  <c r="BM74" i="2" s="1"/>
  <c r="BL596" i="2"/>
  <c r="BM595" i="2" s="1"/>
  <c r="BL518" i="2"/>
  <c r="BM518" i="2" s="1"/>
  <c r="BL435" i="2"/>
  <c r="BM434" i="2" s="1"/>
  <c r="BL333" i="2"/>
  <c r="BL65" i="2"/>
  <c r="BL71" i="2"/>
  <c r="BL643" i="2"/>
  <c r="BL64" i="2"/>
  <c r="BM63" i="2" s="1"/>
  <c r="BL152" i="2"/>
  <c r="BL199" i="2"/>
  <c r="BL791" i="2"/>
  <c r="BL659" i="2"/>
  <c r="BL129" i="2"/>
  <c r="BM128" i="2" s="1"/>
  <c r="BL783" i="2"/>
  <c r="BL534" i="2"/>
  <c r="BL562" i="2"/>
  <c r="BM562" i="2" s="1"/>
  <c r="BL43" i="2"/>
  <c r="BM43" i="2" s="1"/>
  <c r="BL250" i="2"/>
  <c r="BL419" i="2"/>
  <c r="BL70" i="2"/>
  <c r="BL782" i="2"/>
  <c r="BL708" i="2"/>
  <c r="BL707" i="2"/>
  <c r="BL183" i="2"/>
  <c r="BM182" i="2" s="1"/>
  <c r="BL151" i="2"/>
  <c r="BM150" i="2" s="1"/>
  <c r="BL184" i="2"/>
  <c r="BL814" i="2"/>
  <c r="BL642" i="2"/>
  <c r="BL260" i="2"/>
  <c r="BL292" i="2"/>
  <c r="BL679" i="2"/>
  <c r="BL497" i="2"/>
  <c r="BL465" i="2"/>
  <c r="BM464" i="2" s="1"/>
  <c r="BL274" i="2"/>
  <c r="BL833" i="2"/>
  <c r="BL324" i="2"/>
  <c r="BL46" i="2"/>
  <c r="BL50" i="2"/>
  <c r="BL241" i="2"/>
  <c r="BL843" i="2"/>
  <c r="BL204" i="2"/>
  <c r="BL190" i="2"/>
  <c r="BL706" i="2"/>
  <c r="BL341" i="2"/>
  <c r="BL537" i="2"/>
  <c r="BL69" i="2"/>
  <c r="BM68" i="2" s="1"/>
  <c r="BL416" i="2"/>
  <c r="BL264" i="2"/>
  <c r="BL289" i="2"/>
  <c r="BL678" i="2"/>
  <c r="BL198" i="2"/>
  <c r="BM197" i="2" s="1"/>
  <c r="BL527" i="2"/>
  <c r="BL627" i="2"/>
  <c r="BM626" i="2" s="1"/>
  <c r="BL553" i="2"/>
  <c r="BL427" i="2"/>
  <c r="BL832" i="2"/>
  <c r="BL756" i="2"/>
  <c r="BM755" i="2" s="1"/>
  <c r="BL285" i="2"/>
  <c r="BL629" i="2"/>
  <c r="BL692" i="2"/>
  <c r="BL715" i="2"/>
  <c r="BL340" i="2"/>
  <c r="BM339" i="2" s="1"/>
  <c r="BL300" i="2"/>
  <c r="BM299" i="2" s="1"/>
  <c r="BL526" i="2"/>
  <c r="BM525" i="2" s="1"/>
  <c r="BL675" i="2"/>
  <c r="BL123" i="2"/>
  <c r="BL158" i="2"/>
  <c r="BL781" i="2"/>
  <c r="BL240" i="2"/>
  <c r="BL865" i="2"/>
  <c r="BL89" i="2"/>
  <c r="BM89" i="2" s="1"/>
  <c r="BL228" i="2"/>
  <c r="BL291" i="2"/>
  <c r="BL662" i="2"/>
  <c r="BL739" i="2"/>
  <c r="BL403" i="2"/>
  <c r="BM402" i="2" s="1"/>
  <c r="BL308" i="2"/>
  <c r="BL374" i="2"/>
  <c r="BL851" i="2"/>
  <c r="BM850" i="2" s="1"/>
  <c r="BL321" i="2"/>
  <c r="BL200" i="2"/>
  <c r="BL159" i="2"/>
  <c r="BL345" i="2"/>
  <c r="BM344" i="2" s="1"/>
  <c r="BL560" i="2"/>
  <c r="BM559" i="2" s="1"/>
  <c r="BL387" i="2"/>
  <c r="BL849" i="2"/>
  <c r="BM849" i="2" s="1"/>
  <c r="BL372" i="2"/>
  <c r="BL817" i="2"/>
  <c r="BM816" i="2" s="1"/>
  <c r="BL758" i="2"/>
  <c r="BL442" i="2"/>
  <c r="BL273" i="2"/>
  <c r="BL380" i="2"/>
  <c r="BL628" i="2"/>
  <c r="BL496" i="2"/>
  <c r="BM495" i="2" s="1"/>
  <c r="BL234" i="2"/>
  <c r="BM233" i="2" s="1"/>
  <c r="BL654" i="2"/>
  <c r="BL825" i="2"/>
  <c r="BL156" i="2"/>
  <c r="BL271" i="2"/>
  <c r="BL598" i="2"/>
  <c r="BL47" i="2"/>
  <c r="BL392" i="2"/>
  <c r="BM391" i="2" s="1"/>
  <c r="BL121" i="2"/>
  <c r="BL227" i="2"/>
  <c r="BL411" i="2"/>
  <c r="BL724" i="2"/>
  <c r="BM722" i="2" s="1"/>
  <c r="BL304" i="2"/>
  <c r="BM302" i="2" s="1"/>
  <c r="BL424" i="2"/>
  <c r="BL119" i="2"/>
  <c r="BM118" i="2" s="1"/>
  <c r="BL552" i="2"/>
  <c r="BL102" i="2"/>
  <c r="BM101" i="2" s="1"/>
  <c r="BL784" i="2"/>
  <c r="BL808" i="2"/>
  <c r="BM806" i="2" s="1"/>
  <c r="BL779" i="2"/>
  <c r="BM777" i="2" s="1"/>
  <c r="BL259" i="2"/>
  <c r="BL790" i="2"/>
  <c r="BL551" i="2"/>
  <c r="BM550" i="2" s="1"/>
  <c r="BL357" i="2"/>
  <c r="BM357" i="2" s="1"/>
  <c r="BL294" i="2"/>
  <c r="BL307" i="2"/>
  <c r="BL35" i="2"/>
  <c r="BM35" i="2" s="1"/>
  <c r="BL249" i="2"/>
  <c r="BL263" i="2"/>
  <c r="BL125" i="2"/>
  <c r="BM124" i="2" s="1"/>
  <c r="BL579" i="2"/>
  <c r="BL37" i="2"/>
  <c r="BL640" i="2"/>
  <c r="BM639" i="2" s="1"/>
  <c r="BL740" i="2"/>
  <c r="BL804" i="2"/>
  <c r="BM803" i="2" s="1"/>
  <c r="BL253" i="2"/>
  <c r="BM252" i="2" s="1"/>
  <c r="BL670" i="2"/>
  <c r="BL415" i="2"/>
  <c r="BL214" i="2"/>
  <c r="BM213" i="2" s="1"/>
  <c r="BL336" i="2"/>
  <c r="BL287" i="2"/>
  <c r="BL107" i="2"/>
  <c r="BM106" i="2" s="1"/>
  <c r="BL365" i="2"/>
  <c r="BM363" i="2" s="1"/>
  <c r="BL144" i="2"/>
  <c r="BM144" i="2" s="1"/>
  <c r="BL379" i="2"/>
  <c r="BL836" i="2"/>
  <c r="BL547" i="2"/>
  <c r="BL546" i="2"/>
  <c r="BL765" i="2"/>
  <c r="BL666" i="2"/>
  <c r="BL203" i="2"/>
  <c r="BL586" i="2"/>
  <c r="BL667" i="2"/>
  <c r="BL767" i="2"/>
  <c r="BL766" i="2"/>
  <c r="BL768" i="2"/>
  <c r="BL769" i="2"/>
  <c r="BL821" i="2"/>
  <c r="BL822" i="2"/>
  <c r="BL243" i="2"/>
  <c r="BM243" i="2" s="1"/>
  <c r="BL544" i="2"/>
  <c r="BL323" i="2"/>
  <c r="BM323" i="2" s="1"/>
  <c r="BL545" i="2"/>
  <c r="BL542" i="2"/>
  <c r="BL540" i="2"/>
  <c r="BL539" i="2"/>
  <c r="BM857" i="2"/>
  <c r="BM858" i="2"/>
  <c r="BM859" i="2"/>
  <c r="BL770" i="2"/>
  <c r="BL583" i="2"/>
  <c r="BL543" i="2"/>
  <c r="BL584" i="2"/>
  <c r="BL570" i="2"/>
  <c r="BL585" i="2"/>
  <c r="BL201" i="2"/>
  <c r="BL571" i="2"/>
  <c r="BL177" i="2"/>
  <c r="BL453" i="2"/>
  <c r="BL178" i="2"/>
  <c r="BL454" i="2"/>
  <c r="BL452" i="2"/>
  <c r="BL451" i="2"/>
  <c r="BL176" i="2"/>
  <c r="BL650" i="2"/>
  <c r="BL175" i="2"/>
  <c r="BL743" i="2"/>
  <c r="BL179" i="2"/>
  <c r="BL744" i="2"/>
  <c r="BL771" i="2"/>
  <c r="BL681" i="2"/>
  <c r="BL745" i="2"/>
  <c r="BL572" i="2"/>
  <c r="BL686" i="2"/>
  <c r="BL682" i="2"/>
  <c r="BL683" i="2"/>
  <c r="BL685" i="2"/>
  <c r="BL56" i="2"/>
  <c r="BM56" i="2" s="1"/>
  <c r="BL646" i="2"/>
  <c r="BL447" i="2"/>
  <c r="BL467" i="2"/>
  <c r="BM466" i="2" s="1"/>
  <c r="BL174" i="2"/>
  <c r="BL84" i="2"/>
  <c r="BL173" i="2"/>
  <c r="BL85" i="2"/>
  <c r="BL645" i="2"/>
  <c r="BL647" i="2"/>
  <c r="BL86" i="2"/>
  <c r="BL569" i="2"/>
  <c r="BL488" i="2"/>
  <c r="BM488" i="2" s="1"/>
  <c r="BL361" i="2"/>
  <c r="BM361" i="2" s="1"/>
  <c r="BL862" i="2"/>
  <c r="BM862" i="2" s="1"/>
  <c r="BL573" i="2"/>
  <c r="BL78" i="2"/>
  <c r="BL648" i="2"/>
  <c r="BL272" i="2"/>
  <c r="BL77" i="2"/>
  <c r="BL651" i="2"/>
  <c r="BL157" i="2"/>
  <c r="BL725" i="2"/>
  <c r="BL567" i="2"/>
  <c r="BL566" i="2"/>
  <c r="BL437" i="2"/>
  <c r="BM437" i="2" s="1"/>
  <c r="BL82" i="2"/>
  <c r="BL841" i="2"/>
  <c r="BM338" i="2"/>
  <c r="BL81" i="2"/>
  <c r="BL554" i="2"/>
  <c r="BL617" i="2"/>
  <c r="BL502" i="2"/>
  <c r="BL72" i="2"/>
  <c r="BM72" i="2" s="1"/>
  <c r="BL301" i="2"/>
  <c r="BL257" i="2"/>
  <c r="BL383" i="2"/>
  <c r="BL746" i="2"/>
  <c r="BL422" i="2"/>
  <c r="BL709" i="2"/>
  <c r="BM709" i="2" s="1"/>
  <c r="BL347" i="2"/>
  <c r="BM346" i="2" s="1"/>
  <c r="BL317" i="2"/>
  <c r="BM316" i="2" s="1"/>
  <c r="BL581" i="2"/>
  <c r="BL719" i="2"/>
  <c r="BM719" i="2" s="1"/>
  <c r="BL578" i="2"/>
  <c r="BL448" i="2"/>
  <c r="BL649" i="2"/>
  <c r="BL838" i="2"/>
  <c r="BL839" i="2"/>
  <c r="BL587" i="2"/>
  <c r="BL153" i="2"/>
  <c r="BL446" i="2"/>
  <c r="BL314" i="2"/>
  <c r="BM314" i="2" s="1"/>
  <c r="BL382" i="2"/>
  <c r="BL774" i="2"/>
  <c r="BL834" i="2"/>
  <c r="BL266" i="2"/>
  <c r="BL441" i="2"/>
  <c r="BL568" i="2"/>
  <c r="BL397" i="2"/>
  <c r="BL113" i="2"/>
  <c r="BM112" i="2" s="1"/>
  <c r="BL677" i="2"/>
  <c r="BL689" i="2"/>
  <c r="BL702" i="2"/>
  <c r="BL751" i="2"/>
  <c r="BL676" i="2"/>
  <c r="BL690" i="2"/>
  <c r="BL360" i="2"/>
  <c r="BL644" i="2"/>
  <c r="BL565" i="2"/>
  <c r="BL267" i="2"/>
  <c r="BL132" i="2"/>
  <c r="BM131" i="2" s="1"/>
  <c r="BL688" i="2"/>
  <c r="BL229" i="2"/>
  <c r="BL582" i="2"/>
  <c r="BL381" i="2"/>
  <c r="BL826" i="2"/>
  <c r="BL171" i="2"/>
  <c r="BL819" i="2"/>
  <c r="BL168" i="2"/>
  <c r="BL840" i="2"/>
  <c r="BL612" i="2"/>
  <c r="BM612" i="2" s="1"/>
  <c r="BL170" i="2"/>
  <c r="BL530" i="2"/>
  <c r="BL705" i="2"/>
  <c r="BL76" i="2"/>
  <c r="BL764" i="2"/>
  <c r="BL668" i="2"/>
  <c r="BL293" i="2"/>
  <c r="BL378" i="2"/>
  <c r="BL80" i="2"/>
  <c r="BL169" i="2"/>
  <c r="BL671" i="2"/>
  <c r="BL687" i="2"/>
  <c r="BL288" i="2"/>
  <c r="BL327" i="2"/>
  <c r="BL275" i="2"/>
  <c r="BM275" i="2" s="1"/>
  <c r="BL49" i="2"/>
  <c r="BL757" i="2"/>
  <c r="BL202" i="2"/>
  <c r="BL87" i="2"/>
  <c r="BM87" i="2" s="1"/>
  <c r="BL636" i="2"/>
  <c r="BL356" i="2"/>
  <c r="BL684" i="2"/>
  <c r="BL732" i="2"/>
  <c r="BM732" i="2" s="1"/>
  <c r="BL660" i="2"/>
  <c r="BM734" i="2"/>
  <c r="BM330" i="2"/>
  <c r="BL320" i="2"/>
  <c r="BM319" i="2" s="1"/>
  <c r="BL134" i="2"/>
  <c r="BL548" i="2"/>
  <c r="BM548" i="2" s="1"/>
  <c r="BL837" i="2"/>
  <c r="BL295" i="2"/>
  <c r="BL167" i="2"/>
  <c r="BL192" i="2"/>
  <c r="BM192" i="2" s="1"/>
  <c r="BL91" i="2"/>
  <c r="BM90" i="2" s="1"/>
  <c r="BL305" i="2"/>
  <c r="BL455" i="2"/>
  <c r="BL574" i="2"/>
  <c r="BL185" i="2"/>
  <c r="BM185" i="2" s="1"/>
  <c r="BL38" i="2"/>
  <c r="BL823" i="2"/>
  <c r="BL852" i="2"/>
  <c r="BL630" i="2"/>
  <c r="BL449" i="2"/>
  <c r="BL412" i="2"/>
  <c r="BM329" i="2"/>
  <c r="BL785" i="2"/>
  <c r="BL842" i="2"/>
  <c r="BL523" i="2"/>
  <c r="BM522" i="2" s="1"/>
  <c r="BL664" i="2"/>
  <c r="BL623" i="2"/>
  <c r="BM622" i="2" s="1"/>
  <c r="BL759" i="2"/>
  <c r="BM759" i="2" s="1"/>
  <c r="BL191" i="2"/>
  <c r="BL172" i="2"/>
  <c r="BL776" i="2"/>
  <c r="BM775" i="2" s="1"/>
  <c r="BL205" i="2"/>
  <c r="BM205" i="2" s="1"/>
  <c r="BL366" i="2"/>
  <c r="BL818" i="2"/>
  <c r="BL680" i="2"/>
  <c r="BL820" i="2"/>
  <c r="BL593" i="2"/>
  <c r="BM593" i="2" s="1"/>
  <c r="BL665" i="2"/>
  <c r="BL846" i="2"/>
  <c r="BM845" i="2" s="1"/>
  <c r="BL866" i="2"/>
  <c r="BM866" i="2" s="1"/>
  <c r="BN866" i="2" s="1"/>
  <c r="BO866" i="2" s="1"/>
  <c r="BO867" i="2"/>
  <c r="BP867" i="2" s="1"/>
  <c r="BQ867" i="2" s="1"/>
  <c r="BR867" i="2" s="1"/>
  <c r="BS867" i="2" s="1"/>
  <c r="BT867" i="2" s="1"/>
  <c r="BL143" i="2"/>
  <c r="BL620" i="2"/>
  <c r="BL516" i="2"/>
  <c r="BL780" i="2"/>
  <c r="BL796" i="2"/>
  <c r="BM796" i="2" s="1"/>
  <c r="BL242" i="2"/>
  <c r="BL406" i="2"/>
  <c r="BL485" i="2"/>
  <c r="BM484" i="2" s="1"/>
  <c r="BL384" i="2"/>
  <c r="BM384" i="2" s="1"/>
  <c r="BL772" i="2"/>
  <c r="BL218" i="2"/>
  <c r="BM217" i="2" s="1"/>
  <c r="BL104" i="2"/>
  <c r="BM103" i="2" s="1"/>
  <c r="BL538" i="2"/>
  <c r="BL444" i="2"/>
  <c r="BM328" i="2"/>
  <c r="BL342" i="2"/>
  <c r="BM342" i="2" s="1"/>
  <c r="BL99" i="2"/>
  <c r="BM99" i="2" s="1"/>
  <c r="BL126" i="2"/>
  <c r="BM733" i="2"/>
  <c r="BL146" i="2"/>
  <c r="BM146" i="2" s="1"/>
  <c r="BL261" i="2"/>
  <c r="BL160" i="2"/>
  <c r="BL580" i="2"/>
  <c r="BL456" i="2"/>
  <c r="BL835" i="2"/>
  <c r="BL458" i="2"/>
  <c r="BL600" i="2"/>
  <c r="BL45" i="2"/>
  <c r="BL479" i="2"/>
  <c r="BL388" i="2"/>
  <c r="BM388" i="2" s="1"/>
  <c r="BL691" i="2"/>
  <c r="BL443" i="2"/>
  <c r="BM486" i="2"/>
  <c r="BL55" i="2"/>
  <c r="BL139" i="2"/>
  <c r="BL450" i="2"/>
  <c r="BL741" i="2"/>
  <c r="BL445" i="2"/>
  <c r="BL498" i="2"/>
  <c r="BL209" i="2"/>
  <c r="BL810" i="2"/>
  <c r="BL805" i="2"/>
  <c r="BM805" i="2" s="1"/>
  <c r="BL697" i="2"/>
  <c r="BM696" i="2" s="1"/>
  <c r="BL79" i="2"/>
  <c r="BL480" i="2"/>
  <c r="BL251" i="2"/>
  <c r="BL517" i="2"/>
  <c r="BL334" i="2"/>
  <c r="BL375" i="2"/>
  <c r="BL51" i="2"/>
  <c r="BM51" i="2" s="1"/>
  <c r="BL557" i="2"/>
  <c r="BM557" i="2" s="1"/>
  <c r="BL815" i="2"/>
  <c r="BM815" i="2" s="1"/>
  <c r="BL605" i="2"/>
  <c r="BL215" i="2"/>
  <c r="BM215" i="2" s="1"/>
  <c r="BL180" i="2"/>
  <c r="BL655" i="2"/>
  <c r="BL856" i="2"/>
  <c r="BM856" i="2" s="1"/>
  <c r="BL226" i="2"/>
  <c r="BL211" i="2"/>
  <c r="BM211" i="2" s="1"/>
  <c r="BL763" i="2"/>
  <c r="BL66" i="2"/>
  <c r="BM66" i="2" s="1"/>
  <c r="BL268" i="2"/>
  <c r="BM268" i="2" s="1"/>
  <c r="BL371" i="2"/>
  <c r="BL34" i="2"/>
  <c r="BL541" i="2"/>
  <c r="BL265" i="2"/>
  <c r="BL426" i="2"/>
  <c r="BL225" i="2"/>
  <c r="BL608" i="2"/>
  <c r="BM607" i="2" s="1"/>
  <c r="BL282" i="2"/>
  <c r="BM282" i="2" s="1"/>
  <c r="BL108" i="2"/>
  <c r="BL83" i="2"/>
  <c r="BL592" i="2"/>
  <c r="BL122" i="2"/>
  <c r="BL54" i="2"/>
  <c r="BL235" i="2"/>
  <c r="BL742" i="2"/>
  <c r="BL208" i="2"/>
  <c r="BL716" i="2"/>
  <c r="BL792" i="2"/>
  <c r="BL429" i="2"/>
  <c r="BL509" i="2"/>
  <c r="BL210" i="2"/>
  <c r="BL762" i="2"/>
  <c r="BL844" i="2"/>
  <c r="BL436" i="2"/>
  <c r="BL322" i="2"/>
  <c r="BL473" i="2"/>
  <c r="BL561" i="2"/>
  <c r="BL726" i="2"/>
  <c r="BL393" i="2"/>
  <c r="BL222" i="2"/>
  <c r="BM222" i="2" s="1"/>
  <c r="BL166" i="2"/>
  <c r="BM165" i="2" s="1"/>
  <c r="BL309" i="2"/>
  <c r="BM309" i="2" s="1"/>
  <c r="BM367" i="2"/>
  <c r="BL207" i="2"/>
  <c r="BL417" i="2"/>
  <c r="BM417" i="2" s="1"/>
  <c r="BL337" i="2"/>
  <c r="BM337" i="2" s="1"/>
  <c r="BL96" i="2"/>
  <c r="BM95" i="2" s="1"/>
  <c r="BL254" i="2"/>
  <c r="BL641" i="2"/>
  <c r="BL533" i="2"/>
  <c r="BL515" i="2"/>
  <c r="CA870" i="2"/>
  <c r="BM67" i="2"/>
  <c r="BM728" i="2"/>
  <c r="BM727" i="2"/>
  <c r="BM41" i="2"/>
  <c r="BM116" i="2"/>
  <c r="BM430" i="2"/>
  <c r="BW869" i="2"/>
  <c r="BZ869" i="2" s="1"/>
  <c r="BM400" i="2"/>
  <c r="BU868" i="2"/>
  <c r="BV868" i="2" s="1"/>
  <c r="BM196" i="2"/>
  <c r="BM127" i="2"/>
  <c r="BM481" i="2"/>
  <c r="BM602" i="2"/>
  <c r="BM279" i="2"/>
  <c r="BM278" i="2"/>
  <c r="BM277" i="2"/>
  <c r="BM721" i="2"/>
  <c r="BM186" i="2"/>
  <c r="BM223" i="2"/>
  <c r="BM847" i="2"/>
  <c r="BM187" i="2"/>
  <c r="BM720" i="2"/>
  <c r="BM283" i="2"/>
  <c r="BM276" i="2"/>
  <c r="BM73" i="2"/>
  <c r="BM362" i="2"/>
  <c r="BM194" i="2"/>
  <c r="BM463" i="2"/>
  <c r="BM520" i="2"/>
  <c r="BM747" i="2"/>
  <c r="BM652" i="2"/>
  <c r="BM753" i="2"/>
  <c r="BM754" i="2"/>
  <c r="BM469" i="2"/>
  <c r="BM470" i="2"/>
  <c r="BM752" i="2"/>
  <c r="BM631" i="2"/>
  <c r="BM297" i="2"/>
  <c r="BM760" i="2"/>
  <c r="BM296" i="2"/>
  <c r="BM632" i="2"/>
  <c r="BM711" i="2"/>
  <c r="BM105" i="2"/>
  <c r="BM100" i="2"/>
  <c r="BM468" i="2"/>
  <c r="BM147" i="2"/>
  <c r="BM61" i="2"/>
  <c r="BM408" i="2"/>
  <c r="BM462" i="2"/>
  <c r="BM149" i="2"/>
  <c r="BM460" i="2"/>
  <c r="BM802" i="2"/>
  <c r="BM793" i="2"/>
  <c r="BM493" i="2"/>
  <c r="BM459" i="2"/>
  <c r="BM519" i="2"/>
  <c r="BM494" i="2"/>
  <c r="BM161" i="2"/>
  <c r="BM524" i="2"/>
  <c r="BM588" i="2"/>
  <c r="BM614" i="2"/>
  <c r="BM710" i="2"/>
  <c r="BM114" i="2"/>
  <c r="BM244" i="2"/>
  <c r="BM606" i="2"/>
  <c r="BM148" i="2"/>
  <c r="BM164" i="2"/>
  <c r="BM863" i="2"/>
  <c r="BM193" i="2"/>
  <c r="BM62" i="2"/>
  <c r="BM461" i="2"/>
  <c r="BM389" i="2"/>
  <c r="BM407" i="2"/>
  <c r="BM135" i="2"/>
  <c r="BM483" i="2"/>
  <c r="BM212" i="2"/>
  <c r="BM162" i="2"/>
  <c r="BM563" i="2"/>
  <c r="BM318" i="2"/>
  <c r="BM694" i="2"/>
  <c r="BM195" i="2"/>
  <c r="BM575" i="2"/>
  <c r="BM433" i="2"/>
  <c r="BM232" i="2"/>
  <c r="BM491" i="2"/>
  <c r="BM673" i="2"/>
  <c r="BM358" i="2"/>
  <c r="BM798" i="2"/>
  <c r="BM52" i="2"/>
  <c r="BM298" i="2"/>
  <c r="BM695" i="2"/>
  <c r="BM111" i="2"/>
  <c r="BM343" i="2"/>
  <c r="BM115" i="2"/>
  <c r="BM801" i="2"/>
  <c r="BM136" i="2"/>
  <c r="BM368" i="2"/>
  <c r="BM399" i="2"/>
  <c r="BM549" i="2"/>
  <c r="BM59" i="2"/>
  <c r="BM188" i="2"/>
  <c r="BM163" i="2"/>
  <c r="BM490" i="2"/>
  <c r="BM310" i="2"/>
  <c r="BM492" i="2"/>
  <c r="BM613" i="2"/>
  <c r="BM482" i="2"/>
  <c r="BM390" i="2"/>
  <c r="BM231" i="2"/>
  <c r="BM348" i="2"/>
  <c r="BM621" i="2"/>
  <c r="BM58" i="2"/>
  <c r="BM398" i="2"/>
  <c r="BM57" i="2"/>
  <c r="BM489" i="2"/>
  <c r="BM797" i="2"/>
  <c r="BM60" i="2"/>
  <c r="BM40" i="2"/>
  <c r="BM39" i="2"/>
  <c r="BM230" i="2"/>
  <c r="BM589" i="2"/>
  <c r="BM712" i="2"/>
  <c r="BM181" i="2"/>
  <c r="BM110" i="2"/>
  <c r="BM736" i="2"/>
  <c r="BM735" i="2"/>
  <c r="BM828" i="2"/>
  <c r="BM827" i="2"/>
  <c r="BM438" i="2"/>
  <c r="BM117" i="2"/>
  <c r="BM703" i="2"/>
  <c r="BM800" i="2"/>
  <c r="BM799" i="2"/>
  <c r="BM829" i="2"/>
  <c r="BM432" i="2"/>
  <c r="BM431" i="2"/>
  <c r="BM594" i="2"/>
  <c r="BM521" i="2"/>
  <c r="BM531" i="2"/>
  <c r="BM634" i="2"/>
  <c r="BM633" i="2"/>
  <c r="BM94" i="2"/>
  <c r="BM93"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BM410" i="2" l="1"/>
  <c r="BN409" i="2" s="1"/>
  <c r="BO409" i="2" s="1"/>
  <c r="BM813" i="2"/>
  <c r="BM554" i="2"/>
  <c r="BM555" i="2"/>
  <c r="BM773" i="2"/>
  <c r="BM140" i="2"/>
  <c r="BM139" i="2"/>
  <c r="BM306" i="2"/>
  <c r="BM503" i="2"/>
  <c r="BM505" i="2"/>
  <c r="BM504" i="2"/>
  <c r="BM502" i="2"/>
  <c r="BM716" i="2"/>
  <c r="BM717" i="2"/>
  <c r="BM810" i="2"/>
  <c r="BM812" i="2"/>
  <c r="BM424" i="2"/>
  <c r="BM811" i="2"/>
  <c r="BM425" i="2"/>
  <c r="BM370" i="2"/>
  <c r="BM517" i="2"/>
  <c r="BN517" i="2" s="1"/>
  <c r="BO517" i="2" s="1"/>
  <c r="BM441" i="2"/>
  <c r="BM271" i="2"/>
  <c r="BM784" i="2"/>
  <c r="BM617" i="2"/>
  <c r="BM527" i="2"/>
  <c r="BM511" i="2"/>
  <c r="BM512" i="2"/>
  <c r="BM255" i="2"/>
  <c r="BM290" i="2"/>
  <c r="BM289" i="2"/>
  <c r="BM701" i="2"/>
  <c r="BM786" i="2"/>
  <c r="BM427" i="2"/>
  <c r="BM428" i="2"/>
  <c r="BM350" i="2"/>
  <c r="BM236" i="2"/>
  <c r="BM787" i="2"/>
  <c r="BM237" i="2"/>
  <c r="BM788" i="2"/>
  <c r="BM254" i="2"/>
  <c r="BM662" i="2"/>
  <c r="BM534" i="2"/>
  <c r="BM238" i="2"/>
  <c r="BM351" i="2"/>
  <c r="BM535" i="2"/>
  <c r="BM154" i="2"/>
  <c r="BM699" i="2"/>
  <c r="BM352" i="2"/>
  <c r="BM475" i="2"/>
  <c r="BM474" i="2"/>
  <c r="BM473" i="2"/>
  <c r="BM789" i="2"/>
  <c r="BM386" i="2"/>
  <c r="BN385" i="2" s="1"/>
  <c r="BO385" i="2" s="1"/>
  <c r="BM133" i="2"/>
  <c r="BM258" i="2"/>
  <c r="BM477" i="2"/>
  <c r="BM698" i="2"/>
  <c r="BM669" i="2"/>
  <c r="BM637" i="2"/>
  <c r="BM636" i="2"/>
  <c r="BM513" i="2"/>
  <c r="BM476" i="2"/>
  <c r="BM510" i="2"/>
  <c r="BM638" i="2"/>
  <c r="BM108" i="2"/>
  <c r="BN108" i="2" s="1"/>
  <c r="BO108" i="2" s="1"/>
  <c r="BM419" i="2"/>
  <c r="BM498" i="2"/>
  <c r="BM499" i="2"/>
  <c r="BM353" i="2"/>
  <c r="BM354" i="2"/>
  <c r="BM220" i="2"/>
  <c r="BM247" i="2"/>
  <c r="BM219" i="2"/>
  <c r="BM609" i="2"/>
  <c r="BM325" i="2"/>
  <c r="BM246" i="2"/>
  <c r="BM141" i="2"/>
  <c r="BM285" i="2"/>
  <c r="BM604" i="2"/>
  <c r="BN603" i="2" s="1"/>
  <c r="BO603" i="2" s="1"/>
  <c r="BM42" i="2"/>
  <c r="BN42" i="2" s="1"/>
  <c r="BO42" i="2" s="1"/>
  <c r="BM326" i="2"/>
  <c r="BM749" i="2"/>
  <c r="BN748" i="2" s="1"/>
  <c r="BO748" i="2" s="1"/>
  <c r="BM413" i="2"/>
  <c r="BM853" i="2"/>
  <c r="BM412" i="2"/>
  <c r="BM349" i="2"/>
  <c r="BM824" i="2"/>
  <c r="BM551" i="2"/>
  <c r="BN550" i="2" s="1"/>
  <c r="BO550" i="2" s="1"/>
  <c r="BM457" i="2"/>
  <c r="BM312" i="2"/>
  <c r="BN311" i="2" s="1"/>
  <c r="BO311" i="2" s="1"/>
  <c r="BM33" i="2"/>
  <c r="BM152" i="2"/>
  <c r="BM508" i="2"/>
  <c r="BM507" i="2"/>
  <c r="BM692" i="2"/>
  <c r="BN692" i="2" s="1"/>
  <c r="BO692" i="2" s="1"/>
  <c r="BM324" i="2"/>
  <c r="BM263" i="2"/>
  <c r="BM273" i="2"/>
  <c r="BM738" i="2"/>
  <c r="BM245" i="2"/>
  <c r="BM577" i="2"/>
  <c r="BM618" i="2"/>
  <c r="BM97" i="2"/>
  <c r="BM228" i="2"/>
  <c r="BM395" i="2"/>
  <c r="BM394" i="2"/>
  <c r="BM750" i="2"/>
  <c r="BM375" i="2"/>
  <c r="BM396" i="2"/>
  <c r="BM657" i="2"/>
  <c r="BM405" i="2"/>
  <c r="BN404" i="2" s="1"/>
  <c r="BO404" i="2" s="1"/>
  <c r="BM372" i="2"/>
  <c r="BM625" i="2"/>
  <c r="BN624" i="2" s="1"/>
  <c r="BO624" i="2" s="1"/>
  <c r="BM373" i="2"/>
  <c r="BM656" i="2"/>
  <c r="BM270" i="2"/>
  <c r="BN269" i="2" s="1"/>
  <c r="BO269" i="2" s="1"/>
  <c r="BM239" i="2"/>
  <c r="BM529" i="2"/>
  <c r="BM658" i="2"/>
  <c r="BM619" i="2"/>
  <c r="BM506" i="2"/>
  <c r="BM155" i="2"/>
  <c r="BM678" i="2"/>
  <c r="BM189" i="2"/>
  <c r="BN188" i="2" s="1"/>
  <c r="BO188" i="2" s="1"/>
  <c r="BM75" i="2"/>
  <c r="BN74" i="2" s="1"/>
  <c r="BO74" i="2" s="1"/>
  <c r="BM677" i="2"/>
  <c r="BM198" i="2"/>
  <c r="BM284" i="2"/>
  <c r="BN283" i="2" s="1"/>
  <c r="BO283" i="2" s="1"/>
  <c r="BM64" i="2"/>
  <c r="BM378" i="2"/>
  <c r="BM791" i="2"/>
  <c r="BM591" i="2"/>
  <c r="BM596" i="2"/>
  <c r="BN595" i="2" s="1"/>
  <c r="BO595" i="2" s="1"/>
  <c r="BM526" i="2"/>
  <c r="BM102" i="2"/>
  <c r="BN102" i="2" s="1"/>
  <c r="BO102" i="2" s="1"/>
  <c r="BM627" i="2"/>
  <c r="BN626" i="2" s="1"/>
  <c r="BO626" i="2" s="1"/>
  <c r="BM848" i="2"/>
  <c r="BN847" i="2" s="1"/>
  <c r="BO847" i="2" s="1"/>
  <c r="BM831" i="2"/>
  <c r="BN830" i="2" s="1"/>
  <c r="BO830" i="2" s="1"/>
  <c r="BM600" i="2"/>
  <c r="BN600" i="2" s="1"/>
  <c r="BO600" i="2" s="1"/>
  <c r="BM782" i="2"/>
  <c r="BM655" i="2"/>
  <c r="BM333" i="2"/>
  <c r="BM533" i="2"/>
  <c r="BM46" i="2"/>
  <c r="BM119" i="2"/>
  <c r="BN118" i="2" s="1"/>
  <c r="BO118" i="2" s="1"/>
  <c r="BM129" i="2"/>
  <c r="BN128" i="2" s="1"/>
  <c r="BO128" i="2" s="1"/>
  <c r="BM851" i="2"/>
  <c r="BN850" i="2" s="1"/>
  <c r="BO850" i="2" s="1"/>
  <c r="BM781" i="2"/>
  <c r="BM496" i="2"/>
  <c r="BN495" i="2" s="1"/>
  <c r="BO495" i="2" s="1"/>
  <c r="BM88" i="2"/>
  <c r="BN87" i="2" s="1"/>
  <c r="BO87" i="2" s="1"/>
  <c r="BM234" i="2"/>
  <c r="BN233" i="2" s="1"/>
  <c r="BO233" i="2" s="1"/>
  <c r="BM45" i="2"/>
  <c r="BM260" i="2"/>
  <c r="BM536" i="2"/>
  <c r="BM356" i="2"/>
  <c r="BN356" i="2" s="1"/>
  <c r="BO356" i="2" s="1"/>
  <c r="BM287" i="2"/>
  <c r="BM783" i="2"/>
  <c r="BM121" i="2"/>
  <c r="BM642" i="2"/>
  <c r="BM659" i="2"/>
  <c r="BM628" i="2"/>
  <c r="BM706" i="2"/>
  <c r="BM69" i="2"/>
  <c r="BN68" i="2" s="1"/>
  <c r="BO68" i="2" s="1"/>
  <c r="BM37" i="2"/>
  <c r="BM294" i="2"/>
  <c r="BM300" i="2"/>
  <c r="BM392" i="2"/>
  <c r="BM240" i="2"/>
  <c r="BM418" i="2"/>
  <c r="BM561" i="2"/>
  <c r="BN561" i="2" s="1"/>
  <c r="BO561" i="2" s="1"/>
  <c r="BM151" i="2"/>
  <c r="BN150" i="2" s="1"/>
  <c r="BO150" i="2" s="1"/>
  <c r="BM641" i="2"/>
  <c r="BM691" i="2"/>
  <c r="BM675" i="2"/>
  <c r="BM379" i="2"/>
  <c r="BM842" i="2"/>
  <c r="BM291" i="2"/>
  <c r="BM200" i="2"/>
  <c r="BM226" i="2"/>
  <c r="BM780" i="2"/>
  <c r="BM705" i="2"/>
  <c r="BM790" i="2"/>
  <c r="BM262" i="2"/>
  <c r="BM158" i="2"/>
  <c r="BM723" i="2"/>
  <c r="BN722" i="2" s="1"/>
  <c r="BO722" i="2" s="1"/>
  <c r="BM248" i="2"/>
  <c r="BM778" i="2"/>
  <c r="BN777" i="2" s="1"/>
  <c r="BO777" i="2" s="1"/>
  <c r="BM771" i="2"/>
  <c r="BM629" i="2"/>
  <c r="BM259" i="2"/>
  <c r="BM739" i="2"/>
  <c r="BM321" i="2"/>
  <c r="BM833" i="2"/>
  <c r="BM808" i="2"/>
  <c r="BM598" i="2"/>
  <c r="BM423" i="2"/>
  <c r="BM442" i="2"/>
  <c r="BM422" i="2"/>
  <c r="BM203" i="2"/>
  <c r="BM552" i="2"/>
  <c r="BM376" i="2"/>
  <c r="BM345" i="2"/>
  <c r="BN345" i="2" s="1"/>
  <c r="BO345" i="2" s="1"/>
  <c r="BM653" i="2"/>
  <c r="BN652" i="2" s="1"/>
  <c r="BO652" i="2" s="1"/>
  <c r="BM120" i="2"/>
  <c r="BM303" i="2"/>
  <c r="BN302" i="2" s="1"/>
  <c r="BO302" i="2" s="1"/>
  <c r="BM558" i="2"/>
  <c r="BN557" i="2" s="1"/>
  <c r="BO557" i="2" s="1"/>
  <c r="BM737" i="2"/>
  <c r="BM707" i="2"/>
  <c r="BM369" i="2"/>
  <c r="BN368" i="2" s="1"/>
  <c r="BO368" i="2" s="1"/>
  <c r="BM597" i="2"/>
  <c r="BM335" i="2"/>
  <c r="BM36" i="2"/>
  <c r="BN35" i="2" s="1"/>
  <c r="BO35" i="2" s="1"/>
  <c r="BM286" i="2"/>
  <c r="BM854" i="2"/>
  <c r="BM420" i="2"/>
  <c r="BM365" i="2"/>
  <c r="BM823" i="2"/>
  <c r="BM756" i="2"/>
  <c r="BN754" i="2" s="1"/>
  <c r="BO754" i="2" s="1"/>
  <c r="BM123" i="2"/>
  <c r="BN123" i="2" s="1"/>
  <c r="BO123" i="2" s="1"/>
  <c r="BM227" i="2"/>
  <c r="BM401" i="2"/>
  <c r="BN401" i="2" s="1"/>
  <c r="BO401" i="2" s="1"/>
  <c r="BM465" i="2"/>
  <c r="BN464" i="2" s="1"/>
  <c r="BO464" i="2" s="1"/>
  <c r="BM590" i="2"/>
  <c r="BM439" i="2"/>
  <c r="BN438" i="2" s="1"/>
  <c r="BO438" i="2" s="1"/>
  <c r="BM199" i="2"/>
  <c r="BM183" i="2"/>
  <c r="BN181" i="2" s="1"/>
  <c r="BO181" i="2" s="1"/>
  <c r="BM832" i="2"/>
  <c r="BM414" i="2"/>
  <c r="BM794" i="2"/>
  <c r="BN793" i="2" s="1"/>
  <c r="BO793" i="2" s="1"/>
  <c r="BM500" i="2"/>
  <c r="BM307" i="2"/>
  <c r="BM730" i="2"/>
  <c r="BN729" i="2" s="1"/>
  <c r="BO729" i="2" s="1"/>
  <c r="BM844" i="2"/>
  <c r="BN844" i="2" s="1"/>
  <c r="BO844" i="2" s="1"/>
  <c r="BM251" i="2"/>
  <c r="BN251" i="2" s="1"/>
  <c r="BO251" i="2" s="1"/>
  <c r="BM332" i="2"/>
  <c r="BN331" i="2" s="1"/>
  <c r="BO331" i="2" s="1"/>
  <c r="BM304" i="2"/>
  <c r="BM564" i="2"/>
  <c r="BN563" i="2" s="1"/>
  <c r="BO563" i="2" s="1"/>
  <c r="BM156" i="2"/>
  <c r="BM49" i="2"/>
  <c r="BM415" i="2"/>
  <c r="BM403" i="2"/>
  <c r="BN403" i="2" s="1"/>
  <c r="BO403" i="2" s="1"/>
  <c r="BM674" i="2"/>
  <c r="BM293" i="2"/>
  <c r="BM130" i="2"/>
  <c r="BN130" i="2" s="1"/>
  <c r="BO130" i="2" s="1"/>
  <c r="BM125" i="2"/>
  <c r="BN124" i="2" s="1"/>
  <c r="BO124" i="2" s="1"/>
  <c r="BM216" i="2"/>
  <c r="BN216" i="2" s="1"/>
  <c r="BO216" i="2" s="1"/>
  <c r="BM724" i="2"/>
  <c r="BM610" i="2"/>
  <c r="BM714" i="2"/>
  <c r="BN713" i="2" s="1"/>
  <c r="BO713" i="2" s="1"/>
  <c r="BM137" i="2"/>
  <c r="BN136" i="2" s="1"/>
  <c r="BO136" i="2" s="1"/>
  <c r="BM249" i="2"/>
  <c r="BM661" i="2"/>
  <c r="BM740" i="2"/>
  <c r="BM679" i="2"/>
  <c r="BM670" i="2"/>
  <c r="BM825" i="2"/>
  <c r="BM528" i="2"/>
  <c r="BM700" i="2"/>
  <c r="BM456" i="2"/>
  <c r="BM615" i="2"/>
  <c r="BN613" i="2" s="1"/>
  <c r="BO613" i="2" s="1"/>
  <c r="BM864" i="2"/>
  <c r="BN862" i="2" s="1"/>
  <c r="BO862" i="2" s="1"/>
  <c r="BM315" i="2"/>
  <c r="BN315" i="2" s="1"/>
  <c r="BO315" i="2" s="1"/>
  <c r="BM807" i="2"/>
  <c r="BN806" i="2" s="1"/>
  <c r="BO806" i="2" s="1"/>
  <c r="BM70" i="2"/>
  <c r="BM32" i="2"/>
  <c r="BM47" i="2"/>
  <c r="BM364" i="2"/>
  <c r="BN362" i="2" s="1"/>
  <c r="BO362" i="2" s="1"/>
  <c r="BM280" i="2"/>
  <c r="BN278" i="2" s="1"/>
  <c r="BO278" i="2" s="1"/>
  <c r="BM206" i="2"/>
  <c r="BN205" i="2" s="1"/>
  <c r="BO205" i="2" s="1"/>
  <c r="BM224" i="2"/>
  <c r="BN223" i="2" s="1"/>
  <c r="BO223" i="2" s="1"/>
  <c r="BM478" i="2"/>
  <c r="BM159" i="2"/>
  <c r="BM142" i="2"/>
  <c r="BM817" i="2"/>
  <c r="BN815" i="2" s="1"/>
  <c r="BO815" i="2" s="1"/>
  <c r="BM663" i="2"/>
  <c r="BM340" i="2"/>
  <c r="BN339" i="2" s="1"/>
  <c r="BO339" i="2" s="1"/>
  <c r="BM257" i="2"/>
  <c r="BM836" i="2"/>
  <c r="BM835" i="2"/>
  <c r="BM546" i="2"/>
  <c r="BM765" i="2"/>
  <c r="BM764" i="2"/>
  <c r="BM202" i="2"/>
  <c r="BM666" i="2"/>
  <c r="BM586" i="2"/>
  <c r="BM667" i="2"/>
  <c r="BM767" i="2"/>
  <c r="BM766" i="2"/>
  <c r="BM768" i="2"/>
  <c r="BM769" i="2"/>
  <c r="BM821" i="2"/>
  <c r="BM242" i="2"/>
  <c r="BN242" i="2" s="1"/>
  <c r="BO242" i="2" s="1"/>
  <c r="BM543" i="2"/>
  <c r="BM544" i="2"/>
  <c r="BM545" i="2"/>
  <c r="BM541" i="2"/>
  <c r="BM582" i="2"/>
  <c r="BM539" i="2"/>
  <c r="BM538" i="2"/>
  <c r="BN858" i="2"/>
  <c r="BO858" i="2" s="1"/>
  <c r="BN857" i="2"/>
  <c r="BO857" i="2" s="1"/>
  <c r="BM542" i="2"/>
  <c r="BM770" i="2"/>
  <c r="BM583" i="2"/>
  <c r="BM584" i="2"/>
  <c r="BM571" i="2"/>
  <c r="BM569" i="2"/>
  <c r="BM570" i="2"/>
  <c r="BM585" i="2"/>
  <c r="BM448" i="2"/>
  <c r="BM174" i="2"/>
  <c r="BM176" i="2"/>
  <c r="BM177" i="2"/>
  <c r="BM178" i="2"/>
  <c r="BM452" i="2"/>
  <c r="BM451" i="2"/>
  <c r="BM453" i="2"/>
  <c r="BM450" i="2"/>
  <c r="BM454" i="2"/>
  <c r="BM175" i="2"/>
  <c r="BM649" i="2"/>
  <c r="BM650" i="2"/>
  <c r="BM179" i="2"/>
  <c r="BM744" i="2"/>
  <c r="BM681" i="2"/>
  <c r="BM743" i="2"/>
  <c r="BM646" i="2"/>
  <c r="BM745" i="2"/>
  <c r="BM572" i="2"/>
  <c r="BM683" i="2"/>
  <c r="BM685" i="2"/>
  <c r="BM682" i="2"/>
  <c r="BM55" i="2"/>
  <c r="BN55" i="2" s="1"/>
  <c r="BO55" i="2" s="1"/>
  <c r="BM686" i="2"/>
  <c r="BM447" i="2"/>
  <c r="BM645" i="2"/>
  <c r="BM446" i="2"/>
  <c r="BM85" i="2"/>
  <c r="BM172" i="2"/>
  <c r="BM84" i="2"/>
  <c r="BM467" i="2"/>
  <c r="BN467" i="2" s="1"/>
  <c r="BO467" i="2" s="1"/>
  <c r="BM173" i="2"/>
  <c r="BM644" i="2"/>
  <c r="BM861" i="2"/>
  <c r="BN860" i="2" s="1"/>
  <c r="BO860" i="2" s="1"/>
  <c r="BM360" i="2"/>
  <c r="BN360" i="2" s="1"/>
  <c r="BO360" i="2" s="1"/>
  <c r="BM568" i="2"/>
  <c r="BM487" i="2"/>
  <c r="BN487" i="2" s="1"/>
  <c r="BO487" i="2" s="1"/>
  <c r="BM647" i="2"/>
  <c r="BM157" i="2"/>
  <c r="BM573" i="2"/>
  <c r="BM77" i="2"/>
  <c r="BM272" i="2"/>
  <c r="BM78" i="2"/>
  <c r="BM566" i="2"/>
  <c r="BM651" i="2"/>
  <c r="BM839" i="2"/>
  <c r="BM725" i="2"/>
  <c r="BM436" i="2"/>
  <c r="BN436" i="2" s="1"/>
  <c r="BO436" i="2" s="1"/>
  <c r="BM82" i="2"/>
  <c r="BM553" i="2"/>
  <c r="BM81" i="2"/>
  <c r="BM71" i="2"/>
  <c r="BM80" i="2"/>
  <c r="BM501" i="2"/>
  <c r="BN337" i="2"/>
  <c r="BO337" i="2" s="1"/>
  <c r="BM616" i="2"/>
  <c r="BM301" i="2"/>
  <c r="BN301" i="2" s="1"/>
  <c r="BO301" i="2" s="1"/>
  <c r="BM746" i="2"/>
  <c r="BN746" i="2" s="1"/>
  <c r="BO746" i="2" s="1"/>
  <c r="BM421" i="2"/>
  <c r="BM76" i="2"/>
  <c r="BM256" i="2"/>
  <c r="BM774" i="2"/>
  <c r="BM838" i="2"/>
  <c r="BM648" i="2"/>
  <c r="BM347" i="2"/>
  <c r="BN347" i="2" s="1"/>
  <c r="BO347" i="2" s="1"/>
  <c r="BM708" i="2"/>
  <c r="BM382" i="2"/>
  <c r="BM702" i="2"/>
  <c r="BM153" i="2"/>
  <c r="BM819" i="2"/>
  <c r="BM751" i="2"/>
  <c r="BM317" i="2"/>
  <c r="BN317" i="2" s="1"/>
  <c r="BO317" i="2" s="1"/>
  <c r="BM341" i="2"/>
  <c r="BN341" i="2" s="1"/>
  <c r="BO341" i="2" s="1"/>
  <c r="BM567" i="2"/>
  <c r="BN733" i="2"/>
  <c r="BO733" i="2" s="1"/>
  <c r="BM143" i="2"/>
  <c r="BM265" i="2"/>
  <c r="BM580" i="2"/>
  <c r="BM313" i="2"/>
  <c r="BN313" i="2" s="1"/>
  <c r="BO313" i="2" s="1"/>
  <c r="BM578" i="2"/>
  <c r="BM113" i="2"/>
  <c r="BN113" i="2" s="1"/>
  <c r="BO113" i="2" s="1"/>
  <c r="BM671" i="2"/>
  <c r="BN671" i="2" s="1"/>
  <c r="BO671" i="2" s="1"/>
  <c r="BM718" i="2"/>
  <c r="BM445" i="2"/>
  <c r="BM809" i="2"/>
  <c r="BM587" i="2"/>
  <c r="BM440" i="2"/>
  <c r="BM381" i="2"/>
  <c r="BM581" i="2"/>
  <c r="BM840" i="2"/>
  <c r="BM704" i="2"/>
  <c r="BN703" i="2" s="1"/>
  <c r="BO703" i="2" s="1"/>
  <c r="BM261" i="2"/>
  <c r="BM91" i="2"/>
  <c r="BN90" i="2" s="1"/>
  <c r="BO90" i="2" s="1"/>
  <c r="BM635" i="2"/>
  <c r="BN634" i="2" s="1"/>
  <c r="BO634" i="2" s="1"/>
  <c r="BM86" i="2"/>
  <c r="BM397" i="2"/>
  <c r="BN397" i="2" s="1"/>
  <c r="BO397" i="2" s="1"/>
  <c r="BM48" i="2"/>
  <c r="BM266" i="2"/>
  <c r="BM530" i="2"/>
  <c r="BM676" i="2"/>
  <c r="BM320" i="2"/>
  <c r="BN319" i="2" s="1"/>
  <c r="BO319" i="2" s="1"/>
  <c r="BM689" i="2"/>
  <c r="BM565" i="2"/>
  <c r="BM355" i="2"/>
  <c r="BN354" i="2" s="1"/>
  <c r="BO354" i="2" s="1"/>
  <c r="BM688" i="2"/>
  <c r="BM359" i="2"/>
  <c r="BM168" i="2"/>
  <c r="BM201" i="2"/>
  <c r="BM229" i="2"/>
  <c r="BN229" i="2" s="1"/>
  <c r="BO229" i="2" s="1"/>
  <c r="BM132" i="2"/>
  <c r="BN131" i="2" s="1"/>
  <c r="BO131" i="2" s="1"/>
  <c r="BM668" i="2"/>
  <c r="BM630" i="2"/>
  <c r="BM643" i="2"/>
  <c r="BM687" i="2"/>
  <c r="BM274" i="2"/>
  <c r="BM485" i="2"/>
  <c r="BN484" i="2" s="1"/>
  <c r="BO484" i="2" s="1"/>
  <c r="BM826" i="2"/>
  <c r="BM785" i="2"/>
  <c r="BM855" i="2"/>
  <c r="BN855" i="2" s="1"/>
  <c r="BO855" i="2" s="1"/>
  <c r="BN328" i="2"/>
  <c r="BO328" i="2" s="1"/>
  <c r="BM327" i="2"/>
  <c r="BN327" i="2" s="1"/>
  <c r="BO327" i="2" s="1"/>
  <c r="BM167" i="2"/>
  <c r="BM779" i="2"/>
  <c r="BM292" i="2"/>
  <c r="BM684" i="2"/>
  <c r="BM44" i="2"/>
  <c r="BN43" i="2" s="1"/>
  <c r="BO43" i="2" s="1"/>
  <c r="BM664" i="2"/>
  <c r="BM818" i="2"/>
  <c r="BM169" i="2"/>
  <c r="BM574" i="2"/>
  <c r="BN574" i="2" s="1"/>
  <c r="BO574" i="2" s="1"/>
  <c r="BM380" i="2"/>
  <c r="BM170" i="2"/>
  <c r="BM126" i="2"/>
  <c r="BM184" i="2"/>
  <c r="BN184" i="2" s="1"/>
  <c r="BO184" i="2" s="1"/>
  <c r="BM757" i="2"/>
  <c r="BM611" i="2"/>
  <c r="BM837" i="2"/>
  <c r="BM377" i="2"/>
  <c r="BM820" i="2"/>
  <c r="BM763" i="2"/>
  <c r="BM449" i="2"/>
  <c r="BM660" i="2"/>
  <c r="BM665" i="2"/>
  <c r="BM305" i="2"/>
  <c r="BM846" i="2"/>
  <c r="BN845" i="2" s="1"/>
  <c r="BO845" i="2" s="1"/>
  <c r="BM731" i="2"/>
  <c r="BN731" i="2" s="1"/>
  <c r="BO731" i="2" s="1"/>
  <c r="BM288" i="2"/>
  <c r="BM336" i="2"/>
  <c r="BN336" i="2" s="1"/>
  <c r="BO336" i="2" s="1"/>
  <c r="BM38" i="2"/>
  <c r="BM680" i="2"/>
  <c r="BM435" i="2"/>
  <c r="BM295" i="2"/>
  <c r="BM134" i="2"/>
  <c r="BM843" i="2"/>
  <c r="BN329" i="2"/>
  <c r="BO329" i="2" s="1"/>
  <c r="BM841" i="2"/>
  <c r="BM104" i="2"/>
  <c r="BN104" i="2" s="1"/>
  <c r="BO104" i="2" s="1"/>
  <c r="BM171" i="2"/>
  <c r="BM776" i="2"/>
  <c r="BN776" i="2" s="1"/>
  <c r="BO776" i="2" s="1"/>
  <c r="BM822" i="2"/>
  <c r="BM166" i="2"/>
  <c r="BN165" i="2" s="1"/>
  <c r="BO165" i="2" s="1"/>
  <c r="BM537" i="2"/>
  <c r="BM455" i="2"/>
  <c r="BM180" i="2"/>
  <c r="BM191" i="2"/>
  <c r="BN191" i="2" s="1"/>
  <c r="BO191" i="2" s="1"/>
  <c r="BM547" i="2"/>
  <c r="BN547" i="2" s="1"/>
  <c r="BO547" i="2" s="1"/>
  <c r="BM795" i="2"/>
  <c r="BN795" i="2" s="1"/>
  <c r="BO795" i="2" s="1"/>
  <c r="BM204" i="2"/>
  <c r="BM865" i="2"/>
  <c r="BN865" i="2" s="1"/>
  <c r="BM516" i="2"/>
  <c r="BM523" i="2"/>
  <c r="BN522" i="2" s="1"/>
  <c r="BO522" i="2" s="1"/>
  <c r="BM497" i="2"/>
  <c r="BM241" i="2"/>
  <c r="BM715" i="2"/>
  <c r="BM758" i="2"/>
  <c r="BM406" i="2"/>
  <c r="BM599" i="2"/>
  <c r="BM366" i="2"/>
  <c r="BN366" i="2" s="1"/>
  <c r="BO366" i="2" s="1"/>
  <c r="BM54" i="2"/>
  <c r="BM690" i="2"/>
  <c r="BM741" i="2"/>
  <c r="BM620" i="2"/>
  <c r="BN620" i="2" s="1"/>
  <c r="BO620" i="2" s="1"/>
  <c r="BM654" i="2"/>
  <c r="BM411" i="2"/>
  <c r="BM623" i="2"/>
  <c r="BN623" i="2" s="1"/>
  <c r="BO623" i="2" s="1"/>
  <c r="BM852" i="2"/>
  <c r="BM210" i="2"/>
  <c r="BN210" i="2" s="1"/>
  <c r="BO210" i="2" s="1"/>
  <c r="BM138" i="2"/>
  <c r="BM218" i="2"/>
  <c r="BM190" i="2"/>
  <c r="BM772" i="2"/>
  <c r="BM65" i="2"/>
  <c r="BN65" i="2" s="1"/>
  <c r="BO65" i="2" s="1"/>
  <c r="BM515" i="2"/>
  <c r="BM145" i="2"/>
  <c r="BN144" i="2" s="1"/>
  <c r="BO144" i="2" s="1"/>
  <c r="BM334" i="2"/>
  <c r="BM79" i="2"/>
  <c r="BM208" i="2"/>
  <c r="BM444" i="2"/>
  <c r="BM34" i="2"/>
  <c r="BM458" i="2"/>
  <c r="BM579" i="2"/>
  <c r="BM98" i="2"/>
  <c r="BM387" i="2"/>
  <c r="BN387" i="2" s="1"/>
  <c r="BO387" i="2" s="1"/>
  <c r="BM371" i="2"/>
  <c r="BM697" i="2"/>
  <c r="BM374" i="2"/>
  <c r="BM383" i="2"/>
  <c r="BN383" i="2" s="1"/>
  <c r="BO383" i="2" s="1"/>
  <c r="BM225" i="2"/>
  <c r="BM416" i="2"/>
  <c r="BN416" i="2" s="1"/>
  <c r="BO416" i="2" s="1"/>
  <c r="BN732" i="2"/>
  <c r="BO732" i="2" s="1"/>
  <c r="BM479" i="2"/>
  <c r="BM281" i="2"/>
  <c r="BN281" i="2" s="1"/>
  <c r="BO281" i="2" s="1"/>
  <c r="BM267" i="2"/>
  <c r="BN267" i="2" s="1"/>
  <c r="BO267" i="2" s="1"/>
  <c r="BM834" i="2"/>
  <c r="BM160" i="2"/>
  <c r="BM443" i="2"/>
  <c r="BM50" i="2"/>
  <c r="BN50" i="2" s="1"/>
  <c r="BO50" i="2" s="1"/>
  <c r="BM214" i="2"/>
  <c r="BN213" i="2" s="1"/>
  <c r="BO213" i="2" s="1"/>
  <c r="BM480" i="2"/>
  <c r="BN480" i="2" s="1"/>
  <c r="BO480" i="2" s="1"/>
  <c r="BM264" i="2"/>
  <c r="BM250" i="2"/>
  <c r="BM53" i="2"/>
  <c r="BM804" i="2"/>
  <c r="BN803" i="2" s="1"/>
  <c r="BO803" i="2" s="1"/>
  <c r="BM792" i="2"/>
  <c r="BN792" i="2" s="1"/>
  <c r="BO792" i="2" s="1"/>
  <c r="BM83" i="2"/>
  <c r="BM560" i="2"/>
  <c r="BM742" i="2"/>
  <c r="BM814" i="2"/>
  <c r="BN814" i="2" s="1"/>
  <c r="BO814" i="2" s="1"/>
  <c r="BM556" i="2"/>
  <c r="BN555" i="2" s="1"/>
  <c r="BO555" i="2" s="1"/>
  <c r="BM592" i="2"/>
  <c r="BM107" i="2"/>
  <c r="BN106" i="2" s="1"/>
  <c r="BO106" i="2" s="1"/>
  <c r="BM605" i="2"/>
  <c r="BM540" i="2"/>
  <c r="BM762" i="2"/>
  <c r="BM608" i="2"/>
  <c r="BN607" i="2" s="1"/>
  <c r="BO607" i="2" s="1"/>
  <c r="BM426" i="2"/>
  <c r="BM393" i="2"/>
  <c r="BM761" i="2"/>
  <c r="BN759" i="2" s="1"/>
  <c r="BO759" i="2" s="1"/>
  <c r="BM122" i="2"/>
  <c r="BN211" i="2"/>
  <c r="BO211" i="2" s="1"/>
  <c r="BM209" i="2"/>
  <c r="BM509" i="2"/>
  <c r="BM235" i="2"/>
  <c r="BM429" i="2"/>
  <c r="BN429" i="2" s="1"/>
  <c r="BO429" i="2" s="1"/>
  <c r="BM472" i="2"/>
  <c r="BM96" i="2"/>
  <c r="BN95" i="2" s="1"/>
  <c r="BO95" i="2" s="1"/>
  <c r="BM308" i="2"/>
  <c r="BN308" i="2" s="1"/>
  <c r="BO308" i="2" s="1"/>
  <c r="BM322" i="2"/>
  <c r="BN322" i="2" s="1"/>
  <c r="BO322" i="2" s="1"/>
  <c r="BM640" i="2"/>
  <c r="BM207" i="2"/>
  <c r="BM221" i="2"/>
  <c r="BM726" i="2"/>
  <c r="BN726" i="2" s="1"/>
  <c r="BO726" i="2" s="1"/>
  <c r="BM253" i="2"/>
  <c r="BM532" i="2"/>
  <c r="BN531" i="2" s="1"/>
  <c r="BO531" i="2" s="1"/>
  <c r="BM514" i="2"/>
  <c r="BP866" i="2"/>
  <c r="BQ866" i="2" s="1"/>
  <c r="BR866" i="2" s="1"/>
  <c r="BS866" i="2" s="1"/>
  <c r="BT866" i="2" s="1"/>
  <c r="BN67" i="2"/>
  <c r="BO67" i="2" s="1"/>
  <c r="BN66" i="2"/>
  <c r="BO66" i="2" s="1"/>
  <c r="BX869" i="2"/>
  <c r="BN728" i="2"/>
  <c r="BO728" i="2" s="1"/>
  <c r="BN727" i="2"/>
  <c r="BO727" i="2" s="1"/>
  <c r="BN40" i="2"/>
  <c r="BO40" i="2" s="1"/>
  <c r="BN127" i="2"/>
  <c r="BO127" i="2" s="1"/>
  <c r="BN115" i="2"/>
  <c r="BO115" i="2" s="1"/>
  <c r="BW868" i="2"/>
  <c r="BZ868" i="2" s="1"/>
  <c r="BU867" i="2"/>
  <c r="BV867" i="2" s="1"/>
  <c r="BN196" i="2"/>
  <c r="BO196" i="2" s="1"/>
  <c r="BN277" i="2"/>
  <c r="BO277" i="2" s="1"/>
  <c r="BN601" i="2"/>
  <c r="BO601" i="2" s="1"/>
  <c r="BN276" i="2"/>
  <c r="BO276" i="2" s="1"/>
  <c r="BN222" i="2"/>
  <c r="BO222" i="2" s="1"/>
  <c r="BN721" i="2"/>
  <c r="BO721" i="2" s="1"/>
  <c r="BN720" i="2"/>
  <c r="BO720" i="2" s="1"/>
  <c r="BN186" i="2"/>
  <c r="BO186" i="2" s="1"/>
  <c r="BN185" i="2"/>
  <c r="BO185" i="2" s="1"/>
  <c r="BN275" i="2"/>
  <c r="BO275" i="2" s="1"/>
  <c r="BN719" i="2"/>
  <c r="BO719" i="2" s="1"/>
  <c r="BN282" i="2"/>
  <c r="BO282" i="2" s="1"/>
  <c r="BN187" i="2"/>
  <c r="BO187" i="2" s="1"/>
  <c r="BN849" i="2"/>
  <c r="BO849" i="2" s="1"/>
  <c r="BN361" i="2"/>
  <c r="BO361" i="2" s="1"/>
  <c r="BN94" i="2"/>
  <c r="BO94" i="2" s="1"/>
  <c r="BN468" i="2"/>
  <c r="BO468" i="2" s="1"/>
  <c r="BN99" i="2"/>
  <c r="BO99" i="2" s="1"/>
  <c r="BN463" i="2"/>
  <c r="BO463" i="2" s="1"/>
  <c r="BN747" i="2"/>
  <c r="BO747" i="2" s="1"/>
  <c r="BN60" i="2"/>
  <c r="BO60" i="2" s="1"/>
  <c r="BN73" i="2"/>
  <c r="BO73" i="2" s="1"/>
  <c r="BN194" i="2"/>
  <c r="BO194" i="2" s="1"/>
  <c r="BN72" i="2"/>
  <c r="BO72" i="2" s="1"/>
  <c r="BN519" i="2"/>
  <c r="BO519" i="2" s="1"/>
  <c r="BN753" i="2"/>
  <c r="BO753" i="2" s="1"/>
  <c r="BN193" i="2"/>
  <c r="BO193" i="2" s="1"/>
  <c r="BN469" i="2"/>
  <c r="BO469" i="2" s="1"/>
  <c r="BN462" i="2"/>
  <c r="BO462" i="2" s="1"/>
  <c r="BN752" i="2"/>
  <c r="BO752" i="2" s="1"/>
  <c r="BN710" i="2"/>
  <c r="BO710" i="2" s="1"/>
  <c r="BN296" i="2"/>
  <c r="BO296" i="2" s="1"/>
  <c r="BN318" i="2"/>
  <c r="BO318" i="2" s="1"/>
  <c r="BN631" i="2"/>
  <c r="BO631" i="2" s="1"/>
  <c r="BN801" i="2"/>
  <c r="BO801" i="2" s="1"/>
  <c r="BN693" i="2"/>
  <c r="BO693" i="2" s="1"/>
  <c r="BN147" i="2"/>
  <c r="BO147" i="2" s="1"/>
  <c r="BN407" i="2"/>
  <c r="BO407" i="2" s="1"/>
  <c r="BN146" i="2"/>
  <c r="BO146" i="2" s="1"/>
  <c r="BN148" i="2"/>
  <c r="BO148" i="2" s="1"/>
  <c r="BN459" i="2"/>
  <c r="BO459" i="2" s="1"/>
  <c r="BN384" i="2"/>
  <c r="BO384" i="2" s="1"/>
  <c r="BN56" i="2"/>
  <c r="BO56" i="2" s="1"/>
  <c r="BN161" i="2"/>
  <c r="BO161" i="2" s="1"/>
  <c r="BN461" i="2"/>
  <c r="BO461" i="2" s="1"/>
  <c r="BN192" i="2"/>
  <c r="BO192" i="2" s="1"/>
  <c r="BN243" i="2"/>
  <c r="BO243" i="2" s="1"/>
  <c r="BN61" i="2"/>
  <c r="BO61" i="2" s="1"/>
  <c r="BN493" i="2"/>
  <c r="BO493" i="2" s="1"/>
  <c r="BN805" i="2"/>
  <c r="BO805" i="2" s="1"/>
  <c r="BN388" i="2"/>
  <c r="BO388" i="2" s="1"/>
  <c r="BN709" i="2"/>
  <c r="BO709" i="2" s="1"/>
  <c r="BN524" i="2"/>
  <c r="BO524" i="2" s="1"/>
  <c r="BN268" i="2"/>
  <c r="BO268" i="2" s="1"/>
  <c r="BN694" i="2"/>
  <c r="BO694" i="2" s="1"/>
  <c r="BN389" i="2"/>
  <c r="BO389" i="2" s="1"/>
  <c r="BN575" i="2"/>
  <c r="BO575" i="2" s="1"/>
  <c r="BN695" i="2"/>
  <c r="BO695" i="2" s="1"/>
  <c r="BN164" i="2"/>
  <c r="BO164" i="2" s="1"/>
  <c r="BN518" i="2"/>
  <c r="BO518" i="2" s="1"/>
  <c r="BN606" i="2"/>
  <c r="BO606" i="2" s="1"/>
  <c r="BN460" i="2"/>
  <c r="BO460" i="2" s="1"/>
  <c r="BN162" i="2"/>
  <c r="BO162" i="2" s="1"/>
  <c r="BN195" i="2"/>
  <c r="BO195" i="2" s="1"/>
  <c r="BN62" i="2"/>
  <c r="BO62" i="2" s="1"/>
  <c r="BN483" i="2"/>
  <c r="BO483" i="2" s="1"/>
  <c r="BN433" i="2"/>
  <c r="BO433" i="2" s="1"/>
  <c r="BN298" i="2"/>
  <c r="BO298" i="2" s="1"/>
  <c r="BN231" i="2"/>
  <c r="BO231" i="2" s="1"/>
  <c r="BN491" i="2"/>
  <c r="BO491" i="2" s="1"/>
  <c r="BN432" i="2"/>
  <c r="BO432" i="2" s="1"/>
  <c r="BN297" i="2"/>
  <c r="BO297" i="2" s="1"/>
  <c r="BN796" i="2"/>
  <c r="BO796" i="2" s="1"/>
  <c r="BN51" i="2"/>
  <c r="BO51" i="2" s="1"/>
  <c r="BN488" i="2"/>
  <c r="BO488" i="2" s="1"/>
  <c r="BN110" i="2"/>
  <c r="BO110" i="2" s="1"/>
  <c r="BN612" i="2"/>
  <c r="BO612" i="2" s="1"/>
  <c r="BN490" i="2"/>
  <c r="BO490" i="2" s="1"/>
  <c r="BN594" i="2"/>
  <c r="BO594" i="2" s="1"/>
  <c r="BN342" i="2"/>
  <c r="BO342" i="2" s="1"/>
  <c r="BN398" i="2"/>
  <c r="BO398" i="2" s="1"/>
  <c r="BN163" i="2"/>
  <c r="BO163" i="2" s="1"/>
  <c r="BN114" i="2"/>
  <c r="BO114" i="2" s="1"/>
  <c r="BN489" i="2"/>
  <c r="BO489" i="2" s="1"/>
  <c r="BN310" i="2"/>
  <c r="BO310" i="2" s="1"/>
  <c r="BN367" i="2"/>
  <c r="BO367" i="2" s="1"/>
  <c r="BN481" i="2"/>
  <c r="BO481" i="2" s="1"/>
  <c r="BN135" i="2"/>
  <c r="BO135" i="2" s="1"/>
  <c r="BN549" i="2"/>
  <c r="BO549" i="2" s="1"/>
  <c r="BN58" i="2"/>
  <c r="BO58" i="2" s="1"/>
  <c r="BN548" i="2"/>
  <c r="BO548" i="2" s="1"/>
  <c r="BN482" i="2"/>
  <c r="BO482" i="2" s="1"/>
  <c r="BN800" i="2"/>
  <c r="BO800" i="2" s="1"/>
  <c r="BN357" i="2"/>
  <c r="BO357" i="2" s="1"/>
  <c r="BN492" i="2"/>
  <c r="BO492" i="2" s="1"/>
  <c r="BN408" i="2"/>
  <c r="BO408" i="2" s="1"/>
  <c r="BN57" i="2"/>
  <c r="BO57" i="2" s="1"/>
  <c r="BN602" i="2"/>
  <c r="BO602" i="2" s="1"/>
  <c r="BN149" i="2"/>
  <c r="BO149" i="2" s="1"/>
  <c r="BN797" i="2"/>
  <c r="BO797" i="2" s="1"/>
  <c r="BN856" i="2"/>
  <c r="BO856" i="2" s="1"/>
  <c r="BN230" i="2"/>
  <c r="BO230" i="2" s="1"/>
  <c r="BN309" i="2"/>
  <c r="BO309" i="2" s="1"/>
  <c r="BN712" i="2"/>
  <c r="BO712" i="2" s="1"/>
  <c r="BN59" i="2"/>
  <c r="BO59" i="2" s="1"/>
  <c r="BN343" i="2"/>
  <c r="BO343" i="2" s="1"/>
  <c r="BN711" i="2"/>
  <c r="BO711" i="2" s="1"/>
  <c r="BN39" i="2"/>
  <c r="BO39" i="2" s="1"/>
  <c r="BN100" i="2"/>
  <c r="BO100" i="2" s="1"/>
  <c r="BN232" i="2"/>
  <c r="BO232" i="2" s="1"/>
  <c r="BN588" i="2"/>
  <c r="BO588" i="2" s="1"/>
  <c r="BN117" i="2"/>
  <c r="BO117" i="2" s="1"/>
  <c r="BN116" i="2"/>
  <c r="BO116" i="2" s="1"/>
  <c r="BN89" i="2"/>
  <c r="BO89" i="2" s="1"/>
  <c r="BN735" i="2"/>
  <c r="BO735" i="2" s="1"/>
  <c r="BN734" i="2"/>
  <c r="BO734" i="2" s="1"/>
  <c r="BN109" i="2"/>
  <c r="BO109" i="2" s="1"/>
  <c r="BN827" i="2"/>
  <c r="BO827" i="2" s="1"/>
  <c r="BN494" i="2"/>
  <c r="BO494" i="2" s="1"/>
  <c r="BN437" i="2"/>
  <c r="BO437" i="2" s="1"/>
  <c r="BN632" i="2"/>
  <c r="BO632" i="2" s="1"/>
  <c r="BN593" i="2"/>
  <c r="BO593" i="2" s="1"/>
  <c r="BN431" i="2"/>
  <c r="BO431" i="2" s="1"/>
  <c r="BN430" i="2"/>
  <c r="BO430" i="2" s="1"/>
  <c r="BN829" i="2"/>
  <c r="BO829" i="2" s="1"/>
  <c r="BN828" i="2"/>
  <c r="BO828" i="2" s="1"/>
  <c r="BN93" i="2"/>
  <c r="BO93" i="2" s="1"/>
  <c r="BN92" i="2"/>
  <c r="BO92" i="2" s="1"/>
  <c r="BN390" i="2"/>
  <c r="BO390" i="2" s="1"/>
  <c r="BN521" i="2"/>
  <c r="BO521" i="2" s="1"/>
  <c r="BN520" i="2"/>
  <c r="BO520" i="2" s="1"/>
  <c r="BN799" i="2"/>
  <c r="BO799" i="2" s="1"/>
  <c r="BN798" i="2"/>
  <c r="BO798" i="2" s="1"/>
  <c r="L850" i="2"/>
  <c r="L842" i="2"/>
  <c r="L834" i="2"/>
  <c r="L826" i="2"/>
  <c r="L818" i="2"/>
  <c r="L810" i="2"/>
  <c r="L802" i="2"/>
  <c r="L794" i="2"/>
  <c r="L786" i="2"/>
  <c r="L778" i="2"/>
  <c r="L770" i="2"/>
  <c r="L762" i="2"/>
  <c r="L754" i="2"/>
  <c r="L746" i="2"/>
  <c r="L738" i="2"/>
  <c r="L730" i="2"/>
  <c r="L722" i="2"/>
  <c r="L714" i="2"/>
  <c r="L706" i="2"/>
  <c r="L698" i="2"/>
  <c r="L690" i="2"/>
  <c r="L682" i="2"/>
  <c r="L674" i="2"/>
  <c r="L666" i="2"/>
  <c r="L658" i="2"/>
  <c r="L650" i="2"/>
  <c r="L642" i="2"/>
  <c r="L634" i="2"/>
  <c r="L626" i="2"/>
  <c r="L618" i="2"/>
  <c r="L853" i="2"/>
  <c r="L845" i="2"/>
  <c r="L837" i="2"/>
  <c r="L829" i="2"/>
  <c r="L821" i="2"/>
  <c r="L813" i="2"/>
  <c r="L805" i="2"/>
  <c r="L797" i="2"/>
  <c r="L789" i="2"/>
  <c r="L781" i="2"/>
  <c r="L773" i="2"/>
  <c r="L765" i="2"/>
  <c r="L757" i="2"/>
  <c r="L749" i="2"/>
  <c r="L741" i="2"/>
  <c r="L733" i="2"/>
  <c r="L725" i="2"/>
  <c r="L717" i="2"/>
  <c r="L709" i="2"/>
  <c r="L701" i="2"/>
  <c r="L693" i="2"/>
  <c r="L685" i="2"/>
  <c r="L677" i="2"/>
  <c r="L669" i="2"/>
  <c r="L661" i="2"/>
  <c r="L653" i="2"/>
  <c r="L645" i="2"/>
  <c r="L637" i="2"/>
  <c r="L629" i="2"/>
  <c r="L621" i="2"/>
  <c r="L869" i="2"/>
  <c r="L861" i="2"/>
  <c r="L840" i="2"/>
  <c r="L744" i="2"/>
  <c r="L867" i="2"/>
  <c r="L851" i="2"/>
  <c r="L843" i="2"/>
  <c r="L739" i="2"/>
  <c r="L731" i="2"/>
  <c r="L699" i="2"/>
  <c r="L691" i="2"/>
  <c r="L683" i="2"/>
  <c r="L667" i="2"/>
  <c r="L651" i="2"/>
  <c r="L643" i="2"/>
  <c r="L635" i="2"/>
  <c r="L627" i="2"/>
  <c r="L870" i="2"/>
  <c r="L862" i="2"/>
  <c r="L782" i="2"/>
  <c r="L726" i="2"/>
  <c r="L662" i="2"/>
  <c r="L654" i="2"/>
  <c r="L638" i="2"/>
  <c r="L865" i="2"/>
  <c r="L857" i="2"/>
  <c r="L849" i="2"/>
  <c r="L841" i="2"/>
  <c r="L833" i="2"/>
  <c r="L825" i="2"/>
  <c r="L817" i="2"/>
  <c r="L809" i="2"/>
  <c r="L801" i="2"/>
  <c r="L793" i="2"/>
  <c r="L785" i="2"/>
  <c r="L777" i="2"/>
  <c r="L769" i="2"/>
  <c r="L761" i="2"/>
  <c r="L753" i="2"/>
  <c r="L745" i="2"/>
  <c r="L737" i="2"/>
  <c r="L729" i="2"/>
  <c r="L721" i="2"/>
  <c r="L713" i="2"/>
  <c r="L705" i="2"/>
  <c r="L697" i="2"/>
  <c r="L689" i="2"/>
  <c r="L681" i="2"/>
  <c r="L673" i="2"/>
  <c r="L665" i="2"/>
  <c r="L657" i="2"/>
  <c r="L649" i="2"/>
  <c r="L641" i="2"/>
  <c r="L633" i="2"/>
  <c r="L625" i="2"/>
  <c r="L856" i="2"/>
  <c r="L808" i="2"/>
  <c r="L776" i="2"/>
  <c r="L760" i="2"/>
  <c r="L736" i="2"/>
  <c r="L720" i="2"/>
  <c r="L688" i="2"/>
  <c r="L672" i="2"/>
  <c r="L648" i="2"/>
  <c r="L632" i="2"/>
  <c r="L827" i="2"/>
  <c r="L803" i="2"/>
  <c r="L795" i="2"/>
  <c r="L771" i="2"/>
  <c r="L763" i="2"/>
  <c r="L755" i="2"/>
  <c r="L723" i="2"/>
  <c r="L707" i="2"/>
  <c r="L659" i="2"/>
  <c r="L822" i="2"/>
  <c r="L806" i="2"/>
  <c r="L798" i="2"/>
  <c r="L774" i="2"/>
  <c r="L742" i="2"/>
  <c r="L734" i="2"/>
  <c r="L718" i="2"/>
  <c r="L694" i="2"/>
  <c r="L646" i="2"/>
  <c r="L860" i="2"/>
  <c r="L852" i="2"/>
  <c r="L844" i="2"/>
  <c r="L836" i="2"/>
  <c r="L828" i="2"/>
  <c r="L820" i="2"/>
  <c r="L812" i="2"/>
  <c r="L804" i="2"/>
  <c r="L796" i="2"/>
  <c r="L788" i="2"/>
  <c r="L780" i="2"/>
  <c r="L772" i="2"/>
  <c r="L764" i="2"/>
  <c r="L756" i="2"/>
  <c r="L748" i="2"/>
  <c r="L740" i="2"/>
  <c r="L732" i="2"/>
  <c r="L724" i="2"/>
  <c r="L716" i="2"/>
  <c r="L708" i="2"/>
  <c r="L700" i="2"/>
  <c r="L692" i="2"/>
  <c r="L684" i="2"/>
  <c r="L676" i="2"/>
  <c r="L668" i="2"/>
  <c r="L660" i="2"/>
  <c r="L652" i="2"/>
  <c r="L644" i="2"/>
  <c r="L636" i="2"/>
  <c r="L628" i="2"/>
  <c r="L620" i="2"/>
  <c r="L872" i="2"/>
  <c r="L864" i="2"/>
  <c r="L848" i="2"/>
  <c r="L832" i="2"/>
  <c r="L824" i="2"/>
  <c r="L816" i="2"/>
  <c r="L792" i="2"/>
  <c r="L784" i="2"/>
  <c r="L752" i="2"/>
  <c r="L728" i="2"/>
  <c r="L680" i="2"/>
  <c r="L664" i="2"/>
  <c r="L656" i="2"/>
  <c r="L640" i="2"/>
  <c r="L835" i="2"/>
  <c r="L819" i="2"/>
  <c r="L811" i="2"/>
  <c r="L787" i="2"/>
  <c r="L779" i="2"/>
  <c r="L747" i="2"/>
  <c r="L846" i="2"/>
  <c r="L838" i="2"/>
  <c r="L766" i="2"/>
  <c r="L758" i="2"/>
  <c r="L750" i="2"/>
  <c r="L710" i="2"/>
  <c r="L686" i="2"/>
  <c r="L678" i="2"/>
  <c r="L622" i="2"/>
  <c r="L868" i="2"/>
  <c r="L871" i="2"/>
  <c r="L863" i="2"/>
  <c r="L855" i="2"/>
  <c r="L847" i="2"/>
  <c r="L839" i="2"/>
  <c r="L831" i="2"/>
  <c r="L823" i="2"/>
  <c r="L815" i="2"/>
  <c r="L807" i="2"/>
  <c r="L799" i="2"/>
  <c r="L791" i="2"/>
  <c r="L783" i="2"/>
  <c r="L775" i="2"/>
  <c r="L767" i="2"/>
  <c r="L759" i="2"/>
  <c r="L751" i="2"/>
  <c r="L743" i="2"/>
  <c r="L735" i="2"/>
  <c r="L727" i="2"/>
  <c r="L719" i="2"/>
  <c r="L711" i="2"/>
  <c r="L703" i="2"/>
  <c r="L695" i="2"/>
  <c r="L687" i="2"/>
  <c r="L679" i="2"/>
  <c r="L671" i="2"/>
  <c r="L663" i="2"/>
  <c r="L655" i="2"/>
  <c r="L647" i="2"/>
  <c r="L639" i="2"/>
  <c r="L631" i="2"/>
  <c r="L623" i="2"/>
  <c r="L800" i="2"/>
  <c r="L768" i="2"/>
  <c r="L712" i="2"/>
  <c r="L704" i="2"/>
  <c r="L696" i="2"/>
  <c r="L624" i="2"/>
  <c r="L859" i="2"/>
  <c r="L715" i="2"/>
  <c r="L675" i="2"/>
  <c r="L619" i="2"/>
  <c r="L854" i="2"/>
  <c r="L830" i="2"/>
  <c r="L814" i="2"/>
  <c r="L790" i="2"/>
  <c r="L702" i="2"/>
  <c r="L670" i="2"/>
  <c r="L630" i="2"/>
  <c r="L866" i="2"/>
  <c r="L858" i="2"/>
  <c r="I841" i="2"/>
  <c r="J841" i="2"/>
  <c r="K841" i="2"/>
  <c r="I817" i="2"/>
  <c r="J817" i="2"/>
  <c r="K817" i="2"/>
  <c r="J793" i="2"/>
  <c r="K793" i="2"/>
  <c r="I793" i="2"/>
  <c r="K753" i="2"/>
  <c r="I753" i="2"/>
  <c r="J753" i="2"/>
  <c r="I729" i="2"/>
  <c r="K729" i="2"/>
  <c r="J729" i="2"/>
  <c r="I705" i="2"/>
  <c r="K705" i="2"/>
  <c r="J705" i="2"/>
  <c r="I681" i="2"/>
  <c r="K681" i="2"/>
  <c r="J681" i="2"/>
  <c r="I852" i="2"/>
  <c r="J852" i="2"/>
  <c r="K852" i="2"/>
  <c r="I812" i="2"/>
  <c r="J812" i="2"/>
  <c r="K812" i="2"/>
  <c r="J764" i="2"/>
  <c r="K764" i="2"/>
  <c r="I764" i="2"/>
  <c r="K708" i="2"/>
  <c r="I708" i="2"/>
  <c r="J708" i="2"/>
  <c r="K660" i="2"/>
  <c r="I660" i="2"/>
  <c r="J660" i="2"/>
  <c r="I871" i="2"/>
  <c r="J871" i="2"/>
  <c r="K871" i="2"/>
  <c r="I775" i="2"/>
  <c r="J775" i="2"/>
  <c r="K775" i="2"/>
  <c r="K751" i="2"/>
  <c r="I751" i="2"/>
  <c r="J751" i="2"/>
  <c r="I727" i="2"/>
  <c r="K727" i="2"/>
  <c r="J727" i="2"/>
  <c r="I719" i="2"/>
  <c r="K719" i="2"/>
  <c r="J719" i="2"/>
  <c r="I695" i="2"/>
  <c r="K695" i="2"/>
  <c r="J695" i="2"/>
  <c r="I655" i="2"/>
  <c r="K655" i="2"/>
  <c r="J655" i="2"/>
  <c r="I639" i="2"/>
  <c r="K639" i="2"/>
  <c r="J639" i="2"/>
  <c r="I866" i="2"/>
  <c r="K866" i="2"/>
  <c r="J866" i="2"/>
  <c r="I818" i="2"/>
  <c r="K818" i="2"/>
  <c r="J818" i="2"/>
  <c r="I770" i="2"/>
  <c r="J770" i="2"/>
  <c r="K770" i="2"/>
  <c r="I754" i="2"/>
  <c r="J754" i="2"/>
  <c r="K754" i="2"/>
  <c r="K722" i="2"/>
  <c r="I722" i="2"/>
  <c r="J722" i="2"/>
  <c r="K714" i="2"/>
  <c r="I714" i="2"/>
  <c r="J714" i="2"/>
  <c r="K706" i="2"/>
  <c r="I706" i="2"/>
  <c r="J706" i="2"/>
  <c r="K690" i="2"/>
  <c r="I690" i="2"/>
  <c r="J690" i="2"/>
  <c r="K650" i="2"/>
  <c r="I650" i="2"/>
  <c r="J650" i="2"/>
  <c r="K642" i="2"/>
  <c r="I642" i="2"/>
  <c r="J642" i="2"/>
  <c r="K634" i="2"/>
  <c r="I634" i="2"/>
  <c r="J634" i="2"/>
  <c r="K626" i="2"/>
  <c r="I626" i="2"/>
  <c r="J626" i="2"/>
  <c r="K618" i="2"/>
  <c r="I618" i="2"/>
  <c r="J618" i="2"/>
  <c r="I869" i="2"/>
  <c r="J869" i="2"/>
  <c r="K869" i="2"/>
  <c r="I861" i="2"/>
  <c r="J861" i="2"/>
  <c r="K861" i="2"/>
  <c r="I853" i="2"/>
  <c r="J853" i="2"/>
  <c r="K853" i="2"/>
  <c r="I845" i="2"/>
  <c r="J845" i="2"/>
  <c r="K845" i="2"/>
  <c r="I837" i="2"/>
  <c r="J837" i="2"/>
  <c r="K837" i="2"/>
  <c r="I829" i="2"/>
  <c r="J829" i="2"/>
  <c r="K829" i="2"/>
  <c r="I821" i="2"/>
  <c r="J821" i="2"/>
  <c r="K821" i="2"/>
  <c r="I813" i="2"/>
  <c r="J813" i="2"/>
  <c r="K813" i="2"/>
  <c r="I805" i="2"/>
  <c r="J805" i="2"/>
  <c r="K805" i="2"/>
  <c r="J797" i="2"/>
  <c r="K797" i="2"/>
  <c r="I797" i="2"/>
  <c r="I789" i="2"/>
  <c r="J789" i="2"/>
  <c r="K789" i="2"/>
  <c r="I781" i="2"/>
  <c r="J781" i="2"/>
  <c r="K781" i="2"/>
  <c r="K773" i="2"/>
  <c r="I773" i="2"/>
  <c r="J773" i="2"/>
  <c r="K765" i="2"/>
  <c r="I765" i="2"/>
  <c r="J765" i="2"/>
  <c r="K757" i="2"/>
  <c r="I757" i="2"/>
  <c r="J757" i="2"/>
  <c r="K749" i="2"/>
  <c r="I749" i="2"/>
  <c r="J749" i="2"/>
  <c r="K741" i="2"/>
  <c r="J741" i="2"/>
  <c r="I741" i="2"/>
  <c r="I733" i="2"/>
  <c r="K733" i="2"/>
  <c r="J733" i="2"/>
  <c r="I725" i="2"/>
  <c r="K725" i="2"/>
  <c r="J725" i="2"/>
  <c r="I717" i="2"/>
  <c r="K717" i="2"/>
  <c r="J717" i="2"/>
  <c r="I709" i="2"/>
  <c r="K709" i="2"/>
  <c r="J709" i="2"/>
  <c r="I701" i="2"/>
  <c r="K701" i="2"/>
  <c r="J701" i="2"/>
  <c r="I693" i="2"/>
  <c r="K693" i="2"/>
  <c r="J693" i="2"/>
  <c r="I685" i="2"/>
  <c r="K685" i="2"/>
  <c r="J685" i="2"/>
  <c r="I677" i="2"/>
  <c r="K677" i="2"/>
  <c r="J677" i="2"/>
  <c r="I669" i="2"/>
  <c r="K669" i="2"/>
  <c r="J669" i="2"/>
  <c r="I661" i="2"/>
  <c r="K661" i="2"/>
  <c r="J661" i="2"/>
  <c r="I653" i="2"/>
  <c r="K653" i="2"/>
  <c r="J653" i="2"/>
  <c r="I645" i="2"/>
  <c r="K645" i="2"/>
  <c r="J645" i="2"/>
  <c r="I637" i="2"/>
  <c r="K637" i="2"/>
  <c r="J637" i="2"/>
  <c r="I629" i="2"/>
  <c r="K629" i="2"/>
  <c r="J629" i="2"/>
  <c r="I621" i="2"/>
  <c r="K621" i="2"/>
  <c r="J621" i="2"/>
  <c r="I849" i="2"/>
  <c r="J849" i="2"/>
  <c r="K849" i="2"/>
  <c r="J801" i="2"/>
  <c r="K801" i="2"/>
  <c r="I801" i="2"/>
  <c r="K761" i="2"/>
  <c r="I761" i="2"/>
  <c r="J761" i="2"/>
  <c r="K737" i="2"/>
  <c r="I737" i="2"/>
  <c r="J737" i="2"/>
  <c r="I697" i="2"/>
  <c r="K697" i="2"/>
  <c r="J697" i="2"/>
  <c r="I665" i="2"/>
  <c r="K665" i="2"/>
  <c r="J665" i="2"/>
  <c r="I860" i="2"/>
  <c r="J860" i="2"/>
  <c r="K860" i="2"/>
  <c r="I820" i="2"/>
  <c r="J820" i="2"/>
  <c r="K820" i="2"/>
  <c r="I796" i="2"/>
  <c r="K796" i="2"/>
  <c r="J796" i="2"/>
  <c r="K788" i="2"/>
  <c r="I788" i="2"/>
  <c r="J788" i="2"/>
  <c r="J756" i="2"/>
  <c r="K756" i="2"/>
  <c r="I756" i="2"/>
  <c r="K700" i="2"/>
  <c r="I700" i="2"/>
  <c r="J700" i="2"/>
  <c r="K668" i="2"/>
  <c r="I668" i="2"/>
  <c r="J668" i="2"/>
  <c r="K628" i="2"/>
  <c r="I628" i="2"/>
  <c r="J628" i="2"/>
  <c r="K620" i="2"/>
  <c r="I620" i="2"/>
  <c r="J620" i="2"/>
  <c r="I823" i="2"/>
  <c r="J823" i="2"/>
  <c r="K823" i="2"/>
  <c r="I815" i="2"/>
  <c r="J815" i="2"/>
  <c r="K815" i="2"/>
  <c r="I783" i="2"/>
  <c r="K783" i="2"/>
  <c r="J783" i="2"/>
  <c r="I703" i="2"/>
  <c r="K703" i="2"/>
  <c r="J703" i="2"/>
  <c r="I679" i="2"/>
  <c r="K679" i="2"/>
  <c r="J679" i="2"/>
  <c r="I671" i="2"/>
  <c r="K671" i="2"/>
  <c r="J671" i="2"/>
  <c r="I663" i="2"/>
  <c r="K663" i="2"/>
  <c r="J663" i="2"/>
  <c r="I631" i="2"/>
  <c r="K631" i="2"/>
  <c r="J631" i="2"/>
  <c r="I623" i="2"/>
  <c r="K623" i="2"/>
  <c r="J623" i="2"/>
  <c r="I858" i="2"/>
  <c r="K858" i="2"/>
  <c r="J858" i="2"/>
  <c r="I810" i="2"/>
  <c r="K810" i="2"/>
  <c r="J810" i="2"/>
  <c r="J778" i="2"/>
  <c r="K778" i="2"/>
  <c r="I778" i="2"/>
  <c r="K730" i="2"/>
  <c r="I730" i="2"/>
  <c r="J730" i="2"/>
  <c r="K698" i="2"/>
  <c r="I698" i="2"/>
  <c r="J698" i="2"/>
  <c r="K682" i="2"/>
  <c r="I682" i="2"/>
  <c r="J682" i="2"/>
  <c r="K666" i="2"/>
  <c r="I666" i="2"/>
  <c r="J666" i="2"/>
  <c r="K658" i="2"/>
  <c r="I658" i="2"/>
  <c r="J658" i="2"/>
  <c r="I872" i="2"/>
  <c r="J872" i="2"/>
  <c r="H872" i="2"/>
  <c r="H871" i="2" s="1"/>
  <c r="H870" i="2" s="1"/>
  <c r="H869" i="2" s="1"/>
  <c r="H868" i="2" s="1"/>
  <c r="H867" i="2" s="1"/>
  <c r="H866" i="2" s="1"/>
  <c r="H865" i="2" s="1"/>
  <c r="H864" i="2" s="1"/>
  <c r="H863" i="2" s="1"/>
  <c r="H862" i="2" s="1"/>
  <c r="H861" i="2" s="1"/>
  <c r="H860" i="2" s="1"/>
  <c r="H859" i="2" s="1"/>
  <c r="H858" i="2" s="1"/>
  <c r="H857" i="2" s="1"/>
  <c r="H856" i="2" s="1"/>
  <c r="H855" i="2" s="1"/>
  <c r="H854" i="2" s="1"/>
  <c r="H853" i="2" s="1"/>
  <c r="H852" i="2" s="1"/>
  <c r="H851" i="2" s="1"/>
  <c r="H850" i="2" s="1"/>
  <c r="H849" i="2" s="1"/>
  <c r="H848" i="2" s="1"/>
  <c r="H847" i="2" s="1"/>
  <c r="H846" i="2" s="1"/>
  <c r="H845" i="2" s="1"/>
  <c r="H844" i="2" s="1"/>
  <c r="H843" i="2" s="1"/>
  <c r="H842" i="2" s="1"/>
  <c r="H841" i="2" s="1"/>
  <c r="H840" i="2" s="1"/>
  <c r="H839" i="2" s="1"/>
  <c r="H838" i="2" s="1"/>
  <c r="H837" i="2" s="1"/>
  <c r="H836" i="2" s="1"/>
  <c r="H835" i="2" s="1"/>
  <c r="H834" i="2" s="1"/>
  <c r="H833" i="2" s="1"/>
  <c r="H832" i="2" s="1"/>
  <c r="H831" i="2" s="1"/>
  <c r="H830" i="2" s="1"/>
  <c r="H829" i="2" s="1"/>
  <c r="H828" i="2" s="1"/>
  <c r="H827" i="2" s="1"/>
  <c r="H826" i="2" s="1"/>
  <c r="H825" i="2" s="1"/>
  <c r="H824" i="2" s="1"/>
  <c r="H823" i="2" s="1"/>
  <c r="H822" i="2" s="1"/>
  <c r="H821" i="2" s="1"/>
  <c r="H820" i="2" s="1"/>
  <c r="H819" i="2" s="1"/>
  <c r="H818" i="2" s="1"/>
  <c r="H817" i="2" s="1"/>
  <c r="H816" i="2" s="1"/>
  <c r="H815" i="2" s="1"/>
  <c r="H814" i="2" s="1"/>
  <c r="H813" i="2" s="1"/>
  <c r="H812" i="2" s="1"/>
  <c r="H811" i="2" s="1"/>
  <c r="H810" i="2" s="1"/>
  <c r="H809" i="2" s="1"/>
  <c r="H808" i="2" s="1"/>
  <c r="H807" i="2" s="1"/>
  <c r="H806" i="2" s="1"/>
  <c r="H805" i="2" s="1"/>
  <c r="H804" i="2" s="1"/>
  <c r="H803" i="2" s="1"/>
  <c r="H802" i="2" s="1"/>
  <c r="H801" i="2" s="1"/>
  <c r="H800" i="2" s="1"/>
  <c r="H799" i="2" s="1"/>
  <c r="H798" i="2" s="1"/>
  <c r="H797" i="2" s="1"/>
  <c r="H796" i="2" s="1"/>
  <c r="H795" i="2" s="1"/>
  <c r="H794" i="2" s="1"/>
  <c r="H793" i="2" s="1"/>
  <c r="H792" i="2" s="1"/>
  <c r="H791" i="2" s="1"/>
  <c r="H790" i="2" s="1"/>
  <c r="H789" i="2" s="1"/>
  <c r="H788" i="2" s="1"/>
  <c r="H787" i="2" s="1"/>
  <c r="H786" i="2" s="1"/>
  <c r="H785" i="2" s="1"/>
  <c r="H784" i="2" s="1"/>
  <c r="H783" i="2" s="1"/>
  <c r="H782" i="2" s="1"/>
  <c r="H781" i="2" s="1"/>
  <c r="H780" i="2" s="1"/>
  <c r="H779" i="2" s="1"/>
  <c r="H778" i="2" s="1"/>
  <c r="H777" i="2" s="1"/>
  <c r="H776" i="2" s="1"/>
  <c r="H775" i="2" s="1"/>
  <c r="H774" i="2" s="1"/>
  <c r="H773" i="2" s="1"/>
  <c r="H772" i="2" s="1"/>
  <c r="H771" i="2" s="1"/>
  <c r="H770" i="2" s="1"/>
  <c r="H769" i="2" s="1"/>
  <c r="H768" i="2" s="1"/>
  <c r="H767" i="2" s="1"/>
  <c r="H766" i="2" s="1"/>
  <c r="H765" i="2" s="1"/>
  <c r="H764" i="2" s="1"/>
  <c r="H763" i="2" s="1"/>
  <c r="H762" i="2" s="1"/>
  <c r="H761" i="2" s="1"/>
  <c r="H760" i="2" s="1"/>
  <c r="H759" i="2" s="1"/>
  <c r="H758" i="2" s="1"/>
  <c r="H757" i="2" s="1"/>
  <c r="H756" i="2" s="1"/>
  <c r="H755" i="2" s="1"/>
  <c r="H754" i="2" s="1"/>
  <c r="H753" i="2" s="1"/>
  <c r="H752" i="2" s="1"/>
  <c r="H751" i="2" s="1"/>
  <c r="H750" i="2" s="1"/>
  <c r="H749" i="2" s="1"/>
  <c r="H748" i="2" s="1"/>
  <c r="H747" i="2" s="1"/>
  <c r="H746" i="2" s="1"/>
  <c r="H745" i="2" s="1"/>
  <c r="H744" i="2" s="1"/>
  <c r="H743" i="2" s="1"/>
  <c r="H742" i="2" s="1"/>
  <c r="H741" i="2" s="1"/>
  <c r="H740" i="2" s="1"/>
  <c r="H739" i="2" s="1"/>
  <c r="H738" i="2" s="1"/>
  <c r="H737" i="2" s="1"/>
  <c r="H736" i="2" s="1"/>
  <c r="H735" i="2" s="1"/>
  <c r="H734" i="2" s="1"/>
  <c r="H733" i="2" s="1"/>
  <c r="H732" i="2" s="1"/>
  <c r="H731" i="2" s="1"/>
  <c r="H730" i="2" s="1"/>
  <c r="H729" i="2" s="1"/>
  <c r="H728" i="2" s="1"/>
  <c r="H727" i="2" s="1"/>
  <c r="H726" i="2" s="1"/>
  <c r="H725" i="2" s="1"/>
  <c r="H724" i="2" s="1"/>
  <c r="H723" i="2" s="1"/>
  <c r="H722" i="2" s="1"/>
  <c r="H721" i="2" s="1"/>
  <c r="H720" i="2" s="1"/>
  <c r="H719" i="2" s="1"/>
  <c r="H718" i="2" s="1"/>
  <c r="H717" i="2" s="1"/>
  <c r="H716" i="2" s="1"/>
  <c r="H715" i="2" s="1"/>
  <c r="H714" i="2" s="1"/>
  <c r="H713" i="2" s="1"/>
  <c r="H712" i="2" s="1"/>
  <c r="H711" i="2" s="1"/>
  <c r="H710" i="2" s="1"/>
  <c r="H709" i="2" s="1"/>
  <c r="H708" i="2" s="1"/>
  <c r="H707" i="2" s="1"/>
  <c r="H706" i="2" s="1"/>
  <c r="H705" i="2" s="1"/>
  <c r="H704" i="2" s="1"/>
  <c r="H703" i="2" s="1"/>
  <c r="H702" i="2" s="1"/>
  <c r="H701" i="2" s="1"/>
  <c r="H700" i="2" s="1"/>
  <c r="H699" i="2" s="1"/>
  <c r="H698" i="2" s="1"/>
  <c r="H697" i="2" s="1"/>
  <c r="H696" i="2" s="1"/>
  <c r="H695" i="2" s="1"/>
  <c r="H694" i="2" s="1"/>
  <c r="H693" i="2" s="1"/>
  <c r="H692" i="2" s="1"/>
  <c r="H691" i="2" s="1"/>
  <c r="H690" i="2" s="1"/>
  <c r="H689" i="2" s="1"/>
  <c r="H688" i="2" s="1"/>
  <c r="H687" i="2" s="1"/>
  <c r="H686" i="2" s="1"/>
  <c r="H685" i="2" s="1"/>
  <c r="H684" i="2" s="1"/>
  <c r="H683" i="2" s="1"/>
  <c r="H682" i="2" s="1"/>
  <c r="H681" i="2" s="1"/>
  <c r="H680" i="2" s="1"/>
  <c r="H679" i="2" s="1"/>
  <c r="H678" i="2" s="1"/>
  <c r="H677" i="2" s="1"/>
  <c r="H676" i="2" s="1"/>
  <c r="H675" i="2" s="1"/>
  <c r="H674" i="2" s="1"/>
  <c r="H673" i="2" s="1"/>
  <c r="H672" i="2" s="1"/>
  <c r="H671" i="2" s="1"/>
  <c r="H670" i="2" s="1"/>
  <c r="H669" i="2" s="1"/>
  <c r="H668" i="2" s="1"/>
  <c r="H667" i="2" s="1"/>
  <c r="H666" i="2" s="1"/>
  <c r="H665" i="2" s="1"/>
  <c r="H664" i="2" s="1"/>
  <c r="H663" i="2" s="1"/>
  <c r="H662" i="2" s="1"/>
  <c r="H661" i="2" s="1"/>
  <c r="H660" i="2" s="1"/>
  <c r="H659" i="2" s="1"/>
  <c r="H658" i="2" s="1"/>
  <c r="H657" i="2" s="1"/>
  <c r="H656" i="2" s="1"/>
  <c r="H655" i="2" s="1"/>
  <c r="H654" i="2" s="1"/>
  <c r="H653" i="2" s="1"/>
  <c r="H652" i="2" s="1"/>
  <c r="H651" i="2" s="1"/>
  <c r="H650" i="2" s="1"/>
  <c r="H649" i="2" s="1"/>
  <c r="H648" i="2" s="1"/>
  <c r="H647" i="2" s="1"/>
  <c r="H646" i="2" s="1"/>
  <c r="H645" i="2" s="1"/>
  <c r="H644" i="2" s="1"/>
  <c r="H643" i="2" s="1"/>
  <c r="H642" i="2" s="1"/>
  <c r="H641" i="2" s="1"/>
  <c r="H640" i="2" s="1"/>
  <c r="H639" i="2" s="1"/>
  <c r="H638" i="2" s="1"/>
  <c r="H637" i="2" s="1"/>
  <c r="H636" i="2" s="1"/>
  <c r="H635" i="2" s="1"/>
  <c r="H634" i="2" s="1"/>
  <c r="H633" i="2" s="1"/>
  <c r="H632" i="2" s="1"/>
  <c r="H631" i="2" s="1"/>
  <c r="H630" i="2" s="1"/>
  <c r="H629" i="2" s="1"/>
  <c r="H628" i="2" s="1"/>
  <c r="H627" i="2" s="1"/>
  <c r="H626" i="2" s="1"/>
  <c r="H625" i="2" s="1"/>
  <c r="H624" i="2" s="1"/>
  <c r="H623" i="2" s="1"/>
  <c r="H622" i="2" s="1"/>
  <c r="H621" i="2" s="1"/>
  <c r="H620" i="2" s="1"/>
  <c r="H619" i="2" s="1"/>
  <c r="H618" i="2" s="1"/>
  <c r="K872" i="2"/>
  <c r="I864" i="2"/>
  <c r="J864" i="2"/>
  <c r="K864" i="2"/>
  <c r="I856" i="2"/>
  <c r="J856" i="2"/>
  <c r="K856" i="2"/>
  <c r="I848" i="2"/>
  <c r="J848" i="2"/>
  <c r="K848" i="2"/>
  <c r="I840" i="2"/>
  <c r="J840" i="2"/>
  <c r="K840" i="2"/>
  <c r="I832" i="2"/>
  <c r="J832" i="2"/>
  <c r="K832" i="2"/>
  <c r="I824" i="2"/>
  <c r="J824" i="2"/>
  <c r="K824" i="2"/>
  <c r="I816" i="2"/>
  <c r="J816" i="2"/>
  <c r="K816" i="2"/>
  <c r="I808" i="2"/>
  <c r="J808" i="2"/>
  <c r="K808" i="2"/>
  <c r="I800" i="2"/>
  <c r="J800" i="2"/>
  <c r="K800" i="2"/>
  <c r="I792" i="2"/>
  <c r="K792" i="2"/>
  <c r="J792" i="2"/>
  <c r="I784" i="2"/>
  <c r="J784" i="2"/>
  <c r="K784" i="2"/>
  <c r="I776" i="2"/>
  <c r="J776" i="2"/>
  <c r="K776" i="2"/>
  <c r="J768" i="2"/>
  <c r="K768" i="2"/>
  <c r="I768" i="2"/>
  <c r="J760" i="2"/>
  <c r="I760" i="2"/>
  <c r="K760" i="2"/>
  <c r="J752" i="2"/>
  <c r="I752" i="2"/>
  <c r="K752" i="2"/>
  <c r="J744" i="2"/>
  <c r="K744" i="2"/>
  <c r="I744" i="2"/>
  <c r="K736" i="2"/>
  <c r="J736" i="2"/>
  <c r="I736" i="2"/>
  <c r="K728" i="2"/>
  <c r="I728" i="2"/>
  <c r="J728" i="2"/>
  <c r="K720" i="2"/>
  <c r="I720" i="2"/>
  <c r="J720" i="2"/>
  <c r="K712" i="2"/>
  <c r="I712" i="2"/>
  <c r="J712" i="2"/>
  <c r="K704" i="2"/>
  <c r="I704" i="2"/>
  <c r="J704" i="2"/>
  <c r="K696" i="2"/>
  <c r="I696" i="2"/>
  <c r="J696" i="2"/>
  <c r="K688" i="2"/>
  <c r="I688" i="2"/>
  <c r="J688" i="2"/>
  <c r="K680" i="2"/>
  <c r="I680" i="2"/>
  <c r="J680" i="2"/>
  <c r="K672" i="2"/>
  <c r="I672" i="2"/>
  <c r="J672" i="2"/>
  <c r="K664" i="2"/>
  <c r="I664" i="2"/>
  <c r="J664" i="2"/>
  <c r="K656" i="2"/>
  <c r="I656" i="2"/>
  <c r="J656" i="2"/>
  <c r="K648" i="2"/>
  <c r="I648" i="2"/>
  <c r="J648" i="2"/>
  <c r="K640" i="2"/>
  <c r="I640" i="2"/>
  <c r="J640" i="2"/>
  <c r="K632" i="2"/>
  <c r="I632" i="2"/>
  <c r="J632" i="2"/>
  <c r="K624" i="2"/>
  <c r="I624" i="2"/>
  <c r="J624" i="2"/>
  <c r="I857" i="2"/>
  <c r="J857" i="2"/>
  <c r="K857" i="2"/>
  <c r="I825" i="2"/>
  <c r="J825" i="2"/>
  <c r="K825" i="2"/>
  <c r="J785" i="2"/>
  <c r="K785" i="2"/>
  <c r="I785" i="2"/>
  <c r="I721" i="2"/>
  <c r="K721" i="2"/>
  <c r="J721" i="2"/>
  <c r="I689" i="2"/>
  <c r="K689" i="2"/>
  <c r="J689" i="2"/>
  <c r="I657" i="2"/>
  <c r="K657" i="2"/>
  <c r="J657" i="2"/>
  <c r="I649" i="2"/>
  <c r="K649" i="2"/>
  <c r="J649" i="2"/>
  <c r="I641" i="2"/>
  <c r="K641" i="2"/>
  <c r="J641" i="2"/>
  <c r="I625" i="2"/>
  <c r="K625" i="2"/>
  <c r="J625" i="2"/>
  <c r="I844" i="2"/>
  <c r="J844" i="2"/>
  <c r="K844" i="2"/>
  <c r="I836" i="2"/>
  <c r="J836" i="2"/>
  <c r="K836" i="2"/>
  <c r="I828" i="2"/>
  <c r="J828" i="2"/>
  <c r="K828" i="2"/>
  <c r="J772" i="2"/>
  <c r="K772" i="2"/>
  <c r="I772" i="2"/>
  <c r="J748" i="2"/>
  <c r="K748" i="2"/>
  <c r="I748" i="2"/>
  <c r="K740" i="2"/>
  <c r="I740" i="2"/>
  <c r="J740" i="2"/>
  <c r="K732" i="2"/>
  <c r="I732" i="2"/>
  <c r="J732" i="2"/>
  <c r="K724" i="2"/>
  <c r="I724" i="2"/>
  <c r="J724" i="2"/>
  <c r="K716" i="2"/>
  <c r="I716" i="2"/>
  <c r="J716" i="2"/>
  <c r="K684" i="2"/>
  <c r="I684" i="2"/>
  <c r="J684" i="2"/>
  <c r="K676" i="2"/>
  <c r="I676" i="2"/>
  <c r="J676" i="2"/>
  <c r="K644" i="2"/>
  <c r="I644" i="2"/>
  <c r="J644" i="2"/>
  <c r="K636" i="2"/>
  <c r="I636" i="2"/>
  <c r="J636" i="2"/>
  <c r="I855" i="2"/>
  <c r="J855" i="2"/>
  <c r="K855" i="2"/>
  <c r="I847" i="2"/>
  <c r="J847" i="2"/>
  <c r="K847" i="2"/>
  <c r="I799" i="2"/>
  <c r="J799" i="2"/>
  <c r="K799" i="2"/>
  <c r="I791" i="2"/>
  <c r="J791" i="2"/>
  <c r="K791" i="2"/>
  <c r="K759" i="2"/>
  <c r="I759" i="2"/>
  <c r="J759" i="2"/>
  <c r="K743" i="2"/>
  <c r="I743" i="2"/>
  <c r="J743" i="2"/>
  <c r="I647" i="2"/>
  <c r="K647" i="2"/>
  <c r="J647" i="2"/>
  <c r="I850" i="2"/>
  <c r="K850" i="2"/>
  <c r="J850" i="2"/>
  <c r="I842" i="2"/>
  <c r="K842" i="2"/>
  <c r="J842" i="2"/>
  <c r="I834" i="2"/>
  <c r="K834" i="2"/>
  <c r="J834" i="2"/>
  <c r="J786" i="2"/>
  <c r="K786" i="2"/>
  <c r="I786" i="2"/>
  <c r="I746" i="2"/>
  <c r="J746" i="2"/>
  <c r="K746" i="2"/>
  <c r="I859" i="2"/>
  <c r="J859" i="2"/>
  <c r="K859" i="2"/>
  <c r="I851" i="2"/>
  <c r="J851" i="2"/>
  <c r="K851" i="2"/>
  <c r="I827" i="2"/>
  <c r="J827" i="2"/>
  <c r="K827" i="2"/>
  <c r="I803" i="2"/>
  <c r="K803" i="2"/>
  <c r="J803" i="2"/>
  <c r="K795" i="2"/>
  <c r="I795" i="2"/>
  <c r="J795" i="2"/>
  <c r="I787" i="2"/>
  <c r="K787" i="2"/>
  <c r="J787" i="2"/>
  <c r="K779" i="2"/>
  <c r="I779" i="2"/>
  <c r="J779" i="2"/>
  <c r="K771" i="2"/>
  <c r="I771" i="2"/>
  <c r="J771" i="2"/>
  <c r="K763" i="2"/>
  <c r="I763" i="2"/>
  <c r="J763" i="2"/>
  <c r="K755" i="2"/>
  <c r="I755" i="2"/>
  <c r="J755" i="2"/>
  <c r="K747" i="2"/>
  <c r="I747" i="2"/>
  <c r="J747" i="2"/>
  <c r="K739" i="2"/>
  <c r="I739" i="2"/>
  <c r="J739" i="2"/>
  <c r="I731" i="2"/>
  <c r="K731" i="2"/>
  <c r="J731" i="2"/>
  <c r="I723" i="2"/>
  <c r="K723" i="2"/>
  <c r="J723" i="2"/>
  <c r="I715" i="2"/>
  <c r="K715" i="2"/>
  <c r="J715" i="2"/>
  <c r="I707" i="2"/>
  <c r="K707" i="2"/>
  <c r="J707" i="2"/>
  <c r="I699" i="2"/>
  <c r="K699" i="2"/>
  <c r="J699" i="2"/>
  <c r="I691" i="2"/>
  <c r="K691" i="2"/>
  <c r="J691" i="2"/>
  <c r="I683" i="2"/>
  <c r="K683" i="2"/>
  <c r="J683" i="2"/>
  <c r="I675" i="2"/>
  <c r="K675" i="2"/>
  <c r="J675" i="2"/>
  <c r="I667" i="2"/>
  <c r="K667" i="2"/>
  <c r="J667" i="2"/>
  <c r="I659" i="2"/>
  <c r="K659" i="2"/>
  <c r="J659" i="2"/>
  <c r="I651" i="2"/>
  <c r="K651" i="2"/>
  <c r="J651" i="2"/>
  <c r="I643" i="2"/>
  <c r="K643" i="2"/>
  <c r="J643" i="2"/>
  <c r="I635" i="2"/>
  <c r="K635" i="2"/>
  <c r="J635" i="2"/>
  <c r="I627" i="2"/>
  <c r="K627" i="2"/>
  <c r="J627" i="2"/>
  <c r="I619" i="2"/>
  <c r="K619" i="2"/>
  <c r="J619" i="2"/>
  <c r="I865" i="2"/>
  <c r="J865" i="2"/>
  <c r="K865" i="2"/>
  <c r="I833" i="2"/>
  <c r="J833" i="2"/>
  <c r="K833" i="2"/>
  <c r="I809" i="2"/>
  <c r="J809" i="2"/>
  <c r="K809" i="2"/>
  <c r="J777" i="2"/>
  <c r="K777" i="2"/>
  <c r="I777" i="2"/>
  <c r="K769" i="2"/>
  <c r="I769" i="2"/>
  <c r="J769" i="2"/>
  <c r="K745" i="2"/>
  <c r="I745" i="2"/>
  <c r="J745" i="2"/>
  <c r="I713" i="2"/>
  <c r="K713" i="2"/>
  <c r="J713" i="2"/>
  <c r="I673" i="2"/>
  <c r="K673" i="2"/>
  <c r="J673" i="2"/>
  <c r="I633" i="2"/>
  <c r="K633" i="2"/>
  <c r="J633" i="2"/>
  <c r="I868" i="2"/>
  <c r="J868" i="2"/>
  <c r="K868" i="2"/>
  <c r="K804" i="2"/>
  <c r="I804" i="2"/>
  <c r="J804" i="2"/>
  <c r="I780" i="2"/>
  <c r="K780" i="2"/>
  <c r="J780" i="2"/>
  <c r="K692" i="2"/>
  <c r="I692" i="2"/>
  <c r="J692" i="2"/>
  <c r="K652" i="2"/>
  <c r="I652" i="2"/>
  <c r="J652" i="2"/>
  <c r="I863" i="2"/>
  <c r="J863" i="2"/>
  <c r="K863" i="2"/>
  <c r="I839" i="2"/>
  <c r="J839" i="2"/>
  <c r="K839" i="2"/>
  <c r="I831" i="2"/>
  <c r="J831" i="2"/>
  <c r="K831" i="2"/>
  <c r="I807" i="2"/>
  <c r="J807" i="2"/>
  <c r="K807" i="2"/>
  <c r="K767" i="2"/>
  <c r="I767" i="2"/>
  <c r="J767" i="2"/>
  <c r="K735" i="2"/>
  <c r="I735" i="2"/>
  <c r="J735" i="2"/>
  <c r="I711" i="2"/>
  <c r="K711" i="2"/>
  <c r="J711" i="2"/>
  <c r="I687" i="2"/>
  <c r="K687" i="2"/>
  <c r="J687" i="2"/>
  <c r="I826" i="2"/>
  <c r="K826" i="2"/>
  <c r="J826" i="2"/>
  <c r="J802" i="2"/>
  <c r="K802" i="2"/>
  <c r="I802" i="2"/>
  <c r="J794" i="2"/>
  <c r="K794" i="2"/>
  <c r="I794" i="2"/>
  <c r="I762" i="2"/>
  <c r="J762" i="2"/>
  <c r="K762" i="2"/>
  <c r="K738" i="2"/>
  <c r="I738" i="2"/>
  <c r="J738" i="2"/>
  <c r="K674" i="2"/>
  <c r="I674" i="2"/>
  <c r="J674" i="2"/>
  <c r="I867" i="2"/>
  <c r="J867" i="2"/>
  <c r="K867" i="2"/>
  <c r="I843" i="2"/>
  <c r="J843" i="2"/>
  <c r="K843" i="2"/>
  <c r="I835" i="2"/>
  <c r="J835" i="2"/>
  <c r="K835" i="2"/>
  <c r="I819" i="2"/>
  <c r="J819" i="2"/>
  <c r="K819" i="2"/>
  <c r="I811" i="2"/>
  <c r="J811" i="2"/>
  <c r="K811" i="2"/>
  <c r="I870" i="2"/>
  <c r="K870" i="2"/>
  <c r="J870" i="2"/>
  <c r="I862" i="2"/>
  <c r="K862" i="2"/>
  <c r="J862" i="2"/>
  <c r="I854" i="2"/>
  <c r="K854" i="2"/>
  <c r="J854" i="2"/>
  <c r="I846" i="2"/>
  <c r="K846" i="2"/>
  <c r="J846" i="2"/>
  <c r="I838" i="2"/>
  <c r="K838" i="2"/>
  <c r="J838" i="2"/>
  <c r="I830" i="2"/>
  <c r="K830" i="2"/>
  <c r="J830" i="2"/>
  <c r="I822" i="2"/>
  <c r="K822" i="2"/>
  <c r="J822" i="2"/>
  <c r="I814" i="2"/>
  <c r="K814" i="2"/>
  <c r="J814" i="2"/>
  <c r="J806" i="2"/>
  <c r="K806" i="2"/>
  <c r="I806" i="2"/>
  <c r="I798" i="2"/>
  <c r="J798" i="2"/>
  <c r="K798" i="2"/>
  <c r="I790" i="2"/>
  <c r="J790" i="2"/>
  <c r="K790" i="2"/>
  <c r="I782" i="2"/>
  <c r="J782" i="2"/>
  <c r="K782" i="2"/>
  <c r="J774" i="2"/>
  <c r="K774" i="2"/>
  <c r="I774" i="2"/>
  <c r="I766" i="2"/>
  <c r="J766" i="2"/>
  <c r="K766" i="2"/>
  <c r="J758" i="2"/>
  <c r="K758" i="2"/>
  <c r="I758" i="2"/>
  <c r="I750" i="2"/>
  <c r="J750" i="2"/>
  <c r="K750" i="2"/>
  <c r="K742" i="2"/>
  <c r="I742" i="2"/>
  <c r="J742" i="2"/>
  <c r="K734" i="2"/>
  <c r="I734" i="2"/>
  <c r="J734" i="2"/>
  <c r="K726" i="2"/>
  <c r="I726" i="2"/>
  <c r="J726" i="2"/>
  <c r="K718" i="2"/>
  <c r="I718" i="2"/>
  <c r="J718" i="2"/>
  <c r="K710" i="2"/>
  <c r="I710" i="2"/>
  <c r="J710" i="2"/>
  <c r="K702" i="2"/>
  <c r="I702" i="2"/>
  <c r="J702" i="2"/>
  <c r="K694" i="2"/>
  <c r="I694" i="2"/>
  <c r="J694" i="2"/>
  <c r="K686" i="2"/>
  <c r="I686" i="2"/>
  <c r="J686" i="2"/>
  <c r="K678" i="2"/>
  <c r="I678" i="2"/>
  <c r="J678" i="2"/>
  <c r="K670" i="2"/>
  <c r="I670" i="2"/>
  <c r="J670" i="2"/>
  <c r="K662" i="2"/>
  <c r="I662" i="2"/>
  <c r="J662" i="2"/>
  <c r="K654" i="2"/>
  <c r="I654" i="2"/>
  <c r="J654" i="2"/>
  <c r="K646" i="2"/>
  <c r="I646" i="2"/>
  <c r="J646" i="2"/>
  <c r="K638" i="2"/>
  <c r="I638" i="2"/>
  <c r="J638" i="2"/>
  <c r="K630" i="2"/>
  <c r="I630" i="2"/>
  <c r="J630" i="2"/>
  <c r="K622" i="2"/>
  <c r="I622" i="2"/>
  <c r="J622" i="2"/>
  <c r="V867" i="2"/>
  <c r="V859" i="2"/>
  <c r="V851" i="2"/>
  <c r="V843" i="2"/>
  <c r="V835" i="2"/>
  <c r="V827" i="2"/>
  <c r="V819" i="2"/>
  <c r="V811" i="2"/>
  <c r="V803" i="2"/>
  <c r="V795" i="2"/>
  <c r="V787" i="2"/>
  <c r="V779" i="2"/>
  <c r="V771" i="2"/>
  <c r="V763" i="2"/>
  <c r="V755" i="2"/>
  <c r="V747" i="2"/>
  <c r="V739" i="2"/>
  <c r="V731" i="2"/>
  <c r="V723" i="2"/>
  <c r="V715" i="2"/>
  <c r="V707" i="2"/>
  <c r="V699" i="2"/>
  <c r="V691" i="2"/>
  <c r="V683" i="2"/>
  <c r="V675" i="2"/>
  <c r="V667" i="2"/>
  <c r="V659" i="2"/>
  <c r="V651" i="2"/>
  <c r="V643" i="2"/>
  <c r="V635" i="2"/>
  <c r="V627" i="2"/>
  <c r="V619" i="2"/>
  <c r="V855" i="2"/>
  <c r="V839" i="2"/>
  <c r="V815" i="2"/>
  <c r="V799" i="2"/>
  <c r="V775" i="2"/>
  <c r="V751" i="2"/>
  <c r="V727" i="2"/>
  <c r="V711" i="2"/>
  <c r="V655" i="2"/>
  <c r="V639" i="2"/>
  <c r="V623" i="2"/>
  <c r="V863" i="2"/>
  <c r="V847" i="2"/>
  <c r="V831" i="2"/>
  <c r="V807" i="2"/>
  <c r="V783" i="2"/>
  <c r="V759" i="2"/>
  <c r="V743" i="2"/>
  <c r="V719" i="2"/>
  <c r="V695" i="2"/>
  <c r="V663" i="2"/>
  <c r="V647" i="2"/>
  <c r="V631" i="2"/>
  <c r="V871" i="2"/>
  <c r="V823" i="2"/>
  <c r="V791" i="2"/>
  <c r="V767" i="2"/>
  <c r="V735" i="2"/>
  <c r="V703" i="2"/>
  <c r="V687" i="2"/>
  <c r="V679" i="2"/>
  <c r="V671" i="2"/>
  <c r="V869" i="2"/>
  <c r="V861" i="2"/>
  <c r="V853" i="2"/>
  <c r="V845" i="2"/>
  <c r="V837" i="2"/>
  <c r="V829" i="2"/>
  <c r="V821" i="2"/>
  <c r="V813" i="2"/>
  <c r="V805" i="2"/>
  <c r="V797" i="2"/>
  <c r="V789" i="2"/>
  <c r="V781" i="2"/>
  <c r="V773" i="2"/>
  <c r="V765" i="2"/>
  <c r="V757" i="2"/>
  <c r="V749" i="2"/>
  <c r="V741" i="2"/>
  <c r="V733" i="2"/>
  <c r="V725" i="2"/>
  <c r="V717" i="2"/>
  <c r="V709" i="2"/>
  <c r="V701" i="2"/>
  <c r="V693" i="2"/>
  <c r="V685" i="2"/>
  <c r="V677" i="2"/>
  <c r="V669" i="2"/>
  <c r="V661" i="2"/>
  <c r="V653" i="2"/>
  <c r="V645" i="2"/>
  <c r="V637" i="2"/>
  <c r="V629" i="2"/>
  <c r="V621" i="2"/>
  <c r="V854" i="2"/>
  <c r="V838" i="2"/>
  <c r="V830" i="2"/>
  <c r="V758" i="2"/>
  <c r="V646" i="2"/>
  <c r="V849" i="2"/>
  <c r="V833" i="2"/>
  <c r="V825" i="2"/>
  <c r="V817" i="2"/>
  <c r="V809" i="2"/>
  <c r="V801" i="2"/>
  <c r="V793" i="2"/>
  <c r="V785" i="2"/>
  <c r="V777" i="2"/>
  <c r="V769" i="2"/>
  <c r="V761" i="2"/>
  <c r="V753" i="2"/>
  <c r="V745" i="2"/>
  <c r="V737" i="2"/>
  <c r="V729" i="2"/>
  <c r="V721" i="2"/>
  <c r="V713" i="2"/>
  <c r="V705" i="2"/>
  <c r="V697" i="2"/>
  <c r="V689" i="2"/>
  <c r="V681" i="2"/>
  <c r="V673" i="2"/>
  <c r="V665" i="2"/>
  <c r="V657" i="2"/>
  <c r="V649" i="2"/>
  <c r="V641" i="2"/>
  <c r="V633" i="2"/>
  <c r="V625" i="2"/>
  <c r="V868" i="2"/>
  <c r="V860" i="2"/>
  <c r="V852" i="2"/>
  <c r="V844" i="2"/>
  <c r="V836" i="2"/>
  <c r="V828" i="2"/>
  <c r="V820" i="2"/>
  <c r="V812" i="2"/>
  <c r="V804" i="2"/>
  <c r="V796" i="2"/>
  <c r="V788" i="2"/>
  <c r="V780" i="2"/>
  <c r="V772" i="2"/>
  <c r="V764" i="2"/>
  <c r="V756" i="2"/>
  <c r="V748" i="2"/>
  <c r="V740" i="2"/>
  <c r="V732" i="2"/>
  <c r="V724" i="2"/>
  <c r="V716" i="2"/>
  <c r="V708" i="2"/>
  <c r="V700" i="2"/>
  <c r="V692" i="2"/>
  <c r="V684" i="2"/>
  <c r="V676" i="2"/>
  <c r="V668" i="2"/>
  <c r="V660" i="2"/>
  <c r="V652" i="2"/>
  <c r="V644" i="2"/>
  <c r="V636" i="2"/>
  <c r="V628" i="2"/>
  <c r="V620" i="2"/>
  <c r="V870" i="2"/>
  <c r="V846" i="2"/>
  <c r="V822" i="2"/>
  <c r="V814" i="2"/>
  <c r="V806" i="2"/>
  <c r="V798" i="2"/>
  <c r="V790" i="2"/>
  <c r="V782" i="2"/>
  <c r="V774" i="2"/>
  <c r="V718" i="2"/>
  <c r="V710" i="2"/>
  <c r="V694" i="2"/>
  <c r="V686" i="2"/>
  <c r="V678" i="2"/>
  <c r="V670" i="2"/>
  <c r="V841" i="2"/>
  <c r="V866" i="2"/>
  <c r="V858" i="2"/>
  <c r="V850" i="2"/>
  <c r="V842" i="2"/>
  <c r="V834" i="2"/>
  <c r="V826" i="2"/>
  <c r="V818" i="2"/>
  <c r="V810" i="2"/>
  <c r="V802" i="2"/>
  <c r="V794" i="2"/>
  <c r="V786" i="2"/>
  <c r="V778" i="2"/>
  <c r="V770" i="2"/>
  <c r="V762" i="2"/>
  <c r="V754" i="2"/>
  <c r="V746" i="2"/>
  <c r="V738" i="2"/>
  <c r="V730" i="2"/>
  <c r="V722" i="2"/>
  <c r="V714" i="2"/>
  <c r="V706" i="2"/>
  <c r="V698" i="2"/>
  <c r="V690" i="2"/>
  <c r="V682" i="2"/>
  <c r="V674" i="2"/>
  <c r="V666" i="2"/>
  <c r="V658" i="2"/>
  <c r="V650" i="2"/>
  <c r="V642" i="2"/>
  <c r="V634" i="2"/>
  <c r="V626" i="2"/>
  <c r="V618" i="2"/>
  <c r="V862" i="2"/>
  <c r="V750" i="2"/>
  <c r="V742" i="2"/>
  <c r="V726" i="2"/>
  <c r="V662" i="2"/>
  <c r="V654" i="2"/>
  <c r="V638" i="2"/>
  <c r="V630" i="2"/>
  <c r="V622" i="2"/>
  <c r="V865" i="2"/>
  <c r="V857" i="2"/>
  <c r="V766" i="2"/>
  <c r="V734" i="2"/>
  <c r="V702" i="2"/>
  <c r="V872" i="2"/>
  <c r="W872" i="2" s="1"/>
  <c r="V864" i="2"/>
  <c r="V856" i="2"/>
  <c r="V848" i="2"/>
  <c r="V840" i="2"/>
  <c r="V832" i="2"/>
  <c r="V824" i="2"/>
  <c r="V816" i="2"/>
  <c r="V808" i="2"/>
  <c r="V800" i="2"/>
  <c r="V792" i="2"/>
  <c r="V784" i="2"/>
  <c r="V776" i="2"/>
  <c r="V768" i="2"/>
  <c r="V760" i="2"/>
  <c r="V752" i="2"/>
  <c r="V744" i="2"/>
  <c r="V736" i="2"/>
  <c r="V728" i="2"/>
  <c r="V720" i="2"/>
  <c r="V712" i="2"/>
  <c r="V704" i="2"/>
  <c r="V696" i="2"/>
  <c r="V688" i="2"/>
  <c r="V680" i="2"/>
  <c r="V672" i="2"/>
  <c r="V664" i="2"/>
  <c r="V656" i="2"/>
  <c r="V648" i="2"/>
  <c r="V640" i="2"/>
  <c r="V632" i="2"/>
  <c r="V624" i="2"/>
  <c r="BN138" i="2" l="1"/>
  <c r="BO138" i="2" s="1"/>
  <c r="BN139" i="2"/>
  <c r="BO139" i="2" s="1"/>
  <c r="BN140" i="2"/>
  <c r="BO140" i="2" s="1"/>
  <c r="BN773" i="2"/>
  <c r="BO773" i="2" s="1"/>
  <c r="CB773" i="2" s="1"/>
  <c r="CC773" i="2" s="1"/>
  <c r="BN441" i="2"/>
  <c r="BO441" i="2" s="1"/>
  <c r="BN505" i="2"/>
  <c r="BO505" i="2" s="1"/>
  <c r="BN502" i="2"/>
  <c r="BO502" i="2" s="1"/>
  <c r="BN504" i="2"/>
  <c r="BO504" i="2" s="1"/>
  <c r="BN501" i="2"/>
  <c r="BO501" i="2" s="1"/>
  <c r="BN503" i="2"/>
  <c r="BO503" i="2" s="1"/>
  <c r="BN780" i="2"/>
  <c r="BO780" i="2" s="1"/>
  <c r="CB780" i="2" s="1"/>
  <c r="BN552" i="2"/>
  <c r="BO552" i="2" s="1"/>
  <c r="BN715" i="2"/>
  <c r="BO715" i="2" s="1"/>
  <c r="CB715" i="2" s="1"/>
  <c r="CC715" i="2" s="1"/>
  <c r="BN716" i="2"/>
  <c r="BO716" i="2" s="1"/>
  <c r="CB716" i="2" s="1"/>
  <c r="BN717" i="2"/>
  <c r="BO717" i="2" s="1"/>
  <c r="CB717" i="2" s="1"/>
  <c r="BN809" i="2"/>
  <c r="BO809" i="2" s="1"/>
  <c r="CB809" i="2" s="1"/>
  <c r="BN810" i="2"/>
  <c r="BO810" i="2" s="1"/>
  <c r="CB810" i="2" s="1"/>
  <c r="BN527" i="2"/>
  <c r="BO527" i="2" s="1"/>
  <c r="BN811" i="2"/>
  <c r="BO811" i="2" s="1"/>
  <c r="CB811" i="2" s="1"/>
  <c r="BN424" i="2"/>
  <c r="BO424" i="2" s="1"/>
  <c r="BN516" i="2"/>
  <c r="BO516" i="2" s="1"/>
  <c r="BN271" i="2"/>
  <c r="BO271" i="2" s="1"/>
  <c r="BN616" i="2"/>
  <c r="BO616" i="2" s="1"/>
  <c r="BN526" i="2"/>
  <c r="BO526" i="2" s="1"/>
  <c r="BN617" i="2"/>
  <c r="BO617" i="2" s="1"/>
  <c r="BN511" i="2"/>
  <c r="BO511" i="2" s="1"/>
  <c r="BN510" i="2"/>
  <c r="BO510" i="2" s="1"/>
  <c r="BN289" i="2"/>
  <c r="BO289" i="2" s="1"/>
  <c r="BN701" i="2"/>
  <c r="BO701" i="2" s="1"/>
  <c r="CB701" i="2" s="1"/>
  <c r="CC701" i="2" s="1"/>
  <c r="BN254" i="2"/>
  <c r="BO254" i="2" s="1"/>
  <c r="BN288" i="2"/>
  <c r="BO288" i="2" s="1"/>
  <c r="BN785" i="2"/>
  <c r="BO785" i="2" s="1"/>
  <c r="CB785" i="2" s="1"/>
  <c r="BN290" i="2"/>
  <c r="BO290" i="2" s="1"/>
  <c r="BN426" i="2"/>
  <c r="BO426" i="2" s="1"/>
  <c r="BN786" i="2"/>
  <c r="BO786" i="2" s="1"/>
  <c r="CB786" i="2" s="1"/>
  <c r="BN235" i="2"/>
  <c r="BO235" i="2" s="1"/>
  <c r="BN350" i="2"/>
  <c r="BO350" i="2" s="1"/>
  <c r="BN237" i="2"/>
  <c r="BO237" i="2" s="1"/>
  <c r="BN349" i="2"/>
  <c r="BO349" i="2" s="1"/>
  <c r="BN236" i="2"/>
  <c r="BO236" i="2" s="1"/>
  <c r="BN551" i="2"/>
  <c r="BO551" i="2" s="1"/>
  <c r="BN787" i="2"/>
  <c r="BO787" i="2" s="1"/>
  <c r="CB787" i="2" s="1"/>
  <c r="BN253" i="2"/>
  <c r="BO253" i="2" s="1"/>
  <c r="BN788" i="2"/>
  <c r="BO788" i="2" s="1"/>
  <c r="CB788" i="2" s="1"/>
  <c r="CC788" i="2" s="1"/>
  <c r="BN662" i="2"/>
  <c r="BO662" i="2" s="1"/>
  <c r="CB662" i="2" s="1"/>
  <c r="CC662" i="2" s="1"/>
  <c r="BN661" i="2"/>
  <c r="BO661" i="2" s="1"/>
  <c r="CB661" i="2" s="1"/>
  <c r="BN534" i="2"/>
  <c r="BO534" i="2" s="1"/>
  <c r="BN533" i="2"/>
  <c r="BO533" i="2" s="1"/>
  <c r="BN238" i="2"/>
  <c r="BO238" i="2" s="1"/>
  <c r="BN535" i="2"/>
  <c r="BO535" i="2" s="1"/>
  <c r="BN351" i="2"/>
  <c r="BO351" i="2" s="1"/>
  <c r="BN707" i="2"/>
  <c r="BO707" i="2" s="1"/>
  <c r="CB707" i="2" s="1"/>
  <c r="BN153" i="2"/>
  <c r="BO153" i="2" s="1"/>
  <c r="CB867" i="2"/>
  <c r="CC867" i="2" s="1"/>
  <c r="CB868" i="2"/>
  <c r="CC868" i="2" s="1"/>
  <c r="CB866" i="2"/>
  <c r="CC866" i="2" s="1"/>
  <c r="CB870" i="2"/>
  <c r="CC870" i="2" s="1"/>
  <c r="CB871" i="2"/>
  <c r="CC871" i="2" s="1"/>
  <c r="CB869" i="2"/>
  <c r="CC869" i="2" s="1"/>
  <c r="BN154" i="2"/>
  <c r="BO154" i="2" s="1"/>
  <c r="BN781" i="2"/>
  <c r="BO781" i="2" s="1"/>
  <c r="CB781" i="2" s="1"/>
  <c r="CC781" i="2" s="1"/>
  <c r="BN474" i="2"/>
  <c r="BO474" i="2" s="1"/>
  <c r="BN352" i="2"/>
  <c r="BO352" i="2" s="1"/>
  <c r="BN472" i="2"/>
  <c r="BO472" i="2" s="1"/>
  <c r="BN133" i="2"/>
  <c r="BO133" i="2" s="1"/>
  <c r="BN473" i="2"/>
  <c r="BO473" i="2" s="1"/>
  <c r="BN475" i="2"/>
  <c r="BO475" i="2" s="1"/>
  <c r="BN257" i="2"/>
  <c r="BO257" i="2" s="1"/>
  <c r="BN697" i="2"/>
  <c r="BO697" i="2" s="1"/>
  <c r="CB697" i="2" s="1"/>
  <c r="CC697" i="2" s="1"/>
  <c r="BN669" i="2"/>
  <c r="BO669" i="2" s="1"/>
  <c r="CB669" i="2" s="1"/>
  <c r="BN668" i="2"/>
  <c r="BO668" i="2" s="1"/>
  <c r="CB668" i="2" s="1"/>
  <c r="BN477" i="2"/>
  <c r="BO477" i="2" s="1"/>
  <c r="BN258" i="2"/>
  <c r="BO258" i="2" s="1"/>
  <c r="BN698" i="2"/>
  <c r="BO698" i="2" s="1"/>
  <c r="CB698" i="2" s="1"/>
  <c r="BN636" i="2"/>
  <c r="BO636" i="2" s="1"/>
  <c r="CB636" i="2" s="1"/>
  <c r="BN512" i="2"/>
  <c r="BO512" i="2" s="1"/>
  <c r="BN637" i="2"/>
  <c r="BO637" i="2" s="1"/>
  <c r="CB637" i="2" s="1"/>
  <c r="BN638" i="2"/>
  <c r="BO638" i="2" s="1"/>
  <c r="CB638" i="2" s="1"/>
  <c r="BN476" i="2"/>
  <c r="BO476" i="2" s="1"/>
  <c r="BN509" i="2"/>
  <c r="BO509" i="2" s="1"/>
  <c r="BN560" i="2"/>
  <c r="BO560" i="2" s="1"/>
  <c r="BN418" i="2"/>
  <c r="BO418" i="2" s="1"/>
  <c r="BN419" i="2"/>
  <c r="BO419" i="2" s="1"/>
  <c r="BN498" i="2"/>
  <c r="BO498" i="2" s="1"/>
  <c r="BN219" i="2"/>
  <c r="BO219" i="2" s="1"/>
  <c r="BN220" i="2"/>
  <c r="BO220" i="2" s="1"/>
  <c r="BN218" i="2"/>
  <c r="BO218" i="2" s="1"/>
  <c r="BN246" i="2"/>
  <c r="BO246" i="2" s="1"/>
  <c r="BN245" i="2"/>
  <c r="BO245" i="2" s="1"/>
  <c r="BN141" i="2"/>
  <c r="BO141" i="2" s="1"/>
  <c r="BN604" i="2"/>
  <c r="BO604" i="2" s="1"/>
  <c r="BN324" i="2"/>
  <c r="BO324" i="2" s="1"/>
  <c r="BN285" i="2"/>
  <c r="BO285" i="2" s="1"/>
  <c r="BN41" i="2"/>
  <c r="BO41" i="2" s="1"/>
  <c r="BN412" i="2"/>
  <c r="BO412" i="2" s="1"/>
  <c r="BN32" i="2"/>
  <c r="BO32" i="2" s="1"/>
  <c r="BN33" i="2"/>
  <c r="BO33" i="2" s="1"/>
  <c r="BN413" i="2"/>
  <c r="BO413" i="2" s="1"/>
  <c r="BN824" i="2"/>
  <c r="BO824" i="2" s="1"/>
  <c r="CB824" i="2" s="1"/>
  <c r="CC824" i="2" s="1"/>
  <c r="BN658" i="2"/>
  <c r="BO658" i="2" s="1"/>
  <c r="CB658" i="2" s="1"/>
  <c r="BN823" i="2"/>
  <c r="BO823" i="2" s="1"/>
  <c r="CB823" i="2" s="1"/>
  <c r="CC823" i="2" s="1"/>
  <c r="BN348" i="2"/>
  <c r="BO348" i="2" s="1"/>
  <c r="BN852" i="2"/>
  <c r="BO852" i="2" s="1"/>
  <c r="CB852" i="2" s="1"/>
  <c r="BN394" i="2"/>
  <c r="BO394" i="2" s="1"/>
  <c r="BN691" i="2"/>
  <c r="BO691" i="2" s="1"/>
  <c r="CB691" i="2" s="1"/>
  <c r="BN457" i="2"/>
  <c r="BO457" i="2" s="1"/>
  <c r="BN625" i="2"/>
  <c r="BO625" i="2" s="1"/>
  <c r="CB625" i="2" s="1"/>
  <c r="CC625" i="2" s="1"/>
  <c r="BN411" i="2"/>
  <c r="BO411" i="2" s="1"/>
  <c r="BN263" i="2"/>
  <c r="BO263" i="2" s="1"/>
  <c r="BN456" i="2"/>
  <c r="BO456" i="2" s="1"/>
  <c r="BN247" i="2"/>
  <c r="BO247" i="2" s="1"/>
  <c r="BN97" i="2"/>
  <c r="BO97" i="2" s="1"/>
  <c r="BN273" i="2"/>
  <c r="BO273" i="2" s="1"/>
  <c r="BN323" i="2"/>
  <c r="BO323" i="2" s="1"/>
  <c r="BN262" i="2"/>
  <c r="BO262" i="2" s="1"/>
  <c r="BN528" i="2"/>
  <c r="BO528" i="2" s="1"/>
  <c r="BN656" i="2"/>
  <c r="BO656" i="2" s="1"/>
  <c r="CB656" i="2" s="1"/>
  <c r="CC656" i="2" s="1"/>
  <c r="BN506" i="2"/>
  <c r="BO506" i="2" s="1"/>
  <c r="BN373" i="2"/>
  <c r="BO373" i="2" s="1"/>
  <c r="BN750" i="2"/>
  <c r="BO750" i="2" s="1"/>
  <c r="CB750" i="2" s="1"/>
  <c r="BN655" i="2"/>
  <c r="BO655" i="2" s="1"/>
  <c r="CB655" i="2" s="1"/>
  <c r="BN395" i="2"/>
  <c r="BO395" i="2" s="1"/>
  <c r="BN244" i="2"/>
  <c r="BO244" i="2" s="1"/>
  <c r="BN375" i="2"/>
  <c r="BO375" i="2" s="1"/>
  <c r="BN618" i="2"/>
  <c r="BO618" i="2" s="1"/>
  <c r="CB618" i="2" s="1"/>
  <c r="BN737" i="2"/>
  <c r="BO737" i="2" s="1"/>
  <c r="CB737" i="2" s="1"/>
  <c r="CC737" i="2" s="1"/>
  <c r="BN657" i="2"/>
  <c r="BO657" i="2" s="1"/>
  <c r="CB657" i="2" s="1"/>
  <c r="BN157" i="2"/>
  <c r="BO157" i="2" s="1"/>
  <c r="BN159" i="2"/>
  <c r="BO159" i="2" s="1"/>
  <c r="BN371" i="2"/>
  <c r="BO371" i="2" s="1"/>
  <c r="BN405" i="2"/>
  <c r="BO405" i="2" s="1"/>
  <c r="BN627" i="2"/>
  <c r="BO627" i="2" s="1"/>
  <c r="CB627" i="2" s="1"/>
  <c r="BN248" i="2"/>
  <c r="BO248" i="2" s="1"/>
  <c r="BN529" i="2"/>
  <c r="BO529" i="2" s="1"/>
  <c r="BN377" i="2"/>
  <c r="BO377" i="2" s="1"/>
  <c r="BN239" i="2"/>
  <c r="BO239" i="2" s="1"/>
  <c r="BN816" i="2"/>
  <c r="BO816" i="2" s="1"/>
  <c r="CB816" i="2" s="1"/>
  <c r="BN590" i="2"/>
  <c r="BO590" i="2" s="1"/>
  <c r="BN378" i="2"/>
  <c r="BO378" i="2" s="1"/>
  <c r="BN37" i="2"/>
  <c r="BO37" i="2" s="1"/>
  <c r="BN69" i="2"/>
  <c r="BO69" i="2" s="1"/>
  <c r="BN591" i="2"/>
  <c r="BO591" i="2" s="1"/>
  <c r="BN790" i="2"/>
  <c r="BO790" i="2" s="1"/>
  <c r="CB790" i="2" s="1"/>
  <c r="BN677" i="2"/>
  <c r="BO677" i="2" s="1"/>
  <c r="CB677" i="2" s="1"/>
  <c r="BN705" i="2"/>
  <c r="BO705" i="2" s="1"/>
  <c r="CB705" i="2" s="1"/>
  <c r="CC705" i="2" s="1"/>
  <c r="BN197" i="2"/>
  <c r="BO197" i="2" s="1"/>
  <c r="BN402" i="2"/>
  <c r="BO402" i="2" s="1"/>
  <c r="BN642" i="2"/>
  <c r="BO642" i="2" s="1"/>
  <c r="CB642" i="2" s="1"/>
  <c r="BN724" i="2"/>
  <c r="BO724" i="2" s="1"/>
  <c r="CB724" i="2" s="1"/>
  <c r="CC724" i="2" s="1"/>
  <c r="BN848" i="2"/>
  <c r="BO848" i="2" s="1"/>
  <c r="CB848" i="2" s="1"/>
  <c r="BN226" i="2"/>
  <c r="BO226" i="2" s="1"/>
  <c r="BN782" i="2"/>
  <c r="BO782" i="2" s="1"/>
  <c r="CB782" i="2" s="1"/>
  <c r="BN525" i="2"/>
  <c r="BO525" i="2" s="1"/>
  <c r="BN333" i="2"/>
  <c r="BO333" i="2" s="1"/>
  <c r="BN101" i="2"/>
  <c r="BO101" i="2" s="1"/>
  <c r="BN392" i="2"/>
  <c r="BO392" i="2" s="1"/>
  <c r="BN596" i="2"/>
  <c r="BO596" i="2" s="1"/>
  <c r="BN151" i="2"/>
  <c r="BO151" i="2" s="1"/>
  <c r="BN654" i="2"/>
  <c r="BO654" i="2" s="1"/>
  <c r="CB654" i="2" s="1"/>
  <c r="CC654" i="2" s="1"/>
  <c r="BN706" i="2"/>
  <c r="BO706" i="2" s="1"/>
  <c r="CB706" i="2" s="1"/>
  <c r="CC706" i="2" s="1"/>
  <c r="BN778" i="2"/>
  <c r="BO778" i="2" s="1"/>
  <c r="CB778" i="2" s="1"/>
  <c r="CC778" i="2" s="1"/>
  <c r="BN250" i="2"/>
  <c r="BO250" i="2" s="1"/>
  <c r="BN314" i="2"/>
  <c r="BO314" i="2" s="1"/>
  <c r="BN198" i="2"/>
  <c r="BO198" i="2" s="1"/>
  <c r="BN417" i="2"/>
  <c r="BO417" i="2" s="1"/>
  <c r="BN822" i="2"/>
  <c r="BO822" i="2" s="1"/>
  <c r="CB822" i="2" s="1"/>
  <c r="BN294" i="2"/>
  <c r="BO294" i="2" s="1"/>
  <c r="BN610" i="2"/>
  <c r="BO610" i="2" s="1"/>
  <c r="BN120" i="2"/>
  <c r="BO120" i="2" s="1"/>
  <c r="BN679" i="2"/>
  <c r="BO679" i="2" s="1"/>
  <c r="CB679" i="2" s="1"/>
  <c r="CC679" i="2" s="1"/>
  <c r="BN88" i="2"/>
  <c r="BO88" i="2" s="1"/>
  <c r="BN496" i="2"/>
  <c r="BO496" i="2" s="1"/>
  <c r="BN45" i="2"/>
  <c r="BO45" i="2" s="1"/>
  <c r="BN675" i="2"/>
  <c r="BO675" i="2" s="1"/>
  <c r="CB675" i="2" s="1"/>
  <c r="BN422" i="2"/>
  <c r="BO422" i="2" s="1"/>
  <c r="BN259" i="2"/>
  <c r="BO259" i="2" s="1"/>
  <c r="BN736" i="2"/>
  <c r="BO736" i="2" s="1"/>
  <c r="CB736" i="2" s="1"/>
  <c r="BN215" i="2"/>
  <c r="BO215" i="2" s="1"/>
  <c r="BN203" i="2"/>
  <c r="BO203" i="2" s="1"/>
  <c r="BN789" i="2"/>
  <c r="BO789" i="2" s="1"/>
  <c r="CB789" i="2" s="1"/>
  <c r="BN465" i="2"/>
  <c r="BO465" i="2" s="1"/>
  <c r="BN202" i="2"/>
  <c r="BO202" i="2" s="1"/>
  <c r="BN597" i="2"/>
  <c r="BO597" i="2" s="1"/>
  <c r="BN614" i="2"/>
  <c r="BO614" i="2" s="1"/>
  <c r="BN640" i="2"/>
  <c r="BO640" i="2" s="1"/>
  <c r="CB640" i="2" s="1"/>
  <c r="BN738" i="2"/>
  <c r="BO738" i="2" s="1"/>
  <c r="CB738" i="2" s="1"/>
  <c r="BN589" i="2"/>
  <c r="BO589" i="2" s="1"/>
  <c r="BN690" i="2"/>
  <c r="BO690" i="2" s="1"/>
  <c r="CB690" i="2" s="1"/>
  <c r="CC690" i="2" s="1"/>
  <c r="BN261" i="2"/>
  <c r="BO261" i="2" s="1"/>
  <c r="BN48" i="2"/>
  <c r="BO48" i="2" s="1"/>
  <c r="BN832" i="2"/>
  <c r="BO832" i="2" s="1"/>
  <c r="CB832" i="2" s="1"/>
  <c r="BN674" i="2"/>
  <c r="BO674" i="2" s="1"/>
  <c r="CB674" i="2" s="1"/>
  <c r="BN807" i="2"/>
  <c r="BO807" i="2" s="1"/>
  <c r="CB807" i="2" s="1"/>
  <c r="CC807" i="2" s="1"/>
  <c r="BN423" i="2"/>
  <c r="BO423" i="2" s="1"/>
  <c r="BN723" i="2"/>
  <c r="BO723" i="2" s="1"/>
  <c r="CB723" i="2" s="1"/>
  <c r="CC723" i="2" s="1"/>
  <c r="BN199" i="2"/>
  <c r="BO199" i="2" s="1"/>
  <c r="BN825" i="2"/>
  <c r="BO825" i="2" s="1"/>
  <c r="CB825" i="2" s="1"/>
  <c r="BN841" i="2"/>
  <c r="BO841" i="2" s="1"/>
  <c r="CB841" i="2" s="1"/>
  <c r="BN70" i="2"/>
  <c r="BO70" i="2" s="1"/>
  <c r="BN700" i="2"/>
  <c r="BO700" i="2" s="1"/>
  <c r="CB700" i="2" s="1"/>
  <c r="BN304" i="2"/>
  <c r="BO304" i="2" s="1"/>
  <c r="BN817" i="2"/>
  <c r="BO817" i="2" s="1"/>
  <c r="CB817" i="2" s="1"/>
  <c r="CC817" i="2" s="1"/>
  <c r="BN629" i="2"/>
  <c r="BO629" i="2" s="1"/>
  <c r="CB629" i="2" s="1"/>
  <c r="CC629" i="2" s="1"/>
  <c r="BN414" i="2"/>
  <c r="BO414" i="2" s="1"/>
  <c r="BN363" i="2"/>
  <c r="BO363" i="2" s="1"/>
  <c r="BN119" i="2"/>
  <c r="BO119" i="2" s="1"/>
  <c r="BN227" i="2"/>
  <c r="BO227" i="2" s="1"/>
  <c r="BN303" i="2"/>
  <c r="BO303" i="2" s="1"/>
  <c r="BN182" i="2"/>
  <c r="BO182" i="2" s="1"/>
  <c r="BN673" i="2"/>
  <c r="BO673" i="2" s="1"/>
  <c r="CB673" i="2" s="1"/>
  <c r="CC673" i="2" s="1"/>
  <c r="BN364" i="2"/>
  <c r="BO364" i="2" s="1"/>
  <c r="BN129" i="2"/>
  <c r="BO129" i="2" s="1"/>
  <c r="BN325" i="2"/>
  <c r="BO325" i="2" s="1"/>
  <c r="BN399" i="2"/>
  <c r="BO399" i="2" s="1"/>
  <c r="BN442" i="2"/>
  <c r="BO442" i="2" s="1"/>
  <c r="BN577" i="2"/>
  <c r="BO577" i="2" s="1"/>
  <c r="BN802" i="2"/>
  <c r="BO802" i="2" s="1"/>
  <c r="CB802" i="2" s="1"/>
  <c r="BN863" i="2"/>
  <c r="BO863" i="2" s="1"/>
  <c r="CB863" i="2" s="1"/>
  <c r="BN427" i="2"/>
  <c r="BO427" i="2" s="1"/>
  <c r="BN699" i="2"/>
  <c r="BO699" i="2" s="1"/>
  <c r="CB699" i="2" s="1"/>
  <c r="BN755" i="2"/>
  <c r="BO755" i="2" s="1"/>
  <c r="CB755" i="2" s="1"/>
  <c r="BN36" i="2"/>
  <c r="BO36" i="2" s="1"/>
  <c r="BN369" i="2"/>
  <c r="BO369" i="2" s="1"/>
  <c r="BN293" i="2"/>
  <c r="BO293" i="2" s="1"/>
  <c r="BN628" i="2"/>
  <c r="BO628" i="2" s="1"/>
  <c r="CB628" i="2" s="1"/>
  <c r="CC628" i="2" s="1"/>
  <c r="BN353" i="2"/>
  <c r="BO353" i="2" s="1"/>
  <c r="BN499" i="2"/>
  <c r="BO499" i="2" s="1"/>
  <c r="BN400" i="2"/>
  <c r="BO400" i="2" s="1"/>
  <c r="BN225" i="2"/>
  <c r="BO225" i="2" s="1"/>
  <c r="BN756" i="2"/>
  <c r="BO756" i="2" s="1"/>
  <c r="CB756" i="2" s="1"/>
  <c r="CC756" i="2" s="1"/>
  <c r="BN663" i="2"/>
  <c r="BO663" i="2" s="1"/>
  <c r="CB663" i="2" s="1"/>
  <c r="BN564" i="2"/>
  <c r="BO564" i="2" s="1"/>
  <c r="BN440" i="2"/>
  <c r="BO440" i="2" s="1"/>
  <c r="BN470" i="2"/>
  <c r="BO470" i="2" s="1"/>
  <c r="BN332" i="2"/>
  <c r="BO332" i="2" s="1"/>
  <c r="BN338" i="2"/>
  <c r="BO338" i="2" s="1"/>
  <c r="BN633" i="2"/>
  <c r="BO633" i="2" s="1"/>
  <c r="CB633" i="2" s="1"/>
  <c r="BN576" i="2"/>
  <c r="BO576" i="2" s="1"/>
  <c r="BN299" i="2"/>
  <c r="BO299" i="2" s="1"/>
  <c r="BN739" i="2"/>
  <c r="BO739" i="2" s="1"/>
  <c r="CB739" i="2" s="1"/>
  <c r="CC739" i="2" s="1"/>
  <c r="BN609" i="2"/>
  <c r="BO609" i="2" s="1"/>
  <c r="BN641" i="2"/>
  <c r="BO641" i="2" s="1"/>
  <c r="CB641" i="2" s="1"/>
  <c r="BN344" i="2"/>
  <c r="BO344" i="2" s="1"/>
  <c r="BN749" i="2"/>
  <c r="BO749" i="2" s="1"/>
  <c r="CB749" i="2" s="1"/>
  <c r="BN831" i="2"/>
  <c r="BO831" i="2" s="1"/>
  <c r="CB831" i="2" s="1"/>
  <c r="CC831" i="2" s="1"/>
  <c r="BN558" i="2"/>
  <c r="BO558" i="2" s="1"/>
  <c r="BN212" i="2"/>
  <c r="BO212" i="2" s="1"/>
  <c r="BN444" i="2"/>
  <c r="BO444" i="2" s="1"/>
  <c r="BN189" i="2"/>
  <c r="BO189" i="2" s="1"/>
  <c r="BN598" i="2"/>
  <c r="BO598" i="2" s="1"/>
  <c r="BN292" i="2"/>
  <c r="BO292" i="2" s="1"/>
  <c r="BN143" i="2"/>
  <c r="BO143" i="2" s="1"/>
  <c r="BN75" i="2"/>
  <c r="BO75" i="2" s="1"/>
  <c r="BN391" i="2"/>
  <c r="BO391" i="2" s="1"/>
  <c r="BN46" i="2"/>
  <c r="BO46" i="2" s="1"/>
  <c r="BN63" i="2"/>
  <c r="BO63" i="2" s="1"/>
  <c r="BN279" i="2"/>
  <c r="BO279" i="2" s="1"/>
  <c r="BN772" i="2"/>
  <c r="BO772" i="2" s="1"/>
  <c r="CB772" i="2" s="1"/>
  <c r="CC772" i="2" s="1"/>
  <c r="BN125" i="2"/>
  <c r="BO125" i="2" s="1"/>
  <c r="BN255" i="2"/>
  <c r="BO255" i="2" s="1"/>
  <c r="BN554" i="2"/>
  <c r="BO554" i="2" s="1"/>
  <c r="BN507" i="2"/>
  <c r="BO507" i="2" s="1"/>
  <c r="BN678" i="2"/>
  <c r="BO678" i="2" s="1"/>
  <c r="CB678" i="2" s="1"/>
  <c r="BN286" i="2"/>
  <c r="BO286" i="2" s="1"/>
  <c r="BN155" i="2"/>
  <c r="BO155" i="2" s="1"/>
  <c r="BN672" i="2"/>
  <c r="BO672" i="2" s="1"/>
  <c r="CB672" i="2" s="1"/>
  <c r="BN270" i="2"/>
  <c r="BO270" i="2" s="1"/>
  <c r="BN812" i="2"/>
  <c r="BO812" i="2" s="1"/>
  <c r="CB812" i="2" s="1"/>
  <c r="BN372" i="2"/>
  <c r="BO372" i="2" s="1"/>
  <c r="BN105" i="2"/>
  <c r="BO105" i="2" s="1"/>
  <c r="BN284" i="2"/>
  <c r="BO284" i="2" s="1"/>
  <c r="BN853" i="2"/>
  <c r="BO853" i="2" s="1"/>
  <c r="CB853" i="2" s="1"/>
  <c r="BN536" i="2"/>
  <c r="BO536" i="2" s="1"/>
  <c r="BN330" i="2"/>
  <c r="BO330" i="2" s="1"/>
  <c r="BN379" i="2"/>
  <c r="BO379" i="2" s="1"/>
  <c r="BN421" i="2"/>
  <c r="BO421" i="2" s="1"/>
  <c r="BN562" i="2"/>
  <c r="BO562" i="2" s="1"/>
  <c r="BN660" i="2"/>
  <c r="BO660" i="2" s="1"/>
  <c r="CB660" i="2" s="1"/>
  <c r="CC660" i="2" s="1"/>
  <c r="BN111" i="2"/>
  <c r="BO111" i="2" s="1"/>
  <c r="BN783" i="2"/>
  <c r="BO783" i="2" s="1"/>
  <c r="CB783" i="2" s="1"/>
  <c r="CC783" i="2" s="1"/>
  <c r="BN621" i="2"/>
  <c r="BO621" i="2" s="1"/>
  <c r="CB621" i="2" s="1"/>
  <c r="CC621" i="2" s="1"/>
  <c r="BN158" i="2"/>
  <c r="BO158" i="2" s="1"/>
  <c r="BN306" i="2"/>
  <c r="BO306" i="2" s="1"/>
  <c r="BN122" i="2"/>
  <c r="BO122" i="2" s="1"/>
  <c r="BN478" i="2"/>
  <c r="BO478" i="2" s="1"/>
  <c r="BN843" i="2"/>
  <c r="BO843" i="2" s="1"/>
  <c r="CB843" i="2" s="1"/>
  <c r="CC843" i="2" s="1"/>
  <c r="BN859" i="2"/>
  <c r="BO859" i="2" s="1"/>
  <c r="CB859" i="2" s="1"/>
  <c r="CC859" i="2" s="1"/>
  <c r="BN835" i="2"/>
  <c r="BO835" i="2" s="1"/>
  <c r="CB835" i="2" s="1"/>
  <c r="CC835" i="2" s="1"/>
  <c r="BN834" i="2"/>
  <c r="BO834" i="2" s="1"/>
  <c r="CB834" i="2" s="1"/>
  <c r="BN763" i="2"/>
  <c r="BO763" i="2" s="1"/>
  <c r="CB763" i="2" s="1"/>
  <c r="CC763" i="2" s="1"/>
  <c r="BN545" i="2"/>
  <c r="BO545" i="2" s="1"/>
  <c r="BN765" i="2"/>
  <c r="BO765" i="2" s="1"/>
  <c r="CB765" i="2" s="1"/>
  <c r="BN764" i="2"/>
  <c r="BO764" i="2" s="1"/>
  <c r="CB764" i="2" s="1"/>
  <c r="BN586" i="2"/>
  <c r="BO586" i="2" s="1"/>
  <c r="BN585" i="2"/>
  <c r="BO585" i="2" s="1"/>
  <c r="BN201" i="2"/>
  <c r="BO201" i="2" s="1"/>
  <c r="BN665" i="2"/>
  <c r="BO665" i="2" s="1"/>
  <c r="CB665" i="2" s="1"/>
  <c r="CC665" i="2" s="1"/>
  <c r="BN666" i="2"/>
  <c r="BO666" i="2" s="1"/>
  <c r="CB666" i="2" s="1"/>
  <c r="BN766" i="2"/>
  <c r="BO766" i="2" s="1"/>
  <c r="CB766" i="2" s="1"/>
  <c r="BN767" i="2"/>
  <c r="BO767" i="2" s="1"/>
  <c r="CB767" i="2" s="1"/>
  <c r="CC767" i="2" s="1"/>
  <c r="BN567" i="2"/>
  <c r="BO567" i="2" s="1"/>
  <c r="BN454" i="2"/>
  <c r="BO454" i="2" s="1"/>
  <c r="BN769" i="2"/>
  <c r="BO769" i="2" s="1"/>
  <c r="CB769" i="2" s="1"/>
  <c r="BN768" i="2"/>
  <c r="BO768" i="2" s="1"/>
  <c r="CB768" i="2" s="1"/>
  <c r="BN820" i="2"/>
  <c r="BO820" i="2" s="1"/>
  <c r="CB820" i="2" s="1"/>
  <c r="BN241" i="2"/>
  <c r="BO241" i="2" s="1"/>
  <c r="BN543" i="2"/>
  <c r="BO543" i="2" s="1"/>
  <c r="BN770" i="2"/>
  <c r="BO770" i="2" s="1"/>
  <c r="CB770" i="2" s="1"/>
  <c r="BN544" i="2"/>
  <c r="BO544" i="2" s="1"/>
  <c r="BN582" i="2"/>
  <c r="BO582" i="2" s="1"/>
  <c r="BN541" i="2"/>
  <c r="BO541" i="2" s="1"/>
  <c r="BN539" i="2"/>
  <c r="BO539" i="2" s="1"/>
  <c r="BN581" i="2"/>
  <c r="BO581" i="2" s="1"/>
  <c r="CB858" i="2"/>
  <c r="CC858" i="2" s="1"/>
  <c r="BN538" i="2"/>
  <c r="BO538" i="2" s="1"/>
  <c r="CB857" i="2"/>
  <c r="CC857" i="2" s="1"/>
  <c r="BN542" i="2"/>
  <c r="BO542" i="2" s="1"/>
  <c r="BN583" i="2"/>
  <c r="BO583" i="2" s="1"/>
  <c r="BN571" i="2"/>
  <c r="BO571" i="2" s="1"/>
  <c r="BN569" i="2"/>
  <c r="BO569" i="2" s="1"/>
  <c r="BN584" i="2"/>
  <c r="BO584" i="2" s="1"/>
  <c r="BN570" i="2"/>
  <c r="BO570" i="2" s="1"/>
  <c r="BN742" i="2"/>
  <c r="BO742" i="2" s="1"/>
  <c r="CB742" i="2" s="1"/>
  <c r="BN568" i="2"/>
  <c r="BO568" i="2" s="1"/>
  <c r="BN173" i="2"/>
  <c r="BO173" i="2" s="1"/>
  <c r="BN447" i="2"/>
  <c r="BO447" i="2" s="1"/>
  <c r="BN174" i="2"/>
  <c r="BO174" i="2" s="1"/>
  <c r="BN176" i="2"/>
  <c r="BO176" i="2" s="1"/>
  <c r="BN177" i="2"/>
  <c r="BO177" i="2" s="1"/>
  <c r="BN178" i="2"/>
  <c r="BO178" i="2" s="1"/>
  <c r="BN451" i="2"/>
  <c r="BO451" i="2" s="1"/>
  <c r="BN452" i="2"/>
  <c r="BO452" i="2" s="1"/>
  <c r="BN450" i="2"/>
  <c r="BO450" i="2" s="1"/>
  <c r="BN453" i="2"/>
  <c r="BO453" i="2" s="1"/>
  <c r="BN449" i="2"/>
  <c r="BO449" i="2" s="1"/>
  <c r="BN649" i="2"/>
  <c r="BO649" i="2" s="1"/>
  <c r="CB649" i="2" s="1"/>
  <c r="CC649" i="2" s="1"/>
  <c r="BN175" i="2"/>
  <c r="BO175" i="2" s="1"/>
  <c r="BN179" i="2"/>
  <c r="BO179" i="2" s="1"/>
  <c r="BN650" i="2"/>
  <c r="BO650" i="2" s="1"/>
  <c r="CB650" i="2" s="1"/>
  <c r="BN743" i="2"/>
  <c r="BO743" i="2" s="1"/>
  <c r="CB743" i="2" s="1"/>
  <c r="CC743" i="2" s="1"/>
  <c r="BN744" i="2"/>
  <c r="BO744" i="2" s="1"/>
  <c r="CB744" i="2" s="1"/>
  <c r="CC744" i="2" s="1"/>
  <c r="BN646" i="2"/>
  <c r="BO646" i="2" s="1"/>
  <c r="CB646" i="2" s="1"/>
  <c r="BN683" i="2"/>
  <c r="BO683" i="2" s="1"/>
  <c r="CB683" i="2" s="1"/>
  <c r="BN54" i="2"/>
  <c r="BO54" i="2" s="1"/>
  <c r="BN572" i="2"/>
  <c r="BO572" i="2" s="1"/>
  <c r="BN682" i="2"/>
  <c r="BO682" i="2" s="1"/>
  <c r="CB682" i="2" s="1"/>
  <c r="BN685" i="2"/>
  <c r="BO685" i="2" s="1"/>
  <c r="CB685" i="2" s="1"/>
  <c r="CC685" i="2" s="1"/>
  <c r="BN681" i="2"/>
  <c r="BO681" i="2" s="1"/>
  <c r="CB681" i="2" s="1"/>
  <c r="CC681" i="2" s="1"/>
  <c r="BN446" i="2"/>
  <c r="BO446" i="2" s="1"/>
  <c r="BN644" i="2"/>
  <c r="BO644" i="2" s="1"/>
  <c r="CB644" i="2" s="1"/>
  <c r="CC644" i="2" s="1"/>
  <c r="BN645" i="2"/>
  <c r="BO645" i="2" s="1"/>
  <c r="CB645" i="2" s="1"/>
  <c r="CC645" i="2" s="1"/>
  <c r="BN85" i="2"/>
  <c r="BO85" i="2" s="1"/>
  <c r="BN84" i="2"/>
  <c r="BO84" i="2" s="1"/>
  <c r="BN466" i="2"/>
  <c r="BO466" i="2" s="1"/>
  <c r="BN83" i="2"/>
  <c r="BO83" i="2" s="1"/>
  <c r="BN445" i="2"/>
  <c r="BO445" i="2" s="1"/>
  <c r="BN861" i="2"/>
  <c r="BO861" i="2" s="1"/>
  <c r="CB861" i="2" s="1"/>
  <c r="CC861" i="2" s="1"/>
  <c r="BN172" i="2"/>
  <c r="BO172" i="2" s="1"/>
  <c r="BN359" i="2"/>
  <c r="BO359" i="2" s="1"/>
  <c r="BN486" i="2"/>
  <c r="BO486" i="2" s="1"/>
  <c r="BN156" i="2"/>
  <c r="BO156" i="2" s="1"/>
  <c r="BN647" i="2"/>
  <c r="BO647" i="2" s="1"/>
  <c r="CB647" i="2" s="1"/>
  <c r="BN651" i="2"/>
  <c r="BO651" i="2" s="1"/>
  <c r="CB651" i="2" s="1"/>
  <c r="BN272" i="2"/>
  <c r="BO272" i="2" s="1"/>
  <c r="BN77" i="2"/>
  <c r="BO77" i="2" s="1"/>
  <c r="BN839" i="2"/>
  <c r="BO839" i="2" s="1"/>
  <c r="CB839" i="2" s="1"/>
  <c r="CC839" i="2" s="1"/>
  <c r="BN838" i="2"/>
  <c r="BO838" i="2" s="1"/>
  <c r="CB838" i="2" s="1"/>
  <c r="BN435" i="2"/>
  <c r="BO435" i="2" s="1"/>
  <c r="BN553" i="2"/>
  <c r="BO553" i="2" s="1"/>
  <c r="BN80" i="2"/>
  <c r="BO80" i="2" s="1"/>
  <c r="BN79" i="2"/>
  <c r="BO79" i="2" s="1"/>
  <c r="BN500" i="2"/>
  <c r="BO500" i="2" s="1"/>
  <c r="BN71" i="2"/>
  <c r="BO71" i="2" s="1"/>
  <c r="BN81" i="2"/>
  <c r="BO81" i="2" s="1"/>
  <c r="BN615" i="2"/>
  <c r="BO615" i="2" s="1"/>
  <c r="BN300" i="2"/>
  <c r="BO300" i="2" s="1"/>
  <c r="BN745" i="2"/>
  <c r="BO745" i="2" s="1"/>
  <c r="CB745" i="2" s="1"/>
  <c r="BN702" i="2"/>
  <c r="BO702" i="2" s="1"/>
  <c r="CB702" i="2" s="1"/>
  <c r="BN76" i="2"/>
  <c r="BO76" i="2" s="1"/>
  <c r="BN420" i="2"/>
  <c r="BO420" i="2" s="1"/>
  <c r="BN320" i="2"/>
  <c r="BO320" i="2" s="1"/>
  <c r="BN256" i="2"/>
  <c r="BO256" i="2" s="1"/>
  <c r="BN774" i="2"/>
  <c r="BO774" i="2" s="1"/>
  <c r="CB774" i="2" s="1"/>
  <c r="CC774" i="2" s="1"/>
  <c r="BN152" i="2"/>
  <c r="BO152" i="2" s="1"/>
  <c r="BN648" i="2"/>
  <c r="BO648" i="2" s="1"/>
  <c r="CB648" i="2" s="1"/>
  <c r="CC648" i="2" s="1"/>
  <c r="BN346" i="2"/>
  <c r="BO346" i="2" s="1"/>
  <c r="BN837" i="2"/>
  <c r="BO837" i="2" s="1"/>
  <c r="CB837" i="2" s="1"/>
  <c r="BN340" i="2"/>
  <c r="BO340" i="2" s="1"/>
  <c r="BN112" i="2"/>
  <c r="BO112" i="2" s="1"/>
  <c r="BN708" i="2"/>
  <c r="BO708" i="2" s="1"/>
  <c r="CB708" i="2" s="1"/>
  <c r="CC708" i="2" s="1"/>
  <c r="BN580" i="2"/>
  <c r="BO580" i="2" s="1"/>
  <c r="BN265" i="2"/>
  <c r="BO265" i="2" s="1"/>
  <c r="BN381" i="2"/>
  <c r="BO381" i="2" s="1"/>
  <c r="BN751" i="2"/>
  <c r="BO751" i="2" s="1"/>
  <c r="CB751" i="2" s="1"/>
  <c r="BN316" i="2"/>
  <c r="BO316" i="2" s="1"/>
  <c r="CB733" i="2"/>
  <c r="CC733" i="2" s="1"/>
  <c r="BN779" i="2"/>
  <c r="BO779" i="2" s="1"/>
  <c r="CB779" i="2" s="1"/>
  <c r="BN530" i="2"/>
  <c r="BO530" i="2" s="1"/>
  <c r="BN142" i="2"/>
  <c r="BO142" i="2" s="1"/>
  <c r="BN274" i="2"/>
  <c r="BO274" i="2" s="1"/>
  <c r="BN718" i="2"/>
  <c r="BO718" i="2" s="1"/>
  <c r="CB718" i="2" s="1"/>
  <c r="CC718" i="2" s="1"/>
  <c r="BN566" i="2"/>
  <c r="BO566" i="2" s="1"/>
  <c r="BN439" i="2"/>
  <c r="BO439" i="2" s="1"/>
  <c r="BN132" i="2"/>
  <c r="BO132" i="2" s="1"/>
  <c r="BN312" i="2"/>
  <c r="BO312" i="2" s="1"/>
  <c r="BN565" i="2"/>
  <c r="BO565" i="2" s="1"/>
  <c r="BN578" i="2"/>
  <c r="BO578" i="2" s="1"/>
  <c r="BN808" i="2"/>
  <c r="BO808" i="2" s="1"/>
  <c r="CB808" i="2" s="1"/>
  <c r="CC808" i="2" s="1"/>
  <c r="BN635" i="2"/>
  <c r="BO635" i="2" s="1"/>
  <c r="CB635" i="2" s="1"/>
  <c r="BN670" i="2"/>
  <c r="BO670" i="2" s="1"/>
  <c r="CB670" i="2" s="1"/>
  <c r="BN587" i="2"/>
  <c r="BO587" i="2" s="1"/>
  <c r="BN91" i="2"/>
  <c r="BO91" i="2" s="1"/>
  <c r="BN167" i="2"/>
  <c r="BO167" i="2" s="1"/>
  <c r="BN676" i="2"/>
  <c r="BO676" i="2" s="1"/>
  <c r="CB676" i="2" s="1"/>
  <c r="BN653" i="2"/>
  <c r="BO653" i="2" s="1"/>
  <c r="CB653" i="2" s="1"/>
  <c r="CC653" i="2" s="1"/>
  <c r="BN704" i="2"/>
  <c r="BO704" i="2" s="1"/>
  <c r="CB704" i="2" s="1"/>
  <c r="BN448" i="2"/>
  <c r="BO448" i="2" s="1"/>
  <c r="BN260" i="2"/>
  <c r="BO260" i="2" s="1"/>
  <c r="BN168" i="2"/>
  <c r="BO168" i="2" s="1"/>
  <c r="BN455" i="2"/>
  <c r="BO455" i="2" s="1"/>
  <c r="BN44" i="2"/>
  <c r="BO44" i="2" s="1"/>
  <c r="BN200" i="2"/>
  <c r="BO200" i="2" s="1"/>
  <c r="BN599" i="2"/>
  <c r="BO599" i="2" s="1"/>
  <c r="BN688" i="2"/>
  <c r="BO688" i="2" s="1"/>
  <c r="CB688" i="2" s="1"/>
  <c r="BN47" i="2"/>
  <c r="BO47" i="2" s="1"/>
  <c r="BN355" i="2"/>
  <c r="BO355" i="2" s="1"/>
  <c r="BN86" i="2"/>
  <c r="BO86" i="2" s="1"/>
  <c r="BN396" i="2"/>
  <c r="BO396" i="2" s="1"/>
  <c r="BN818" i="2"/>
  <c r="BO818" i="2" s="1"/>
  <c r="CB818" i="2" s="1"/>
  <c r="CC818" i="2" s="1"/>
  <c r="BN358" i="2"/>
  <c r="BO358" i="2" s="1"/>
  <c r="BN183" i="2"/>
  <c r="BO183" i="2" s="1"/>
  <c r="BN687" i="2"/>
  <c r="BO687" i="2" s="1"/>
  <c r="CB687" i="2" s="1"/>
  <c r="BN630" i="2"/>
  <c r="BO630" i="2" s="1"/>
  <c r="CB630" i="2" s="1"/>
  <c r="BN667" i="2"/>
  <c r="BO667" i="2" s="1"/>
  <c r="CB667" i="2" s="1"/>
  <c r="BN228" i="2"/>
  <c r="BO228" i="2" s="1"/>
  <c r="BN854" i="2"/>
  <c r="BO854" i="2" s="1"/>
  <c r="CB854" i="2" s="1"/>
  <c r="BN643" i="2"/>
  <c r="BO643" i="2" s="1"/>
  <c r="CB643" i="2" s="1"/>
  <c r="CC643" i="2" s="1"/>
  <c r="BN611" i="2"/>
  <c r="BO611" i="2" s="1"/>
  <c r="BN762" i="2"/>
  <c r="BO762" i="2" s="1"/>
  <c r="CB762" i="2" s="1"/>
  <c r="BN326" i="2"/>
  <c r="BO326" i="2" s="1"/>
  <c r="BN321" i="2"/>
  <c r="BO321" i="2" s="1"/>
  <c r="BN415" i="2"/>
  <c r="BO415" i="2" s="1"/>
  <c r="BN523" i="2"/>
  <c r="BO523" i="2" s="1"/>
  <c r="BN757" i="2"/>
  <c r="BO757" i="2" s="1"/>
  <c r="CB757" i="2" s="1"/>
  <c r="BN784" i="2"/>
  <c r="BO784" i="2" s="1"/>
  <c r="CB784" i="2" s="1"/>
  <c r="BN485" i="2"/>
  <c r="BO485" i="2" s="1"/>
  <c r="BN38" i="2"/>
  <c r="BO38" i="2" s="1"/>
  <c r="BN169" i="2"/>
  <c r="BO169" i="2" s="1"/>
  <c r="BN291" i="2"/>
  <c r="BO291" i="2" s="1"/>
  <c r="BN836" i="2"/>
  <c r="BO836" i="2" s="1"/>
  <c r="CB836" i="2" s="1"/>
  <c r="CC836" i="2" s="1"/>
  <c r="BN335" i="2"/>
  <c r="BO335" i="2" s="1"/>
  <c r="BN840" i="2"/>
  <c r="BO840" i="2" s="1"/>
  <c r="CB840" i="2" s="1"/>
  <c r="BN126" i="2"/>
  <c r="BO126" i="2" s="1"/>
  <c r="BN686" i="2"/>
  <c r="BO686" i="2" s="1"/>
  <c r="CB686" i="2" s="1"/>
  <c r="BN684" i="2"/>
  <c r="BO684" i="2" s="1"/>
  <c r="CB684" i="2" s="1"/>
  <c r="BN170" i="2"/>
  <c r="BO170" i="2" s="1"/>
  <c r="BN826" i="2"/>
  <c r="BO826" i="2" s="1"/>
  <c r="CB826" i="2" s="1"/>
  <c r="BN180" i="2"/>
  <c r="BO180" i="2" s="1"/>
  <c r="BN217" i="2"/>
  <c r="BO217" i="2" s="1"/>
  <c r="BN573" i="2"/>
  <c r="BO573" i="2" s="1"/>
  <c r="BN537" i="2"/>
  <c r="BO537" i="2" s="1"/>
  <c r="BN664" i="2"/>
  <c r="BO664" i="2" s="1"/>
  <c r="CB664" i="2" s="1"/>
  <c r="CC664" i="2" s="1"/>
  <c r="BN380" i="2"/>
  <c r="BO380" i="2" s="1"/>
  <c r="BN134" i="2"/>
  <c r="BO134" i="2" s="1"/>
  <c r="BN287" i="2"/>
  <c r="BO287" i="2" s="1"/>
  <c r="BN406" i="2"/>
  <c r="BO406" i="2" s="1"/>
  <c r="BN376" i="2"/>
  <c r="BO376" i="2" s="1"/>
  <c r="BN434" i="2"/>
  <c r="BO434" i="2" s="1"/>
  <c r="BN204" i="2"/>
  <c r="BO204" i="2" s="1"/>
  <c r="BN393" i="2"/>
  <c r="BO393" i="2" s="1"/>
  <c r="BN619" i="2"/>
  <c r="BO619" i="2" s="1"/>
  <c r="CB619" i="2" s="1"/>
  <c r="BN819" i="2"/>
  <c r="BO819" i="2" s="1"/>
  <c r="CB819" i="2" s="1"/>
  <c r="BN794" i="2"/>
  <c r="BO794" i="2" s="1"/>
  <c r="CB794" i="2" s="1"/>
  <c r="BN758" i="2"/>
  <c r="BO758" i="2" s="1"/>
  <c r="CB758" i="2" s="1"/>
  <c r="BN280" i="2"/>
  <c r="BO280" i="2" s="1"/>
  <c r="BN846" i="2"/>
  <c r="BO846" i="2" s="1"/>
  <c r="CB846" i="2" s="1"/>
  <c r="CC846" i="2" s="1"/>
  <c r="BN821" i="2"/>
  <c r="BO821" i="2" s="1"/>
  <c r="CB821" i="2" s="1"/>
  <c r="CC821" i="2" s="1"/>
  <c r="BN166" i="2"/>
  <c r="BO166" i="2" s="1"/>
  <c r="BN659" i="2"/>
  <c r="BO659" i="2" s="1"/>
  <c r="CB659" i="2" s="1"/>
  <c r="BN775" i="2"/>
  <c r="BO775" i="2" s="1"/>
  <c r="CB775" i="2" s="1"/>
  <c r="BN842" i="2"/>
  <c r="BO842" i="2" s="1"/>
  <c r="CB842" i="2" s="1"/>
  <c r="BN145" i="2"/>
  <c r="BO145" i="2" s="1"/>
  <c r="BN680" i="2"/>
  <c r="BO680" i="2" s="1"/>
  <c r="CB680" i="2" s="1"/>
  <c r="BN714" i="2"/>
  <c r="BO714" i="2" s="1"/>
  <c r="CB714" i="2" s="1"/>
  <c r="BN730" i="2"/>
  <c r="BO730" i="2" s="1"/>
  <c r="CB730" i="2" s="1"/>
  <c r="CC730" i="2" s="1"/>
  <c r="BN305" i="2"/>
  <c r="BO305" i="2" s="1"/>
  <c r="BN295" i="2"/>
  <c r="BO295" i="2" s="1"/>
  <c r="BN458" i="2"/>
  <c r="BO458" i="2" s="1"/>
  <c r="BN137" i="2"/>
  <c r="BO137" i="2" s="1"/>
  <c r="BN579" i="2"/>
  <c r="BO579" i="2" s="1"/>
  <c r="BN386" i="2"/>
  <c r="BO386" i="2" s="1"/>
  <c r="BN365" i="2"/>
  <c r="BO365" i="2" s="1"/>
  <c r="BN171" i="2"/>
  <c r="BO171" i="2" s="1"/>
  <c r="BN410" i="2"/>
  <c r="BO410" i="2" s="1"/>
  <c r="BO865" i="2"/>
  <c r="BP865" i="2" s="1"/>
  <c r="BQ865" i="2" s="1"/>
  <c r="BR865" i="2" s="1"/>
  <c r="BS865" i="2" s="1"/>
  <c r="BT865" i="2" s="1"/>
  <c r="BN103" i="2"/>
  <c r="BO103" i="2" s="1"/>
  <c r="BN622" i="2"/>
  <c r="BO622" i="2" s="1"/>
  <c r="CB622" i="2" s="1"/>
  <c r="CC622" i="2" s="1"/>
  <c r="BN864" i="2"/>
  <c r="BO864" i="2" s="1"/>
  <c r="CB864" i="2" s="1"/>
  <c r="CC864" i="2" s="1"/>
  <c r="BN497" i="2"/>
  <c r="BO497" i="2" s="1"/>
  <c r="BN53" i="2"/>
  <c r="BO53" i="2" s="1"/>
  <c r="BN741" i="2"/>
  <c r="BO741" i="2" s="1"/>
  <c r="CB741" i="2" s="1"/>
  <c r="BN190" i="2"/>
  <c r="BO190" i="2" s="1"/>
  <c r="BN689" i="2"/>
  <c r="BO689" i="2" s="1"/>
  <c r="CB689" i="2" s="1"/>
  <c r="CC689" i="2" s="1"/>
  <c r="BN546" i="2"/>
  <c r="BO546" i="2" s="1"/>
  <c r="BN370" i="2"/>
  <c r="BO370" i="2" s="1"/>
  <c r="BN240" i="2"/>
  <c r="BO240" i="2" s="1"/>
  <c r="BN833" i="2"/>
  <c r="BO833" i="2" s="1"/>
  <c r="CB833" i="2" s="1"/>
  <c r="BN771" i="2"/>
  <c r="BO771" i="2" s="1"/>
  <c r="CB771" i="2" s="1"/>
  <c r="BN264" i="2"/>
  <c r="BO264" i="2" s="1"/>
  <c r="BN608" i="2"/>
  <c r="BO608" i="2" s="1"/>
  <c r="BN224" i="2"/>
  <c r="BO224" i="2" s="1"/>
  <c r="BN515" i="2"/>
  <c r="BO515" i="2" s="1"/>
  <c r="BN514" i="2"/>
  <c r="BO514" i="2" s="1"/>
  <c r="BN443" i="2"/>
  <c r="BO443" i="2" s="1"/>
  <c r="BN107" i="2"/>
  <c r="BO107" i="2" s="1"/>
  <c r="BN479" i="2"/>
  <c r="BO479" i="2" s="1"/>
  <c r="BN761" i="2"/>
  <c r="BO761" i="2" s="1"/>
  <c r="CB761" i="2" s="1"/>
  <c r="BN804" i="2"/>
  <c r="BO804" i="2" s="1"/>
  <c r="CB804" i="2" s="1"/>
  <c r="BN425" i="2"/>
  <c r="BO425" i="2" s="1"/>
  <c r="BN160" i="2"/>
  <c r="BO160" i="2" s="1"/>
  <c r="BN382" i="2"/>
  <c r="BO382" i="2" s="1"/>
  <c r="BN740" i="2"/>
  <c r="BO740" i="2" s="1"/>
  <c r="CB740" i="2" s="1"/>
  <c r="BN851" i="2"/>
  <c r="BO851" i="2" s="1"/>
  <c r="CB851" i="2" s="1"/>
  <c r="CC851" i="2" s="1"/>
  <c r="BN64" i="2"/>
  <c r="BO64" i="2" s="1"/>
  <c r="BN34" i="2"/>
  <c r="BO34" i="2" s="1"/>
  <c r="BN207" i="2"/>
  <c r="BO207" i="2" s="1"/>
  <c r="BN209" i="2"/>
  <c r="BO209" i="2" s="1"/>
  <c r="BN78" i="2"/>
  <c r="BO78" i="2" s="1"/>
  <c r="BN98" i="2"/>
  <c r="BO98" i="2" s="1"/>
  <c r="BN266" i="2"/>
  <c r="BO266" i="2" s="1"/>
  <c r="BN49" i="2"/>
  <c r="BO49" i="2" s="1"/>
  <c r="BN334" i="2"/>
  <c r="BO334" i="2" s="1"/>
  <c r="BN374" i="2"/>
  <c r="BO374" i="2" s="1"/>
  <c r="BN696" i="2"/>
  <c r="BO696" i="2" s="1"/>
  <c r="CB696" i="2" s="1"/>
  <c r="BN249" i="2"/>
  <c r="BO249" i="2" s="1"/>
  <c r="BN556" i="2"/>
  <c r="BO556" i="2" s="1"/>
  <c r="BN813" i="2"/>
  <c r="BO813" i="2" s="1"/>
  <c r="CB813" i="2" s="1"/>
  <c r="CC813" i="2" s="1"/>
  <c r="BN214" i="2"/>
  <c r="BO214" i="2" s="1"/>
  <c r="BN791" i="2"/>
  <c r="BO791" i="2" s="1"/>
  <c r="CB791" i="2" s="1"/>
  <c r="BN82" i="2"/>
  <c r="BO82" i="2" s="1"/>
  <c r="BN52" i="2"/>
  <c r="BO52" i="2" s="1"/>
  <c r="BN559" i="2"/>
  <c r="BO559" i="2" s="1"/>
  <c r="BN605" i="2"/>
  <c r="BO605" i="2" s="1"/>
  <c r="BN540" i="2"/>
  <c r="BO540" i="2" s="1"/>
  <c r="BN508" i="2"/>
  <c r="BO508" i="2" s="1"/>
  <c r="BN96" i="2"/>
  <c r="BO96" i="2" s="1"/>
  <c r="BN208" i="2"/>
  <c r="BO208" i="2" s="1"/>
  <c r="BN592" i="2"/>
  <c r="BO592" i="2" s="1"/>
  <c r="BN206" i="2"/>
  <c r="BO206" i="2" s="1"/>
  <c r="BN428" i="2"/>
  <c r="BO428" i="2" s="1"/>
  <c r="BN760" i="2"/>
  <c r="BO760" i="2" s="1"/>
  <c r="CB760" i="2" s="1"/>
  <c r="BN234" i="2"/>
  <c r="BO234" i="2" s="1"/>
  <c r="BN307" i="2"/>
  <c r="BO307" i="2" s="1"/>
  <c r="BN121" i="2"/>
  <c r="BO121" i="2" s="1"/>
  <c r="BN471" i="2"/>
  <c r="BO471" i="2" s="1"/>
  <c r="BN513" i="2"/>
  <c r="BO513" i="2" s="1"/>
  <c r="BN639" i="2"/>
  <c r="BO639" i="2" s="1"/>
  <c r="CB639" i="2" s="1"/>
  <c r="CC639" i="2" s="1"/>
  <c r="BN532" i="2"/>
  <c r="BO532" i="2" s="1"/>
  <c r="BN221" i="2"/>
  <c r="BO221" i="2" s="1"/>
  <c r="BN252" i="2"/>
  <c r="BO252" i="2" s="1"/>
  <c r="BN725" i="2"/>
  <c r="BO725" i="2" s="1"/>
  <c r="CB725" i="2" s="1"/>
  <c r="CB795" i="2"/>
  <c r="CC795" i="2" s="1"/>
  <c r="CB692" i="2"/>
  <c r="CC692" i="2" s="1"/>
  <c r="CB728" i="2"/>
  <c r="CC728" i="2" s="1"/>
  <c r="CB632" i="2"/>
  <c r="CC632" i="2" s="1"/>
  <c r="CB734" i="2"/>
  <c r="CC734" i="2" s="1"/>
  <c r="CB634" i="2"/>
  <c r="CC634" i="2" s="1"/>
  <c r="CB695" i="2"/>
  <c r="CC695" i="2" s="1"/>
  <c r="CB805" i="2"/>
  <c r="CC805" i="2" s="1"/>
  <c r="CB799" i="2"/>
  <c r="CC799" i="2" s="1"/>
  <c r="CB703" i="2"/>
  <c r="CC703" i="2" s="1"/>
  <c r="CB829" i="2"/>
  <c r="CC829" i="2" s="1"/>
  <c r="CB671" i="2"/>
  <c r="CC671" i="2" s="1"/>
  <c r="CB856" i="2"/>
  <c r="CC856" i="2" s="1"/>
  <c r="CB815" i="2"/>
  <c r="CC815" i="2" s="1"/>
  <c r="CB801" i="2"/>
  <c r="CC801" i="2" s="1"/>
  <c r="CB652" i="2"/>
  <c r="CC652" i="2" s="1"/>
  <c r="CB746" i="2"/>
  <c r="CC746" i="2" s="1"/>
  <c r="CB748" i="2"/>
  <c r="CC748" i="2" s="1"/>
  <c r="CB796" i="2"/>
  <c r="CC796" i="2" s="1"/>
  <c r="CB844" i="2"/>
  <c r="CC844" i="2" s="1"/>
  <c r="CB753" i="2"/>
  <c r="CC753" i="2" s="1"/>
  <c r="CB624" i="2"/>
  <c r="CC624" i="2" s="1"/>
  <c r="CB694" i="2"/>
  <c r="CB721" i="2"/>
  <c r="CB798" i="2"/>
  <c r="CB828" i="2"/>
  <c r="CB860" i="2"/>
  <c r="CB732" i="2"/>
  <c r="CB792" i="2"/>
  <c r="CB830" i="2"/>
  <c r="CB862" i="2"/>
  <c r="CB693" i="2"/>
  <c r="CB793" i="2"/>
  <c r="CB747" i="2"/>
  <c r="CB849" i="2"/>
  <c r="CB754" i="2"/>
  <c r="CB776" i="2"/>
  <c r="Q872" i="2"/>
  <c r="S872" i="2" s="1"/>
  <c r="CB872" i="2"/>
  <c r="CB855" i="2"/>
  <c r="CB620" i="2"/>
  <c r="CB709" i="2"/>
  <c r="CB803" i="2"/>
  <c r="CB731" i="2"/>
  <c r="CB735" i="2"/>
  <c r="CB845" i="2"/>
  <c r="CB623" i="2"/>
  <c r="CB797" i="2"/>
  <c r="CB814" i="2"/>
  <c r="CB710" i="2"/>
  <c r="CB752" i="2"/>
  <c r="CB777" i="2"/>
  <c r="CB729" i="2"/>
  <c r="CB827" i="2"/>
  <c r="CB759" i="2"/>
  <c r="CB806" i="2"/>
  <c r="CB631" i="2"/>
  <c r="CB847" i="2"/>
  <c r="CB726" i="2"/>
  <c r="CB711" i="2"/>
  <c r="CB712" i="2"/>
  <c r="CB713" i="2"/>
  <c r="CB800" i="2"/>
  <c r="CB850" i="2"/>
  <c r="CB722" i="2"/>
  <c r="CB626" i="2"/>
  <c r="CB719" i="2"/>
  <c r="CB720" i="2"/>
  <c r="CB727" i="2"/>
  <c r="CA869" i="2"/>
  <c r="BX868" i="2"/>
  <c r="BU866" i="2"/>
  <c r="BV866" i="2" s="1"/>
  <c r="BW867" i="2"/>
  <c r="BZ867" i="2" s="1"/>
  <c r="M823" i="2"/>
  <c r="M831" i="2"/>
  <c r="M619" i="2"/>
  <c r="M807" i="2"/>
  <c r="M800" i="2"/>
  <c r="M854" i="2"/>
  <c r="M815" i="2"/>
  <c r="M704" i="2"/>
  <c r="M787" i="2"/>
  <c r="M847" i="2"/>
  <c r="M719" i="2"/>
  <c r="M710" i="2"/>
  <c r="M666" i="2"/>
  <c r="M655" i="2"/>
  <c r="M830" i="2"/>
  <c r="M649" i="2"/>
  <c r="M713" i="2"/>
  <c r="M777" i="2"/>
  <c r="M841" i="2"/>
  <c r="M663" i="2"/>
  <c r="M760" i="2"/>
  <c r="M657" i="2"/>
  <c r="M721" i="2"/>
  <c r="M785" i="2"/>
  <c r="M849" i="2"/>
  <c r="M866" i="2"/>
  <c r="M768" i="2"/>
  <c r="M671" i="2"/>
  <c r="M799" i="2"/>
  <c r="M758" i="2"/>
  <c r="M819" i="2"/>
  <c r="M694" i="2"/>
  <c r="M659" i="2"/>
  <c r="M870" i="2"/>
  <c r="M797" i="2"/>
  <c r="M746" i="2"/>
  <c r="M715" i="2"/>
  <c r="M687" i="2"/>
  <c r="M636" i="2"/>
  <c r="M700" i="2"/>
  <c r="M725" i="2"/>
  <c r="M623" i="2"/>
  <c r="M764" i="2"/>
  <c r="M828" i="2"/>
  <c r="M864" i="2"/>
  <c r="M806" i="2"/>
  <c r="M736" i="2"/>
  <c r="M717" i="2"/>
  <c r="M730" i="2"/>
  <c r="M791" i="2"/>
  <c r="M676" i="2"/>
  <c r="M740" i="2"/>
  <c r="M804" i="2"/>
  <c r="M691" i="2"/>
  <c r="M838" i="2"/>
  <c r="M640" i="2"/>
  <c r="M723" i="2"/>
  <c r="M695" i="2"/>
  <c r="M644" i="2"/>
  <c r="M708" i="2"/>
  <c r="M772" i="2"/>
  <c r="M836" i="2"/>
  <c r="M868" i="2"/>
  <c r="M816" i="2"/>
  <c r="M638" i="2"/>
  <c r="M621" i="2"/>
  <c r="M685" i="2"/>
  <c r="M813" i="2"/>
  <c r="M762" i="2"/>
  <c r="M631" i="2"/>
  <c r="M755" i="2"/>
  <c r="M672" i="2"/>
  <c r="M625" i="2"/>
  <c r="M689" i="2"/>
  <c r="M753" i="2"/>
  <c r="M817" i="2"/>
  <c r="M742" i="2"/>
  <c r="M678" i="2"/>
  <c r="M832" i="2"/>
  <c r="M851" i="2"/>
  <c r="M765" i="2"/>
  <c r="M735" i="2"/>
  <c r="M863" i="2"/>
  <c r="M784" i="2"/>
  <c r="M776" i="2"/>
  <c r="M665" i="2"/>
  <c r="M729" i="2"/>
  <c r="M793" i="2"/>
  <c r="M857" i="2"/>
  <c r="M861" i="2"/>
  <c r="M682" i="2"/>
  <c r="M810" i="2"/>
  <c r="M670" i="2"/>
  <c r="M734" i="2"/>
  <c r="M648" i="2"/>
  <c r="M856" i="2"/>
  <c r="M681" i="2"/>
  <c r="M745" i="2"/>
  <c r="M809" i="2"/>
  <c r="M739" i="2"/>
  <c r="M826" i="2"/>
  <c r="M702" i="2"/>
  <c r="M859" i="2"/>
  <c r="M759" i="2"/>
  <c r="M846" i="2"/>
  <c r="M656" i="2"/>
  <c r="M824" i="2"/>
  <c r="M843" i="2"/>
  <c r="M629" i="2"/>
  <c r="M821" i="2"/>
  <c r="M706" i="2"/>
  <c r="M770" i="2"/>
  <c r="M834" i="2"/>
  <c r="M751" i="2"/>
  <c r="M749" i="2"/>
  <c r="M790" i="2"/>
  <c r="M698" i="2"/>
  <c r="M696" i="2"/>
  <c r="M839" i="2"/>
  <c r="M848" i="2"/>
  <c r="M660" i="2"/>
  <c r="M724" i="2"/>
  <c r="M788" i="2"/>
  <c r="M852" i="2"/>
  <c r="M783" i="2"/>
  <c r="M728" i="2"/>
  <c r="M668" i="2"/>
  <c r="M732" i="2"/>
  <c r="M796" i="2"/>
  <c r="M860" i="2"/>
  <c r="M795" i="2"/>
  <c r="M782" i="2"/>
  <c r="M683" i="2"/>
  <c r="M744" i="2"/>
  <c r="M653" i="2"/>
  <c r="M781" i="2"/>
  <c r="M845" i="2"/>
  <c r="M794" i="2"/>
  <c r="M858" i="2"/>
  <c r="M712" i="2"/>
  <c r="M727" i="2"/>
  <c r="M855" i="2"/>
  <c r="M750" i="2"/>
  <c r="M811" i="2"/>
  <c r="M752" i="2"/>
  <c r="M872" i="2"/>
  <c r="N872" i="2" s="1"/>
  <c r="M646" i="2"/>
  <c r="M822" i="2"/>
  <c r="M803" i="2"/>
  <c r="M862" i="2"/>
  <c r="M840" i="2"/>
  <c r="M661" i="2"/>
  <c r="M789" i="2"/>
  <c r="M853" i="2"/>
  <c r="M674" i="2"/>
  <c r="M738" i="2"/>
  <c r="M802" i="2"/>
  <c r="M620" i="2"/>
  <c r="M684" i="2"/>
  <c r="M748" i="2"/>
  <c r="M812" i="2"/>
  <c r="M827" i="2"/>
  <c r="M699" i="2"/>
  <c r="M669" i="2"/>
  <c r="M733" i="2"/>
  <c r="M618" i="2"/>
  <c r="M630" i="2"/>
  <c r="M675" i="2"/>
  <c r="M679" i="2"/>
  <c r="M743" i="2"/>
  <c r="M871" i="2"/>
  <c r="M766" i="2"/>
  <c r="M835" i="2"/>
  <c r="M792" i="2"/>
  <c r="M628" i="2"/>
  <c r="M692" i="2"/>
  <c r="M756" i="2"/>
  <c r="M820" i="2"/>
  <c r="M718" i="2"/>
  <c r="M707" i="2"/>
  <c r="M632" i="2"/>
  <c r="M808" i="2"/>
  <c r="M673" i="2"/>
  <c r="M737" i="2"/>
  <c r="M801" i="2"/>
  <c r="M865" i="2"/>
  <c r="M627" i="2"/>
  <c r="M731" i="2"/>
  <c r="M869" i="2"/>
  <c r="M677" i="2"/>
  <c r="M741" i="2"/>
  <c r="M805" i="2"/>
  <c r="M626" i="2"/>
  <c r="M690" i="2"/>
  <c r="M754" i="2"/>
  <c r="M818" i="2"/>
  <c r="M635" i="2"/>
  <c r="M654" i="2"/>
  <c r="M693" i="2"/>
  <c r="M642" i="2"/>
  <c r="M624" i="2"/>
  <c r="M639" i="2"/>
  <c r="M703" i="2"/>
  <c r="M767" i="2"/>
  <c r="M747" i="2"/>
  <c r="M664" i="2"/>
  <c r="M652" i="2"/>
  <c r="M716" i="2"/>
  <c r="M780" i="2"/>
  <c r="M844" i="2"/>
  <c r="M774" i="2"/>
  <c r="M763" i="2"/>
  <c r="M688" i="2"/>
  <c r="M633" i="2"/>
  <c r="M697" i="2"/>
  <c r="M761" i="2"/>
  <c r="M825" i="2"/>
  <c r="M662" i="2"/>
  <c r="M651" i="2"/>
  <c r="M637" i="2"/>
  <c r="M701" i="2"/>
  <c r="M829" i="2"/>
  <c r="M650" i="2"/>
  <c r="M714" i="2"/>
  <c r="M778" i="2"/>
  <c r="M842" i="2"/>
  <c r="M634" i="2"/>
  <c r="M622" i="2"/>
  <c r="M643" i="2"/>
  <c r="M757" i="2"/>
  <c r="M814" i="2"/>
  <c r="M647" i="2"/>
  <c r="M711" i="2"/>
  <c r="M775" i="2"/>
  <c r="M686" i="2"/>
  <c r="M779" i="2"/>
  <c r="M680" i="2"/>
  <c r="M798" i="2"/>
  <c r="M771" i="2"/>
  <c r="M720" i="2"/>
  <c r="M641" i="2"/>
  <c r="M705" i="2"/>
  <c r="M769" i="2"/>
  <c r="M833" i="2"/>
  <c r="M726" i="2"/>
  <c r="M667" i="2"/>
  <c r="M867" i="2"/>
  <c r="M645" i="2"/>
  <c r="M709" i="2"/>
  <c r="M773" i="2"/>
  <c r="M837" i="2"/>
  <c r="M658" i="2"/>
  <c r="M722" i="2"/>
  <c r="M786" i="2"/>
  <c r="M850" i="2"/>
  <c r="W871" i="2"/>
  <c r="W870" i="2" s="1"/>
  <c r="W869" i="2" s="1"/>
  <c r="W868" i="2" s="1"/>
  <c r="W867" i="2" s="1"/>
  <c r="W866" i="2" s="1"/>
  <c r="W865" i="2" s="1"/>
  <c r="W864" i="2" s="1"/>
  <c r="W863" i="2" s="1"/>
  <c r="W862" i="2" s="1"/>
  <c r="W861" i="2" s="1"/>
  <c r="W860" i="2" s="1"/>
  <c r="W859" i="2" s="1"/>
  <c r="W858" i="2" s="1"/>
  <c r="W857" i="2" s="1"/>
  <c r="W856" i="2" s="1"/>
  <c r="W855" i="2" s="1"/>
  <c r="W854" i="2" s="1"/>
  <c r="W853" i="2" s="1"/>
  <c r="W852" i="2" s="1"/>
  <c r="W851" i="2" s="1"/>
  <c r="W850" i="2" s="1"/>
  <c r="W849" i="2" s="1"/>
  <c r="W848" i="2" s="1"/>
  <c r="W847" i="2" s="1"/>
  <c r="W846" i="2" s="1"/>
  <c r="W845" i="2" s="1"/>
  <c r="W844" i="2" s="1"/>
  <c r="W843" i="2" s="1"/>
  <c r="W842" i="2" s="1"/>
  <c r="W841" i="2" s="1"/>
  <c r="W840" i="2" s="1"/>
  <c r="W839" i="2" s="1"/>
  <c r="W838" i="2" s="1"/>
  <c r="W837" i="2" s="1"/>
  <c r="W836" i="2" s="1"/>
  <c r="W835" i="2" s="1"/>
  <c r="W834" i="2" s="1"/>
  <c r="W833" i="2" s="1"/>
  <c r="W832" i="2" s="1"/>
  <c r="W831" i="2" s="1"/>
  <c r="W830" i="2" s="1"/>
  <c r="W829" i="2" s="1"/>
  <c r="W828" i="2" s="1"/>
  <c r="W827" i="2" s="1"/>
  <c r="W826" i="2" s="1"/>
  <c r="W825" i="2" s="1"/>
  <c r="W824" i="2" s="1"/>
  <c r="W823" i="2" s="1"/>
  <c r="W822" i="2" s="1"/>
  <c r="W821" i="2" s="1"/>
  <c r="W820" i="2" s="1"/>
  <c r="W819" i="2" s="1"/>
  <c r="W818" i="2" s="1"/>
  <c r="W817" i="2" s="1"/>
  <c r="W816" i="2" s="1"/>
  <c r="W815" i="2" s="1"/>
  <c r="W814" i="2" s="1"/>
  <c r="W813" i="2" s="1"/>
  <c r="W812" i="2" s="1"/>
  <c r="W811" i="2" s="1"/>
  <c r="W810" i="2" s="1"/>
  <c r="W809" i="2" s="1"/>
  <c r="W808" i="2" s="1"/>
  <c r="W807" i="2" s="1"/>
  <c r="W806" i="2" s="1"/>
  <c r="W805" i="2" s="1"/>
  <c r="W804" i="2" s="1"/>
  <c r="W803" i="2" s="1"/>
  <c r="W802" i="2" s="1"/>
  <c r="W801" i="2" s="1"/>
  <c r="W800" i="2" s="1"/>
  <c r="W799" i="2" s="1"/>
  <c r="W798" i="2" s="1"/>
  <c r="W797" i="2" s="1"/>
  <c r="W796" i="2" s="1"/>
  <c r="W795" i="2" s="1"/>
  <c r="W794" i="2" s="1"/>
  <c r="W793" i="2" s="1"/>
  <c r="W792" i="2" s="1"/>
  <c r="W791" i="2" s="1"/>
  <c r="W790" i="2" s="1"/>
  <c r="W789" i="2" s="1"/>
  <c r="W788" i="2" s="1"/>
  <c r="W787" i="2" s="1"/>
  <c r="W786" i="2" s="1"/>
  <c r="W785" i="2" s="1"/>
  <c r="W784" i="2" s="1"/>
  <c r="W783" i="2" s="1"/>
  <c r="W782" i="2" s="1"/>
  <c r="W781" i="2" s="1"/>
  <c r="W780" i="2" s="1"/>
  <c r="W779" i="2" s="1"/>
  <c r="W778" i="2" s="1"/>
  <c r="W777" i="2" s="1"/>
  <c r="W776" i="2" s="1"/>
  <c r="W775" i="2" s="1"/>
  <c r="W774" i="2" s="1"/>
  <c r="W773" i="2" s="1"/>
  <c r="W772" i="2" s="1"/>
  <c r="W771" i="2" s="1"/>
  <c r="W770" i="2" s="1"/>
  <c r="W769" i="2" s="1"/>
  <c r="W768" i="2" s="1"/>
  <c r="W767" i="2" s="1"/>
  <c r="W766" i="2" s="1"/>
  <c r="W765" i="2" s="1"/>
  <c r="W764" i="2" s="1"/>
  <c r="W763" i="2" s="1"/>
  <c r="W762" i="2" s="1"/>
  <c r="W761" i="2" s="1"/>
  <c r="W760" i="2" s="1"/>
  <c r="W759" i="2" s="1"/>
  <c r="W758" i="2" s="1"/>
  <c r="W757" i="2" s="1"/>
  <c r="W756" i="2" s="1"/>
  <c r="W755" i="2" s="1"/>
  <c r="W754" i="2" s="1"/>
  <c r="W753" i="2" s="1"/>
  <c r="W752" i="2" s="1"/>
  <c r="W751" i="2" s="1"/>
  <c r="W750" i="2" s="1"/>
  <c r="W749" i="2" s="1"/>
  <c r="W748" i="2" s="1"/>
  <c r="W747" i="2" s="1"/>
  <c r="W746" i="2" s="1"/>
  <c r="W745" i="2" s="1"/>
  <c r="W744" i="2" s="1"/>
  <c r="W743" i="2" s="1"/>
  <c r="W742" i="2" s="1"/>
  <c r="W741" i="2" s="1"/>
  <c r="W740" i="2" s="1"/>
  <c r="W739" i="2" s="1"/>
  <c r="W738" i="2" s="1"/>
  <c r="W737" i="2" s="1"/>
  <c r="W736" i="2" s="1"/>
  <c r="W735" i="2" s="1"/>
  <c r="W734" i="2" s="1"/>
  <c r="W733" i="2" s="1"/>
  <c r="W732" i="2" s="1"/>
  <c r="W731" i="2" s="1"/>
  <c r="W730" i="2" s="1"/>
  <c r="W729" i="2" s="1"/>
  <c r="W728" i="2" s="1"/>
  <c r="W727" i="2" s="1"/>
  <c r="W726" i="2" s="1"/>
  <c r="W725" i="2" s="1"/>
  <c r="W724" i="2" s="1"/>
  <c r="W723" i="2" s="1"/>
  <c r="W722" i="2" s="1"/>
  <c r="W721" i="2" s="1"/>
  <c r="W720" i="2" s="1"/>
  <c r="W719" i="2" s="1"/>
  <c r="W718" i="2" s="1"/>
  <c r="W717" i="2" s="1"/>
  <c r="W716" i="2" s="1"/>
  <c r="W715" i="2" s="1"/>
  <c r="W714" i="2" s="1"/>
  <c r="W713" i="2" s="1"/>
  <c r="W712" i="2" s="1"/>
  <c r="W711" i="2" s="1"/>
  <c r="W710" i="2" s="1"/>
  <c r="W709" i="2" s="1"/>
  <c r="W708" i="2" s="1"/>
  <c r="W707" i="2" s="1"/>
  <c r="W706" i="2" s="1"/>
  <c r="W705" i="2" s="1"/>
  <c r="W704" i="2" s="1"/>
  <c r="W703" i="2" s="1"/>
  <c r="W702" i="2" s="1"/>
  <c r="W701" i="2" s="1"/>
  <c r="W700" i="2" s="1"/>
  <c r="W699" i="2" s="1"/>
  <c r="W698" i="2" s="1"/>
  <c r="W697" i="2" s="1"/>
  <c r="W696" i="2" s="1"/>
  <c r="W695" i="2" s="1"/>
  <c r="W694" i="2" s="1"/>
  <c r="W693" i="2" s="1"/>
  <c r="W692" i="2" s="1"/>
  <c r="W691" i="2" s="1"/>
  <c r="W690" i="2" s="1"/>
  <c r="W689" i="2" s="1"/>
  <c r="W688" i="2" s="1"/>
  <c r="W687" i="2" s="1"/>
  <c r="W686" i="2" s="1"/>
  <c r="W685" i="2" s="1"/>
  <c r="W684" i="2" s="1"/>
  <c r="W683" i="2" s="1"/>
  <c r="W682" i="2" s="1"/>
  <c r="W681" i="2" s="1"/>
  <c r="W680" i="2" s="1"/>
  <c r="W679" i="2" s="1"/>
  <c r="W678" i="2" s="1"/>
  <c r="W677" i="2" s="1"/>
  <c r="W676" i="2" s="1"/>
  <c r="W675" i="2" s="1"/>
  <c r="W674" i="2" s="1"/>
  <c r="W673" i="2" s="1"/>
  <c r="W672" i="2" s="1"/>
  <c r="W671" i="2" s="1"/>
  <c r="W670" i="2" s="1"/>
  <c r="W669" i="2" s="1"/>
  <c r="W668" i="2" s="1"/>
  <c r="W667" i="2" s="1"/>
  <c r="W666" i="2" s="1"/>
  <c r="W665" i="2" s="1"/>
  <c r="W664" i="2" s="1"/>
  <c r="W663" i="2" s="1"/>
  <c r="W662" i="2" s="1"/>
  <c r="W661" i="2" s="1"/>
  <c r="W660" i="2" s="1"/>
  <c r="W659" i="2" s="1"/>
  <c r="W658" i="2" s="1"/>
  <c r="W657" i="2" s="1"/>
  <c r="W656" i="2" s="1"/>
  <c r="W655" i="2" s="1"/>
  <c r="W654" i="2" s="1"/>
  <c r="W653" i="2" s="1"/>
  <c r="W652" i="2" s="1"/>
  <c r="W651" i="2" s="1"/>
  <c r="W650" i="2" s="1"/>
  <c r="W649" i="2" s="1"/>
  <c r="W648" i="2" s="1"/>
  <c r="W647" i="2" s="1"/>
  <c r="W646" i="2" s="1"/>
  <c r="W645" i="2" s="1"/>
  <c r="W644" i="2" s="1"/>
  <c r="W643" i="2" s="1"/>
  <c r="W642" i="2" s="1"/>
  <c r="W641" i="2" s="1"/>
  <c r="W640" i="2" s="1"/>
  <c r="W639" i="2" s="1"/>
  <c r="W638" i="2" s="1"/>
  <c r="W637" i="2" s="1"/>
  <c r="W636" i="2" s="1"/>
  <c r="W635" i="2" s="1"/>
  <c r="W634" i="2" s="1"/>
  <c r="W633" i="2" s="1"/>
  <c r="W632" i="2" s="1"/>
  <c r="W631" i="2" s="1"/>
  <c r="W630" i="2" s="1"/>
  <c r="W629" i="2" s="1"/>
  <c r="W628" i="2" s="1"/>
  <c r="W627" i="2" s="1"/>
  <c r="W626" i="2" s="1"/>
  <c r="W625" i="2" s="1"/>
  <c r="W624" i="2" s="1"/>
  <c r="W623" i="2" s="1"/>
  <c r="W622" i="2" s="1"/>
  <c r="W621" i="2" s="1"/>
  <c r="W620" i="2" s="1"/>
  <c r="W619" i="2" s="1"/>
  <c r="W618" i="2" s="1"/>
  <c r="F7" i="2"/>
  <c r="D23" i="2"/>
  <c r="B32" i="2"/>
  <c r="C614" i="2"/>
  <c r="C615" i="2"/>
  <c r="C616" i="2"/>
  <c r="C617"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A6" i="2"/>
  <c r="F6" i="2" s="1"/>
  <c r="Z140" i="2" l="1"/>
  <c r="CD869" i="2"/>
  <c r="CB865" i="2"/>
  <c r="CD839" i="2" s="1"/>
  <c r="CD871" i="2"/>
  <c r="CD866" i="2"/>
  <c r="CD643" i="2"/>
  <c r="CD774" i="2"/>
  <c r="CD634" i="2"/>
  <c r="CD648" i="2"/>
  <c r="CD788" i="2"/>
  <c r="CD778" i="2"/>
  <c r="CD629" i="2"/>
  <c r="CD625" i="2"/>
  <c r="CD690" i="2"/>
  <c r="CD813" i="2"/>
  <c r="CD639" i="2"/>
  <c r="CD870" i="2"/>
  <c r="CD649" i="2"/>
  <c r="CD772" i="2"/>
  <c r="CD645" i="2"/>
  <c r="CD795" i="2"/>
  <c r="CD652" i="2"/>
  <c r="CD628" i="2"/>
  <c r="CD821" i="2"/>
  <c r="CD622" i="2"/>
  <c r="BP864" i="2"/>
  <c r="BP863" i="2" s="1"/>
  <c r="CD662" i="2"/>
  <c r="CD868" i="2"/>
  <c r="CD743" i="2"/>
  <c r="CD734" i="2"/>
  <c r="CD805" i="2"/>
  <c r="CD753" i="2"/>
  <c r="CD653" i="2"/>
  <c r="CC636" i="2"/>
  <c r="CD636" i="2"/>
  <c r="CC725" i="2"/>
  <c r="CD725" i="2"/>
  <c r="CC766" i="2"/>
  <c r="CD766" i="2"/>
  <c r="CC709" i="2"/>
  <c r="CD709" i="2"/>
  <c r="CC740" i="2"/>
  <c r="CD740" i="2"/>
  <c r="CC727" i="2"/>
  <c r="CD727" i="2"/>
  <c r="CC825" i="2"/>
  <c r="CD825" i="2"/>
  <c r="CC698" i="2"/>
  <c r="CD698" i="2"/>
  <c r="CC713" i="2"/>
  <c r="CD713" i="2"/>
  <c r="CC711" i="2"/>
  <c r="CD711" i="2"/>
  <c r="CC676" i="2"/>
  <c r="CD676" i="2"/>
  <c r="CC637" i="2"/>
  <c r="CD637" i="2"/>
  <c r="CD801" i="2"/>
  <c r="CD621" i="2"/>
  <c r="CC657" i="2"/>
  <c r="CD657" i="2"/>
  <c r="CC710" i="2"/>
  <c r="CD710" i="2"/>
  <c r="CC790" i="2"/>
  <c r="CD790" i="2"/>
  <c r="CC845" i="2"/>
  <c r="CC738" i="2"/>
  <c r="CD738" i="2"/>
  <c r="CC853" i="2"/>
  <c r="CC693" i="2"/>
  <c r="CD693" i="2"/>
  <c r="CC704" i="2"/>
  <c r="CD704" i="2"/>
  <c r="CC687" i="2"/>
  <c r="CD687" i="2"/>
  <c r="CC700" i="2"/>
  <c r="CD700" i="2"/>
  <c r="CC702" i="2"/>
  <c r="CD702" i="2"/>
  <c r="CD692" i="2"/>
  <c r="CC789" i="2"/>
  <c r="CD789" i="2"/>
  <c r="CC688" i="2"/>
  <c r="CD688" i="2"/>
  <c r="CC736" i="2"/>
  <c r="CD736" i="2"/>
  <c r="CC722" i="2"/>
  <c r="CD722" i="2"/>
  <c r="CC768" i="2"/>
  <c r="CD768" i="2"/>
  <c r="CC811" i="2"/>
  <c r="CD811" i="2"/>
  <c r="CC726" i="2"/>
  <c r="CD726" i="2"/>
  <c r="CC761" i="2"/>
  <c r="CD761" i="2"/>
  <c r="CC707" i="2"/>
  <c r="CD707" i="2"/>
  <c r="CC812" i="2"/>
  <c r="CD812" i="2"/>
  <c r="CC782" i="2"/>
  <c r="CD782" i="2"/>
  <c r="CC809" i="2"/>
  <c r="CD809" i="2"/>
  <c r="CC682" i="2"/>
  <c r="CD682" i="2"/>
  <c r="CC620" i="2"/>
  <c r="CD620" i="2"/>
  <c r="CD808" i="2"/>
  <c r="CD739" i="2"/>
  <c r="CD708" i="2"/>
  <c r="CC872" i="2"/>
  <c r="CD872" i="2"/>
  <c r="CC680" i="2"/>
  <c r="CD680" i="2"/>
  <c r="CC749" i="2"/>
  <c r="CD749" i="2"/>
  <c r="CC696" i="2"/>
  <c r="CD696" i="2"/>
  <c r="CD703" i="2"/>
  <c r="CC751" i="2"/>
  <c r="CD751" i="2"/>
  <c r="CC832" i="2"/>
  <c r="CD832" i="2"/>
  <c r="CC847" i="2"/>
  <c r="CC623" i="2"/>
  <c r="CD623" i="2"/>
  <c r="CC745" i="2"/>
  <c r="CD745" i="2"/>
  <c r="CD681" i="2"/>
  <c r="CC754" i="2"/>
  <c r="CD754" i="2"/>
  <c r="CC694" i="2"/>
  <c r="CD694" i="2"/>
  <c r="CC720" i="2"/>
  <c r="CD720" i="2"/>
  <c r="CC699" i="2"/>
  <c r="CD699" i="2"/>
  <c r="CC794" i="2"/>
  <c r="CD794" i="2"/>
  <c r="CC684" i="2"/>
  <c r="CD684" i="2"/>
  <c r="CD737" i="2"/>
  <c r="CC841" i="2"/>
  <c r="CC806" i="2"/>
  <c r="CD806" i="2"/>
  <c r="CC757" i="2"/>
  <c r="CD757" i="2"/>
  <c r="CC827" i="2"/>
  <c r="CD827" i="2"/>
  <c r="CC618" i="2"/>
  <c r="CD618" i="2"/>
  <c r="CC638" i="2"/>
  <c r="CD638" i="2"/>
  <c r="CD767" i="2"/>
  <c r="CD744" i="2"/>
  <c r="CC729" i="2"/>
  <c r="CD729" i="2"/>
  <c r="CC814" i="2"/>
  <c r="CD814" i="2"/>
  <c r="CC764" i="2"/>
  <c r="CD764" i="2"/>
  <c r="CC741" i="2"/>
  <c r="CD741" i="2"/>
  <c r="CC731" i="2"/>
  <c r="CD731" i="2"/>
  <c r="CC686" i="2"/>
  <c r="CD686" i="2"/>
  <c r="CD756" i="2"/>
  <c r="CD818" i="2"/>
  <c r="CC635" i="2"/>
  <c r="CD635" i="2"/>
  <c r="CC647" i="2"/>
  <c r="CD647" i="2"/>
  <c r="CC837" i="2"/>
  <c r="CC776" i="2"/>
  <c r="CD776" i="2"/>
  <c r="CC849" i="2"/>
  <c r="CC667" i="2"/>
  <c r="CD667" i="2"/>
  <c r="CC742" i="2"/>
  <c r="CD742" i="2"/>
  <c r="CC830" i="2"/>
  <c r="CD830" i="2"/>
  <c r="CC762" i="2"/>
  <c r="CD762" i="2"/>
  <c r="CC816" i="2"/>
  <c r="CD816" i="2"/>
  <c r="CC661" i="2"/>
  <c r="CD661" i="2"/>
  <c r="CD807" i="2"/>
  <c r="CD817" i="2"/>
  <c r="CD644" i="2"/>
  <c r="CC719" i="2"/>
  <c r="CD719" i="2"/>
  <c r="CC674" i="2"/>
  <c r="CD674" i="2"/>
  <c r="CC785" i="2"/>
  <c r="CD785" i="2"/>
  <c r="CC675" i="2"/>
  <c r="CD675" i="2"/>
  <c r="CD773" i="2"/>
  <c r="CC854" i="2"/>
  <c r="CC819" i="2"/>
  <c r="CD819" i="2"/>
  <c r="CC659" i="2"/>
  <c r="CD659" i="2"/>
  <c r="CC803" i="2"/>
  <c r="CD803" i="2"/>
  <c r="CC771" i="2"/>
  <c r="CD771" i="2"/>
  <c r="CD824" i="2"/>
  <c r="CD815" i="2"/>
  <c r="CD763" i="2"/>
  <c r="CC651" i="2"/>
  <c r="CD651" i="2"/>
  <c r="CC770" i="2"/>
  <c r="CD770" i="2"/>
  <c r="CC655" i="2"/>
  <c r="CD655" i="2"/>
  <c r="CC863" i="2"/>
  <c r="CC678" i="2"/>
  <c r="CD678" i="2"/>
  <c r="CD654" i="2"/>
  <c r="CD867" i="2"/>
  <c r="CC646" i="2"/>
  <c r="CD646" i="2"/>
  <c r="CC631" i="2"/>
  <c r="CD631" i="2"/>
  <c r="CD748" i="2"/>
  <c r="CC735" i="2"/>
  <c r="CD735" i="2"/>
  <c r="CD796" i="2"/>
  <c r="CC855" i="2"/>
  <c r="CD715" i="2"/>
  <c r="CC800" i="2"/>
  <c r="CD800" i="2"/>
  <c r="CC784" i="2"/>
  <c r="CD784" i="2"/>
  <c r="CD718" i="2"/>
  <c r="CC838" i="2"/>
  <c r="CC759" i="2"/>
  <c r="CD759" i="2"/>
  <c r="CC641" i="2"/>
  <c r="CD641" i="2"/>
  <c r="CC779" i="2"/>
  <c r="CD779" i="2"/>
  <c r="CD783" i="2"/>
  <c r="CC777" i="2"/>
  <c r="CD777" i="2"/>
  <c r="CC642" i="2"/>
  <c r="CD642" i="2"/>
  <c r="CC683" i="2"/>
  <c r="CD683" i="2"/>
  <c r="CD831" i="2"/>
  <c r="CD685" i="2"/>
  <c r="CC793" i="2"/>
  <c r="CD793" i="2"/>
  <c r="CC721" i="2"/>
  <c r="CD721" i="2"/>
  <c r="Q871" i="2"/>
  <c r="S871" i="2" s="1"/>
  <c r="CC765" i="2"/>
  <c r="CD765" i="2"/>
  <c r="CC714" i="2"/>
  <c r="CD714" i="2"/>
  <c r="CD697" i="2"/>
  <c r="CC666" i="2"/>
  <c r="CD666" i="2"/>
  <c r="CC672" i="2"/>
  <c r="CD672" i="2"/>
  <c r="CC834" i="2"/>
  <c r="CD834" i="2"/>
  <c r="CC668" i="2"/>
  <c r="CD668" i="2"/>
  <c r="CC663" i="2"/>
  <c r="CD663" i="2"/>
  <c r="CC848" i="2"/>
  <c r="CC810" i="2"/>
  <c r="CD810" i="2"/>
  <c r="CC640" i="2"/>
  <c r="CD640" i="2"/>
  <c r="CD689" i="2"/>
  <c r="CD665" i="2"/>
  <c r="CC758" i="2"/>
  <c r="CD758" i="2"/>
  <c r="CD695" i="2"/>
  <c r="CC791" i="2"/>
  <c r="CD791" i="2"/>
  <c r="CD671" i="2"/>
  <c r="CC780" i="2"/>
  <c r="CD780" i="2"/>
  <c r="CC717" i="2"/>
  <c r="CD717" i="2"/>
  <c r="CC862" i="2"/>
  <c r="CC804" i="2"/>
  <c r="CD804" i="2"/>
  <c r="CC732" i="2"/>
  <c r="CD732" i="2"/>
  <c r="CC670" i="2"/>
  <c r="CD670" i="2"/>
  <c r="CC798" i="2"/>
  <c r="CD798" i="2"/>
  <c r="CC852" i="2"/>
  <c r="CC669" i="2"/>
  <c r="CD669" i="2"/>
  <c r="CC760" i="2"/>
  <c r="CD760" i="2"/>
  <c r="CC630" i="2"/>
  <c r="CD630" i="2"/>
  <c r="CC822" i="2"/>
  <c r="CD822" i="2"/>
  <c r="CD835" i="2"/>
  <c r="CD728" i="2"/>
  <c r="CC626" i="2"/>
  <c r="CD626" i="2"/>
  <c r="CC775" i="2"/>
  <c r="CD775" i="2"/>
  <c r="CD705" i="2"/>
  <c r="CC658" i="2"/>
  <c r="CD658" i="2"/>
  <c r="CC797" i="2"/>
  <c r="CD797" i="2"/>
  <c r="CD673" i="2"/>
  <c r="CC792" i="2"/>
  <c r="CD792" i="2"/>
  <c r="CC860" i="2"/>
  <c r="CD624" i="2"/>
  <c r="CD799" i="2"/>
  <c r="R872" i="2"/>
  <c r="CC650" i="2"/>
  <c r="CD650" i="2"/>
  <c r="CC850" i="2"/>
  <c r="CC712" i="2"/>
  <c r="CD712" i="2"/>
  <c r="CC840" i="2"/>
  <c r="CC769" i="2"/>
  <c r="CD769" i="2"/>
  <c r="CC826" i="2"/>
  <c r="CD826" i="2"/>
  <c r="CD730" i="2"/>
  <c r="CD664" i="2"/>
  <c r="CD706" i="2"/>
  <c r="CC677" i="2"/>
  <c r="CD677" i="2"/>
  <c r="CC716" i="2"/>
  <c r="CD716" i="2"/>
  <c r="CC787" i="2"/>
  <c r="CD787" i="2"/>
  <c r="CC750" i="2"/>
  <c r="CD750" i="2"/>
  <c r="CD656" i="2"/>
  <c r="CC786" i="2"/>
  <c r="CD786" i="2"/>
  <c r="CD660" i="2"/>
  <c r="CD829" i="2"/>
  <c r="CC842" i="2"/>
  <c r="CC752" i="2"/>
  <c r="CD752" i="2"/>
  <c r="CC627" i="2"/>
  <c r="CD627" i="2"/>
  <c r="CC633" i="2"/>
  <c r="CD633" i="2"/>
  <c r="CD632" i="2"/>
  <c r="CC802" i="2"/>
  <c r="CD802" i="2"/>
  <c r="CD746" i="2"/>
  <c r="CD823" i="2"/>
  <c r="CC747" i="2"/>
  <c r="CD747" i="2"/>
  <c r="CC755" i="2"/>
  <c r="CD755" i="2"/>
  <c r="CC691" i="2"/>
  <c r="CD691" i="2"/>
  <c r="CC820" i="2"/>
  <c r="CD820" i="2"/>
  <c r="CC828" i="2"/>
  <c r="CD828" i="2"/>
  <c r="CD781" i="2"/>
  <c r="CC619" i="2"/>
  <c r="CD619" i="2"/>
  <c r="CD701" i="2"/>
  <c r="CC833" i="2"/>
  <c r="CD833" i="2"/>
  <c r="CD679" i="2"/>
  <c r="CD733" i="2"/>
  <c r="CD724" i="2"/>
  <c r="CD723" i="2"/>
  <c r="CA868" i="2"/>
  <c r="BX867" i="2"/>
  <c r="BU865" i="2"/>
  <c r="BV865" i="2" s="1"/>
  <c r="BW866" i="2"/>
  <c r="BZ866" i="2" s="1"/>
  <c r="N869" i="2"/>
  <c r="N762" i="2"/>
  <c r="N800" i="2"/>
  <c r="N807" i="2"/>
  <c r="N786" i="2"/>
  <c r="N667" i="2"/>
  <c r="N798" i="2"/>
  <c r="N757" i="2"/>
  <c r="N829" i="2"/>
  <c r="N633" i="2"/>
  <c r="N677" i="2"/>
  <c r="N808" i="2"/>
  <c r="N618" i="2"/>
  <c r="N620" i="2"/>
  <c r="N862" i="2"/>
  <c r="N744" i="2"/>
  <c r="N696" i="2"/>
  <c r="N702" i="2"/>
  <c r="N734" i="2"/>
  <c r="N678" i="2"/>
  <c r="N836" i="2"/>
  <c r="N758" i="2"/>
  <c r="N854" i="2"/>
  <c r="N722" i="2"/>
  <c r="N643" i="2"/>
  <c r="N747" i="2"/>
  <c r="N632" i="2"/>
  <c r="N802" i="2"/>
  <c r="N683" i="2"/>
  <c r="N629" i="2"/>
  <c r="N670" i="2"/>
  <c r="N742" i="2"/>
  <c r="N772" i="2"/>
  <c r="N864" i="2"/>
  <c r="N715" i="2"/>
  <c r="N799" i="2"/>
  <c r="N658" i="2"/>
  <c r="N833" i="2"/>
  <c r="N779" i="2"/>
  <c r="N622" i="2"/>
  <c r="N637" i="2"/>
  <c r="N763" i="2"/>
  <c r="N767" i="2"/>
  <c r="N818" i="2"/>
  <c r="N731" i="2"/>
  <c r="N707" i="2"/>
  <c r="N766" i="2"/>
  <c r="N669" i="2"/>
  <c r="N738" i="2"/>
  <c r="N822" i="2"/>
  <c r="N712" i="2"/>
  <c r="N782" i="2"/>
  <c r="N852" i="2"/>
  <c r="N790" i="2"/>
  <c r="N843" i="2"/>
  <c r="N739" i="2"/>
  <c r="N810" i="2"/>
  <c r="N784" i="2"/>
  <c r="N817" i="2"/>
  <c r="N813" i="2"/>
  <c r="N708" i="2"/>
  <c r="N740" i="2"/>
  <c r="N828" i="2"/>
  <c r="N746" i="2"/>
  <c r="N671" i="2"/>
  <c r="N663" i="2"/>
  <c r="N710" i="2"/>
  <c r="N837" i="2"/>
  <c r="N769" i="2"/>
  <c r="N686" i="2"/>
  <c r="N634" i="2"/>
  <c r="N651" i="2"/>
  <c r="N774" i="2"/>
  <c r="N703" i="2"/>
  <c r="N754" i="2"/>
  <c r="N627" i="2"/>
  <c r="N718" i="2"/>
  <c r="N871" i="2"/>
  <c r="N699" i="2"/>
  <c r="N674" i="2"/>
  <c r="N646" i="2"/>
  <c r="N858" i="2"/>
  <c r="N795" i="2"/>
  <c r="N788" i="2"/>
  <c r="N749" i="2"/>
  <c r="N824" i="2"/>
  <c r="N809" i="2"/>
  <c r="N682" i="2"/>
  <c r="N863" i="2"/>
  <c r="N753" i="2"/>
  <c r="N685" i="2"/>
  <c r="N644" i="2"/>
  <c r="N676" i="2"/>
  <c r="N764" i="2"/>
  <c r="N797" i="2"/>
  <c r="N768" i="2"/>
  <c r="N841" i="2"/>
  <c r="N719" i="2"/>
  <c r="N619" i="2"/>
  <c r="N831" i="2"/>
  <c r="N654" i="2"/>
  <c r="N792" i="2"/>
  <c r="N855" i="2"/>
  <c r="N821" i="2"/>
  <c r="N665" i="2"/>
  <c r="N631" i="2"/>
  <c r="N691" i="2"/>
  <c r="N806" i="2"/>
  <c r="N687" i="2"/>
  <c r="N655" i="2"/>
  <c r="N680" i="2"/>
  <c r="N701" i="2"/>
  <c r="N635" i="2"/>
  <c r="N835" i="2"/>
  <c r="N803" i="2"/>
  <c r="N783" i="2"/>
  <c r="N826" i="2"/>
  <c r="N804" i="2"/>
  <c r="N666" i="2"/>
  <c r="N773" i="2"/>
  <c r="N705" i="2"/>
  <c r="N775" i="2"/>
  <c r="N842" i="2"/>
  <c r="N662" i="2"/>
  <c r="N844" i="2"/>
  <c r="N639" i="2"/>
  <c r="N690" i="2"/>
  <c r="N865" i="2"/>
  <c r="N820" i="2"/>
  <c r="N743" i="2"/>
  <c r="N827" i="2"/>
  <c r="N853" i="2"/>
  <c r="N794" i="2"/>
  <c r="N860" i="2"/>
  <c r="N724" i="2"/>
  <c r="N751" i="2"/>
  <c r="N656" i="2"/>
  <c r="N745" i="2"/>
  <c r="N861" i="2"/>
  <c r="N735" i="2"/>
  <c r="N689" i="2"/>
  <c r="N621" i="2"/>
  <c r="N695" i="2"/>
  <c r="N791" i="2"/>
  <c r="N623" i="2"/>
  <c r="N870" i="2"/>
  <c r="N866" i="2"/>
  <c r="N777" i="2"/>
  <c r="N847" i="2"/>
  <c r="N709" i="2"/>
  <c r="N641" i="2"/>
  <c r="N711" i="2"/>
  <c r="N778" i="2"/>
  <c r="N825" i="2"/>
  <c r="N780" i="2"/>
  <c r="N624" i="2"/>
  <c r="N626" i="2"/>
  <c r="N801" i="2"/>
  <c r="N756" i="2"/>
  <c r="N679" i="2"/>
  <c r="N812" i="2"/>
  <c r="N789" i="2"/>
  <c r="N752" i="2"/>
  <c r="N845" i="2"/>
  <c r="N796" i="2"/>
  <c r="N660" i="2"/>
  <c r="N834" i="2"/>
  <c r="N846" i="2"/>
  <c r="N681" i="2"/>
  <c r="N857" i="2"/>
  <c r="N765" i="2"/>
  <c r="N625" i="2"/>
  <c r="N638" i="2"/>
  <c r="N723" i="2"/>
  <c r="N730" i="2"/>
  <c r="N725" i="2"/>
  <c r="N659" i="2"/>
  <c r="N849" i="2"/>
  <c r="N713" i="2"/>
  <c r="N787" i="2"/>
  <c r="N823" i="2"/>
  <c r="N657" i="2"/>
  <c r="N726" i="2"/>
  <c r="N688" i="2"/>
  <c r="N733" i="2"/>
  <c r="N727" i="2"/>
  <c r="N698" i="2"/>
  <c r="N776" i="2"/>
  <c r="N760" i="2"/>
  <c r="N645" i="2"/>
  <c r="N720" i="2"/>
  <c r="N647" i="2"/>
  <c r="N714" i="2"/>
  <c r="N761" i="2"/>
  <c r="N716" i="2"/>
  <c r="N642" i="2"/>
  <c r="N805" i="2"/>
  <c r="N737" i="2"/>
  <c r="N692" i="2"/>
  <c r="N675" i="2"/>
  <c r="N748" i="2"/>
  <c r="N661" i="2"/>
  <c r="N811" i="2"/>
  <c r="N781" i="2"/>
  <c r="N732" i="2"/>
  <c r="N848" i="2"/>
  <c r="N770" i="2"/>
  <c r="N759" i="2"/>
  <c r="N856" i="2"/>
  <c r="N793" i="2"/>
  <c r="N851" i="2"/>
  <c r="N672" i="2"/>
  <c r="N816" i="2"/>
  <c r="N640" i="2"/>
  <c r="N717" i="2"/>
  <c r="N700" i="2"/>
  <c r="N694" i="2"/>
  <c r="N785" i="2"/>
  <c r="N649" i="2"/>
  <c r="N704" i="2"/>
  <c r="N664" i="2"/>
  <c r="N728" i="2"/>
  <c r="N850" i="2"/>
  <c r="N867" i="2"/>
  <c r="N771" i="2"/>
  <c r="N814" i="2"/>
  <c r="N650" i="2"/>
  <c r="N697" i="2"/>
  <c r="N652" i="2"/>
  <c r="N693" i="2"/>
  <c r="N741" i="2"/>
  <c r="N673" i="2"/>
  <c r="N628" i="2"/>
  <c r="N630" i="2"/>
  <c r="N684" i="2"/>
  <c r="N840" i="2"/>
  <c r="N750" i="2"/>
  <c r="N653" i="2"/>
  <c r="N668" i="2"/>
  <c r="N839" i="2"/>
  <c r="N706" i="2"/>
  <c r="N859" i="2"/>
  <c r="N648" i="2"/>
  <c r="N729" i="2"/>
  <c r="N832" i="2"/>
  <c r="N755" i="2"/>
  <c r="N868" i="2"/>
  <c r="N838" i="2"/>
  <c r="N736" i="2"/>
  <c r="N636" i="2"/>
  <c r="N819" i="2"/>
  <c r="N721" i="2"/>
  <c r="N830" i="2"/>
  <c r="N815" i="2"/>
  <c r="Z97" i="2"/>
  <c r="D28" i="2"/>
  <c r="O872" i="2"/>
  <c r="P872" i="2" s="1"/>
  <c r="Z112" i="2"/>
  <c r="Z105" i="2"/>
  <c r="Z103" i="2"/>
  <c r="L601" i="2"/>
  <c r="L585" i="2"/>
  <c r="L561" i="2"/>
  <c r="L551" i="2"/>
  <c r="L543" i="2"/>
  <c r="L513" i="2"/>
  <c r="L503" i="2"/>
  <c r="L495" i="2"/>
  <c r="L465" i="2"/>
  <c r="L455" i="2"/>
  <c r="L447" i="2"/>
  <c r="L417" i="2"/>
  <c r="L407" i="2"/>
  <c r="L401" i="2"/>
  <c r="L345" i="2"/>
  <c r="L321" i="2"/>
  <c r="L273" i="2"/>
  <c r="L265" i="2"/>
  <c r="L217" i="2"/>
  <c r="L209" i="2"/>
  <c r="L153" i="2"/>
  <c r="L145" i="2"/>
  <c r="L105" i="2"/>
  <c r="L73" i="2"/>
  <c r="L41" i="2"/>
  <c r="L599" i="2"/>
  <c r="L591" i="2"/>
  <c r="L583" i="2"/>
  <c r="L575" i="2"/>
  <c r="L545" i="2"/>
  <c r="L535" i="2"/>
  <c r="L521" i="2"/>
  <c r="L505" i="2"/>
  <c r="L489" i="2"/>
  <c r="L471" i="2"/>
  <c r="L463" i="2"/>
  <c r="L457" i="2"/>
  <c r="L425" i="2"/>
  <c r="L415" i="2"/>
  <c r="L393" i="2"/>
  <c r="L361" i="2"/>
  <c r="L353" i="2"/>
  <c r="L305" i="2"/>
  <c r="L297" i="2"/>
  <c r="L249" i="2"/>
  <c r="L241" i="2"/>
  <c r="L201" i="2"/>
  <c r="L177" i="2"/>
  <c r="L161" i="2"/>
  <c r="L121" i="2"/>
  <c r="L89" i="2"/>
  <c r="L81" i="2"/>
  <c r="L33" i="2"/>
  <c r="L607" i="2"/>
  <c r="L593" i="2"/>
  <c r="L569" i="2"/>
  <c r="L553" i="2"/>
  <c r="L527" i="2"/>
  <c r="L519" i="2"/>
  <c r="L511" i="2"/>
  <c r="L481" i="2"/>
  <c r="L473" i="2"/>
  <c r="L441" i="2"/>
  <c r="L431" i="2"/>
  <c r="L423" i="2"/>
  <c r="L385" i="2"/>
  <c r="L377" i="2"/>
  <c r="L369" i="2"/>
  <c r="L329" i="2"/>
  <c r="L313" i="2"/>
  <c r="L281" i="2"/>
  <c r="L233" i="2"/>
  <c r="L169" i="2"/>
  <c r="L113" i="2"/>
  <c r="L49" i="2"/>
  <c r="L609" i="2"/>
  <c r="L577" i="2"/>
  <c r="L567" i="2"/>
  <c r="L559" i="2"/>
  <c r="L537" i="2"/>
  <c r="L529" i="2"/>
  <c r="L497" i="2"/>
  <c r="L487" i="2"/>
  <c r="L479" i="2"/>
  <c r="L449" i="2"/>
  <c r="L439" i="2"/>
  <c r="L433" i="2"/>
  <c r="L409" i="2"/>
  <c r="L399" i="2"/>
  <c r="L391" i="2"/>
  <c r="L383" i="2"/>
  <c r="L375" i="2"/>
  <c r="L337" i="2"/>
  <c r="L289" i="2"/>
  <c r="L257" i="2"/>
  <c r="L225" i="2"/>
  <c r="L193" i="2"/>
  <c r="L185" i="2"/>
  <c r="L137" i="2"/>
  <c r="L129" i="2"/>
  <c r="L97" i="2"/>
  <c r="L65" i="2"/>
  <c r="L57" i="2"/>
  <c r="L617" i="2"/>
  <c r="L613" i="2"/>
  <c r="L605" i="2"/>
  <c r="L597" i="2"/>
  <c r="L595" i="2"/>
  <c r="L587" i="2"/>
  <c r="L579" i="2"/>
  <c r="L571" i="2"/>
  <c r="L563" i="2"/>
  <c r="L555" i="2"/>
  <c r="L547" i="2"/>
  <c r="L533" i="2"/>
  <c r="L525" i="2"/>
  <c r="L517" i="2"/>
  <c r="L509" i="2"/>
  <c r="L501" i="2"/>
  <c r="L493" i="2"/>
  <c r="L485" i="2"/>
  <c r="L477" i="2"/>
  <c r="L469" i="2"/>
  <c r="L461" i="2"/>
  <c r="L459" i="2"/>
  <c r="L453" i="2"/>
  <c r="L445" i="2"/>
  <c r="L443" i="2"/>
  <c r="L437" i="2"/>
  <c r="L429" i="2"/>
  <c r="L427" i="2"/>
  <c r="L421" i="2"/>
  <c r="L419" i="2"/>
  <c r="L413" i="2"/>
  <c r="L411" i="2"/>
  <c r="L405" i="2"/>
  <c r="L403" i="2"/>
  <c r="L397" i="2"/>
  <c r="L395" i="2"/>
  <c r="L389" i="2"/>
  <c r="L387" i="2"/>
  <c r="L381" i="2"/>
  <c r="L379" i="2"/>
  <c r="L373" i="2"/>
  <c r="L371" i="2"/>
  <c r="L611" i="2"/>
  <c r="L603" i="2"/>
  <c r="L589" i="2"/>
  <c r="L581" i="2"/>
  <c r="L573" i="2"/>
  <c r="L565" i="2"/>
  <c r="L557" i="2"/>
  <c r="L549" i="2"/>
  <c r="L541" i="2"/>
  <c r="L539" i="2"/>
  <c r="L531" i="2"/>
  <c r="L523" i="2"/>
  <c r="L515" i="2"/>
  <c r="L507" i="2"/>
  <c r="L499" i="2"/>
  <c r="L491" i="2"/>
  <c r="L483" i="2"/>
  <c r="L475" i="2"/>
  <c r="L467" i="2"/>
  <c r="L451" i="2"/>
  <c r="L435" i="2"/>
  <c r="L363" i="2"/>
  <c r="L355" i="2"/>
  <c r="L347" i="2"/>
  <c r="L339" i="2"/>
  <c r="L331" i="2"/>
  <c r="L323" i="2"/>
  <c r="L315" i="2"/>
  <c r="L307" i="2"/>
  <c r="L299" i="2"/>
  <c r="L291" i="2"/>
  <c r="L283" i="2"/>
  <c r="L275" i="2"/>
  <c r="L267" i="2"/>
  <c r="L259" i="2"/>
  <c r="L251" i="2"/>
  <c r="L243" i="2"/>
  <c r="L235" i="2"/>
  <c r="L227" i="2"/>
  <c r="L219" i="2"/>
  <c r="L211" i="2"/>
  <c r="L203" i="2"/>
  <c r="L195" i="2"/>
  <c r="L187" i="2"/>
  <c r="L179" i="2"/>
  <c r="L171" i="2"/>
  <c r="L163" i="2"/>
  <c r="L155" i="2"/>
  <c r="L147" i="2"/>
  <c r="L139" i="2"/>
  <c r="L131" i="2"/>
  <c r="L123" i="2"/>
  <c r="L115" i="2"/>
  <c r="L107" i="2"/>
  <c r="L99" i="2"/>
  <c r="L91" i="2"/>
  <c r="L83" i="2"/>
  <c r="L75" i="2"/>
  <c r="L67" i="2"/>
  <c r="L59" i="2"/>
  <c r="L51" i="2"/>
  <c r="L43" i="2"/>
  <c r="L35" i="2"/>
  <c r="L367" i="2"/>
  <c r="L365" i="2"/>
  <c r="L359" i="2"/>
  <c r="L357" i="2"/>
  <c r="L351" i="2"/>
  <c r="L349" i="2"/>
  <c r="L343" i="2"/>
  <c r="L341" i="2"/>
  <c r="L335" i="2"/>
  <c r="L333" i="2"/>
  <c r="L327" i="2"/>
  <c r="L325" i="2"/>
  <c r="L319" i="2"/>
  <c r="L317" i="2"/>
  <c r="L311" i="2"/>
  <c r="L309" i="2"/>
  <c r="L303" i="2"/>
  <c r="L301" i="2"/>
  <c r="L295" i="2"/>
  <c r="L293" i="2"/>
  <c r="L287" i="2"/>
  <c r="L285" i="2"/>
  <c r="L279" i="2"/>
  <c r="L277" i="2"/>
  <c r="L271" i="2"/>
  <c r="L269" i="2"/>
  <c r="L263" i="2"/>
  <c r="L261" i="2"/>
  <c r="L255" i="2"/>
  <c r="L253" i="2"/>
  <c r="L247" i="2"/>
  <c r="L245" i="2"/>
  <c r="L239" i="2"/>
  <c r="L237" i="2"/>
  <c r="L231" i="2"/>
  <c r="L229" i="2"/>
  <c r="L223" i="2"/>
  <c r="L221" i="2"/>
  <c r="L215" i="2"/>
  <c r="L213" i="2"/>
  <c r="L207" i="2"/>
  <c r="L205" i="2"/>
  <c r="L199" i="2"/>
  <c r="L197" i="2"/>
  <c r="L191" i="2"/>
  <c r="L189" i="2"/>
  <c r="L183" i="2"/>
  <c r="L181" i="2"/>
  <c r="L175" i="2"/>
  <c r="L173" i="2"/>
  <c r="L167" i="2"/>
  <c r="L165" i="2"/>
  <c r="L159" i="2"/>
  <c r="L157" i="2"/>
  <c r="L151" i="2"/>
  <c r="L149" i="2"/>
  <c r="L143" i="2"/>
  <c r="L141" i="2"/>
  <c r="L135" i="2"/>
  <c r="L133" i="2"/>
  <c r="L127" i="2"/>
  <c r="L125" i="2"/>
  <c r="L119" i="2"/>
  <c r="L117" i="2"/>
  <c r="L111" i="2"/>
  <c r="L109" i="2"/>
  <c r="L103" i="2"/>
  <c r="L101" i="2"/>
  <c r="L95" i="2"/>
  <c r="L93" i="2"/>
  <c r="L87" i="2"/>
  <c r="L85" i="2"/>
  <c r="L79" i="2"/>
  <c r="L77" i="2"/>
  <c r="L71" i="2"/>
  <c r="L69" i="2"/>
  <c r="L63" i="2"/>
  <c r="L61" i="2"/>
  <c r="L55" i="2"/>
  <c r="L53" i="2"/>
  <c r="L47" i="2"/>
  <c r="L45" i="2"/>
  <c r="L39" i="2"/>
  <c r="L37" i="2"/>
  <c r="L615" i="2"/>
  <c r="L612" i="2"/>
  <c r="L608" i="2"/>
  <c r="L604" i="2"/>
  <c r="L600" i="2"/>
  <c r="L596" i="2"/>
  <c r="L592" i="2"/>
  <c r="L588" i="2"/>
  <c r="L584" i="2"/>
  <c r="L580" i="2"/>
  <c r="L576" i="2"/>
  <c r="L572" i="2"/>
  <c r="L568" i="2"/>
  <c r="L562" i="2"/>
  <c r="L558" i="2"/>
  <c r="L554" i="2"/>
  <c r="L550" i="2"/>
  <c r="L548" i="2"/>
  <c r="L544" i="2"/>
  <c r="L542" i="2"/>
  <c r="L540" i="2"/>
  <c r="L538" i="2"/>
  <c r="L536" i="2"/>
  <c r="L532" i="2"/>
  <c r="L530" i="2"/>
  <c r="L528" i="2"/>
  <c r="L526" i="2"/>
  <c r="L524" i="2"/>
  <c r="L522" i="2"/>
  <c r="L520" i="2"/>
  <c r="L518" i="2"/>
  <c r="L516" i="2"/>
  <c r="L514" i="2"/>
  <c r="L512" i="2"/>
  <c r="L510" i="2"/>
  <c r="L508" i="2"/>
  <c r="L506" i="2"/>
  <c r="L504" i="2"/>
  <c r="L502" i="2"/>
  <c r="L500" i="2"/>
  <c r="L498" i="2"/>
  <c r="L496" i="2"/>
  <c r="L494" i="2"/>
  <c r="L492" i="2"/>
  <c r="L490" i="2"/>
  <c r="L488" i="2"/>
  <c r="L486" i="2"/>
  <c r="L484" i="2"/>
  <c r="L482" i="2"/>
  <c r="L480" i="2"/>
  <c r="L478" i="2"/>
  <c r="L476" i="2"/>
  <c r="L474" i="2"/>
  <c r="L472" i="2"/>
  <c r="L470" i="2"/>
  <c r="L468" i="2"/>
  <c r="L466" i="2"/>
  <c r="L464" i="2"/>
  <c r="L462" i="2"/>
  <c r="L460" i="2"/>
  <c r="L458" i="2"/>
  <c r="L456" i="2"/>
  <c r="L454" i="2"/>
  <c r="L452" i="2"/>
  <c r="L450" i="2"/>
  <c r="L448" i="2"/>
  <c r="L446" i="2"/>
  <c r="L444" i="2"/>
  <c r="L442" i="2"/>
  <c r="L440" i="2"/>
  <c r="L438" i="2"/>
  <c r="L436" i="2"/>
  <c r="L434" i="2"/>
  <c r="L432" i="2"/>
  <c r="L430" i="2"/>
  <c r="L428" i="2"/>
  <c r="L426" i="2"/>
  <c r="L424" i="2"/>
  <c r="L422" i="2"/>
  <c r="L420" i="2"/>
  <c r="L418" i="2"/>
  <c r="L416" i="2"/>
  <c r="L414" i="2"/>
  <c r="L412" i="2"/>
  <c r="L410" i="2"/>
  <c r="L408" i="2"/>
  <c r="L406" i="2"/>
  <c r="L404" i="2"/>
  <c r="L402" i="2"/>
  <c r="L400" i="2"/>
  <c r="L398" i="2"/>
  <c r="L396" i="2"/>
  <c r="L394" i="2"/>
  <c r="L392" i="2"/>
  <c r="L390" i="2"/>
  <c r="L388" i="2"/>
  <c r="L386" i="2"/>
  <c r="L384" i="2"/>
  <c r="L382" i="2"/>
  <c r="L380" i="2"/>
  <c r="L378" i="2"/>
  <c r="L376" i="2"/>
  <c r="L374" i="2"/>
  <c r="L372" i="2"/>
  <c r="L370" i="2"/>
  <c r="L610" i="2"/>
  <c r="L606" i="2"/>
  <c r="L602" i="2"/>
  <c r="L598" i="2"/>
  <c r="L594" i="2"/>
  <c r="L590" i="2"/>
  <c r="L586" i="2"/>
  <c r="L582" i="2"/>
  <c r="L578" i="2"/>
  <c r="L574" i="2"/>
  <c r="L570" i="2"/>
  <c r="L566" i="2"/>
  <c r="L564" i="2"/>
  <c r="L560" i="2"/>
  <c r="L556" i="2"/>
  <c r="L552" i="2"/>
  <c r="L546" i="2"/>
  <c r="L534" i="2"/>
  <c r="L368" i="2"/>
  <c r="L366" i="2"/>
  <c r="L364" i="2"/>
  <c r="L362" i="2"/>
  <c r="L360" i="2"/>
  <c r="L358" i="2"/>
  <c r="L356" i="2"/>
  <c r="L354" i="2"/>
  <c r="L352" i="2"/>
  <c r="L350" i="2"/>
  <c r="L348" i="2"/>
  <c r="L346" i="2"/>
  <c r="L344" i="2"/>
  <c r="L342" i="2"/>
  <c r="L340" i="2"/>
  <c r="L338" i="2"/>
  <c r="L336" i="2"/>
  <c r="L334" i="2"/>
  <c r="L332" i="2"/>
  <c r="L330" i="2"/>
  <c r="L328" i="2"/>
  <c r="L326" i="2"/>
  <c r="L324" i="2"/>
  <c r="L322" i="2"/>
  <c r="L320" i="2"/>
  <c r="L318" i="2"/>
  <c r="L316" i="2"/>
  <c r="L314" i="2"/>
  <c r="L312" i="2"/>
  <c r="L310" i="2"/>
  <c r="L308" i="2"/>
  <c r="L306" i="2"/>
  <c r="L304" i="2"/>
  <c r="L302" i="2"/>
  <c r="L300" i="2"/>
  <c r="L298" i="2"/>
  <c r="L296" i="2"/>
  <c r="L294" i="2"/>
  <c r="L292" i="2"/>
  <c r="L290" i="2"/>
  <c r="L288" i="2"/>
  <c r="L286" i="2"/>
  <c r="L284" i="2"/>
  <c r="L282" i="2"/>
  <c r="L280" i="2"/>
  <c r="L278" i="2"/>
  <c r="L276" i="2"/>
  <c r="L274" i="2"/>
  <c r="L272" i="2"/>
  <c r="L270" i="2"/>
  <c r="L268" i="2"/>
  <c r="L266" i="2"/>
  <c r="L264" i="2"/>
  <c r="L262" i="2"/>
  <c r="L260" i="2"/>
  <c r="L258" i="2"/>
  <c r="L256" i="2"/>
  <c r="L254" i="2"/>
  <c r="L252" i="2"/>
  <c r="L250" i="2"/>
  <c r="L248" i="2"/>
  <c r="L246" i="2"/>
  <c r="L244" i="2"/>
  <c r="L242" i="2"/>
  <c r="L240" i="2"/>
  <c r="L238" i="2"/>
  <c r="L236" i="2"/>
  <c r="L234" i="2"/>
  <c r="L232" i="2"/>
  <c r="L230" i="2"/>
  <c r="L228" i="2"/>
  <c r="L226" i="2"/>
  <c r="L224" i="2"/>
  <c r="L222" i="2"/>
  <c r="L220" i="2"/>
  <c r="L218" i="2"/>
  <c r="L216" i="2"/>
  <c r="L214" i="2"/>
  <c r="L212" i="2"/>
  <c r="L210" i="2"/>
  <c r="L208" i="2"/>
  <c r="L206" i="2"/>
  <c r="L204" i="2"/>
  <c r="L202" i="2"/>
  <c r="L200" i="2"/>
  <c r="L198" i="2"/>
  <c r="L196" i="2"/>
  <c r="L194" i="2"/>
  <c r="L192" i="2"/>
  <c r="L190" i="2"/>
  <c r="L188" i="2"/>
  <c r="L186" i="2"/>
  <c r="L184" i="2"/>
  <c r="L182" i="2"/>
  <c r="L180" i="2"/>
  <c r="L178" i="2"/>
  <c r="L176" i="2"/>
  <c r="L174" i="2"/>
  <c r="L172" i="2"/>
  <c r="L170" i="2"/>
  <c r="L168" i="2"/>
  <c r="L166" i="2"/>
  <c r="L164" i="2"/>
  <c r="L162" i="2"/>
  <c r="L160" i="2"/>
  <c r="L158" i="2"/>
  <c r="L156" i="2"/>
  <c r="L154" i="2"/>
  <c r="L152" i="2"/>
  <c r="L150" i="2"/>
  <c r="L148" i="2"/>
  <c r="L146" i="2"/>
  <c r="L144" i="2"/>
  <c r="L142" i="2"/>
  <c r="L140" i="2"/>
  <c r="L138" i="2"/>
  <c r="L136" i="2"/>
  <c r="L134" i="2"/>
  <c r="L132" i="2"/>
  <c r="L130" i="2"/>
  <c r="L128" i="2"/>
  <c r="L126" i="2"/>
  <c r="L124" i="2"/>
  <c r="L122" i="2"/>
  <c r="L120" i="2"/>
  <c r="L118" i="2"/>
  <c r="L116" i="2"/>
  <c r="L114" i="2"/>
  <c r="L112" i="2"/>
  <c r="L110" i="2"/>
  <c r="L108" i="2"/>
  <c r="L106" i="2"/>
  <c r="L104" i="2"/>
  <c r="L102" i="2"/>
  <c r="L100" i="2"/>
  <c r="L98" i="2"/>
  <c r="L96" i="2"/>
  <c r="L94" i="2"/>
  <c r="L92" i="2"/>
  <c r="L90" i="2"/>
  <c r="L88" i="2"/>
  <c r="L86" i="2"/>
  <c r="L84" i="2"/>
  <c r="L82" i="2"/>
  <c r="L80" i="2"/>
  <c r="L78" i="2"/>
  <c r="L76" i="2"/>
  <c r="L74" i="2"/>
  <c r="L72" i="2"/>
  <c r="L70" i="2"/>
  <c r="L68" i="2"/>
  <c r="L66" i="2"/>
  <c r="L64" i="2"/>
  <c r="L62" i="2"/>
  <c r="L60" i="2"/>
  <c r="L58" i="2"/>
  <c r="L56" i="2"/>
  <c r="L54" i="2"/>
  <c r="L52" i="2"/>
  <c r="L50" i="2"/>
  <c r="L48" i="2"/>
  <c r="L46" i="2"/>
  <c r="L44" i="2"/>
  <c r="L42" i="2"/>
  <c r="L40" i="2"/>
  <c r="L38" i="2"/>
  <c r="L36" i="2"/>
  <c r="L34" i="2"/>
  <c r="L616" i="2"/>
  <c r="L614" i="2"/>
  <c r="J34" i="2"/>
  <c r="I613" i="2"/>
  <c r="K613" i="2"/>
  <c r="J613" i="2"/>
  <c r="I589" i="2"/>
  <c r="K589" i="2"/>
  <c r="J589" i="2"/>
  <c r="J565" i="2"/>
  <c r="K565" i="2"/>
  <c r="I565" i="2"/>
  <c r="J533" i="2"/>
  <c r="K533" i="2"/>
  <c r="I533" i="2"/>
  <c r="I501" i="2"/>
  <c r="K501" i="2"/>
  <c r="J501" i="2"/>
  <c r="K469" i="2"/>
  <c r="I469" i="2"/>
  <c r="J469" i="2"/>
  <c r="J437" i="2"/>
  <c r="K437" i="2"/>
  <c r="I437" i="2"/>
  <c r="J413" i="2"/>
  <c r="K413" i="2"/>
  <c r="I413" i="2"/>
  <c r="J381" i="2"/>
  <c r="I381" i="2"/>
  <c r="K381" i="2"/>
  <c r="J349" i="2"/>
  <c r="I349" i="2"/>
  <c r="K349" i="2"/>
  <c r="J325" i="2"/>
  <c r="K325" i="2"/>
  <c r="I325" i="2"/>
  <c r="I293" i="2"/>
  <c r="J293" i="2"/>
  <c r="K293" i="2"/>
  <c r="I261" i="2"/>
  <c r="J261" i="2"/>
  <c r="K261" i="2"/>
  <c r="I229" i="2"/>
  <c r="J229" i="2"/>
  <c r="K229" i="2"/>
  <c r="K197" i="2"/>
  <c r="I197" i="2"/>
  <c r="J197" i="2"/>
  <c r="K165" i="2"/>
  <c r="I165" i="2"/>
  <c r="J165" i="2"/>
  <c r="K133" i="2"/>
  <c r="I133" i="2"/>
  <c r="J133" i="2"/>
  <c r="I101" i="2"/>
  <c r="J101" i="2"/>
  <c r="K101" i="2"/>
  <c r="I69" i="2"/>
  <c r="J69" i="2"/>
  <c r="K69" i="2"/>
  <c r="I37" i="2"/>
  <c r="J37" i="2"/>
  <c r="K37" i="2"/>
  <c r="I33" i="2"/>
  <c r="I615" i="2"/>
  <c r="K615" i="2"/>
  <c r="J615" i="2"/>
  <c r="I607" i="2"/>
  <c r="K607" i="2"/>
  <c r="J607" i="2"/>
  <c r="I599" i="2"/>
  <c r="K599" i="2"/>
  <c r="J599" i="2"/>
  <c r="I591" i="2"/>
  <c r="K591" i="2"/>
  <c r="J591" i="2"/>
  <c r="I583" i="2"/>
  <c r="K583" i="2"/>
  <c r="J583" i="2"/>
  <c r="I575" i="2"/>
  <c r="K575" i="2"/>
  <c r="J575" i="2"/>
  <c r="J567" i="2"/>
  <c r="I567" i="2"/>
  <c r="K567" i="2"/>
  <c r="J559" i="2"/>
  <c r="I559" i="2"/>
  <c r="K559" i="2"/>
  <c r="J551" i="2"/>
  <c r="I551" i="2"/>
  <c r="K551" i="2"/>
  <c r="J543" i="2"/>
  <c r="I543" i="2"/>
  <c r="K543" i="2"/>
  <c r="J535" i="2"/>
  <c r="I535" i="2"/>
  <c r="K535" i="2"/>
  <c r="J527" i="2"/>
  <c r="I527" i="2"/>
  <c r="K527" i="2"/>
  <c r="J519" i="2"/>
  <c r="I519" i="2"/>
  <c r="K519" i="2"/>
  <c r="I511" i="2"/>
  <c r="J511" i="2"/>
  <c r="K511" i="2"/>
  <c r="I503" i="2"/>
  <c r="K503" i="2"/>
  <c r="J503" i="2"/>
  <c r="J495" i="2"/>
  <c r="I495" i="2"/>
  <c r="K495" i="2"/>
  <c r="J487" i="2"/>
  <c r="K487" i="2"/>
  <c r="I487" i="2"/>
  <c r="J479" i="2"/>
  <c r="K479" i="2"/>
  <c r="I479" i="2"/>
  <c r="J471" i="2"/>
  <c r="I471" i="2"/>
  <c r="K471" i="2"/>
  <c r="J463" i="2"/>
  <c r="K463" i="2"/>
  <c r="I463" i="2"/>
  <c r="I455" i="2"/>
  <c r="J455" i="2"/>
  <c r="K455" i="2"/>
  <c r="J447" i="2"/>
  <c r="K447" i="2"/>
  <c r="I447" i="2"/>
  <c r="J439" i="2"/>
  <c r="K439" i="2"/>
  <c r="I439" i="2"/>
  <c r="J431" i="2"/>
  <c r="K431" i="2"/>
  <c r="I431" i="2"/>
  <c r="J423" i="2"/>
  <c r="K423" i="2"/>
  <c r="I423" i="2"/>
  <c r="J415" i="2"/>
  <c r="K415" i="2"/>
  <c r="I415" i="2"/>
  <c r="I407" i="2"/>
  <c r="J407" i="2"/>
  <c r="K407" i="2"/>
  <c r="I399" i="2"/>
  <c r="K399" i="2"/>
  <c r="J399" i="2"/>
  <c r="I391" i="2"/>
  <c r="J391" i="2"/>
  <c r="K391" i="2"/>
  <c r="I383" i="2"/>
  <c r="J383" i="2"/>
  <c r="K383" i="2"/>
  <c r="I375" i="2"/>
  <c r="J375" i="2"/>
  <c r="K375" i="2"/>
  <c r="I367" i="2"/>
  <c r="J367" i="2"/>
  <c r="K367" i="2"/>
  <c r="I359" i="2"/>
  <c r="J359" i="2"/>
  <c r="K359" i="2"/>
  <c r="I351" i="2"/>
  <c r="J351" i="2"/>
  <c r="K351" i="2"/>
  <c r="I343" i="2"/>
  <c r="J343" i="2"/>
  <c r="K343" i="2"/>
  <c r="I335" i="2"/>
  <c r="J335" i="2"/>
  <c r="K335" i="2"/>
  <c r="I327" i="2"/>
  <c r="J327" i="2"/>
  <c r="K327" i="2"/>
  <c r="I319" i="2"/>
  <c r="J319" i="2"/>
  <c r="K319" i="2"/>
  <c r="I311" i="2"/>
  <c r="J311" i="2"/>
  <c r="K311" i="2"/>
  <c r="I303" i="2"/>
  <c r="J303" i="2"/>
  <c r="K303" i="2"/>
  <c r="I295" i="2"/>
  <c r="J295" i="2"/>
  <c r="K295" i="2"/>
  <c r="I287" i="2"/>
  <c r="J287" i="2"/>
  <c r="K287" i="2"/>
  <c r="I279" i="2"/>
  <c r="J279" i="2"/>
  <c r="K279" i="2"/>
  <c r="I271" i="2"/>
  <c r="J271" i="2"/>
  <c r="K271" i="2"/>
  <c r="I263" i="2"/>
  <c r="J263" i="2"/>
  <c r="K263" i="2"/>
  <c r="I255" i="2"/>
  <c r="J255" i="2"/>
  <c r="K255" i="2"/>
  <c r="I247" i="2"/>
  <c r="J247" i="2"/>
  <c r="K247" i="2"/>
  <c r="K239" i="2"/>
  <c r="I239" i="2"/>
  <c r="J239" i="2"/>
  <c r="J231" i="2"/>
  <c r="K231" i="2"/>
  <c r="I231" i="2"/>
  <c r="K223" i="2"/>
  <c r="J223" i="2"/>
  <c r="I223" i="2"/>
  <c r="J215" i="2"/>
  <c r="K215" i="2"/>
  <c r="I215" i="2"/>
  <c r="K207" i="2"/>
  <c r="I207" i="2"/>
  <c r="J207" i="2"/>
  <c r="K199" i="2"/>
  <c r="J199" i="2"/>
  <c r="I199" i="2"/>
  <c r="K191" i="2"/>
  <c r="I191" i="2"/>
  <c r="J191" i="2"/>
  <c r="I183" i="2"/>
  <c r="J183" i="2"/>
  <c r="K183" i="2"/>
  <c r="K175" i="2"/>
  <c r="J175" i="2"/>
  <c r="I175" i="2"/>
  <c r="J167" i="2"/>
  <c r="K167" i="2"/>
  <c r="I167" i="2"/>
  <c r="K159" i="2"/>
  <c r="I159" i="2"/>
  <c r="J159" i="2"/>
  <c r="I151" i="2"/>
  <c r="J151" i="2"/>
  <c r="K151" i="2"/>
  <c r="K143" i="2"/>
  <c r="I143" i="2"/>
  <c r="J143" i="2"/>
  <c r="I135" i="2"/>
  <c r="K135" i="2"/>
  <c r="J135" i="2"/>
  <c r="K127" i="2"/>
  <c r="I127" i="2"/>
  <c r="J127" i="2"/>
  <c r="K119" i="2"/>
  <c r="I119" i="2"/>
  <c r="J119" i="2"/>
  <c r="K111" i="2"/>
  <c r="J111" i="2"/>
  <c r="I111" i="2"/>
  <c r="K103" i="2"/>
  <c r="I103" i="2"/>
  <c r="J103" i="2"/>
  <c r="K95" i="2"/>
  <c r="J95" i="2"/>
  <c r="I95" i="2"/>
  <c r="K87" i="2"/>
  <c r="I87" i="2"/>
  <c r="J87" i="2"/>
  <c r="K79" i="2"/>
  <c r="J79" i="2"/>
  <c r="I79" i="2"/>
  <c r="K71" i="2"/>
  <c r="I71" i="2"/>
  <c r="J71" i="2"/>
  <c r="J63" i="2"/>
  <c r="K63" i="2"/>
  <c r="I63" i="2"/>
  <c r="I55" i="2"/>
  <c r="J55" i="2"/>
  <c r="K55" i="2"/>
  <c r="I47" i="2"/>
  <c r="J47" i="2"/>
  <c r="K47" i="2"/>
  <c r="I39" i="2"/>
  <c r="J39" i="2"/>
  <c r="K39" i="2"/>
  <c r="K33" i="2"/>
  <c r="K614" i="2"/>
  <c r="I614" i="2"/>
  <c r="J614" i="2"/>
  <c r="K606" i="2"/>
  <c r="I606" i="2"/>
  <c r="J606" i="2"/>
  <c r="K598" i="2"/>
  <c r="I598" i="2"/>
  <c r="J598" i="2"/>
  <c r="K590" i="2"/>
  <c r="I590" i="2"/>
  <c r="J590" i="2"/>
  <c r="K582" i="2"/>
  <c r="I582" i="2"/>
  <c r="J582" i="2"/>
  <c r="K574" i="2"/>
  <c r="I574" i="2"/>
  <c r="J574" i="2"/>
  <c r="I566" i="2"/>
  <c r="K566" i="2"/>
  <c r="J566" i="2"/>
  <c r="K558" i="2"/>
  <c r="I558" i="2"/>
  <c r="J558" i="2"/>
  <c r="I550" i="2"/>
  <c r="K550" i="2"/>
  <c r="J550" i="2"/>
  <c r="K542" i="2"/>
  <c r="I542" i="2"/>
  <c r="J542" i="2"/>
  <c r="J534" i="2"/>
  <c r="I534" i="2"/>
  <c r="K534" i="2"/>
  <c r="J526" i="2"/>
  <c r="K526" i="2"/>
  <c r="I526" i="2"/>
  <c r="J518" i="2"/>
  <c r="K518" i="2"/>
  <c r="I518" i="2"/>
  <c r="I510" i="2"/>
  <c r="K510" i="2"/>
  <c r="J510" i="2"/>
  <c r="K502" i="2"/>
  <c r="I502" i="2"/>
  <c r="J502" i="2"/>
  <c r="K494" i="2"/>
  <c r="J494" i="2"/>
  <c r="I494" i="2"/>
  <c r="K486" i="2"/>
  <c r="I486" i="2"/>
  <c r="J486" i="2"/>
  <c r="K478" i="2"/>
  <c r="I478" i="2"/>
  <c r="J478" i="2"/>
  <c r="K470" i="2"/>
  <c r="I470" i="2"/>
  <c r="J470" i="2"/>
  <c r="K462" i="2"/>
  <c r="I462" i="2"/>
  <c r="J462" i="2"/>
  <c r="K454" i="2"/>
  <c r="I454" i="2"/>
  <c r="J454" i="2"/>
  <c r="K446" i="2"/>
  <c r="I446" i="2"/>
  <c r="J446" i="2"/>
  <c r="K438" i="2"/>
  <c r="I438" i="2"/>
  <c r="J438" i="2"/>
  <c r="K430" i="2"/>
  <c r="I430" i="2"/>
  <c r="J430" i="2"/>
  <c r="K422" i="2"/>
  <c r="J422" i="2"/>
  <c r="I422" i="2"/>
  <c r="K414" i="2"/>
  <c r="I414" i="2"/>
  <c r="J414" i="2"/>
  <c r="I406" i="2"/>
  <c r="J406" i="2"/>
  <c r="K406" i="2"/>
  <c r="I398" i="2"/>
  <c r="J398" i="2"/>
  <c r="K398" i="2"/>
  <c r="I390" i="2"/>
  <c r="J390" i="2"/>
  <c r="K390" i="2"/>
  <c r="I382" i="2"/>
  <c r="J382" i="2"/>
  <c r="K382" i="2"/>
  <c r="I374" i="2"/>
  <c r="J374" i="2"/>
  <c r="K374" i="2"/>
  <c r="I366" i="2"/>
  <c r="J366" i="2"/>
  <c r="K366" i="2"/>
  <c r="I358" i="2"/>
  <c r="J358" i="2"/>
  <c r="K358" i="2"/>
  <c r="I350" i="2"/>
  <c r="J350" i="2"/>
  <c r="K350" i="2"/>
  <c r="I342" i="2"/>
  <c r="J342" i="2"/>
  <c r="K342" i="2"/>
  <c r="I334" i="2"/>
  <c r="J334" i="2"/>
  <c r="K334" i="2"/>
  <c r="I326" i="2"/>
  <c r="J326" i="2"/>
  <c r="K326" i="2"/>
  <c r="I318" i="2"/>
  <c r="J318" i="2"/>
  <c r="K318" i="2"/>
  <c r="I310" i="2"/>
  <c r="J310" i="2"/>
  <c r="K310" i="2"/>
  <c r="I302" i="2"/>
  <c r="J302" i="2"/>
  <c r="K302" i="2"/>
  <c r="I294" i="2"/>
  <c r="J294" i="2"/>
  <c r="K294" i="2"/>
  <c r="I286" i="2"/>
  <c r="J286" i="2"/>
  <c r="K286" i="2"/>
  <c r="I278" i="2"/>
  <c r="J278" i="2"/>
  <c r="K278" i="2"/>
  <c r="I270" i="2"/>
  <c r="J270" i="2"/>
  <c r="K270" i="2"/>
  <c r="I262" i="2"/>
  <c r="J262" i="2"/>
  <c r="K262" i="2"/>
  <c r="I254" i="2"/>
  <c r="J254" i="2"/>
  <c r="K254" i="2"/>
  <c r="I246" i="2"/>
  <c r="J246" i="2"/>
  <c r="K246" i="2"/>
  <c r="I238" i="2"/>
  <c r="J238" i="2"/>
  <c r="K238" i="2"/>
  <c r="I230" i="2"/>
  <c r="K230" i="2"/>
  <c r="J230" i="2"/>
  <c r="I222" i="2"/>
  <c r="J222" i="2"/>
  <c r="K222" i="2"/>
  <c r="I214" i="2"/>
  <c r="K214" i="2"/>
  <c r="J214" i="2"/>
  <c r="I206" i="2"/>
  <c r="J206" i="2"/>
  <c r="K206" i="2"/>
  <c r="J198" i="2"/>
  <c r="I198" i="2"/>
  <c r="K198" i="2"/>
  <c r="K190" i="2"/>
  <c r="J190" i="2"/>
  <c r="I190" i="2"/>
  <c r="J182" i="2"/>
  <c r="K182" i="2"/>
  <c r="I182" i="2"/>
  <c r="K174" i="2"/>
  <c r="I174" i="2"/>
  <c r="J174" i="2"/>
  <c r="J166" i="2"/>
  <c r="I166" i="2"/>
  <c r="K166" i="2"/>
  <c r="K158" i="2"/>
  <c r="I158" i="2"/>
  <c r="J158" i="2"/>
  <c r="J150" i="2"/>
  <c r="K150" i="2"/>
  <c r="I150" i="2"/>
  <c r="K142" i="2"/>
  <c r="I142" i="2"/>
  <c r="J142" i="2"/>
  <c r="J134" i="2"/>
  <c r="K134" i="2"/>
  <c r="I134" i="2"/>
  <c r="K126" i="2"/>
  <c r="J126" i="2"/>
  <c r="I126" i="2"/>
  <c r="I118" i="2"/>
  <c r="J118" i="2"/>
  <c r="K118" i="2"/>
  <c r="I110" i="2"/>
  <c r="J110" i="2"/>
  <c r="K110" i="2"/>
  <c r="I102" i="2"/>
  <c r="J102" i="2"/>
  <c r="K102" i="2"/>
  <c r="I94" i="2"/>
  <c r="J94" i="2"/>
  <c r="K94" i="2"/>
  <c r="I86" i="2"/>
  <c r="J86" i="2"/>
  <c r="K86" i="2"/>
  <c r="I78" i="2"/>
  <c r="J78" i="2"/>
  <c r="K78" i="2"/>
  <c r="I70" i="2"/>
  <c r="J70" i="2"/>
  <c r="K70" i="2"/>
  <c r="I62" i="2"/>
  <c r="J62" i="2"/>
  <c r="K62" i="2"/>
  <c r="I54" i="2"/>
  <c r="J54" i="2"/>
  <c r="K54" i="2"/>
  <c r="I46" i="2"/>
  <c r="J46" i="2"/>
  <c r="K46" i="2"/>
  <c r="I38" i="2"/>
  <c r="J38" i="2"/>
  <c r="K38" i="2"/>
  <c r="J33" i="2"/>
  <c r="I605" i="2"/>
  <c r="K605" i="2"/>
  <c r="J605" i="2"/>
  <c r="J573" i="2"/>
  <c r="K573" i="2"/>
  <c r="I573" i="2"/>
  <c r="J541" i="2"/>
  <c r="K541" i="2"/>
  <c r="I541" i="2"/>
  <c r="I509" i="2"/>
  <c r="J509" i="2"/>
  <c r="K509" i="2"/>
  <c r="J485" i="2"/>
  <c r="K485" i="2"/>
  <c r="I485" i="2"/>
  <c r="I453" i="2"/>
  <c r="J453" i="2"/>
  <c r="K453" i="2"/>
  <c r="J421" i="2"/>
  <c r="K421" i="2"/>
  <c r="I421" i="2"/>
  <c r="J389" i="2"/>
  <c r="K389" i="2"/>
  <c r="I389" i="2"/>
  <c r="J357" i="2"/>
  <c r="K357" i="2"/>
  <c r="I357" i="2"/>
  <c r="J317" i="2"/>
  <c r="I317" i="2"/>
  <c r="K317" i="2"/>
  <c r="I285" i="2"/>
  <c r="J285" i="2"/>
  <c r="K285" i="2"/>
  <c r="I253" i="2"/>
  <c r="J253" i="2"/>
  <c r="K253" i="2"/>
  <c r="J221" i="2"/>
  <c r="I221" i="2"/>
  <c r="K221" i="2"/>
  <c r="J189" i="2"/>
  <c r="I189" i="2"/>
  <c r="K189" i="2"/>
  <c r="J157" i="2"/>
  <c r="I157" i="2"/>
  <c r="K157" i="2"/>
  <c r="J125" i="2"/>
  <c r="K125" i="2"/>
  <c r="I125" i="2"/>
  <c r="I93" i="2"/>
  <c r="J93" i="2"/>
  <c r="K93" i="2"/>
  <c r="I61" i="2"/>
  <c r="J61" i="2"/>
  <c r="K61" i="2"/>
  <c r="K604" i="2"/>
  <c r="I604" i="2"/>
  <c r="J604" i="2"/>
  <c r="K588" i="2"/>
  <c r="I588" i="2"/>
  <c r="J588" i="2"/>
  <c r="J572" i="2"/>
  <c r="K572" i="2"/>
  <c r="I572" i="2"/>
  <c r="J556" i="2"/>
  <c r="K556" i="2"/>
  <c r="I556" i="2"/>
  <c r="J540" i="2"/>
  <c r="I540" i="2"/>
  <c r="K540" i="2"/>
  <c r="J524" i="2"/>
  <c r="I524" i="2"/>
  <c r="K524" i="2"/>
  <c r="K508" i="2"/>
  <c r="I508" i="2"/>
  <c r="J508" i="2"/>
  <c r="K492" i="2"/>
  <c r="J492" i="2"/>
  <c r="I492" i="2"/>
  <c r="K476" i="2"/>
  <c r="I476" i="2"/>
  <c r="J476" i="2"/>
  <c r="K460" i="2"/>
  <c r="J460" i="2"/>
  <c r="I460" i="2"/>
  <c r="K452" i="2"/>
  <c r="J452" i="2"/>
  <c r="I452" i="2"/>
  <c r="K436" i="2"/>
  <c r="I436" i="2"/>
  <c r="J436" i="2"/>
  <c r="K428" i="2"/>
  <c r="I428" i="2"/>
  <c r="J428" i="2"/>
  <c r="K420" i="2"/>
  <c r="I420" i="2"/>
  <c r="J420" i="2"/>
  <c r="K412" i="2"/>
  <c r="I412" i="2"/>
  <c r="J412" i="2"/>
  <c r="I396" i="2"/>
  <c r="J396" i="2"/>
  <c r="K396" i="2"/>
  <c r="I388" i="2"/>
  <c r="J388" i="2"/>
  <c r="K388" i="2"/>
  <c r="I380" i="2"/>
  <c r="J380" i="2"/>
  <c r="K380" i="2"/>
  <c r="I372" i="2"/>
  <c r="J372" i="2"/>
  <c r="K372" i="2"/>
  <c r="I364" i="2"/>
  <c r="J364" i="2"/>
  <c r="K364" i="2"/>
  <c r="I356" i="2"/>
  <c r="J356" i="2"/>
  <c r="K356" i="2"/>
  <c r="I348" i="2"/>
  <c r="J348" i="2"/>
  <c r="K348" i="2"/>
  <c r="I292" i="2"/>
  <c r="J292" i="2"/>
  <c r="K292" i="2"/>
  <c r="I268" i="2"/>
  <c r="J268" i="2"/>
  <c r="K268" i="2"/>
  <c r="I244" i="2"/>
  <c r="J244" i="2"/>
  <c r="K244" i="2"/>
  <c r="I220" i="2"/>
  <c r="J220" i="2"/>
  <c r="K220" i="2"/>
  <c r="I196" i="2"/>
  <c r="K196" i="2"/>
  <c r="J196" i="2"/>
  <c r="J172" i="2"/>
  <c r="I172" i="2"/>
  <c r="K172" i="2"/>
  <c r="J140" i="2"/>
  <c r="I140" i="2"/>
  <c r="K140" i="2"/>
  <c r="I116" i="2"/>
  <c r="K116" i="2"/>
  <c r="J116" i="2"/>
  <c r="I92" i="2"/>
  <c r="J92" i="2"/>
  <c r="K92" i="2"/>
  <c r="I68" i="2"/>
  <c r="K68" i="2"/>
  <c r="J68" i="2"/>
  <c r="I44" i="2"/>
  <c r="J44" i="2"/>
  <c r="K44" i="2"/>
  <c r="I611" i="2"/>
  <c r="K611" i="2"/>
  <c r="J611" i="2"/>
  <c r="I587" i="2"/>
  <c r="K587" i="2"/>
  <c r="J587" i="2"/>
  <c r="J563" i="2"/>
  <c r="I563" i="2"/>
  <c r="K563" i="2"/>
  <c r="J539" i="2"/>
  <c r="I539" i="2"/>
  <c r="K539" i="2"/>
  <c r="J515" i="2"/>
  <c r="K515" i="2"/>
  <c r="I515" i="2"/>
  <c r="I491" i="2"/>
  <c r="K491" i="2"/>
  <c r="J491" i="2"/>
  <c r="J459" i="2"/>
  <c r="I459" i="2"/>
  <c r="K459" i="2"/>
  <c r="J435" i="2"/>
  <c r="K435" i="2"/>
  <c r="I435" i="2"/>
  <c r="J411" i="2"/>
  <c r="I411" i="2"/>
  <c r="K411" i="2"/>
  <c r="K387" i="2"/>
  <c r="I387" i="2"/>
  <c r="J387" i="2"/>
  <c r="K363" i="2"/>
  <c r="I363" i="2"/>
  <c r="J363" i="2"/>
  <c r="K339" i="2"/>
  <c r="I339" i="2"/>
  <c r="J339" i="2"/>
  <c r="K315" i="2"/>
  <c r="I315" i="2"/>
  <c r="J315" i="2"/>
  <c r="I291" i="2"/>
  <c r="J291" i="2"/>
  <c r="K291" i="2"/>
  <c r="I267" i="2"/>
  <c r="J267" i="2"/>
  <c r="K267" i="2"/>
  <c r="I243" i="2"/>
  <c r="J243" i="2"/>
  <c r="K243" i="2"/>
  <c r="I219" i="2"/>
  <c r="J219" i="2"/>
  <c r="K219" i="2"/>
  <c r="J195" i="2"/>
  <c r="I195" i="2"/>
  <c r="K195" i="2"/>
  <c r="I171" i="2"/>
  <c r="J171" i="2"/>
  <c r="K171" i="2"/>
  <c r="J147" i="2"/>
  <c r="I147" i="2"/>
  <c r="K147" i="2"/>
  <c r="I123" i="2"/>
  <c r="J123" i="2"/>
  <c r="K123" i="2"/>
  <c r="J99" i="2"/>
  <c r="K99" i="2"/>
  <c r="I99" i="2"/>
  <c r="J67" i="2"/>
  <c r="K67" i="2"/>
  <c r="I67" i="2"/>
  <c r="I43" i="2"/>
  <c r="J43" i="2"/>
  <c r="K43" i="2"/>
  <c r="K34" i="2"/>
  <c r="K610" i="2"/>
  <c r="I610" i="2"/>
  <c r="J610" i="2"/>
  <c r="K602" i="2"/>
  <c r="I602" i="2"/>
  <c r="J602" i="2"/>
  <c r="K594" i="2"/>
  <c r="I594" i="2"/>
  <c r="J594" i="2"/>
  <c r="K586" i="2"/>
  <c r="I586" i="2"/>
  <c r="J586" i="2"/>
  <c r="K578" i="2"/>
  <c r="I578" i="2"/>
  <c r="J578" i="2"/>
  <c r="I570" i="2"/>
  <c r="J570" i="2"/>
  <c r="K570" i="2"/>
  <c r="I562" i="2"/>
  <c r="J562" i="2"/>
  <c r="K562" i="2"/>
  <c r="I554" i="2"/>
  <c r="J554" i="2"/>
  <c r="K554" i="2"/>
  <c r="I546" i="2"/>
  <c r="J546" i="2"/>
  <c r="K546" i="2"/>
  <c r="J538" i="2"/>
  <c r="I538" i="2"/>
  <c r="K538" i="2"/>
  <c r="J530" i="2"/>
  <c r="I530" i="2"/>
  <c r="K530" i="2"/>
  <c r="J522" i="2"/>
  <c r="I522" i="2"/>
  <c r="K522" i="2"/>
  <c r="J514" i="2"/>
  <c r="I514" i="2"/>
  <c r="K514" i="2"/>
  <c r="K506" i="2"/>
  <c r="I506" i="2"/>
  <c r="J506" i="2"/>
  <c r="K498" i="2"/>
  <c r="J498" i="2"/>
  <c r="I498" i="2"/>
  <c r="K490" i="2"/>
  <c r="J490" i="2"/>
  <c r="I490" i="2"/>
  <c r="K482" i="2"/>
  <c r="I482" i="2"/>
  <c r="J482" i="2"/>
  <c r="K474" i="2"/>
  <c r="I474" i="2"/>
  <c r="J474" i="2"/>
  <c r="K466" i="2"/>
  <c r="I466" i="2"/>
  <c r="J466" i="2"/>
  <c r="K458" i="2"/>
  <c r="I458" i="2"/>
  <c r="J458" i="2"/>
  <c r="K450" i="2"/>
  <c r="I450" i="2"/>
  <c r="J450" i="2"/>
  <c r="K442" i="2"/>
  <c r="I442" i="2"/>
  <c r="J442" i="2"/>
  <c r="K434" i="2"/>
  <c r="I434" i="2"/>
  <c r="J434" i="2"/>
  <c r="K426" i="2"/>
  <c r="I426" i="2"/>
  <c r="J426" i="2"/>
  <c r="K418" i="2"/>
  <c r="I418" i="2"/>
  <c r="J418" i="2"/>
  <c r="I410" i="2"/>
  <c r="K410" i="2"/>
  <c r="J410" i="2"/>
  <c r="I402" i="2"/>
  <c r="J402" i="2"/>
  <c r="K402" i="2"/>
  <c r="I394" i="2"/>
  <c r="K394" i="2"/>
  <c r="J394" i="2"/>
  <c r="I386" i="2"/>
  <c r="K386" i="2"/>
  <c r="J386" i="2"/>
  <c r="I378" i="2"/>
  <c r="K378" i="2"/>
  <c r="J378" i="2"/>
  <c r="I370" i="2"/>
  <c r="K370" i="2"/>
  <c r="J370" i="2"/>
  <c r="I362" i="2"/>
  <c r="K362" i="2"/>
  <c r="J362" i="2"/>
  <c r="I354" i="2"/>
  <c r="K354" i="2"/>
  <c r="J354" i="2"/>
  <c r="I346" i="2"/>
  <c r="K346" i="2"/>
  <c r="J346" i="2"/>
  <c r="I338" i="2"/>
  <c r="K338" i="2"/>
  <c r="J338" i="2"/>
  <c r="I330" i="2"/>
  <c r="K330" i="2"/>
  <c r="J330" i="2"/>
  <c r="I322" i="2"/>
  <c r="K322" i="2"/>
  <c r="J322" i="2"/>
  <c r="I314" i="2"/>
  <c r="K314" i="2"/>
  <c r="J314" i="2"/>
  <c r="I306" i="2"/>
  <c r="K306" i="2"/>
  <c r="J306" i="2"/>
  <c r="I298" i="2"/>
  <c r="J298" i="2"/>
  <c r="K298" i="2"/>
  <c r="I290" i="2"/>
  <c r="J290" i="2"/>
  <c r="K290" i="2"/>
  <c r="I282" i="2"/>
  <c r="J282" i="2"/>
  <c r="K282" i="2"/>
  <c r="I274" i="2"/>
  <c r="J274" i="2"/>
  <c r="K274" i="2"/>
  <c r="I266" i="2"/>
  <c r="J266" i="2"/>
  <c r="K266" i="2"/>
  <c r="I258" i="2"/>
  <c r="J258" i="2"/>
  <c r="K258" i="2"/>
  <c r="I250" i="2"/>
  <c r="J250" i="2"/>
  <c r="K250" i="2"/>
  <c r="I242" i="2"/>
  <c r="J242" i="2"/>
  <c r="K242" i="2"/>
  <c r="I234" i="2"/>
  <c r="J234" i="2"/>
  <c r="K234" i="2"/>
  <c r="I226" i="2"/>
  <c r="J226" i="2"/>
  <c r="K226" i="2"/>
  <c r="I218" i="2"/>
  <c r="J218" i="2"/>
  <c r="K218" i="2"/>
  <c r="I210" i="2"/>
  <c r="J210" i="2"/>
  <c r="K210" i="2"/>
  <c r="I202" i="2"/>
  <c r="K202" i="2"/>
  <c r="J202" i="2"/>
  <c r="K194" i="2"/>
  <c r="I194" i="2"/>
  <c r="J194" i="2"/>
  <c r="I186" i="2"/>
  <c r="J186" i="2"/>
  <c r="K186" i="2"/>
  <c r="J178" i="2"/>
  <c r="I178" i="2"/>
  <c r="K178" i="2"/>
  <c r="I170" i="2"/>
  <c r="J170" i="2"/>
  <c r="K170" i="2"/>
  <c r="I162" i="2"/>
  <c r="K162" i="2"/>
  <c r="J162" i="2"/>
  <c r="I154" i="2"/>
  <c r="J154" i="2"/>
  <c r="K154" i="2"/>
  <c r="I146" i="2"/>
  <c r="J146" i="2"/>
  <c r="K146" i="2"/>
  <c r="I138" i="2"/>
  <c r="J138" i="2"/>
  <c r="K138" i="2"/>
  <c r="I130" i="2"/>
  <c r="J130" i="2"/>
  <c r="K130" i="2"/>
  <c r="I122" i="2"/>
  <c r="J122" i="2"/>
  <c r="K122" i="2"/>
  <c r="I114" i="2"/>
  <c r="J114" i="2"/>
  <c r="K114" i="2"/>
  <c r="I106" i="2"/>
  <c r="J106" i="2"/>
  <c r="K106" i="2"/>
  <c r="I98" i="2"/>
  <c r="J98" i="2"/>
  <c r="K98" i="2"/>
  <c r="I90" i="2"/>
  <c r="J90" i="2"/>
  <c r="K90" i="2"/>
  <c r="I82" i="2"/>
  <c r="J82" i="2"/>
  <c r="K82" i="2"/>
  <c r="I74" i="2"/>
  <c r="J74" i="2"/>
  <c r="K74" i="2"/>
  <c r="I66" i="2"/>
  <c r="J66" i="2"/>
  <c r="K66" i="2"/>
  <c r="I58" i="2"/>
  <c r="J58" i="2"/>
  <c r="K58" i="2"/>
  <c r="I50" i="2"/>
  <c r="J50" i="2"/>
  <c r="K50" i="2"/>
  <c r="I42" i="2"/>
  <c r="J42" i="2"/>
  <c r="K42" i="2"/>
  <c r="I581" i="2"/>
  <c r="K581" i="2"/>
  <c r="J581" i="2"/>
  <c r="J549" i="2"/>
  <c r="K549" i="2"/>
  <c r="I549" i="2"/>
  <c r="J517" i="2"/>
  <c r="I517" i="2"/>
  <c r="K517" i="2"/>
  <c r="K477" i="2"/>
  <c r="I477" i="2"/>
  <c r="J477" i="2"/>
  <c r="J445" i="2"/>
  <c r="K445" i="2"/>
  <c r="I445" i="2"/>
  <c r="J405" i="2"/>
  <c r="I405" i="2"/>
  <c r="K405" i="2"/>
  <c r="J373" i="2"/>
  <c r="K373" i="2"/>
  <c r="I373" i="2"/>
  <c r="J341" i="2"/>
  <c r="K341" i="2"/>
  <c r="I341" i="2"/>
  <c r="J309" i="2"/>
  <c r="K309" i="2"/>
  <c r="I309" i="2"/>
  <c r="I277" i="2"/>
  <c r="J277" i="2"/>
  <c r="K277" i="2"/>
  <c r="I245" i="2"/>
  <c r="J245" i="2"/>
  <c r="K245" i="2"/>
  <c r="I213" i="2"/>
  <c r="J213" i="2"/>
  <c r="K213" i="2"/>
  <c r="K181" i="2"/>
  <c r="J181" i="2"/>
  <c r="I181" i="2"/>
  <c r="J141" i="2"/>
  <c r="K141" i="2"/>
  <c r="I141" i="2"/>
  <c r="I109" i="2"/>
  <c r="J109" i="2"/>
  <c r="K109" i="2"/>
  <c r="I77" i="2"/>
  <c r="J77" i="2"/>
  <c r="K77" i="2"/>
  <c r="I53" i="2"/>
  <c r="J53" i="2"/>
  <c r="K53" i="2"/>
  <c r="K612" i="2"/>
  <c r="J612" i="2"/>
  <c r="I612" i="2"/>
  <c r="K596" i="2"/>
  <c r="I596" i="2"/>
  <c r="J596" i="2"/>
  <c r="K580" i="2"/>
  <c r="I580" i="2"/>
  <c r="J580" i="2"/>
  <c r="J564" i="2"/>
  <c r="I564" i="2"/>
  <c r="K564" i="2"/>
  <c r="J548" i="2"/>
  <c r="I548" i="2"/>
  <c r="K548" i="2"/>
  <c r="J532" i="2"/>
  <c r="I532" i="2"/>
  <c r="K532" i="2"/>
  <c r="J516" i="2"/>
  <c r="I516" i="2"/>
  <c r="K516" i="2"/>
  <c r="K500" i="2"/>
  <c r="J500" i="2"/>
  <c r="I500" i="2"/>
  <c r="K484" i="2"/>
  <c r="I484" i="2"/>
  <c r="J484" i="2"/>
  <c r="K468" i="2"/>
  <c r="J468" i="2"/>
  <c r="I468" i="2"/>
  <c r="K444" i="2"/>
  <c r="I444" i="2"/>
  <c r="J444" i="2"/>
  <c r="I404" i="2"/>
  <c r="K404" i="2"/>
  <c r="J404" i="2"/>
  <c r="I332" i="2"/>
  <c r="J332" i="2"/>
  <c r="K332" i="2"/>
  <c r="I316" i="2"/>
  <c r="J316" i="2"/>
  <c r="K316" i="2"/>
  <c r="I300" i="2"/>
  <c r="J300" i="2"/>
  <c r="K300" i="2"/>
  <c r="I276" i="2"/>
  <c r="J276" i="2"/>
  <c r="K276" i="2"/>
  <c r="I252" i="2"/>
  <c r="J252" i="2"/>
  <c r="K252" i="2"/>
  <c r="I228" i="2"/>
  <c r="J228" i="2"/>
  <c r="K228" i="2"/>
  <c r="I204" i="2"/>
  <c r="J204" i="2"/>
  <c r="K204" i="2"/>
  <c r="I180" i="2"/>
  <c r="J180" i="2"/>
  <c r="K180" i="2"/>
  <c r="J156" i="2"/>
  <c r="K156" i="2"/>
  <c r="I156" i="2"/>
  <c r="I132" i="2"/>
  <c r="J132" i="2"/>
  <c r="K132" i="2"/>
  <c r="I108" i="2"/>
  <c r="J108" i="2"/>
  <c r="K108" i="2"/>
  <c r="I84" i="2"/>
  <c r="K84" i="2"/>
  <c r="J84" i="2"/>
  <c r="I60" i="2"/>
  <c r="J60" i="2"/>
  <c r="K60" i="2"/>
  <c r="I36" i="2"/>
  <c r="J36" i="2"/>
  <c r="K36" i="2"/>
  <c r="I595" i="2"/>
  <c r="K595" i="2"/>
  <c r="J595" i="2"/>
  <c r="J571" i="2"/>
  <c r="I571" i="2"/>
  <c r="K571" i="2"/>
  <c r="J547" i="2"/>
  <c r="I547" i="2"/>
  <c r="K547" i="2"/>
  <c r="J523" i="2"/>
  <c r="K523" i="2"/>
  <c r="I523" i="2"/>
  <c r="K499" i="2"/>
  <c r="I499" i="2"/>
  <c r="J499" i="2"/>
  <c r="J475" i="2"/>
  <c r="I475" i="2"/>
  <c r="K475" i="2"/>
  <c r="J451" i="2"/>
  <c r="K451" i="2"/>
  <c r="I451" i="2"/>
  <c r="J427" i="2"/>
  <c r="I427" i="2"/>
  <c r="K427" i="2"/>
  <c r="K403" i="2"/>
  <c r="J403" i="2"/>
  <c r="I403" i="2"/>
  <c r="K371" i="2"/>
  <c r="I371" i="2"/>
  <c r="J371" i="2"/>
  <c r="K347" i="2"/>
  <c r="I347" i="2"/>
  <c r="J347" i="2"/>
  <c r="K323" i="2"/>
  <c r="I323" i="2"/>
  <c r="J323" i="2"/>
  <c r="I299" i="2"/>
  <c r="J299" i="2"/>
  <c r="K299" i="2"/>
  <c r="I275" i="2"/>
  <c r="J275" i="2"/>
  <c r="K275" i="2"/>
  <c r="I251" i="2"/>
  <c r="J251" i="2"/>
  <c r="K251" i="2"/>
  <c r="I227" i="2"/>
  <c r="J227" i="2"/>
  <c r="K227" i="2"/>
  <c r="K203" i="2"/>
  <c r="I203" i="2"/>
  <c r="J203" i="2"/>
  <c r="J179" i="2"/>
  <c r="K179" i="2"/>
  <c r="I179" i="2"/>
  <c r="I155" i="2"/>
  <c r="J155" i="2"/>
  <c r="K155" i="2"/>
  <c r="J131" i="2"/>
  <c r="I131" i="2"/>
  <c r="K131" i="2"/>
  <c r="J107" i="2"/>
  <c r="K107" i="2"/>
  <c r="I107" i="2"/>
  <c r="J83" i="2"/>
  <c r="K83" i="2"/>
  <c r="I83" i="2"/>
  <c r="I59" i="2"/>
  <c r="J59" i="2"/>
  <c r="K59" i="2"/>
  <c r="K32" i="2"/>
  <c r="I35" i="2"/>
  <c r="J35" i="2"/>
  <c r="K35" i="2"/>
  <c r="H617" i="2"/>
  <c r="I617" i="2"/>
  <c r="K617" i="2"/>
  <c r="J617" i="2"/>
  <c r="I609" i="2"/>
  <c r="K609" i="2"/>
  <c r="J609" i="2"/>
  <c r="I601" i="2"/>
  <c r="K601" i="2"/>
  <c r="J601" i="2"/>
  <c r="I593" i="2"/>
  <c r="K593" i="2"/>
  <c r="J593" i="2"/>
  <c r="I585" i="2"/>
  <c r="K585" i="2"/>
  <c r="J585" i="2"/>
  <c r="I577" i="2"/>
  <c r="K577" i="2"/>
  <c r="J577" i="2"/>
  <c r="J569" i="2"/>
  <c r="I569" i="2"/>
  <c r="K569" i="2"/>
  <c r="J561" i="2"/>
  <c r="I561" i="2"/>
  <c r="K561" i="2"/>
  <c r="J553" i="2"/>
  <c r="I553" i="2"/>
  <c r="K553" i="2"/>
  <c r="J545" i="2"/>
  <c r="I545" i="2"/>
  <c r="K545" i="2"/>
  <c r="J537" i="2"/>
  <c r="K537" i="2"/>
  <c r="I537" i="2"/>
  <c r="J529" i="2"/>
  <c r="K529" i="2"/>
  <c r="I529" i="2"/>
  <c r="J521" i="2"/>
  <c r="I521" i="2"/>
  <c r="K521" i="2"/>
  <c r="J513" i="2"/>
  <c r="I513" i="2"/>
  <c r="K513" i="2"/>
  <c r="I505" i="2"/>
  <c r="K505" i="2"/>
  <c r="J505" i="2"/>
  <c r="K497" i="2"/>
  <c r="I497" i="2"/>
  <c r="J497" i="2"/>
  <c r="J489" i="2"/>
  <c r="K489" i="2"/>
  <c r="I489" i="2"/>
  <c r="K481" i="2"/>
  <c r="J481" i="2"/>
  <c r="I481" i="2"/>
  <c r="I473" i="2"/>
  <c r="J473" i="2"/>
  <c r="K473" i="2"/>
  <c r="K465" i="2"/>
  <c r="I465" i="2"/>
  <c r="J465" i="2"/>
  <c r="I457" i="2"/>
  <c r="K457" i="2"/>
  <c r="J457" i="2"/>
  <c r="J449" i="2"/>
  <c r="K449" i="2"/>
  <c r="I449" i="2"/>
  <c r="J441" i="2"/>
  <c r="K441" i="2"/>
  <c r="I441" i="2"/>
  <c r="J433" i="2"/>
  <c r="K433" i="2"/>
  <c r="I433" i="2"/>
  <c r="J425" i="2"/>
  <c r="K425" i="2"/>
  <c r="I425" i="2"/>
  <c r="J417" i="2"/>
  <c r="K417" i="2"/>
  <c r="I417" i="2"/>
  <c r="I409" i="2"/>
  <c r="J409" i="2"/>
  <c r="K409" i="2"/>
  <c r="J401" i="2"/>
  <c r="K401" i="2"/>
  <c r="I401" i="2"/>
  <c r="I393" i="2"/>
  <c r="J393" i="2"/>
  <c r="K393" i="2"/>
  <c r="I385" i="2"/>
  <c r="J385" i="2"/>
  <c r="K385" i="2"/>
  <c r="I377" i="2"/>
  <c r="J377" i="2"/>
  <c r="K377" i="2"/>
  <c r="I369" i="2"/>
  <c r="J369" i="2"/>
  <c r="K369" i="2"/>
  <c r="I361" i="2"/>
  <c r="J361" i="2"/>
  <c r="K361" i="2"/>
  <c r="I353" i="2"/>
  <c r="J353" i="2"/>
  <c r="K353" i="2"/>
  <c r="I345" i="2"/>
  <c r="J345" i="2"/>
  <c r="K345" i="2"/>
  <c r="I337" i="2"/>
  <c r="J337" i="2"/>
  <c r="K337" i="2"/>
  <c r="I329" i="2"/>
  <c r="J329" i="2"/>
  <c r="K329" i="2"/>
  <c r="I321" i="2"/>
  <c r="J321" i="2"/>
  <c r="K321" i="2"/>
  <c r="I313" i="2"/>
  <c r="J313" i="2"/>
  <c r="K313" i="2"/>
  <c r="I305" i="2"/>
  <c r="J305" i="2"/>
  <c r="K305" i="2"/>
  <c r="I297" i="2"/>
  <c r="J297" i="2"/>
  <c r="K297" i="2"/>
  <c r="I289" i="2"/>
  <c r="J289" i="2"/>
  <c r="K289" i="2"/>
  <c r="I281" i="2"/>
  <c r="J281" i="2"/>
  <c r="K281" i="2"/>
  <c r="I273" i="2"/>
  <c r="J273" i="2"/>
  <c r="K273" i="2"/>
  <c r="I265" i="2"/>
  <c r="J265" i="2"/>
  <c r="K265" i="2"/>
  <c r="I257" i="2"/>
  <c r="J257" i="2"/>
  <c r="K257" i="2"/>
  <c r="I249" i="2"/>
  <c r="J249" i="2"/>
  <c r="K249" i="2"/>
  <c r="I241" i="2"/>
  <c r="K241" i="2"/>
  <c r="J241" i="2"/>
  <c r="K233" i="2"/>
  <c r="I233" i="2"/>
  <c r="J233" i="2"/>
  <c r="I225" i="2"/>
  <c r="J225" i="2"/>
  <c r="K225" i="2"/>
  <c r="K217" i="2"/>
  <c r="I217" i="2"/>
  <c r="J217" i="2"/>
  <c r="I209" i="2"/>
  <c r="K209" i="2"/>
  <c r="J209" i="2"/>
  <c r="I201" i="2"/>
  <c r="J201" i="2"/>
  <c r="K201" i="2"/>
  <c r="I193" i="2"/>
  <c r="K193" i="2"/>
  <c r="J193" i="2"/>
  <c r="K185" i="2"/>
  <c r="I185" i="2"/>
  <c r="J185" i="2"/>
  <c r="I177" i="2"/>
  <c r="J177" i="2"/>
  <c r="K177" i="2"/>
  <c r="J169" i="2"/>
  <c r="I169" i="2"/>
  <c r="K169" i="2"/>
  <c r="I161" i="2"/>
  <c r="J161" i="2"/>
  <c r="K161" i="2"/>
  <c r="I153" i="2"/>
  <c r="J153" i="2"/>
  <c r="K153" i="2"/>
  <c r="I145" i="2"/>
  <c r="J145" i="2"/>
  <c r="K145" i="2"/>
  <c r="I137" i="2"/>
  <c r="J137" i="2"/>
  <c r="K137" i="2"/>
  <c r="I129" i="2"/>
  <c r="J129" i="2"/>
  <c r="K129" i="2"/>
  <c r="I121" i="2"/>
  <c r="J121" i="2"/>
  <c r="K121" i="2"/>
  <c r="I113" i="2"/>
  <c r="J113" i="2"/>
  <c r="K113" i="2"/>
  <c r="I105" i="2"/>
  <c r="J105" i="2"/>
  <c r="K105" i="2"/>
  <c r="I97" i="2"/>
  <c r="J97" i="2"/>
  <c r="K97" i="2"/>
  <c r="I89" i="2"/>
  <c r="J89" i="2"/>
  <c r="K89" i="2"/>
  <c r="I81" i="2"/>
  <c r="J81" i="2"/>
  <c r="K81" i="2"/>
  <c r="I73" i="2"/>
  <c r="J73" i="2"/>
  <c r="K73" i="2"/>
  <c r="I65" i="2"/>
  <c r="J65" i="2"/>
  <c r="K65" i="2"/>
  <c r="I57" i="2"/>
  <c r="J57" i="2"/>
  <c r="K57" i="2"/>
  <c r="I49" i="2"/>
  <c r="J49" i="2"/>
  <c r="K49" i="2"/>
  <c r="I41" i="2"/>
  <c r="J41" i="2"/>
  <c r="K41" i="2"/>
  <c r="I597" i="2"/>
  <c r="K597" i="2"/>
  <c r="J597" i="2"/>
  <c r="J557" i="2"/>
  <c r="K557" i="2"/>
  <c r="I557" i="2"/>
  <c r="J525" i="2"/>
  <c r="I525" i="2"/>
  <c r="K525" i="2"/>
  <c r="I493" i="2"/>
  <c r="J493" i="2"/>
  <c r="K493" i="2"/>
  <c r="K461" i="2"/>
  <c r="I461" i="2"/>
  <c r="J461" i="2"/>
  <c r="J429" i="2"/>
  <c r="K429" i="2"/>
  <c r="I429" i="2"/>
  <c r="K397" i="2"/>
  <c r="J397" i="2"/>
  <c r="I397" i="2"/>
  <c r="J365" i="2"/>
  <c r="I365" i="2"/>
  <c r="K365" i="2"/>
  <c r="J333" i="2"/>
  <c r="I333" i="2"/>
  <c r="K333" i="2"/>
  <c r="J301" i="2"/>
  <c r="I301" i="2"/>
  <c r="K301" i="2"/>
  <c r="I269" i="2"/>
  <c r="J269" i="2"/>
  <c r="K269" i="2"/>
  <c r="J237" i="2"/>
  <c r="I237" i="2"/>
  <c r="K237" i="2"/>
  <c r="J205" i="2"/>
  <c r="I205" i="2"/>
  <c r="K205" i="2"/>
  <c r="J173" i="2"/>
  <c r="K173" i="2"/>
  <c r="I173" i="2"/>
  <c r="K149" i="2"/>
  <c r="I149" i="2"/>
  <c r="J149" i="2"/>
  <c r="I117" i="2"/>
  <c r="J117" i="2"/>
  <c r="K117" i="2"/>
  <c r="I85" i="2"/>
  <c r="J85" i="2"/>
  <c r="K85" i="2"/>
  <c r="I45" i="2"/>
  <c r="J45" i="2"/>
  <c r="K45" i="2"/>
  <c r="I340" i="2"/>
  <c r="J340" i="2"/>
  <c r="K340" i="2"/>
  <c r="I324" i="2"/>
  <c r="J324" i="2"/>
  <c r="K324" i="2"/>
  <c r="I308" i="2"/>
  <c r="J308" i="2"/>
  <c r="K308" i="2"/>
  <c r="I284" i="2"/>
  <c r="J284" i="2"/>
  <c r="K284" i="2"/>
  <c r="I260" i="2"/>
  <c r="J260" i="2"/>
  <c r="K260" i="2"/>
  <c r="I236" i="2"/>
  <c r="J236" i="2"/>
  <c r="K236" i="2"/>
  <c r="I212" i="2"/>
  <c r="J212" i="2"/>
  <c r="K212" i="2"/>
  <c r="J188" i="2"/>
  <c r="K188" i="2"/>
  <c r="I188" i="2"/>
  <c r="I164" i="2"/>
  <c r="J164" i="2"/>
  <c r="K164" i="2"/>
  <c r="I148" i="2"/>
  <c r="J148" i="2"/>
  <c r="K148" i="2"/>
  <c r="J124" i="2"/>
  <c r="I124" i="2"/>
  <c r="K124" i="2"/>
  <c r="I100" i="2"/>
  <c r="K100" i="2"/>
  <c r="J100" i="2"/>
  <c r="I76" i="2"/>
  <c r="J76" i="2"/>
  <c r="K76" i="2"/>
  <c r="I52" i="2"/>
  <c r="J52" i="2"/>
  <c r="K52" i="2"/>
  <c r="I603" i="2"/>
  <c r="K603" i="2"/>
  <c r="J603" i="2"/>
  <c r="I579" i="2"/>
  <c r="K579" i="2"/>
  <c r="J579" i="2"/>
  <c r="J555" i="2"/>
  <c r="I555" i="2"/>
  <c r="K555" i="2"/>
  <c r="J531" i="2"/>
  <c r="I531" i="2"/>
  <c r="K531" i="2"/>
  <c r="K507" i="2"/>
  <c r="I507" i="2"/>
  <c r="J507" i="2"/>
  <c r="J483" i="2"/>
  <c r="I483" i="2"/>
  <c r="K483" i="2"/>
  <c r="I467" i="2"/>
  <c r="J467" i="2"/>
  <c r="K467" i="2"/>
  <c r="J443" i="2"/>
  <c r="K443" i="2"/>
  <c r="I443" i="2"/>
  <c r="J419" i="2"/>
  <c r="I419" i="2"/>
  <c r="K419" i="2"/>
  <c r="J395" i="2"/>
  <c r="K395" i="2"/>
  <c r="I395" i="2"/>
  <c r="K379" i="2"/>
  <c r="I379" i="2"/>
  <c r="J379" i="2"/>
  <c r="K355" i="2"/>
  <c r="I355" i="2"/>
  <c r="J355" i="2"/>
  <c r="K331" i="2"/>
  <c r="I331" i="2"/>
  <c r="J331" i="2"/>
  <c r="K307" i="2"/>
  <c r="I307" i="2"/>
  <c r="J307" i="2"/>
  <c r="I283" i="2"/>
  <c r="J283" i="2"/>
  <c r="K283" i="2"/>
  <c r="I259" i="2"/>
  <c r="J259" i="2"/>
  <c r="K259" i="2"/>
  <c r="I235" i="2"/>
  <c r="J235" i="2"/>
  <c r="K235" i="2"/>
  <c r="I211" i="2"/>
  <c r="J211" i="2"/>
  <c r="K211" i="2"/>
  <c r="I187" i="2"/>
  <c r="K187" i="2"/>
  <c r="J187" i="2"/>
  <c r="J163" i="2"/>
  <c r="I163" i="2"/>
  <c r="K163" i="2"/>
  <c r="I139" i="2"/>
  <c r="J139" i="2"/>
  <c r="K139" i="2"/>
  <c r="J115" i="2"/>
  <c r="K115" i="2"/>
  <c r="I115" i="2"/>
  <c r="J91" i="2"/>
  <c r="K91" i="2"/>
  <c r="I91" i="2"/>
  <c r="J75" i="2"/>
  <c r="K75" i="2"/>
  <c r="I75" i="2"/>
  <c r="I51" i="2"/>
  <c r="J51" i="2"/>
  <c r="K51" i="2"/>
  <c r="K616" i="2"/>
  <c r="H616" i="2"/>
  <c r="H615" i="2" s="1"/>
  <c r="H614" i="2" s="1"/>
  <c r="H613" i="2" s="1"/>
  <c r="H612" i="2" s="1"/>
  <c r="H611" i="2" s="1"/>
  <c r="H610" i="2" s="1"/>
  <c r="H609" i="2" s="1"/>
  <c r="H608" i="2" s="1"/>
  <c r="H607" i="2" s="1"/>
  <c r="H606" i="2" s="1"/>
  <c r="H605" i="2" s="1"/>
  <c r="H604" i="2" s="1"/>
  <c r="H603" i="2" s="1"/>
  <c r="H602" i="2" s="1"/>
  <c r="H601" i="2" s="1"/>
  <c r="H600" i="2" s="1"/>
  <c r="H599" i="2" s="1"/>
  <c r="H598" i="2" s="1"/>
  <c r="H597" i="2" s="1"/>
  <c r="H596" i="2" s="1"/>
  <c r="H595" i="2" s="1"/>
  <c r="H594" i="2" s="1"/>
  <c r="H593" i="2" s="1"/>
  <c r="H592" i="2" s="1"/>
  <c r="H591" i="2" s="1"/>
  <c r="H590" i="2" s="1"/>
  <c r="H589" i="2" s="1"/>
  <c r="H588" i="2" s="1"/>
  <c r="H587" i="2" s="1"/>
  <c r="H586" i="2" s="1"/>
  <c r="H585" i="2" s="1"/>
  <c r="H584" i="2" s="1"/>
  <c r="H583" i="2" s="1"/>
  <c r="H582" i="2" s="1"/>
  <c r="H581" i="2" s="1"/>
  <c r="H580" i="2" s="1"/>
  <c r="H579" i="2" s="1"/>
  <c r="H578" i="2" s="1"/>
  <c r="H577" i="2" s="1"/>
  <c r="H576" i="2" s="1"/>
  <c r="H575" i="2" s="1"/>
  <c r="H574" i="2" s="1"/>
  <c r="H573" i="2" s="1"/>
  <c r="H572" i="2" s="1"/>
  <c r="H571" i="2" s="1"/>
  <c r="H570" i="2" s="1"/>
  <c r="H569" i="2" s="1"/>
  <c r="H568" i="2" s="1"/>
  <c r="H567" i="2" s="1"/>
  <c r="H566" i="2" s="1"/>
  <c r="H565" i="2" s="1"/>
  <c r="H564" i="2" s="1"/>
  <c r="H563" i="2" s="1"/>
  <c r="H562" i="2" s="1"/>
  <c r="H561" i="2" s="1"/>
  <c r="H560" i="2" s="1"/>
  <c r="H559" i="2" s="1"/>
  <c r="H558" i="2" s="1"/>
  <c r="H557" i="2" s="1"/>
  <c r="H556" i="2" s="1"/>
  <c r="H555" i="2" s="1"/>
  <c r="H554" i="2" s="1"/>
  <c r="H553" i="2" s="1"/>
  <c r="H552" i="2" s="1"/>
  <c r="H551" i="2" s="1"/>
  <c r="H550" i="2" s="1"/>
  <c r="H549" i="2" s="1"/>
  <c r="H548" i="2" s="1"/>
  <c r="H547" i="2" s="1"/>
  <c r="H546" i="2" s="1"/>
  <c r="H545" i="2" s="1"/>
  <c r="H544" i="2" s="1"/>
  <c r="H543" i="2" s="1"/>
  <c r="H542" i="2" s="1"/>
  <c r="H541" i="2" s="1"/>
  <c r="H540" i="2" s="1"/>
  <c r="H539" i="2" s="1"/>
  <c r="H538" i="2" s="1"/>
  <c r="H537" i="2" s="1"/>
  <c r="H536" i="2" s="1"/>
  <c r="H535" i="2" s="1"/>
  <c r="H534" i="2" s="1"/>
  <c r="H533" i="2" s="1"/>
  <c r="H532" i="2" s="1"/>
  <c r="H531" i="2" s="1"/>
  <c r="H530" i="2" s="1"/>
  <c r="H529" i="2" s="1"/>
  <c r="H528" i="2" s="1"/>
  <c r="H527" i="2" s="1"/>
  <c r="H526" i="2" s="1"/>
  <c r="H525" i="2" s="1"/>
  <c r="H524" i="2" s="1"/>
  <c r="H523" i="2" s="1"/>
  <c r="H522" i="2" s="1"/>
  <c r="H521" i="2" s="1"/>
  <c r="H520" i="2" s="1"/>
  <c r="H519" i="2" s="1"/>
  <c r="H518" i="2" s="1"/>
  <c r="H517" i="2" s="1"/>
  <c r="H516" i="2" s="1"/>
  <c r="H515" i="2" s="1"/>
  <c r="H514" i="2" s="1"/>
  <c r="H513" i="2" s="1"/>
  <c r="H512" i="2" s="1"/>
  <c r="H511" i="2" s="1"/>
  <c r="H510" i="2" s="1"/>
  <c r="H509" i="2" s="1"/>
  <c r="H508" i="2" s="1"/>
  <c r="H507" i="2" s="1"/>
  <c r="H506" i="2" s="1"/>
  <c r="H505" i="2" s="1"/>
  <c r="H504" i="2" s="1"/>
  <c r="H503" i="2" s="1"/>
  <c r="H502" i="2" s="1"/>
  <c r="H501" i="2" s="1"/>
  <c r="H500" i="2" s="1"/>
  <c r="H499" i="2" s="1"/>
  <c r="H498" i="2" s="1"/>
  <c r="H497" i="2" s="1"/>
  <c r="H496" i="2" s="1"/>
  <c r="H495" i="2" s="1"/>
  <c r="H494" i="2" s="1"/>
  <c r="H493" i="2" s="1"/>
  <c r="H492" i="2" s="1"/>
  <c r="H491" i="2" s="1"/>
  <c r="H490" i="2" s="1"/>
  <c r="H489" i="2" s="1"/>
  <c r="H488" i="2" s="1"/>
  <c r="H487" i="2" s="1"/>
  <c r="H486" i="2" s="1"/>
  <c r="H485" i="2" s="1"/>
  <c r="H484" i="2" s="1"/>
  <c r="H483" i="2" s="1"/>
  <c r="H482" i="2" s="1"/>
  <c r="H481" i="2" s="1"/>
  <c r="H480" i="2" s="1"/>
  <c r="H479" i="2" s="1"/>
  <c r="H478" i="2" s="1"/>
  <c r="H477" i="2" s="1"/>
  <c r="H476" i="2" s="1"/>
  <c r="H475" i="2" s="1"/>
  <c r="H474" i="2" s="1"/>
  <c r="H473" i="2" s="1"/>
  <c r="H472" i="2" s="1"/>
  <c r="H471" i="2" s="1"/>
  <c r="H470" i="2" s="1"/>
  <c r="H469" i="2" s="1"/>
  <c r="H468" i="2" s="1"/>
  <c r="H467" i="2" s="1"/>
  <c r="H466" i="2" s="1"/>
  <c r="H465" i="2" s="1"/>
  <c r="H464" i="2" s="1"/>
  <c r="H463" i="2" s="1"/>
  <c r="H462" i="2" s="1"/>
  <c r="H461" i="2" s="1"/>
  <c r="H460" i="2" s="1"/>
  <c r="H459" i="2" s="1"/>
  <c r="H458" i="2" s="1"/>
  <c r="H457" i="2" s="1"/>
  <c r="H456" i="2" s="1"/>
  <c r="H455" i="2" s="1"/>
  <c r="H454" i="2" s="1"/>
  <c r="H453" i="2" s="1"/>
  <c r="H452" i="2" s="1"/>
  <c r="H451" i="2" s="1"/>
  <c r="H450" i="2" s="1"/>
  <c r="H449" i="2" s="1"/>
  <c r="H448" i="2" s="1"/>
  <c r="H447" i="2" s="1"/>
  <c r="H446" i="2" s="1"/>
  <c r="H445" i="2" s="1"/>
  <c r="H444" i="2" s="1"/>
  <c r="H443" i="2" s="1"/>
  <c r="H442" i="2" s="1"/>
  <c r="H441" i="2" s="1"/>
  <c r="H440" i="2" s="1"/>
  <c r="H439" i="2" s="1"/>
  <c r="H438" i="2" s="1"/>
  <c r="H437" i="2" s="1"/>
  <c r="H436" i="2" s="1"/>
  <c r="H435" i="2" s="1"/>
  <c r="H434" i="2" s="1"/>
  <c r="H433" i="2" s="1"/>
  <c r="H432" i="2" s="1"/>
  <c r="H431" i="2" s="1"/>
  <c r="H430" i="2" s="1"/>
  <c r="H429" i="2" s="1"/>
  <c r="H428" i="2" s="1"/>
  <c r="H427" i="2" s="1"/>
  <c r="H426" i="2" s="1"/>
  <c r="H425" i="2" s="1"/>
  <c r="H424" i="2" s="1"/>
  <c r="H423" i="2" s="1"/>
  <c r="H422" i="2" s="1"/>
  <c r="H421" i="2" s="1"/>
  <c r="H420" i="2" s="1"/>
  <c r="H419" i="2" s="1"/>
  <c r="H418" i="2" s="1"/>
  <c r="H417" i="2" s="1"/>
  <c r="H416" i="2" s="1"/>
  <c r="H415" i="2" s="1"/>
  <c r="H414" i="2" s="1"/>
  <c r="H413" i="2" s="1"/>
  <c r="H412" i="2" s="1"/>
  <c r="H411" i="2" s="1"/>
  <c r="H410" i="2" s="1"/>
  <c r="H409" i="2" s="1"/>
  <c r="H408" i="2" s="1"/>
  <c r="H407" i="2" s="1"/>
  <c r="H406" i="2" s="1"/>
  <c r="H405" i="2" s="1"/>
  <c r="H404" i="2" s="1"/>
  <c r="H403" i="2" s="1"/>
  <c r="H402" i="2" s="1"/>
  <c r="H401" i="2" s="1"/>
  <c r="H400" i="2" s="1"/>
  <c r="H399" i="2" s="1"/>
  <c r="H398" i="2" s="1"/>
  <c r="H397" i="2" s="1"/>
  <c r="H396" i="2" s="1"/>
  <c r="H395" i="2" s="1"/>
  <c r="H394" i="2" s="1"/>
  <c r="H393" i="2" s="1"/>
  <c r="H392" i="2" s="1"/>
  <c r="H391" i="2" s="1"/>
  <c r="H390" i="2" s="1"/>
  <c r="H389" i="2" s="1"/>
  <c r="H388" i="2" s="1"/>
  <c r="H387" i="2" s="1"/>
  <c r="H386" i="2" s="1"/>
  <c r="H385" i="2" s="1"/>
  <c r="H384" i="2" s="1"/>
  <c r="H383" i="2" s="1"/>
  <c r="H382" i="2" s="1"/>
  <c r="H381" i="2" s="1"/>
  <c r="H380" i="2" s="1"/>
  <c r="H379" i="2" s="1"/>
  <c r="H378" i="2" s="1"/>
  <c r="H377" i="2" s="1"/>
  <c r="H376" i="2" s="1"/>
  <c r="H375" i="2" s="1"/>
  <c r="H374" i="2" s="1"/>
  <c r="H373" i="2" s="1"/>
  <c r="H372" i="2" s="1"/>
  <c r="H371" i="2" s="1"/>
  <c r="H370" i="2" s="1"/>
  <c r="H369" i="2" s="1"/>
  <c r="H368" i="2" s="1"/>
  <c r="H367" i="2" s="1"/>
  <c r="H366" i="2" s="1"/>
  <c r="H365" i="2" s="1"/>
  <c r="H364" i="2" s="1"/>
  <c r="H363" i="2" s="1"/>
  <c r="H362" i="2" s="1"/>
  <c r="H361" i="2" s="1"/>
  <c r="H360" i="2" s="1"/>
  <c r="H359" i="2" s="1"/>
  <c r="H358" i="2" s="1"/>
  <c r="H357" i="2" s="1"/>
  <c r="H356" i="2" s="1"/>
  <c r="H355" i="2" s="1"/>
  <c r="H354" i="2" s="1"/>
  <c r="H353" i="2" s="1"/>
  <c r="H352" i="2" s="1"/>
  <c r="H351" i="2" s="1"/>
  <c r="H350" i="2" s="1"/>
  <c r="H349" i="2" s="1"/>
  <c r="H348" i="2" s="1"/>
  <c r="H347" i="2" s="1"/>
  <c r="H346" i="2" s="1"/>
  <c r="H345" i="2" s="1"/>
  <c r="H344" i="2" s="1"/>
  <c r="H343" i="2" s="1"/>
  <c r="H342" i="2" s="1"/>
  <c r="H341" i="2" s="1"/>
  <c r="H340" i="2" s="1"/>
  <c r="H339" i="2" s="1"/>
  <c r="H338" i="2" s="1"/>
  <c r="H337" i="2" s="1"/>
  <c r="H336" i="2" s="1"/>
  <c r="H335" i="2" s="1"/>
  <c r="H334" i="2" s="1"/>
  <c r="H333" i="2" s="1"/>
  <c r="H332" i="2" s="1"/>
  <c r="H331" i="2" s="1"/>
  <c r="H330" i="2" s="1"/>
  <c r="H329" i="2" s="1"/>
  <c r="H328" i="2" s="1"/>
  <c r="H327" i="2" s="1"/>
  <c r="H326" i="2" s="1"/>
  <c r="H325" i="2" s="1"/>
  <c r="H324" i="2" s="1"/>
  <c r="H323" i="2" s="1"/>
  <c r="H322" i="2" s="1"/>
  <c r="H321" i="2" s="1"/>
  <c r="H320" i="2" s="1"/>
  <c r="H319" i="2" s="1"/>
  <c r="H318" i="2" s="1"/>
  <c r="H317" i="2" s="1"/>
  <c r="H316" i="2" s="1"/>
  <c r="H315" i="2" s="1"/>
  <c r="H314" i="2" s="1"/>
  <c r="H313" i="2" s="1"/>
  <c r="H312" i="2" s="1"/>
  <c r="H311" i="2" s="1"/>
  <c r="H310" i="2" s="1"/>
  <c r="H309" i="2" s="1"/>
  <c r="H308" i="2" s="1"/>
  <c r="H307" i="2" s="1"/>
  <c r="H306" i="2" s="1"/>
  <c r="H305" i="2" s="1"/>
  <c r="H304" i="2" s="1"/>
  <c r="H303" i="2" s="1"/>
  <c r="H302" i="2" s="1"/>
  <c r="H301" i="2" s="1"/>
  <c r="H300" i="2" s="1"/>
  <c r="H299" i="2" s="1"/>
  <c r="H298" i="2" s="1"/>
  <c r="H297" i="2" s="1"/>
  <c r="H296" i="2" s="1"/>
  <c r="H295" i="2" s="1"/>
  <c r="H294" i="2" s="1"/>
  <c r="H293" i="2" s="1"/>
  <c r="H292" i="2" s="1"/>
  <c r="H291" i="2" s="1"/>
  <c r="H290" i="2" s="1"/>
  <c r="H289" i="2" s="1"/>
  <c r="H288" i="2" s="1"/>
  <c r="H287" i="2" s="1"/>
  <c r="H286" i="2" s="1"/>
  <c r="H285" i="2" s="1"/>
  <c r="H284" i="2" s="1"/>
  <c r="H283" i="2" s="1"/>
  <c r="H282" i="2" s="1"/>
  <c r="H281" i="2" s="1"/>
  <c r="H280" i="2" s="1"/>
  <c r="H279" i="2" s="1"/>
  <c r="H278" i="2" s="1"/>
  <c r="H277" i="2" s="1"/>
  <c r="H276" i="2" s="1"/>
  <c r="H275" i="2" s="1"/>
  <c r="H274" i="2" s="1"/>
  <c r="H273" i="2" s="1"/>
  <c r="H272" i="2" s="1"/>
  <c r="H271" i="2" s="1"/>
  <c r="H270" i="2" s="1"/>
  <c r="H269" i="2" s="1"/>
  <c r="H268" i="2" s="1"/>
  <c r="H267" i="2" s="1"/>
  <c r="H266" i="2" s="1"/>
  <c r="H265" i="2" s="1"/>
  <c r="H264" i="2" s="1"/>
  <c r="H263" i="2" s="1"/>
  <c r="H262" i="2" s="1"/>
  <c r="H261" i="2" s="1"/>
  <c r="H260" i="2" s="1"/>
  <c r="H259" i="2" s="1"/>
  <c r="H258" i="2" s="1"/>
  <c r="H257" i="2" s="1"/>
  <c r="H256" i="2" s="1"/>
  <c r="H255" i="2" s="1"/>
  <c r="H254" i="2" s="1"/>
  <c r="H253" i="2" s="1"/>
  <c r="H252" i="2" s="1"/>
  <c r="H251" i="2" s="1"/>
  <c r="H250" i="2" s="1"/>
  <c r="H249" i="2" s="1"/>
  <c r="H248" i="2" s="1"/>
  <c r="H247" i="2" s="1"/>
  <c r="H246" i="2" s="1"/>
  <c r="H245" i="2" s="1"/>
  <c r="H244" i="2" s="1"/>
  <c r="H243" i="2" s="1"/>
  <c r="H242" i="2" s="1"/>
  <c r="H241" i="2" s="1"/>
  <c r="H240" i="2" s="1"/>
  <c r="H239" i="2" s="1"/>
  <c r="H238" i="2" s="1"/>
  <c r="H237" i="2" s="1"/>
  <c r="H236" i="2" s="1"/>
  <c r="H235" i="2" s="1"/>
  <c r="H234" i="2" s="1"/>
  <c r="H233" i="2" s="1"/>
  <c r="H232" i="2" s="1"/>
  <c r="H231" i="2" s="1"/>
  <c r="H230" i="2" s="1"/>
  <c r="H229" i="2" s="1"/>
  <c r="H228" i="2" s="1"/>
  <c r="H227" i="2" s="1"/>
  <c r="H226" i="2" s="1"/>
  <c r="H225" i="2" s="1"/>
  <c r="H224" i="2" s="1"/>
  <c r="H223" i="2" s="1"/>
  <c r="H222" i="2" s="1"/>
  <c r="H221" i="2" s="1"/>
  <c r="H220" i="2" s="1"/>
  <c r="H219" i="2" s="1"/>
  <c r="H218" i="2" s="1"/>
  <c r="H217" i="2" s="1"/>
  <c r="H216" i="2" s="1"/>
  <c r="H215" i="2" s="1"/>
  <c r="H214" i="2" s="1"/>
  <c r="H213" i="2" s="1"/>
  <c r="H212" i="2" s="1"/>
  <c r="H211" i="2" s="1"/>
  <c r="H210" i="2" s="1"/>
  <c r="H209" i="2" s="1"/>
  <c r="H208" i="2" s="1"/>
  <c r="H207" i="2" s="1"/>
  <c r="H206" i="2" s="1"/>
  <c r="H205" i="2" s="1"/>
  <c r="H204" i="2" s="1"/>
  <c r="H203" i="2" s="1"/>
  <c r="H202" i="2" s="1"/>
  <c r="H201" i="2" s="1"/>
  <c r="H200" i="2" s="1"/>
  <c r="H199" i="2" s="1"/>
  <c r="H198" i="2" s="1"/>
  <c r="H197" i="2" s="1"/>
  <c r="H196" i="2" s="1"/>
  <c r="H195" i="2" s="1"/>
  <c r="H194" i="2" s="1"/>
  <c r="H193" i="2" s="1"/>
  <c r="H192" i="2" s="1"/>
  <c r="H191" i="2" s="1"/>
  <c r="H190" i="2" s="1"/>
  <c r="H189" i="2" s="1"/>
  <c r="H188" i="2" s="1"/>
  <c r="H187" i="2" s="1"/>
  <c r="H186" i="2" s="1"/>
  <c r="H185" i="2" s="1"/>
  <c r="H184" i="2" s="1"/>
  <c r="H183" i="2" s="1"/>
  <c r="H182" i="2" s="1"/>
  <c r="H181" i="2" s="1"/>
  <c r="H180" i="2" s="1"/>
  <c r="H179" i="2" s="1"/>
  <c r="H178" i="2" s="1"/>
  <c r="H177" i="2" s="1"/>
  <c r="H176" i="2" s="1"/>
  <c r="H175" i="2" s="1"/>
  <c r="H174" i="2" s="1"/>
  <c r="H173" i="2" s="1"/>
  <c r="H172" i="2" s="1"/>
  <c r="H171" i="2" s="1"/>
  <c r="H170" i="2" s="1"/>
  <c r="H169" i="2" s="1"/>
  <c r="H168" i="2" s="1"/>
  <c r="H167" i="2" s="1"/>
  <c r="H166" i="2" s="1"/>
  <c r="H165" i="2" s="1"/>
  <c r="H164" i="2" s="1"/>
  <c r="H163" i="2" s="1"/>
  <c r="H162" i="2" s="1"/>
  <c r="H161" i="2" s="1"/>
  <c r="H160" i="2" s="1"/>
  <c r="H159" i="2" s="1"/>
  <c r="H158" i="2" s="1"/>
  <c r="H157" i="2" s="1"/>
  <c r="H156" i="2" s="1"/>
  <c r="H155" i="2" s="1"/>
  <c r="H154" i="2" s="1"/>
  <c r="H153" i="2" s="1"/>
  <c r="H152" i="2" s="1"/>
  <c r="H151" i="2" s="1"/>
  <c r="H150" i="2" s="1"/>
  <c r="H149" i="2" s="1"/>
  <c r="H148" i="2" s="1"/>
  <c r="H147" i="2" s="1"/>
  <c r="H146" i="2" s="1"/>
  <c r="H145" i="2" s="1"/>
  <c r="H144" i="2" s="1"/>
  <c r="H143" i="2" s="1"/>
  <c r="H142" i="2" s="1"/>
  <c r="H141" i="2" s="1"/>
  <c r="H140" i="2" s="1"/>
  <c r="H139" i="2" s="1"/>
  <c r="H138" i="2" s="1"/>
  <c r="H137" i="2" s="1"/>
  <c r="H136" i="2" s="1"/>
  <c r="H135" i="2" s="1"/>
  <c r="H134" i="2" s="1"/>
  <c r="H133" i="2" s="1"/>
  <c r="H132" i="2" s="1"/>
  <c r="H131" i="2" s="1"/>
  <c r="H130" i="2" s="1"/>
  <c r="H129" i="2" s="1"/>
  <c r="H128" i="2" s="1"/>
  <c r="H127" i="2" s="1"/>
  <c r="H126" i="2" s="1"/>
  <c r="H125" i="2" s="1"/>
  <c r="H124" i="2" s="1"/>
  <c r="H123" i="2" s="1"/>
  <c r="H122" i="2" s="1"/>
  <c r="H121" i="2" s="1"/>
  <c r="H120" i="2" s="1"/>
  <c r="H119" i="2" s="1"/>
  <c r="H118" i="2" s="1"/>
  <c r="H117" i="2" s="1"/>
  <c r="H116" i="2" s="1"/>
  <c r="H115" i="2" s="1"/>
  <c r="H114" i="2" s="1"/>
  <c r="H113" i="2" s="1"/>
  <c r="H112" i="2" s="1"/>
  <c r="H111" i="2" s="1"/>
  <c r="H110" i="2" s="1"/>
  <c r="H109" i="2" s="1"/>
  <c r="H108" i="2" s="1"/>
  <c r="H107" i="2" s="1"/>
  <c r="H106" i="2" s="1"/>
  <c r="H105" i="2" s="1"/>
  <c r="H104" i="2" s="1"/>
  <c r="H103" i="2" s="1"/>
  <c r="H102" i="2" s="1"/>
  <c r="H101" i="2" s="1"/>
  <c r="H100" i="2" s="1"/>
  <c r="H99" i="2" s="1"/>
  <c r="H98" i="2" s="1"/>
  <c r="H97" i="2" s="1"/>
  <c r="H96" i="2" s="1"/>
  <c r="H95" i="2" s="1"/>
  <c r="H94" i="2" s="1"/>
  <c r="H93" i="2" s="1"/>
  <c r="H92" i="2" s="1"/>
  <c r="H91" i="2" s="1"/>
  <c r="H90" i="2" s="1"/>
  <c r="H89" i="2" s="1"/>
  <c r="H88" i="2" s="1"/>
  <c r="H87" i="2" s="1"/>
  <c r="H86" i="2" s="1"/>
  <c r="H85" i="2" s="1"/>
  <c r="H84" i="2" s="1"/>
  <c r="H83" i="2" s="1"/>
  <c r="H82" i="2" s="1"/>
  <c r="H81" i="2" s="1"/>
  <c r="H80" i="2" s="1"/>
  <c r="H79" i="2" s="1"/>
  <c r="H78" i="2" s="1"/>
  <c r="H77" i="2" s="1"/>
  <c r="H76" i="2" s="1"/>
  <c r="H75" i="2" s="1"/>
  <c r="H74" i="2" s="1"/>
  <c r="H73" i="2" s="1"/>
  <c r="H72" i="2" s="1"/>
  <c r="H71" i="2" s="1"/>
  <c r="H70" i="2" s="1"/>
  <c r="H69" i="2" s="1"/>
  <c r="H68" i="2" s="1"/>
  <c r="H67" i="2" s="1"/>
  <c r="H66" i="2" s="1"/>
  <c r="H65" i="2" s="1"/>
  <c r="H64" i="2" s="1"/>
  <c r="H63" i="2" s="1"/>
  <c r="H62" i="2" s="1"/>
  <c r="H61" i="2" s="1"/>
  <c r="H60" i="2" s="1"/>
  <c r="H59" i="2" s="1"/>
  <c r="H58" i="2" s="1"/>
  <c r="H57" i="2" s="1"/>
  <c r="H56" i="2" s="1"/>
  <c r="H55" i="2" s="1"/>
  <c r="H54" i="2" s="1"/>
  <c r="H53" i="2" s="1"/>
  <c r="H52" i="2" s="1"/>
  <c r="H51" i="2" s="1"/>
  <c r="H50" i="2" s="1"/>
  <c r="H49" i="2" s="1"/>
  <c r="H48" i="2" s="1"/>
  <c r="H47" i="2" s="1"/>
  <c r="H46" i="2" s="1"/>
  <c r="H45" i="2" s="1"/>
  <c r="H44" i="2" s="1"/>
  <c r="H43" i="2" s="1"/>
  <c r="H42" i="2" s="1"/>
  <c r="H41" i="2" s="1"/>
  <c r="H40" i="2" s="1"/>
  <c r="H39" i="2" s="1"/>
  <c r="H38" i="2" s="1"/>
  <c r="H37" i="2" s="1"/>
  <c r="H36" i="2" s="1"/>
  <c r="H35" i="2" s="1"/>
  <c r="H34" i="2" s="1"/>
  <c r="H33" i="2" s="1"/>
  <c r="I616" i="2"/>
  <c r="J616" i="2"/>
  <c r="K608" i="2"/>
  <c r="J608" i="2"/>
  <c r="I608" i="2"/>
  <c r="K600" i="2"/>
  <c r="I600" i="2"/>
  <c r="J600" i="2"/>
  <c r="K592" i="2"/>
  <c r="I592" i="2"/>
  <c r="J592" i="2"/>
  <c r="K584" i="2"/>
  <c r="I584" i="2"/>
  <c r="J584" i="2"/>
  <c r="K576" i="2"/>
  <c r="J576" i="2"/>
  <c r="I576" i="2"/>
  <c r="I568" i="2"/>
  <c r="J568" i="2"/>
  <c r="K568" i="2"/>
  <c r="I560" i="2"/>
  <c r="J560" i="2"/>
  <c r="K560" i="2"/>
  <c r="I552" i="2"/>
  <c r="J552" i="2"/>
  <c r="K552" i="2"/>
  <c r="I544" i="2"/>
  <c r="J544" i="2"/>
  <c r="K544" i="2"/>
  <c r="J536" i="2"/>
  <c r="I536" i="2"/>
  <c r="K536" i="2"/>
  <c r="J528" i="2"/>
  <c r="I528" i="2"/>
  <c r="K528" i="2"/>
  <c r="J520" i="2"/>
  <c r="I520" i="2"/>
  <c r="K520" i="2"/>
  <c r="J512" i="2"/>
  <c r="I512" i="2"/>
  <c r="K512" i="2"/>
  <c r="K504" i="2"/>
  <c r="J504" i="2"/>
  <c r="I504" i="2"/>
  <c r="K496" i="2"/>
  <c r="I496" i="2"/>
  <c r="J496" i="2"/>
  <c r="K488" i="2"/>
  <c r="J488" i="2"/>
  <c r="I488" i="2"/>
  <c r="K480" i="2"/>
  <c r="I480" i="2"/>
  <c r="J480" i="2"/>
  <c r="K472" i="2"/>
  <c r="J472" i="2"/>
  <c r="I472" i="2"/>
  <c r="K464" i="2"/>
  <c r="I464" i="2"/>
  <c r="J464" i="2"/>
  <c r="K456" i="2"/>
  <c r="J456" i="2"/>
  <c r="I456" i="2"/>
  <c r="K448" i="2"/>
  <c r="I448" i="2"/>
  <c r="J448" i="2"/>
  <c r="K440" i="2"/>
  <c r="I440" i="2"/>
  <c r="J440" i="2"/>
  <c r="K432" i="2"/>
  <c r="I432" i="2"/>
  <c r="J432" i="2"/>
  <c r="K424" i="2"/>
  <c r="I424" i="2"/>
  <c r="J424" i="2"/>
  <c r="K416" i="2"/>
  <c r="I416" i="2"/>
  <c r="J416" i="2"/>
  <c r="I408" i="2"/>
  <c r="J408" i="2"/>
  <c r="K408" i="2"/>
  <c r="I400" i="2"/>
  <c r="J400" i="2"/>
  <c r="K400" i="2"/>
  <c r="I392" i="2"/>
  <c r="J392" i="2"/>
  <c r="K392" i="2"/>
  <c r="I384" i="2"/>
  <c r="J384" i="2"/>
  <c r="K384" i="2"/>
  <c r="I376" i="2"/>
  <c r="J376" i="2"/>
  <c r="K376" i="2"/>
  <c r="I368" i="2"/>
  <c r="J368" i="2"/>
  <c r="K368" i="2"/>
  <c r="I360" i="2"/>
  <c r="J360" i="2"/>
  <c r="K360" i="2"/>
  <c r="I352" i="2"/>
  <c r="J352" i="2"/>
  <c r="K352" i="2"/>
  <c r="I344" i="2"/>
  <c r="J344" i="2"/>
  <c r="K344" i="2"/>
  <c r="I336" i="2"/>
  <c r="J336" i="2"/>
  <c r="K336" i="2"/>
  <c r="I328" i="2"/>
  <c r="J328" i="2"/>
  <c r="K328" i="2"/>
  <c r="I320" i="2"/>
  <c r="J320" i="2"/>
  <c r="K320" i="2"/>
  <c r="I312" i="2"/>
  <c r="J312" i="2"/>
  <c r="K312" i="2"/>
  <c r="I304" i="2"/>
  <c r="J304" i="2"/>
  <c r="K304" i="2"/>
  <c r="I296" i="2"/>
  <c r="J296" i="2"/>
  <c r="K296" i="2"/>
  <c r="I288" i="2"/>
  <c r="J288" i="2"/>
  <c r="K288" i="2"/>
  <c r="I280" i="2"/>
  <c r="J280" i="2"/>
  <c r="K280" i="2"/>
  <c r="I272" i="2"/>
  <c r="J272" i="2"/>
  <c r="K272" i="2"/>
  <c r="I264" i="2"/>
  <c r="J264" i="2"/>
  <c r="K264" i="2"/>
  <c r="I256" i="2"/>
  <c r="J256" i="2"/>
  <c r="K256" i="2"/>
  <c r="I248" i="2"/>
  <c r="J248" i="2"/>
  <c r="K248" i="2"/>
  <c r="I240" i="2"/>
  <c r="K240" i="2"/>
  <c r="J240" i="2"/>
  <c r="I232" i="2"/>
  <c r="K232" i="2"/>
  <c r="J232" i="2"/>
  <c r="I224" i="2"/>
  <c r="K224" i="2"/>
  <c r="J224" i="2"/>
  <c r="I216" i="2"/>
  <c r="J216" i="2"/>
  <c r="K216" i="2"/>
  <c r="I208" i="2"/>
  <c r="K208" i="2"/>
  <c r="J208" i="2"/>
  <c r="K200" i="2"/>
  <c r="I200" i="2"/>
  <c r="J200" i="2"/>
  <c r="I192" i="2"/>
  <c r="J192" i="2"/>
  <c r="K192" i="2"/>
  <c r="K184" i="2"/>
  <c r="J184" i="2"/>
  <c r="I184" i="2"/>
  <c r="J176" i="2"/>
  <c r="K176" i="2"/>
  <c r="I176" i="2"/>
  <c r="K168" i="2"/>
  <c r="I168" i="2"/>
  <c r="J168" i="2"/>
  <c r="I160" i="2"/>
  <c r="J160" i="2"/>
  <c r="K160" i="2"/>
  <c r="K152" i="2"/>
  <c r="I152" i="2"/>
  <c r="J152" i="2"/>
  <c r="I144" i="2"/>
  <c r="K144" i="2"/>
  <c r="J144" i="2"/>
  <c r="K136" i="2"/>
  <c r="I136" i="2"/>
  <c r="J136" i="2"/>
  <c r="I128" i="2"/>
  <c r="J128" i="2"/>
  <c r="K128" i="2"/>
  <c r="I120" i="2"/>
  <c r="K120" i="2"/>
  <c r="J120" i="2"/>
  <c r="I112" i="2"/>
  <c r="K112" i="2"/>
  <c r="J112" i="2"/>
  <c r="I104" i="2"/>
  <c r="K104" i="2"/>
  <c r="J104" i="2"/>
  <c r="I96" i="2"/>
  <c r="K96" i="2"/>
  <c r="J96" i="2"/>
  <c r="I88" i="2"/>
  <c r="K88" i="2"/>
  <c r="J88" i="2"/>
  <c r="I80" i="2"/>
  <c r="K80" i="2"/>
  <c r="J80" i="2"/>
  <c r="I72" i="2"/>
  <c r="K72" i="2"/>
  <c r="J72" i="2"/>
  <c r="I64" i="2"/>
  <c r="K64" i="2"/>
  <c r="J64" i="2"/>
  <c r="I56" i="2"/>
  <c r="J56" i="2"/>
  <c r="K56" i="2"/>
  <c r="I48" i="2"/>
  <c r="J48" i="2"/>
  <c r="K48" i="2"/>
  <c r="I40" i="2"/>
  <c r="J40" i="2"/>
  <c r="K40" i="2"/>
  <c r="I34" i="2"/>
  <c r="I32" i="2"/>
  <c r="J32" i="2"/>
  <c r="Z158" i="2"/>
  <c r="Z489" i="2"/>
  <c r="Z153" i="2"/>
  <c r="K27" i="2"/>
  <c r="J27" i="2"/>
  <c r="M27" i="2"/>
  <c r="V609" i="2"/>
  <c r="V601" i="2"/>
  <c r="V593" i="2"/>
  <c r="V587" i="2"/>
  <c r="V583" i="2"/>
  <c r="V579" i="2"/>
  <c r="V575" i="2"/>
  <c r="V571" i="2"/>
  <c r="V567" i="2"/>
  <c r="V563" i="2"/>
  <c r="V561" i="2"/>
  <c r="V559" i="2"/>
  <c r="V555" i="2"/>
  <c r="V551" i="2"/>
  <c r="V547" i="2"/>
  <c r="V545" i="2"/>
  <c r="V543" i="2"/>
  <c r="V539" i="2"/>
  <c r="V537" i="2"/>
  <c r="V535" i="2"/>
  <c r="V531" i="2"/>
  <c r="V529" i="2"/>
  <c r="V527" i="2"/>
  <c r="V523" i="2"/>
  <c r="V521" i="2"/>
  <c r="V519" i="2"/>
  <c r="V515" i="2"/>
  <c r="V513" i="2"/>
  <c r="V511" i="2"/>
  <c r="V507" i="2"/>
  <c r="V505" i="2"/>
  <c r="V503" i="2"/>
  <c r="V499" i="2"/>
  <c r="V497" i="2"/>
  <c r="V495" i="2"/>
  <c r="V491" i="2"/>
  <c r="V489" i="2"/>
  <c r="V487" i="2"/>
  <c r="V483" i="2"/>
  <c r="V481" i="2"/>
  <c r="V479" i="2"/>
  <c r="V475" i="2"/>
  <c r="V473" i="2"/>
  <c r="V471" i="2"/>
  <c r="V467" i="2"/>
  <c r="V465" i="2"/>
  <c r="V463" i="2"/>
  <c r="V459" i="2"/>
  <c r="V457" i="2"/>
  <c r="V455" i="2"/>
  <c r="V451" i="2"/>
  <c r="V449" i="2"/>
  <c r="V447" i="2"/>
  <c r="V443" i="2"/>
  <c r="V441" i="2"/>
  <c r="V439" i="2"/>
  <c r="V435" i="2"/>
  <c r="V433" i="2"/>
  <c r="V431" i="2"/>
  <c r="V427" i="2"/>
  <c r="V425" i="2"/>
  <c r="V423" i="2"/>
  <c r="V419" i="2"/>
  <c r="V417" i="2"/>
  <c r="V415" i="2"/>
  <c r="V411" i="2"/>
  <c r="V409" i="2"/>
  <c r="V407" i="2"/>
  <c r="V403" i="2"/>
  <c r="V401" i="2"/>
  <c r="V399" i="2"/>
  <c r="V395" i="2"/>
  <c r="V393" i="2"/>
  <c r="V391" i="2"/>
  <c r="V387" i="2"/>
  <c r="V385" i="2"/>
  <c r="V383" i="2"/>
  <c r="V379" i="2"/>
  <c r="V377" i="2"/>
  <c r="V375" i="2"/>
  <c r="V371" i="2"/>
  <c r="V369" i="2"/>
  <c r="V367" i="2"/>
  <c r="V363" i="2"/>
  <c r="V361" i="2"/>
  <c r="V359" i="2"/>
  <c r="V355" i="2"/>
  <c r="V353" i="2"/>
  <c r="V351" i="2"/>
  <c r="V347" i="2"/>
  <c r="V345" i="2"/>
  <c r="V343" i="2"/>
  <c r="V339" i="2"/>
  <c r="V337" i="2"/>
  <c r="V335" i="2"/>
  <c r="V331" i="2"/>
  <c r="V329" i="2"/>
  <c r="V327" i="2"/>
  <c r="V323" i="2"/>
  <c r="V321" i="2"/>
  <c r="V319" i="2"/>
  <c r="V315" i="2"/>
  <c r="V313" i="2"/>
  <c r="V311" i="2"/>
  <c r="V307" i="2"/>
  <c r="V305" i="2"/>
  <c r="V303" i="2"/>
  <c r="V299" i="2"/>
  <c r="V297" i="2"/>
  <c r="V295" i="2"/>
  <c r="V291" i="2"/>
  <c r="V289" i="2"/>
  <c r="V287" i="2"/>
  <c r="V283" i="2"/>
  <c r="V281" i="2"/>
  <c r="V279" i="2"/>
  <c r="V275" i="2"/>
  <c r="V273" i="2"/>
  <c r="V271" i="2"/>
  <c r="V267" i="2"/>
  <c r="V265" i="2"/>
  <c r="V263" i="2"/>
  <c r="V259" i="2"/>
  <c r="V257" i="2"/>
  <c r="V255" i="2"/>
  <c r="V251" i="2"/>
  <c r="V249" i="2"/>
  <c r="V247" i="2"/>
  <c r="V243" i="2"/>
  <c r="V241" i="2"/>
  <c r="V239" i="2"/>
  <c r="V235" i="2"/>
  <c r="V233" i="2"/>
  <c r="V231" i="2"/>
  <c r="V227" i="2"/>
  <c r="V225" i="2"/>
  <c r="V223" i="2"/>
  <c r="V219" i="2"/>
  <c r="V217" i="2"/>
  <c r="V611" i="2"/>
  <c r="V607" i="2"/>
  <c r="V603" i="2"/>
  <c r="V599" i="2"/>
  <c r="V595" i="2"/>
  <c r="V591" i="2"/>
  <c r="V585" i="2"/>
  <c r="V577" i="2"/>
  <c r="V569" i="2"/>
  <c r="V553" i="2"/>
  <c r="V215" i="2"/>
  <c r="V211" i="2"/>
  <c r="V209" i="2"/>
  <c r="V207" i="2"/>
  <c r="V203" i="2"/>
  <c r="V201" i="2"/>
  <c r="V199" i="2"/>
  <c r="V195" i="2"/>
  <c r="V193" i="2"/>
  <c r="V191" i="2"/>
  <c r="V187" i="2"/>
  <c r="V185" i="2"/>
  <c r="V183" i="2"/>
  <c r="V179" i="2"/>
  <c r="V177" i="2"/>
  <c r="V175" i="2"/>
  <c r="V171" i="2"/>
  <c r="V169" i="2"/>
  <c r="V167" i="2"/>
  <c r="V163" i="2"/>
  <c r="V161" i="2"/>
  <c r="V159" i="2"/>
  <c r="V155" i="2"/>
  <c r="V153" i="2"/>
  <c r="V151" i="2"/>
  <c r="V147" i="2"/>
  <c r="V145" i="2"/>
  <c r="V143" i="2"/>
  <c r="V139" i="2"/>
  <c r="V137" i="2"/>
  <c r="V135" i="2"/>
  <c r="V131" i="2"/>
  <c r="V129" i="2"/>
  <c r="V127" i="2"/>
  <c r="V123" i="2"/>
  <c r="V121" i="2"/>
  <c r="V119" i="2"/>
  <c r="V115" i="2"/>
  <c r="V113" i="2"/>
  <c r="V111" i="2"/>
  <c r="V107" i="2"/>
  <c r="V105" i="2"/>
  <c r="V103" i="2"/>
  <c r="V99" i="2"/>
  <c r="V97" i="2"/>
  <c r="V95" i="2"/>
  <c r="V91" i="2"/>
  <c r="V89" i="2"/>
  <c r="V87" i="2"/>
  <c r="V83" i="2"/>
  <c r="V81" i="2"/>
  <c r="V79" i="2"/>
  <c r="V75" i="2"/>
  <c r="V73" i="2"/>
  <c r="V71" i="2"/>
  <c r="V67" i="2"/>
  <c r="V65" i="2"/>
  <c r="V63" i="2"/>
  <c r="V59" i="2"/>
  <c r="V57" i="2"/>
  <c r="V55" i="2"/>
  <c r="V51" i="2"/>
  <c r="V47" i="2"/>
  <c r="V43" i="2"/>
  <c r="V39" i="2"/>
  <c r="V35" i="2"/>
  <c r="V33" i="2"/>
  <c r="V617" i="2"/>
  <c r="W617" i="2" s="1"/>
  <c r="V615" i="2"/>
  <c r="V612" i="2"/>
  <c r="V610" i="2"/>
  <c r="V608" i="2"/>
  <c r="V606" i="2"/>
  <c r="V604" i="2"/>
  <c r="V602" i="2"/>
  <c r="V600" i="2"/>
  <c r="V598" i="2"/>
  <c r="V596" i="2"/>
  <c r="V594" i="2"/>
  <c r="V592" i="2"/>
  <c r="V590" i="2"/>
  <c r="V588" i="2"/>
  <c r="V586" i="2"/>
  <c r="V584" i="2"/>
  <c r="V582" i="2"/>
  <c r="V580" i="2"/>
  <c r="V578" i="2"/>
  <c r="V576" i="2"/>
  <c r="V574" i="2"/>
  <c r="V572" i="2"/>
  <c r="V570" i="2"/>
  <c r="V568" i="2"/>
  <c r="V566" i="2"/>
  <c r="V564" i="2"/>
  <c r="V562" i="2"/>
  <c r="V560" i="2"/>
  <c r="V558" i="2"/>
  <c r="V556" i="2"/>
  <c r="V554" i="2"/>
  <c r="V552" i="2"/>
  <c r="V550" i="2"/>
  <c r="V548" i="2"/>
  <c r="V546" i="2"/>
  <c r="V544" i="2"/>
  <c r="V542" i="2"/>
  <c r="V540" i="2"/>
  <c r="V538" i="2"/>
  <c r="V536" i="2"/>
  <c r="V534" i="2"/>
  <c r="V532" i="2"/>
  <c r="V530" i="2"/>
  <c r="V528" i="2"/>
  <c r="V526" i="2"/>
  <c r="V524" i="2"/>
  <c r="V522" i="2"/>
  <c r="V520" i="2"/>
  <c r="V518" i="2"/>
  <c r="V516" i="2"/>
  <c r="V514" i="2"/>
  <c r="V512" i="2"/>
  <c r="V510" i="2"/>
  <c r="V508" i="2"/>
  <c r="V506" i="2"/>
  <c r="V504" i="2"/>
  <c r="V502" i="2"/>
  <c r="V500" i="2"/>
  <c r="V498" i="2"/>
  <c r="V496" i="2"/>
  <c r="V494" i="2"/>
  <c r="V492" i="2"/>
  <c r="V490" i="2"/>
  <c r="V488" i="2"/>
  <c r="V486" i="2"/>
  <c r="V484" i="2"/>
  <c r="V482" i="2"/>
  <c r="V480" i="2"/>
  <c r="V478" i="2"/>
  <c r="V476" i="2"/>
  <c r="V474" i="2"/>
  <c r="V472" i="2"/>
  <c r="V470" i="2"/>
  <c r="V468" i="2"/>
  <c r="V466" i="2"/>
  <c r="V464" i="2"/>
  <c r="V462" i="2"/>
  <c r="V460" i="2"/>
  <c r="V458" i="2"/>
  <c r="V456" i="2"/>
  <c r="V454" i="2"/>
  <c r="V452" i="2"/>
  <c r="V450" i="2"/>
  <c r="V448" i="2"/>
  <c r="V446" i="2"/>
  <c r="V444" i="2"/>
  <c r="V442" i="2"/>
  <c r="V440" i="2"/>
  <c r="V438" i="2"/>
  <c r="V436" i="2"/>
  <c r="V434" i="2"/>
  <c r="V432" i="2"/>
  <c r="V430" i="2"/>
  <c r="V428" i="2"/>
  <c r="V426" i="2"/>
  <c r="V424" i="2"/>
  <c r="V422" i="2"/>
  <c r="V420" i="2"/>
  <c r="V418" i="2"/>
  <c r="V416" i="2"/>
  <c r="V414" i="2"/>
  <c r="V412" i="2"/>
  <c r="V410" i="2"/>
  <c r="V408" i="2"/>
  <c r="V406" i="2"/>
  <c r="V404" i="2"/>
  <c r="V402" i="2"/>
  <c r="V400" i="2"/>
  <c r="V398" i="2"/>
  <c r="V396" i="2"/>
  <c r="V394" i="2"/>
  <c r="V392" i="2"/>
  <c r="V390" i="2"/>
  <c r="V388" i="2"/>
  <c r="V386" i="2"/>
  <c r="V384" i="2"/>
  <c r="V382" i="2"/>
  <c r="V380" i="2"/>
  <c r="V378" i="2"/>
  <c r="V376" i="2"/>
  <c r="V374" i="2"/>
  <c r="V372" i="2"/>
  <c r="V370" i="2"/>
  <c r="V368" i="2"/>
  <c r="V366" i="2"/>
  <c r="V364" i="2"/>
  <c r="V362" i="2"/>
  <c r="V360" i="2"/>
  <c r="V358" i="2"/>
  <c r="V356" i="2"/>
  <c r="V354" i="2"/>
  <c r="V352" i="2"/>
  <c r="V350" i="2"/>
  <c r="V348" i="2"/>
  <c r="V346" i="2"/>
  <c r="V344" i="2"/>
  <c r="V342" i="2"/>
  <c r="V340" i="2"/>
  <c r="V338" i="2"/>
  <c r="V336" i="2"/>
  <c r="V334" i="2"/>
  <c r="V332" i="2"/>
  <c r="V330" i="2"/>
  <c r="V328" i="2"/>
  <c r="V326" i="2"/>
  <c r="V324" i="2"/>
  <c r="V322" i="2"/>
  <c r="V320" i="2"/>
  <c r="V318" i="2"/>
  <c r="V316" i="2"/>
  <c r="V314" i="2"/>
  <c r="V312" i="2"/>
  <c r="V310" i="2"/>
  <c r="V308" i="2"/>
  <c r="V306" i="2"/>
  <c r="V304" i="2"/>
  <c r="V302" i="2"/>
  <c r="V300" i="2"/>
  <c r="V298" i="2"/>
  <c r="V296" i="2"/>
  <c r="V294" i="2"/>
  <c r="V292" i="2"/>
  <c r="V290" i="2"/>
  <c r="V288" i="2"/>
  <c r="V286" i="2"/>
  <c r="V284" i="2"/>
  <c r="V282" i="2"/>
  <c r="V280" i="2"/>
  <c r="V278" i="2"/>
  <c r="V276" i="2"/>
  <c r="V274" i="2"/>
  <c r="V272" i="2"/>
  <c r="V270" i="2"/>
  <c r="V268" i="2"/>
  <c r="V266" i="2"/>
  <c r="V264" i="2"/>
  <c r="V262" i="2"/>
  <c r="V260" i="2"/>
  <c r="V258" i="2"/>
  <c r="V256" i="2"/>
  <c r="V254" i="2"/>
  <c r="V252" i="2"/>
  <c r="V250" i="2"/>
  <c r="V248" i="2"/>
  <c r="V246" i="2"/>
  <c r="V244" i="2"/>
  <c r="V242" i="2"/>
  <c r="V240" i="2"/>
  <c r="V238" i="2"/>
  <c r="V236" i="2"/>
  <c r="V234" i="2"/>
  <c r="V232" i="2"/>
  <c r="V230" i="2"/>
  <c r="V228" i="2"/>
  <c r="V226" i="2"/>
  <c r="V224" i="2"/>
  <c r="V222" i="2"/>
  <c r="V220" i="2"/>
  <c r="V218" i="2"/>
  <c r="V216" i="2"/>
  <c r="V214" i="2"/>
  <c r="V212" i="2"/>
  <c r="V210" i="2"/>
  <c r="V208" i="2"/>
  <c r="V206" i="2"/>
  <c r="V204" i="2"/>
  <c r="V202" i="2"/>
  <c r="V200" i="2"/>
  <c r="V198" i="2"/>
  <c r="V196" i="2"/>
  <c r="V194" i="2"/>
  <c r="V192" i="2"/>
  <c r="V190" i="2"/>
  <c r="V188" i="2"/>
  <c r="V186" i="2"/>
  <c r="V184" i="2"/>
  <c r="V182" i="2"/>
  <c r="V180" i="2"/>
  <c r="V178" i="2"/>
  <c r="V176" i="2"/>
  <c r="V174" i="2"/>
  <c r="V172" i="2"/>
  <c r="V170" i="2"/>
  <c r="V168" i="2"/>
  <c r="V166" i="2"/>
  <c r="V164" i="2"/>
  <c r="V162" i="2"/>
  <c r="V160" i="2"/>
  <c r="V158" i="2"/>
  <c r="V156" i="2"/>
  <c r="V154" i="2"/>
  <c r="V152" i="2"/>
  <c r="V150" i="2"/>
  <c r="V148" i="2"/>
  <c r="V146" i="2"/>
  <c r="V144" i="2"/>
  <c r="V142" i="2"/>
  <c r="V140" i="2"/>
  <c r="V138" i="2"/>
  <c r="V136" i="2"/>
  <c r="V134" i="2"/>
  <c r="V132" i="2"/>
  <c r="V130" i="2"/>
  <c r="V128" i="2"/>
  <c r="V126" i="2"/>
  <c r="V124" i="2"/>
  <c r="V122" i="2"/>
  <c r="V120" i="2"/>
  <c r="V118" i="2"/>
  <c r="V116" i="2"/>
  <c r="V114" i="2"/>
  <c r="V112" i="2"/>
  <c r="V110" i="2"/>
  <c r="V108" i="2"/>
  <c r="V106" i="2"/>
  <c r="V104" i="2"/>
  <c r="V102" i="2"/>
  <c r="V100" i="2"/>
  <c r="V98" i="2"/>
  <c r="V96" i="2"/>
  <c r="V94" i="2"/>
  <c r="V92" i="2"/>
  <c r="V90" i="2"/>
  <c r="V88" i="2"/>
  <c r="V86" i="2"/>
  <c r="V84" i="2"/>
  <c r="V82" i="2"/>
  <c r="V80" i="2"/>
  <c r="V78" i="2"/>
  <c r="V76" i="2"/>
  <c r="V74" i="2"/>
  <c r="V72" i="2"/>
  <c r="V70" i="2"/>
  <c r="V68" i="2"/>
  <c r="V66" i="2"/>
  <c r="V64" i="2"/>
  <c r="V62" i="2"/>
  <c r="V60" i="2"/>
  <c r="V58" i="2"/>
  <c r="V616" i="2"/>
  <c r="V614" i="2"/>
  <c r="V613" i="2"/>
  <c r="V605" i="2"/>
  <c r="V597" i="2"/>
  <c r="V589" i="2"/>
  <c r="V581" i="2"/>
  <c r="V573" i="2"/>
  <c r="V565" i="2"/>
  <c r="V557" i="2"/>
  <c r="V549" i="2"/>
  <c r="V541" i="2"/>
  <c r="V533" i="2"/>
  <c r="V525" i="2"/>
  <c r="V517" i="2"/>
  <c r="V509" i="2"/>
  <c r="V501" i="2"/>
  <c r="V493" i="2"/>
  <c r="V485" i="2"/>
  <c r="V477" i="2"/>
  <c r="V469" i="2"/>
  <c r="V461" i="2"/>
  <c r="V453" i="2"/>
  <c r="V445" i="2"/>
  <c r="V437" i="2"/>
  <c r="V429" i="2"/>
  <c r="V421" i="2"/>
  <c r="V413" i="2"/>
  <c r="V405" i="2"/>
  <c r="V397" i="2"/>
  <c r="V389" i="2"/>
  <c r="V381" i="2"/>
  <c r="V373" i="2"/>
  <c r="V365" i="2"/>
  <c r="V357" i="2"/>
  <c r="V349" i="2"/>
  <c r="V341" i="2"/>
  <c r="V333" i="2"/>
  <c r="V325" i="2"/>
  <c r="V317" i="2"/>
  <c r="V309" i="2"/>
  <c r="V301" i="2"/>
  <c r="V293" i="2"/>
  <c r="V285" i="2"/>
  <c r="V277" i="2"/>
  <c r="V269" i="2"/>
  <c r="V261" i="2"/>
  <c r="V253" i="2"/>
  <c r="V245" i="2"/>
  <c r="V237" i="2"/>
  <c r="V229" i="2"/>
  <c r="V221" i="2"/>
  <c r="V213" i="2"/>
  <c r="V205" i="2"/>
  <c r="V197" i="2"/>
  <c r="V189" i="2"/>
  <c r="V181" i="2"/>
  <c r="V173" i="2"/>
  <c r="V165" i="2"/>
  <c r="V157" i="2"/>
  <c r="V149" i="2"/>
  <c r="V141" i="2"/>
  <c r="V133" i="2"/>
  <c r="V125" i="2"/>
  <c r="V117" i="2"/>
  <c r="V109" i="2"/>
  <c r="V101" i="2"/>
  <c r="V93" i="2"/>
  <c r="V85" i="2"/>
  <c r="V77" i="2"/>
  <c r="V69" i="2"/>
  <c r="V61" i="2"/>
  <c r="V49" i="2"/>
  <c r="V41" i="2"/>
  <c r="V56" i="2"/>
  <c r="V54" i="2"/>
  <c r="V52" i="2"/>
  <c r="V50" i="2"/>
  <c r="V48" i="2"/>
  <c r="V46" i="2"/>
  <c r="V44" i="2"/>
  <c r="V42" i="2"/>
  <c r="V40" i="2"/>
  <c r="V38" i="2"/>
  <c r="V36" i="2"/>
  <c r="V34" i="2"/>
  <c r="V53" i="2"/>
  <c r="V45" i="2"/>
  <c r="V37" i="2"/>
  <c r="V32" i="2"/>
  <c r="D27" i="2"/>
  <c r="F14" i="2"/>
  <c r="C14" i="2"/>
  <c r="C13" i="2"/>
  <c r="A8" i="2"/>
  <c r="CM872" i="2" l="1"/>
  <c r="CM871" i="2" s="1"/>
  <c r="CM870" i="2" s="1"/>
  <c r="CM869" i="2" s="1"/>
  <c r="CM868" i="2" s="1"/>
  <c r="CM867" i="2" s="1"/>
  <c r="CM866" i="2" s="1"/>
  <c r="CM865" i="2" s="1"/>
  <c r="CM864" i="2" s="1"/>
  <c r="CM863" i="2" s="1"/>
  <c r="CM862" i="2" s="1"/>
  <c r="CM861" i="2" s="1"/>
  <c r="CM860" i="2" s="1"/>
  <c r="CM859" i="2" s="1"/>
  <c r="CM858" i="2" s="1"/>
  <c r="CM857" i="2" s="1"/>
  <c r="CM856" i="2" s="1"/>
  <c r="CM855" i="2" s="1"/>
  <c r="CM854" i="2" s="1"/>
  <c r="CM853" i="2" s="1"/>
  <c r="CM852" i="2" s="1"/>
  <c r="CM851" i="2" s="1"/>
  <c r="CM850" i="2" s="1"/>
  <c r="CM849" i="2" s="1"/>
  <c r="CM848" i="2" s="1"/>
  <c r="CM847" i="2" s="1"/>
  <c r="CM846" i="2" s="1"/>
  <c r="CM845" i="2" s="1"/>
  <c r="CM844" i="2" s="1"/>
  <c r="CM843" i="2" s="1"/>
  <c r="CM842" i="2" s="1"/>
  <c r="CM841" i="2" s="1"/>
  <c r="CM840" i="2" s="1"/>
  <c r="CM839" i="2" s="1"/>
  <c r="CM838" i="2" s="1"/>
  <c r="CM837" i="2" s="1"/>
  <c r="CM836" i="2" s="1"/>
  <c r="CM835" i="2" s="1"/>
  <c r="CM834" i="2" s="1"/>
  <c r="CM833" i="2" s="1"/>
  <c r="CM832" i="2" s="1"/>
  <c r="CM831" i="2" s="1"/>
  <c r="CM830" i="2" s="1"/>
  <c r="CM829" i="2" s="1"/>
  <c r="CM828" i="2" s="1"/>
  <c r="CM827" i="2" s="1"/>
  <c r="CM826" i="2" s="1"/>
  <c r="CM825" i="2" s="1"/>
  <c r="CM824" i="2" s="1"/>
  <c r="CM823" i="2" s="1"/>
  <c r="CM822" i="2" s="1"/>
  <c r="CM821" i="2" s="1"/>
  <c r="CM820" i="2" s="1"/>
  <c r="CM819" i="2" s="1"/>
  <c r="CM818" i="2" s="1"/>
  <c r="CM817" i="2" s="1"/>
  <c r="CM816" i="2" s="1"/>
  <c r="CM815" i="2" s="1"/>
  <c r="CM814" i="2" s="1"/>
  <c r="CM813" i="2" s="1"/>
  <c r="CM812" i="2" s="1"/>
  <c r="CM811" i="2" s="1"/>
  <c r="CM810" i="2" s="1"/>
  <c r="CM809" i="2" s="1"/>
  <c r="CM808" i="2" s="1"/>
  <c r="CM807" i="2" s="1"/>
  <c r="CM806" i="2" s="1"/>
  <c r="CM805" i="2" s="1"/>
  <c r="CM804" i="2" s="1"/>
  <c r="CM803" i="2" s="1"/>
  <c r="CM802" i="2" s="1"/>
  <c r="CM801" i="2" s="1"/>
  <c r="CM800" i="2" s="1"/>
  <c r="CM799" i="2" s="1"/>
  <c r="CM798" i="2" s="1"/>
  <c r="CM797" i="2" s="1"/>
  <c r="CM796" i="2" s="1"/>
  <c r="CM795" i="2" s="1"/>
  <c r="CM794" i="2" s="1"/>
  <c r="CM793" i="2" s="1"/>
  <c r="CM792" i="2" s="1"/>
  <c r="CM791" i="2" s="1"/>
  <c r="CM790" i="2" s="1"/>
  <c r="CM789" i="2" s="1"/>
  <c r="CM788" i="2" s="1"/>
  <c r="CM787" i="2" s="1"/>
  <c r="CM786" i="2" s="1"/>
  <c r="CM785" i="2" s="1"/>
  <c r="CM784" i="2" s="1"/>
  <c r="CM783" i="2" s="1"/>
  <c r="CM782" i="2" s="1"/>
  <c r="CM781" i="2" s="1"/>
  <c r="CM780" i="2" s="1"/>
  <c r="CM779" i="2" s="1"/>
  <c r="CM778" i="2" s="1"/>
  <c r="CM777" i="2" s="1"/>
  <c r="CM776" i="2" s="1"/>
  <c r="CM775" i="2" s="1"/>
  <c r="CM774" i="2" s="1"/>
  <c r="CM773" i="2" s="1"/>
  <c r="CM772" i="2" s="1"/>
  <c r="CM771" i="2" s="1"/>
  <c r="CM770" i="2" s="1"/>
  <c r="CM769" i="2" s="1"/>
  <c r="CM768" i="2" s="1"/>
  <c r="CM767" i="2" s="1"/>
  <c r="CM766" i="2" s="1"/>
  <c r="CM765" i="2" s="1"/>
  <c r="CM764" i="2" s="1"/>
  <c r="CM763" i="2" s="1"/>
  <c r="CM762" i="2" s="1"/>
  <c r="CM761" i="2" s="1"/>
  <c r="CM760" i="2" s="1"/>
  <c r="CM759" i="2" s="1"/>
  <c r="CM758" i="2" s="1"/>
  <c r="CM757" i="2" s="1"/>
  <c r="CM756" i="2" s="1"/>
  <c r="CM755" i="2" s="1"/>
  <c r="CM754" i="2" s="1"/>
  <c r="CM753" i="2" s="1"/>
  <c r="CM752" i="2" s="1"/>
  <c r="CM751" i="2" s="1"/>
  <c r="CM750" i="2" s="1"/>
  <c r="CM749" i="2" s="1"/>
  <c r="CM748" i="2" s="1"/>
  <c r="CM747" i="2" s="1"/>
  <c r="CM746" i="2" s="1"/>
  <c r="CM745" i="2" s="1"/>
  <c r="CM744" i="2" s="1"/>
  <c r="CM743" i="2" s="1"/>
  <c r="CM742" i="2" s="1"/>
  <c r="CM741" i="2" s="1"/>
  <c r="CM740" i="2" s="1"/>
  <c r="CM739" i="2" s="1"/>
  <c r="CM738" i="2" s="1"/>
  <c r="CM737" i="2" s="1"/>
  <c r="CM736" i="2" s="1"/>
  <c r="CM735" i="2" s="1"/>
  <c r="CM734" i="2" s="1"/>
  <c r="CM733" i="2" s="1"/>
  <c r="CM732" i="2" s="1"/>
  <c r="CM731" i="2" s="1"/>
  <c r="CM730" i="2" s="1"/>
  <c r="CM729" i="2" s="1"/>
  <c r="CM728" i="2" s="1"/>
  <c r="CM727" i="2" s="1"/>
  <c r="CM726" i="2" s="1"/>
  <c r="CM725" i="2" s="1"/>
  <c r="CM724" i="2" s="1"/>
  <c r="CM723" i="2" s="1"/>
  <c r="CM722" i="2" s="1"/>
  <c r="CM721" i="2" s="1"/>
  <c r="CM720" i="2" s="1"/>
  <c r="CM719" i="2" s="1"/>
  <c r="CM718" i="2" s="1"/>
  <c r="CM717" i="2" s="1"/>
  <c r="CM716" i="2" s="1"/>
  <c r="CM715" i="2" s="1"/>
  <c r="CM714" i="2" s="1"/>
  <c r="CM713" i="2" s="1"/>
  <c r="CM712" i="2" s="1"/>
  <c r="CM711" i="2" s="1"/>
  <c r="CM710" i="2" s="1"/>
  <c r="CM709" i="2" s="1"/>
  <c r="CM708" i="2" s="1"/>
  <c r="CM707" i="2" s="1"/>
  <c r="CM706" i="2" s="1"/>
  <c r="CM705" i="2" s="1"/>
  <c r="CM704" i="2" s="1"/>
  <c r="CM703" i="2" s="1"/>
  <c r="CM702" i="2" s="1"/>
  <c r="CM701" i="2" s="1"/>
  <c r="CM700" i="2" s="1"/>
  <c r="CM699" i="2" s="1"/>
  <c r="CM698" i="2" s="1"/>
  <c r="CM697" i="2" s="1"/>
  <c r="CM696" i="2" s="1"/>
  <c r="CM695" i="2" s="1"/>
  <c r="CM694" i="2" s="1"/>
  <c r="CM693" i="2" s="1"/>
  <c r="CM692" i="2" s="1"/>
  <c r="CM691" i="2" s="1"/>
  <c r="CM690" i="2" s="1"/>
  <c r="CM689" i="2" s="1"/>
  <c r="CM688" i="2" s="1"/>
  <c r="CM687" i="2" s="1"/>
  <c r="CM686" i="2" s="1"/>
  <c r="CM685" i="2" s="1"/>
  <c r="CM684" i="2" s="1"/>
  <c r="CM683" i="2" s="1"/>
  <c r="CM682" i="2" s="1"/>
  <c r="CM681" i="2" s="1"/>
  <c r="CM680" i="2" s="1"/>
  <c r="CM679" i="2" s="1"/>
  <c r="CM678" i="2" s="1"/>
  <c r="CM677" i="2" s="1"/>
  <c r="CM676" i="2" s="1"/>
  <c r="CM675" i="2" s="1"/>
  <c r="CM674" i="2" s="1"/>
  <c r="CM673" i="2" s="1"/>
  <c r="CM672" i="2" s="1"/>
  <c r="CM671" i="2" s="1"/>
  <c r="CM670" i="2" s="1"/>
  <c r="CM669" i="2" s="1"/>
  <c r="CM668" i="2" s="1"/>
  <c r="CM667" i="2" s="1"/>
  <c r="CM666" i="2" s="1"/>
  <c r="CM665" i="2" s="1"/>
  <c r="CM664" i="2" s="1"/>
  <c r="CM663" i="2" s="1"/>
  <c r="CM662" i="2" s="1"/>
  <c r="CM661" i="2" s="1"/>
  <c r="CM660" i="2" s="1"/>
  <c r="CM659" i="2" s="1"/>
  <c r="CM658" i="2" s="1"/>
  <c r="CM657" i="2" s="1"/>
  <c r="CM656" i="2" s="1"/>
  <c r="CM655" i="2" s="1"/>
  <c r="CM654" i="2" s="1"/>
  <c r="CM653" i="2" s="1"/>
  <c r="CM652" i="2" s="1"/>
  <c r="CM651" i="2" s="1"/>
  <c r="CM650" i="2" s="1"/>
  <c r="CM649" i="2" s="1"/>
  <c r="CM648" i="2" s="1"/>
  <c r="CM647" i="2" s="1"/>
  <c r="CM646" i="2" s="1"/>
  <c r="CM645" i="2" s="1"/>
  <c r="CM644" i="2" s="1"/>
  <c r="CM643" i="2" s="1"/>
  <c r="CM642" i="2" s="1"/>
  <c r="CM641" i="2" s="1"/>
  <c r="CM640" i="2" s="1"/>
  <c r="CM639" i="2" s="1"/>
  <c r="CM638" i="2" s="1"/>
  <c r="CM637" i="2" s="1"/>
  <c r="CM636" i="2" s="1"/>
  <c r="CM635" i="2" s="1"/>
  <c r="CM634" i="2" s="1"/>
  <c r="CM633" i="2" s="1"/>
  <c r="CM632" i="2" s="1"/>
  <c r="CM631" i="2" s="1"/>
  <c r="CM630" i="2" s="1"/>
  <c r="CM629" i="2" s="1"/>
  <c r="CM628" i="2" s="1"/>
  <c r="CM627" i="2" s="1"/>
  <c r="CM626" i="2" s="1"/>
  <c r="CM625" i="2" s="1"/>
  <c r="CM624" i="2" s="1"/>
  <c r="CM623" i="2" s="1"/>
  <c r="CM622" i="2" s="1"/>
  <c r="CM621" i="2" s="1"/>
  <c r="CM620" i="2" s="1"/>
  <c r="CM619" i="2" s="1"/>
  <c r="CM618" i="2" s="1"/>
  <c r="CM617" i="2" s="1"/>
  <c r="CM616" i="2" s="1"/>
  <c r="CM615" i="2" s="1"/>
  <c r="CM614" i="2" s="1"/>
  <c r="CM613" i="2" s="1"/>
  <c r="CM612" i="2" s="1"/>
  <c r="CM611" i="2" s="1"/>
  <c r="CM610" i="2" s="1"/>
  <c r="CM609" i="2" s="1"/>
  <c r="CM608" i="2" s="1"/>
  <c r="CM607" i="2" s="1"/>
  <c r="CM606" i="2" s="1"/>
  <c r="CM605" i="2" s="1"/>
  <c r="CM604" i="2" s="1"/>
  <c r="CM603" i="2" s="1"/>
  <c r="CM602" i="2" s="1"/>
  <c r="CM601" i="2" s="1"/>
  <c r="CM600" i="2" s="1"/>
  <c r="CM599" i="2" s="1"/>
  <c r="CM598" i="2" s="1"/>
  <c r="CM597" i="2" s="1"/>
  <c r="CM596" i="2" s="1"/>
  <c r="CM595" i="2" s="1"/>
  <c r="CM594" i="2" s="1"/>
  <c r="CM593" i="2" s="1"/>
  <c r="CM592" i="2" s="1"/>
  <c r="CM591" i="2" s="1"/>
  <c r="CM590" i="2" s="1"/>
  <c r="CM589" i="2" s="1"/>
  <c r="CM588" i="2" s="1"/>
  <c r="CM587" i="2" s="1"/>
  <c r="CM586" i="2" s="1"/>
  <c r="CM585" i="2" s="1"/>
  <c r="CM584" i="2" s="1"/>
  <c r="CM583" i="2" s="1"/>
  <c r="CM582" i="2" s="1"/>
  <c r="CM581" i="2" s="1"/>
  <c r="CM580" i="2" s="1"/>
  <c r="CM579" i="2" s="1"/>
  <c r="CM578" i="2" s="1"/>
  <c r="CM577" i="2" s="1"/>
  <c r="CM576" i="2" s="1"/>
  <c r="CM575" i="2" s="1"/>
  <c r="CM574" i="2" s="1"/>
  <c r="CM573" i="2" s="1"/>
  <c r="CM572" i="2" s="1"/>
  <c r="CM571" i="2" s="1"/>
  <c r="CM570" i="2" s="1"/>
  <c r="CM569" i="2" s="1"/>
  <c r="CM568" i="2" s="1"/>
  <c r="CM567" i="2" s="1"/>
  <c r="CM566" i="2" s="1"/>
  <c r="CM565" i="2" s="1"/>
  <c r="CM564" i="2" s="1"/>
  <c r="CM563" i="2" s="1"/>
  <c r="CM562" i="2" s="1"/>
  <c r="CM561" i="2" s="1"/>
  <c r="CM560" i="2" s="1"/>
  <c r="CM559" i="2" s="1"/>
  <c r="CM558" i="2" s="1"/>
  <c r="CM557" i="2" s="1"/>
  <c r="CM556" i="2" s="1"/>
  <c r="CM555" i="2" s="1"/>
  <c r="CM554" i="2" s="1"/>
  <c r="CM553" i="2" s="1"/>
  <c r="CM552" i="2" s="1"/>
  <c r="CM551" i="2" s="1"/>
  <c r="CM550" i="2" s="1"/>
  <c r="CM549" i="2" s="1"/>
  <c r="CM548" i="2" s="1"/>
  <c r="CM547" i="2" s="1"/>
  <c r="CM546" i="2" s="1"/>
  <c r="CM545" i="2" s="1"/>
  <c r="CM544" i="2" s="1"/>
  <c r="CM543" i="2" s="1"/>
  <c r="CM542" i="2" s="1"/>
  <c r="CM541" i="2" s="1"/>
  <c r="CM540" i="2" s="1"/>
  <c r="CM539" i="2" s="1"/>
  <c r="CM538" i="2" s="1"/>
  <c r="CM537" i="2" s="1"/>
  <c r="CM536" i="2" s="1"/>
  <c r="CM535" i="2" s="1"/>
  <c r="CM534" i="2" s="1"/>
  <c r="CM533" i="2" s="1"/>
  <c r="CM532" i="2" s="1"/>
  <c r="CM531" i="2" s="1"/>
  <c r="CM530" i="2" s="1"/>
  <c r="CM529" i="2" s="1"/>
  <c r="CM528" i="2" s="1"/>
  <c r="CM527" i="2" s="1"/>
  <c r="CM526" i="2" s="1"/>
  <c r="CM525" i="2" s="1"/>
  <c r="CM524" i="2" s="1"/>
  <c r="CM523" i="2" s="1"/>
  <c r="CM522" i="2" s="1"/>
  <c r="CM521" i="2" s="1"/>
  <c r="CM520" i="2" s="1"/>
  <c r="CM519" i="2" s="1"/>
  <c r="CM518" i="2" s="1"/>
  <c r="CM517" i="2" s="1"/>
  <c r="CM516" i="2" s="1"/>
  <c r="CM515" i="2" s="1"/>
  <c r="CM514" i="2" s="1"/>
  <c r="CM513" i="2" s="1"/>
  <c r="CM512" i="2" s="1"/>
  <c r="CM511" i="2" s="1"/>
  <c r="CM510" i="2" s="1"/>
  <c r="CM509" i="2" s="1"/>
  <c r="CM508" i="2" s="1"/>
  <c r="CM507" i="2" s="1"/>
  <c r="CM506" i="2" s="1"/>
  <c r="CM505" i="2" s="1"/>
  <c r="CM504" i="2" s="1"/>
  <c r="CM503" i="2" s="1"/>
  <c r="CM502" i="2" s="1"/>
  <c r="CM501" i="2" s="1"/>
  <c r="CM500" i="2" s="1"/>
  <c r="CM499" i="2" s="1"/>
  <c r="CM498" i="2" s="1"/>
  <c r="CM497" i="2" s="1"/>
  <c r="CM496" i="2" s="1"/>
  <c r="CM495" i="2" s="1"/>
  <c r="CM494" i="2" s="1"/>
  <c r="CM493" i="2" s="1"/>
  <c r="CM492" i="2" s="1"/>
  <c r="CM491" i="2" s="1"/>
  <c r="CM490" i="2" s="1"/>
  <c r="CM489" i="2" s="1"/>
  <c r="CM488" i="2" s="1"/>
  <c r="CM487" i="2" s="1"/>
  <c r="CM486" i="2" s="1"/>
  <c r="CM485" i="2" s="1"/>
  <c r="CM484" i="2" s="1"/>
  <c r="CM483" i="2" s="1"/>
  <c r="CM482" i="2" s="1"/>
  <c r="CM481" i="2" s="1"/>
  <c r="CM480" i="2" s="1"/>
  <c r="CM479" i="2" s="1"/>
  <c r="CM478" i="2" s="1"/>
  <c r="CM477" i="2" s="1"/>
  <c r="CM476" i="2" s="1"/>
  <c r="CM475" i="2" s="1"/>
  <c r="CM474" i="2" s="1"/>
  <c r="CM473" i="2" s="1"/>
  <c r="CM472" i="2" s="1"/>
  <c r="CM471" i="2" s="1"/>
  <c r="CM470" i="2" s="1"/>
  <c r="CM469" i="2" s="1"/>
  <c r="CM468" i="2" s="1"/>
  <c r="CM467" i="2" s="1"/>
  <c r="CM466" i="2" s="1"/>
  <c r="CM465" i="2" s="1"/>
  <c r="CM464" i="2" s="1"/>
  <c r="CM463" i="2" s="1"/>
  <c r="CM462" i="2" s="1"/>
  <c r="CM461" i="2" s="1"/>
  <c r="CM460" i="2" s="1"/>
  <c r="CM459" i="2" s="1"/>
  <c r="CM458" i="2" s="1"/>
  <c r="CM457" i="2" s="1"/>
  <c r="CM456" i="2" s="1"/>
  <c r="CM455" i="2" s="1"/>
  <c r="CM454" i="2" s="1"/>
  <c r="CM453" i="2" s="1"/>
  <c r="CM452" i="2" s="1"/>
  <c r="CM451" i="2" s="1"/>
  <c r="CM450" i="2" s="1"/>
  <c r="CM449" i="2" s="1"/>
  <c r="CM448" i="2" s="1"/>
  <c r="CM447" i="2" s="1"/>
  <c r="CM446" i="2" s="1"/>
  <c r="CM445" i="2" s="1"/>
  <c r="CM444" i="2" s="1"/>
  <c r="CM443" i="2" s="1"/>
  <c r="CM442" i="2" s="1"/>
  <c r="CM441" i="2" s="1"/>
  <c r="CM440" i="2" s="1"/>
  <c r="CM439" i="2" s="1"/>
  <c r="CM438" i="2" s="1"/>
  <c r="CM437" i="2" s="1"/>
  <c r="CM436" i="2" s="1"/>
  <c r="CM435" i="2" s="1"/>
  <c r="CM434" i="2" s="1"/>
  <c r="CM433" i="2" s="1"/>
  <c r="CM432" i="2" s="1"/>
  <c r="CM431" i="2" s="1"/>
  <c r="CM430" i="2" s="1"/>
  <c r="CM429" i="2" s="1"/>
  <c r="CM428" i="2" s="1"/>
  <c r="CM427" i="2" s="1"/>
  <c r="CM426" i="2" s="1"/>
  <c r="CM425" i="2" s="1"/>
  <c r="CM424" i="2" s="1"/>
  <c r="CM423" i="2" s="1"/>
  <c r="CM422" i="2" s="1"/>
  <c r="CM421" i="2" s="1"/>
  <c r="CM420" i="2" s="1"/>
  <c r="CM419" i="2" s="1"/>
  <c r="CM418" i="2" s="1"/>
  <c r="CM417" i="2" s="1"/>
  <c r="CM416" i="2" s="1"/>
  <c r="CM415" i="2" s="1"/>
  <c r="CM414" i="2" s="1"/>
  <c r="CM413" i="2" s="1"/>
  <c r="CM412" i="2" s="1"/>
  <c r="CM411" i="2" s="1"/>
  <c r="CM410" i="2" s="1"/>
  <c r="CM409" i="2" s="1"/>
  <c r="CM408" i="2" s="1"/>
  <c r="CM407" i="2" s="1"/>
  <c r="CM406" i="2" s="1"/>
  <c r="CM405" i="2" s="1"/>
  <c r="CM404" i="2" s="1"/>
  <c r="CM403" i="2" s="1"/>
  <c r="CM402" i="2" s="1"/>
  <c r="CM401" i="2" s="1"/>
  <c r="CM400" i="2" s="1"/>
  <c r="CM399" i="2" s="1"/>
  <c r="CM398" i="2" s="1"/>
  <c r="CM397" i="2" s="1"/>
  <c r="CM396" i="2" s="1"/>
  <c r="CM395" i="2" s="1"/>
  <c r="CM394" i="2" s="1"/>
  <c r="CM393" i="2" s="1"/>
  <c r="CM392" i="2" s="1"/>
  <c r="CM391" i="2" s="1"/>
  <c r="CM390" i="2" s="1"/>
  <c r="CM389" i="2" s="1"/>
  <c r="CM388" i="2" s="1"/>
  <c r="CM387" i="2" s="1"/>
  <c r="CM386" i="2" s="1"/>
  <c r="CM385" i="2" s="1"/>
  <c r="CM384" i="2" s="1"/>
  <c r="CM383" i="2" s="1"/>
  <c r="CM382" i="2" s="1"/>
  <c r="CM381" i="2" s="1"/>
  <c r="CM380" i="2" s="1"/>
  <c r="CM379" i="2" s="1"/>
  <c r="CM378" i="2" s="1"/>
  <c r="CM377" i="2" s="1"/>
  <c r="CM376" i="2" s="1"/>
  <c r="CM375" i="2" s="1"/>
  <c r="CM374" i="2" s="1"/>
  <c r="CM373" i="2" s="1"/>
  <c r="CM372" i="2" s="1"/>
  <c r="CM371" i="2" s="1"/>
  <c r="CM370" i="2" s="1"/>
  <c r="CM369" i="2" s="1"/>
  <c r="CM368" i="2" s="1"/>
  <c r="CM367" i="2" s="1"/>
  <c r="CM366" i="2" s="1"/>
  <c r="CM365" i="2" s="1"/>
  <c r="CM364" i="2" s="1"/>
  <c r="CM363" i="2" s="1"/>
  <c r="CM362" i="2" s="1"/>
  <c r="CM361" i="2" s="1"/>
  <c r="CM360" i="2" s="1"/>
  <c r="CM359" i="2" s="1"/>
  <c r="CM358" i="2" s="1"/>
  <c r="CM357" i="2" s="1"/>
  <c r="CM356" i="2" s="1"/>
  <c r="CM355" i="2" s="1"/>
  <c r="CM354" i="2" s="1"/>
  <c r="CM353" i="2" s="1"/>
  <c r="CM352" i="2" s="1"/>
  <c r="CM351" i="2" s="1"/>
  <c r="CM350" i="2" s="1"/>
  <c r="CM349" i="2" s="1"/>
  <c r="CM348" i="2" s="1"/>
  <c r="CM347" i="2" s="1"/>
  <c r="CM346" i="2" s="1"/>
  <c r="CM345" i="2" s="1"/>
  <c r="CM344" i="2" s="1"/>
  <c r="CM343" i="2" s="1"/>
  <c r="CM342" i="2" s="1"/>
  <c r="CM341" i="2" s="1"/>
  <c r="CM340" i="2" s="1"/>
  <c r="CM339" i="2" s="1"/>
  <c r="CM338" i="2" s="1"/>
  <c r="CM337" i="2" s="1"/>
  <c r="CM336" i="2" s="1"/>
  <c r="CM335" i="2" s="1"/>
  <c r="CM334" i="2" s="1"/>
  <c r="CM333" i="2" s="1"/>
  <c r="CM332" i="2" s="1"/>
  <c r="CM331" i="2" s="1"/>
  <c r="CM330" i="2" s="1"/>
  <c r="CM329" i="2" s="1"/>
  <c r="CM328" i="2" s="1"/>
  <c r="CM327" i="2" s="1"/>
  <c r="CM326" i="2" s="1"/>
  <c r="CM325" i="2" s="1"/>
  <c r="CM324" i="2" s="1"/>
  <c r="CM323" i="2" s="1"/>
  <c r="CM322" i="2" s="1"/>
  <c r="CM321" i="2" s="1"/>
  <c r="CM320" i="2" s="1"/>
  <c r="CM319" i="2" s="1"/>
  <c r="CM318" i="2" s="1"/>
  <c r="CM317" i="2" s="1"/>
  <c r="CM316" i="2" s="1"/>
  <c r="CM315" i="2" s="1"/>
  <c r="CM314" i="2" s="1"/>
  <c r="CM313" i="2" s="1"/>
  <c r="CM312" i="2" s="1"/>
  <c r="CM311" i="2" s="1"/>
  <c r="CM310" i="2" s="1"/>
  <c r="CM309" i="2" s="1"/>
  <c r="CM308" i="2" s="1"/>
  <c r="CM307" i="2" s="1"/>
  <c r="CM306" i="2" s="1"/>
  <c r="CM305" i="2" s="1"/>
  <c r="CM304" i="2" s="1"/>
  <c r="CM303" i="2" s="1"/>
  <c r="CM302" i="2" s="1"/>
  <c r="CM301" i="2" s="1"/>
  <c r="CM300" i="2" s="1"/>
  <c r="CM299" i="2" s="1"/>
  <c r="CM298" i="2" s="1"/>
  <c r="CM297" i="2" s="1"/>
  <c r="CM296" i="2" s="1"/>
  <c r="CM295" i="2" s="1"/>
  <c r="CM294" i="2" s="1"/>
  <c r="CM293" i="2" s="1"/>
  <c r="CM292" i="2" s="1"/>
  <c r="CM291" i="2" s="1"/>
  <c r="CM290" i="2" s="1"/>
  <c r="CM289" i="2" s="1"/>
  <c r="CM288" i="2" s="1"/>
  <c r="CM287" i="2" s="1"/>
  <c r="CM286" i="2" s="1"/>
  <c r="CM285" i="2" s="1"/>
  <c r="CM284" i="2" s="1"/>
  <c r="CM283" i="2" s="1"/>
  <c r="CM282" i="2" s="1"/>
  <c r="CM281" i="2" s="1"/>
  <c r="CM280" i="2" s="1"/>
  <c r="CM279" i="2" s="1"/>
  <c r="CM278" i="2" s="1"/>
  <c r="CM277" i="2" s="1"/>
  <c r="CM276" i="2" s="1"/>
  <c r="CM275" i="2" s="1"/>
  <c r="CM274" i="2" s="1"/>
  <c r="CM273" i="2" s="1"/>
  <c r="CM272" i="2" s="1"/>
  <c r="CM271" i="2" s="1"/>
  <c r="CM270" i="2" s="1"/>
  <c r="CM269" i="2" s="1"/>
  <c r="CM268" i="2" s="1"/>
  <c r="CM267" i="2" s="1"/>
  <c r="CM266" i="2" s="1"/>
  <c r="CM265" i="2" s="1"/>
  <c r="CM264" i="2" s="1"/>
  <c r="CM263" i="2" s="1"/>
  <c r="CM262" i="2" s="1"/>
  <c r="CM261" i="2" s="1"/>
  <c r="CM260" i="2" s="1"/>
  <c r="CM259" i="2" s="1"/>
  <c r="CM258" i="2" s="1"/>
  <c r="CM257" i="2" s="1"/>
  <c r="CM256" i="2" s="1"/>
  <c r="CM255" i="2" s="1"/>
  <c r="CM254" i="2" s="1"/>
  <c r="CM253" i="2" s="1"/>
  <c r="CM252" i="2" s="1"/>
  <c r="CM251" i="2" s="1"/>
  <c r="CM250" i="2" s="1"/>
  <c r="CM249" i="2" s="1"/>
  <c r="CM248" i="2" s="1"/>
  <c r="CM247" i="2" s="1"/>
  <c r="CM246" i="2" s="1"/>
  <c r="CM245" i="2" s="1"/>
  <c r="CM244" i="2" s="1"/>
  <c r="CM243" i="2" s="1"/>
  <c r="CM242" i="2" s="1"/>
  <c r="CM241" i="2" s="1"/>
  <c r="CM240" i="2" s="1"/>
  <c r="CM239" i="2" s="1"/>
  <c r="CM238" i="2" s="1"/>
  <c r="CM237" i="2" s="1"/>
  <c r="CM236" i="2" s="1"/>
  <c r="CM235" i="2" s="1"/>
  <c r="CM234" i="2" s="1"/>
  <c r="CM233" i="2" s="1"/>
  <c r="CM232" i="2" s="1"/>
  <c r="CM231" i="2" s="1"/>
  <c r="CM230" i="2" s="1"/>
  <c r="CM229" i="2" s="1"/>
  <c r="CM228" i="2" s="1"/>
  <c r="CM227" i="2" s="1"/>
  <c r="CM226" i="2" s="1"/>
  <c r="CM225" i="2" s="1"/>
  <c r="CM224" i="2" s="1"/>
  <c r="CM223" i="2" s="1"/>
  <c r="CM222" i="2" s="1"/>
  <c r="CM221" i="2" s="1"/>
  <c r="CM220" i="2" s="1"/>
  <c r="CM219" i="2" s="1"/>
  <c r="CM218" i="2" s="1"/>
  <c r="CM217" i="2" s="1"/>
  <c r="CM216" i="2" s="1"/>
  <c r="CM215" i="2" s="1"/>
  <c r="CM214" i="2" s="1"/>
  <c r="CM213" i="2" s="1"/>
  <c r="CM212" i="2" s="1"/>
  <c r="CM211" i="2" s="1"/>
  <c r="CM210" i="2" s="1"/>
  <c r="CM209" i="2" s="1"/>
  <c r="CM208" i="2" s="1"/>
  <c r="CM207" i="2" s="1"/>
  <c r="CM206" i="2" s="1"/>
  <c r="CM205" i="2" s="1"/>
  <c r="CM204" i="2" s="1"/>
  <c r="CM203" i="2" s="1"/>
  <c r="CM202" i="2" s="1"/>
  <c r="CM201" i="2" s="1"/>
  <c r="CM200" i="2" s="1"/>
  <c r="CM199" i="2" s="1"/>
  <c r="CM198" i="2" s="1"/>
  <c r="CM197" i="2" s="1"/>
  <c r="CM196" i="2" s="1"/>
  <c r="CM195" i="2" s="1"/>
  <c r="CM194" i="2" s="1"/>
  <c r="CM193" i="2" s="1"/>
  <c r="CM192" i="2" s="1"/>
  <c r="CM191" i="2" s="1"/>
  <c r="CM190" i="2" s="1"/>
  <c r="CM189" i="2" s="1"/>
  <c r="CM188" i="2" s="1"/>
  <c r="CM187" i="2" s="1"/>
  <c r="CM186" i="2" s="1"/>
  <c r="CM185" i="2" s="1"/>
  <c r="CM184" i="2" s="1"/>
  <c r="CM183" i="2" s="1"/>
  <c r="CM182" i="2" s="1"/>
  <c r="CM181" i="2" s="1"/>
  <c r="CM180" i="2" s="1"/>
  <c r="CM179" i="2" s="1"/>
  <c r="CM178" i="2" s="1"/>
  <c r="CM177" i="2" s="1"/>
  <c r="CM176" i="2" s="1"/>
  <c r="CM175" i="2" s="1"/>
  <c r="CM174" i="2" s="1"/>
  <c r="CM173" i="2" s="1"/>
  <c r="CM172" i="2" s="1"/>
  <c r="CM171" i="2" s="1"/>
  <c r="CM170" i="2" s="1"/>
  <c r="CM169" i="2" s="1"/>
  <c r="CM168" i="2" s="1"/>
  <c r="CM167" i="2" s="1"/>
  <c r="CM166" i="2" s="1"/>
  <c r="CM165" i="2" s="1"/>
  <c r="CM164" i="2" s="1"/>
  <c r="CM163" i="2" s="1"/>
  <c r="CM162" i="2" s="1"/>
  <c r="CM161" i="2" s="1"/>
  <c r="CM160" i="2" s="1"/>
  <c r="CM159" i="2" s="1"/>
  <c r="CM158" i="2" s="1"/>
  <c r="CM157" i="2" s="1"/>
  <c r="CM156" i="2" s="1"/>
  <c r="CM155" i="2" s="1"/>
  <c r="CM154" i="2" s="1"/>
  <c r="CM153" i="2" s="1"/>
  <c r="CM152" i="2" s="1"/>
  <c r="CM151" i="2" s="1"/>
  <c r="CM150" i="2" s="1"/>
  <c r="CM149" i="2" s="1"/>
  <c r="CM148" i="2" s="1"/>
  <c r="CM147" i="2" s="1"/>
  <c r="CM146" i="2" s="1"/>
  <c r="CM145" i="2" s="1"/>
  <c r="CM144" i="2" s="1"/>
  <c r="CM143" i="2" s="1"/>
  <c r="CM142" i="2" s="1"/>
  <c r="CM141" i="2" s="1"/>
  <c r="CM140" i="2" s="1"/>
  <c r="CM139" i="2" s="1"/>
  <c r="CM138" i="2" s="1"/>
  <c r="CM137" i="2" s="1"/>
  <c r="CM136" i="2" s="1"/>
  <c r="CM135" i="2" s="1"/>
  <c r="CM134" i="2" s="1"/>
  <c r="CM133" i="2" s="1"/>
  <c r="CM132" i="2" s="1"/>
  <c r="CM131" i="2" s="1"/>
  <c r="CM130" i="2" s="1"/>
  <c r="CM129" i="2" s="1"/>
  <c r="CM128" i="2" s="1"/>
  <c r="CM127" i="2" s="1"/>
  <c r="CM126" i="2" s="1"/>
  <c r="CM125" i="2" s="1"/>
  <c r="CM124" i="2" s="1"/>
  <c r="CM123" i="2" s="1"/>
  <c r="CM122" i="2" s="1"/>
  <c r="CM121" i="2" s="1"/>
  <c r="CM120" i="2" s="1"/>
  <c r="CM119" i="2" s="1"/>
  <c r="CM118" i="2" s="1"/>
  <c r="CM117" i="2" s="1"/>
  <c r="CM116" i="2" s="1"/>
  <c r="CM115" i="2" s="1"/>
  <c r="CM114" i="2" s="1"/>
  <c r="CM113" i="2" s="1"/>
  <c r="CM112" i="2" s="1"/>
  <c r="CM111" i="2" s="1"/>
  <c r="CM110" i="2" s="1"/>
  <c r="CM109" i="2" s="1"/>
  <c r="CM108" i="2" s="1"/>
  <c r="CM107" i="2" s="1"/>
  <c r="CM106" i="2" s="1"/>
  <c r="CM105" i="2" s="1"/>
  <c r="CM104" i="2" s="1"/>
  <c r="CM103" i="2" s="1"/>
  <c r="CM102" i="2" s="1"/>
  <c r="CM101" i="2" s="1"/>
  <c r="CM100" i="2" s="1"/>
  <c r="CM99" i="2" s="1"/>
  <c r="CM98" i="2" s="1"/>
  <c r="CM97" i="2" s="1"/>
  <c r="CM96" i="2" s="1"/>
  <c r="CM95" i="2" s="1"/>
  <c r="CM94" i="2" s="1"/>
  <c r="CM93" i="2" s="1"/>
  <c r="CM92" i="2" s="1"/>
  <c r="CM91" i="2" s="1"/>
  <c r="CM90" i="2" s="1"/>
  <c r="CM89" i="2" s="1"/>
  <c r="CM88" i="2" s="1"/>
  <c r="CM87" i="2" s="1"/>
  <c r="CM86" i="2" s="1"/>
  <c r="CM85" i="2" s="1"/>
  <c r="CM84" i="2" s="1"/>
  <c r="CM83" i="2" s="1"/>
  <c r="CM82" i="2" s="1"/>
  <c r="CM81" i="2" s="1"/>
  <c r="CM80" i="2" s="1"/>
  <c r="CM79" i="2" s="1"/>
  <c r="CM78" i="2" s="1"/>
  <c r="CM77" i="2" s="1"/>
  <c r="CM76" i="2" s="1"/>
  <c r="CM75" i="2" s="1"/>
  <c r="CM74" i="2" s="1"/>
  <c r="CM73" i="2" s="1"/>
  <c r="CM72" i="2" s="1"/>
  <c r="CM71" i="2" s="1"/>
  <c r="CM70" i="2" s="1"/>
  <c r="CM69" i="2" s="1"/>
  <c r="CM68" i="2" s="1"/>
  <c r="CM67" i="2" s="1"/>
  <c r="CM66" i="2" s="1"/>
  <c r="CM65" i="2" s="1"/>
  <c r="CM64" i="2" s="1"/>
  <c r="CM63" i="2" s="1"/>
  <c r="CM62" i="2" s="1"/>
  <c r="CM61" i="2" s="1"/>
  <c r="CM60" i="2" s="1"/>
  <c r="CM59" i="2" s="1"/>
  <c r="CM58" i="2" s="1"/>
  <c r="CM57" i="2" s="1"/>
  <c r="CM56" i="2" s="1"/>
  <c r="CM55" i="2" s="1"/>
  <c r="CM54" i="2" s="1"/>
  <c r="CM53" i="2" s="1"/>
  <c r="CM52" i="2" s="1"/>
  <c r="CM51" i="2" s="1"/>
  <c r="CM50" i="2" s="1"/>
  <c r="CM49" i="2" s="1"/>
  <c r="CM48" i="2" s="1"/>
  <c r="CM47" i="2" s="1"/>
  <c r="CM46" i="2" s="1"/>
  <c r="CM45" i="2" s="1"/>
  <c r="CM44" i="2" s="1"/>
  <c r="CM43" i="2" s="1"/>
  <c r="CM42" i="2" s="1"/>
  <c r="CM41" i="2" s="1"/>
  <c r="CM40" i="2" s="1"/>
  <c r="CM39" i="2" s="1"/>
  <c r="CM38" i="2" s="1"/>
  <c r="CM37" i="2" s="1"/>
  <c r="CM36" i="2" s="1"/>
  <c r="CM35" i="2" s="1"/>
  <c r="CM34" i="2" s="1"/>
  <c r="CM33" i="2" s="1"/>
  <c r="CB40" i="2"/>
  <c r="CC40" i="2" s="1"/>
  <c r="CB56" i="2"/>
  <c r="CC56" i="2" s="1"/>
  <c r="CB72" i="2"/>
  <c r="CC72" i="2" s="1"/>
  <c r="CB88" i="2"/>
  <c r="CC88" i="2" s="1"/>
  <c r="CB104" i="2"/>
  <c r="CC104" i="2" s="1"/>
  <c r="CB120" i="2"/>
  <c r="CC120" i="2" s="1"/>
  <c r="CB136" i="2"/>
  <c r="CB152" i="2"/>
  <c r="CC152" i="2" s="1"/>
  <c r="CB168" i="2"/>
  <c r="CC168" i="2" s="1"/>
  <c r="CB184" i="2"/>
  <c r="CC184" i="2" s="1"/>
  <c r="CB200" i="2"/>
  <c r="CC200" i="2" s="1"/>
  <c r="CB216" i="2"/>
  <c r="CC216" i="2" s="1"/>
  <c r="CB232" i="2"/>
  <c r="CC232" i="2" s="1"/>
  <c r="CB248" i="2"/>
  <c r="CC248" i="2" s="1"/>
  <c r="CB264" i="2"/>
  <c r="CC264" i="2" s="1"/>
  <c r="CB280" i="2"/>
  <c r="CC280" i="2" s="1"/>
  <c r="CB296" i="2"/>
  <c r="CC296" i="2" s="1"/>
  <c r="CB312" i="2"/>
  <c r="CC312" i="2" s="1"/>
  <c r="CB328" i="2"/>
  <c r="CC328" i="2" s="1"/>
  <c r="CB344" i="2"/>
  <c r="CC344" i="2" s="1"/>
  <c r="CB360" i="2"/>
  <c r="CB556" i="2"/>
  <c r="CC556" i="2" s="1"/>
  <c r="CB586" i="2"/>
  <c r="CB372" i="2"/>
  <c r="CC372" i="2" s="1"/>
  <c r="CB388" i="2"/>
  <c r="CC388" i="2" s="1"/>
  <c r="CB404" i="2"/>
  <c r="CC404" i="2" s="1"/>
  <c r="CB420" i="2"/>
  <c r="CC420" i="2" s="1"/>
  <c r="CB436" i="2"/>
  <c r="CC436" i="2" s="1"/>
  <c r="CB452" i="2"/>
  <c r="CC452" i="2" s="1"/>
  <c r="CB468" i="2"/>
  <c r="CB484" i="2"/>
  <c r="CB500" i="2"/>
  <c r="CC500" i="2" s="1"/>
  <c r="CB516" i="2"/>
  <c r="CC516" i="2" s="1"/>
  <c r="CB532" i="2"/>
  <c r="CC532" i="2" s="1"/>
  <c r="CB554" i="2"/>
  <c r="CC554" i="2" s="1"/>
  <c r="CB588" i="2"/>
  <c r="CB69" i="2"/>
  <c r="CC69" i="2" s="1"/>
  <c r="CB101" i="2"/>
  <c r="CC101" i="2" s="1"/>
  <c r="CB133" i="2"/>
  <c r="CC133" i="2" s="1"/>
  <c r="CB165" i="2"/>
  <c r="CC165" i="2" s="1"/>
  <c r="CB197" i="2"/>
  <c r="CC197" i="2" s="1"/>
  <c r="CB229" i="2"/>
  <c r="CC229" i="2" s="1"/>
  <c r="CB261" i="2"/>
  <c r="CC261" i="2" s="1"/>
  <c r="CB293" i="2"/>
  <c r="CB325" i="2"/>
  <c r="CC325" i="2" s="1"/>
  <c r="CB357" i="2"/>
  <c r="CC357" i="2" s="1"/>
  <c r="CB67" i="2"/>
  <c r="CB131" i="2"/>
  <c r="CC131" i="2" s="1"/>
  <c r="CB195" i="2"/>
  <c r="CC195" i="2" s="1"/>
  <c r="CB259" i="2"/>
  <c r="CC259" i="2" s="1"/>
  <c r="CB323" i="2"/>
  <c r="CC323" i="2" s="1"/>
  <c r="CB467" i="2"/>
  <c r="CC467" i="2" s="1"/>
  <c r="CB531" i="2"/>
  <c r="CC531" i="2" s="1"/>
  <c r="CB589" i="2"/>
  <c r="CC589" i="2" s="1"/>
  <c r="CB389" i="2"/>
  <c r="CB421" i="2"/>
  <c r="CC421" i="2" s="1"/>
  <c r="CB461" i="2"/>
  <c r="CC461" i="2" s="1"/>
  <c r="CB525" i="2"/>
  <c r="CC525" i="2" s="1"/>
  <c r="CB595" i="2"/>
  <c r="CC595" i="2" s="1"/>
  <c r="CB129" i="2"/>
  <c r="CC129" i="2" s="1"/>
  <c r="CB375" i="2"/>
  <c r="CC375" i="2" s="1"/>
  <c r="CB479" i="2"/>
  <c r="CC479" i="2" s="1"/>
  <c r="CB609" i="2"/>
  <c r="CB369" i="2"/>
  <c r="CB511" i="2"/>
  <c r="CC511" i="2" s="1"/>
  <c r="CB81" i="2"/>
  <c r="CC81" i="2" s="1"/>
  <c r="CB297" i="2"/>
  <c r="CC297" i="2" s="1"/>
  <c r="CB463" i="2"/>
  <c r="CB583" i="2"/>
  <c r="CC583" i="2" s="1"/>
  <c r="CB209" i="2"/>
  <c r="CB417" i="2"/>
  <c r="CC417" i="2" s="1"/>
  <c r="CB551" i="2"/>
  <c r="CC551" i="2" s="1"/>
  <c r="CB84" i="2"/>
  <c r="CC84" i="2" s="1"/>
  <c r="CB148" i="2"/>
  <c r="CC148" i="2" s="1"/>
  <c r="CB196" i="2"/>
  <c r="CC196" i="2" s="1"/>
  <c r="CB260" i="2"/>
  <c r="CC260" i="2" s="1"/>
  <c r="CB340" i="2"/>
  <c r="CB384" i="2"/>
  <c r="CB464" i="2"/>
  <c r="CB528" i="2"/>
  <c r="CC528" i="2" s="1"/>
  <c r="CB61" i="2"/>
  <c r="CC61" i="2" s="1"/>
  <c r="CB189" i="2"/>
  <c r="CC189" i="2" s="1"/>
  <c r="CB285" i="2"/>
  <c r="CC285" i="2" s="1"/>
  <c r="CB51" i="2"/>
  <c r="CC51" i="2" s="1"/>
  <c r="CB307" i="2"/>
  <c r="CC307" i="2" s="1"/>
  <c r="CB573" i="2"/>
  <c r="CC573" i="2" s="1"/>
  <c r="CB509" i="2"/>
  <c r="CC509" i="2" s="1"/>
  <c r="CB439" i="2"/>
  <c r="CC439" i="2" s="1"/>
  <c r="CB473" i="2"/>
  <c r="CC473" i="2" s="1"/>
  <c r="CB545" i="2"/>
  <c r="CC545" i="2" s="1"/>
  <c r="CB513" i="2"/>
  <c r="CC513" i="2" s="1"/>
  <c r="CB70" i="2"/>
  <c r="CB134" i="2"/>
  <c r="CC134" i="2" s="1"/>
  <c r="CB198" i="2"/>
  <c r="CC198" i="2" s="1"/>
  <c r="CB246" i="2"/>
  <c r="CC246" i="2" s="1"/>
  <c r="CB310" i="2"/>
  <c r="CC310" i="2" s="1"/>
  <c r="CB552" i="2"/>
  <c r="CC552" i="2" s="1"/>
  <c r="CB386" i="2"/>
  <c r="CC386" i="2" s="1"/>
  <c r="CB450" i="2"/>
  <c r="CC450" i="2" s="1"/>
  <c r="CB514" i="2"/>
  <c r="CB615" i="2"/>
  <c r="CC615" i="2" s="1"/>
  <c r="CB159" i="2"/>
  <c r="CC159" i="2" s="1"/>
  <c r="CB287" i="2"/>
  <c r="CC287" i="2" s="1"/>
  <c r="CB187" i="2"/>
  <c r="CC187" i="2" s="1"/>
  <c r="CB581" i="2"/>
  <c r="CC581" i="2" s="1"/>
  <c r="CB517" i="2"/>
  <c r="CC517" i="2" s="1"/>
  <c r="CB449" i="2"/>
  <c r="CC449" i="2" s="1"/>
  <c r="CB457" i="2"/>
  <c r="CB74" i="2"/>
  <c r="CC74" i="2" s="1"/>
  <c r="CB202" i="2"/>
  <c r="CC202" i="2" s="1"/>
  <c r="CB330" i="2"/>
  <c r="CC330" i="2" s="1"/>
  <c r="CB422" i="2"/>
  <c r="CC422" i="2" s="1"/>
  <c r="CB592" i="2"/>
  <c r="CC592" i="2" s="1"/>
  <c r="CB263" i="2"/>
  <c r="CC263" i="2" s="1"/>
  <c r="CB267" i="2"/>
  <c r="CC267" i="2" s="1"/>
  <c r="CB469" i="2"/>
  <c r="CC469" i="2" s="1"/>
  <c r="CB487" i="2"/>
  <c r="CB89" i="2"/>
  <c r="CC89" i="2" s="1"/>
  <c r="CB591" i="2"/>
  <c r="CC591" i="2" s="1"/>
  <c r="CB217" i="2"/>
  <c r="CC217" i="2" s="1"/>
  <c r="CB100" i="2"/>
  <c r="CC100" i="2" s="1"/>
  <c r="CB164" i="2"/>
  <c r="CC164" i="2" s="1"/>
  <c r="CB228" i="2"/>
  <c r="CC228" i="2" s="1"/>
  <c r="CB276" i="2"/>
  <c r="CC276" i="2" s="1"/>
  <c r="CB324" i="2"/>
  <c r="CC324" i="2" s="1"/>
  <c r="CB578" i="2"/>
  <c r="CC578" i="2" s="1"/>
  <c r="CB400" i="2"/>
  <c r="CC400" i="2" s="1"/>
  <c r="CB448" i="2"/>
  <c r="CC448" i="2" s="1"/>
  <c r="CB496" i="2"/>
  <c r="CC496" i="2" s="1"/>
  <c r="CB580" i="2"/>
  <c r="CC580" i="2" s="1"/>
  <c r="CB125" i="2"/>
  <c r="CC125" i="2" s="1"/>
  <c r="CB221" i="2"/>
  <c r="CB349" i="2"/>
  <c r="CC349" i="2" s="1"/>
  <c r="CB243" i="2"/>
  <c r="CB515" i="2"/>
  <c r="CB453" i="2"/>
  <c r="CC453" i="2" s="1"/>
  <c r="CB65" i="2"/>
  <c r="CC65" i="2" s="1"/>
  <c r="CB313" i="2"/>
  <c r="CC313" i="2" s="1"/>
  <c r="CB425" i="2"/>
  <c r="CC425" i="2" s="1"/>
  <c r="CB401" i="2"/>
  <c r="CB54" i="2"/>
  <c r="CC54" i="2" s="1"/>
  <c r="CB118" i="2"/>
  <c r="CC118" i="2" s="1"/>
  <c r="CB182" i="2"/>
  <c r="CC182" i="2" s="1"/>
  <c r="CB262" i="2"/>
  <c r="CC262" i="2" s="1"/>
  <c r="CB342" i="2"/>
  <c r="CC342" i="2" s="1"/>
  <c r="CB370" i="2"/>
  <c r="CC370" i="2" s="1"/>
  <c r="CB434" i="2"/>
  <c r="CC434" i="2" s="1"/>
  <c r="CB498" i="2"/>
  <c r="CC498" i="2" s="1"/>
  <c r="CB584" i="2"/>
  <c r="CC584" i="2" s="1"/>
  <c r="CB95" i="2"/>
  <c r="CC95" i="2" s="1"/>
  <c r="CB223" i="2"/>
  <c r="CC223" i="2" s="1"/>
  <c r="CB351" i="2"/>
  <c r="CC351" i="2" s="1"/>
  <c r="CB251" i="2"/>
  <c r="CC251" i="2" s="1"/>
  <c r="CB523" i="2"/>
  <c r="CC523" i="2" s="1"/>
  <c r="CB419" i="2"/>
  <c r="CC419" i="2" s="1"/>
  <c r="CB97" i="2"/>
  <c r="CC97" i="2" s="1"/>
  <c r="CB329" i="2"/>
  <c r="CB249" i="2"/>
  <c r="CC249" i="2" s="1"/>
  <c r="CB407" i="2"/>
  <c r="CC407" i="2" s="1"/>
  <c r="CB42" i="2"/>
  <c r="CC42" i="2" s="1"/>
  <c r="CB106" i="2"/>
  <c r="CC106" i="2" s="1"/>
  <c r="CB154" i="2"/>
  <c r="CC154" i="2" s="1"/>
  <c r="CB218" i="2"/>
  <c r="CC218" i="2" s="1"/>
  <c r="CB266" i="2"/>
  <c r="CB314" i="2"/>
  <c r="CC314" i="2" s="1"/>
  <c r="CB560" i="2"/>
  <c r="CB390" i="2"/>
  <c r="CC390" i="2" s="1"/>
  <c r="CB438" i="2"/>
  <c r="CC438" i="2" s="1"/>
  <c r="CB486" i="2"/>
  <c r="CC486" i="2" s="1"/>
  <c r="CB536" i="2"/>
  <c r="CC536" i="2" s="1"/>
  <c r="CB71" i="2"/>
  <c r="CC71" i="2" s="1"/>
  <c r="CB167" i="2"/>
  <c r="CB295" i="2"/>
  <c r="CC295" i="2" s="1"/>
  <c r="CB75" i="2"/>
  <c r="CC75" i="2" s="1"/>
  <c r="CB331" i="2"/>
  <c r="CC331" i="2" s="1"/>
  <c r="CB395" i="2"/>
  <c r="CC395" i="2" s="1"/>
  <c r="CB137" i="2"/>
  <c r="CC137" i="2" s="1"/>
  <c r="CB519" i="2"/>
  <c r="CC519" i="2" s="1"/>
  <c r="CB447" i="2"/>
  <c r="CC447" i="2" s="1"/>
  <c r="CB76" i="2"/>
  <c r="CC76" i="2" s="1"/>
  <c r="CB124" i="2"/>
  <c r="CB172" i="2"/>
  <c r="CB220" i="2"/>
  <c r="CC220" i="2" s="1"/>
  <c r="CB268" i="2"/>
  <c r="CC268" i="2" s="1"/>
  <c r="CB332" i="2"/>
  <c r="CC332" i="2" s="1"/>
  <c r="CB564" i="2"/>
  <c r="CC564" i="2" s="1"/>
  <c r="CB392" i="2"/>
  <c r="CC392" i="2" s="1"/>
  <c r="CB440" i="2"/>
  <c r="CC440" i="2" s="1"/>
  <c r="CB488" i="2"/>
  <c r="CC488" i="2" s="1"/>
  <c r="CB538" i="2"/>
  <c r="CC538" i="2" s="1"/>
  <c r="CB45" i="2"/>
  <c r="CC45" i="2" s="1"/>
  <c r="CB173" i="2"/>
  <c r="CB269" i="2"/>
  <c r="CC269" i="2" s="1"/>
  <c r="CB365" i="2"/>
  <c r="CC365" i="2" s="1"/>
  <c r="CB211" i="2"/>
  <c r="CC211" i="2" s="1"/>
  <c r="CB483" i="2"/>
  <c r="CB397" i="2"/>
  <c r="CC397" i="2" s="1"/>
  <c r="CB547" i="2"/>
  <c r="CB391" i="2"/>
  <c r="CC391" i="2" s="1"/>
  <c r="CB527" i="2"/>
  <c r="CC527" i="2" s="1"/>
  <c r="CB599" i="2"/>
  <c r="CC599" i="2" s="1"/>
  <c r="CB614" i="2"/>
  <c r="CC614" i="2" s="1"/>
  <c r="CB46" i="2"/>
  <c r="CC46" i="2" s="1"/>
  <c r="CB62" i="2"/>
  <c r="CC62" i="2" s="1"/>
  <c r="CB78" i="2"/>
  <c r="CC78" i="2" s="1"/>
  <c r="CB94" i="2"/>
  <c r="CC94" i="2" s="1"/>
  <c r="CB110" i="2"/>
  <c r="CC110" i="2" s="1"/>
  <c r="CB126" i="2"/>
  <c r="CC126" i="2" s="1"/>
  <c r="CB142" i="2"/>
  <c r="CC142" i="2" s="1"/>
  <c r="CB158" i="2"/>
  <c r="CC158" i="2" s="1"/>
  <c r="CB174" i="2"/>
  <c r="CC174" i="2" s="1"/>
  <c r="CB190" i="2"/>
  <c r="CC190" i="2" s="1"/>
  <c r="CB206" i="2"/>
  <c r="CC206" i="2" s="1"/>
  <c r="CB222" i="2"/>
  <c r="CB238" i="2"/>
  <c r="CC238" i="2" s="1"/>
  <c r="CB254" i="2"/>
  <c r="CC254" i="2" s="1"/>
  <c r="CB270" i="2"/>
  <c r="CC270" i="2" s="1"/>
  <c r="CB286" i="2"/>
  <c r="CC286" i="2" s="1"/>
  <c r="CB302" i="2"/>
  <c r="CC302" i="2" s="1"/>
  <c r="CB318" i="2"/>
  <c r="CB334" i="2"/>
  <c r="CC334" i="2" s="1"/>
  <c r="CB350" i="2"/>
  <c r="CC350" i="2" s="1"/>
  <c r="CB366" i="2"/>
  <c r="CC366" i="2" s="1"/>
  <c r="CB566" i="2"/>
  <c r="CC566" i="2" s="1"/>
  <c r="CB598" i="2"/>
  <c r="CC598" i="2" s="1"/>
  <c r="CB378" i="2"/>
  <c r="CC378" i="2" s="1"/>
  <c r="CB394" i="2"/>
  <c r="CC394" i="2" s="1"/>
  <c r="CB410" i="2"/>
  <c r="CB426" i="2"/>
  <c r="CB442" i="2"/>
  <c r="CC442" i="2" s="1"/>
  <c r="CB458" i="2"/>
  <c r="CC458" i="2" s="1"/>
  <c r="CB474" i="2"/>
  <c r="CC474" i="2" s="1"/>
  <c r="CB490" i="2"/>
  <c r="CC490" i="2" s="1"/>
  <c r="CB506" i="2"/>
  <c r="CC506" i="2" s="1"/>
  <c r="CB522" i="2"/>
  <c r="CC522" i="2" s="1"/>
  <c r="CB540" i="2"/>
  <c r="CC540" i="2" s="1"/>
  <c r="CB568" i="2"/>
  <c r="CC568" i="2" s="1"/>
  <c r="CB600" i="2"/>
  <c r="CB47" i="2"/>
  <c r="CC47" i="2" s="1"/>
  <c r="CB79" i="2"/>
  <c r="CC79" i="2" s="1"/>
  <c r="CB111" i="2"/>
  <c r="CC111" i="2" s="1"/>
  <c r="CB143" i="2"/>
  <c r="CC143" i="2" s="1"/>
  <c r="CB175" i="2"/>
  <c r="CC175" i="2" s="1"/>
  <c r="CB207" i="2"/>
  <c r="CC207" i="2" s="1"/>
  <c r="CB239" i="2"/>
  <c r="CC239" i="2" s="1"/>
  <c r="CB271" i="2"/>
  <c r="CB303" i="2"/>
  <c r="CC303" i="2" s="1"/>
  <c r="CB335" i="2"/>
  <c r="CC335" i="2" s="1"/>
  <c r="CB367" i="2"/>
  <c r="CC367" i="2" s="1"/>
  <c r="CB91" i="2"/>
  <c r="CC91" i="2" s="1"/>
  <c r="CB155" i="2"/>
  <c r="CC155" i="2" s="1"/>
  <c r="CB219" i="2"/>
  <c r="CC219" i="2" s="1"/>
  <c r="CB283" i="2"/>
  <c r="CC283" i="2" s="1"/>
  <c r="CB347" i="2"/>
  <c r="CC347" i="2" s="1"/>
  <c r="CB491" i="2"/>
  <c r="CC491" i="2" s="1"/>
  <c r="CB549" i="2"/>
  <c r="CB371" i="2"/>
  <c r="CC371" i="2" s="1"/>
  <c r="CB403" i="2"/>
  <c r="CC403" i="2" s="1"/>
  <c r="CB437" i="2"/>
  <c r="CC437" i="2" s="1"/>
  <c r="CB485" i="2"/>
  <c r="CC485" i="2" s="1"/>
  <c r="CB555" i="2"/>
  <c r="CC555" i="2" s="1"/>
  <c r="CB613" i="2"/>
  <c r="CB193" i="2"/>
  <c r="CC193" i="2" s="1"/>
  <c r="CB399" i="2"/>
  <c r="CC399" i="2" s="1"/>
  <c r="CB529" i="2"/>
  <c r="CC529" i="2" s="1"/>
  <c r="CB169" i="2"/>
  <c r="CC169" i="2" s="1"/>
  <c r="CB423" i="2"/>
  <c r="CC423" i="2" s="1"/>
  <c r="CB553" i="2"/>
  <c r="CB161" i="2"/>
  <c r="CC161" i="2" s="1"/>
  <c r="CB361" i="2"/>
  <c r="CB505" i="2"/>
  <c r="CC505" i="2" s="1"/>
  <c r="CB41" i="2"/>
  <c r="CC41" i="2" s="1"/>
  <c r="CB273" i="2"/>
  <c r="CC273" i="2" s="1"/>
  <c r="CB465" i="2"/>
  <c r="CC465" i="2" s="1"/>
  <c r="CB601" i="2"/>
  <c r="CC601" i="2" s="1"/>
  <c r="CB68" i="2"/>
  <c r="CC68" i="2" s="1"/>
  <c r="CB132" i="2"/>
  <c r="CC132" i="2" s="1"/>
  <c r="CB212" i="2"/>
  <c r="CC212" i="2" s="1"/>
  <c r="CB292" i="2"/>
  <c r="CC292" i="2" s="1"/>
  <c r="CB546" i="2"/>
  <c r="CC546" i="2" s="1"/>
  <c r="CB416" i="2"/>
  <c r="CC416" i="2" s="1"/>
  <c r="CB480" i="2"/>
  <c r="CC480" i="2" s="1"/>
  <c r="CB548" i="2"/>
  <c r="CC548" i="2" s="1"/>
  <c r="CB93" i="2"/>
  <c r="CC93" i="2" s="1"/>
  <c r="CB253" i="2"/>
  <c r="CB179" i="2"/>
  <c r="CB381" i="2"/>
  <c r="CC381" i="2" s="1"/>
  <c r="CB289" i="2"/>
  <c r="CC289" i="2" s="1"/>
  <c r="CB241" i="2"/>
  <c r="CC241" i="2" s="1"/>
  <c r="CB102" i="2"/>
  <c r="CC102" i="2" s="1"/>
  <c r="CB150" i="2"/>
  <c r="CC150" i="2" s="1"/>
  <c r="CB214" i="2"/>
  <c r="CB278" i="2"/>
  <c r="CC278" i="2" s="1"/>
  <c r="CB326" i="2"/>
  <c r="CC326" i="2" s="1"/>
  <c r="CB582" i="2"/>
  <c r="CC582" i="2" s="1"/>
  <c r="CB418" i="2"/>
  <c r="CC418" i="2" s="1"/>
  <c r="CB482" i="2"/>
  <c r="CC482" i="2" s="1"/>
  <c r="CB550" i="2"/>
  <c r="CC550" i="2" s="1"/>
  <c r="CB127" i="2"/>
  <c r="CC127" i="2" s="1"/>
  <c r="CB255" i="2"/>
  <c r="CB59" i="2"/>
  <c r="CC59" i="2" s="1"/>
  <c r="CB315" i="2"/>
  <c r="CC315" i="2" s="1"/>
  <c r="CB387" i="2"/>
  <c r="CC387" i="2" s="1"/>
  <c r="CB587" i="2"/>
  <c r="CC587" i="2" s="1"/>
  <c r="CB577" i="2"/>
  <c r="CC577" i="2" s="1"/>
  <c r="CB575" i="2"/>
  <c r="CC575" i="2" s="1"/>
  <c r="CB543" i="2"/>
  <c r="CC543" i="2" s="1"/>
  <c r="CB58" i="2"/>
  <c r="CC58" i="2" s="1"/>
  <c r="CB122" i="2"/>
  <c r="CC122" i="2" s="1"/>
  <c r="CB186" i="2"/>
  <c r="CB250" i="2"/>
  <c r="CC250" i="2" s="1"/>
  <c r="CB298" i="2"/>
  <c r="CC298" i="2" s="1"/>
  <c r="CB362" i="2"/>
  <c r="CC362" i="2" s="1"/>
  <c r="CB374" i="2"/>
  <c r="CC374" i="2" s="1"/>
  <c r="CB454" i="2"/>
  <c r="CC454" i="2" s="1"/>
  <c r="CB502" i="2"/>
  <c r="CB558" i="2"/>
  <c r="CC558" i="2" s="1"/>
  <c r="CB103" i="2"/>
  <c r="CC103" i="2" s="1"/>
  <c r="CB199" i="2"/>
  <c r="CC199" i="2" s="1"/>
  <c r="CB359" i="2"/>
  <c r="CC359" i="2" s="1"/>
  <c r="CB203" i="2"/>
  <c r="CC203" i="2" s="1"/>
  <c r="CB539" i="2"/>
  <c r="CC539" i="2" s="1"/>
  <c r="CB427" i="2"/>
  <c r="CC427" i="2" s="1"/>
  <c r="CB597" i="2"/>
  <c r="CC597" i="2" s="1"/>
  <c r="CB49" i="2"/>
  <c r="CC49" i="2" s="1"/>
  <c r="CB471" i="2"/>
  <c r="CC471" i="2" s="1"/>
  <c r="CB44" i="2"/>
  <c r="CC44" i="2" s="1"/>
  <c r="CB92" i="2"/>
  <c r="CC92" i="2" s="1"/>
  <c r="CB140" i="2"/>
  <c r="CC140" i="2" s="1"/>
  <c r="CB188" i="2"/>
  <c r="CC188" i="2" s="1"/>
  <c r="CB252" i="2"/>
  <c r="CC252" i="2" s="1"/>
  <c r="CB300" i="2"/>
  <c r="CB348" i="2"/>
  <c r="CC348" i="2" s="1"/>
  <c r="CB594" i="2"/>
  <c r="CC594" i="2" s="1"/>
  <c r="CB408" i="2"/>
  <c r="CC408" i="2" s="1"/>
  <c r="CB456" i="2"/>
  <c r="CC456" i="2" s="1"/>
  <c r="CB504" i="2"/>
  <c r="CC504" i="2" s="1"/>
  <c r="CB562" i="2"/>
  <c r="CC562" i="2" s="1"/>
  <c r="CB109" i="2"/>
  <c r="CC109" i="2" s="1"/>
  <c r="CB205" i="2"/>
  <c r="CC205" i="2" s="1"/>
  <c r="CB301" i="2"/>
  <c r="CB147" i="2"/>
  <c r="CB339" i="2"/>
  <c r="CC339" i="2" s="1"/>
  <c r="CB611" i="2"/>
  <c r="CC611" i="2" s="1"/>
  <c r="CB477" i="2"/>
  <c r="CC477" i="2" s="1"/>
  <c r="CB185" i="2"/>
  <c r="CC185" i="2" s="1"/>
  <c r="CB113" i="2"/>
  <c r="CC113" i="2" s="1"/>
  <c r="CB121" i="2"/>
  <c r="CC121" i="2" s="1"/>
  <c r="CB489" i="2"/>
  <c r="CC489" i="2" s="1"/>
  <c r="CB455" i="2"/>
  <c r="CB616" i="2"/>
  <c r="CC616" i="2" s="1"/>
  <c r="CB48" i="2"/>
  <c r="CC48" i="2" s="1"/>
  <c r="CB64" i="2"/>
  <c r="CC64" i="2" s="1"/>
  <c r="CB80" i="2"/>
  <c r="CC80" i="2" s="1"/>
  <c r="CB96" i="2"/>
  <c r="CC96" i="2" s="1"/>
  <c r="CB112" i="2"/>
  <c r="CC112" i="2" s="1"/>
  <c r="CB128" i="2"/>
  <c r="CC128" i="2" s="1"/>
  <c r="CB144" i="2"/>
  <c r="CC144" i="2" s="1"/>
  <c r="CB160" i="2"/>
  <c r="CC160" i="2" s="1"/>
  <c r="CB176" i="2"/>
  <c r="CC176" i="2" s="1"/>
  <c r="CB192" i="2"/>
  <c r="CC192" i="2" s="1"/>
  <c r="CB208" i="2"/>
  <c r="CC208" i="2" s="1"/>
  <c r="CB224" i="2"/>
  <c r="CC224" i="2" s="1"/>
  <c r="CB240" i="2"/>
  <c r="CC240" i="2" s="1"/>
  <c r="CB256" i="2"/>
  <c r="CC256" i="2" s="1"/>
  <c r="CB272" i="2"/>
  <c r="CC272" i="2" s="1"/>
  <c r="CB288" i="2"/>
  <c r="CC288" i="2" s="1"/>
  <c r="CB304" i="2"/>
  <c r="CC304" i="2" s="1"/>
  <c r="CB320" i="2"/>
  <c r="CC320" i="2" s="1"/>
  <c r="CB336" i="2"/>
  <c r="CC336" i="2" s="1"/>
  <c r="CB352" i="2"/>
  <c r="CC352" i="2" s="1"/>
  <c r="CB368" i="2"/>
  <c r="CC368" i="2" s="1"/>
  <c r="CB570" i="2"/>
  <c r="CC570" i="2" s="1"/>
  <c r="CB602" i="2"/>
  <c r="CC602" i="2" s="1"/>
  <c r="CB380" i="2"/>
  <c r="CC380" i="2" s="1"/>
  <c r="CB396" i="2"/>
  <c r="CC396" i="2" s="1"/>
  <c r="CB412" i="2"/>
  <c r="CC412" i="2" s="1"/>
  <c r="CB428" i="2"/>
  <c r="CC428" i="2" s="1"/>
  <c r="CB444" i="2"/>
  <c r="CC444" i="2" s="1"/>
  <c r="CB460" i="2"/>
  <c r="CC460" i="2" s="1"/>
  <c r="CB476" i="2"/>
  <c r="CB492" i="2"/>
  <c r="CC492" i="2" s="1"/>
  <c r="CB508" i="2"/>
  <c r="CC508" i="2" s="1"/>
  <c r="CB524" i="2"/>
  <c r="CB542" i="2"/>
  <c r="CC542" i="2" s="1"/>
  <c r="CB572" i="2"/>
  <c r="CC572" i="2" s="1"/>
  <c r="CB604" i="2"/>
  <c r="CC604" i="2" s="1"/>
  <c r="CB53" i="2"/>
  <c r="CB85" i="2"/>
  <c r="CB117" i="2"/>
  <c r="CC117" i="2" s="1"/>
  <c r="CB149" i="2"/>
  <c r="CC149" i="2" s="1"/>
  <c r="CB181" i="2"/>
  <c r="CC181" i="2" s="1"/>
  <c r="CB213" i="2"/>
  <c r="CC213" i="2" s="1"/>
  <c r="CB245" i="2"/>
  <c r="CC245" i="2" s="1"/>
  <c r="CB277" i="2"/>
  <c r="CC277" i="2" s="1"/>
  <c r="CB309" i="2"/>
  <c r="CB341" i="2"/>
  <c r="CC341" i="2" s="1"/>
  <c r="CB99" i="2"/>
  <c r="CC99" i="2" s="1"/>
  <c r="CB163" i="2"/>
  <c r="CC163" i="2" s="1"/>
  <c r="CB227" i="2"/>
  <c r="CC227" i="2" s="1"/>
  <c r="CB291" i="2"/>
  <c r="CC291" i="2" s="1"/>
  <c r="CB355" i="2"/>
  <c r="CC355" i="2" s="1"/>
  <c r="CB499" i="2"/>
  <c r="CC499" i="2" s="1"/>
  <c r="CB557" i="2"/>
  <c r="CC557" i="2" s="1"/>
  <c r="CB373" i="2"/>
  <c r="CB405" i="2"/>
  <c r="CC405" i="2" s="1"/>
  <c r="CB443" i="2"/>
  <c r="CC443" i="2" s="1"/>
  <c r="CB493" i="2"/>
  <c r="CC493" i="2" s="1"/>
  <c r="CB563" i="2"/>
  <c r="CC563" i="2" s="1"/>
  <c r="CB617" i="2"/>
  <c r="CD617" i="2" s="1"/>
  <c r="CB225" i="2"/>
  <c r="CC225" i="2" s="1"/>
  <c r="CB409" i="2"/>
  <c r="CB537" i="2"/>
  <c r="CC537" i="2" s="1"/>
  <c r="CB233" i="2"/>
  <c r="CC233" i="2" s="1"/>
  <c r="CB431" i="2"/>
  <c r="CC431" i="2" s="1"/>
  <c r="CB569" i="2"/>
  <c r="CB177" i="2"/>
  <c r="CC177" i="2" s="1"/>
  <c r="CB393" i="2"/>
  <c r="CC393" i="2" s="1"/>
  <c r="CB521" i="2"/>
  <c r="CC521" i="2" s="1"/>
  <c r="CB73" i="2"/>
  <c r="CC73" i="2" s="1"/>
  <c r="CB321" i="2"/>
  <c r="CC321" i="2" s="1"/>
  <c r="CB495" i="2"/>
  <c r="CC495" i="2" s="1"/>
  <c r="CB52" i="2"/>
  <c r="CC52" i="2" s="1"/>
  <c r="CB116" i="2"/>
  <c r="CB180" i="2"/>
  <c r="CC180" i="2" s="1"/>
  <c r="CB244" i="2"/>
  <c r="CB308" i="2"/>
  <c r="CC308" i="2" s="1"/>
  <c r="CB356" i="2"/>
  <c r="CB610" i="2"/>
  <c r="CC610" i="2" s="1"/>
  <c r="CB432" i="2"/>
  <c r="CC432" i="2" s="1"/>
  <c r="CB512" i="2"/>
  <c r="CC512" i="2" s="1"/>
  <c r="CB612" i="2"/>
  <c r="CC612" i="2" s="1"/>
  <c r="CB157" i="2"/>
  <c r="CC157" i="2" s="1"/>
  <c r="CB317" i="2"/>
  <c r="CC317" i="2" s="1"/>
  <c r="CB115" i="2"/>
  <c r="CB435" i="2"/>
  <c r="CC435" i="2" s="1"/>
  <c r="CB413" i="2"/>
  <c r="CC413" i="2" s="1"/>
  <c r="CB579" i="2"/>
  <c r="CC579" i="2" s="1"/>
  <c r="CB567" i="2"/>
  <c r="CC567" i="2" s="1"/>
  <c r="CB607" i="2"/>
  <c r="CC607" i="2" s="1"/>
  <c r="CB145" i="2"/>
  <c r="CC145" i="2" s="1"/>
  <c r="CB86" i="2"/>
  <c r="CC86" i="2" s="1"/>
  <c r="CB166" i="2"/>
  <c r="CC166" i="2" s="1"/>
  <c r="CB230" i="2"/>
  <c r="CC230" i="2" s="1"/>
  <c r="CB294" i="2"/>
  <c r="CC294" i="2" s="1"/>
  <c r="CB358" i="2"/>
  <c r="CC358" i="2" s="1"/>
  <c r="CB402" i="2"/>
  <c r="CC402" i="2" s="1"/>
  <c r="CB466" i="2"/>
  <c r="CB530" i="2"/>
  <c r="CC530" i="2" s="1"/>
  <c r="CB63" i="2"/>
  <c r="CC63" i="2" s="1"/>
  <c r="CB191" i="2"/>
  <c r="CC191" i="2" s="1"/>
  <c r="CB319" i="2"/>
  <c r="CC319" i="2" s="1"/>
  <c r="CB123" i="2"/>
  <c r="CC123" i="2" s="1"/>
  <c r="CB451" i="2"/>
  <c r="CC451" i="2" s="1"/>
  <c r="CB459" i="2"/>
  <c r="CC459" i="2" s="1"/>
  <c r="CB337" i="2"/>
  <c r="CC337" i="2" s="1"/>
  <c r="CB481" i="2"/>
  <c r="CC481" i="2" s="1"/>
  <c r="CB153" i="2"/>
  <c r="CC153" i="2" s="1"/>
  <c r="CB90" i="2"/>
  <c r="CC90" i="2" s="1"/>
  <c r="CB138" i="2"/>
  <c r="CC138" i="2" s="1"/>
  <c r="CB170" i="2"/>
  <c r="CC170" i="2" s="1"/>
  <c r="CB234" i="2"/>
  <c r="CC234" i="2" s="1"/>
  <c r="CB282" i="2"/>
  <c r="CC282" i="2" s="1"/>
  <c r="CB346" i="2"/>
  <c r="CC346" i="2" s="1"/>
  <c r="CB590" i="2"/>
  <c r="CC590" i="2" s="1"/>
  <c r="CB406" i="2"/>
  <c r="CC406" i="2" s="1"/>
  <c r="CB470" i="2"/>
  <c r="CB518" i="2"/>
  <c r="CC518" i="2" s="1"/>
  <c r="CB135" i="2"/>
  <c r="CC135" i="2" s="1"/>
  <c r="CB231" i="2"/>
  <c r="CC231" i="2" s="1"/>
  <c r="CB327" i="2"/>
  <c r="CC327" i="2" s="1"/>
  <c r="CB139" i="2"/>
  <c r="CC139" i="2" s="1"/>
  <c r="CB475" i="2"/>
  <c r="CB603" i="2"/>
  <c r="CC603" i="2" s="1"/>
  <c r="CB533" i="2"/>
  <c r="CC533" i="2" s="1"/>
  <c r="CB383" i="2"/>
  <c r="CB377" i="2"/>
  <c r="CC377" i="2" s="1"/>
  <c r="CB305" i="2"/>
  <c r="CC305" i="2" s="1"/>
  <c r="CB561" i="2"/>
  <c r="CC561" i="2" s="1"/>
  <c r="CB60" i="2"/>
  <c r="CB108" i="2"/>
  <c r="CC108" i="2" s="1"/>
  <c r="CB156" i="2"/>
  <c r="CC156" i="2" s="1"/>
  <c r="CB204" i="2"/>
  <c r="CC204" i="2" s="1"/>
  <c r="CB236" i="2"/>
  <c r="CC236" i="2" s="1"/>
  <c r="CB284" i="2"/>
  <c r="CC284" i="2" s="1"/>
  <c r="CB316" i="2"/>
  <c r="CC316" i="2" s="1"/>
  <c r="CB364" i="2"/>
  <c r="CC364" i="2" s="1"/>
  <c r="CB376" i="2"/>
  <c r="CC376" i="2" s="1"/>
  <c r="CB424" i="2"/>
  <c r="CB472" i="2"/>
  <c r="CC472" i="2" s="1"/>
  <c r="CB520" i="2"/>
  <c r="CC520" i="2" s="1"/>
  <c r="CB596" i="2"/>
  <c r="CC596" i="2" s="1"/>
  <c r="CB77" i="2"/>
  <c r="CC77" i="2" s="1"/>
  <c r="CB141" i="2"/>
  <c r="CC141" i="2" s="1"/>
  <c r="CB237" i="2"/>
  <c r="CC237" i="2" s="1"/>
  <c r="CB333" i="2"/>
  <c r="CC333" i="2" s="1"/>
  <c r="CB83" i="2"/>
  <c r="CC83" i="2" s="1"/>
  <c r="CB275" i="2"/>
  <c r="CB541" i="2"/>
  <c r="CC541" i="2" s="1"/>
  <c r="CB429" i="2"/>
  <c r="CC429" i="2" s="1"/>
  <c r="CB605" i="2"/>
  <c r="CC605" i="2" s="1"/>
  <c r="CB497" i="2"/>
  <c r="CC497" i="2" s="1"/>
  <c r="CB385" i="2"/>
  <c r="CC385" i="2" s="1"/>
  <c r="CB353" i="2"/>
  <c r="CC353" i="2" s="1"/>
  <c r="CB265" i="2"/>
  <c r="CC265" i="2" s="1"/>
  <c r="CB585" i="2"/>
  <c r="CC585" i="2" s="1"/>
  <c r="CB50" i="2"/>
  <c r="CB66" i="2"/>
  <c r="CB82" i="2"/>
  <c r="CC82" i="2" s="1"/>
  <c r="CB98" i="2"/>
  <c r="CC98" i="2" s="1"/>
  <c r="CB114" i="2"/>
  <c r="CC114" i="2" s="1"/>
  <c r="CB130" i="2"/>
  <c r="CB146" i="2"/>
  <c r="CC146" i="2" s="1"/>
  <c r="CB162" i="2"/>
  <c r="CC162" i="2" s="1"/>
  <c r="CB178" i="2"/>
  <c r="CB194" i="2"/>
  <c r="CB210" i="2"/>
  <c r="CC210" i="2" s="1"/>
  <c r="CB226" i="2"/>
  <c r="CC226" i="2" s="1"/>
  <c r="CB242" i="2"/>
  <c r="CC242" i="2" s="1"/>
  <c r="CB258" i="2"/>
  <c r="CB274" i="2"/>
  <c r="CC274" i="2" s="1"/>
  <c r="CB290" i="2"/>
  <c r="CC290" i="2" s="1"/>
  <c r="CB306" i="2"/>
  <c r="CC306" i="2" s="1"/>
  <c r="CB322" i="2"/>
  <c r="CC322" i="2" s="1"/>
  <c r="CB338" i="2"/>
  <c r="CC338" i="2" s="1"/>
  <c r="CB354" i="2"/>
  <c r="CC354" i="2" s="1"/>
  <c r="CB534" i="2"/>
  <c r="CC534" i="2" s="1"/>
  <c r="CB574" i="2"/>
  <c r="CC574" i="2" s="1"/>
  <c r="CB606" i="2"/>
  <c r="CC606" i="2" s="1"/>
  <c r="CB382" i="2"/>
  <c r="CB398" i="2"/>
  <c r="CC398" i="2" s="1"/>
  <c r="CB414" i="2"/>
  <c r="CC414" i="2" s="1"/>
  <c r="CB430" i="2"/>
  <c r="CC430" i="2" s="1"/>
  <c r="CB446" i="2"/>
  <c r="CC446" i="2" s="1"/>
  <c r="CB462" i="2"/>
  <c r="CC462" i="2" s="1"/>
  <c r="CB478" i="2"/>
  <c r="CC478" i="2" s="1"/>
  <c r="CB494" i="2"/>
  <c r="CC494" i="2" s="1"/>
  <c r="CB510" i="2"/>
  <c r="CC510" i="2" s="1"/>
  <c r="CB526" i="2"/>
  <c r="CC526" i="2" s="1"/>
  <c r="CB544" i="2"/>
  <c r="CC544" i="2" s="1"/>
  <c r="CB576" i="2"/>
  <c r="CC576" i="2" s="1"/>
  <c r="CB608" i="2"/>
  <c r="CC608" i="2" s="1"/>
  <c r="CB55" i="2"/>
  <c r="CC55" i="2" s="1"/>
  <c r="CB87" i="2"/>
  <c r="CC87" i="2" s="1"/>
  <c r="CB119" i="2"/>
  <c r="CC119" i="2" s="1"/>
  <c r="CB151" i="2"/>
  <c r="CB183" i="2"/>
  <c r="CB215" i="2"/>
  <c r="CB247" i="2"/>
  <c r="CC247" i="2" s="1"/>
  <c r="CB279" i="2"/>
  <c r="CC279" i="2" s="1"/>
  <c r="CB311" i="2"/>
  <c r="CC311" i="2" s="1"/>
  <c r="CB343" i="2"/>
  <c r="CC343" i="2" s="1"/>
  <c r="CB43" i="2"/>
  <c r="CC43" i="2" s="1"/>
  <c r="CB107" i="2"/>
  <c r="CC107" i="2" s="1"/>
  <c r="CB171" i="2"/>
  <c r="CB235" i="2"/>
  <c r="CB299" i="2"/>
  <c r="CC299" i="2" s="1"/>
  <c r="CB363" i="2"/>
  <c r="CC363" i="2" s="1"/>
  <c r="CB507" i="2"/>
  <c r="CC507" i="2" s="1"/>
  <c r="CB565" i="2"/>
  <c r="CC565" i="2" s="1"/>
  <c r="CB379" i="2"/>
  <c r="CC379" i="2" s="1"/>
  <c r="CB411" i="2"/>
  <c r="CC411" i="2" s="1"/>
  <c r="CB445" i="2"/>
  <c r="CC445" i="2" s="1"/>
  <c r="CB501" i="2"/>
  <c r="CC501" i="2" s="1"/>
  <c r="CB571" i="2"/>
  <c r="CC571" i="2" s="1"/>
  <c r="CB57" i="2"/>
  <c r="CC57" i="2" s="1"/>
  <c r="CB257" i="2"/>
  <c r="CC257" i="2" s="1"/>
  <c r="CB433" i="2"/>
  <c r="CC433" i="2" s="1"/>
  <c r="CB559" i="2"/>
  <c r="CC559" i="2" s="1"/>
  <c r="CB281" i="2"/>
  <c r="CC281" i="2" s="1"/>
  <c r="CB441" i="2"/>
  <c r="CC441" i="2" s="1"/>
  <c r="CB593" i="2"/>
  <c r="CB201" i="2"/>
  <c r="CC201" i="2" s="1"/>
  <c r="CB415" i="2"/>
  <c r="CC415" i="2" s="1"/>
  <c r="CB535" i="2"/>
  <c r="CC535" i="2" s="1"/>
  <c r="CB105" i="2"/>
  <c r="CB345" i="2"/>
  <c r="CC345" i="2" s="1"/>
  <c r="CB503" i="2"/>
  <c r="CC503" i="2" s="1"/>
  <c r="CB36" i="2"/>
  <c r="CC36" i="2" s="1"/>
  <c r="CB38" i="2"/>
  <c r="CC38" i="2" s="1"/>
  <c r="CB33" i="2"/>
  <c r="CC33" i="2" s="1"/>
  <c r="CB37" i="2"/>
  <c r="CC37" i="2" s="1"/>
  <c r="CB34" i="2"/>
  <c r="CC34" i="2" s="1"/>
  <c r="CB39" i="2"/>
  <c r="CC39" i="2" s="1"/>
  <c r="CB35" i="2"/>
  <c r="CC35" i="2" s="1"/>
  <c r="CB32" i="2"/>
  <c r="CK872" i="2"/>
  <c r="CL872" i="2" s="1"/>
  <c r="CN872" i="2" s="1"/>
  <c r="CD847" i="2"/>
  <c r="CD852" i="2"/>
  <c r="CD849" i="2"/>
  <c r="CD861" i="2"/>
  <c r="CD862" i="2"/>
  <c r="CD854" i="2"/>
  <c r="CD840" i="2"/>
  <c r="CD838" i="2"/>
  <c r="CD855" i="2"/>
  <c r="CD865" i="2"/>
  <c r="CD856" i="2"/>
  <c r="CC865" i="2"/>
  <c r="CD853" i="2"/>
  <c r="CD859" i="2"/>
  <c r="CD848" i="2"/>
  <c r="CD837" i="2"/>
  <c r="CD841" i="2"/>
  <c r="CD846" i="2"/>
  <c r="CD842" i="2"/>
  <c r="CD844" i="2"/>
  <c r="CD857" i="2"/>
  <c r="CD850" i="2"/>
  <c r="CD860" i="2"/>
  <c r="CD851" i="2"/>
  <c r="CD863" i="2"/>
  <c r="CD858" i="2"/>
  <c r="CD845" i="2"/>
  <c r="CD843" i="2"/>
  <c r="CE872" i="2"/>
  <c r="CF872" i="2" s="1"/>
  <c r="CD836" i="2"/>
  <c r="CD864" i="2"/>
  <c r="R871" i="2"/>
  <c r="Q870" i="2"/>
  <c r="S870" i="2" s="1"/>
  <c r="U872" i="2"/>
  <c r="BQ864" i="2"/>
  <c r="BR864" i="2" s="1"/>
  <c r="BS864" i="2" s="1"/>
  <c r="BT864" i="2" s="1"/>
  <c r="BU864" i="2" s="1"/>
  <c r="BV864" i="2" s="1"/>
  <c r="CA867" i="2"/>
  <c r="BX866" i="2"/>
  <c r="BW865" i="2"/>
  <c r="BZ865" i="2" s="1"/>
  <c r="BP862" i="2"/>
  <c r="T872" i="2"/>
  <c r="M76" i="2"/>
  <c r="M108" i="2"/>
  <c r="M172" i="2"/>
  <c r="M204" i="2"/>
  <c r="M268" i="2"/>
  <c r="M332" i="2"/>
  <c r="M320" i="2"/>
  <c r="M617" i="2"/>
  <c r="N617" i="2" s="1"/>
  <c r="O871" i="2"/>
  <c r="O870" i="2" s="1"/>
  <c r="M616" i="2"/>
  <c r="M176" i="2"/>
  <c r="M300" i="2"/>
  <c r="M224" i="2"/>
  <c r="M418" i="2"/>
  <c r="M44" i="2"/>
  <c r="M78" i="2"/>
  <c r="M236" i="2"/>
  <c r="M270" i="2"/>
  <c r="M450" i="2"/>
  <c r="M140" i="2"/>
  <c r="M492" i="2"/>
  <c r="M206" i="2"/>
  <c r="M302" i="2"/>
  <c r="M46" i="2"/>
  <c r="M142" i="2"/>
  <c r="M110" i="2"/>
  <c r="M174" i="2"/>
  <c r="M238" i="2"/>
  <c r="M600" i="2"/>
  <c r="M334" i="2"/>
  <c r="M366" i="2"/>
  <c r="M490" i="2"/>
  <c r="M364" i="2"/>
  <c r="M534" i="2"/>
  <c r="M414" i="2"/>
  <c r="M296" i="2"/>
  <c r="M470" i="2"/>
  <c r="M138" i="2"/>
  <c r="M330" i="2"/>
  <c r="M518" i="2"/>
  <c r="M74" i="2"/>
  <c r="M486" i="2"/>
  <c r="M488" i="2"/>
  <c r="M560" i="2"/>
  <c r="M512" i="2"/>
  <c r="M266" i="2"/>
  <c r="M400" i="2"/>
  <c r="M578" i="2"/>
  <c r="M386" i="2"/>
  <c r="M388" i="2"/>
  <c r="M202" i="2"/>
  <c r="M398" i="2"/>
  <c r="M588" i="2"/>
  <c r="M392" i="2"/>
  <c r="M52" i="2"/>
  <c r="M84" i="2"/>
  <c r="M590" i="2"/>
  <c r="M552" i="2"/>
  <c r="M408" i="2"/>
  <c r="M520" i="2"/>
  <c r="M420" i="2"/>
  <c r="M370" i="2"/>
  <c r="M402" i="2"/>
  <c r="M382" i="2"/>
  <c r="M446" i="2"/>
  <c r="M116" i="2"/>
  <c r="M148" i="2"/>
  <c r="M180" i="2"/>
  <c r="M212" i="2"/>
  <c r="M244" i="2"/>
  <c r="M276" i="2"/>
  <c r="M308" i="2"/>
  <c r="M340" i="2"/>
  <c r="M40" i="2"/>
  <c r="M584" i="2"/>
  <c r="M168" i="2"/>
  <c r="M360" i="2"/>
  <c r="M436" i="2"/>
  <c r="M484" i="2"/>
  <c r="M554" i="2"/>
  <c r="M546" i="2"/>
  <c r="M610" i="2"/>
  <c r="M384" i="2"/>
  <c r="M464" i="2"/>
  <c r="M496" i="2"/>
  <c r="M528" i="2"/>
  <c r="M548" i="2"/>
  <c r="M612" i="2"/>
  <c r="M90" i="2"/>
  <c r="M154" i="2"/>
  <c r="M218" i="2"/>
  <c r="M282" i="2"/>
  <c r="M346" i="2"/>
  <c r="M422" i="2"/>
  <c r="M504" i="2"/>
  <c r="M160" i="2"/>
  <c r="M192" i="2"/>
  <c r="M272" i="2"/>
  <c r="M562" i="2"/>
  <c r="M38" i="2"/>
  <c r="M70" i="2"/>
  <c r="M102" i="2"/>
  <c r="M134" i="2"/>
  <c r="M166" i="2"/>
  <c r="M198" i="2"/>
  <c r="M230" i="2"/>
  <c r="M262" i="2"/>
  <c r="M294" i="2"/>
  <c r="M326" i="2"/>
  <c r="M358" i="2"/>
  <c r="M582" i="2"/>
  <c r="M466" i="2"/>
  <c r="M530" i="2"/>
  <c r="M550" i="2"/>
  <c r="M451" i="2"/>
  <c r="M387" i="2"/>
  <c r="M419" i="2"/>
  <c r="M587" i="2"/>
  <c r="M457" i="2"/>
  <c r="M54" i="2"/>
  <c r="M86" i="2"/>
  <c r="M118" i="2"/>
  <c r="M150" i="2"/>
  <c r="M182" i="2"/>
  <c r="M214" i="2"/>
  <c r="M246" i="2"/>
  <c r="M278" i="2"/>
  <c r="M310" i="2"/>
  <c r="M342" i="2"/>
  <c r="M517" i="2"/>
  <c r="M97" i="2"/>
  <c r="M337" i="2"/>
  <c r="M329" i="2"/>
  <c r="M33" i="2"/>
  <c r="M249" i="2"/>
  <c r="M575" i="2"/>
  <c r="M153" i="2"/>
  <c r="M543" i="2"/>
  <c r="M56" i="2"/>
  <c r="M88" i="2"/>
  <c r="M104" i="2"/>
  <c r="M136" i="2"/>
  <c r="M200" i="2"/>
  <c r="M216" i="2"/>
  <c r="M280" i="2"/>
  <c r="M344" i="2"/>
  <c r="M468" i="2"/>
  <c r="M500" i="2"/>
  <c r="M532" i="2"/>
  <c r="M589" i="2"/>
  <c r="M389" i="2"/>
  <c r="M421" i="2"/>
  <c r="M461" i="2"/>
  <c r="M525" i="2"/>
  <c r="M298" i="2"/>
  <c r="M558" i="2"/>
  <c r="M234" i="2"/>
  <c r="M362" i="2"/>
  <c r="M42" i="2"/>
  <c r="M106" i="2"/>
  <c r="M170" i="2"/>
  <c r="M502" i="2"/>
  <c r="M592" i="2"/>
  <c r="M36" i="2"/>
  <c r="M68" i="2"/>
  <c r="M100" i="2"/>
  <c r="M132" i="2"/>
  <c r="M164" i="2"/>
  <c r="M196" i="2"/>
  <c r="M228" i="2"/>
  <c r="M260" i="2"/>
  <c r="M292" i="2"/>
  <c r="M324" i="2"/>
  <c r="M356" i="2"/>
  <c r="M416" i="2"/>
  <c r="M432" i="2"/>
  <c r="M448" i="2"/>
  <c r="M480" i="2"/>
  <c r="M580" i="2"/>
  <c r="M61" i="2"/>
  <c r="M93" i="2"/>
  <c r="M125" i="2"/>
  <c r="M157" i="2"/>
  <c r="M189" i="2"/>
  <c r="M221" i="2"/>
  <c r="M253" i="2"/>
  <c r="M285" i="2"/>
  <c r="M317" i="2"/>
  <c r="M349" i="2"/>
  <c r="M435" i="2"/>
  <c r="M515" i="2"/>
  <c r="M573" i="2"/>
  <c r="M381" i="2"/>
  <c r="M413" i="2"/>
  <c r="M453" i="2"/>
  <c r="M509" i="2"/>
  <c r="M65" i="2"/>
  <c r="M289" i="2"/>
  <c r="M439" i="2"/>
  <c r="M567" i="2"/>
  <c r="M313" i="2"/>
  <c r="M473" i="2"/>
  <c r="M607" i="2"/>
  <c r="M241" i="2"/>
  <c r="M425" i="2"/>
  <c r="M145" i="2"/>
  <c r="M401" i="2"/>
  <c r="M513" i="2"/>
  <c r="M564" i="2"/>
  <c r="M594" i="2"/>
  <c r="M376" i="2"/>
  <c r="M440" i="2"/>
  <c r="M538" i="2"/>
  <c r="M596" i="2"/>
  <c r="M45" i="2"/>
  <c r="M77" i="2"/>
  <c r="M109" i="2"/>
  <c r="M141" i="2"/>
  <c r="M173" i="2"/>
  <c r="M205" i="2"/>
  <c r="M237" i="2"/>
  <c r="M269" i="2"/>
  <c r="M301" i="2"/>
  <c r="M333" i="2"/>
  <c r="M365" i="2"/>
  <c r="M541" i="2"/>
  <c r="M397" i="2"/>
  <c r="M429" i="2"/>
  <c r="M477" i="2"/>
  <c r="M605" i="2"/>
  <c r="M185" i="2"/>
  <c r="M113" i="2"/>
  <c r="M121" i="2"/>
  <c r="M353" i="2"/>
  <c r="M489" i="2"/>
  <c r="M599" i="2"/>
  <c r="M265" i="2"/>
  <c r="M378" i="2"/>
  <c r="M394" i="2"/>
  <c r="M410" i="2"/>
  <c r="M426" i="2"/>
  <c r="M474" i="2"/>
  <c r="M506" i="2"/>
  <c r="M48" i="2"/>
  <c r="M256" i="2"/>
  <c r="M304" i="2"/>
  <c r="M570" i="2"/>
  <c r="M602" i="2"/>
  <c r="M444" i="2"/>
  <c r="M482" i="2"/>
  <c r="M63" i="2"/>
  <c r="M127" i="2"/>
  <c r="M191" i="2"/>
  <c r="M255" i="2"/>
  <c r="M319" i="2"/>
  <c r="M351" i="2"/>
  <c r="M123" i="2"/>
  <c r="M251" i="2"/>
  <c r="M72" i="2"/>
  <c r="M120" i="2"/>
  <c r="M184" i="2"/>
  <c r="M232" i="2"/>
  <c r="M264" i="2"/>
  <c r="M556" i="2"/>
  <c r="M372" i="2"/>
  <c r="M404" i="2"/>
  <c r="M129" i="2"/>
  <c r="M81" i="2"/>
  <c r="M297" i="2"/>
  <c r="M209" i="2"/>
  <c r="M498" i="2"/>
  <c r="M615" i="2"/>
  <c r="M95" i="2"/>
  <c r="M159" i="2"/>
  <c r="M223" i="2"/>
  <c r="M287" i="2"/>
  <c r="M59" i="2"/>
  <c r="M187" i="2"/>
  <c r="M315" i="2"/>
  <c r="M523" i="2"/>
  <c r="M459" i="2"/>
  <c r="M407" i="2"/>
  <c r="M442" i="2"/>
  <c r="M568" i="2"/>
  <c r="M34" i="2"/>
  <c r="M98" i="2"/>
  <c r="M162" i="2"/>
  <c r="M226" i="2"/>
  <c r="M290" i="2"/>
  <c r="M354" i="2"/>
  <c r="M430" i="2"/>
  <c r="M494" i="2"/>
  <c r="M437" i="2"/>
  <c r="M485" i="2"/>
  <c r="M557" i="2"/>
  <c r="M373" i="2"/>
  <c r="M405" i="2"/>
  <c r="M483" i="2"/>
  <c r="M51" i="2"/>
  <c r="M243" i="2"/>
  <c r="M579" i="2"/>
  <c r="M514" i="2"/>
  <c r="M581" i="2"/>
  <c r="M152" i="2"/>
  <c r="M248" i="2"/>
  <c r="M312" i="2"/>
  <c r="M328" i="2"/>
  <c r="M586" i="2"/>
  <c r="M452" i="2"/>
  <c r="M516" i="2"/>
  <c r="M37" i="2"/>
  <c r="M69" i="2"/>
  <c r="M101" i="2"/>
  <c r="M133" i="2"/>
  <c r="M165" i="2"/>
  <c r="M197" i="2"/>
  <c r="M229" i="2"/>
  <c r="M261" i="2"/>
  <c r="M293" i="2"/>
  <c r="M325" i="2"/>
  <c r="M357" i="2"/>
  <c r="M67" i="2"/>
  <c r="M131" i="2"/>
  <c r="M195" i="2"/>
  <c r="M259" i="2"/>
  <c r="M323" i="2"/>
  <c r="M467" i="2"/>
  <c r="M531" i="2"/>
  <c r="M595" i="2"/>
  <c r="M375" i="2"/>
  <c r="M479" i="2"/>
  <c r="M609" i="2"/>
  <c r="M369" i="2"/>
  <c r="M511" i="2"/>
  <c r="M463" i="2"/>
  <c r="M583" i="2"/>
  <c r="M417" i="2"/>
  <c r="M551" i="2"/>
  <c r="M58" i="2"/>
  <c r="M122" i="2"/>
  <c r="M186" i="2"/>
  <c r="M250" i="2"/>
  <c r="M314" i="2"/>
  <c r="M374" i="2"/>
  <c r="M390" i="2"/>
  <c r="M406" i="2"/>
  <c r="M438" i="2"/>
  <c r="M454" i="2"/>
  <c r="M536" i="2"/>
  <c r="M39" i="2"/>
  <c r="M71" i="2"/>
  <c r="M103" i="2"/>
  <c r="M135" i="2"/>
  <c r="M167" i="2"/>
  <c r="M199" i="2"/>
  <c r="M231" i="2"/>
  <c r="M263" i="2"/>
  <c r="M295" i="2"/>
  <c r="M327" i="2"/>
  <c r="M359" i="2"/>
  <c r="M75" i="2"/>
  <c r="M139" i="2"/>
  <c r="M203" i="2"/>
  <c r="M267" i="2"/>
  <c r="M331" i="2"/>
  <c r="M475" i="2"/>
  <c r="M539" i="2"/>
  <c r="M603" i="2"/>
  <c r="M395" i="2"/>
  <c r="M427" i="2"/>
  <c r="M469" i="2"/>
  <c r="M533" i="2"/>
  <c r="M597" i="2"/>
  <c r="M137" i="2"/>
  <c r="M383" i="2"/>
  <c r="M487" i="2"/>
  <c r="M49" i="2"/>
  <c r="M377" i="2"/>
  <c r="M519" i="2"/>
  <c r="M89" i="2"/>
  <c r="M305" i="2"/>
  <c r="M471" i="2"/>
  <c r="M591" i="2"/>
  <c r="M217" i="2"/>
  <c r="M447" i="2"/>
  <c r="M561" i="2"/>
  <c r="M434" i="2"/>
  <c r="M577" i="2"/>
  <c r="M124" i="2"/>
  <c r="M156" i="2"/>
  <c r="M252" i="2"/>
  <c r="M284" i="2"/>
  <c r="M316" i="2"/>
  <c r="M147" i="2"/>
  <c r="M547" i="2"/>
  <c r="M391" i="2"/>
  <c r="M385" i="2"/>
  <c r="M614" i="2"/>
  <c r="M62" i="2"/>
  <c r="M94" i="2"/>
  <c r="M126" i="2"/>
  <c r="M158" i="2"/>
  <c r="M190" i="2"/>
  <c r="M222" i="2"/>
  <c r="M254" i="2"/>
  <c r="M286" i="2"/>
  <c r="M318" i="2"/>
  <c r="M350" i="2"/>
  <c r="M566" i="2"/>
  <c r="M598" i="2"/>
  <c r="M458" i="2"/>
  <c r="M522" i="2"/>
  <c r="M540" i="2"/>
  <c r="M47" i="2"/>
  <c r="M79" i="2"/>
  <c r="M111" i="2"/>
  <c r="M143" i="2"/>
  <c r="M175" i="2"/>
  <c r="M207" i="2"/>
  <c r="M239" i="2"/>
  <c r="M271" i="2"/>
  <c r="M303" i="2"/>
  <c r="M335" i="2"/>
  <c r="M367" i="2"/>
  <c r="M91" i="2"/>
  <c r="M155" i="2"/>
  <c r="M219" i="2"/>
  <c r="M283" i="2"/>
  <c r="M347" i="2"/>
  <c r="M491" i="2"/>
  <c r="M549" i="2"/>
  <c r="M371" i="2"/>
  <c r="M403" i="2"/>
  <c r="M555" i="2"/>
  <c r="M613" i="2"/>
  <c r="M193" i="2"/>
  <c r="M399" i="2"/>
  <c r="M529" i="2"/>
  <c r="M169" i="2"/>
  <c r="M423" i="2"/>
  <c r="M553" i="2"/>
  <c r="M161" i="2"/>
  <c r="M361" i="2"/>
  <c r="M505" i="2"/>
  <c r="M41" i="2"/>
  <c r="M273" i="2"/>
  <c r="M465" i="2"/>
  <c r="M601" i="2"/>
  <c r="M115" i="2"/>
  <c r="M481" i="2"/>
  <c r="M92" i="2"/>
  <c r="M188" i="2"/>
  <c r="M220" i="2"/>
  <c r="M424" i="2"/>
  <c r="M211" i="2"/>
  <c r="M339" i="2"/>
  <c r="M611" i="2"/>
  <c r="M497" i="2"/>
  <c r="M527" i="2"/>
  <c r="M455" i="2"/>
  <c r="M64" i="2"/>
  <c r="M80" i="2"/>
  <c r="M96" i="2"/>
  <c r="M112" i="2"/>
  <c r="M128" i="2"/>
  <c r="M144" i="2"/>
  <c r="M208" i="2"/>
  <c r="M240" i="2"/>
  <c r="M288" i="2"/>
  <c r="M336" i="2"/>
  <c r="M352" i="2"/>
  <c r="M368" i="2"/>
  <c r="M380" i="2"/>
  <c r="M396" i="2"/>
  <c r="M412" i="2"/>
  <c r="M428" i="2"/>
  <c r="M460" i="2"/>
  <c r="M476" i="2"/>
  <c r="M508" i="2"/>
  <c r="M524" i="2"/>
  <c r="M542" i="2"/>
  <c r="M572" i="2"/>
  <c r="M604" i="2"/>
  <c r="M53" i="2"/>
  <c r="M85" i="2"/>
  <c r="M117" i="2"/>
  <c r="M149" i="2"/>
  <c r="M181" i="2"/>
  <c r="M213" i="2"/>
  <c r="M245" i="2"/>
  <c r="M277" i="2"/>
  <c r="M309" i="2"/>
  <c r="M341" i="2"/>
  <c r="M35" i="2"/>
  <c r="M99" i="2"/>
  <c r="M163" i="2"/>
  <c r="M227" i="2"/>
  <c r="M291" i="2"/>
  <c r="M355" i="2"/>
  <c r="M499" i="2"/>
  <c r="M443" i="2"/>
  <c r="M493" i="2"/>
  <c r="M563" i="2"/>
  <c r="M225" i="2"/>
  <c r="M409" i="2"/>
  <c r="M537" i="2"/>
  <c r="M233" i="2"/>
  <c r="M431" i="2"/>
  <c r="M569" i="2"/>
  <c r="M177" i="2"/>
  <c r="M393" i="2"/>
  <c r="M521" i="2"/>
  <c r="M73" i="2"/>
  <c r="M321" i="2"/>
  <c r="M495" i="2"/>
  <c r="M179" i="2"/>
  <c r="M307" i="2"/>
  <c r="M545" i="2"/>
  <c r="M449" i="2"/>
  <c r="M60" i="2"/>
  <c r="M348" i="2"/>
  <c r="M456" i="2"/>
  <c r="M472" i="2"/>
  <c r="M83" i="2"/>
  <c r="M275" i="2"/>
  <c r="M585" i="2"/>
  <c r="M50" i="2"/>
  <c r="M66" i="2"/>
  <c r="M82" i="2"/>
  <c r="M114" i="2"/>
  <c r="M130" i="2"/>
  <c r="M146" i="2"/>
  <c r="M178" i="2"/>
  <c r="M194" i="2"/>
  <c r="M210" i="2"/>
  <c r="M242" i="2"/>
  <c r="M258" i="2"/>
  <c r="M274" i="2"/>
  <c r="M306" i="2"/>
  <c r="M322" i="2"/>
  <c r="M338" i="2"/>
  <c r="M574" i="2"/>
  <c r="M606" i="2"/>
  <c r="M462" i="2"/>
  <c r="M478" i="2"/>
  <c r="M510" i="2"/>
  <c r="M526" i="2"/>
  <c r="M544" i="2"/>
  <c r="M576" i="2"/>
  <c r="M608" i="2"/>
  <c r="M55" i="2"/>
  <c r="M87" i="2"/>
  <c r="M119" i="2"/>
  <c r="M151" i="2"/>
  <c r="M183" i="2"/>
  <c r="M215" i="2"/>
  <c r="M247" i="2"/>
  <c r="M279" i="2"/>
  <c r="M311" i="2"/>
  <c r="M343" i="2"/>
  <c r="M43" i="2"/>
  <c r="M107" i="2"/>
  <c r="M171" i="2"/>
  <c r="M235" i="2"/>
  <c r="M299" i="2"/>
  <c r="M363" i="2"/>
  <c r="M507" i="2"/>
  <c r="M565" i="2"/>
  <c r="M379" i="2"/>
  <c r="M411" i="2"/>
  <c r="M445" i="2"/>
  <c r="M501" i="2"/>
  <c r="M571" i="2"/>
  <c r="M57" i="2"/>
  <c r="M257" i="2"/>
  <c r="M433" i="2"/>
  <c r="M559" i="2"/>
  <c r="M281" i="2"/>
  <c r="M441" i="2"/>
  <c r="M593" i="2"/>
  <c r="M201" i="2"/>
  <c r="M415" i="2"/>
  <c r="M535" i="2"/>
  <c r="M105" i="2"/>
  <c r="M345" i="2"/>
  <c r="M503" i="2"/>
  <c r="M32" i="2"/>
  <c r="H32" i="2"/>
  <c r="W616" i="2"/>
  <c r="W615" i="2" s="1"/>
  <c r="W614" i="2" s="1"/>
  <c r="W613" i="2" s="1"/>
  <c r="W612" i="2" s="1"/>
  <c r="W611" i="2" s="1"/>
  <c r="W610" i="2" s="1"/>
  <c r="W609" i="2" s="1"/>
  <c r="W608" i="2" s="1"/>
  <c r="W607" i="2" s="1"/>
  <c r="W606" i="2" s="1"/>
  <c r="W605" i="2" s="1"/>
  <c r="W604" i="2" s="1"/>
  <c r="W603" i="2" s="1"/>
  <c r="W602" i="2" s="1"/>
  <c r="W601" i="2" s="1"/>
  <c r="W600" i="2" s="1"/>
  <c r="W599" i="2" s="1"/>
  <c r="W598" i="2" s="1"/>
  <c r="W597" i="2" s="1"/>
  <c r="W596" i="2" s="1"/>
  <c r="W595" i="2" s="1"/>
  <c r="W594" i="2" s="1"/>
  <c r="W593" i="2" s="1"/>
  <c r="W592" i="2" s="1"/>
  <c r="W591" i="2" s="1"/>
  <c r="W590" i="2" s="1"/>
  <c r="W589" i="2" s="1"/>
  <c r="W588" i="2" s="1"/>
  <c r="W587" i="2" s="1"/>
  <c r="W586" i="2" s="1"/>
  <c r="W585" i="2" s="1"/>
  <c r="W584" i="2" s="1"/>
  <c r="W583" i="2" s="1"/>
  <c r="W582" i="2" s="1"/>
  <c r="W581" i="2" s="1"/>
  <c r="W580" i="2" s="1"/>
  <c r="W579" i="2" s="1"/>
  <c r="W578" i="2" s="1"/>
  <c r="W577" i="2" s="1"/>
  <c r="W576" i="2" s="1"/>
  <c r="W575" i="2" s="1"/>
  <c r="W574" i="2" s="1"/>
  <c r="W573" i="2" s="1"/>
  <c r="W572" i="2" s="1"/>
  <c r="W571" i="2" s="1"/>
  <c r="W570" i="2" s="1"/>
  <c r="W569" i="2" s="1"/>
  <c r="W568" i="2" s="1"/>
  <c r="W567" i="2" s="1"/>
  <c r="W566" i="2" s="1"/>
  <c r="W565" i="2" s="1"/>
  <c r="W564" i="2" s="1"/>
  <c r="W563" i="2" s="1"/>
  <c r="W562" i="2" s="1"/>
  <c r="W561" i="2" s="1"/>
  <c r="W560" i="2" s="1"/>
  <c r="W559" i="2" s="1"/>
  <c r="W558" i="2" s="1"/>
  <c r="W557" i="2" s="1"/>
  <c r="W556" i="2" s="1"/>
  <c r="W555" i="2" s="1"/>
  <c r="W554" i="2" s="1"/>
  <c r="W553" i="2" s="1"/>
  <c r="W552" i="2" s="1"/>
  <c r="W551" i="2" s="1"/>
  <c r="W550" i="2" s="1"/>
  <c r="W549" i="2" s="1"/>
  <c r="W548" i="2" s="1"/>
  <c r="W547" i="2" s="1"/>
  <c r="W546" i="2" s="1"/>
  <c r="W545" i="2" s="1"/>
  <c r="W544" i="2" s="1"/>
  <c r="W543" i="2" s="1"/>
  <c r="W542" i="2" s="1"/>
  <c r="W541" i="2" s="1"/>
  <c r="W540" i="2" s="1"/>
  <c r="W539" i="2" s="1"/>
  <c r="W538" i="2" s="1"/>
  <c r="W537" i="2" s="1"/>
  <c r="W536" i="2" s="1"/>
  <c r="W535" i="2" s="1"/>
  <c r="W534" i="2" s="1"/>
  <c r="W533" i="2" s="1"/>
  <c r="W532" i="2" s="1"/>
  <c r="W531" i="2" s="1"/>
  <c r="W530" i="2" s="1"/>
  <c r="W529" i="2" s="1"/>
  <c r="W528" i="2" s="1"/>
  <c r="W527" i="2" s="1"/>
  <c r="W526" i="2" s="1"/>
  <c r="W525" i="2" s="1"/>
  <c r="W524" i="2" s="1"/>
  <c r="W523" i="2" s="1"/>
  <c r="W522" i="2" s="1"/>
  <c r="W521" i="2" s="1"/>
  <c r="W520" i="2" s="1"/>
  <c r="W519" i="2" s="1"/>
  <c r="W518" i="2" s="1"/>
  <c r="W517" i="2" s="1"/>
  <c r="W516" i="2" s="1"/>
  <c r="W515" i="2" s="1"/>
  <c r="W514" i="2" s="1"/>
  <c r="W513" i="2" s="1"/>
  <c r="W512" i="2" s="1"/>
  <c r="W511" i="2" s="1"/>
  <c r="W510" i="2" s="1"/>
  <c r="W509" i="2" s="1"/>
  <c r="W508" i="2" s="1"/>
  <c r="W507" i="2" s="1"/>
  <c r="W506" i="2" s="1"/>
  <c r="W505" i="2" s="1"/>
  <c r="W504" i="2" s="1"/>
  <c r="W503" i="2" s="1"/>
  <c r="W502" i="2" s="1"/>
  <c r="W501" i="2" s="1"/>
  <c r="W500" i="2" s="1"/>
  <c r="W499" i="2" s="1"/>
  <c r="W498" i="2" s="1"/>
  <c r="W497" i="2" s="1"/>
  <c r="W496" i="2" s="1"/>
  <c r="W495" i="2" s="1"/>
  <c r="W494" i="2" s="1"/>
  <c r="W493" i="2" s="1"/>
  <c r="W492" i="2" s="1"/>
  <c r="W491" i="2" s="1"/>
  <c r="W490" i="2" s="1"/>
  <c r="W489" i="2" s="1"/>
  <c r="W488" i="2" s="1"/>
  <c r="W487" i="2" s="1"/>
  <c r="W486" i="2" s="1"/>
  <c r="W485" i="2" s="1"/>
  <c r="W484" i="2" s="1"/>
  <c r="W483" i="2" s="1"/>
  <c r="W482" i="2" s="1"/>
  <c r="W481" i="2" s="1"/>
  <c r="W480" i="2" s="1"/>
  <c r="W479" i="2" s="1"/>
  <c r="W478" i="2" s="1"/>
  <c r="W477" i="2" s="1"/>
  <c r="W476" i="2" s="1"/>
  <c r="W475" i="2" s="1"/>
  <c r="W474" i="2" s="1"/>
  <c r="W473" i="2" s="1"/>
  <c r="W472" i="2" s="1"/>
  <c r="W471" i="2" s="1"/>
  <c r="W470" i="2" s="1"/>
  <c r="W469" i="2" s="1"/>
  <c r="W468" i="2" s="1"/>
  <c r="W467" i="2" s="1"/>
  <c r="W466" i="2" s="1"/>
  <c r="W465" i="2" s="1"/>
  <c r="W464" i="2" s="1"/>
  <c r="W463" i="2" s="1"/>
  <c r="W462" i="2" s="1"/>
  <c r="W461" i="2" s="1"/>
  <c r="W460" i="2" s="1"/>
  <c r="W459" i="2" s="1"/>
  <c r="W458" i="2" s="1"/>
  <c r="W457" i="2" s="1"/>
  <c r="W456" i="2" s="1"/>
  <c r="W455" i="2" s="1"/>
  <c r="W454" i="2" s="1"/>
  <c r="W453" i="2" s="1"/>
  <c r="W452" i="2" s="1"/>
  <c r="W451" i="2" s="1"/>
  <c r="W450" i="2" s="1"/>
  <c r="W449" i="2" s="1"/>
  <c r="W448" i="2" s="1"/>
  <c r="W447" i="2" s="1"/>
  <c r="W446" i="2" s="1"/>
  <c r="W445" i="2" s="1"/>
  <c r="W444" i="2" s="1"/>
  <c r="W443" i="2" s="1"/>
  <c r="W442" i="2" s="1"/>
  <c r="W441" i="2" s="1"/>
  <c r="W440" i="2" s="1"/>
  <c r="W439" i="2" s="1"/>
  <c r="W438" i="2" s="1"/>
  <c r="W437" i="2" s="1"/>
  <c r="W436" i="2" s="1"/>
  <c r="W435" i="2" s="1"/>
  <c r="W434" i="2" s="1"/>
  <c r="W433" i="2" s="1"/>
  <c r="W432" i="2" s="1"/>
  <c r="W431" i="2" s="1"/>
  <c r="W430" i="2" s="1"/>
  <c r="W429" i="2" s="1"/>
  <c r="W428" i="2" s="1"/>
  <c r="W427" i="2" s="1"/>
  <c r="W426" i="2" s="1"/>
  <c r="W425" i="2" s="1"/>
  <c r="W424" i="2" s="1"/>
  <c r="W423" i="2" s="1"/>
  <c r="W422" i="2" s="1"/>
  <c r="W421" i="2" s="1"/>
  <c r="W420" i="2" s="1"/>
  <c r="W419" i="2" s="1"/>
  <c r="W418" i="2" s="1"/>
  <c r="W417" i="2" s="1"/>
  <c r="W416" i="2" s="1"/>
  <c r="W415" i="2" s="1"/>
  <c r="W414" i="2" s="1"/>
  <c r="W413" i="2" s="1"/>
  <c r="W412" i="2" s="1"/>
  <c r="W411" i="2" s="1"/>
  <c r="W410" i="2" s="1"/>
  <c r="W409" i="2" s="1"/>
  <c r="W408" i="2" s="1"/>
  <c r="W407" i="2" s="1"/>
  <c r="W406" i="2" s="1"/>
  <c r="W405" i="2" s="1"/>
  <c r="W404" i="2" s="1"/>
  <c r="W403" i="2" s="1"/>
  <c r="W402" i="2" s="1"/>
  <c r="W401" i="2" s="1"/>
  <c r="W400" i="2" s="1"/>
  <c r="W399" i="2" s="1"/>
  <c r="W398" i="2" s="1"/>
  <c r="W397" i="2" s="1"/>
  <c r="W396" i="2" s="1"/>
  <c r="W395" i="2" s="1"/>
  <c r="W394" i="2" s="1"/>
  <c r="W393" i="2" s="1"/>
  <c r="W392" i="2" s="1"/>
  <c r="W391" i="2" s="1"/>
  <c r="W390" i="2" s="1"/>
  <c r="W389" i="2" s="1"/>
  <c r="W388" i="2" s="1"/>
  <c r="W387" i="2" s="1"/>
  <c r="W386" i="2" s="1"/>
  <c r="W385" i="2" s="1"/>
  <c r="W384" i="2" s="1"/>
  <c r="W383" i="2" s="1"/>
  <c r="W382" i="2" s="1"/>
  <c r="W381" i="2" s="1"/>
  <c r="W380" i="2" s="1"/>
  <c r="W379" i="2" s="1"/>
  <c r="W378" i="2" s="1"/>
  <c r="W377" i="2" s="1"/>
  <c r="W376" i="2" s="1"/>
  <c r="W375" i="2" s="1"/>
  <c r="W374" i="2" s="1"/>
  <c r="W373" i="2" s="1"/>
  <c r="W372" i="2" s="1"/>
  <c r="W371" i="2" s="1"/>
  <c r="W370" i="2" s="1"/>
  <c r="W369" i="2" s="1"/>
  <c r="W368" i="2" s="1"/>
  <c r="W367" i="2" s="1"/>
  <c r="W366" i="2" s="1"/>
  <c r="W365" i="2" s="1"/>
  <c r="W364" i="2" s="1"/>
  <c r="W363" i="2" s="1"/>
  <c r="W362" i="2" s="1"/>
  <c r="W361" i="2" s="1"/>
  <c r="W360" i="2" s="1"/>
  <c r="W359" i="2" s="1"/>
  <c r="W358" i="2" s="1"/>
  <c r="W357" i="2" s="1"/>
  <c r="W356" i="2" s="1"/>
  <c r="W355" i="2" s="1"/>
  <c r="W354" i="2" s="1"/>
  <c r="W353" i="2" s="1"/>
  <c r="W352" i="2" s="1"/>
  <c r="W351" i="2" s="1"/>
  <c r="W350" i="2" s="1"/>
  <c r="W349" i="2" s="1"/>
  <c r="W348" i="2" s="1"/>
  <c r="W347" i="2" s="1"/>
  <c r="W346" i="2" s="1"/>
  <c r="W345" i="2" s="1"/>
  <c r="W344" i="2" s="1"/>
  <c r="W343" i="2" s="1"/>
  <c r="W342" i="2" s="1"/>
  <c r="W341" i="2" s="1"/>
  <c r="W340" i="2" s="1"/>
  <c r="W339" i="2" s="1"/>
  <c r="W338" i="2" s="1"/>
  <c r="W337" i="2" s="1"/>
  <c r="W336" i="2" s="1"/>
  <c r="W335" i="2" s="1"/>
  <c r="W334" i="2" s="1"/>
  <c r="W333" i="2" s="1"/>
  <c r="W332" i="2" s="1"/>
  <c r="W331" i="2" s="1"/>
  <c r="W330" i="2" s="1"/>
  <c r="W329" i="2" s="1"/>
  <c r="W328" i="2" s="1"/>
  <c r="W327" i="2" s="1"/>
  <c r="W326" i="2" s="1"/>
  <c r="W325" i="2" s="1"/>
  <c r="W324" i="2" s="1"/>
  <c r="W323" i="2" s="1"/>
  <c r="W322" i="2" s="1"/>
  <c r="W321" i="2" s="1"/>
  <c r="W320" i="2" s="1"/>
  <c r="W319" i="2" s="1"/>
  <c r="W318" i="2" s="1"/>
  <c r="W317" i="2" s="1"/>
  <c r="W316" i="2" s="1"/>
  <c r="W315" i="2" s="1"/>
  <c r="W314" i="2" s="1"/>
  <c r="W313" i="2" s="1"/>
  <c r="W312" i="2" s="1"/>
  <c r="W311" i="2" s="1"/>
  <c r="W310" i="2" s="1"/>
  <c r="W309" i="2" s="1"/>
  <c r="W308" i="2" s="1"/>
  <c r="W307" i="2" s="1"/>
  <c r="W306" i="2" s="1"/>
  <c r="W305" i="2" s="1"/>
  <c r="W304" i="2" s="1"/>
  <c r="W303" i="2" s="1"/>
  <c r="W302" i="2" s="1"/>
  <c r="W301" i="2" s="1"/>
  <c r="W300" i="2" s="1"/>
  <c r="W299" i="2" s="1"/>
  <c r="W298" i="2" s="1"/>
  <c r="W297" i="2" s="1"/>
  <c r="W296" i="2" s="1"/>
  <c r="W295" i="2" s="1"/>
  <c r="W294" i="2" s="1"/>
  <c r="W293" i="2" s="1"/>
  <c r="W292" i="2" s="1"/>
  <c r="W291" i="2" s="1"/>
  <c r="W290" i="2" s="1"/>
  <c r="W289" i="2" s="1"/>
  <c r="W288" i="2" s="1"/>
  <c r="W287" i="2" s="1"/>
  <c r="W286" i="2" s="1"/>
  <c r="W285" i="2" s="1"/>
  <c r="W284" i="2" s="1"/>
  <c r="W283" i="2" s="1"/>
  <c r="W282" i="2" s="1"/>
  <c r="W281" i="2" s="1"/>
  <c r="W280" i="2" s="1"/>
  <c r="W279" i="2" s="1"/>
  <c r="W278" i="2" s="1"/>
  <c r="W277" i="2" s="1"/>
  <c r="W276" i="2" s="1"/>
  <c r="W275" i="2" s="1"/>
  <c r="W274" i="2" s="1"/>
  <c r="W273" i="2" s="1"/>
  <c r="W272" i="2" s="1"/>
  <c r="W271" i="2" s="1"/>
  <c r="W270" i="2" s="1"/>
  <c r="W269" i="2" s="1"/>
  <c r="W268" i="2" s="1"/>
  <c r="W267" i="2" s="1"/>
  <c r="W266" i="2" s="1"/>
  <c r="W265" i="2" s="1"/>
  <c r="W264" i="2" s="1"/>
  <c r="W263" i="2" s="1"/>
  <c r="W262" i="2" s="1"/>
  <c r="W261" i="2" s="1"/>
  <c r="W260" i="2" s="1"/>
  <c r="W259" i="2" s="1"/>
  <c r="W258" i="2" s="1"/>
  <c r="W257" i="2" s="1"/>
  <c r="W256" i="2" s="1"/>
  <c r="W255" i="2" s="1"/>
  <c r="W254" i="2" s="1"/>
  <c r="W253" i="2" s="1"/>
  <c r="W252" i="2" s="1"/>
  <c r="W251" i="2" s="1"/>
  <c r="W250" i="2" s="1"/>
  <c r="W249" i="2" s="1"/>
  <c r="W248" i="2" s="1"/>
  <c r="W247" i="2" s="1"/>
  <c r="W246" i="2" s="1"/>
  <c r="W245" i="2" s="1"/>
  <c r="W244" i="2" s="1"/>
  <c r="W243" i="2" s="1"/>
  <c r="W242" i="2" s="1"/>
  <c r="W241" i="2" s="1"/>
  <c r="W240" i="2" s="1"/>
  <c r="W239" i="2" s="1"/>
  <c r="W238" i="2" s="1"/>
  <c r="W237" i="2" s="1"/>
  <c r="W236" i="2" s="1"/>
  <c r="W235" i="2" s="1"/>
  <c r="W234" i="2" s="1"/>
  <c r="W233" i="2" s="1"/>
  <c r="W232" i="2" s="1"/>
  <c r="W231" i="2" s="1"/>
  <c r="W230" i="2" s="1"/>
  <c r="W229" i="2" s="1"/>
  <c r="W228" i="2" s="1"/>
  <c r="W227" i="2" s="1"/>
  <c r="W226" i="2" s="1"/>
  <c r="W225" i="2" s="1"/>
  <c r="W224" i="2" s="1"/>
  <c r="W223" i="2" s="1"/>
  <c r="W222" i="2" s="1"/>
  <c r="W221" i="2" s="1"/>
  <c r="W220" i="2" s="1"/>
  <c r="W219" i="2" s="1"/>
  <c r="W218" i="2" s="1"/>
  <c r="W217" i="2" s="1"/>
  <c r="W216" i="2" s="1"/>
  <c r="W215" i="2" s="1"/>
  <c r="W214" i="2" s="1"/>
  <c r="W213" i="2" s="1"/>
  <c r="W212" i="2" s="1"/>
  <c r="W211" i="2" s="1"/>
  <c r="W210" i="2" s="1"/>
  <c r="W209" i="2" s="1"/>
  <c r="W208" i="2" s="1"/>
  <c r="W207" i="2" s="1"/>
  <c r="W206" i="2" s="1"/>
  <c r="W205" i="2" s="1"/>
  <c r="W204" i="2" s="1"/>
  <c r="W203" i="2" s="1"/>
  <c r="W202" i="2" s="1"/>
  <c r="W201" i="2" s="1"/>
  <c r="W200" i="2" s="1"/>
  <c r="W199" i="2" s="1"/>
  <c r="W198" i="2" s="1"/>
  <c r="W197" i="2" s="1"/>
  <c r="W196" i="2" s="1"/>
  <c r="W195" i="2" s="1"/>
  <c r="W194" i="2" s="1"/>
  <c r="W193" i="2" s="1"/>
  <c r="W192" i="2" s="1"/>
  <c r="W191" i="2" s="1"/>
  <c r="W190" i="2" s="1"/>
  <c r="W189" i="2" s="1"/>
  <c r="W188" i="2" s="1"/>
  <c r="W187" i="2" s="1"/>
  <c r="W186" i="2" s="1"/>
  <c r="W185" i="2" s="1"/>
  <c r="W184" i="2" s="1"/>
  <c r="W183" i="2" s="1"/>
  <c r="W182" i="2" s="1"/>
  <c r="W181" i="2" s="1"/>
  <c r="W180" i="2" s="1"/>
  <c r="W179" i="2" s="1"/>
  <c r="W178" i="2" s="1"/>
  <c r="W177" i="2" s="1"/>
  <c r="W176" i="2" s="1"/>
  <c r="W175" i="2" s="1"/>
  <c r="W174" i="2" s="1"/>
  <c r="W173" i="2" s="1"/>
  <c r="W172" i="2" s="1"/>
  <c r="W171" i="2" s="1"/>
  <c r="W170" i="2" s="1"/>
  <c r="W169" i="2" s="1"/>
  <c r="W168" i="2" s="1"/>
  <c r="W167" i="2" s="1"/>
  <c r="W166" i="2" s="1"/>
  <c r="W165" i="2" s="1"/>
  <c r="W164" i="2" s="1"/>
  <c r="W163" i="2" s="1"/>
  <c r="W162" i="2" s="1"/>
  <c r="W161" i="2" s="1"/>
  <c r="W160" i="2" s="1"/>
  <c r="W159" i="2" s="1"/>
  <c r="W158" i="2" s="1"/>
  <c r="W157" i="2" s="1"/>
  <c r="W156" i="2" s="1"/>
  <c r="W155" i="2" s="1"/>
  <c r="W154" i="2" s="1"/>
  <c r="W153" i="2" s="1"/>
  <c r="W152" i="2" s="1"/>
  <c r="W151" i="2" s="1"/>
  <c r="W150" i="2" s="1"/>
  <c r="W149" i="2" s="1"/>
  <c r="W148" i="2" s="1"/>
  <c r="W147" i="2" s="1"/>
  <c r="W146" i="2" s="1"/>
  <c r="W145" i="2" s="1"/>
  <c r="W144" i="2" s="1"/>
  <c r="W143" i="2" s="1"/>
  <c r="W142" i="2" s="1"/>
  <c r="W141" i="2" s="1"/>
  <c r="W140" i="2" s="1"/>
  <c r="W139" i="2" s="1"/>
  <c r="W138" i="2" s="1"/>
  <c r="W137" i="2" s="1"/>
  <c r="W136" i="2" s="1"/>
  <c r="W135" i="2" s="1"/>
  <c r="W134" i="2" s="1"/>
  <c r="W133" i="2" s="1"/>
  <c r="W132" i="2" s="1"/>
  <c r="W131" i="2" s="1"/>
  <c r="W130" i="2" s="1"/>
  <c r="W129" i="2" s="1"/>
  <c r="W128" i="2" s="1"/>
  <c r="W127" i="2" s="1"/>
  <c r="W126" i="2" s="1"/>
  <c r="W125" i="2" s="1"/>
  <c r="W124" i="2" s="1"/>
  <c r="W123" i="2" s="1"/>
  <c r="W122" i="2" s="1"/>
  <c r="W121" i="2" s="1"/>
  <c r="W120" i="2" s="1"/>
  <c r="W119" i="2" s="1"/>
  <c r="W118" i="2" s="1"/>
  <c r="W117" i="2" s="1"/>
  <c r="W116" i="2" s="1"/>
  <c r="W115" i="2" s="1"/>
  <c r="W114" i="2" s="1"/>
  <c r="W113" i="2" s="1"/>
  <c r="W112" i="2" s="1"/>
  <c r="W111" i="2" s="1"/>
  <c r="W110" i="2" s="1"/>
  <c r="W109" i="2" s="1"/>
  <c r="W108" i="2" s="1"/>
  <c r="W107" i="2" s="1"/>
  <c r="W106" i="2" s="1"/>
  <c r="W105" i="2" s="1"/>
  <c r="W104" i="2" s="1"/>
  <c r="W103" i="2" s="1"/>
  <c r="W102" i="2" s="1"/>
  <c r="W101" i="2" s="1"/>
  <c r="W100" i="2" s="1"/>
  <c r="W99" i="2" s="1"/>
  <c r="W98" i="2" s="1"/>
  <c r="W97" i="2" s="1"/>
  <c r="W96" i="2" s="1"/>
  <c r="W95" i="2" s="1"/>
  <c r="W94" i="2" s="1"/>
  <c r="W93" i="2" s="1"/>
  <c r="W92" i="2" s="1"/>
  <c r="W91" i="2" s="1"/>
  <c r="W90" i="2" s="1"/>
  <c r="W89" i="2" s="1"/>
  <c r="W88" i="2" s="1"/>
  <c r="W87" i="2" s="1"/>
  <c r="W86" i="2" s="1"/>
  <c r="W85" i="2" s="1"/>
  <c r="W84" i="2" s="1"/>
  <c r="W83" i="2" s="1"/>
  <c r="W82" i="2" s="1"/>
  <c r="W81" i="2" s="1"/>
  <c r="W80" i="2" s="1"/>
  <c r="W79" i="2" s="1"/>
  <c r="W78" i="2" s="1"/>
  <c r="W77" i="2" s="1"/>
  <c r="W76" i="2" s="1"/>
  <c r="W75" i="2" s="1"/>
  <c r="W74" i="2" s="1"/>
  <c r="W73" i="2" s="1"/>
  <c r="W72" i="2" s="1"/>
  <c r="W71" i="2" s="1"/>
  <c r="W70" i="2" s="1"/>
  <c r="W69" i="2" s="1"/>
  <c r="W68" i="2" s="1"/>
  <c r="W67" i="2" s="1"/>
  <c r="W66" i="2" s="1"/>
  <c r="W65" i="2" s="1"/>
  <c r="W64" i="2" s="1"/>
  <c r="W63" i="2" s="1"/>
  <c r="W62" i="2" s="1"/>
  <c r="W61" i="2" s="1"/>
  <c r="W60" i="2" s="1"/>
  <c r="W59" i="2" s="1"/>
  <c r="W58" i="2" s="1"/>
  <c r="W57" i="2" s="1"/>
  <c r="W56" i="2" s="1"/>
  <c r="W55" i="2" s="1"/>
  <c r="W54" i="2" s="1"/>
  <c r="W53" i="2" s="1"/>
  <c r="W52" i="2" s="1"/>
  <c r="W51" i="2" s="1"/>
  <c r="W50" i="2" s="1"/>
  <c r="W49" i="2" s="1"/>
  <c r="W48" i="2" s="1"/>
  <c r="W47" i="2" s="1"/>
  <c r="W46" i="2" s="1"/>
  <c r="W45" i="2" s="1"/>
  <c r="W44" i="2" s="1"/>
  <c r="W43" i="2" s="1"/>
  <c r="W42" i="2" s="1"/>
  <c r="W41" i="2" s="1"/>
  <c r="W40" i="2" s="1"/>
  <c r="W39" i="2" s="1"/>
  <c r="W38" i="2" s="1"/>
  <c r="W37" i="2" s="1"/>
  <c r="W36" i="2" s="1"/>
  <c r="W35" i="2" s="1"/>
  <c r="W34" i="2" s="1"/>
  <c r="W33" i="2" s="1"/>
  <c r="CO872" i="2" l="1"/>
  <c r="CC617" i="2"/>
  <c r="CD614" i="2"/>
  <c r="CD515" i="2"/>
  <c r="CD461" i="2"/>
  <c r="CD267" i="2"/>
  <c r="CC515" i="2"/>
  <c r="CD616" i="2"/>
  <c r="CD486" i="2"/>
  <c r="CD602" i="2"/>
  <c r="CD347" i="2"/>
  <c r="CD281" i="2"/>
  <c r="CD219" i="2"/>
  <c r="CD220" i="2"/>
  <c r="CC464" i="2"/>
  <c r="CD555" i="2"/>
  <c r="CD275" i="2"/>
  <c r="CD56" i="2"/>
  <c r="CD235" i="2"/>
  <c r="CD364" i="2"/>
  <c r="CD136" i="2"/>
  <c r="CC136" i="2"/>
  <c r="CD608" i="2"/>
  <c r="CD609" i="2"/>
  <c r="CD607" i="2"/>
  <c r="CC609" i="2"/>
  <c r="CC389" i="2"/>
  <c r="CD389" i="2"/>
  <c r="CC67" i="2"/>
  <c r="CD66" i="2"/>
  <c r="CC484" i="2"/>
  <c r="CD484" i="2"/>
  <c r="CD584" i="2"/>
  <c r="CD163" i="2"/>
  <c r="CD572" i="2"/>
  <c r="CD601" i="2"/>
  <c r="CC455" i="2"/>
  <c r="CD448" i="2"/>
  <c r="CC147" i="2"/>
  <c r="CD141" i="2"/>
  <c r="CD142" i="2"/>
  <c r="CD143" i="2"/>
  <c r="CD184" i="2"/>
  <c r="CC186" i="2"/>
  <c r="CC179" i="2"/>
  <c r="CD179" i="2"/>
  <c r="CC361" i="2"/>
  <c r="CD361" i="2"/>
  <c r="CC613" i="2"/>
  <c r="CD613" i="2"/>
  <c r="CD612" i="2"/>
  <c r="CD270" i="2"/>
  <c r="CD269" i="2"/>
  <c r="CC271" i="2"/>
  <c r="CD271" i="2"/>
  <c r="CD268" i="2"/>
  <c r="CD598" i="2"/>
  <c r="CC600" i="2"/>
  <c r="CD599" i="2"/>
  <c r="CD600" i="2"/>
  <c r="CD214" i="2"/>
  <c r="CC222" i="2"/>
  <c r="CD217" i="2"/>
  <c r="CC547" i="2"/>
  <c r="CD547" i="2"/>
  <c r="CD544" i="2"/>
  <c r="CC172" i="2"/>
  <c r="CD172" i="2"/>
  <c r="CD560" i="2"/>
  <c r="CD229" i="2"/>
  <c r="CC243" i="2"/>
  <c r="CC384" i="2"/>
  <c r="CD383" i="2"/>
  <c r="CD208" i="2"/>
  <c r="CC209" i="2"/>
  <c r="CD467" i="2"/>
  <c r="CD611" i="2"/>
  <c r="CD249" i="2"/>
  <c r="CD339" i="2"/>
  <c r="CC373" i="2"/>
  <c r="CD371" i="2"/>
  <c r="CC85" i="2"/>
  <c r="CD80" i="2"/>
  <c r="CC476" i="2"/>
  <c r="CD476" i="2"/>
  <c r="CD296" i="2"/>
  <c r="CD277" i="2"/>
  <c r="CD252" i="2"/>
  <c r="CD568" i="2"/>
  <c r="CD412" i="2"/>
  <c r="CD124" i="2"/>
  <c r="CD293" i="2"/>
  <c r="CD329" i="2"/>
  <c r="CD336" i="2"/>
  <c r="CD325" i="2"/>
  <c r="CD359" i="2"/>
  <c r="CD431" i="2"/>
  <c r="CD440" i="2"/>
  <c r="CD414" i="2"/>
  <c r="CD428" i="2"/>
  <c r="CC171" i="2"/>
  <c r="CD169" i="2"/>
  <c r="CD175" i="2"/>
  <c r="CC178" i="2"/>
  <c r="CD174" i="2"/>
  <c r="CD176" i="2"/>
  <c r="CD177" i="2"/>
  <c r="CD115" i="2"/>
  <c r="CD521" i="2"/>
  <c r="CD499" i="2"/>
  <c r="CD443" i="2"/>
  <c r="CD261" i="2"/>
  <c r="CD180" i="2"/>
  <c r="CC183" i="2"/>
  <c r="CD50" i="2"/>
  <c r="CC50" i="2"/>
  <c r="CC470" i="2"/>
  <c r="CD470" i="2"/>
  <c r="CD468" i="2"/>
  <c r="CD501" i="2"/>
  <c r="CD121" i="2"/>
  <c r="CC586" i="2"/>
  <c r="CD558" i="2"/>
  <c r="CD32" i="2"/>
  <c r="CD149" i="2"/>
  <c r="CD392" i="2"/>
  <c r="CD181" i="2"/>
  <c r="CD326" i="2"/>
  <c r="CD316" i="2"/>
  <c r="CD421" i="2"/>
  <c r="CD447" i="2"/>
  <c r="CC560" i="2"/>
  <c r="CD413" i="2"/>
  <c r="CD474" i="2"/>
  <c r="CD403" i="2"/>
  <c r="CD140" i="2"/>
  <c r="CD148" i="2"/>
  <c r="CD81" i="2"/>
  <c r="CD46" i="2"/>
  <c r="CD225" i="2"/>
  <c r="CC115" i="2"/>
  <c r="CD610" i="2"/>
  <c r="CD64" i="2"/>
  <c r="CD381" i="2"/>
  <c r="CD40" i="2"/>
  <c r="CD272" i="2"/>
  <c r="CC468" i="2"/>
  <c r="CD424" i="2"/>
  <c r="CD589" i="2"/>
  <c r="CC487" i="2"/>
  <c r="CD603" i="2"/>
  <c r="CD204" i="2"/>
  <c r="CD551" i="2"/>
  <c r="CD406" i="2"/>
  <c r="CD263" i="2"/>
  <c r="CD377" i="2"/>
  <c r="CD503" i="2"/>
  <c r="CD453" i="2"/>
  <c r="CC32" i="2"/>
  <c r="CC275" i="2"/>
  <c r="CC124" i="2"/>
  <c r="CC329" i="2"/>
  <c r="CD319" i="2"/>
  <c r="CD418" i="2"/>
  <c r="CD246" i="2"/>
  <c r="CC426" i="2"/>
  <c r="CD334" i="2"/>
  <c r="CC301" i="2"/>
  <c r="CC424" i="2"/>
  <c r="CC253" i="2"/>
  <c r="CC340" i="2"/>
  <c r="CC382" i="2"/>
  <c r="CD98" i="2"/>
  <c r="CD72" i="2"/>
  <c r="CD119" i="2"/>
  <c r="CD58" i="2"/>
  <c r="CD464" i="2"/>
  <c r="CD302" i="2"/>
  <c r="CD426" i="2"/>
  <c r="CD417" i="2"/>
  <c r="CD583" i="2"/>
  <c r="CD605" i="2"/>
  <c r="CD615" i="2"/>
  <c r="CC151" i="2"/>
  <c r="CD44" i="2"/>
  <c r="CD144" i="2"/>
  <c r="CD562" i="2"/>
  <c r="CD223" i="2"/>
  <c r="CD370" i="2"/>
  <c r="CC360" i="2"/>
  <c r="CD479" i="2"/>
  <c r="CD500" i="2"/>
  <c r="CD517" i="2"/>
  <c r="CD597" i="2"/>
  <c r="CC475" i="2"/>
  <c r="CD528" i="2"/>
  <c r="CD42" i="2"/>
  <c r="CD490" i="2"/>
  <c r="CD323" i="2"/>
  <c r="CD51" i="2"/>
  <c r="CD604" i="2"/>
  <c r="CD69" i="2"/>
  <c r="CD328" i="2"/>
  <c r="CD459" i="2"/>
  <c r="CD91" i="2"/>
  <c r="CD596" i="2"/>
  <c r="CD331" i="2"/>
  <c r="CD327" i="2"/>
  <c r="CD541" i="2"/>
  <c r="CD170" i="2"/>
  <c r="CD360" i="2"/>
  <c r="CD492" i="2"/>
  <c r="CD62" i="2"/>
  <c r="CD574" i="2"/>
  <c r="CD573" i="2"/>
  <c r="CD577" i="2"/>
  <c r="CD580" i="2"/>
  <c r="CD254" i="2"/>
  <c r="CD126" i="2"/>
  <c r="CD312" i="2"/>
  <c r="CD113" i="2"/>
  <c r="CD463" i="2"/>
  <c r="CC214" i="2"/>
  <c r="CD199" i="2"/>
  <c r="CD210" i="2"/>
  <c r="CD519" i="2"/>
  <c r="CD523" i="2"/>
  <c r="CD299" i="2"/>
  <c r="CD295" i="2"/>
  <c r="CD446" i="2"/>
  <c r="CD260" i="2"/>
  <c r="CD52" i="2"/>
  <c r="CD495" i="2"/>
  <c r="CD233" i="2"/>
  <c r="CD355" i="2"/>
  <c r="CD117" i="2"/>
  <c r="CD570" i="2"/>
  <c r="CD192" i="2"/>
  <c r="CD385" i="2"/>
  <c r="CD429" i="2"/>
  <c r="CD147" i="2"/>
  <c r="CD205" i="2"/>
  <c r="CD520" i="2"/>
  <c r="CD408" i="2"/>
  <c r="CD108" i="2"/>
  <c r="CD165" i="2"/>
  <c r="CD436" i="2"/>
  <c r="CD280" i="2"/>
  <c r="CD88" i="2"/>
  <c r="CD581" i="2"/>
  <c r="CD514" i="2"/>
  <c r="CD358" i="2"/>
  <c r="CD198" i="2"/>
  <c r="CD465" i="2"/>
  <c r="CD161" i="2"/>
  <c r="CD529" i="2"/>
  <c r="CD283" i="2"/>
  <c r="CD367" i="2"/>
  <c r="CD239" i="2"/>
  <c r="CD111" i="2"/>
  <c r="CD540" i="2"/>
  <c r="CD410" i="2"/>
  <c r="CD566" i="2"/>
  <c r="CD318" i="2"/>
  <c r="CD297" i="2"/>
  <c r="CD531" i="2"/>
  <c r="CD538" i="2"/>
  <c r="CD284" i="2"/>
  <c r="CD511" i="2"/>
  <c r="CD248" i="2"/>
  <c r="CD387" i="2"/>
  <c r="CD386" i="2"/>
  <c r="CD166" i="2"/>
  <c r="CD362" i="2"/>
  <c r="CD278" i="2"/>
  <c r="CD512" i="2"/>
  <c r="CD340" i="2"/>
  <c r="CD105" i="2"/>
  <c r="CD510" i="2"/>
  <c r="CD382" i="2"/>
  <c r="CD162" i="2"/>
  <c r="CD379" i="2"/>
  <c r="CD374" i="2"/>
  <c r="CC383" i="2"/>
  <c r="CD407" i="2"/>
  <c r="CC53" i="2"/>
  <c r="CC514" i="2"/>
  <c r="CC410" i="2"/>
  <c r="CD238" i="2"/>
  <c r="CD110" i="2"/>
  <c r="CD101" i="2"/>
  <c r="CD420" i="2"/>
  <c r="CD264" i="2"/>
  <c r="CD489" i="2"/>
  <c r="CD391" i="2"/>
  <c r="CD237" i="2"/>
  <c r="CD404" i="2"/>
  <c r="CD575" i="2"/>
  <c r="CD135" i="2"/>
  <c r="CD390" i="2"/>
  <c r="CC266" i="2"/>
  <c r="CD498" i="2"/>
  <c r="CC401" i="2"/>
  <c r="CD61" i="2"/>
  <c r="CC105" i="2"/>
  <c r="CD433" i="2"/>
  <c r="CD311" i="2"/>
  <c r="CD274" i="2"/>
  <c r="CC194" i="2"/>
  <c r="CD183" i="2"/>
  <c r="CD194" i="2"/>
  <c r="CD189" i="2"/>
  <c r="CD116" i="2"/>
  <c r="CD93" i="2"/>
  <c r="CD90" i="2"/>
  <c r="CD313" i="2"/>
  <c r="CD317" i="2"/>
  <c r="CC318" i="2"/>
  <c r="CC70" i="2"/>
  <c r="CD70" i="2"/>
  <c r="CD427" i="2"/>
  <c r="CD434" i="2"/>
  <c r="CD411" i="2"/>
  <c r="CD415" i="2"/>
  <c r="CD432" i="2"/>
  <c r="CD435" i="2"/>
  <c r="CD419" i="2"/>
  <c r="CC130" i="2"/>
  <c r="CD130" i="2"/>
  <c r="CD190" i="2"/>
  <c r="CD397" i="2"/>
  <c r="CD452" i="2"/>
  <c r="CD89" i="2"/>
  <c r="CD298" i="2"/>
  <c r="CD509" i="2"/>
  <c r="CD559" i="2"/>
  <c r="CD322" i="2"/>
  <c r="CD306" i="2"/>
  <c r="CD307" i="2"/>
  <c r="CD308" i="2"/>
  <c r="CD33" i="2"/>
  <c r="CD53" i="2"/>
  <c r="CD393" i="2"/>
  <c r="CD405" i="2"/>
  <c r="CD245" i="2"/>
  <c r="CD542" i="2"/>
  <c r="CD320" i="2"/>
  <c r="CD332" i="2"/>
  <c r="CD54" i="2"/>
  <c r="CD41" i="2"/>
  <c r="CD39" i="2"/>
  <c r="CD563" i="2"/>
  <c r="CD291" i="2"/>
  <c r="CD213" i="2"/>
  <c r="CD524" i="2"/>
  <c r="CD396" i="2"/>
  <c r="CD368" i="2"/>
  <c r="CD240" i="2"/>
  <c r="CD112" i="2"/>
  <c r="CD497" i="2"/>
  <c r="CD365" i="2"/>
  <c r="CD504" i="2"/>
  <c r="CD188" i="2"/>
  <c r="CD375" i="2"/>
  <c r="CD232" i="2"/>
  <c r="CD449" i="2"/>
  <c r="CD127" i="2"/>
  <c r="CD466" i="2"/>
  <c r="CD150" i="2"/>
  <c r="CD553" i="2"/>
  <c r="CD485" i="2"/>
  <c r="CD207" i="2"/>
  <c r="CD522" i="2"/>
  <c r="CD394" i="2"/>
  <c r="CD369" i="2"/>
  <c r="CD488" i="2"/>
  <c r="CD236" i="2"/>
  <c r="CD92" i="2"/>
  <c r="CD200" i="2"/>
  <c r="CD552" i="2"/>
  <c r="CD118" i="2"/>
  <c r="CD533" i="2"/>
  <c r="CD536" i="2"/>
  <c r="CD250" i="2"/>
  <c r="CD450" i="2"/>
  <c r="CD496" i="2"/>
  <c r="CD100" i="2"/>
  <c r="CC235" i="2"/>
  <c r="CD234" i="2"/>
  <c r="CD87" i="2"/>
  <c r="CD74" i="2"/>
  <c r="CD430" i="2"/>
  <c r="CD59" i="2"/>
  <c r="CD57" i="2"/>
  <c r="CC60" i="2"/>
  <c r="CC356" i="2"/>
  <c r="CD342" i="2"/>
  <c r="CD345" i="2"/>
  <c r="CD356" i="2"/>
  <c r="CD346" i="2"/>
  <c r="CD344" i="2"/>
  <c r="CD567" i="2"/>
  <c r="CD480" i="2"/>
  <c r="CD475" i="2"/>
  <c r="CD481" i="2"/>
  <c r="CD478" i="2"/>
  <c r="CD473" i="2"/>
  <c r="CD221" i="2"/>
  <c r="CD462" i="2"/>
  <c r="CC463" i="2"/>
  <c r="CD43" i="2"/>
  <c r="CC524" i="2"/>
  <c r="CC300" i="2"/>
  <c r="CC466" i="2"/>
  <c r="CC553" i="2"/>
  <c r="CC549" i="2"/>
  <c r="CD286" i="2"/>
  <c r="CD222" i="2"/>
  <c r="CD158" i="2"/>
  <c r="CD94" i="2"/>
  <c r="CC369" i="2"/>
  <c r="CD588" i="2"/>
  <c r="CD372" i="2"/>
  <c r="CD216" i="2"/>
  <c r="CD455" i="2"/>
  <c r="CD353" i="2"/>
  <c r="CD211" i="2"/>
  <c r="CD173" i="2"/>
  <c r="CD586" i="2"/>
  <c r="CD187" i="2"/>
  <c r="CD530" i="2"/>
  <c r="CD471" i="2"/>
  <c r="CD539" i="2"/>
  <c r="CD103" i="2"/>
  <c r="CD330" i="2"/>
  <c r="CD287" i="2"/>
  <c r="CD439" i="2"/>
  <c r="CD384" i="2"/>
  <c r="CD201" i="2"/>
  <c r="CD258" i="2"/>
  <c r="CD507" i="2"/>
  <c r="CD251" i="2"/>
  <c r="CD243" i="2"/>
  <c r="CC255" i="2"/>
  <c r="CD285" i="2"/>
  <c r="CD282" i="2"/>
  <c r="CD289" i="2"/>
  <c r="CD534" i="2"/>
  <c r="CD565" i="2"/>
  <c r="CC167" i="2"/>
  <c r="CD167" i="2"/>
  <c r="CD139" i="2"/>
  <c r="CD159" i="2"/>
  <c r="CD152" i="2"/>
  <c r="CD157" i="2"/>
  <c r="CD145" i="2"/>
  <c r="CD154" i="2"/>
  <c r="CC457" i="2"/>
  <c r="CD451" i="2"/>
  <c r="CD457" i="2"/>
  <c r="CD290" i="2"/>
  <c r="CD292" i="2"/>
  <c r="CC293" i="2"/>
  <c r="CD132" i="2"/>
  <c r="CD138" i="2"/>
  <c r="CD134" i="2"/>
  <c r="CD137" i="2"/>
  <c r="CD107" i="2"/>
  <c r="CD106" i="2"/>
  <c r="CD266" i="2"/>
  <c r="CD262" i="2"/>
  <c r="CD255" i="2"/>
  <c r="CD186" i="2"/>
  <c r="CD244" i="2"/>
  <c r="CD579" i="2"/>
  <c r="CD49" i="2"/>
  <c r="CD99" i="2"/>
  <c r="CD256" i="2"/>
  <c r="CD128" i="2"/>
  <c r="CD48" i="2"/>
  <c r="CD321" i="2"/>
  <c r="CD537" i="2"/>
  <c r="CD373" i="2"/>
  <c r="CD341" i="2"/>
  <c r="CD85" i="2"/>
  <c r="CD460" i="2"/>
  <c r="CD304" i="2"/>
  <c r="CD376" i="2"/>
  <c r="CD300" i="2"/>
  <c r="CD76" i="2"/>
  <c r="CD195" i="2"/>
  <c r="CD388" i="2"/>
  <c r="CD543" i="2"/>
  <c r="CD315" i="2"/>
  <c r="CD273" i="2"/>
  <c r="CD399" i="2"/>
  <c r="CD549" i="2"/>
  <c r="CD335" i="2"/>
  <c r="CD79" i="2"/>
  <c r="CD458" i="2"/>
  <c r="CD366" i="2"/>
  <c r="CD259" i="2"/>
  <c r="CD564" i="2"/>
  <c r="CD133" i="2"/>
  <c r="CD203" i="2"/>
  <c r="CD454" i="2"/>
  <c r="CD253" i="2"/>
  <c r="CD38" i="2"/>
  <c r="CD47" i="2"/>
  <c r="CD45" i="2"/>
  <c r="CD73" i="2"/>
  <c r="CD569" i="2"/>
  <c r="CD409" i="2"/>
  <c r="CD493" i="2"/>
  <c r="CD557" i="2"/>
  <c r="CD227" i="2"/>
  <c r="CD309" i="2"/>
  <c r="CD508" i="2"/>
  <c r="CD444" i="2"/>
  <c r="CD380" i="2"/>
  <c r="CD352" i="2"/>
  <c r="CD288" i="2"/>
  <c r="CD224" i="2"/>
  <c r="CD160" i="2"/>
  <c r="CD96" i="2"/>
  <c r="CD585" i="2"/>
  <c r="CD185" i="2"/>
  <c r="CD483" i="2"/>
  <c r="CD333" i="2"/>
  <c r="CD109" i="2"/>
  <c r="CD472" i="2"/>
  <c r="CD594" i="2"/>
  <c r="CD156" i="2"/>
  <c r="CD209" i="2"/>
  <c r="CD525" i="2"/>
  <c r="CD357" i="2"/>
  <c r="CD532" i="2"/>
  <c r="CD556" i="2"/>
  <c r="CD153" i="2"/>
  <c r="CD587" i="2"/>
  <c r="CD123" i="2"/>
  <c r="CD95" i="2"/>
  <c r="CD294" i="2"/>
  <c r="CD102" i="2"/>
  <c r="CD505" i="2"/>
  <c r="CD423" i="2"/>
  <c r="CD193" i="2"/>
  <c r="CD437" i="2"/>
  <c r="CD491" i="2"/>
  <c r="CD155" i="2"/>
  <c r="CD303" i="2"/>
  <c r="CD506" i="2"/>
  <c r="CD442" i="2"/>
  <c r="CD378" i="2"/>
  <c r="CD350" i="2"/>
  <c r="CD129" i="2"/>
  <c r="CD67" i="2"/>
  <c r="CC588" i="2"/>
  <c r="CC173" i="2"/>
  <c r="CD456" i="2"/>
  <c r="CD348" i="2"/>
  <c r="CD60" i="2"/>
  <c r="CD595" i="2"/>
  <c r="CD131" i="2"/>
  <c r="CD554" i="2"/>
  <c r="CD337" i="2"/>
  <c r="CD310" i="2"/>
  <c r="CD561" i="2"/>
  <c r="CD487" i="2"/>
  <c r="CD469" i="2"/>
  <c r="CD518" i="2"/>
  <c r="CD590" i="2"/>
  <c r="CD122" i="2"/>
  <c r="CD402" i="2"/>
  <c r="CD425" i="2"/>
  <c r="CC221" i="2"/>
  <c r="CD84" i="2"/>
  <c r="CD571" i="2"/>
  <c r="CD363" i="2"/>
  <c r="CD247" i="2"/>
  <c r="CD354" i="2"/>
  <c r="CC593" i="2"/>
  <c r="CD593" i="2"/>
  <c r="CD592" i="2"/>
  <c r="CD591" i="2"/>
  <c r="CC66" i="2"/>
  <c r="CD63" i="2"/>
  <c r="CD65" i="2"/>
  <c r="CD226" i="2"/>
  <c r="CD228" i="2"/>
  <c r="CD230" i="2"/>
  <c r="CD242" i="2"/>
  <c r="CD202" i="2"/>
  <c r="CD212" i="2"/>
  <c r="CD197" i="2"/>
  <c r="CD120" i="2"/>
  <c r="CD301" i="2"/>
  <c r="CD395" i="2"/>
  <c r="CD513" i="2"/>
  <c r="CD548" i="2"/>
  <c r="CD545" i="2"/>
  <c r="CD546" i="2"/>
  <c r="CD401" i="2"/>
  <c r="CD400" i="2"/>
  <c r="CD55" i="2"/>
  <c r="CC569" i="2"/>
  <c r="CC409" i="2"/>
  <c r="CC309" i="2"/>
  <c r="CC483" i="2"/>
  <c r="CD206" i="2"/>
  <c r="CD78" i="2"/>
  <c r="CD516" i="2"/>
  <c r="CD168" i="2"/>
  <c r="CD265" i="2"/>
  <c r="CD527" i="2"/>
  <c r="CD477" i="2"/>
  <c r="CD83" i="2"/>
  <c r="CD77" i="2"/>
  <c r="CD104" i="2"/>
  <c r="CD351" i="2"/>
  <c r="CD482" i="2"/>
  <c r="CD305" i="2"/>
  <c r="CD75" i="2"/>
  <c r="CD231" i="2"/>
  <c r="CD71" i="2"/>
  <c r="CD422" i="2"/>
  <c r="CD314" i="2"/>
  <c r="CD97" i="2"/>
  <c r="CD191" i="2"/>
  <c r="CD86" i="2"/>
  <c r="CD164" i="2"/>
  <c r="CD215" i="2"/>
  <c r="CC215" i="2"/>
  <c r="CD338" i="2"/>
  <c r="CC502" i="2"/>
  <c r="CD502" i="2"/>
  <c r="CD218" i="2"/>
  <c r="CD438" i="2"/>
  <c r="CD535" i="2"/>
  <c r="CD276" i="2"/>
  <c r="CD125" i="2"/>
  <c r="CD343" i="2"/>
  <c r="CD445" i="2"/>
  <c r="CD606" i="2"/>
  <c r="CC258" i="2"/>
  <c r="CD257" i="2"/>
  <c r="CD578" i="2"/>
  <c r="CD114" i="2"/>
  <c r="CC116" i="2"/>
  <c r="CD178" i="2"/>
  <c r="CD416" i="2"/>
  <c r="CD398" i="2"/>
  <c r="CD526" i="2"/>
  <c r="CD171" i="2"/>
  <c r="CD182" i="2"/>
  <c r="CD550" i="2"/>
  <c r="CD494" i="2"/>
  <c r="CD582" i="2"/>
  <c r="CD151" i="2"/>
  <c r="CD576" i="2"/>
  <c r="CD82" i="2"/>
  <c r="CD196" i="2"/>
  <c r="CD68" i="2"/>
  <c r="CD279" i="2"/>
  <c r="CD146" i="2"/>
  <c r="CD324" i="2"/>
  <c r="CD441" i="2"/>
  <c r="CD241" i="2"/>
  <c r="CD349" i="2"/>
  <c r="CC244" i="2"/>
  <c r="CD34" i="2"/>
  <c r="CD35" i="2"/>
  <c r="CD37" i="2"/>
  <c r="CD36" i="2"/>
  <c r="CK871" i="2"/>
  <c r="CL871" i="2" s="1"/>
  <c r="CN871" i="2" s="1"/>
  <c r="CE871" i="2"/>
  <c r="CF871" i="2" s="1"/>
  <c r="BQ863" i="2"/>
  <c r="BR863" i="2" s="1"/>
  <c r="BS863" i="2" s="1"/>
  <c r="BT863" i="2" s="1"/>
  <c r="BU863" i="2" s="1"/>
  <c r="BV863" i="2" s="1"/>
  <c r="Q869" i="2"/>
  <c r="S869" i="2" s="1"/>
  <c r="R870" i="2"/>
  <c r="T870" i="2" s="1"/>
  <c r="CA866" i="2"/>
  <c r="BX865" i="2"/>
  <c r="BW864" i="2"/>
  <c r="BZ864" i="2" s="1"/>
  <c r="BP861" i="2"/>
  <c r="N544" i="2"/>
  <c r="N146" i="2"/>
  <c r="N309" i="2"/>
  <c r="N609" i="2"/>
  <c r="N127" i="2"/>
  <c r="N613" i="2"/>
  <c r="N479" i="2"/>
  <c r="N571" i="2"/>
  <c r="N299" i="2"/>
  <c r="N247" i="2"/>
  <c r="N576" i="2"/>
  <c r="N338" i="2"/>
  <c r="N178" i="2"/>
  <c r="N275" i="2"/>
  <c r="N307" i="2"/>
  <c r="N443" i="2"/>
  <c r="N341" i="2"/>
  <c r="N85" i="2"/>
  <c r="N460" i="2"/>
  <c r="N64" i="2"/>
  <c r="N220" i="2"/>
  <c r="N41" i="2"/>
  <c r="N399" i="2"/>
  <c r="N347" i="2"/>
  <c r="N540" i="2"/>
  <c r="N254" i="2"/>
  <c r="N385" i="2"/>
  <c r="N124" i="2"/>
  <c r="N597" i="2"/>
  <c r="N186" i="2"/>
  <c r="N369" i="2"/>
  <c r="N579" i="2"/>
  <c r="N477" i="2"/>
  <c r="N65" i="2"/>
  <c r="N349" i="2"/>
  <c r="N93" i="2"/>
  <c r="N68" i="2"/>
  <c r="N104" i="2"/>
  <c r="N229" i="2"/>
  <c r="N70" i="2"/>
  <c r="N496" i="2"/>
  <c r="N512" i="2"/>
  <c r="N600" i="2"/>
  <c r="N478" i="2"/>
  <c r="N128" i="2"/>
  <c r="N170" i="2"/>
  <c r="N615" i="2"/>
  <c r="N204" i="2"/>
  <c r="N611" i="2"/>
  <c r="N268" i="2"/>
  <c r="N165" i="2"/>
  <c r="N614" i="2"/>
  <c r="N288" i="2"/>
  <c r="N59" i="2"/>
  <c r="N256" i="2"/>
  <c r="N538" i="2"/>
  <c r="N326" i="2"/>
  <c r="N360" i="2"/>
  <c r="N588" i="2"/>
  <c r="N224" i="2"/>
  <c r="N235" i="2"/>
  <c r="N499" i="2"/>
  <c r="N240" i="2"/>
  <c r="N193" i="2"/>
  <c r="N239" i="2"/>
  <c r="N577" i="2"/>
  <c r="N267" i="2"/>
  <c r="N122" i="2"/>
  <c r="N197" i="2"/>
  <c r="N568" i="2"/>
  <c r="N205" i="2"/>
  <c r="N317" i="2"/>
  <c r="N61" i="2"/>
  <c r="N292" i="2"/>
  <c r="N36" i="2"/>
  <c r="N558" i="2"/>
  <c r="N500" i="2"/>
  <c r="N387" i="2"/>
  <c r="N294" i="2"/>
  <c r="N38" i="2"/>
  <c r="N282" i="2"/>
  <c r="N464" i="2"/>
  <c r="N168" i="2"/>
  <c r="N180" i="2"/>
  <c r="N520" i="2"/>
  <c r="N398" i="2"/>
  <c r="N560" i="2"/>
  <c r="N296" i="2"/>
  <c r="N238" i="2"/>
  <c r="N140" i="2"/>
  <c r="N300" i="2"/>
  <c r="N441" i="2"/>
  <c r="N445" i="2"/>
  <c r="N171" i="2"/>
  <c r="N183" i="2"/>
  <c r="N526" i="2"/>
  <c r="N306" i="2"/>
  <c r="N130" i="2"/>
  <c r="N472" i="2"/>
  <c r="N495" i="2"/>
  <c r="N233" i="2"/>
  <c r="N355" i="2"/>
  <c r="N277" i="2"/>
  <c r="N604" i="2"/>
  <c r="N412" i="2"/>
  <c r="N208" i="2"/>
  <c r="N527" i="2"/>
  <c r="N92" i="2"/>
  <c r="N361" i="2"/>
  <c r="N219" i="2"/>
  <c r="N207" i="2"/>
  <c r="N458" i="2"/>
  <c r="N190" i="2"/>
  <c r="N547" i="2"/>
  <c r="N434" i="2"/>
  <c r="N519" i="2"/>
  <c r="N469" i="2"/>
  <c r="N203" i="2"/>
  <c r="N199" i="2"/>
  <c r="N438" i="2"/>
  <c r="N58" i="2"/>
  <c r="N131" i="2"/>
  <c r="N328" i="2"/>
  <c r="N201" i="2"/>
  <c r="N305" i="2"/>
  <c r="N536" i="2"/>
  <c r="N259" i="2"/>
  <c r="N437" i="2"/>
  <c r="N184" i="2"/>
  <c r="N265" i="2"/>
  <c r="N329" i="2"/>
  <c r="N420" i="2"/>
  <c r="N492" i="2"/>
  <c r="N179" i="2"/>
  <c r="N53" i="2"/>
  <c r="N188" i="2"/>
  <c r="N522" i="2"/>
  <c r="N533" i="2"/>
  <c r="N243" i="2"/>
  <c r="N81" i="2"/>
  <c r="N599" i="2"/>
  <c r="N241" i="2"/>
  <c r="N337" i="2"/>
  <c r="N559" i="2"/>
  <c r="N348" i="2"/>
  <c r="N227" i="2"/>
  <c r="N380" i="2"/>
  <c r="N115" i="2"/>
  <c r="N91" i="2"/>
  <c r="N126" i="2"/>
  <c r="N49" i="2"/>
  <c r="N135" i="2"/>
  <c r="N595" i="2"/>
  <c r="N101" i="2"/>
  <c r="N290" i="2"/>
  <c r="N426" i="2"/>
  <c r="N280" i="2"/>
  <c r="N263" i="2"/>
  <c r="N34" i="2"/>
  <c r="N191" i="2"/>
  <c r="N237" i="2"/>
  <c r="N234" i="2"/>
  <c r="N214" i="2"/>
  <c r="N470" i="2"/>
  <c r="N501" i="2"/>
  <c r="N322" i="2"/>
  <c r="N431" i="2"/>
  <c r="N428" i="2"/>
  <c r="N505" i="2"/>
  <c r="N222" i="2"/>
  <c r="N89" i="2"/>
  <c r="N454" i="2"/>
  <c r="N586" i="2"/>
  <c r="N120" i="2"/>
  <c r="N429" i="2"/>
  <c r="N509" i="2"/>
  <c r="N88" i="2"/>
  <c r="N345" i="2"/>
  <c r="N43" i="2"/>
  <c r="N258" i="2"/>
  <c r="N73" i="2"/>
  <c r="N213" i="2"/>
  <c r="N553" i="2"/>
  <c r="N143" i="2"/>
  <c r="N316" i="2"/>
  <c r="N395" i="2"/>
  <c r="N390" i="2"/>
  <c r="N248" i="2"/>
  <c r="N123" i="2"/>
  <c r="N153" i="2"/>
  <c r="N569" i="2"/>
  <c r="N271" i="2"/>
  <c r="N331" i="2"/>
  <c r="N452" i="2"/>
  <c r="N297" i="2"/>
  <c r="N425" i="2"/>
  <c r="N324" i="2"/>
  <c r="N532" i="2"/>
  <c r="N419" i="2"/>
  <c r="N346" i="2"/>
  <c r="N212" i="2"/>
  <c r="N593" i="2"/>
  <c r="N215" i="2"/>
  <c r="N83" i="2"/>
  <c r="N455" i="2"/>
  <c r="N283" i="2"/>
  <c r="N391" i="2"/>
  <c r="N231" i="2"/>
  <c r="N195" i="2"/>
  <c r="N494" i="2"/>
  <c r="N287" i="2"/>
  <c r="N48" i="2"/>
  <c r="N440" i="2"/>
  <c r="N182" i="2"/>
  <c r="N379" i="2"/>
  <c r="N119" i="2"/>
  <c r="N82" i="2"/>
  <c r="N409" i="2"/>
  <c r="N542" i="2"/>
  <c r="N403" i="2"/>
  <c r="N566" i="2"/>
  <c r="N447" i="2"/>
  <c r="N75" i="2"/>
  <c r="N417" i="2"/>
  <c r="N357" i="2"/>
  <c r="N405" i="2"/>
  <c r="N459" i="2"/>
  <c r="N95" i="2"/>
  <c r="N372" i="2"/>
  <c r="N444" i="2"/>
  <c r="N121" i="2"/>
  <c r="N365" i="2"/>
  <c r="N109" i="2"/>
  <c r="N564" i="2"/>
  <c r="N313" i="2"/>
  <c r="N381" i="2"/>
  <c r="N221" i="2"/>
  <c r="N448" i="2"/>
  <c r="N196" i="2"/>
  <c r="N461" i="2"/>
  <c r="N51" i="2"/>
  <c r="N430" i="2"/>
  <c r="N442" i="2"/>
  <c r="N223" i="2"/>
  <c r="N129" i="2"/>
  <c r="N72" i="2"/>
  <c r="N63" i="2"/>
  <c r="N506" i="2"/>
  <c r="N489" i="2"/>
  <c r="N397" i="2"/>
  <c r="N173" i="2"/>
  <c r="N376" i="2"/>
  <c r="N607" i="2"/>
  <c r="N453" i="2"/>
  <c r="N285" i="2"/>
  <c r="N580" i="2"/>
  <c r="N260" i="2"/>
  <c r="N592" i="2"/>
  <c r="N298" i="2"/>
  <c r="N468" i="2"/>
  <c r="N56" i="2"/>
  <c r="N97" i="2"/>
  <c r="N150" i="2"/>
  <c r="N451" i="2"/>
  <c r="N262" i="2"/>
  <c r="N562" i="2"/>
  <c r="N218" i="2"/>
  <c r="N384" i="2"/>
  <c r="N584" i="2"/>
  <c r="N148" i="2"/>
  <c r="N408" i="2"/>
  <c r="N202" i="2"/>
  <c r="N488" i="2"/>
  <c r="N414" i="2"/>
  <c r="N174" i="2"/>
  <c r="N450" i="2"/>
  <c r="N176" i="2"/>
  <c r="N172" i="2"/>
  <c r="N503" i="2"/>
  <c r="N281" i="2"/>
  <c r="N411" i="2"/>
  <c r="N107" i="2"/>
  <c r="N151" i="2"/>
  <c r="N510" i="2"/>
  <c r="N274" i="2"/>
  <c r="N114" i="2"/>
  <c r="N456" i="2"/>
  <c r="N321" i="2"/>
  <c r="N537" i="2"/>
  <c r="N291" i="2"/>
  <c r="N245" i="2"/>
  <c r="N572" i="2"/>
  <c r="N396" i="2"/>
  <c r="N144" i="2"/>
  <c r="N497" i="2"/>
  <c r="N481" i="2"/>
  <c r="N161" i="2"/>
  <c r="N555" i="2"/>
  <c r="N155" i="2"/>
  <c r="N175" i="2"/>
  <c r="N598" i="2"/>
  <c r="N158" i="2"/>
  <c r="N147" i="2"/>
  <c r="N561" i="2"/>
  <c r="N377" i="2"/>
  <c r="N427" i="2"/>
  <c r="N139" i="2"/>
  <c r="N167" i="2"/>
  <c r="N406" i="2"/>
  <c r="N551" i="2"/>
  <c r="N375" i="2"/>
  <c r="N67" i="2"/>
  <c r="N133" i="2"/>
  <c r="N312" i="2"/>
  <c r="N483" i="2"/>
  <c r="N354" i="2"/>
  <c r="N407" i="2"/>
  <c r="N159" i="2"/>
  <c r="N404" i="2"/>
  <c r="N251" i="2"/>
  <c r="N482" i="2"/>
  <c r="N474" i="2"/>
  <c r="N353" i="2"/>
  <c r="N541" i="2"/>
  <c r="N141" i="2"/>
  <c r="N594" i="2"/>
  <c r="N473" i="2"/>
  <c r="N413" i="2"/>
  <c r="N253" i="2"/>
  <c r="N480" i="2"/>
  <c r="N228" i="2"/>
  <c r="N502" i="2"/>
  <c r="N525" i="2"/>
  <c r="N344" i="2"/>
  <c r="N543" i="2"/>
  <c r="N517" i="2"/>
  <c r="N118" i="2"/>
  <c r="N550" i="2"/>
  <c r="N230" i="2"/>
  <c r="N272" i="2"/>
  <c r="N154" i="2"/>
  <c r="N610" i="2"/>
  <c r="N40" i="2"/>
  <c r="N116" i="2"/>
  <c r="N552" i="2"/>
  <c r="N388" i="2"/>
  <c r="N486" i="2"/>
  <c r="N534" i="2"/>
  <c r="N110" i="2"/>
  <c r="N270" i="2"/>
  <c r="N616" i="2"/>
  <c r="N108" i="2"/>
  <c r="N86" i="2"/>
  <c r="N192" i="2"/>
  <c r="N340" i="2"/>
  <c r="N386" i="2"/>
  <c r="N364" i="2"/>
  <c r="N236" i="2"/>
  <c r="N565" i="2"/>
  <c r="N87" i="2"/>
  <c r="N242" i="2"/>
  <c r="N66" i="2"/>
  <c r="N60" i="2"/>
  <c r="N521" i="2"/>
  <c r="N225" i="2"/>
  <c r="N163" i="2"/>
  <c r="N181" i="2"/>
  <c r="N524" i="2"/>
  <c r="N368" i="2"/>
  <c r="N112" i="2"/>
  <c r="N339" i="2"/>
  <c r="N601" i="2"/>
  <c r="N423" i="2"/>
  <c r="N371" i="2"/>
  <c r="N367" i="2"/>
  <c r="N111" i="2"/>
  <c r="N350" i="2"/>
  <c r="N94" i="2"/>
  <c r="N284" i="2"/>
  <c r="N217" i="2"/>
  <c r="N487" i="2"/>
  <c r="N603" i="2"/>
  <c r="N359" i="2"/>
  <c r="N103" i="2"/>
  <c r="N374" i="2"/>
  <c r="N583" i="2"/>
  <c r="N531" i="2"/>
  <c r="N325" i="2"/>
  <c r="N69" i="2"/>
  <c r="N152" i="2"/>
  <c r="N373" i="2"/>
  <c r="N226" i="2"/>
  <c r="N523" i="2"/>
  <c r="N556" i="2"/>
  <c r="N351" i="2"/>
  <c r="N602" i="2"/>
  <c r="N410" i="2"/>
  <c r="N113" i="2"/>
  <c r="N333" i="2"/>
  <c r="N77" i="2"/>
  <c r="N513" i="2"/>
  <c r="N567" i="2"/>
  <c r="N573" i="2"/>
  <c r="N189" i="2"/>
  <c r="N432" i="2"/>
  <c r="N164" i="2"/>
  <c r="N106" i="2"/>
  <c r="N421" i="2"/>
  <c r="N216" i="2"/>
  <c r="N575" i="2"/>
  <c r="N310" i="2"/>
  <c r="N54" i="2"/>
  <c r="N466" i="2"/>
  <c r="N166" i="2"/>
  <c r="N160" i="2"/>
  <c r="N612" i="2"/>
  <c r="N554" i="2"/>
  <c r="N308" i="2"/>
  <c r="N382" i="2"/>
  <c r="N84" i="2"/>
  <c r="N578" i="2"/>
  <c r="N518" i="2"/>
  <c r="N490" i="2"/>
  <c r="N46" i="2"/>
  <c r="N78" i="2"/>
  <c r="N530" i="2"/>
  <c r="N90" i="2"/>
  <c r="N446" i="2"/>
  <c r="N74" i="2"/>
  <c r="N76" i="2"/>
  <c r="N433" i="2"/>
  <c r="N462" i="2"/>
  <c r="N257" i="2"/>
  <c r="N311" i="2"/>
  <c r="N210" i="2"/>
  <c r="N449" i="2"/>
  <c r="N563" i="2"/>
  <c r="N99" i="2"/>
  <c r="N149" i="2"/>
  <c r="N508" i="2"/>
  <c r="N352" i="2"/>
  <c r="N96" i="2"/>
  <c r="N211" i="2"/>
  <c r="N465" i="2"/>
  <c r="N169" i="2"/>
  <c r="N549" i="2"/>
  <c r="N335" i="2"/>
  <c r="N79" i="2"/>
  <c r="N318" i="2"/>
  <c r="N62" i="2"/>
  <c r="N252" i="2"/>
  <c r="N591" i="2"/>
  <c r="N383" i="2"/>
  <c r="N539" i="2"/>
  <c r="N327" i="2"/>
  <c r="N71" i="2"/>
  <c r="N314" i="2"/>
  <c r="N463" i="2"/>
  <c r="N467" i="2"/>
  <c r="N293" i="2"/>
  <c r="N37" i="2"/>
  <c r="N581" i="2"/>
  <c r="N557" i="2"/>
  <c r="N162" i="2"/>
  <c r="N315" i="2"/>
  <c r="N498" i="2"/>
  <c r="N264" i="2"/>
  <c r="N319" i="2"/>
  <c r="N570" i="2"/>
  <c r="N394" i="2"/>
  <c r="N185" i="2"/>
  <c r="N301" i="2"/>
  <c r="N45" i="2"/>
  <c r="N401" i="2"/>
  <c r="N439" i="2"/>
  <c r="N515" i="2"/>
  <c r="N157" i="2"/>
  <c r="N416" i="2"/>
  <c r="N132" i="2"/>
  <c r="N42" i="2"/>
  <c r="N389" i="2"/>
  <c r="N200" i="2"/>
  <c r="N249" i="2"/>
  <c r="N278" i="2"/>
  <c r="N457" i="2"/>
  <c r="N582" i="2"/>
  <c r="N134" i="2"/>
  <c r="N504" i="2"/>
  <c r="N548" i="2"/>
  <c r="N484" i="2"/>
  <c r="N276" i="2"/>
  <c r="N402" i="2"/>
  <c r="N52" i="2"/>
  <c r="N400" i="2"/>
  <c r="N330" i="2"/>
  <c r="N366" i="2"/>
  <c r="N302" i="2"/>
  <c r="N44" i="2"/>
  <c r="N320" i="2"/>
  <c r="N342" i="2"/>
  <c r="N198" i="2"/>
  <c r="N546" i="2"/>
  <c r="N590" i="2"/>
  <c r="N142" i="2"/>
  <c r="N105" i="2"/>
  <c r="N343" i="2"/>
  <c r="N535" i="2"/>
  <c r="N507" i="2"/>
  <c r="N55" i="2"/>
  <c r="N606" i="2"/>
  <c r="N50" i="2"/>
  <c r="N393" i="2"/>
  <c r="N415" i="2"/>
  <c r="N57" i="2"/>
  <c r="N363" i="2"/>
  <c r="N279" i="2"/>
  <c r="N608" i="2"/>
  <c r="N574" i="2"/>
  <c r="N194" i="2"/>
  <c r="N585" i="2"/>
  <c r="N545" i="2"/>
  <c r="N177" i="2"/>
  <c r="N493" i="2"/>
  <c r="N35" i="2"/>
  <c r="N117" i="2"/>
  <c r="N476" i="2"/>
  <c r="N336" i="2"/>
  <c r="N80" i="2"/>
  <c r="N424" i="2"/>
  <c r="N273" i="2"/>
  <c r="N529" i="2"/>
  <c r="N491" i="2"/>
  <c r="N303" i="2"/>
  <c r="N47" i="2"/>
  <c r="N286" i="2"/>
  <c r="N156" i="2"/>
  <c r="N471" i="2"/>
  <c r="N137" i="2"/>
  <c r="N475" i="2"/>
  <c r="N295" i="2"/>
  <c r="N39" i="2"/>
  <c r="N250" i="2"/>
  <c r="N511" i="2"/>
  <c r="N323" i="2"/>
  <c r="N261" i="2"/>
  <c r="N516" i="2"/>
  <c r="N514" i="2"/>
  <c r="N485" i="2"/>
  <c r="N98" i="2"/>
  <c r="N187" i="2"/>
  <c r="N209" i="2"/>
  <c r="N232" i="2"/>
  <c r="N255" i="2"/>
  <c r="N304" i="2"/>
  <c r="N378" i="2"/>
  <c r="N605" i="2"/>
  <c r="N269" i="2"/>
  <c r="N596" i="2"/>
  <c r="N145" i="2"/>
  <c r="N289" i="2"/>
  <c r="N435" i="2"/>
  <c r="N125" i="2"/>
  <c r="N356" i="2"/>
  <c r="N100" i="2"/>
  <c r="N362" i="2"/>
  <c r="N589" i="2"/>
  <c r="N136" i="2"/>
  <c r="N33" i="2"/>
  <c r="N246" i="2"/>
  <c r="N587" i="2"/>
  <c r="N358" i="2"/>
  <c r="N102" i="2"/>
  <c r="N422" i="2"/>
  <c r="N528" i="2"/>
  <c r="N436" i="2"/>
  <c r="N244" i="2"/>
  <c r="N370" i="2"/>
  <c r="N392" i="2"/>
  <c r="N266" i="2"/>
  <c r="N138" i="2"/>
  <c r="N334" i="2"/>
  <c r="N206" i="2"/>
  <c r="N418" i="2"/>
  <c r="N332" i="2"/>
  <c r="N32" i="2"/>
  <c r="T871" i="2"/>
  <c r="P871" i="2"/>
  <c r="U871" i="2" s="1"/>
  <c r="P870" i="2"/>
  <c r="O869" i="2"/>
  <c r="O868" i="2" s="1"/>
  <c r="O867" i="2" s="1"/>
  <c r="O866" i="2" s="1"/>
  <c r="O865" i="2" s="1"/>
  <c r="O864" i="2" s="1"/>
  <c r="O863" i="2" s="1"/>
  <c r="O862" i="2" s="1"/>
  <c r="O861" i="2" s="1"/>
  <c r="O860" i="2" s="1"/>
  <c r="O859" i="2" s="1"/>
  <c r="O858" i="2" s="1"/>
  <c r="O857" i="2" s="1"/>
  <c r="O856" i="2" s="1"/>
  <c r="O855" i="2" s="1"/>
  <c r="O854" i="2" s="1"/>
  <c r="O853" i="2" s="1"/>
  <c r="O852" i="2" s="1"/>
  <c r="O851" i="2" s="1"/>
  <c r="O850" i="2" s="1"/>
  <c r="O849" i="2" s="1"/>
  <c r="O848" i="2" s="1"/>
  <c r="O847" i="2" s="1"/>
  <c r="O846" i="2" s="1"/>
  <c r="O845" i="2" s="1"/>
  <c r="O844" i="2" s="1"/>
  <c r="O843" i="2" s="1"/>
  <c r="O842" i="2" s="1"/>
  <c r="O841" i="2" s="1"/>
  <c r="O840" i="2" s="1"/>
  <c r="O839" i="2" s="1"/>
  <c r="O838" i="2" s="1"/>
  <c r="O837" i="2" s="1"/>
  <c r="O836" i="2" s="1"/>
  <c r="O835" i="2" s="1"/>
  <c r="O834" i="2" s="1"/>
  <c r="O833" i="2" s="1"/>
  <c r="O832" i="2" s="1"/>
  <c r="O831" i="2" s="1"/>
  <c r="O830" i="2" s="1"/>
  <c r="O829" i="2" s="1"/>
  <c r="O828" i="2" s="1"/>
  <c r="O827" i="2" s="1"/>
  <c r="O826" i="2" s="1"/>
  <c r="O825" i="2" s="1"/>
  <c r="O824" i="2" s="1"/>
  <c r="O823" i="2" s="1"/>
  <c r="O822" i="2" s="1"/>
  <c r="O821" i="2" s="1"/>
  <c r="O820" i="2" s="1"/>
  <c r="O819" i="2" s="1"/>
  <c r="O818" i="2" s="1"/>
  <c r="O817" i="2" s="1"/>
  <c r="O816" i="2" s="1"/>
  <c r="O815" i="2" s="1"/>
  <c r="O814" i="2" s="1"/>
  <c r="O813" i="2" s="1"/>
  <c r="O812" i="2" s="1"/>
  <c r="O811" i="2" s="1"/>
  <c r="O810" i="2" s="1"/>
  <c r="O809" i="2" s="1"/>
  <c r="O808" i="2" s="1"/>
  <c r="O807" i="2" s="1"/>
  <c r="O806" i="2" s="1"/>
  <c r="O805" i="2" s="1"/>
  <c r="O804" i="2" s="1"/>
  <c r="O803" i="2" s="1"/>
  <c r="O802" i="2" s="1"/>
  <c r="O801" i="2" s="1"/>
  <c r="O800" i="2" s="1"/>
  <c r="O799" i="2" s="1"/>
  <c r="O798" i="2" s="1"/>
  <c r="O797" i="2" s="1"/>
  <c r="O796" i="2" s="1"/>
  <c r="O795" i="2" s="1"/>
  <c r="O794" i="2" s="1"/>
  <c r="O793" i="2" s="1"/>
  <c r="O792" i="2" s="1"/>
  <c r="O791" i="2" s="1"/>
  <c r="O790" i="2" s="1"/>
  <c r="O789" i="2" s="1"/>
  <c r="O788" i="2" s="1"/>
  <c r="O787" i="2" s="1"/>
  <c r="O786" i="2" s="1"/>
  <c r="O785" i="2" s="1"/>
  <c r="O784" i="2" s="1"/>
  <c r="O783" i="2" s="1"/>
  <c r="O782" i="2" s="1"/>
  <c r="O781" i="2" s="1"/>
  <c r="O780" i="2" s="1"/>
  <c r="O779" i="2" s="1"/>
  <c r="O778" i="2" s="1"/>
  <c r="O777" i="2" s="1"/>
  <c r="O776" i="2" s="1"/>
  <c r="O775" i="2" s="1"/>
  <c r="O774" i="2" s="1"/>
  <c r="O773" i="2" s="1"/>
  <c r="O772" i="2" s="1"/>
  <c r="O771" i="2" s="1"/>
  <c r="O770" i="2" s="1"/>
  <c r="O769" i="2" s="1"/>
  <c r="O768" i="2" s="1"/>
  <c r="O767" i="2" s="1"/>
  <c r="O766" i="2" s="1"/>
  <c r="O765" i="2" s="1"/>
  <c r="O764" i="2" s="1"/>
  <c r="O763" i="2" s="1"/>
  <c r="O762" i="2" s="1"/>
  <c r="O761" i="2" s="1"/>
  <c r="O760" i="2" s="1"/>
  <c r="O759" i="2" s="1"/>
  <c r="O758" i="2" s="1"/>
  <c r="O757" i="2" s="1"/>
  <c r="O756" i="2" s="1"/>
  <c r="O755" i="2" s="1"/>
  <c r="O754" i="2" s="1"/>
  <c r="O753" i="2" s="1"/>
  <c r="O752" i="2" s="1"/>
  <c r="O751" i="2" s="1"/>
  <c r="O750" i="2" s="1"/>
  <c r="O749" i="2" s="1"/>
  <c r="O748" i="2" s="1"/>
  <c r="O747" i="2" s="1"/>
  <c r="O746" i="2" s="1"/>
  <c r="O745" i="2" s="1"/>
  <c r="O744" i="2" s="1"/>
  <c r="O743" i="2" s="1"/>
  <c r="O742" i="2" s="1"/>
  <c r="O741" i="2" s="1"/>
  <c r="O740" i="2" s="1"/>
  <c r="O739" i="2" s="1"/>
  <c r="O738" i="2" s="1"/>
  <c r="O737" i="2" s="1"/>
  <c r="O736" i="2" s="1"/>
  <c r="O735" i="2" s="1"/>
  <c r="O734" i="2" s="1"/>
  <c r="O733" i="2" s="1"/>
  <c r="O732" i="2" s="1"/>
  <c r="O731" i="2" s="1"/>
  <c r="O730" i="2" s="1"/>
  <c r="O729" i="2" s="1"/>
  <c r="O728" i="2" s="1"/>
  <c r="O727" i="2" s="1"/>
  <c r="O726" i="2" s="1"/>
  <c r="O725" i="2" s="1"/>
  <c r="O724" i="2" s="1"/>
  <c r="O723" i="2" s="1"/>
  <c r="O722" i="2" s="1"/>
  <c r="O721" i="2" s="1"/>
  <c r="O720" i="2" s="1"/>
  <c r="O719" i="2" s="1"/>
  <c r="O718" i="2" s="1"/>
  <c r="O717" i="2" s="1"/>
  <c r="O716" i="2" s="1"/>
  <c r="O715" i="2" s="1"/>
  <c r="O714" i="2" s="1"/>
  <c r="O713" i="2" s="1"/>
  <c r="O712" i="2" s="1"/>
  <c r="O711" i="2" s="1"/>
  <c r="O710" i="2" s="1"/>
  <c r="O709" i="2" s="1"/>
  <c r="O708" i="2" s="1"/>
  <c r="O707" i="2" s="1"/>
  <c r="O706" i="2" s="1"/>
  <c r="O705" i="2" s="1"/>
  <c r="O704" i="2" s="1"/>
  <c r="O703" i="2" s="1"/>
  <c r="O702" i="2" s="1"/>
  <c r="O701" i="2" s="1"/>
  <c r="O700" i="2" s="1"/>
  <c r="O699" i="2" s="1"/>
  <c r="O698" i="2" s="1"/>
  <c r="O697" i="2" s="1"/>
  <c r="O696" i="2" s="1"/>
  <c r="O695" i="2" s="1"/>
  <c r="O694" i="2" s="1"/>
  <c r="O693" i="2" s="1"/>
  <c r="O692" i="2" s="1"/>
  <c r="O691" i="2" s="1"/>
  <c r="O690" i="2" s="1"/>
  <c r="O689" i="2" s="1"/>
  <c r="O688" i="2" s="1"/>
  <c r="O687" i="2" s="1"/>
  <c r="O686" i="2" s="1"/>
  <c r="O685" i="2" s="1"/>
  <c r="O684" i="2" s="1"/>
  <c r="O683" i="2" s="1"/>
  <c r="O682" i="2" s="1"/>
  <c r="O681" i="2" s="1"/>
  <c r="O680" i="2" s="1"/>
  <c r="O679" i="2" s="1"/>
  <c r="O678" i="2" s="1"/>
  <c r="O677" i="2" s="1"/>
  <c r="O676" i="2" s="1"/>
  <c r="O675" i="2" s="1"/>
  <c r="O674" i="2" s="1"/>
  <c r="O673" i="2" s="1"/>
  <c r="O672" i="2" s="1"/>
  <c r="O671" i="2" s="1"/>
  <c r="O670" i="2" s="1"/>
  <c r="O669" i="2" s="1"/>
  <c r="O668" i="2" s="1"/>
  <c r="O667" i="2" s="1"/>
  <c r="O666" i="2" s="1"/>
  <c r="O665" i="2" s="1"/>
  <c r="O664" i="2" s="1"/>
  <c r="O663" i="2" s="1"/>
  <c r="O662" i="2" s="1"/>
  <c r="O661" i="2" s="1"/>
  <c r="O660" i="2" s="1"/>
  <c r="O659" i="2" s="1"/>
  <c r="O658" i="2" s="1"/>
  <c r="O657" i="2" s="1"/>
  <c r="O656" i="2" s="1"/>
  <c r="O655" i="2" s="1"/>
  <c r="O654" i="2" s="1"/>
  <c r="O653" i="2" s="1"/>
  <c r="O652" i="2" s="1"/>
  <c r="O651" i="2" s="1"/>
  <c r="O650" i="2" s="1"/>
  <c r="O649" i="2" s="1"/>
  <c r="O648" i="2" s="1"/>
  <c r="O647" i="2" s="1"/>
  <c r="O646" i="2" s="1"/>
  <c r="O645" i="2" s="1"/>
  <c r="O644" i="2" s="1"/>
  <c r="O643" i="2" s="1"/>
  <c r="O642" i="2" s="1"/>
  <c r="O641" i="2" s="1"/>
  <c r="O640" i="2" s="1"/>
  <c r="O639" i="2" s="1"/>
  <c r="O638" i="2" s="1"/>
  <c r="O637" i="2" s="1"/>
  <c r="O636" i="2" s="1"/>
  <c r="O635" i="2" s="1"/>
  <c r="O634" i="2" s="1"/>
  <c r="O633" i="2" s="1"/>
  <c r="O632" i="2" s="1"/>
  <c r="O631" i="2" s="1"/>
  <c r="O630" i="2" s="1"/>
  <c r="O629" i="2" s="1"/>
  <c r="O628" i="2" s="1"/>
  <c r="O627" i="2" s="1"/>
  <c r="O626" i="2" s="1"/>
  <c r="O625" i="2" s="1"/>
  <c r="O624" i="2" s="1"/>
  <c r="O623" i="2" s="1"/>
  <c r="O622" i="2" s="1"/>
  <c r="O621" i="2" s="1"/>
  <c r="O620" i="2" s="1"/>
  <c r="O619" i="2" s="1"/>
  <c r="O618" i="2" s="1"/>
  <c r="O617" i="2" s="1"/>
  <c r="W32" i="2"/>
  <c r="X32" i="2" s="1"/>
  <c r="X33" i="2"/>
  <c r="CR871" i="2" l="1"/>
  <c r="CS871" i="2"/>
  <c r="CO871" i="2"/>
  <c r="CK870" i="2"/>
  <c r="CK869" i="2" s="1"/>
  <c r="CE870" i="2"/>
  <c r="Q868" i="2"/>
  <c r="S868" i="2" s="1"/>
  <c r="BQ862" i="2"/>
  <c r="BR862" i="2" s="1"/>
  <c r="BS862" i="2" s="1"/>
  <c r="BT862" i="2" s="1"/>
  <c r="BU862" i="2" s="1"/>
  <c r="BV862" i="2" s="1"/>
  <c r="U870" i="2"/>
  <c r="R869" i="2"/>
  <c r="T869" i="2" s="1"/>
  <c r="CA865" i="2"/>
  <c r="BX864" i="2"/>
  <c r="BW863" i="2"/>
  <c r="BZ863" i="2" s="1"/>
  <c r="BP860" i="2"/>
  <c r="O616" i="2"/>
  <c r="O615" i="2" s="1"/>
  <c r="O614" i="2" s="1"/>
  <c r="O613" i="2" s="1"/>
  <c r="O612" i="2" s="1"/>
  <c r="O611" i="2" s="1"/>
  <c r="O610" i="2" s="1"/>
  <c r="O609" i="2" s="1"/>
  <c r="O608" i="2" s="1"/>
  <c r="O607" i="2" s="1"/>
  <c r="O606" i="2" s="1"/>
  <c r="O605" i="2" s="1"/>
  <c r="O604" i="2" s="1"/>
  <c r="O603" i="2" s="1"/>
  <c r="O602" i="2" s="1"/>
  <c r="O601" i="2" s="1"/>
  <c r="O600" i="2" s="1"/>
  <c r="O599" i="2" s="1"/>
  <c r="O598" i="2" s="1"/>
  <c r="O597" i="2" s="1"/>
  <c r="O596" i="2" s="1"/>
  <c r="O595" i="2" s="1"/>
  <c r="O594" i="2" s="1"/>
  <c r="O593" i="2" s="1"/>
  <c r="O592" i="2" s="1"/>
  <c r="O591" i="2" s="1"/>
  <c r="O590" i="2" s="1"/>
  <c r="O589" i="2" s="1"/>
  <c r="O588" i="2" s="1"/>
  <c r="O587" i="2" s="1"/>
  <c r="O586" i="2" s="1"/>
  <c r="O585" i="2" s="1"/>
  <c r="O584" i="2" s="1"/>
  <c r="O583" i="2" s="1"/>
  <c r="O582" i="2" s="1"/>
  <c r="O581" i="2" s="1"/>
  <c r="O580" i="2" s="1"/>
  <c r="O579" i="2" s="1"/>
  <c r="O578" i="2" s="1"/>
  <c r="O577" i="2" s="1"/>
  <c r="O576" i="2" s="1"/>
  <c r="O575" i="2" s="1"/>
  <c r="O574" i="2" s="1"/>
  <c r="O573" i="2" s="1"/>
  <c r="O572" i="2" s="1"/>
  <c r="O571" i="2" s="1"/>
  <c r="O570" i="2" s="1"/>
  <c r="O569" i="2" s="1"/>
  <c r="O568" i="2" s="1"/>
  <c r="O567" i="2" s="1"/>
  <c r="O566" i="2" s="1"/>
  <c r="O565" i="2" s="1"/>
  <c r="O564" i="2" s="1"/>
  <c r="O563" i="2" s="1"/>
  <c r="O562" i="2" s="1"/>
  <c r="O561" i="2" s="1"/>
  <c r="O560" i="2" s="1"/>
  <c r="O559" i="2" s="1"/>
  <c r="O558" i="2" s="1"/>
  <c r="O557" i="2" s="1"/>
  <c r="O556" i="2" s="1"/>
  <c r="O555" i="2" s="1"/>
  <c r="O554" i="2" s="1"/>
  <c r="O553" i="2" s="1"/>
  <c r="O552" i="2" s="1"/>
  <c r="O551" i="2" s="1"/>
  <c r="O550" i="2" s="1"/>
  <c r="O549" i="2" s="1"/>
  <c r="O548" i="2" s="1"/>
  <c r="O547" i="2" s="1"/>
  <c r="O546" i="2" s="1"/>
  <c r="O545" i="2" s="1"/>
  <c r="O544" i="2" s="1"/>
  <c r="O543" i="2" s="1"/>
  <c r="O542" i="2" s="1"/>
  <c r="O541" i="2" s="1"/>
  <c r="O540" i="2" s="1"/>
  <c r="O539" i="2" s="1"/>
  <c r="O538" i="2" s="1"/>
  <c r="O537" i="2" s="1"/>
  <c r="O536" i="2" s="1"/>
  <c r="O535" i="2" s="1"/>
  <c r="O534" i="2" s="1"/>
  <c r="O533" i="2" s="1"/>
  <c r="O532" i="2" s="1"/>
  <c r="O531" i="2" s="1"/>
  <c r="O530" i="2" s="1"/>
  <c r="O529" i="2" s="1"/>
  <c r="O528" i="2" s="1"/>
  <c r="O527" i="2" s="1"/>
  <c r="O526" i="2" s="1"/>
  <c r="O525" i="2" s="1"/>
  <c r="O524" i="2" s="1"/>
  <c r="O523" i="2" s="1"/>
  <c r="O522" i="2" s="1"/>
  <c r="O521" i="2" s="1"/>
  <c r="O520" i="2" s="1"/>
  <c r="O519" i="2" s="1"/>
  <c r="O518" i="2" s="1"/>
  <c r="O517" i="2" s="1"/>
  <c r="O516" i="2" s="1"/>
  <c r="O515" i="2" s="1"/>
  <c r="O514" i="2" s="1"/>
  <c r="O513" i="2" s="1"/>
  <c r="O512" i="2" s="1"/>
  <c r="O511" i="2" s="1"/>
  <c r="O510" i="2" s="1"/>
  <c r="O509" i="2" s="1"/>
  <c r="O508" i="2" s="1"/>
  <c r="O507" i="2" s="1"/>
  <c r="O506" i="2" s="1"/>
  <c r="O505" i="2" s="1"/>
  <c r="O504" i="2" s="1"/>
  <c r="O503" i="2" s="1"/>
  <c r="O502" i="2" s="1"/>
  <c r="O501" i="2" s="1"/>
  <c r="O500" i="2" s="1"/>
  <c r="O499" i="2" s="1"/>
  <c r="O498" i="2" s="1"/>
  <c r="O497" i="2" s="1"/>
  <c r="O496" i="2" s="1"/>
  <c r="O495" i="2" s="1"/>
  <c r="O494" i="2" s="1"/>
  <c r="O493" i="2" s="1"/>
  <c r="O492" i="2" s="1"/>
  <c r="O491" i="2" s="1"/>
  <c r="O490" i="2" s="1"/>
  <c r="O489" i="2" s="1"/>
  <c r="O488" i="2" s="1"/>
  <c r="O487" i="2" s="1"/>
  <c r="O486" i="2" s="1"/>
  <c r="O485" i="2" s="1"/>
  <c r="O484" i="2" s="1"/>
  <c r="O483" i="2" s="1"/>
  <c r="O482" i="2" s="1"/>
  <c r="O481" i="2" s="1"/>
  <c r="O480" i="2" s="1"/>
  <c r="O479" i="2" s="1"/>
  <c r="O478" i="2" s="1"/>
  <c r="O477" i="2" s="1"/>
  <c r="O476" i="2" s="1"/>
  <c r="O475" i="2" s="1"/>
  <c r="O474" i="2" s="1"/>
  <c r="O473" i="2" s="1"/>
  <c r="O472" i="2" s="1"/>
  <c r="O471" i="2" s="1"/>
  <c r="O470" i="2" s="1"/>
  <c r="O469" i="2" s="1"/>
  <c r="O468" i="2" s="1"/>
  <c r="O467" i="2" s="1"/>
  <c r="O466" i="2" s="1"/>
  <c r="O465" i="2" s="1"/>
  <c r="O464" i="2" s="1"/>
  <c r="O463" i="2" s="1"/>
  <c r="O462" i="2" s="1"/>
  <c r="O461" i="2" s="1"/>
  <c r="O460" i="2" s="1"/>
  <c r="O459" i="2" s="1"/>
  <c r="O458" i="2" s="1"/>
  <c r="O457" i="2" s="1"/>
  <c r="O456" i="2" s="1"/>
  <c r="O455" i="2" s="1"/>
  <c r="O454" i="2" s="1"/>
  <c r="O453" i="2" s="1"/>
  <c r="O452" i="2" s="1"/>
  <c r="O451" i="2" s="1"/>
  <c r="O450" i="2" s="1"/>
  <c r="O449" i="2" s="1"/>
  <c r="O448" i="2" s="1"/>
  <c r="O447" i="2" s="1"/>
  <c r="O446" i="2" s="1"/>
  <c r="O445" i="2" s="1"/>
  <c r="O444" i="2" s="1"/>
  <c r="O443" i="2" s="1"/>
  <c r="O442" i="2" s="1"/>
  <c r="O441" i="2" s="1"/>
  <c r="O440" i="2" s="1"/>
  <c r="O439" i="2" s="1"/>
  <c r="O438" i="2" s="1"/>
  <c r="O437" i="2" s="1"/>
  <c r="O436" i="2" s="1"/>
  <c r="O435" i="2" s="1"/>
  <c r="O434" i="2" s="1"/>
  <c r="O433" i="2" s="1"/>
  <c r="O432" i="2" s="1"/>
  <c r="O431" i="2" s="1"/>
  <c r="O430" i="2" s="1"/>
  <c r="O429" i="2" s="1"/>
  <c r="O428" i="2" s="1"/>
  <c r="O427" i="2" s="1"/>
  <c r="O426" i="2" s="1"/>
  <c r="O425" i="2" s="1"/>
  <c r="O424" i="2" s="1"/>
  <c r="O423" i="2" s="1"/>
  <c r="O422" i="2" s="1"/>
  <c r="O421" i="2" s="1"/>
  <c r="O420" i="2" s="1"/>
  <c r="O419" i="2" s="1"/>
  <c r="O418" i="2" s="1"/>
  <c r="O417" i="2" s="1"/>
  <c r="O416" i="2" s="1"/>
  <c r="O415" i="2" s="1"/>
  <c r="O414" i="2" s="1"/>
  <c r="O413" i="2" s="1"/>
  <c r="O412" i="2" s="1"/>
  <c r="O411" i="2" s="1"/>
  <c r="O410" i="2" s="1"/>
  <c r="O409" i="2" s="1"/>
  <c r="O408" i="2" s="1"/>
  <c r="O407" i="2" s="1"/>
  <c r="O406" i="2" s="1"/>
  <c r="O405" i="2" s="1"/>
  <c r="O404" i="2" s="1"/>
  <c r="O403" i="2" s="1"/>
  <c r="O402" i="2" s="1"/>
  <c r="O401" i="2" s="1"/>
  <c r="O400" i="2" s="1"/>
  <c r="O399" i="2" s="1"/>
  <c r="O398" i="2" s="1"/>
  <c r="O397" i="2" s="1"/>
  <c r="O396" i="2" s="1"/>
  <c r="O395" i="2" s="1"/>
  <c r="O394" i="2" s="1"/>
  <c r="O393" i="2" s="1"/>
  <c r="O392" i="2" s="1"/>
  <c r="O391" i="2" s="1"/>
  <c r="O390" i="2" s="1"/>
  <c r="O389" i="2" s="1"/>
  <c r="O388" i="2" s="1"/>
  <c r="O387" i="2" s="1"/>
  <c r="O386" i="2" s="1"/>
  <c r="O385" i="2" s="1"/>
  <c r="O384" i="2" s="1"/>
  <c r="O383" i="2" s="1"/>
  <c r="O382" i="2" s="1"/>
  <c r="O381" i="2" s="1"/>
  <c r="O380" i="2" s="1"/>
  <c r="O379" i="2" s="1"/>
  <c r="O378" i="2" s="1"/>
  <c r="O377" i="2" s="1"/>
  <c r="O376" i="2" s="1"/>
  <c r="O375" i="2" s="1"/>
  <c r="O374" i="2" s="1"/>
  <c r="O373" i="2" s="1"/>
  <c r="O372" i="2" s="1"/>
  <c r="O371" i="2" s="1"/>
  <c r="O370" i="2" s="1"/>
  <c r="O369" i="2" s="1"/>
  <c r="O368" i="2" s="1"/>
  <c r="O367" i="2" s="1"/>
  <c r="O366" i="2" s="1"/>
  <c r="O365" i="2" s="1"/>
  <c r="O364" i="2" s="1"/>
  <c r="O363" i="2" s="1"/>
  <c r="O362" i="2" s="1"/>
  <c r="O361" i="2" s="1"/>
  <c r="O360" i="2" s="1"/>
  <c r="O359" i="2" s="1"/>
  <c r="O358" i="2" s="1"/>
  <c r="O357" i="2" s="1"/>
  <c r="O356" i="2" s="1"/>
  <c r="O355" i="2" s="1"/>
  <c r="O354" i="2" s="1"/>
  <c r="O353" i="2" s="1"/>
  <c r="O352" i="2" s="1"/>
  <c r="O351" i="2" s="1"/>
  <c r="O350" i="2" s="1"/>
  <c r="O349" i="2" s="1"/>
  <c r="O348" i="2" s="1"/>
  <c r="O347" i="2" s="1"/>
  <c r="O346" i="2" s="1"/>
  <c r="O345" i="2" s="1"/>
  <c r="O344" i="2" s="1"/>
  <c r="O343" i="2" s="1"/>
  <c r="O342" i="2" s="1"/>
  <c r="O341" i="2" s="1"/>
  <c r="O340" i="2" s="1"/>
  <c r="O339" i="2" s="1"/>
  <c r="O338" i="2" s="1"/>
  <c r="O337" i="2" s="1"/>
  <c r="O336" i="2" s="1"/>
  <c r="O335" i="2" s="1"/>
  <c r="O334" i="2" s="1"/>
  <c r="O333" i="2" s="1"/>
  <c r="O332" i="2" s="1"/>
  <c r="O331" i="2" s="1"/>
  <c r="O330" i="2" s="1"/>
  <c r="O329" i="2" s="1"/>
  <c r="O328" i="2" s="1"/>
  <c r="O327" i="2" s="1"/>
  <c r="O326" i="2" s="1"/>
  <c r="O325" i="2" s="1"/>
  <c r="O324" i="2" s="1"/>
  <c r="O323" i="2" s="1"/>
  <c r="O322" i="2" s="1"/>
  <c r="O321" i="2" s="1"/>
  <c r="O320" i="2" s="1"/>
  <c r="O319" i="2" s="1"/>
  <c r="O318" i="2" s="1"/>
  <c r="O317" i="2" s="1"/>
  <c r="O316" i="2" s="1"/>
  <c r="O315" i="2" s="1"/>
  <c r="O314" i="2" s="1"/>
  <c r="O313" i="2" s="1"/>
  <c r="O312" i="2" s="1"/>
  <c r="O311" i="2" s="1"/>
  <c r="O310" i="2" s="1"/>
  <c r="O309" i="2" s="1"/>
  <c r="O308" i="2" s="1"/>
  <c r="O307" i="2" s="1"/>
  <c r="O306" i="2" s="1"/>
  <c r="O305" i="2" s="1"/>
  <c r="O304" i="2" s="1"/>
  <c r="O303" i="2" s="1"/>
  <c r="O302" i="2" s="1"/>
  <c r="O301" i="2" s="1"/>
  <c r="O300" i="2" s="1"/>
  <c r="O299" i="2" s="1"/>
  <c r="O298" i="2" s="1"/>
  <c r="O297" i="2" s="1"/>
  <c r="O296" i="2" s="1"/>
  <c r="O295" i="2" s="1"/>
  <c r="O294" i="2" s="1"/>
  <c r="O293" i="2" s="1"/>
  <c r="O292" i="2" s="1"/>
  <c r="O291" i="2" s="1"/>
  <c r="O290" i="2" s="1"/>
  <c r="O289" i="2" s="1"/>
  <c r="O288" i="2" s="1"/>
  <c r="O287" i="2" s="1"/>
  <c r="O286" i="2" s="1"/>
  <c r="O285" i="2" s="1"/>
  <c r="O284" i="2" s="1"/>
  <c r="O283" i="2" s="1"/>
  <c r="O282" i="2" s="1"/>
  <c r="O281" i="2" s="1"/>
  <c r="O280" i="2" s="1"/>
  <c r="O279" i="2" s="1"/>
  <c r="O278" i="2" s="1"/>
  <c r="O277" i="2" s="1"/>
  <c r="O276" i="2" s="1"/>
  <c r="O275" i="2" s="1"/>
  <c r="O274" i="2" s="1"/>
  <c r="O273" i="2" s="1"/>
  <c r="O272" i="2" s="1"/>
  <c r="O271" i="2" s="1"/>
  <c r="O270" i="2" s="1"/>
  <c r="O269" i="2" s="1"/>
  <c r="O268" i="2" s="1"/>
  <c r="O267" i="2" s="1"/>
  <c r="O266" i="2" s="1"/>
  <c r="O265" i="2" s="1"/>
  <c r="O264" i="2" s="1"/>
  <c r="O263" i="2" s="1"/>
  <c r="O262" i="2" s="1"/>
  <c r="O261" i="2" s="1"/>
  <c r="O260" i="2" s="1"/>
  <c r="O259" i="2" s="1"/>
  <c r="O258" i="2" s="1"/>
  <c r="O257" i="2" s="1"/>
  <c r="O256" i="2" s="1"/>
  <c r="O255" i="2" s="1"/>
  <c r="O254" i="2" s="1"/>
  <c r="O253" i="2" s="1"/>
  <c r="O252" i="2" s="1"/>
  <c r="O251" i="2" s="1"/>
  <c r="O250" i="2" s="1"/>
  <c r="O249" i="2" s="1"/>
  <c r="O248" i="2" s="1"/>
  <c r="O247" i="2" s="1"/>
  <c r="O246" i="2" s="1"/>
  <c r="O245" i="2" s="1"/>
  <c r="O244" i="2" s="1"/>
  <c r="O243" i="2" s="1"/>
  <c r="O242" i="2" s="1"/>
  <c r="O241" i="2" s="1"/>
  <c r="O240" i="2" s="1"/>
  <c r="O239" i="2" s="1"/>
  <c r="O238" i="2" s="1"/>
  <c r="O237" i="2" s="1"/>
  <c r="O236" i="2" s="1"/>
  <c r="O235" i="2" s="1"/>
  <c r="O234" i="2" s="1"/>
  <c r="O233" i="2" s="1"/>
  <c r="O232" i="2" s="1"/>
  <c r="O231" i="2" s="1"/>
  <c r="O230" i="2" s="1"/>
  <c r="O229" i="2" s="1"/>
  <c r="O228" i="2" s="1"/>
  <c r="O227" i="2" s="1"/>
  <c r="O226" i="2" s="1"/>
  <c r="O225" i="2" s="1"/>
  <c r="O224" i="2" s="1"/>
  <c r="O223" i="2" s="1"/>
  <c r="O222" i="2" s="1"/>
  <c r="O221" i="2" s="1"/>
  <c r="O220" i="2" s="1"/>
  <c r="O219" i="2" s="1"/>
  <c r="O218" i="2" s="1"/>
  <c r="O217" i="2" s="1"/>
  <c r="O216" i="2" s="1"/>
  <c r="O215" i="2" s="1"/>
  <c r="O214" i="2" s="1"/>
  <c r="O213" i="2" s="1"/>
  <c r="O212" i="2" s="1"/>
  <c r="O211" i="2" s="1"/>
  <c r="O210" i="2" s="1"/>
  <c r="O209" i="2" s="1"/>
  <c r="O208" i="2" s="1"/>
  <c r="O207" i="2" s="1"/>
  <c r="O206" i="2" s="1"/>
  <c r="O205" i="2" s="1"/>
  <c r="O204" i="2" s="1"/>
  <c r="O203" i="2" s="1"/>
  <c r="O202" i="2" s="1"/>
  <c r="O201" i="2" s="1"/>
  <c r="O200" i="2" s="1"/>
  <c r="O199" i="2" s="1"/>
  <c r="O198" i="2" s="1"/>
  <c r="O197" i="2" s="1"/>
  <c r="O196" i="2" s="1"/>
  <c r="O195" i="2" s="1"/>
  <c r="O194" i="2" s="1"/>
  <c r="O193" i="2" s="1"/>
  <c r="O192" i="2" s="1"/>
  <c r="O191" i="2" s="1"/>
  <c r="O190" i="2" s="1"/>
  <c r="O189" i="2" s="1"/>
  <c r="O188" i="2" s="1"/>
  <c r="O187" i="2" s="1"/>
  <c r="O186" i="2" s="1"/>
  <c r="O185" i="2" s="1"/>
  <c r="O184" i="2" s="1"/>
  <c r="O183" i="2" s="1"/>
  <c r="O182" i="2" s="1"/>
  <c r="O181" i="2" s="1"/>
  <c r="O180" i="2" s="1"/>
  <c r="O179" i="2" s="1"/>
  <c r="O178" i="2" s="1"/>
  <c r="O177" i="2" s="1"/>
  <c r="O176" i="2" s="1"/>
  <c r="O175" i="2" s="1"/>
  <c r="O174" i="2" s="1"/>
  <c r="O173" i="2" s="1"/>
  <c r="O172" i="2" s="1"/>
  <c r="O171" i="2" s="1"/>
  <c r="O170" i="2" s="1"/>
  <c r="O169" i="2" s="1"/>
  <c r="O168" i="2" s="1"/>
  <c r="O167" i="2" s="1"/>
  <c r="O166" i="2" s="1"/>
  <c r="O165" i="2" s="1"/>
  <c r="O164" i="2" s="1"/>
  <c r="O163" i="2" s="1"/>
  <c r="O162" i="2" s="1"/>
  <c r="O161" i="2" s="1"/>
  <c r="O160" i="2" s="1"/>
  <c r="O159" i="2" s="1"/>
  <c r="O158" i="2" s="1"/>
  <c r="O157" i="2" s="1"/>
  <c r="O156" i="2" s="1"/>
  <c r="O155" i="2" s="1"/>
  <c r="O154" i="2" s="1"/>
  <c r="O153" i="2" s="1"/>
  <c r="O152" i="2" s="1"/>
  <c r="O151" i="2" s="1"/>
  <c r="O150" i="2" s="1"/>
  <c r="O149" i="2" s="1"/>
  <c r="O148" i="2" s="1"/>
  <c r="O147" i="2" s="1"/>
  <c r="O146" i="2" s="1"/>
  <c r="O145" i="2" s="1"/>
  <c r="O144" i="2" s="1"/>
  <c r="O143" i="2" s="1"/>
  <c r="O142" i="2" s="1"/>
  <c r="O141" i="2" s="1"/>
  <c r="O140" i="2" s="1"/>
  <c r="O139" i="2" s="1"/>
  <c r="O138" i="2" s="1"/>
  <c r="O137" i="2" s="1"/>
  <c r="O136" i="2" s="1"/>
  <c r="O135" i="2" s="1"/>
  <c r="O134" i="2" s="1"/>
  <c r="O133" i="2" s="1"/>
  <c r="O132" i="2" s="1"/>
  <c r="O131" i="2" s="1"/>
  <c r="O130" i="2" s="1"/>
  <c r="O129" i="2" s="1"/>
  <c r="O128" i="2" s="1"/>
  <c r="O127" i="2" s="1"/>
  <c r="O126" i="2" s="1"/>
  <c r="O125" i="2" s="1"/>
  <c r="O124" i="2" s="1"/>
  <c r="O123" i="2" s="1"/>
  <c r="O122" i="2" s="1"/>
  <c r="O121" i="2" s="1"/>
  <c r="O120" i="2" s="1"/>
  <c r="O119" i="2" s="1"/>
  <c r="O118" i="2" s="1"/>
  <c r="O117" i="2" s="1"/>
  <c r="O116" i="2" s="1"/>
  <c r="O115" i="2" s="1"/>
  <c r="O114" i="2" s="1"/>
  <c r="O113" i="2" s="1"/>
  <c r="O112" i="2" s="1"/>
  <c r="O111" i="2" s="1"/>
  <c r="O110" i="2" s="1"/>
  <c r="O109" i="2" s="1"/>
  <c r="O108" i="2" s="1"/>
  <c r="O107" i="2" s="1"/>
  <c r="O106" i="2" s="1"/>
  <c r="O105" i="2" s="1"/>
  <c r="O104" i="2" s="1"/>
  <c r="O103" i="2" s="1"/>
  <c r="O102" i="2" s="1"/>
  <c r="O101" i="2" s="1"/>
  <c r="O100" i="2" s="1"/>
  <c r="O99" i="2" s="1"/>
  <c r="O98" i="2" s="1"/>
  <c r="O97" i="2" s="1"/>
  <c r="O96" i="2" s="1"/>
  <c r="O95" i="2" s="1"/>
  <c r="O94" i="2" s="1"/>
  <c r="O93" i="2" s="1"/>
  <c r="O92" i="2" s="1"/>
  <c r="O91" i="2" s="1"/>
  <c r="O90" i="2" s="1"/>
  <c r="O89" i="2" s="1"/>
  <c r="O88" i="2" s="1"/>
  <c r="O87" i="2" s="1"/>
  <c r="O86" i="2" s="1"/>
  <c r="O85" i="2" s="1"/>
  <c r="O84" i="2" s="1"/>
  <c r="O83" i="2" s="1"/>
  <c r="O82" i="2" s="1"/>
  <c r="O81" i="2" s="1"/>
  <c r="O80" i="2" s="1"/>
  <c r="O79" i="2" s="1"/>
  <c r="O78" i="2" s="1"/>
  <c r="O77" i="2" s="1"/>
  <c r="O76" i="2" s="1"/>
  <c r="O75" i="2" s="1"/>
  <c r="O74" i="2" s="1"/>
  <c r="O73" i="2" s="1"/>
  <c r="O72" i="2" s="1"/>
  <c r="O71" i="2" s="1"/>
  <c r="O70" i="2" s="1"/>
  <c r="O69" i="2" s="1"/>
  <c r="O68" i="2" s="1"/>
  <c r="O67" i="2" s="1"/>
  <c r="O66" i="2" s="1"/>
  <c r="O65" i="2" s="1"/>
  <c r="O64" i="2" s="1"/>
  <c r="O63" i="2" s="1"/>
  <c r="O62" i="2" s="1"/>
  <c r="O61" i="2" s="1"/>
  <c r="O60" i="2" s="1"/>
  <c r="O59" i="2" s="1"/>
  <c r="O58" i="2" s="1"/>
  <c r="O57" i="2" s="1"/>
  <c r="O56" i="2" s="1"/>
  <c r="O55" i="2" s="1"/>
  <c r="O54" i="2" s="1"/>
  <c r="O53" i="2" s="1"/>
  <c r="O52" i="2" s="1"/>
  <c r="O51" i="2" s="1"/>
  <c r="O50" i="2" s="1"/>
  <c r="O49" i="2" s="1"/>
  <c r="O48" i="2" s="1"/>
  <c r="O47" i="2" s="1"/>
  <c r="O46" i="2" s="1"/>
  <c r="O45" i="2" s="1"/>
  <c r="O44" i="2" s="1"/>
  <c r="O43" i="2" s="1"/>
  <c r="O42" i="2" s="1"/>
  <c r="O41" i="2" s="1"/>
  <c r="O40" i="2" s="1"/>
  <c r="O39" i="2" s="1"/>
  <c r="O38" i="2" s="1"/>
  <c r="O37" i="2" s="1"/>
  <c r="O36" i="2" s="1"/>
  <c r="O35" i="2" s="1"/>
  <c r="O34" i="2" s="1"/>
  <c r="O33" i="2" s="1"/>
  <c r="P869" i="2"/>
  <c r="CS870" i="2" l="1"/>
  <c r="CR870" i="2"/>
  <c r="CL870" i="2"/>
  <c r="CL869" i="2"/>
  <c r="CK868" i="2"/>
  <c r="CE869" i="2"/>
  <c r="CF870" i="2"/>
  <c r="BQ861" i="2"/>
  <c r="BR861" i="2" s="1"/>
  <c r="BS861" i="2" s="1"/>
  <c r="BT861" i="2" s="1"/>
  <c r="BU861" i="2" s="1"/>
  <c r="BV861" i="2" s="1"/>
  <c r="Q867" i="2"/>
  <c r="S867" i="2" s="1"/>
  <c r="R868" i="2"/>
  <c r="T868" i="2" s="1"/>
  <c r="U869" i="2"/>
  <c r="CA864" i="2"/>
  <c r="BX863" i="2"/>
  <c r="BW862" i="2"/>
  <c r="BZ862" i="2" s="1"/>
  <c r="BP859" i="2"/>
  <c r="P868" i="2"/>
  <c r="X34" i="2"/>
  <c r="X35" i="2"/>
  <c r="X36" i="2"/>
  <c r="CN870" i="2" l="1"/>
  <c r="CN869" i="2" s="1"/>
  <c r="CL868" i="2"/>
  <c r="CK867" i="2"/>
  <c r="CE868" i="2"/>
  <c r="CF869" i="2"/>
  <c r="BQ860" i="2"/>
  <c r="BR860" i="2" s="1"/>
  <c r="BS860" i="2" s="1"/>
  <c r="BT860" i="2" s="1"/>
  <c r="BU860" i="2" s="1"/>
  <c r="BV860" i="2" s="1"/>
  <c r="Q866" i="2"/>
  <c r="S866" i="2" s="1"/>
  <c r="R867" i="2"/>
  <c r="T867" i="2" s="1"/>
  <c r="U868" i="2"/>
  <c r="CA863" i="2"/>
  <c r="BX862" i="2"/>
  <c r="BW861" i="2"/>
  <c r="BZ861" i="2" s="1"/>
  <c r="BP858" i="2"/>
  <c r="P867" i="2"/>
  <c r="X37" i="2"/>
  <c r="CN868" i="2" l="1"/>
  <c r="CO868" i="2" s="1"/>
  <c r="CO870" i="2"/>
  <c r="CL867" i="2"/>
  <c r="CK866" i="2"/>
  <c r="CE867" i="2"/>
  <c r="CF868" i="2"/>
  <c r="BQ859" i="2"/>
  <c r="BR859" i="2" s="1"/>
  <c r="BS859" i="2" s="1"/>
  <c r="BT859" i="2" s="1"/>
  <c r="BU859" i="2" s="1"/>
  <c r="BV859" i="2" s="1"/>
  <c r="Q865" i="2"/>
  <c r="S865" i="2" s="1"/>
  <c r="U867" i="2"/>
  <c r="R866" i="2"/>
  <c r="T866" i="2" s="1"/>
  <c r="CA862" i="2"/>
  <c r="BX861" i="2"/>
  <c r="BW860" i="2"/>
  <c r="BZ860" i="2" s="1"/>
  <c r="BP857" i="2"/>
  <c r="P866" i="2"/>
  <c r="X38" i="2"/>
  <c r="CR869" i="2" l="1"/>
  <c r="CS869" i="2"/>
  <c r="CO869" i="2"/>
  <c r="CR867" i="2" s="1"/>
  <c r="CN867" i="2"/>
  <c r="CO867" i="2" s="1"/>
  <c r="CL866" i="2"/>
  <c r="CK865" i="2"/>
  <c r="CE866" i="2"/>
  <c r="CF867" i="2"/>
  <c r="BQ858" i="2"/>
  <c r="BR858" i="2" s="1"/>
  <c r="BS858" i="2" s="1"/>
  <c r="BT858" i="2" s="1"/>
  <c r="BU858" i="2" s="1"/>
  <c r="BV858" i="2" s="1"/>
  <c r="Q864" i="2"/>
  <c r="S864" i="2" s="1"/>
  <c r="R865" i="2"/>
  <c r="T865" i="2" s="1"/>
  <c r="U866" i="2"/>
  <c r="CA861" i="2"/>
  <c r="BX860" i="2"/>
  <c r="BW859" i="2"/>
  <c r="BZ859" i="2" s="1"/>
  <c r="BP856" i="2"/>
  <c r="P865" i="2"/>
  <c r="X39" i="2"/>
  <c r="CS866" i="2" l="1"/>
  <c r="CR866" i="2"/>
  <c r="CS868" i="2"/>
  <c r="CR868" i="2"/>
  <c r="CS867" i="2"/>
  <c r="CN866" i="2"/>
  <c r="CO866" i="2" s="1"/>
  <c r="CL865" i="2"/>
  <c r="CK864" i="2"/>
  <c r="CF866" i="2"/>
  <c r="CE865" i="2"/>
  <c r="Q863" i="2"/>
  <c r="S863" i="2" s="1"/>
  <c r="BQ857" i="2"/>
  <c r="BR857" i="2" s="1"/>
  <c r="BS857" i="2" s="1"/>
  <c r="BT857" i="2" s="1"/>
  <c r="BU857" i="2" s="1"/>
  <c r="BV857" i="2" s="1"/>
  <c r="R864" i="2"/>
  <c r="T864" i="2" s="1"/>
  <c r="U865" i="2"/>
  <c r="CA860" i="2"/>
  <c r="BX859" i="2"/>
  <c r="BW858" i="2"/>
  <c r="BZ858" i="2" s="1"/>
  <c r="BP855" i="2"/>
  <c r="P864" i="2"/>
  <c r="X40" i="2"/>
  <c r="CS865" i="2" l="1"/>
  <c r="CR865" i="2"/>
  <c r="CN865" i="2"/>
  <c r="CO865" i="2" s="1"/>
  <c r="CL864" i="2"/>
  <c r="CK863" i="2"/>
  <c r="CE864" i="2"/>
  <c r="CF865" i="2"/>
  <c r="Q862" i="2"/>
  <c r="S862" i="2" s="1"/>
  <c r="BQ856" i="2"/>
  <c r="BR856" i="2" s="1"/>
  <c r="BS856" i="2" s="1"/>
  <c r="BT856" i="2" s="1"/>
  <c r="BU856" i="2" s="1"/>
  <c r="BV856" i="2" s="1"/>
  <c r="R863" i="2"/>
  <c r="T863" i="2" s="1"/>
  <c r="U864" i="2"/>
  <c r="CA859" i="2"/>
  <c r="BX858" i="2"/>
  <c r="BW857" i="2"/>
  <c r="BZ857" i="2" s="1"/>
  <c r="BP854" i="2"/>
  <c r="P863" i="2"/>
  <c r="X41" i="2"/>
  <c r="CR864" i="2" l="1"/>
  <c r="CS864" i="2"/>
  <c r="CN864" i="2"/>
  <c r="CO864" i="2" s="1"/>
  <c r="CL863" i="2"/>
  <c r="CK862" i="2"/>
  <c r="Q861" i="2"/>
  <c r="S861" i="2" s="1"/>
  <c r="CE863" i="2"/>
  <c r="CF864" i="2"/>
  <c r="BQ855" i="2"/>
  <c r="BR855" i="2" s="1"/>
  <c r="BS855" i="2" s="1"/>
  <c r="BT855" i="2" s="1"/>
  <c r="BU855" i="2" s="1"/>
  <c r="BV855" i="2" s="1"/>
  <c r="BW855" i="2" s="1"/>
  <c r="R862" i="2"/>
  <c r="T862" i="2" s="1"/>
  <c r="U863" i="2"/>
  <c r="CA858" i="2"/>
  <c r="BX857" i="2"/>
  <c r="BW856" i="2"/>
  <c r="BZ856" i="2" s="1"/>
  <c r="BP853" i="2"/>
  <c r="P862" i="2"/>
  <c r="X42" i="2"/>
  <c r="CR863" i="2" l="1"/>
  <c r="CS863" i="2"/>
  <c r="CN863" i="2"/>
  <c r="CO863" i="2" s="1"/>
  <c r="CL862" i="2"/>
  <c r="CK861" i="2"/>
  <c r="Q860" i="2"/>
  <c r="S860" i="2" s="1"/>
  <c r="CE862" i="2"/>
  <c r="CF863" i="2"/>
  <c r="BQ854" i="2"/>
  <c r="BR854" i="2" s="1"/>
  <c r="BS854" i="2" s="1"/>
  <c r="BT854" i="2" s="1"/>
  <c r="BU854" i="2" s="1"/>
  <c r="BV854" i="2" s="1"/>
  <c r="BZ855" i="2"/>
  <c r="R861" i="2"/>
  <c r="T861" i="2" s="1"/>
  <c r="U862" i="2"/>
  <c r="CA857" i="2"/>
  <c r="BX856" i="2"/>
  <c r="BX855" i="2"/>
  <c r="BP852" i="2"/>
  <c r="P861" i="2"/>
  <c r="X43" i="2"/>
  <c r="CS862" i="2" l="1"/>
  <c r="CR862" i="2"/>
  <c r="CN862" i="2"/>
  <c r="CO862" i="2" s="1"/>
  <c r="CL861" i="2"/>
  <c r="CK860" i="2"/>
  <c r="Q859" i="2"/>
  <c r="S859" i="2" s="1"/>
  <c r="CE861" i="2"/>
  <c r="CF862" i="2"/>
  <c r="BQ853" i="2"/>
  <c r="BR853" i="2" s="1"/>
  <c r="BS853" i="2" s="1"/>
  <c r="BT853" i="2" s="1"/>
  <c r="BU853" i="2" s="1"/>
  <c r="BV853" i="2" s="1"/>
  <c r="BW853" i="2" s="1"/>
  <c r="U861" i="2"/>
  <c r="R860" i="2"/>
  <c r="T860" i="2" s="1"/>
  <c r="CA855" i="2"/>
  <c r="CA856" i="2"/>
  <c r="BW854" i="2"/>
  <c r="BZ854" i="2" s="1"/>
  <c r="BP851" i="2"/>
  <c r="P860" i="2"/>
  <c r="X44" i="2"/>
  <c r="CR861" i="2" l="1"/>
  <c r="CS861" i="2"/>
  <c r="CN861" i="2"/>
  <c r="CO861" i="2" s="1"/>
  <c r="CL860" i="2"/>
  <c r="CK859" i="2"/>
  <c r="Q858" i="2"/>
  <c r="S858" i="2" s="1"/>
  <c r="CE860" i="2"/>
  <c r="CF861" i="2"/>
  <c r="BQ852" i="2"/>
  <c r="BR852" i="2" s="1"/>
  <c r="BS852" i="2" s="1"/>
  <c r="BT852" i="2" s="1"/>
  <c r="BU852" i="2" s="1"/>
  <c r="BV852" i="2" s="1"/>
  <c r="BZ853" i="2"/>
  <c r="U860" i="2"/>
  <c r="R859" i="2"/>
  <c r="BX854" i="2"/>
  <c r="BX853" i="2"/>
  <c r="BP850" i="2"/>
  <c r="P859" i="2"/>
  <c r="X45" i="2"/>
  <c r="CR860" i="2" l="1"/>
  <c r="CS860" i="2"/>
  <c r="CN860" i="2"/>
  <c r="CO860" i="2" s="1"/>
  <c r="CL859" i="2"/>
  <c r="CK858" i="2"/>
  <c r="R858" i="2"/>
  <c r="T858" i="2" s="1"/>
  <c r="Q857" i="2"/>
  <c r="S857" i="2" s="1"/>
  <c r="CE859" i="2"/>
  <c r="CF860" i="2"/>
  <c r="BQ851" i="2"/>
  <c r="BR851" i="2" s="1"/>
  <c r="BS851" i="2" s="1"/>
  <c r="BT851" i="2" s="1"/>
  <c r="BU851" i="2" s="1"/>
  <c r="BV851" i="2" s="1"/>
  <c r="U859" i="2"/>
  <c r="T859" i="2"/>
  <c r="CA854" i="2"/>
  <c r="CA853" i="2"/>
  <c r="BW852" i="2"/>
  <c r="BZ852" i="2" s="1"/>
  <c r="BP849" i="2"/>
  <c r="P858" i="2"/>
  <c r="X46" i="2"/>
  <c r="CS859" i="2" l="1"/>
  <c r="CR859" i="2"/>
  <c r="CN859" i="2"/>
  <c r="CO859" i="2" s="1"/>
  <c r="CL858" i="2"/>
  <c r="CK857" i="2"/>
  <c r="U858" i="2"/>
  <c r="Q856" i="2"/>
  <c r="S856" i="2" s="1"/>
  <c r="R857" i="2"/>
  <c r="T857" i="2" s="1"/>
  <c r="CE858" i="2"/>
  <c r="CF859" i="2"/>
  <c r="BQ850" i="2"/>
  <c r="BR850" i="2" s="1"/>
  <c r="BS850" i="2" s="1"/>
  <c r="BT850" i="2" s="1"/>
  <c r="BU850" i="2" s="1"/>
  <c r="BV850" i="2" s="1"/>
  <c r="BX852" i="2"/>
  <c r="BW851" i="2"/>
  <c r="BZ851" i="2" s="1"/>
  <c r="BP848" i="2"/>
  <c r="P857" i="2"/>
  <c r="X47" i="2"/>
  <c r="CS858" i="2" l="1"/>
  <c r="CR858" i="2"/>
  <c r="CN858" i="2"/>
  <c r="CO858" i="2" s="1"/>
  <c r="CL857" i="2"/>
  <c r="CK856" i="2"/>
  <c r="U857" i="2"/>
  <c r="Q855" i="2"/>
  <c r="S855" i="2" s="1"/>
  <c r="R856" i="2"/>
  <c r="T856" i="2" s="1"/>
  <c r="CE857" i="2"/>
  <c r="CF858" i="2"/>
  <c r="BQ849" i="2"/>
  <c r="BR849" i="2" s="1"/>
  <c r="BS849" i="2" s="1"/>
  <c r="BT849" i="2" s="1"/>
  <c r="BU849" i="2" s="1"/>
  <c r="BV849" i="2" s="1"/>
  <c r="CA852" i="2"/>
  <c r="BX851" i="2"/>
  <c r="BW850" i="2"/>
  <c r="BZ850" i="2" s="1"/>
  <c r="BP847" i="2"/>
  <c r="P856" i="2"/>
  <c r="X48" i="2"/>
  <c r="CR857" i="2" l="1"/>
  <c r="CS857" i="2"/>
  <c r="CN857" i="2"/>
  <c r="CO857" i="2" s="1"/>
  <c r="CL856" i="2"/>
  <c r="CK855" i="2"/>
  <c r="U856" i="2"/>
  <c r="Q854" i="2"/>
  <c r="S854" i="2" s="1"/>
  <c r="R855" i="2"/>
  <c r="T855" i="2" s="1"/>
  <c r="CF857" i="2"/>
  <c r="CE856" i="2"/>
  <c r="BQ848" i="2"/>
  <c r="BR848" i="2" s="1"/>
  <c r="BS848" i="2" s="1"/>
  <c r="BT848" i="2" s="1"/>
  <c r="BU848" i="2" s="1"/>
  <c r="BV848" i="2" s="1"/>
  <c r="CA851" i="2"/>
  <c r="BX850" i="2"/>
  <c r="BW849" i="2"/>
  <c r="BZ849" i="2" s="1"/>
  <c r="BP846" i="2"/>
  <c r="P855" i="2"/>
  <c r="X49" i="2"/>
  <c r="CS856" i="2" l="1"/>
  <c r="CR856" i="2"/>
  <c r="CN856" i="2"/>
  <c r="CO856" i="2" s="1"/>
  <c r="CL855" i="2"/>
  <c r="CK854" i="2"/>
  <c r="R854" i="2"/>
  <c r="T854" i="2" s="1"/>
  <c r="U855" i="2"/>
  <c r="Q853" i="2"/>
  <c r="S853" i="2" s="1"/>
  <c r="CE855" i="2"/>
  <c r="CF856" i="2"/>
  <c r="BQ847" i="2"/>
  <c r="BR847" i="2" s="1"/>
  <c r="BS847" i="2" s="1"/>
  <c r="BT847" i="2" s="1"/>
  <c r="BU847" i="2" s="1"/>
  <c r="BV847" i="2" s="1"/>
  <c r="CA850" i="2"/>
  <c r="BX849" i="2"/>
  <c r="BW848" i="2"/>
  <c r="BZ848" i="2" s="1"/>
  <c r="BP845" i="2"/>
  <c r="P854" i="2"/>
  <c r="X50" i="2"/>
  <c r="CR855" i="2" l="1"/>
  <c r="CS855" i="2"/>
  <c r="CN855" i="2"/>
  <c r="CO855" i="2" s="1"/>
  <c r="CL854" i="2"/>
  <c r="CK853" i="2"/>
  <c r="Q852" i="2"/>
  <c r="S852" i="2" s="1"/>
  <c r="R853" i="2"/>
  <c r="T853" i="2" s="1"/>
  <c r="U854" i="2"/>
  <c r="CE854" i="2"/>
  <c r="CF855" i="2"/>
  <c r="BQ846" i="2"/>
  <c r="BR846" i="2" s="1"/>
  <c r="BS846" i="2" s="1"/>
  <c r="BT846" i="2" s="1"/>
  <c r="BU846" i="2" s="1"/>
  <c r="BV846" i="2" s="1"/>
  <c r="CA849" i="2"/>
  <c r="BX848" i="2"/>
  <c r="BW847" i="2"/>
  <c r="BZ847" i="2" s="1"/>
  <c r="BP844" i="2"/>
  <c r="P853" i="2"/>
  <c r="X51" i="2"/>
  <c r="CS854" i="2" l="1"/>
  <c r="CR854" i="2"/>
  <c r="CN854" i="2"/>
  <c r="CO854" i="2" s="1"/>
  <c r="CL853" i="2"/>
  <c r="CK852" i="2"/>
  <c r="U853" i="2"/>
  <c r="Q851" i="2"/>
  <c r="S851" i="2" s="1"/>
  <c r="R852" i="2"/>
  <c r="T852" i="2" s="1"/>
  <c r="CE853" i="2"/>
  <c r="CF854" i="2"/>
  <c r="BQ845" i="2"/>
  <c r="BR845" i="2" s="1"/>
  <c r="BS845" i="2" s="1"/>
  <c r="BT845" i="2" s="1"/>
  <c r="BU845" i="2" s="1"/>
  <c r="BV845" i="2" s="1"/>
  <c r="CA848" i="2"/>
  <c r="BX847" i="2"/>
  <c r="BW846" i="2"/>
  <c r="BZ846" i="2" s="1"/>
  <c r="BP843" i="2"/>
  <c r="P852" i="2"/>
  <c r="X52" i="2"/>
  <c r="CR853" i="2" l="1"/>
  <c r="CS853" i="2"/>
  <c r="CN853" i="2"/>
  <c r="CO853" i="2" s="1"/>
  <c r="CL852" i="2"/>
  <c r="CK851" i="2"/>
  <c r="U852" i="2"/>
  <c r="Q850" i="2"/>
  <c r="S850" i="2" s="1"/>
  <c r="R851" i="2"/>
  <c r="CE852" i="2"/>
  <c r="CF853" i="2"/>
  <c r="BQ844" i="2"/>
  <c r="BR844" i="2" s="1"/>
  <c r="BS844" i="2" s="1"/>
  <c r="BT844" i="2" s="1"/>
  <c r="BU844" i="2" s="1"/>
  <c r="BV844" i="2" s="1"/>
  <c r="CA847" i="2"/>
  <c r="BX846" i="2"/>
  <c r="BW845" i="2"/>
  <c r="BZ845" i="2" s="1"/>
  <c r="BP842" i="2"/>
  <c r="P851" i="2"/>
  <c r="X53" i="2"/>
  <c r="CR852" i="2" l="1"/>
  <c r="CS852" i="2"/>
  <c r="CN852" i="2"/>
  <c r="CO852" i="2" s="1"/>
  <c r="CL851" i="2"/>
  <c r="CK850" i="2"/>
  <c r="R850" i="2"/>
  <c r="T850" i="2" s="1"/>
  <c r="T851" i="2"/>
  <c r="Q849" i="2"/>
  <c r="S849" i="2" s="1"/>
  <c r="U851" i="2"/>
  <c r="CE851" i="2"/>
  <c r="CF852" i="2"/>
  <c r="BQ843" i="2"/>
  <c r="BR843" i="2" s="1"/>
  <c r="BS843" i="2" s="1"/>
  <c r="BT843" i="2" s="1"/>
  <c r="BU843" i="2" s="1"/>
  <c r="BV843" i="2" s="1"/>
  <c r="CA846" i="2"/>
  <c r="BX845" i="2"/>
  <c r="BW844" i="2"/>
  <c r="BZ844" i="2" s="1"/>
  <c r="BP841" i="2"/>
  <c r="P850" i="2"/>
  <c r="X54" i="2"/>
  <c r="CR851" i="2" l="1"/>
  <c r="CS851" i="2"/>
  <c r="CN851" i="2"/>
  <c r="CO851" i="2" s="1"/>
  <c r="CL850" i="2"/>
  <c r="CK849" i="2"/>
  <c r="U850" i="2"/>
  <c r="Q848" i="2"/>
  <c r="S848" i="2" s="1"/>
  <c r="R849" i="2"/>
  <c r="T849" i="2" s="1"/>
  <c r="CE850" i="2"/>
  <c r="CF851" i="2"/>
  <c r="BQ842" i="2"/>
  <c r="BR842" i="2" s="1"/>
  <c r="BS842" i="2" s="1"/>
  <c r="BT842" i="2" s="1"/>
  <c r="BU842" i="2" s="1"/>
  <c r="BV842" i="2" s="1"/>
  <c r="CA845" i="2"/>
  <c r="BX844" i="2"/>
  <c r="BW843" i="2"/>
  <c r="BZ843" i="2" s="1"/>
  <c r="BP840" i="2"/>
  <c r="P849" i="2"/>
  <c r="X55" i="2"/>
  <c r="CS850" i="2" l="1"/>
  <c r="CR850" i="2"/>
  <c r="CN850" i="2"/>
  <c r="CO850" i="2" s="1"/>
  <c r="CL849" i="2"/>
  <c r="CK848" i="2"/>
  <c r="U849" i="2"/>
  <c r="Q847" i="2"/>
  <c r="S847" i="2" s="1"/>
  <c r="R848" i="2"/>
  <c r="T848" i="2" s="1"/>
  <c r="CE849" i="2"/>
  <c r="CF850" i="2"/>
  <c r="BQ841" i="2"/>
  <c r="BR841" i="2" s="1"/>
  <c r="BS841" i="2" s="1"/>
  <c r="BT841" i="2" s="1"/>
  <c r="BU841" i="2" s="1"/>
  <c r="BV841" i="2" s="1"/>
  <c r="CA844" i="2"/>
  <c r="BX843" i="2"/>
  <c r="BW842" i="2"/>
  <c r="BZ842" i="2" s="1"/>
  <c r="BP839" i="2"/>
  <c r="P848" i="2"/>
  <c r="X56" i="2"/>
  <c r="CS849" i="2" l="1"/>
  <c r="CR849" i="2"/>
  <c r="CN849" i="2"/>
  <c r="CO849" i="2" s="1"/>
  <c r="CL848" i="2"/>
  <c r="CK847" i="2"/>
  <c r="U848" i="2"/>
  <c r="Q846" i="2"/>
  <c r="S846" i="2" s="1"/>
  <c r="R847" i="2"/>
  <c r="T847" i="2" s="1"/>
  <c r="CE848" i="2"/>
  <c r="CF849" i="2"/>
  <c r="BQ840" i="2"/>
  <c r="BR840" i="2" s="1"/>
  <c r="BS840" i="2" s="1"/>
  <c r="BT840" i="2" s="1"/>
  <c r="BU840" i="2" s="1"/>
  <c r="BV840" i="2" s="1"/>
  <c r="CA843" i="2"/>
  <c r="BX842" i="2"/>
  <c r="BW841" i="2"/>
  <c r="BZ841" i="2" s="1"/>
  <c r="BP838" i="2"/>
  <c r="P847" i="2"/>
  <c r="X57" i="2"/>
  <c r="CR848" i="2" l="1"/>
  <c r="CS848" i="2"/>
  <c r="CN848" i="2"/>
  <c r="CO848" i="2" s="1"/>
  <c r="CL847" i="2"/>
  <c r="CK846" i="2"/>
  <c r="U847" i="2"/>
  <c r="Q845" i="2"/>
  <c r="S845" i="2" s="1"/>
  <c r="R846" i="2"/>
  <c r="T846" i="2" s="1"/>
  <c r="CE847" i="2"/>
  <c r="CF848" i="2"/>
  <c r="BQ839" i="2"/>
  <c r="BR839" i="2" s="1"/>
  <c r="BS839" i="2" s="1"/>
  <c r="BT839" i="2" s="1"/>
  <c r="BU839" i="2" s="1"/>
  <c r="BV839" i="2" s="1"/>
  <c r="BW839" i="2" s="1"/>
  <c r="CA842" i="2"/>
  <c r="BX841" i="2"/>
  <c r="BW840" i="2"/>
  <c r="BZ840" i="2" s="1"/>
  <c r="BP837" i="2"/>
  <c r="P846" i="2"/>
  <c r="X58" i="2"/>
  <c r="CS847" i="2" l="1"/>
  <c r="CR847" i="2"/>
  <c r="CN847" i="2"/>
  <c r="CO847" i="2" s="1"/>
  <c r="CL846" i="2"/>
  <c r="CK845" i="2"/>
  <c r="Q844" i="2"/>
  <c r="S844" i="2" s="1"/>
  <c r="U846" i="2"/>
  <c r="R845" i="2"/>
  <c r="T845" i="2" s="1"/>
  <c r="CE846" i="2"/>
  <c r="CF847" i="2"/>
  <c r="BQ838" i="2"/>
  <c r="BR838" i="2" s="1"/>
  <c r="BS838" i="2" s="1"/>
  <c r="BT838" i="2" s="1"/>
  <c r="BU838" i="2" s="1"/>
  <c r="BV838" i="2" s="1"/>
  <c r="BZ839" i="2"/>
  <c r="CA841" i="2"/>
  <c r="BX840" i="2"/>
  <c r="BX839" i="2"/>
  <c r="BP836" i="2"/>
  <c r="P845" i="2"/>
  <c r="X59" i="2"/>
  <c r="CS846" i="2" l="1"/>
  <c r="CR846" i="2"/>
  <c r="CN846" i="2"/>
  <c r="CO846" i="2" s="1"/>
  <c r="CL845" i="2"/>
  <c r="CK844" i="2"/>
  <c r="U845" i="2"/>
  <c r="Q843" i="2"/>
  <c r="S843" i="2" s="1"/>
  <c r="R844" i="2"/>
  <c r="T844" i="2" s="1"/>
  <c r="CE845" i="2"/>
  <c r="CF846" i="2"/>
  <c r="BQ837" i="2"/>
  <c r="BR837" i="2" s="1"/>
  <c r="BS837" i="2" s="1"/>
  <c r="BT837" i="2" s="1"/>
  <c r="BU837" i="2" s="1"/>
  <c r="BV837" i="2" s="1"/>
  <c r="BW837" i="2" s="1"/>
  <c r="CA839" i="2"/>
  <c r="CA840" i="2"/>
  <c r="BW838" i="2"/>
  <c r="BZ838" i="2" s="1"/>
  <c r="BP835" i="2"/>
  <c r="P844" i="2"/>
  <c r="X60" i="2"/>
  <c r="CS845" i="2" l="1"/>
  <c r="CR845" i="2"/>
  <c r="CN845" i="2"/>
  <c r="CO845" i="2" s="1"/>
  <c r="CL844" i="2"/>
  <c r="CK843" i="2"/>
  <c r="R843" i="2"/>
  <c r="T843" i="2" s="1"/>
  <c r="U844" i="2"/>
  <c r="Q842" i="2"/>
  <c r="S842" i="2" s="1"/>
  <c r="BQ836" i="2"/>
  <c r="BR836" i="2" s="1"/>
  <c r="BS836" i="2" s="1"/>
  <c r="BT836" i="2" s="1"/>
  <c r="BU836" i="2" s="1"/>
  <c r="BV836" i="2" s="1"/>
  <c r="CE844" i="2"/>
  <c r="CF845" i="2"/>
  <c r="BZ837" i="2"/>
  <c r="BX838" i="2"/>
  <c r="BX837" i="2"/>
  <c r="BP834" i="2"/>
  <c r="P843" i="2"/>
  <c r="X61" i="2"/>
  <c r="CR844" i="2" l="1"/>
  <c r="CS844" i="2"/>
  <c r="CN844" i="2"/>
  <c r="CO844" i="2" s="1"/>
  <c r="CL843" i="2"/>
  <c r="CK842" i="2"/>
  <c r="U843" i="2"/>
  <c r="Q841" i="2"/>
  <c r="S841" i="2" s="1"/>
  <c r="R842" i="2"/>
  <c r="T842" i="2" s="1"/>
  <c r="BQ835" i="2"/>
  <c r="BR835" i="2" s="1"/>
  <c r="BS835" i="2" s="1"/>
  <c r="BT835" i="2" s="1"/>
  <c r="BU835" i="2" s="1"/>
  <c r="BV835" i="2" s="1"/>
  <c r="CE843" i="2"/>
  <c r="CF844" i="2"/>
  <c r="CA837" i="2"/>
  <c r="CA838" i="2"/>
  <c r="BW836" i="2"/>
  <c r="BZ836" i="2" s="1"/>
  <c r="BP833" i="2"/>
  <c r="P842" i="2"/>
  <c r="X62" i="2"/>
  <c r="CR843" i="2" l="1"/>
  <c r="CS843" i="2"/>
  <c r="CN843" i="2"/>
  <c r="CO843" i="2" s="1"/>
  <c r="CL842" i="2"/>
  <c r="CK841" i="2"/>
  <c r="Q840" i="2"/>
  <c r="S840" i="2" s="1"/>
  <c r="U842" i="2"/>
  <c r="R841" i="2"/>
  <c r="T841" i="2" s="1"/>
  <c r="BQ834" i="2"/>
  <c r="BR834" i="2" s="1"/>
  <c r="BS834" i="2" s="1"/>
  <c r="BT834" i="2" s="1"/>
  <c r="BU834" i="2" s="1"/>
  <c r="BV834" i="2" s="1"/>
  <c r="CE842" i="2"/>
  <c r="CF843" i="2"/>
  <c r="BX836" i="2"/>
  <c r="BW835" i="2"/>
  <c r="BZ835" i="2" s="1"/>
  <c r="BP832" i="2"/>
  <c r="P841" i="2"/>
  <c r="X63" i="2"/>
  <c r="CS842" i="2" l="1"/>
  <c r="CR842" i="2"/>
  <c r="CN842" i="2"/>
  <c r="CO842" i="2" s="1"/>
  <c r="CL841" i="2"/>
  <c r="CK840" i="2"/>
  <c r="Q839" i="2"/>
  <c r="S839" i="2" s="1"/>
  <c r="R840" i="2"/>
  <c r="T840" i="2" s="1"/>
  <c r="U841" i="2"/>
  <c r="BQ833" i="2"/>
  <c r="BR833" i="2" s="1"/>
  <c r="BS833" i="2" s="1"/>
  <c r="BT833" i="2" s="1"/>
  <c r="BU833" i="2" s="1"/>
  <c r="BV833" i="2" s="1"/>
  <c r="CF842" i="2"/>
  <c r="CE841" i="2"/>
  <c r="CA836" i="2"/>
  <c r="BX835" i="2"/>
  <c r="BW834" i="2"/>
  <c r="BZ834" i="2" s="1"/>
  <c r="BP831" i="2"/>
  <c r="P840" i="2"/>
  <c r="X64" i="2"/>
  <c r="CR841" i="2" l="1"/>
  <c r="CS841" i="2"/>
  <c r="CN841" i="2"/>
  <c r="CO841" i="2" s="1"/>
  <c r="CL840" i="2"/>
  <c r="CK839" i="2"/>
  <c r="U840" i="2"/>
  <c r="R839" i="2"/>
  <c r="T839" i="2" s="1"/>
  <c r="Q838" i="2"/>
  <c r="S838" i="2" s="1"/>
  <c r="BQ832" i="2"/>
  <c r="BR832" i="2" s="1"/>
  <c r="BS832" i="2" s="1"/>
  <c r="BT832" i="2" s="1"/>
  <c r="BU832" i="2" s="1"/>
  <c r="BV832" i="2" s="1"/>
  <c r="CE840" i="2"/>
  <c r="CF841" i="2"/>
  <c r="CA835" i="2"/>
  <c r="BX834" i="2"/>
  <c r="BW833" i="2"/>
  <c r="BZ833" i="2" s="1"/>
  <c r="BP830" i="2"/>
  <c r="P839" i="2"/>
  <c r="X65" i="2"/>
  <c r="CR840" i="2" l="1"/>
  <c r="CS840" i="2"/>
  <c r="CN840" i="2"/>
  <c r="CO840" i="2" s="1"/>
  <c r="CL839" i="2"/>
  <c r="CK838" i="2"/>
  <c r="Q837" i="2"/>
  <c r="S837" i="2" s="1"/>
  <c r="U839" i="2"/>
  <c r="R838" i="2"/>
  <c r="T838" i="2" s="1"/>
  <c r="BQ831" i="2"/>
  <c r="BR831" i="2" s="1"/>
  <c r="BS831" i="2" s="1"/>
  <c r="BT831" i="2" s="1"/>
  <c r="BU831" i="2" s="1"/>
  <c r="BV831" i="2" s="1"/>
  <c r="CE839" i="2"/>
  <c r="CF840" i="2"/>
  <c r="CA834" i="2"/>
  <c r="BX833" i="2"/>
  <c r="BW832" i="2"/>
  <c r="BZ832" i="2" s="1"/>
  <c r="BP829" i="2"/>
  <c r="P838" i="2"/>
  <c r="X66" i="2"/>
  <c r="CR839" i="2" l="1"/>
  <c r="CS839" i="2"/>
  <c r="CN839" i="2"/>
  <c r="CO839" i="2" s="1"/>
  <c r="CL838" i="2"/>
  <c r="CK837" i="2"/>
  <c r="U838" i="2"/>
  <c r="Q836" i="2"/>
  <c r="S836" i="2" s="1"/>
  <c r="R837" i="2"/>
  <c r="T837" i="2" s="1"/>
  <c r="BQ830" i="2"/>
  <c r="BR830" i="2" s="1"/>
  <c r="BS830" i="2" s="1"/>
  <c r="BT830" i="2" s="1"/>
  <c r="BU830" i="2" s="1"/>
  <c r="BV830" i="2" s="1"/>
  <c r="CE838" i="2"/>
  <c r="CF839" i="2"/>
  <c r="CA833" i="2"/>
  <c r="BX832" i="2"/>
  <c r="BW831" i="2"/>
  <c r="BZ831" i="2" s="1"/>
  <c r="BP828" i="2"/>
  <c r="P837" i="2"/>
  <c r="X67" i="2"/>
  <c r="CS838" i="2" l="1"/>
  <c r="CR838" i="2"/>
  <c r="CN838" i="2"/>
  <c r="CO838" i="2" s="1"/>
  <c r="CL837" i="2"/>
  <c r="CK836" i="2"/>
  <c r="U837" i="2"/>
  <c r="Q835" i="2"/>
  <c r="S835" i="2" s="1"/>
  <c r="R836" i="2"/>
  <c r="T836" i="2" s="1"/>
  <c r="BQ829" i="2"/>
  <c r="BR829" i="2" s="1"/>
  <c r="BS829" i="2" s="1"/>
  <c r="BT829" i="2" s="1"/>
  <c r="BU829" i="2" s="1"/>
  <c r="BV829" i="2" s="1"/>
  <c r="CE837" i="2"/>
  <c r="CF838" i="2"/>
  <c r="CA832" i="2"/>
  <c r="BX831" i="2"/>
  <c r="BW830" i="2"/>
  <c r="BZ830" i="2" s="1"/>
  <c r="BP827" i="2"/>
  <c r="P836" i="2"/>
  <c r="X68" i="2"/>
  <c r="CS837" i="2" l="1"/>
  <c r="CR837" i="2"/>
  <c r="CN837" i="2"/>
  <c r="CO837" i="2" s="1"/>
  <c r="CL836" i="2"/>
  <c r="CK835" i="2"/>
  <c r="U836" i="2"/>
  <c r="Q834" i="2"/>
  <c r="S834" i="2" s="1"/>
  <c r="R835" i="2"/>
  <c r="T835" i="2" s="1"/>
  <c r="BQ828" i="2"/>
  <c r="BR828" i="2" s="1"/>
  <c r="BS828" i="2" s="1"/>
  <c r="BT828" i="2" s="1"/>
  <c r="BU828" i="2" s="1"/>
  <c r="BV828" i="2" s="1"/>
  <c r="CF837" i="2"/>
  <c r="CE836" i="2"/>
  <c r="CA831" i="2"/>
  <c r="BX830" i="2"/>
  <c r="BW829" i="2"/>
  <c r="BZ829" i="2" s="1"/>
  <c r="BP826" i="2"/>
  <c r="P835" i="2"/>
  <c r="X69" i="2"/>
  <c r="CS836" i="2" l="1"/>
  <c r="CR836" i="2"/>
  <c r="CN836" i="2"/>
  <c r="CO836" i="2" s="1"/>
  <c r="CL835" i="2"/>
  <c r="CK834" i="2"/>
  <c r="U835" i="2"/>
  <c r="Q833" i="2"/>
  <c r="S833" i="2" s="1"/>
  <c r="R834" i="2"/>
  <c r="T834" i="2" s="1"/>
  <c r="BQ827" i="2"/>
  <c r="BR827" i="2" s="1"/>
  <c r="BS827" i="2" s="1"/>
  <c r="BT827" i="2" s="1"/>
  <c r="BU827" i="2" s="1"/>
  <c r="BV827" i="2" s="1"/>
  <c r="BW827" i="2" s="1"/>
  <c r="CE835" i="2"/>
  <c r="CF836" i="2"/>
  <c r="CA830" i="2"/>
  <c r="BX829" i="2"/>
  <c r="BW828" i="2"/>
  <c r="BZ828" i="2" s="1"/>
  <c r="BP825" i="2"/>
  <c r="P834" i="2"/>
  <c r="X70" i="2"/>
  <c r="CR835" i="2" l="1"/>
  <c r="CS835" i="2"/>
  <c r="CN835" i="2"/>
  <c r="CO835" i="2" s="1"/>
  <c r="CL834" i="2"/>
  <c r="CK833" i="2"/>
  <c r="U834" i="2"/>
  <c r="Q832" i="2"/>
  <c r="R833" i="2"/>
  <c r="T833" i="2" s="1"/>
  <c r="BQ826" i="2"/>
  <c r="BR826" i="2" s="1"/>
  <c r="BS826" i="2" s="1"/>
  <c r="BT826" i="2" s="1"/>
  <c r="BU826" i="2" s="1"/>
  <c r="BV826" i="2" s="1"/>
  <c r="CE834" i="2"/>
  <c r="CF835" i="2"/>
  <c r="BZ827" i="2"/>
  <c r="CA829" i="2"/>
  <c r="BX828" i="2"/>
  <c r="BX827" i="2"/>
  <c r="BP824" i="2"/>
  <c r="P833" i="2"/>
  <c r="X71" i="2"/>
  <c r="CS834" i="2" l="1"/>
  <c r="CR834" i="2"/>
  <c r="CN834" i="2"/>
  <c r="CO834" i="2" s="1"/>
  <c r="CL833" i="2"/>
  <c r="CK832" i="2"/>
  <c r="U833" i="2"/>
  <c r="R832" i="2"/>
  <c r="T832" i="2" s="1"/>
  <c r="S832" i="2"/>
  <c r="Q831" i="2"/>
  <c r="BQ825" i="2"/>
  <c r="BR825" i="2" s="1"/>
  <c r="BS825" i="2" s="1"/>
  <c r="BT825" i="2" s="1"/>
  <c r="BU825" i="2" s="1"/>
  <c r="BV825" i="2" s="1"/>
  <c r="CE833" i="2"/>
  <c r="CF834" i="2"/>
  <c r="CA827" i="2"/>
  <c r="CA828" i="2"/>
  <c r="BW826" i="2"/>
  <c r="BZ826" i="2" s="1"/>
  <c r="BP823" i="2"/>
  <c r="P832" i="2"/>
  <c r="X72" i="2"/>
  <c r="CS833" i="2" l="1"/>
  <c r="CR833" i="2"/>
  <c r="CN833" i="2"/>
  <c r="CO833" i="2" s="1"/>
  <c r="CL832" i="2"/>
  <c r="CK831" i="2"/>
  <c r="U832" i="2"/>
  <c r="R831" i="2"/>
  <c r="T831" i="2" s="1"/>
  <c r="Q830" i="2"/>
  <c r="Q829" i="2" s="1"/>
  <c r="S831" i="2"/>
  <c r="BQ824" i="2"/>
  <c r="BR824" i="2" s="1"/>
  <c r="BS824" i="2" s="1"/>
  <c r="BT824" i="2" s="1"/>
  <c r="BU824" i="2" s="1"/>
  <c r="BV824" i="2" s="1"/>
  <c r="CE832" i="2"/>
  <c r="CF833" i="2"/>
  <c r="BX826" i="2"/>
  <c r="BW825" i="2"/>
  <c r="BZ825" i="2" s="1"/>
  <c r="BP822" i="2"/>
  <c r="P831" i="2"/>
  <c r="X73" i="2"/>
  <c r="CR832" i="2" l="1"/>
  <c r="CS832" i="2"/>
  <c r="CN832" i="2"/>
  <c r="CO832" i="2" s="1"/>
  <c r="S830" i="2"/>
  <c r="CL831" i="2"/>
  <c r="CK830" i="2"/>
  <c r="U831" i="2"/>
  <c r="R830" i="2"/>
  <c r="T830" i="2" s="1"/>
  <c r="BQ823" i="2"/>
  <c r="BR823" i="2" s="1"/>
  <c r="BS823" i="2" s="1"/>
  <c r="BT823" i="2" s="1"/>
  <c r="BU823" i="2" s="1"/>
  <c r="BV823" i="2" s="1"/>
  <c r="BW823" i="2" s="1"/>
  <c r="CE831" i="2"/>
  <c r="CF832" i="2"/>
  <c r="CA826" i="2"/>
  <c r="BX825" i="2"/>
  <c r="BW824" i="2"/>
  <c r="BZ824" i="2" s="1"/>
  <c r="BP821" i="2"/>
  <c r="S829" i="2"/>
  <c r="Q828" i="2"/>
  <c r="P830" i="2"/>
  <c r="X74" i="2"/>
  <c r="CN831" i="2" l="1"/>
  <c r="CO831" i="2" s="1"/>
  <c r="CS831" i="2"/>
  <c r="CR831" i="2"/>
  <c r="CL830" i="2"/>
  <c r="CK829" i="2"/>
  <c r="U830" i="2"/>
  <c r="R829" i="2"/>
  <c r="R828" i="2" s="1"/>
  <c r="BQ822" i="2"/>
  <c r="BR822" i="2" s="1"/>
  <c r="BS822" i="2" s="1"/>
  <c r="BT822" i="2" s="1"/>
  <c r="BU822" i="2" s="1"/>
  <c r="BV822" i="2" s="1"/>
  <c r="CE830" i="2"/>
  <c r="CF831" i="2"/>
  <c r="BZ823" i="2"/>
  <c r="CA825" i="2"/>
  <c r="BX824" i="2"/>
  <c r="BX823" i="2"/>
  <c r="BP820" i="2"/>
  <c r="S828" i="2"/>
  <c r="Q827" i="2"/>
  <c r="P829" i="2"/>
  <c r="X75" i="2"/>
  <c r="CN830" i="2" l="1"/>
  <c r="CO830" i="2" s="1"/>
  <c r="CS830" i="2"/>
  <c r="CR830" i="2"/>
  <c r="U829" i="2"/>
  <c r="T829" i="2"/>
  <c r="CL829" i="2"/>
  <c r="CK828" i="2"/>
  <c r="BQ821" i="2"/>
  <c r="BR821" i="2" s="1"/>
  <c r="BS821" i="2" s="1"/>
  <c r="BT821" i="2" s="1"/>
  <c r="BU821" i="2" s="1"/>
  <c r="BV821" i="2" s="1"/>
  <c r="BW821" i="2" s="1"/>
  <c r="CE829" i="2"/>
  <c r="CE828" i="2" s="1"/>
  <c r="CF830" i="2"/>
  <c r="CA823" i="2"/>
  <c r="CA824" i="2"/>
  <c r="BW822" i="2"/>
  <c r="BZ822" i="2" s="1"/>
  <c r="BP819" i="2"/>
  <c r="R827" i="2"/>
  <c r="S827" i="2"/>
  <c r="T828" i="2"/>
  <c r="Q826" i="2"/>
  <c r="P828" i="2"/>
  <c r="U828" i="2" s="1"/>
  <c r="X76" i="2"/>
  <c r="CN829" i="2" l="1"/>
  <c r="CO829" i="2" s="1"/>
  <c r="CR829" i="2"/>
  <c r="CS829" i="2"/>
  <c r="CL828" i="2"/>
  <c r="CK827" i="2"/>
  <c r="BQ820" i="2"/>
  <c r="BR820" i="2" s="1"/>
  <c r="BS820" i="2" s="1"/>
  <c r="BT820" i="2" s="1"/>
  <c r="BU820" i="2" s="1"/>
  <c r="BV820" i="2" s="1"/>
  <c r="CE827" i="2"/>
  <c r="CF828" i="2"/>
  <c r="CF829" i="2"/>
  <c r="BZ821" i="2"/>
  <c r="BX822" i="2"/>
  <c r="BX821" i="2"/>
  <c r="BP818" i="2"/>
  <c r="R826" i="2"/>
  <c r="S826" i="2"/>
  <c r="T827" i="2"/>
  <c r="Q825" i="2"/>
  <c r="P827" i="2"/>
  <c r="U827" i="2" s="1"/>
  <c r="X77" i="2"/>
  <c r="CN828" i="2" l="1"/>
  <c r="CO828" i="2" s="1"/>
  <c r="CS828" i="2"/>
  <c r="CR828" i="2"/>
  <c r="CL827" i="2"/>
  <c r="CK826" i="2"/>
  <c r="BQ819" i="2"/>
  <c r="BR819" i="2" s="1"/>
  <c r="BS819" i="2" s="1"/>
  <c r="BT819" i="2" s="1"/>
  <c r="BU819" i="2" s="1"/>
  <c r="BV819" i="2" s="1"/>
  <c r="CE826" i="2"/>
  <c r="CF827" i="2"/>
  <c r="CA821" i="2"/>
  <c r="CA822" i="2"/>
  <c r="BW820" i="2"/>
  <c r="BZ820" i="2" s="1"/>
  <c r="BP817" i="2"/>
  <c r="R825" i="2"/>
  <c r="S825" i="2"/>
  <c r="T826" i="2"/>
  <c r="Q824" i="2"/>
  <c r="P826" i="2"/>
  <c r="U826" i="2" s="1"/>
  <c r="X78" i="2"/>
  <c r="CN827" i="2" l="1"/>
  <c r="CO827" i="2" s="1"/>
  <c r="CS827" i="2"/>
  <c r="CR827" i="2"/>
  <c r="CL826" i="2"/>
  <c r="CK825" i="2"/>
  <c r="BQ818" i="2"/>
  <c r="BR818" i="2" s="1"/>
  <c r="BS818" i="2" s="1"/>
  <c r="BT818" i="2" s="1"/>
  <c r="BU818" i="2" s="1"/>
  <c r="BV818" i="2" s="1"/>
  <c r="CE825" i="2"/>
  <c r="CF826" i="2"/>
  <c r="BX820" i="2"/>
  <c r="BW819" i="2"/>
  <c r="BZ819" i="2" s="1"/>
  <c r="BP816" i="2"/>
  <c r="R824" i="2"/>
  <c r="S824" i="2"/>
  <c r="T825" i="2"/>
  <c r="Q823" i="2"/>
  <c r="P825" i="2"/>
  <c r="U825" i="2" s="1"/>
  <c r="X79" i="2"/>
  <c r="CN826" i="2" l="1"/>
  <c r="CO826" i="2" s="1"/>
  <c r="CS826" i="2"/>
  <c r="CR826" i="2"/>
  <c r="CL825" i="2"/>
  <c r="CK824" i="2"/>
  <c r="BQ817" i="2"/>
  <c r="BR817" i="2" s="1"/>
  <c r="BS817" i="2" s="1"/>
  <c r="BT817" i="2" s="1"/>
  <c r="BU817" i="2" s="1"/>
  <c r="BV817" i="2" s="1"/>
  <c r="CE824" i="2"/>
  <c r="CF825" i="2"/>
  <c r="CA820" i="2"/>
  <c r="BX819" i="2"/>
  <c r="BW818" i="2"/>
  <c r="BZ818" i="2" s="1"/>
  <c r="BP815" i="2"/>
  <c r="R823" i="2"/>
  <c r="S823" i="2"/>
  <c r="T824" i="2"/>
  <c r="Q822" i="2"/>
  <c r="P824" i="2"/>
  <c r="U824" i="2" s="1"/>
  <c r="X80" i="2"/>
  <c r="CN825" i="2" l="1"/>
  <c r="CO825" i="2" s="1"/>
  <c r="CR825" i="2"/>
  <c r="CS825" i="2"/>
  <c r="CL824" i="2"/>
  <c r="CK823" i="2"/>
  <c r="BQ816" i="2"/>
  <c r="BR816" i="2" s="1"/>
  <c r="BS816" i="2" s="1"/>
  <c r="BT816" i="2" s="1"/>
  <c r="BU816" i="2" s="1"/>
  <c r="BV816" i="2" s="1"/>
  <c r="CE823" i="2"/>
  <c r="CF824" i="2"/>
  <c r="CA819" i="2"/>
  <c r="BX818" i="2"/>
  <c r="BW817" i="2"/>
  <c r="BZ817" i="2" s="1"/>
  <c r="BP814" i="2"/>
  <c r="R822" i="2"/>
  <c r="S822" i="2"/>
  <c r="T823" i="2"/>
  <c r="Q821" i="2"/>
  <c r="P823" i="2"/>
  <c r="U823" i="2" s="1"/>
  <c r="X81" i="2"/>
  <c r="CN824" i="2" l="1"/>
  <c r="CO824" i="2" s="1"/>
  <c r="CS824" i="2"/>
  <c r="CR824" i="2"/>
  <c r="CL823" i="2"/>
  <c r="CK822" i="2"/>
  <c r="BQ815" i="2"/>
  <c r="BR815" i="2" s="1"/>
  <c r="BS815" i="2" s="1"/>
  <c r="BT815" i="2" s="1"/>
  <c r="BU815" i="2" s="1"/>
  <c r="BV815" i="2" s="1"/>
  <c r="CE822" i="2"/>
  <c r="CF823" i="2"/>
  <c r="CA818" i="2"/>
  <c r="BX817" i="2"/>
  <c r="BW816" i="2"/>
  <c r="BZ816" i="2" s="1"/>
  <c r="BP813" i="2"/>
  <c r="R821" i="2"/>
  <c r="S821" i="2"/>
  <c r="T822" i="2"/>
  <c r="Q820" i="2"/>
  <c r="P822" i="2"/>
  <c r="U822" i="2" s="1"/>
  <c r="X82" i="2"/>
  <c r="CN823" i="2" l="1"/>
  <c r="CO823" i="2" s="1"/>
  <c r="CR823" i="2"/>
  <c r="CS823" i="2"/>
  <c r="CL822" i="2"/>
  <c r="CK821" i="2"/>
  <c r="BQ814" i="2"/>
  <c r="BR814" i="2" s="1"/>
  <c r="BS814" i="2" s="1"/>
  <c r="BT814" i="2" s="1"/>
  <c r="BU814" i="2" s="1"/>
  <c r="BV814" i="2" s="1"/>
  <c r="CE821" i="2"/>
  <c r="CF822" i="2"/>
  <c r="CA817" i="2"/>
  <c r="BW815" i="2"/>
  <c r="BZ815" i="2" s="1"/>
  <c r="BX816" i="2"/>
  <c r="BP812" i="2"/>
  <c r="R820" i="2"/>
  <c r="S820" i="2"/>
  <c r="T821" i="2"/>
  <c r="Q819" i="2"/>
  <c r="P821" i="2"/>
  <c r="U821" i="2" s="1"/>
  <c r="X83" i="2"/>
  <c r="CN822" i="2" l="1"/>
  <c r="CO822" i="2" s="1"/>
  <c r="CS822" i="2"/>
  <c r="CR822" i="2"/>
  <c r="CL821" i="2"/>
  <c r="CK820" i="2"/>
  <c r="BQ813" i="2"/>
  <c r="BR813" i="2" s="1"/>
  <c r="BS813" i="2" s="1"/>
  <c r="BT813" i="2" s="1"/>
  <c r="BU813" i="2" s="1"/>
  <c r="BV813" i="2" s="1"/>
  <c r="BW813" i="2" s="1"/>
  <c r="BX815" i="2"/>
  <c r="CA815" i="2" s="1"/>
  <c r="CE820" i="2"/>
  <c r="CF821" i="2"/>
  <c r="CA816" i="2"/>
  <c r="BW814" i="2"/>
  <c r="BZ814" i="2" s="1"/>
  <c r="BP811" i="2"/>
  <c r="R819" i="2"/>
  <c r="S819" i="2"/>
  <c r="T820" i="2"/>
  <c r="Q818" i="2"/>
  <c r="P820" i="2"/>
  <c r="U820" i="2" s="1"/>
  <c r="X84" i="2"/>
  <c r="CN821" i="2" l="1"/>
  <c r="CO821" i="2" s="1"/>
  <c r="CR821" i="2"/>
  <c r="CS821" i="2"/>
  <c r="CL820" i="2"/>
  <c r="CK819" i="2"/>
  <c r="BQ812" i="2"/>
  <c r="BR812" i="2" s="1"/>
  <c r="BS812" i="2" s="1"/>
  <c r="BT812" i="2" s="1"/>
  <c r="BU812" i="2" s="1"/>
  <c r="BV812" i="2" s="1"/>
  <c r="CE819" i="2"/>
  <c r="CF820" i="2"/>
  <c r="BZ813" i="2"/>
  <c r="BX814" i="2"/>
  <c r="BX813" i="2"/>
  <c r="BP810" i="2"/>
  <c r="R818" i="2"/>
  <c r="S818" i="2"/>
  <c r="T819" i="2"/>
  <c r="Q817" i="2"/>
  <c r="P819" i="2"/>
  <c r="U819" i="2" s="1"/>
  <c r="X85" i="2"/>
  <c r="CN820" i="2" l="1"/>
  <c r="CO820" i="2" s="1"/>
  <c r="CR820" i="2"/>
  <c r="CS820" i="2"/>
  <c r="CL819" i="2"/>
  <c r="CK818" i="2"/>
  <c r="BQ811" i="2"/>
  <c r="BR811" i="2" s="1"/>
  <c r="BS811" i="2" s="1"/>
  <c r="BT811" i="2" s="1"/>
  <c r="BU811" i="2" s="1"/>
  <c r="BV811" i="2" s="1"/>
  <c r="BW811" i="2" s="1"/>
  <c r="CE818" i="2"/>
  <c r="CF819" i="2"/>
  <c r="CA813" i="2"/>
  <c r="CA814" i="2"/>
  <c r="BW812" i="2"/>
  <c r="BZ812" i="2" s="1"/>
  <c r="BP809" i="2"/>
  <c r="R817" i="2"/>
  <c r="S817" i="2"/>
  <c r="T818" i="2"/>
  <c r="Q816" i="2"/>
  <c r="P818" i="2"/>
  <c r="U818" i="2" s="1"/>
  <c r="X86" i="2"/>
  <c r="CN819" i="2" l="1"/>
  <c r="CO819" i="2" s="1"/>
  <c r="CS819" i="2"/>
  <c r="CR819" i="2"/>
  <c r="CL818" i="2"/>
  <c r="CK817" i="2"/>
  <c r="BQ810" i="2"/>
  <c r="BR810" i="2" s="1"/>
  <c r="BS810" i="2" s="1"/>
  <c r="BT810" i="2" s="1"/>
  <c r="BU810" i="2" s="1"/>
  <c r="BV810" i="2" s="1"/>
  <c r="CE817" i="2"/>
  <c r="CF818" i="2"/>
  <c r="BZ811" i="2"/>
  <c r="BX812" i="2"/>
  <c r="BX811" i="2"/>
  <c r="BP808" i="2"/>
  <c r="R816" i="2"/>
  <c r="S816" i="2"/>
  <c r="T817" i="2"/>
  <c r="Q815" i="2"/>
  <c r="P817" i="2"/>
  <c r="U817" i="2" s="1"/>
  <c r="X87" i="2"/>
  <c r="CN818" i="2" l="1"/>
  <c r="CO818" i="2" s="1"/>
  <c r="CS818" i="2"/>
  <c r="CR818" i="2"/>
  <c r="CL817" i="2"/>
  <c r="CK816" i="2"/>
  <c r="BQ809" i="2"/>
  <c r="BR809" i="2" s="1"/>
  <c r="BS809" i="2" s="1"/>
  <c r="BT809" i="2" s="1"/>
  <c r="BU809" i="2" s="1"/>
  <c r="BV809" i="2" s="1"/>
  <c r="CE816" i="2"/>
  <c r="CF817" i="2"/>
  <c r="CA811" i="2"/>
  <c r="CA812" i="2"/>
  <c r="BW810" i="2"/>
  <c r="BZ810" i="2" s="1"/>
  <c r="BP807" i="2"/>
  <c r="R815" i="2"/>
  <c r="S815" i="2"/>
  <c r="T816" i="2"/>
  <c r="Q814" i="2"/>
  <c r="P816" i="2"/>
  <c r="U816" i="2" s="1"/>
  <c r="X88" i="2"/>
  <c r="CN817" i="2" l="1"/>
  <c r="CO817" i="2" s="1"/>
  <c r="CR817" i="2"/>
  <c r="CS817" i="2"/>
  <c r="CL816" i="2"/>
  <c r="CK815" i="2"/>
  <c r="BQ808" i="2"/>
  <c r="BR808" i="2" s="1"/>
  <c r="BS808" i="2" s="1"/>
  <c r="BT808" i="2" s="1"/>
  <c r="BU808" i="2" s="1"/>
  <c r="BV808" i="2" s="1"/>
  <c r="CE815" i="2"/>
  <c r="CF816" i="2"/>
  <c r="BX810" i="2"/>
  <c r="BW809" i="2"/>
  <c r="BZ809" i="2" s="1"/>
  <c r="BP806" i="2"/>
  <c r="R814" i="2"/>
  <c r="S814" i="2"/>
  <c r="T815" i="2"/>
  <c r="Q813" i="2"/>
  <c r="P815" i="2"/>
  <c r="U815" i="2" s="1"/>
  <c r="X89" i="2"/>
  <c r="CN816" i="2" l="1"/>
  <c r="CO816" i="2" s="1"/>
  <c r="CR816" i="2"/>
  <c r="CS816" i="2"/>
  <c r="CL815" i="2"/>
  <c r="CK814" i="2"/>
  <c r="BQ807" i="2"/>
  <c r="BR807" i="2" s="1"/>
  <c r="BS807" i="2" s="1"/>
  <c r="BT807" i="2" s="1"/>
  <c r="BU807" i="2" s="1"/>
  <c r="BV807" i="2" s="1"/>
  <c r="CE814" i="2"/>
  <c r="CF815" i="2"/>
  <c r="CA810" i="2"/>
  <c r="BX809" i="2"/>
  <c r="BW808" i="2"/>
  <c r="BZ808" i="2" s="1"/>
  <c r="BP805" i="2"/>
  <c r="R813" i="2"/>
  <c r="S813" i="2"/>
  <c r="T814" i="2"/>
  <c r="Q812" i="2"/>
  <c r="P814" i="2"/>
  <c r="U814" i="2" s="1"/>
  <c r="X90" i="2"/>
  <c r="CN815" i="2" l="1"/>
  <c r="CO815" i="2" s="1"/>
  <c r="CS815" i="2"/>
  <c r="CR815" i="2"/>
  <c r="CL814" i="2"/>
  <c r="CN814" i="2" s="1"/>
  <c r="CK813" i="2"/>
  <c r="BQ806" i="2"/>
  <c r="BR806" i="2" s="1"/>
  <c r="BS806" i="2" s="1"/>
  <c r="BT806" i="2" s="1"/>
  <c r="BU806" i="2" s="1"/>
  <c r="BV806" i="2" s="1"/>
  <c r="CE813" i="2"/>
  <c r="CF814" i="2"/>
  <c r="CA809" i="2"/>
  <c r="BX808" i="2"/>
  <c r="BW807" i="2"/>
  <c r="BZ807" i="2" s="1"/>
  <c r="BP804" i="2"/>
  <c r="R812" i="2"/>
  <c r="S812" i="2"/>
  <c r="T813" i="2"/>
  <c r="Q811" i="2"/>
  <c r="P813" i="2"/>
  <c r="U813" i="2" s="1"/>
  <c r="X91" i="2"/>
  <c r="CS814" i="2" l="1"/>
  <c r="CR814" i="2"/>
  <c r="CO814" i="2"/>
  <c r="CL813" i="2"/>
  <c r="CN813" i="2" s="1"/>
  <c r="CK812" i="2"/>
  <c r="BQ805" i="2"/>
  <c r="BR805" i="2" s="1"/>
  <c r="BS805" i="2" s="1"/>
  <c r="BT805" i="2" s="1"/>
  <c r="BU805" i="2" s="1"/>
  <c r="BV805" i="2" s="1"/>
  <c r="BW805" i="2" s="1"/>
  <c r="CE812" i="2"/>
  <c r="CF813" i="2"/>
  <c r="CA808" i="2"/>
  <c r="BX807" i="2"/>
  <c r="BW806" i="2"/>
  <c r="BZ806" i="2" s="1"/>
  <c r="BP803" i="2"/>
  <c r="R811" i="2"/>
  <c r="S811" i="2"/>
  <c r="T812" i="2"/>
  <c r="Q810" i="2"/>
  <c r="P812" i="2"/>
  <c r="U812" i="2" s="1"/>
  <c r="X92" i="2"/>
  <c r="CS813" i="2" l="1"/>
  <c r="CR813" i="2"/>
  <c r="CO813" i="2"/>
  <c r="CL812" i="2"/>
  <c r="CN812" i="2" s="1"/>
  <c r="CK811" i="2"/>
  <c r="BQ804" i="2"/>
  <c r="BR804" i="2" s="1"/>
  <c r="BS804" i="2" s="1"/>
  <c r="BT804" i="2" s="1"/>
  <c r="BU804" i="2" s="1"/>
  <c r="BV804" i="2" s="1"/>
  <c r="CE811" i="2"/>
  <c r="CF812" i="2"/>
  <c r="BZ805" i="2"/>
  <c r="CA807" i="2"/>
  <c r="BX806" i="2"/>
  <c r="BX805" i="2"/>
  <c r="BP802" i="2"/>
  <c r="R810" i="2"/>
  <c r="S810" i="2"/>
  <c r="T811" i="2"/>
  <c r="Q809" i="2"/>
  <c r="P811" i="2"/>
  <c r="U811" i="2" s="1"/>
  <c r="X93" i="2"/>
  <c r="CR812" i="2" l="1"/>
  <c r="CS812" i="2"/>
  <c r="CO812" i="2"/>
  <c r="CL811" i="2"/>
  <c r="CN811" i="2" s="1"/>
  <c r="CK810" i="2"/>
  <c r="BQ803" i="2"/>
  <c r="BR803" i="2" s="1"/>
  <c r="BS803" i="2" s="1"/>
  <c r="BT803" i="2" s="1"/>
  <c r="BU803" i="2" s="1"/>
  <c r="BV803" i="2" s="1"/>
  <c r="BW803" i="2" s="1"/>
  <c r="CE810" i="2"/>
  <c r="CF811" i="2"/>
  <c r="CA805" i="2"/>
  <c r="CA806" i="2"/>
  <c r="BW804" i="2"/>
  <c r="BZ804" i="2" s="1"/>
  <c r="BP801" i="2"/>
  <c r="R809" i="2"/>
  <c r="S809" i="2"/>
  <c r="T810" i="2"/>
  <c r="Q808" i="2"/>
  <c r="P810" i="2"/>
  <c r="U810" i="2" s="1"/>
  <c r="X94" i="2"/>
  <c r="CR811" i="2" l="1"/>
  <c r="CS811" i="2"/>
  <c r="CO811" i="2"/>
  <c r="CL810" i="2"/>
  <c r="CN810" i="2" s="1"/>
  <c r="CK809" i="2"/>
  <c r="BQ802" i="2"/>
  <c r="BR802" i="2" s="1"/>
  <c r="BS802" i="2" s="1"/>
  <c r="BT802" i="2" s="1"/>
  <c r="BU802" i="2" s="1"/>
  <c r="BV802" i="2" s="1"/>
  <c r="CE809" i="2"/>
  <c r="CF810" i="2"/>
  <c r="BZ803" i="2"/>
  <c r="BX804" i="2"/>
  <c r="BX803" i="2"/>
  <c r="BP800" i="2"/>
  <c r="R808" i="2"/>
  <c r="S808" i="2"/>
  <c r="T809" i="2"/>
  <c r="Q807" i="2"/>
  <c r="P809" i="2"/>
  <c r="U809" i="2" s="1"/>
  <c r="X95" i="2"/>
  <c r="CS810" i="2" l="1"/>
  <c r="CR810" i="2"/>
  <c r="CO810" i="2"/>
  <c r="CL809" i="2"/>
  <c r="CN809" i="2" s="1"/>
  <c r="CK808" i="2"/>
  <c r="BQ801" i="2"/>
  <c r="BR801" i="2" s="1"/>
  <c r="BS801" i="2" s="1"/>
  <c r="BT801" i="2" s="1"/>
  <c r="BU801" i="2" s="1"/>
  <c r="BV801" i="2" s="1"/>
  <c r="CE808" i="2"/>
  <c r="CF809" i="2"/>
  <c r="CA803" i="2"/>
  <c r="CA804" i="2"/>
  <c r="BW802" i="2"/>
  <c r="BZ802" i="2" s="1"/>
  <c r="BP799" i="2"/>
  <c r="R807" i="2"/>
  <c r="S807" i="2"/>
  <c r="T808" i="2"/>
  <c r="Q806" i="2"/>
  <c r="P808" i="2"/>
  <c r="U808" i="2" s="1"/>
  <c r="X96" i="2"/>
  <c r="CR809" i="2" l="1"/>
  <c r="CS809" i="2"/>
  <c r="CO809" i="2"/>
  <c r="CL808" i="2"/>
  <c r="CN808" i="2" s="1"/>
  <c r="CK807" i="2"/>
  <c r="BQ800" i="2"/>
  <c r="BR800" i="2" s="1"/>
  <c r="BS800" i="2" s="1"/>
  <c r="BT800" i="2" s="1"/>
  <c r="BU800" i="2" s="1"/>
  <c r="BV800" i="2" s="1"/>
  <c r="CE807" i="2"/>
  <c r="CF808" i="2"/>
  <c r="BX802" i="2"/>
  <c r="BW801" i="2"/>
  <c r="BZ801" i="2" s="1"/>
  <c r="BP798" i="2"/>
  <c r="R806" i="2"/>
  <c r="S806" i="2"/>
  <c r="T807" i="2"/>
  <c r="Q805" i="2"/>
  <c r="P807" i="2"/>
  <c r="U807" i="2" s="1"/>
  <c r="X97" i="2"/>
  <c r="CR808" i="2" l="1"/>
  <c r="CS808" i="2"/>
  <c r="CO808" i="2"/>
  <c r="CL807" i="2"/>
  <c r="CN807" i="2" s="1"/>
  <c r="CK806" i="2"/>
  <c r="BQ799" i="2"/>
  <c r="BR799" i="2" s="1"/>
  <c r="BS799" i="2" s="1"/>
  <c r="BT799" i="2" s="1"/>
  <c r="BU799" i="2" s="1"/>
  <c r="BV799" i="2" s="1"/>
  <c r="CE806" i="2"/>
  <c r="CF807" i="2"/>
  <c r="CA802" i="2"/>
  <c r="BX801" i="2"/>
  <c r="BW800" i="2"/>
  <c r="BZ800" i="2" s="1"/>
  <c r="BP797" i="2"/>
  <c r="R805" i="2"/>
  <c r="S805" i="2"/>
  <c r="T806" i="2"/>
  <c r="Q804" i="2"/>
  <c r="P806" i="2"/>
  <c r="U806" i="2" s="1"/>
  <c r="X98" i="2"/>
  <c r="CR807" i="2" l="1"/>
  <c r="CS807" i="2"/>
  <c r="CO807" i="2"/>
  <c r="CL806" i="2"/>
  <c r="CN806" i="2" s="1"/>
  <c r="CK805" i="2"/>
  <c r="BQ798" i="2"/>
  <c r="BR798" i="2" s="1"/>
  <c r="BS798" i="2" s="1"/>
  <c r="BT798" i="2" s="1"/>
  <c r="BU798" i="2" s="1"/>
  <c r="BV798" i="2" s="1"/>
  <c r="CF806" i="2"/>
  <c r="CE805" i="2"/>
  <c r="CA801" i="2"/>
  <c r="BX800" i="2"/>
  <c r="BW799" i="2"/>
  <c r="BZ799" i="2" s="1"/>
  <c r="BP796" i="2"/>
  <c r="R804" i="2"/>
  <c r="S804" i="2"/>
  <c r="T805" i="2"/>
  <c r="Q803" i="2"/>
  <c r="P805" i="2"/>
  <c r="U805" i="2" s="1"/>
  <c r="X99" i="2"/>
  <c r="CS806" i="2" l="1"/>
  <c r="CR806" i="2"/>
  <c r="CO806" i="2"/>
  <c r="CL805" i="2"/>
  <c r="CN805" i="2" s="1"/>
  <c r="CK804" i="2"/>
  <c r="BQ797" i="2"/>
  <c r="BR797" i="2" s="1"/>
  <c r="BS797" i="2" s="1"/>
  <c r="BT797" i="2" s="1"/>
  <c r="BU797" i="2" s="1"/>
  <c r="BV797" i="2" s="1"/>
  <c r="CE804" i="2"/>
  <c r="CF805" i="2"/>
  <c r="CA800" i="2"/>
  <c r="BX799" i="2"/>
  <c r="BW798" i="2"/>
  <c r="BZ798" i="2" s="1"/>
  <c r="BP795" i="2"/>
  <c r="R803" i="2"/>
  <c r="S803" i="2"/>
  <c r="T804" i="2"/>
  <c r="Q802" i="2"/>
  <c r="P804" i="2"/>
  <c r="U804" i="2" s="1"/>
  <c r="X100" i="2"/>
  <c r="CR805" i="2" l="1"/>
  <c r="CS805" i="2"/>
  <c r="CO805" i="2"/>
  <c r="CL804" i="2"/>
  <c r="CN804" i="2" s="1"/>
  <c r="CK803" i="2"/>
  <c r="BQ796" i="2"/>
  <c r="BR796" i="2" s="1"/>
  <c r="BS796" i="2" s="1"/>
  <c r="BT796" i="2" s="1"/>
  <c r="BU796" i="2" s="1"/>
  <c r="BV796" i="2" s="1"/>
  <c r="CE803" i="2"/>
  <c r="CF804" i="2"/>
  <c r="CA799" i="2"/>
  <c r="BX798" i="2"/>
  <c r="BW797" i="2"/>
  <c r="BZ797" i="2" s="1"/>
  <c r="BP794" i="2"/>
  <c r="R802" i="2"/>
  <c r="S802" i="2"/>
  <c r="T803" i="2"/>
  <c r="Q801" i="2"/>
  <c r="P803" i="2"/>
  <c r="U803" i="2" s="1"/>
  <c r="X101" i="2"/>
  <c r="CS804" i="2" l="1"/>
  <c r="CR804" i="2"/>
  <c r="CO804" i="2"/>
  <c r="CL803" i="2"/>
  <c r="CN803" i="2" s="1"/>
  <c r="CK802" i="2"/>
  <c r="BQ795" i="2"/>
  <c r="BR795" i="2" s="1"/>
  <c r="BS795" i="2" s="1"/>
  <c r="BT795" i="2" s="1"/>
  <c r="BU795" i="2" s="1"/>
  <c r="BV795" i="2" s="1"/>
  <c r="CE802" i="2"/>
  <c r="CF803" i="2"/>
  <c r="CA798" i="2"/>
  <c r="BX797" i="2"/>
  <c r="BW796" i="2"/>
  <c r="BZ796" i="2" s="1"/>
  <c r="BP793" i="2"/>
  <c r="R801" i="2"/>
  <c r="S801" i="2"/>
  <c r="T802" i="2"/>
  <c r="Q800" i="2"/>
  <c r="P802" i="2"/>
  <c r="U802" i="2" s="1"/>
  <c r="X102" i="2"/>
  <c r="CR803" i="2" l="1"/>
  <c r="CS803" i="2"/>
  <c r="CO803" i="2"/>
  <c r="CL802" i="2"/>
  <c r="CN802" i="2" s="1"/>
  <c r="CK801" i="2"/>
  <c r="BQ794" i="2"/>
  <c r="BR794" i="2" s="1"/>
  <c r="BS794" i="2" s="1"/>
  <c r="BT794" i="2" s="1"/>
  <c r="BU794" i="2" s="1"/>
  <c r="BV794" i="2" s="1"/>
  <c r="CE801" i="2"/>
  <c r="CF802" i="2"/>
  <c r="CA797" i="2"/>
  <c r="BX796" i="2"/>
  <c r="BW795" i="2"/>
  <c r="BZ795" i="2" s="1"/>
  <c r="BP792" i="2"/>
  <c r="R800" i="2"/>
  <c r="S800" i="2"/>
  <c r="T801" i="2"/>
  <c r="Q799" i="2"/>
  <c r="P801" i="2"/>
  <c r="U801" i="2" s="1"/>
  <c r="X103" i="2"/>
  <c r="CS802" i="2" l="1"/>
  <c r="CR802" i="2"/>
  <c r="CO802" i="2"/>
  <c r="CL801" i="2"/>
  <c r="CN801" i="2" s="1"/>
  <c r="CK800" i="2"/>
  <c r="BQ793" i="2"/>
  <c r="BR793" i="2" s="1"/>
  <c r="BS793" i="2" s="1"/>
  <c r="BT793" i="2" s="1"/>
  <c r="BU793" i="2" s="1"/>
  <c r="BV793" i="2" s="1"/>
  <c r="CE800" i="2"/>
  <c r="CF801" i="2"/>
  <c r="CA796" i="2"/>
  <c r="BX795" i="2"/>
  <c r="BW794" i="2"/>
  <c r="BZ794" i="2" s="1"/>
  <c r="BP791" i="2"/>
  <c r="R799" i="2"/>
  <c r="S799" i="2"/>
  <c r="T800" i="2"/>
  <c r="Q798" i="2"/>
  <c r="P800" i="2"/>
  <c r="U800" i="2" s="1"/>
  <c r="X104" i="2"/>
  <c r="CS801" i="2" l="1"/>
  <c r="CR801" i="2"/>
  <c r="CO801" i="2"/>
  <c r="CL800" i="2"/>
  <c r="CN800" i="2" s="1"/>
  <c r="CK799" i="2"/>
  <c r="BQ792" i="2"/>
  <c r="BR792" i="2" s="1"/>
  <c r="BS792" i="2" s="1"/>
  <c r="BT792" i="2" s="1"/>
  <c r="BU792" i="2" s="1"/>
  <c r="BV792" i="2" s="1"/>
  <c r="CE799" i="2"/>
  <c r="CE798" i="2" s="1"/>
  <c r="CF800" i="2"/>
  <c r="CA795" i="2"/>
  <c r="BX794" i="2"/>
  <c r="BW793" i="2"/>
  <c r="BZ793" i="2" s="1"/>
  <c r="BP790" i="2"/>
  <c r="R798" i="2"/>
  <c r="S798" i="2"/>
  <c r="T799" i="2"/>
  <c r="Q797" i="2"/>
  <c r="P799" i="2"/>
  <c r="U799" i="2" s="1"/>
  <c r="X105" i="2"/>
  <c r="CR800" i="2" l="1"/>
  <c r="CS800" i="2"/>
  <c r="CO800" i="2"/>
  <c r="CL799" i="2"/>
  <c r="CN799" i="2" s="1"/>
  <c r="CK798" i="2"/>
  <c r="BQ791" i="2"/>
  <c r="BR791" i="2" s="1"/>
  <c r="BS791" i="2" s="1"/>
  <c r="BT791" i="2" s="1"/>
  <c r="BU791" i="2" s="1"/>
  <c r="BV791" i="2" s="1"/>
  <c r="BW791" i="2" s="1"/>
  <c r="CE797" i="2"/>
  <c r="CF798" i="2"/>
  <c r="CF799" i="2"/>
  <c r="CA794" i="2"/>
  <c r="BX793" i="2"/>
  <c r="BW792" i="2"/>
  <c r="BZ792" i="2" s="1"/>
  <c r="BP789" i="2"/>
  <c r="R797" i="2"/>
  <c r="S797" i="2"/>
  <c r="T798" i="2"/>
  <c r="Q796" i="2"/>
  <c r="P798" i="2"/>
  <c r="U798" i="2" s="1"/>
  <c r="X106" i="2"/>
  <c r="CR799" i="2" l="1"/>
  <c r="CS799" i="2"/>
  <c r="CO799" i="2"/>
  <c r="CL798" i="2"/>
  <c r="CN798" i="2" s="1"/>
  <c r="CK797" i="2"/>
  <c r="BQ790" i="2"/>
  <c r="BR790" i="2" s="1"/>
  <c r="BS790" i="2" s="1"/>
  <c r="BT790" i="2" s="1"/>
  <c r="BU790" i="2" s="1"/>
  <c r="BV790" i="2" s="1"/>
  <c r="CE796" i="2"/>
  <c r="CF797" i="2"/>
  <c r="BZ791" i="2"/>
  <c r="CA793" i="2"/>
  <c r="BX792" i="2"/>
  <c r="BX791" i="2"/>
  <c r="BP788" i="2"/>
  <c r="R796" i="2"/>
  <c r="S796" i="2"/>
  <c r="T797" i="2"/>
  <c r="Q795" i="2"/>
  <c r="P797" i="2"/>
  <c r="U797" i="2" s="1"/>
  <c r="X107" i="2"/>
  <c r="CS798" i="2" l="1"/>
  <c r="CR798" i="2"/>
  <c r="CO798" i="2"/>
  <c r="CL797" i="2"/>
  <c r="CN797" i="2" s="1"/>
  <c r="CK796" i="2"/>
  <c r="BQ789" i="2"/>
  <c r="BR789" i="2" s="1"/>
  <c r="BS789" i="2" s="1"/>
  <c r="BT789" i="2" s="1"/>
  <c r="BU789" i="2" s="1"/>
  <c r="BV789" i="2" s="1"/>
  <c r="BW789" i="2" s="1"/>
  <c r="CE795" i="2"/>
  <c r="CF796" i="2"/>
  <c r="CA791" i="2"/>
  <c r="CA792" i="2"/>
  <c r="BW790" i="2"/>
  <c r="BZ790" i="2" s="1"/>
  <c r="BP787" i="2"/>
  <c r="R795" i="2"/>
  <c r="S795" i="2"/>
  <c r="T796" i="2"/>
  <c r="Q794" i="2"/>
  <c r="P796" i="2"/>
  <c r="U796" i="2" s="1"/>
  <c r="X108" i="2"/>
  <c r="CR797" i="2" l="1"/>
  <c r="CS797" i="2"/>
  <c r="CO797" i="2"/>
  <c r="CL796" i="2"/>
  <c r="CN796" i="2" s="1"/>
  <c r="CK795" i="2"/>
  <c r="BQ788" i="2"/>
  <c r="BR788" i="2" s="1"/>
  <c r="BS788" i="2" s="1"/>
  <c r="BT788" i="2" s="1"/>
  <c r="BU788" i="2" s="1"/>
  <c r="BV788" i="2" s="1"/>
  <c r="CE794" i="2"/>
  <c r="CF795" i="2"/>
  <c r="BZ789" i="2"/>
  <c r="BX790" i="2"/>
  <c r="BX789" i="2"/>
  <c r="BP786" i="2"/>
  <c r="R794" i="2"/>
  <c r="S794" i="2"/>
  <c r="T795" i="2"/>
  <c r="Q793" i="2"/>
  <c r="P795" i="2"/>
  <c r="U795" i="2" s="1"/>
  <c r="X109" i="2"/>
  <c r="CR796" i="2" l="1"/>
  <c r="CS796" i="2"/>
  <c r="CO796" i="2"/>
  <c r="CL795" i="2"/>
  <c r="CN795" i="2" s="1"/>
  <c r="CK794" i="2"/>
  <c r="BQ787" i="2"/>
  <c r="BR787" i="2" s="1"/>
  <c r="BS787" i="2" s="1"/>
  <c r="BT787" i="2" s="1"/>
  <c r="BU787" i="2" s="1"/>
  <c r="BV787" i="2" s="1"/>
  <c r="BW787" i="2" s="1"/>
  <c r="CF794" i="2"/>
  <c r="CE793" i="2"/>
  <c r="CA789" i="2"/>
  <c r="CA790" i="2"/>
  <c r="BW788" i="2"/>
  <c r="BZ788" i="2" s="1"/>
  <c r="BP785" i="2"/>
  <c r="R793" i="2"/>
  <c r="S793" i="2"/>
  <c r="T794" i="2"/>
  <c r="Q792" i="2"/>
  <c r="P794" i="2"/>
  <c r="U794" i="2" s="1"/>
  <c r="X110" i="2"/>
  <c r="CS795" i="2" l="1"/>
  <c r="CR795" i="2"/>
  <c r="CO795" i="2"/>
  <c r="CL794" i="2"/>
  <c r="CN794" i="2" s="1"/>
  <c r="CK793" i="2"/>
  <c r="BQ786" i="2"/>
  <c r="BR786" i="2" s="1"/>
  <c r="BS786" i="2" s="1"/>
  <c r="BT786" i="2" s="1"/>
  <c r="BU786" i="2" s="1"/>
  <c r="BV786" i="2" s="1"/>
  <c r="CE792" i="2"/>
  <c r="CF793" i="2"/>
  <c r="BZ787" i="2"/>
  <c r="BX788" i="2"/>
  <c r="BX787" i="2"/>
  <c r="BP784" i="2"/>
  <c r="R792" i="2"/>
  <c r="S792" i="2"/>
  <c r="T793" i="2"/>
  <c r="Q791" i="2"/>
  <c r="P793" i="2"/>
  <c r="U793" i="2" s="1"/>
  <c r="X111" i="2"/>
  <c r="CS794" i="2" l="1"/>
  <c r="CR794" i="2"/>
  <c r="CO794" i="2"/>
  <c r="CL793" i="2"/>
  <c r="CN793" i="2" s="1"/>
  <c r="CK792" i="2"/>
  <c r="BQ785" i="2"/>
  <c r="BR785" i="2" s="1"/>
  <c r="BS785" i="2" s="1"/>
  <c r="BT785" i="2" s="1"/>
  <c r="BU785" i="2" s="1"/>
  <c r="BV785" i="2" s="1"/>
  <c r="CE791" i="2"/>
  <c r="CF792" i="2"/>
  <c r="CA787" i="2"/>
  <c r="CA788" i="2"/>
  <c r="BW786" i="2"/>
  <c r="BZ786" i="2" s="1"/>
  <c r="BP783" i="2"/>
  <c r="R791" i="2"/>
  <c r="S791" i="2"/>
  <c r="T792" i="2"/>
  <c r="Q790" i="2"/>
  <c r="P792" i="2"/>
  <c r="U792" i="2" s="1"/>
  <c r="X112" i="2"/>
  <c r="CR793" i="2" l="1"/>
  <c r="CS793" i="2"/>
  <c r="CO793" i="2"/>
  <c r="CL792" i="2"/>
  <c r="CN792" i="2" s="1"/>
  <c r="CK791" i="2"/>
  <c r="BQ784" i="2"/>
  <c r="BR784" i="2" s="1"/>
  <c r="BS784" i="2" s="1"/>
  <c r="BT784" i="2" s="1"/>
  <c r="BU784" i="2" s="1"/>
  <c r="BV784" i="2" s="1"/>
  <c r="CE790" i="2"/>
  <c r="CF791" i="2"/>
  <c r="BX786" i="2"/>
  <c r="BW785" i="2"/>
  <c r="BZ785" i="2" s="1"/>
  <c r="BP782" i="2"/>
  <c r="R790" i="2"/>
  <c r="S790" i="2"/>
  <c r="T791" i="2"/>
  <c r="Q789" i="2"/>
  <c r="P791" i="2"/>
  <c r="U791" i="2" s="1"/>
  <c r="X113" i="2"/>
  <c r="CS792" i="2" l="1"/>
  <c r="CR792" i="2"/>
  <c r="CO792" i="2"/>
  <c r="CL791" i="2"/>
  <c r="CN791" i="2" s="1"/>
  <c r="CK790" i="2"/>
  <c r="BQ783" i="2"/>
  <c r="BR783" i="2" s="1"/>
  <c r="BS783" i="2" s="1"/>
  <c r="BT783" i="2" s="1"/>
  <c r="BU783" i="2" s="1"/>
  <c r="BV783" i="2" s="1"/>
  <c r="BW783" i="2" s="1"/>
  <c r="CE789" i="2"/>
  <c r="CF790" i="2"/>
  <c r="CA786" i="2"/>
  <c r="BX785" i="2"/>
  <c r="BW784" i="2"/>
  <c r="BZ784" i="2" s="1"/>
  <c r="BP781" i="2"/>
  <c r="R789" i="2"/>
  <c r="S789" i="2"/>
  <c r="T790" i="2"/>
  <c r="Q788" i="2"/>
  <c r="P790" i="2"/>
  <c r="U790" i="2" s="1"/>
  <c r="X114" i="2"/>
  <c r="CR791" i="2" l="1"/>
  <c r="CS791" i="2"/>
  <c r="CO791" i="2"/>
  <c r="CL790" i="2"/>
  <c r="CN790" i="2" s="1"/>
  <c r="CK789" i="2"/>
  <c r="BQ782" i="2"/>
  <c r="BR782" i="2" s="1"/>
  <c r="BS782" i="2" s="1"/>
  <c r="BT782" i="2" s="1"/>
  <c r="BU782" i="2" s="1"/>
  <c r="BV782" i="2" s="1"/>
  <c r="CE788" i="2"/>
  <c r="CF789" i="2"/>
  <c r="BZ783" i="2"/>
  <c r="CA785" i="2"/>
  <c r="BX784" i="2"/>
  <c r="BX783" i="2"/>
  <c r="BP780" i="2"/>
  <c r="R788" i="2"/>
  <c r="S788" i="2"/>
  <c r="T789" i="2"/>
  <c r="Q787" i="2"/>
  <c r="P789" i="2"/>
  <c r="U789" i="2" s="1"/>
  <c r="X115" i="2"/>
  <c r="CS790" i="2" l="1"/>
  <c r="CR790" i="2"/>
  <c r="CO790" i="2"/>
  <c r="CL789" i="2"/>
  <c r="CN789" i="2" s="1"/>
  <c r="CK788" i="2"/>
  <c r="BQ781" i="2"/>
  <c r="BR781" i="2" s="1"/>
  <c r="BS781" i="2" s="1"/>
  <c r="BT781" i="2" s="1"/>
  <c r="BU781" i="2" s="1"/>
  <c r="BV781" i="2" s="1"/>
  <c r="BW781" i="2" s="1"/>
  <c r="CE787" i="2"/>
  <c r="CF788" i="2"/>
  <c r="CA783" i="2"/>
  <c r="CA784" i="2"/>
  <c r="BW782" i="2"/>
  <c r="BZ782" i="2" s="1"/>
  <c r="BP779" i="2"/>
  <c r="R787" i="2"/>
  <c r="S787" i="2"/>
  <c r="T788" i="2"/>
  <c r="Q786" i="2"/>
  <c r="P788" i="2"/>
  <c r="U788" i="2" s="1"/>
  <c r="X116" i="2"/>
  <c r="CR789" i="2" l="1"/>
  <c r="CS789" i="2"/>
  <c r="CO789" i="2"/>
  <c r="CL788" i="2"/>
  <c r="CN788" i="2" s="1"/>
  <c r="CK787" i="2"/>
  <c r="BQ780" i="2"/>
  <c r="BR780" i="2" s="1"/>
  <c r="BS780" i="2" s="1"/>
  <c r="BT780" i="2" s="1"/>
  <c r="BU780" i="2" s="1"/>
  <c r="BV780" i="2" s="1"/>
  <c r="CE786" i="2"/>
  <c r="CF787" i="2"/>
  <c r="BZ781" i="2"/>
  <c r="BX782" i="2"/>
  <c r="BX781" i="2"/>
  <c r="BP778" i="2"/>
  <c r="R786" i="2"/>
  <c r="S786" i="2"/>
  <c r="T787" i="2"/>
  <c r="Q785" i="2"/>
  <c r="P787" i="2"/>
  <c r="U787" i="2" s="1"/>
  <c r="X117" i="2"/>
  <c r="CR788" i="2" l="1"/>
  <c r="CS788" i="2"/>
  <c r="CO788" i="2"/>
  <c r="CL787" i="2"/>
  <c r="CN787" i="2" s="1"/>
  <c r="CK786" i="2"/>
  <c r="BQ779" i="2"/>
  <c r="BR779" i="2" s="1"/>
  <c r="BS779" i="2" s="1"/>
  <c r="BT779" i="2" s="1"/>
  <c r="BU779" i="2" s="1"/>
  <c r="BV779" i="2" s="1"/>
  <c r="CE785" i="2"/>
  <c r="CF786" i="2"/>
  <c r="CA781" i="2"/>
  <c r="CA782" i="2"/>
  <c r="BW780" i="2"/>
  <c r="BZ780" i="2" s="1"/>
  <c r="BP777" i="2"/>
  <c r="R785" i="2"/>
  <c r="S785" i="2"/>
  <c r="T786" i="2"/>
  <c r="Q784" i="2"/>
  <c r="P786" i="2"/>
  <c r="U786" i="2" s="1"/>
  <c r="X118" i="2"/>
  <c r="CS787" i="2" l="1"/>
  <c r="CR787" i="2"/>
  <c r="CO787" i="2"/>
  <c r="CL786" i="2"/>
  <c r="CN786" i="2" s="1"/>
  <c r="CK785" i="2"/>
  <c r="BQ778" i="2"/>
  <c r="BR778" i="2" s="1"/>
  <c r="BS778" i="2" s="1"/>
  <c r="BT778" i="2" s="1"/>
  <c r="BU778" i="2" s="1"/>
  <c r="BV778" i="2" s="1"/>
  <c r="CE784" i="2"/>
  <c r="CF785" i="2"/>
  <c r="BX780" i="2"/>
  <c r="BW779" i="2"/>
  <c r="BZ779" i="2" s="1"/>
  <c r="BP776" i="2"/>
  <c r="R784" i="2"/>
  <c r="S784" i="2"/>
  <c r="T785" i="2"/>
  <c r="Q783" i="2"/>
  <c r="P785" i="2"/>
  <c r="U785" i="2" s="1"/>
  <c r="X119" i="2"/>
  <c r="CS786" i="2" l="1"/>
  <c r="CR786" i="2"/>
  <c r="CO786" i="2"/>
  <c r="CL785" i="2"/>
  <c r="CN785" i="2" s="1"/>
  <c r="CK784" i="2"/>
  <c r="BQ777" i="2"/>
  <c r="BR777" i="2" s="1"/>
  <c r="BS777" i="2" s="1"/>
  <c r="BT777" i="2" s="1"/>
  <c r="BU777" i="2" s="1"/>
  <c r="BV777" i="2" s="1"/>
  <c r="CE783" i="2"/>
  <c r="CF784" i="2"/>
  <c r="CA780" i="2"/>
  <c r="BX779" i="2"/>
  <c r="BW778" i="2"/>
  <c r="BZ778" i="2" s="1"/>
  <c r="BP775" i="2"/>
  <c r="R783" i="2"/>
  <c r="S783" i="2"/>
  <c r="T784" i="2"/>
  <c r="Q782" i="2"/>
  <c r="P784" i="2"/>
  <c r="U784" i="2" s="1"/>
  <c r="X120" i="2"/>
  <c r="CS785" i="2" l="1"/>
  <c r="CR785" i="2"/>
  <c r="CO785" i="2"/>
  <c r="CL784" i="2"/>
  <c r="CN784" i="2" s="1"/>
  <c r="CK783" i="2"/>
  <c r="BQ776" i="2"/>
  <c r="BR776" i="2" s="1"/>
  <c r="BS776" i="2" s="1"/>
  <c r="BT776" i="2" s="1"/>
  <c r="BU776" i="2" s="1"/>
  <c r="BV776" i="2" s="1"/>
  <c r="CE782" i="2"/>
  <c r="CF783" i="2"/>
  <c r="CA779" i="2"/>
  <c r="BX778" i="2"/>
  <c r="BW777" i="2"/>
  <c r="BZ777" i="2" s="1"/>
  <c r="BP774" i="2"/>
  <c r="R782" i="2"/>
  <c r="S782" i="2"/>
  <c r="T783" i="2"/>
  <c r="Q781" i="2"/>
  <c r="P783" i="2"/>
  <c r="U783" i="2" s="1"/>
  <c r="X121" i="2"/>
  <c r="CR784" i="2" l="1"/>
  <c r="CS784" i="2"/>
  <c r="CO784" i="2"/>
  <c r="CL783" i="2"/>
  <c r="CN783" i="2" s="1"/>
  <c r="CK782" i="2"/>
  <c r="BQ775" i="2"/>
  <c r="BR775" i="2" s="1"/>
  <c r="BS775" i="2" s="1"/>
  <c r="BT775" i="2" s="1"/>
  <c r="BU775" i="2" s="1"/>
  <c r="BV775" i="2" s="1"/>
  <c r="BW775" i="2" s="1"/>
  <c r="CE781" i="2"/>
  <c r="CF782" i="2"/>
  <c r="CA778" i="2"/>
  <c r="BX777" i="2"/>
  <c r="BW776" i="2"/>
  <c r="BZ776" i="2" s="1"/>
  <c r="BP773" i="2"/>
  <c r="R781" i="2"/>
  <c r="S781" i="2"/>
  <c r="T782" i="2"/>
  <c r="Q780" i="2"/>
  <c r="P782" i="2"/>
  <c r="U782" i="2" s="1"/>
  <c r="X122" i="2"/>
  <c r="CR783" i="2" l="1"/>
  <c r="CS783" i="2"/>
  <c r="CO783" i="2"/>
  <c r="CL782" i="2"/>
  <c r="CN782" i="2" s="1"/>
  <c r="CK781" i="2"/>
  <c r="BQ774" i="2"/>
  <c r="BR774" i="2" s="1"/>
  <c r="BS774" i="2" s="1"/>
  <c r="BT774" i="2" s="1"/>
  <c r="BU774" i="2" s="1"/>
  <c r="BV774" i="2" s="1"/>
  <c r="CE780" i="2"/>
  <c r="CF781" i="2"/>
  <c r="BZ775" i="2"/>
  <c r="CA777" i="2"/>
  <c r="BX776" i="2"/>
  <c r="BX775" i="2"/>
  <c r="BP772" i="2"/>
  <c r="R780" i="2"/>
  <c r="S780" i="2"/>
  <c r="T781" i="2"/>
  <c r="Q779" i="2"/>
  <c r="P781" i="2"/>
  <c r="U781" i="2" s="1"/>
  <c r="X123" i="2"/>
  <c r="CS782" i="2" l="1"/>
  <c r="CR782" i="2"/>
  <c r="CO782" i="2"/>
  <c r="CL781" i="2"/>
  <c r="CN781" i="2" s="1"/>
  <c r="CK780" i="2"/>
  <c r="BQ773" i="2"/>
  <c r="BR773" i="2" s="1"/>
  <c r="BS773" i="2" s="1"/>
  <c r="BT773" i="2" s="1"/>
  <c r="BU773" i="2" s="1"/>
  <c r="BV773" i="2" s="1"/>
  <c r="BW773" i="2" s="1"/>
  <c r="CE779" i="2"/>
  <c r="CF780" i="2"/>
  <c r="CA775" i="2"/>
  <c r="CA776" i="2"/>
  <c r="BW774" i="2"/>
  <c r="BZ774" i="2" s="1"/>
  <c r="BP771" i="2"/>
  <c r="R779" i="2"/>
  <c r="S779" i="2"/>
  <c r="T780" i="2"/>
  <c r="Q778" i="2"/>
  <c r="P780" i="2"/>
  <c r="U780" i="2" s="1"/>
  <c r="X124" i="2"/>
  <c r="CR781" i="2" l="1"/>
  <c r="CS781" i="2"/>
  <c r="CO781" i="2"/>
  <c r="CL780" i="2"/>
  <c r="CN780" i="2" s="1"/>
  <c r="CK779" i="2"/>
  <c r="BQ772" i="2"/>
  <c r="BR772" i="2" s="1"/>
  <c r="BS772" i="2" s="1"/>
  <c r="BT772" i="2" s="1"/>
  <c r="BU772" i="2" s="1"/>
  <c r="BV772" i="2" s="1"/>
  <c r="CE778" i="2"/>
  <c r="CF779" i="2"/>
  <c r="BZ773" i="2"/>
  <c r="BX774" i="2"/>
  <c r="BX773" i="2"/>
  <c r="BP770" i="2"/>
  <c r="R778" i="2"/>
  <c r="S778" i="2"/>
  <c r="T779" i="2"/>
  <c r="Q777" i="2"/>
  <c r="P779" i="2"/>
  <c r="U779" i="2" s="1"/>
  <c r="X125" i="2"/>
  <c r="CR780" i="2" l="1"/>
  <c r="CS780" i="2"/>
  <c r="CO780" i="2"/>
  <c r="CL779" i="2"/>
  <c r="CN779" i="2" s="1"/>
  <c r="CK778" i="2"/>
  <c r="BQ771" i="2"/>
  <c r="BR771" i="2" s="1"/>
  <c r="BS771" i="2" s="1"/>
  <c r="BT771" i="2" s="1"/>
  <c r="BU771" i="2" s="1"/>
  <c r="BV771" i="2" s="1"/>
  <c r="CE777" i="2"/>
  <c r="CF778" i="2"/>
  <c r="CA773" i="2"/>
  <c r="CA774" i="2"/>
  <c r="BW772" i="2"/>
  <c r="BZ772" i="2" s="1"/>
  <c r="BP769" i="2"/>
  <c r="R777" i="2"/>
  <c r="S777" i="2"/>
  <c r="T778" i="2"/>
  <c r="Q776" i="2"/>
  <c r="P778" i="2"/>
  <c r="U778" i="2" s="1"/>
  <c r="X126" i="2"/>
  <c r="CR779" i="2" l="1"/>
  <c r="CS779" i="2"/>
  <c r="CO779" i="2"/>
  <c r="CL778" i="2"/>
  <c r="CN778" i="2" s="1"/>
  <c r="CK777" i="2"/>
  <c r="BQ770" i="2"/>
  <c r="BR770" i="2" s="1"/>
  <c r="BS770" i="2" s="1"/>
  <c r="BT770" i="2" s="1"/>
  <c r="BU770" i="2" s="1"/>
  <c r="BV770" i="2" s="1"/>
  <c r="CE776" i="2"/>
  <c r="CF777" i="2"/>
  <c r="BX772" i="2"/>
  <c r="BW771" i="2"/>
  <c r="BZ771" i="2" s="1"/>
  <c r="BP768" i="2"/>
  <c r="R776" i="2"/>
  <c r="S776" i="2"/>
  <c r="T777" i="2"/>
  <c r="Q775" i="2"/>
  <c r="P777" i="2"/>
  <c r="U777" i="2" s="1"/>
  <c r="X127" i="2"/>
  <c r="CS778" i="2" l="1"/>
  <c r="CR778" i="2"/>
  <c r="CO778" i="2"/>
  <c r="CL777" i="2"/>
  <c r="CN777" i="2" s="1"/>
  <c r="CK776" i="2"/>
  <c r="BQ769" i="2"/>
  <c r="BR769" i="2" s="1"/>
  <c r="BS769" i="2" s="1"/>
  <c r="BT769" i="2" s="1"/>
  <c r="BU769" i="2" s="1"/>
  <c r="BV769" i="2" s="1"/>
  <c r="CE775" i="2"/>
  <c r="CF776" i="2"/>
  <c r="CA772" i="2"/>
  <c r="BX771" i="2"/>
  <c r="BW770" i="2"/>
  <c r="BZ770" i="2" s="1"/>
  <c r="BP767" i="2"/>
  <c r="R775" i="2"/>
  <c r="S775" i="2"/>
  <c r="T776" i="2"/>
  <c r="Q774" i="2"/>
  <c r="P776" i="2"/>
  <c r="U776" i="2" s="1"/>
  <c r="X128" i="2"/>
  <c r="CR777" i="2" l="1"/>
  <c r="CS777" i="2"/>
  <c r="CO777" i="2"/>
  <c r="CL776" i="2"/>
  <c r="CN776" i="2" s="1"/>
  <c r="CK775" i="2"/>
  <c r="BQ768" i="2"/>
  <c r="BR768" i="2" s="1"/>
  <c r="BS768" i="2" s="1"/>
  <c r="BT768" i="2" s="1"/>
  <c r="BU768" i="2" s="1"/>
  <c r="BV768" i="2" s="1"/>
  <c r="CE774" i="2"/>
  <c r="CF775" i="2"/>
  <c r="CA771" i="2"/>
  <c r="BX770" i="2"/>
  <c r="BW769" i="2"/>
  <c r="BZ769" i="2" s="1"/>
  <c r="BP766" i="2"/>
  <c r="R774" i="2"/>
  <c r="S774" i="2"/>
  <c r="T775" i="2"/>
  <c r="Q773" i="2"/>
  <c r="P775" i="2"/>
  <c r="U775" i="2" s="1"/>
  <c r="X129" i="2"/>
  <c r="CS776" i="2" l="1"/>
  <c r="CR776" i="2"/>
  <c r="CO776" i="2"/>
  <c r="CL775" i="2"/>
  <c r="CN775" i="2" s="1"/>
  <c r="CK774" i="2"/>
  <c r="BQ767" i="2"/>
  <c r="BR767" i="2" s="1"/>
  <c r="BS767" i="2" s="1"/>
  <c r="BT767" i="2" s="1"/>
  <c r="BU767" i="2" s="1"/>
  <c r="BV767" i="2" s="1"/>
  <c r="CE773" i="2"/>
  <c r="CF774" i="2"/>
  <c r="CA770" i="2"/>
  <c r="BX769" i="2"/>
  <c r="BW768" i="2"/>
  <c r="BZ768" i="2" s="1"/>
  <c r="BP765" i="2"/>
  <c r="R773" i="2"/>
  <c r="S773" i="2"/>
  <c r="T774" i="2"/>
  <c r="Q772" i="2"/>
  <c r="P774" i="2"/>
  <c r="U774" i="2" s="1"/>
  <c r="X130" i="2"/>
  <c r="CR775" i="2" l="1"/>
  <c r="CS775" i="2"/>
  <c r="CO775" i="2"/>
  <c r="CL774" i="2"/>
  <c r="CN774" i="2" s="1"/>
  <c r="CK773" i="2"/>
  <c r="BQ766" i="2"/>
  <c r="BR766" i="2" s="1"/>
  <c r="BS766" i="2" s="1"/>
  <c r="BT766" i="2" s="1"/>
  <c r="BU766" i="2" s="1"/>
  <c r="BV766" i="2" s="1"/>
  <c r="CE772" i="2"/>
  <c r="CF773" i="2"/>
  <c r="CA769" i="2"/>
  <c r="BX768" i="2"/>
  <c r="BW767" i="2"/>
  <c r="BZ767" i="2" s="1"/>
  <c r="BP764" i="2"/>
  <c r="R772" i="2"/>
  <c r="S772" i="2"/>
  <c r="T773" i="2"/>
  <c r="Q771" i="2"/>
  <c r="P773" i="2"/>
  <c r="U773" i="2" s="1"/>
  <c r="X131" i="2"/>
  <c r="CS774" i="2" l="1"/>
  <c r="CR774" i="2"/>
  <c r="CO774" i="2"/>
  <c r="CL773" i="2"/>
  <c r="CN773" i="2" s="1"/>
  <c r="CK772" i="2"/>
  <c r="BQ765" i="2"/>
  <c r="BR765" i="2" s="1"/>
  <c r="BS765" i="2" s="1"/>
  <c r="BT765" i="2" s="1"/>
  <c r="BU765" i="2" s="1"/>
  <c r="BV765" i="2" s="1"/>
  <c r="BW765" i="2" s="1"/>
  <c r="CF772" i="2"/>
  <c r="CE771" i="2"/>
  <c r="CA768" i="2"/>
  <c r="BX767" i="2"/>
  <c r="BW766" i="2"/>
  <c r="BZ766" i="2" s="1"/>
  <c r="BP763" i="2"/>
  <c r="R771" i="2"/>
  <c r="S771" i="2"/>
  <c r="T772" i="2"/>
  <c r="Q770" i="2"/>
  <c r="P772" i="2"/>
  <c r="U772" i="2" s="1"/>
  <c r="X132" i="2"/>
  <c r="CR773" i="2" l="1"/>
  <c r="CS773" i="2"/>
  <c r="CO773" i="2"/>
  <c r="CL772" i="2"/>
  <c r="CN772" i="2" s="1"/>
  <c r="CK771" i="2"/>
  <c r="BQ764" i="2"/>
  <c r="BR764" i="2" s="1"/>
  <c r="BS764" i="2" s="1"/>
  <c r="BT764" i="2" s="1"/>
  <c r="BU764" i="2" s="1"/>
  <c r="BV764" i="2" s="1"/>
  <c r="CE770" i="2"/>
  <c r="CF771" i="2"/>
  <c r="BZ765" i="2"/>
  <c r="CA767" i="2"/>
  <c r="BX766" i="2"/>
  <c r="BX765" i="2"/>
  <c r="BP762" i="2"/>
  <c r="R770" i="2"/>
  <c r="S770" i="2"/>
  <c r="T771" i="2"/>
  <c r="Q769" i="2"/>
  <c r="P771" i="2"/>
  <c r="U771" i="2" s="1"/>
  <c r="X133" i="2"/>
  <c r="CR772" i="2" l="1"/>
  <c r="CS772" i="2"/>
  <c r="CO772" i="2"/>
  <c r="CL771" i="2"/>
  <c r="CN771" i="2" s="1"/>
  <c r="CK770" i="2"/>
  <c r="BQ763" i="2"/>
  <c r="BR763" i="2" s="1"/>
  <c r="BS763" i="2" s="1"/>
  <c r="BT763" i="2" s="1"/>
  <c r="BU763" i="2" s="1"/>
  <c r="BV763" i="2" s="1"/>
  <c r="CE769" i="2"/>
  <c r="CF770" i="2"/>
  <c r="CA765" i="2"/>
  <c r="CA766" i="2"/>
  <c r="BW764" i="2"/>
  <c r="BZ764" i="2" s="1"/>
  <c r="BP761" i="2"/>
  <c r="R769" i="2"/>
  <c r="S769" i="2"/>
  <c r="T770" i="2"/>
  <c r="Q768" i="2"/>
  <c r="P770" i="2"/>
  <c r="U770" i="2" s="1"/>
  <c r="X134" i="2"/>
  <c r="CS771" i="2" l="1"/>
  <c r="CR771" i="2"/>
  <c r="CO771" i="2"/>
  <c r="CL770" i="2"/>
  <c r="CN770" i="2" s="1"/>
  <c r="CK769" i="2"/>
  <c r="BQ762" i="2"/>
  <c r="BR762" i="2" s="1"/>
  <c r="BS762" i="2" s="1"/>
  <c r="BT762" i="2" s="1"/>
  <c r="BU762" i="2" s="1"/>
  <c r="BV762" i="2" s="1"/>
  <c r="CE768" i="2"/>
  <c r="CF769" i="2"/>
  <c r="BX764" i="2"/>
  <c r="BW763" i="2"/>
  <c r="BZ763" i="2" s="1"/>
  <c r="BP760" i="2"/>
  <c r="R768" i="2"/>
  <c r="S768" i="2"/>
  <c r="T769" i="2"/>
  <c r="Q767" i="2"/>
  <c r="P769" i="2"/>
  <c r="U769" i="2" s="1"/>
  <c r="X135" i="2"/>
  <c r="CS770" i="2" l="1"/>
  <c r="CR770" i="2"/>
  <c r="CO770" i="2"/>
  <c r="BQ761" i="2"/>
  <c r="BR761" i="2" s="1"/>
  <c r="BS761" i="2" s="1"/>
  <c r="BT761" i="2" s="1"/>
  <c r="BU761" i="2" s="1"/>
  <c r="BV761" i="2" s="1"/>
  <c r="CL769" i="2"/>
  <c r="CN769" i="2" s="1"/>
  <c r="CK768" i="2"/>
  <c r="CE767" i="2"/>
  <c r="CF768" i="2"/>
  <c r="BX763" i="2"/>
  <c r="CA763" i="2" s="1"/>
  <c r="CA764" i="2"/>
  <c r="BW762" i="2"/>
  <c r="BZ762" i="2" s="1"/>
  <c r="BP759" i="2"/>
  <c r="R767" i="2"/>
  <c r="S767" i="2"/>
  <c r="T768" i="2"/>
  <c r="Q766" i="2"/>
  <c r="P768" i="2"/>
  <c r="U768" i="2" s="1"/>
  <c r="X136" i="2"/>
  <c r="CS769" i="2" l="1"/>
  <c r="CR769" i="2"/>
  <c r="CO769" i="2"/>
  <c r="BQ760" i="2"/>
  <c r="BR760" i="2" s="1"/>
  <c r="BS760" i="2" s="1"/>
  <c r="BT760" i="2" s="1"/>
  <c r="BU760" i="2" s="1"/>
  <c r="BV760" i="2" s="1"/>
  <c r="CL768" i="2"/>
  <c r="CN768" i="2" s="1"/>
  <c r="CK767" i="2"/>
  <c r="CE766" i="2"/>
  <c r="CF767" i="2"/>
  <c r="BX762" i="2"/>
  <c r="BW761" i="2"/>
  <c r="BZ761" i="2" s="1"/>
  <c r="BP758" i="2"/>
  <c r="R766" i="2"/>
  <c r="S766" i="2"/>
  <c r="T767" i="2"/>
  <c r="Q765" i="2"/>
  <c r="P767" i="2"/>
  <c r="U767" i="2" s="1"/>
  <c r="X137" i="2"/>
  <c r="CR768" i="2" l="1"/>
  <c r="CS768" i="2"/>
  <c r="CO768" i="2"/>
  <c r="BQ759" i="2"/>
  <c r="BR759" i="2" s="1"/>
  <c r="BS759" i="2" s="1"/>
  <c r="BT759" i="2" s="1"/>
  <c r="BU759" i="2" s="1"/>
  <c r="BV759" i="2" s="1"/>
  <c r="BW759" i="2" s="1"/>
  <c r="CL767" i="2"/>
  <c r="CN767" i="2" s="1"/>
  <c r="CK766" i="2"/>
  <c r="CE765" i="2"/>
  <c r="CF766" i="2"/>
  <c r="CA762" i="2"/>
  <c r="BX761" i="2"/>
  <c r="BW760" i="2"/>
  <c r="BZ760" i="2" s="1"/>
  <c r="BP757" i="2"/>
  <c r="R765" i="2"/>
  <c r="S765" i="2"/>
  <c r="T766" i="2"/>
  <c r="Q764" i="2"/>
  <c r="P766" i="2"/>
  <c r="U766" i="2" s="1"/>
  <c r="X138" i="2"/>
  <c r="CS767" i="2" l="1"/>
  <c r="CR767" i="2"/>
  <c r="CO767" i="2"/>
  <c r="BQ758" i="2"/>
  <c r="BR758" i="2" s="1"/>
  <c r="BS758" i="2" s="1"/>
  <c r="BT758" i="2" s="1"/>
  <c r="BU758" i="2" s="1"/>
  <c r="BV758" i="2" s="1"/>
  <c r="CL766" i="2"/>
  <c r="CN766" i="2" s="1"/>
  <c r="CK765" i="2"/>
  <c r="CE764" i="2"/>
  <c r="CF765" i="2"/>
  <c r="BZ759" i="2"/>
  <c r="CA761" i="2"/>
  <c r="BX760" i="2"/>
  <c r="BX759" i="2"/>
  <c r="BP756" i="2"/>
  <c r="R764" i="2"/>
  <c r="S764" i="2"/>
  <c r="T765" i="2"/>
  <c r="Q763" i="2"/>
  <c r="P765" i="2"/>
  <c r="U765" i="2" s="1"/>
  <c r="X139" i="2"/>
  <c r="CS766" i="2" l="1"/>
  <c r="CR766" i="2"/>
  <c r="CO766" i="2"/>
  <c r="BQ757" i="2"/>
  <c r="BR757" i="2" s="1"/>
  <c r="BS757" i="2" s="1"/>
  <c r="BT757" i="2" s="1"/>
  <c r="BU757" i="2" s="1"/>
  <c r="BV757" i="2" s="1"/>
  <c r="BW757" i="2" s="1"/>
  <c r="CL765" i="2"/>
  <c r="CN765" i="2" s="1"/>
  <c r="CK764" i="2"/>
  <c r="CE763" i="2"/>
  <c r="CF764" i="2"/>
  <c r="CA759" i="2"/>
  <c r="CA760" i="2"/>
  <c r="BW758" i="2"/>
  <c r="BZ758" i="2" s="1"/>
  <c r="BP755" i="2"/>
  <c r="R763" i="2"/>
  <c r="S763" i="2"/>
  <c r="T764" i="2"/>
  <c r="Q762" i="2"/>
  <c r="P764" i="2"/>
  <c r="U764" i="2" s="1"/>
  <c r="X140" i="2"/>
  <c r="CR765" i="2" l="1"/>
  <c r="CS765" i="2"/>
  <c r="CO765" i="2"/>
  <c r="BQ756" i="2"/>
  <c r="BR756" i="2" s="1"/>
  <c r="BS756" i="2" s="1"/>
  <c r="BT756" i="2" s="1"/>
  <c r="BU756" i="2" s="1"/>
  <c r="BV756" i="2" s="1"/>
  <c r="CL764" i="2"/>
  <c r="CN764" i="2" s="1"/>
  <c r="CK763" i="2"/>
  <c r="CE762" i="2"/>
  <c r="CF763" i="2"/>
  <c r="BZ757" i="2"/>
  <c r="BX758" i="2"/>
  <c r="BX757" i="2"/>
  <c r="BP754" i="2"/>
  <c r="R762" i="2"/>
  <c r="S762" i="2"/>
  <c r="T763" i="2"/>
  <c r="Q761" i="2"/>
  <c r="P763" i="2"/>
  <c r="U763" i="2" s="1"/>
  <c r="X141" i="2"/>
  <c r="CS764" i="2" l="1"/>
  <c r="CR764" i="2"/>
  <c r="CO764" i="2"/>
  <c r="BQ755" i="2"/>
  <c r="BR755" i="2" s="1"/>
  <c r="BS755" i="2" s="1"/>
  <c r="BT755" i="2" s="1"/>
  <c r="BU755" i="2" s="1"/>
  <c r="BV755" i="2" s="1"/>
  <c r="CL763" i="2"/>
  <c r="CN763" i="2" s="1"/>
  <c r="CK762" i="2"/>
  <c r="CE761" i="2"/>
  <c r="CF762" i="2"/>
  <c r="CA757" i="2"/>
  <c r="CA758" i="2"/>
  <c r="BW756" i="2"/>
  <c r="BZ756" i="2" s="1"/>
  <c r="BP753" i="2"/>
  <c r="R761" i="2"/>
  <c r="S761" i="2"/>
  <c r="T762" i="2"/>
  <c r="Q760" i="2"/>
  <c r="P762" i="2"/>
  <c r="U762" i="2" s="1"/>
  <c r="X142" i="2"/>
  <c r="CR763" i="2" l="1"/>
  <c r="CS763" i="2"/>
  <c r="CO763" i="2"/>
  <c r="BQ754" i="2"/>
  <c r="BR754" i="2" s="1"/>
  <c r="BS754" i="2" s="1"/>
  <c r="BT754" i="2" s="1"/>
  <c r="BU754" i="2" s="1"/>
  <c r="BV754" i="2" s="1"/>
  <c r="CL762" i="2"/>
  <c r="CN762" i="2" s="1"/>
  <c r="CK761" i="2"/>
  <c r="CE760" i="2"/>
  <c r="CF761" i="2"/>
  <c r="BX756" i="2"/>
  <c r="BW755" i="2"/>
  <c r="BZ755" i="2" s="1"/>
  <c r="BP752" i="2"/>
  <c r="R760" i="2"/>
  <c r="S760" i="2"/>
  <c r="T761" i="2"/>
  <c r="Q759" i="2"/>
  <c r="P761" i="2"/>
  <c r="U761" i="2" s="1"/>
  <c r="X143" i="2"/>
  <c r="CS762" i="2" l="1"/>
  <c r="CR762" i="2"/>
  <c r="CO762" i="2"/>
  <c r="BQ753" i="2"/>
  <c r="BR753" i="2" s="1"/>
  <c r="BS753" i="2" s="1"/>
  <c r="BT753" i="2" s="1"/>
  <c r="BU753" i="2" s="1"/>
  <c r="BV753" i="2" s="1"/>
  <c r="CL761" i="2"/>
  <c r="CN761" i="2" s="1"/>
  <c r="CK760" i="2"/>
  <c r="CE759" i="2"/>
  <c r="CF760" i="2"/>
  <c r="CA756" i="2"/>
  <c r="BX755" i="2"/>
  <c r="BW754" i="2"/>
  <c r="BZ754" i="2" s="1"/>
  <c r="BP751" i="2"/>
  <c r="R759" i="2"/>
  <c r="S759" i="2"/>
  <c r="T760" i="2"/>
  <c r="Q758" i="2"/>
  <c r="P760" i="2"/>
  <c r="U760" i="2" s="1"/>
  <c r="X144" i="2"/>
  <c r="CR761" i="2" l="1"/>
  <c r="CS761" i="2"/>
  <c r="CO761" i="2"/>
  <c r="BQ752" i="2"/>
  <c r="BR752" i="2" s="1"/>
  <c r="BS752" i="2" s="1"/>
  <c r="BT752" i="2" s="1"/>
  <c r="BU752" i="2" s="1"/>
  <c r="BV752" i="2" s="1"/>
  <c r="CL760" i="2"/>
  <c r="CN760" i="2" s="1"/>
  <c r="CK759" i="2"/>
  <c r="CE758" i="2"/>
  <c r="CF759" i="2"/>
  <c r="CA755" i="2"/>
  <c r="BX754" i="2"/>
  <c r="BW753" i="2"/>
  <c r="BZ753" i="2" s="1"/>
  <c r="BP750" i="2"/>
  <c r="R758" i="2"/>
  <c r="S758" i="2"/>
  <c r="T759" i="2"/>
  <c r="Q757" i="2"/>
  <c r="P759" i="2"/>
  <c r="U759" i="2" s="1"/>
  <c r="X145" i="2"/>
  <c r="CR760" i="2" l="1"/>
  <c r="CS760" i="2"/>
  <c r="CO760" i="2"/>
  <c r="BQ751" i="2"/>
  <c r="BR751" i="2" s="1"/>
  <c r="BS751" i="2" s="1"/>
  <c r="BT751" i="2" s="1"/>
  <c r="BU751" i="2" s="1"/>
  <c r="BV751" i="2" s="1"/>
  <c r="CL759" i="2"/>
  <c r="CN759" i="2" s="1"/>
  <c r="CK758" i="2"/>
  <c r="CE757" i="2"/>
  <c r="CF758" i="2"/>
  <c r="CA754" i="2"/>
  <c r="BX753" i="2"/>
  <c r="BW752" i="2"/>
  <c r="BZ752" i="2" s="1"/>
  <c r="BP749" i="2"/>
  <c r="R757" i="2"/>
  <c r="S757" i="2"/>
  <c r="T758" i="2"/>
  <c r="Q756" i="2"/>
  <c r="P758" i="2"/>
  <c r="U758" i="2" s="1"/>
  <c r="X146" i="2"/>
  <c r="CS759" i="2" l="1"/>
  <c r="CR759" i="2"/>
  <c r="CO759" i="2"/>
  <c r="BQ750" i="2"/>
  <c r="BR750" i="2" s="1"/>
  <c r="BS750" i="2" s="1"/>
  <c r="BT750" i="2" s="1"/>
  <c r="BU750" i="2" s="1"/>
  <c r="BV750" i="2" s="1"/>
  <c r="CL758" i="2"/>
  <c r="CN758" i="2" s="1"/>
  <c r="CK757" i="2"/>
  <c r="CE756" i="2"/>
  <c r="CF757" i="2"/>
  <c r="CA753" i="2"/>
  <c r="BX752" i="2"/>
  <c r="BW751" i="2"/>
  <c r="BZ751" i="2" s="1"/>
  <c r="BP748" i="2"/>
  <c r="R756" i="2"/>
  <c r="S756" i="2"/>
  <c r="T757" i="2"/>
  <c r="Q755" i="2"/>
  <c r="P757" i="2"/>
  <c r="U757" i="2" s="1"/>
  <c r="X147" i="2"/>
  <c r="CS758" i="2" l="1"/>
  <c r="CR758" i="2"/>
  <c r="CO758" i="2"/>
  <c r="BQ749" i="2"/>
  <c r="BR749" i="2" s="1"/>
  <c r="BS749" i="2" s="1"/>
  <c r="BT749" i="2" s="1"/>
  <c r="BU749" i="2" s="1"/>
  <c r="BV749" i="2" s="1"/>
  <c r="CL757" i="2"/>
  <c r="CN757" i="2" s="1"/>
  <c r="CK756" i="2"/>
  <c r="CE755" i="2"/>
  <c r="CF756" i="2"/>
  <c r="CA752" i="2"/>
  <c r="BX751" i="2"/>
  <c r="BW750" i="2"/>
  <c r="BZ750" i="2" s="1"/>
  <c r="BP747" i="2"/>
  <c r="R755" i="2"/>
  <c r="S755" i="2"/>
  <c r="T756" i="2"/>
  <c r="Q754" i="2"/>
  <c r="P756" i="2"/>
  <c r="U756" i="2" s="1"/>
  <c r="X148" i="2"/>
  <c r="CR757" i="2" l="1"/>
  <c r="CS757" i="2"/>
  <c r="CO757" i="2"/>
  <c r="BQ748" i="2"/>
  <c r="BR748" i="2" s="1"/>
  <c r="BS748" i="2" s="1"/>
  <c r="BT748" i="2" s="1"/>
  <c r="BU748" i="2" s="1"/>
  <c r="BV748" i="2" s="1"/>
  <c r="CL756" i="2"/>
  <c r="CN756" i="2" s="1"/>
  <c r="CK755" i="2"/>
  <c r="CE754" i="2"/>
  <c r="CF755" i="2"/>
  <c r="CA751" i="2"/>
  <c r="BX750" i="2"/>
  <c r="BW749" i="2"/>
  <c r="BZ749" i="2" s="1"/>
  <c r="BP746" i="2"/>
  <c r="R754" i="2"/>
  <c r="S754" i="2"/>
  <c r="T755" i="2"/>
  <c r="Q753" i="2"/>
  <c r="P755" i="2"/>
  <c r="U755" i="2" s="1"/>
  <c r="X149" i="2"/>
  <c r="CR756" i="2" l="1"/>
  <c r="CS756" i="2"/>
  <c r="BQ747" i="2"/>
  <c r="BR747" i="2" s="1"/>
  <c r="BS747" i="2" s="1"/>
  <c r="BT747" i="2" s="1"/>
  <c r="BU747" i="2" s="1"/>
  <c r="BV747" i="2" s="1"/>
  <c r="BW747" i="2" s="1"/>
  <c r="CO756" i="2"/>
  <c r="CL755" i="2"/>
  <c r="CN755" i="2" s="1"/>
  <c r="CK754" i="2"/>
  <c r="CE753" i="2"/>
  <c r="CF754" i="2"/>
  <c r="CA750" i="2"/>
  <c r="BX749" i="2"/>
  <c r="BW748" i="2"/>
  <c r="BZ748" i="2" s="1"/>
  <c r="BP745" i="2"/>
  <c r="R753" i="2"/>
  <c r="S753" i="2"/>
  <c r="T754" i="2"/>
  <c r="Q752" i="2"/>
  <c r="P754" i="2"/>
  <c r="U754" i="2" s="1"/>
  <c r="X150" i="2"/>
  <c r="CR755" i="2" l="1"/>
  <c r="CS755" i="2"/>
  <c r="BQ746" i="2"/>
  <c r="BR746" i="2" s="1"/>
  <c r="BS746" i="2" s="1"/>
  <c r="BT746" i="2" s="1"/>
  <c r="BU746" i="2" s="1"/>
  <c r="BV746" i="2" s="1"/>
  <c r="CO755" i="2"/>
  <c r="CL754" i="2"/>
  <c r="CN754" i="2" s="1"/>
  <c r="CK753" i="2"/>
  <c r="CE752" i="2"/>
  <c r="CF753" i="2"/>
  <c r="BZ747" i="2"/>
  <c r="CA749" i="2"/>
  <c r="BX748" i="2"/>
  <c r="BX747" i="2"/>
  <c r="BP744" i="2"/>
  <c r="R752" i="2"/>
  <c r="S752" i="2"/>
  <c r="T753" i="2"/>
  <c r="Q751" i="2"/>
  <c r="P753" i="2"/>
  <c r="U753" i="2" s="1"/>
  <c r="X151" i="2"/>
  <c r="CS754" i="2" l="1"/>
  <c r="CR754" i="2"/>
  <c r="BQ745" i="2"/>
  <c r="BR745" i="2" s="1"/>
  <c r="BS745" i="2" s="1"/>
  <c r="BT745" i="2" s="1"/>
  <c r="BU745" i="2" s="1"/>
  <c r="BV745" i="2" s="1"/>
  <c r="CO754" i="2"/>
  <c r="CL753" i="2"/>
  <c r="CN753" i="2" s="1"/>
  <c r="CK752" i="2"/>
  <c r="CE751" i="2"/>
  <c r="CF752" i="2"/>
  <c r="CA747" i="2"/>
  <c r="CA748" i="2"/>
  <c r="BW746" i="2"/>
  <c r="BZ746" i="2" s="1"/>
  <c r="BP743" i="2"/>
  <c r="R751" i="2"/>
  <c r="S751" i="2"/>
  <c r="T752" i="2"/>
  <c r="Q750" i="2"/>
  <c r="P752" i="2"/>
  <c r="U752" i="2" s="1"/>
  <c r="X152" i="2"/>
  <c r="CS753" i="2" l="1"/>
  <c r="CR753" i="2"/>
  <c r="BQ744" i="2"/>
  <c r="BR744" i="2" s="1"/>
  <c r="BS744" i="2" s="1"/>
  <c r="BT744" i="2" s="1"/>
  <c r="BU744" i="2" s="1"/>
  <c r="BV744" i="2" s="1"/>
  <c r="CO753" i="2"/>
  <c r="CL752" i="2"/>
  <c r="CN752" i="2" s="1"/>
  <c r="CK751" i="2"/>
  <c r="CE750" i="2"/>
  <c r="CF751" i="2"/>
  <c r="BX746" i="2"/>
  <c r="BW745" i="2"/>
  <c r="BZ745" i="2" s="1"/>
  <c r="BP742" i="2"/>
  <c r="R750" i="2"/>
  <c r="S750" i="2"/>
  <c r="T751" i="2"/>
  <c r="Q749" i="2"/>
  <c r="P751" i="2"/>
  <c r="U751" i="2" s="1"/>
  <c r="X153" i="2"/>
  <c r="CR752" i="2" l="1"/>
  <c r="CS752" i="2"/>
  <c r="BQ743" i="2"/>
  <c r="BR743" i="2" s="1"/>
  <c r="BS743" i="2" s="1"/>
  <c r="BT743" i="2" s="1"/>
  <c r="BU743" i="2" s="1"/>
  <c r="BV743" i="2" s="1"/>
  <c r="BW743" i="2" s="1"/>
  <c r="CO752" i="2"/>
  <c r="CL751" i="2"/>
  <c r="CN751" i="2" s="1"/>
  <c r="CK750" i="2"/>
  <c r="CE749" i="2"/>
  <c r="CF750" i="2"/>
  <c r="CA746" i="2"/>
  <c r="BX745" i="2"/>
  <c r="BW744" i="2"/>
  <c r="BZ744" i="2" s="1"/>
  <c r="BP741" i="2"/>
  <c r="R749" i="2"/>
  <c r="S749" i="2"/>
  <c r="T750" i="2"/>
  <c r="Q748" i="2"/>
  <c r="P750" i="2"/>
  <c r="U750" i="2" s="1"/>
  <c r="X154" i="2"/>
  <c r="CR751" i="2" l="1"/>
  <c r="CS751" i="2"/>
  <c r="BQ742" i="2"/>
  <c r="BR742" i="2" s="1"/>
  <c r="BS742" i="2" s="1"/>
  <c r="BT742" i="2" s="1"/>
  <c r="BU742" i="2" s="1"/>
  <c r="BV742" i="2" s="1"/>
  <c r="CO751" i="2"/>
  <c r="CL750" i="2"/>
  <c r="CN750" i="2" s="1"/>
  <c r="CK749" i="2"/>
  <c r="CE748" i="2"/>
  <c r="CF749" i="2"/>
  <c r="BZ743" i="2"/>
  <c r="CA745" i="2"/>
  <c r="BX744" i="2"/>
  <c r="BX743" i="2"/>
  <c r="BP740" i="2"/>
  <c r="R748" i="2"/>
  <c r="S748" i="2"/>
  <c r="T749" i="2"/>
  <c r="Q747" i="2"/>
  <c r="P749" i="2"/>
  <c r="U749" i="2" s="1"/>
  <c r="X155" i="2"/>
  <c r="CS750" i="2" l="1"/>
  <c r="CR750" i="2"/>
  <c r="BQ741" i="2"/>
  <c r="BR741" i="2" s="1"/>
  <c r="BS741" i="2" s="1"/>
  <c r="BT741" i="2" s="1"/>
  <c r="BU741" i="2" s="1"/>
  <c r="BV741" i="2" s="1"/>
  <c r="BW741" i="2" s="1"/>
  <c r="CO750" i="2"/>
  <c r="CL749" i="2"/>
  <c r="CN749" i="2" s="1"/>
  <c r="CK748" i="2"/>
  <c r="CE747" i="2"/>
  <c r="CF748" i="2"/>
  <c r="CA743" i="2"/>
  <c r="CA744" i="2"/>
  <c r="BW742" i="2"/>
  <c r="BZ742" i="2" s="1"/>
  <c r="BP739" i="2"/>
  <c r="R747" i="2"/>
  <c r="S747" i="2"/>
  <c r="T748" i="2"/>
  <c r="Q746" i="2"/>
  <c r="P748" i="2"/>
  <c r="U748" i="2" s="1"/>
  <c r="X156" i="2"/>
  <c r="CR749" i="2" l="1"/>
  <c r="CS749" i="2"/>
  <c r="BQ740" i="2"/>
  <c r="BR740" i="2" s="1"/>
  <c r="BS740" i="2" s="1"/>
  <c r="BT740" i="2" s="1"/>
  <c r="BU740" i="2" s="1"/>
  <c r="BV740" i="2" s="1"/>
  <c r="CO749" i="2"/>
  <c r="CL748" i="2"/>
  <c r="CN748" i="2" s="1"/>
  <c r="CK747" i="2"/>
  <c r="BZ741" i="2"/>
  <c r="CE746" i="2"/>
  <c r="CF747" i="2"/>
  <c r="BX742" i="2"/>
  <c r="BX741" i="2"/>
  <c r="BP738" i="2"/>
  <c r="R746" i="2"/>
  <c r="S746" i="2"/>
  <c r="T747" i="2"/>
  <c r="Q745" i="2"/>
  <c r="P747" i="2"/>
  <c r="U747" i="2" s="1"/>
  <c r="X157" i="2"/>
  <c r="BQ739" i="2" l="1"/>
  <c r="BR739" i="2" s="1"/>
  <c r="BS739" i="2" s="1"/>
  <c r="BT739" i="2" s="1"/>
  <c r="BU739" i="2" s="1"/>
  <c r="BV739" i="2" s="1"/>
  <c r="BW739" i="2" s="1"/>
  <c r="CS748" i="2"/>
  <c r="CR748" i="2"/>
  <c r="CO748" i="2"/>
  <c r="CL747" i="2"/>
  <c r="CN747" i="2" s="1"/>
  <c r="CK746" i="2"/>
  <c r="CE745" i="2"/>
  <c r="CF746" i="2"/>
  <c r="CA741" i="2"/>
  <c r="CA742" i="2"/>
  <c r="BW740" i="2"/>
  <c r="BZ740" i="2" s="1"/>
  <c r="BP737" i="2"/>
  <c r="R745" i="2"/>
  <c r="S745" i="2"/>
  <c r="T746" i="2"/>
  <c r="Q744" i="2"/>
  <c r="P746" i="2"/>
  <c r="U746" i="2" s="1"/>
  <c r="X158" i="2"/>
  <c r="BQ738" i="2" l="1"/>
  <c r="BR738" i="2" s="1"/>
  <c r="BS738" i="2" s="1"/>
  <c r="BT738" i="2" s="1"/>
  <c r="BU738" i="2" s="1"/>
  <c r="BV738" i="2" s="1"/>
  <c r="CR747" i="2"/>
  <c r="CS747" i="2"/>
  <c r="CO747" i="2"/>
  <c r="CL746" i="2"/>
  <c r="CN746" i="2" s="1"/>
  <c r="CK745" i="2"/>
  <c r="CE744" i="2"/>
  <c r="CE743" i="2" s="1"/>
  <c r="CF745" i="2"/>
  <c r="BZ739" i="2"/>
  <c r="BX740" i="2"/>
  <c r="BX739" i="2"/>
  <c r="BP736" i="2"/>
  <c r="R744" i="2"/>
  <c r="S744" i="2"/>
  <c r="T745" i="2"/>
  <c r="Q743" i="2"/>
  <c r="P745" i="2"/>
  <c r="U745" i="2" s="1"/>
  <c r="X159" i="2"/>
  <c r="BQ737" i="2" l="1"/>
  <c r="BR737" i="2" s="1"/>
  <c r="BS737" i="2" s="1"/>
  <c r="BT737" i="2" s="1"/>
  <c r="BU737" i="2" s="1"/>
  <c r="BV737" i="2" s="1"/>
  <c r="CS746" i="2"/>
  <c r="CR746" i="2"/>
  <c r="CO746" i="2"/>
  <c r="CL745" i="2"/>
  <c r="CN745" i="2" s="1"/>
  <c r="CK744" i="2"/>
  <c r="CE742" i="2"/>
  <c r="CF743" i="2"/>
  <c r="CF744" i="2"/>
  <c r="CA739" i="2"/>
  <c r="CA740" i="2"/>
  <c r="BW738" i="2"/>
  <c r="BZ738" i="2" s="1"/>
  <c r="BP735" i="2"/>
  <c r="R743" i="2"/>
  <c r="S743" i="2"/>
  <c r="T744" i="2"/>
  <c r="Q742" i="2"/>
  <c r="P744" i="2"/>
  <c r="U744" i="2" s="1"/>
  <c r="X160" i="2"/>
  <c r="BQ736" i="2" l="1"/>
  <c r="BR736" i="2" s="1"/>
  <c r="BS736" i="2" s="1"/>
  <c r="BT736" i="2" s="1"/>
  <c r="BU736" i="2" s="1"/>
  <c r="BV736" i="2" s="1"/>
  <c r="CS745" i="2"/>
  <c r="CR745" i="2"/>
  <c r="CO745" i="2"/>
  <c r="CL744" i="2"/>
  <c r="CN744" i="2" s="1"/>
  <c r="CK743" i="2"/>
  <c r="CE741" i="2"/>
  <c r="CF742" i="2"/>
  <c r="BX738" i="2"/>
  <c r="BW737" i="2"/>
  <c r="BZ737" i="2" s="1"/>
  <c r="BP734" i="2"/>
  <c r="R742" i="2"/>
  <c r="S742" i="2"/>
  <c r="T743" i="2"/>
  <c r="Q741" i="2"/>
  <c r="P743" i="2"/>
  <c r="U743" i="2" s="1"/>
  <c r="X161" i="2"/>
  <c r="BQ735" i="2" l="1"/>
  <c r="BR735" i="2" s="1"/>
  <c r="BS735" i="2" s="1"/>
  <c r="BT735" i="2" s="1"/>
  <c r="BU735" i="2" s="1"/>
  <c r="BV735" i="2" s="1"/>
  <c r="BW735" i="2" s="1"/>
  <c r="CS744" i="2"/>
  <c r="CR744" i="2"/>
  <c r="CO744" i="2"/>
  <c r="CL743" i="2"/>
  <c r="CN743" i="2" s="1"/>
  <c r="CK742" i="2"/>
  <c r="CE740" i="2"/>
  <c r="CF741" i="2"/>
  <c r="CA738" i="2"/>
  <c r="BX737" i="2"/>
  <c r="BW736" i="2"/>
  <c r="BZ736" i="2" s="1"/>
  <c r="BP733" i="2"/>
  <c r="R741" i="2"/>
  <c r="S741" i="2"/>
  <c r="T742" i="2"/>
  <c r="Q740" i="2"/>
  <c r="P742" i="2"/>
  <c r="U742" i="2" s="1"/>
  <c r="X162" i="2"/>
  <c r="BQ734" i="2" l="1"/>
  <c r="BR734" i="2" s="1"/>
  <c r="BS734" i="2" s="1"/>
  <c r="BT734" i="2" s="1"/>
  <c r="BU734" i="2" s="1"/>
  <c r="BV734" i="2" s="1"/>
  <c r="CS743" i="2"/>
  <c r="CR743" i="2"/>
  <c r="CO743" i="2"/>
  <c r="CL742" i="2"/>
  <c r="CN742" i="2" s="1"/>
  <c r="CK741" i="2"/>
  <c r="CE739" i="2"/>
  <c r="CE738" i="2" s="1"/>
  <c r="CF740" i="2"/>
  <c r="BZ735" i="2"/>
  <c r="CA737" i="2"/>
  <c r="BX736" i="2"/>
  <c r="BX735" i="2"/>
  <c r="BP732" i="2"/>
  <c r="R740" i="2"/>
  <c r="S740" i="2"/>
  <c r="T741" i="2"/>
  <c r="Q739" i="2"/>
  <c r="P741" i="2"/>
  <c r="U741" i="2" s="1"/>
  <c r="X163" i="2"/>
  <c r="BQ733" i="2" l="1"/>
  <c r="BR733" i="2" s="1"/>
  <c r="BS733" i="2" s="1"/>
  <c r="BT733" i="2" s="1"/>
  <c r="BU733" i="2" s="1"/>
  <c r="BV733" i="2" s="1"/>
  <c r="BW733" i="2" s="1"/>
  <c r="CS742" i="2"/>
  <c r="CR742" i="2"/>
  <c r="CO742" i="2"/>
  <c r="CL741" i="2"/>
  <c r="CN741" i="2" s="1"/>
  <c r="CK740" i="2"/>
  <c r="CE737" i="2"/>
  <c r="CE736" i="2" s="1"/>
  <c r="CF738" i="2"/>
  <c r="CF739" i="2"/>
  <c r="CA735" i="2"/>
  <c r="CA736" i="2"/>
  <c r="BW734" i="2"/>
  <c r="BZ734" i="2" s="1"/>
  <c r="BP731" i="2"/>
  <c r="R739" i="2"/>
  <c r="S739" i="2"/>
  <c r="T740" i="2"/>
  <c r="Q738" i="2"/>
  <c r="P740" i="2"/>
  <c r="U740" i="2" s="1"/>
  <c r="X164" i="2"/>
  <c r="BQ732" i="2" l="1"/>
  <c r="BR732" i="2" s="1"/>
  <c r="BS732" i="2" s="1"/>
  <c r="BT732" i="2" s="1"/>
  <c r="BU732" i="2" s="1"/>
  <c r="BV732" i="2" s="1"/>
  <c r="CR741" i="2"/>
  <c r="CS741" i="2"/>
  <c r="CO741" i="2"/>
  <c r="CL740" i="2"/>
  <c r="CN740" i="2" s="1"/>
  <c r="CK739" i="2"/>
  <c r="CE735" i="2"/>
  <c r="CF736" i="2"/>
  <c r="CF737" i="2"/>
  <c r="BZ733" i="2"/>
  <c r="BX734" i="2"/>
  <c r="BX733" i="2"/>
  <c r="BP730" i="2"/>
  <c r="R738" i="2"/>
  <c r="S738" i="2"/>
  <c r="T739" i="2"/>
  <c r="Q737" i="2"/>
  <c r="P739" i="2"/>
  <c r="U739" i="2" s="1"/>
  <c r="X165" i="2"/>
  <c r="BQ731" i="2" l="1"/>
  <c r="BR731" i="2" s="1"/>
  <c r="BS731" i="2" s="1"/>
  <c r="BT731" i="2" s="1"/>
  <c r="BU731" i="2" s="1"/>
  <c r="BV731" i="2" s="1"/>
  <c r="BW731" i="2" s="1"/>
  <c r="CR740" i="2"/>
  <c r="CS740" i="2"/>
  <c r="CO740" i="2"/>
  <c r="CL739" i="2"/>
  <c r="CN739" i="2" s="1"/>
  <c r="CK738" i="2"/>
  <c r="CE734" i="2"/>
  <c r="CF735" i="2"/>
  <c r="CA733" i="2"/>
  <c r="CA734" i="2"/>
  <c r="BW732" i="2"/>
  <c r="BZ732" i="2" s="1"/>
  <c r="BP729" i="2"/>
  <c r="R737" i="2"/>
  <c r="S737" i="2"/>
  <c r="T738" i="2"/>
  <c r="Q736" i="2"/>
  <c r="P738" i="2"/>
  <c r="U738" i="2" s="1"/>
  <c r="X166" i="2"/>
  <c r="BQ730" i="2" l="1"/>
  <c r="BR730" i="2" s="1"/>
  <c r="BS730" i="2" s="1"/>
  <c r="BT730" i="2" s="1"/>
  <c r="BU730" i="2" s="1"/>
  <c r="BV730" i="2" s="1"/>
  <c r="CR739" i="2"/>
  <c r="CS739" i="2"/>
  <c r="CO739" i="2"/>
  <c r="CL738" i="2"/>
  <c r="CN738" i="2" s="1"/>
  <c r="CK737" i="2"/>
  <c r="BZ731" i="2"/>
  <c r="CE733" i="2"/>
  <c r="CF734" i="2"/>
  <c r="BX731" i="2"/>
  <c r="BX732" i="2"/>
  <c r="BP728" i="2"/>
  <c r="R736" i="2"/>
  <c r="S736" i="2"/>
  <c r="T737" i="2"/>
  <c r="Q735" i="2"/>
  <c r="P737" i="2"/>
  <c r="U737" i="2" s="1"/>
  <c r="X167" i="2"/>
  <c r="BQ729" i="2" l="1"/>
  <c r="BR729" i="2" s="1"/>
  <c r="BS729" i="2" s="1"/>
  <c r="BT729" i="2" s="1"/>
  <c r="BU729" i="2" s="1"/>
  <c r="BV729" i="2" s="1"/>
  <c r="BW729" i="2" s="1"/>
  <c r="CS738" i="2"/>
  <c r="CR738" i="2"/>
  <c r="CO738" i="2"/>
  <c r="CL737" i="2"/>
  <c r="CN737" i="2" s="1"/>
  <c r="CK736" i="2"/>
  <c r="CE732" i="2"/>
  <c r="CF733" i="2"/>
  <c r="CA732" i="2"/>
  <c r="CA731" i="2"/>
  <c r="BW730" i="2"/>
  <c r="BZ730" i="2" s="1"/>
  <c r="BP727" i="2"/>
  <c r="R735" i="2"/>
  <c r="S735" i="2"/>
  <c r="T736" i="2"/>
  <c r="Q734" i="2"/>
  <c r="P736" i="2"/>
  <c r="U736" i="2" s="1"/>
  <c r="X168" i="2"/>
  <c r="BQ728" i="2" l="1"/>
  <c r="BR728" i="2" s="1"/>
  <c r="BS728" i="2" s="1"/>
  <c r="BT728" i="2" s="1"/>
  <c r="BU728" i="2" s="1"/>
  <c r="BV728" i="2" s="1"/>
  <c r="CR737" i="2"/>
  <c r="CS737" i="2"/>
  <c r="CO737" i="2"/>
  <c r="CL736" i="2"/>
  <c r="CN736" i="2" s="1"/>
  <c r="CK735" i="2"/>
  <c r="CF732" i="2"/>
  <c r="CE731" i="2"/>
  <c r="BZ729" i="2"/>
  <c r="BX730" i="2"/>
  <c r="BX729" i="2"/>
  <c r="BP726" i="2"/>
  <c r="R734" i="2"/>
  <c r="S734" i="2"/>
  <c r="T735" i="2"/>
  <c r="Q733" i="2"/>
  <c r="P735" i="2"/>
  <c r="U735" i="2" s="1"/>
  <c r="X169" i="2"/>
  <c r="BQ727" i="2" l="1"/>
  <c r="BR727" i="2" s="1"/>
  <c r="BS727" i="2" s="1"/>
  <c r="BT727" i="2" s="1"/>
  <c r="BU727" i="2" s="1"/>
  <c r="BV727" i="2" s="1"/>
  <c r="BW727" i="2" s="1"/>
  <c r="CR736" i="2"/>
  <c r="CS736" i="2"/>
  <c r="CO736" i="2"/>
  <c r="CL735" i="2"/>
  <c r="CN735" i="2" s="1"/>
  <c r="CK734" i="2"/>
  <c r="CE730" i="2"/>
  <c r="CF731" i="2"/>
  <c r="CA729" i="2"/>
  <c r="CA730" i="2"/>
  <c r="BW728" i="2"/>
  <c r="BZ728" i="2" s="1"/>
  <c r="BQ726" i="2"/>
  <c r="BR726" i="2" s="1"/>
  <c r="BS726" i="2" s="1"/>
  <c r="BP725" i="2"/>
  <c r="R733" i="2"/>
  <c r="S733" i="2"/>
  <c r="T734" i="2"/>
  <c r="Q732" i="2"/>
  <c r="P734" i="2"/>
  <c r="U734" i="2" s="1"/>
  <c r="X170" i="2"/>
  <c r="BT726" i="2" l="1"/>
  <c r="BU726" i="2" s="1"/>
  <c r="BV726" i="2" s="1"/>
  <c r="CS735" i="2"/>
  <c r="CR735" i="2"/>
  <c r="CO735" i="2"/>
  <c r="CL734" i="2"/>
  <c r="CN734" i="2" s="1"/>
  <c r="CK733" i="2"/>
  <c r="CE729" i="2"/>
  <c r="CF730" i="2"/>
  <c r="BZ727" i="2"/>
  <c r="BX728" i="2"/>
  <c r="BX727" i="2"/>
  <c r="BQ725" i="2"/>
  <c r="BR725" i="2" s="1"/>
  <c r="BS725" i="2" s="1"/>
  <c r="BP724" i="2"/>
  <c r="R732" i="2"/>
  <c r="S732" i="2"/>
  <c r="T733" i="2"/>
  <c r="Q731" i="2"/>
  <c r="P733" i="2"/>
  <c r="U733" i="2" s="1"/>
  <c r="X171" i="2"/>
  <c r="BT725" i="2" l="1"/>
  <c r="BU725" i="2" s="1"/>
  <c r="BV725" i="2" s="1"/>
  <c r="BW725" i="2" s="1"/>
  <c r="CS734" i="2"/>
  <c r="CR734" i="2"/>
  <c r="CO734" i="2"/>
  <c r="CL733" i="2"/>
  <c r="CN733" i="2" s="1"/>
  <c r="CK732" i="2"/>
  <c r="CE728" i="2"/>
  <c r="CF729" i="2"/>
  <c r="CA727" i="2"/>
  <c r="CA728" i="2"/>
  <c r="BW726" i="2"/>
  <c r="BZ726" i="2" s="1"/>
  <c r="BQ724" i="2"/>
  <c r="BR724" i="2" s="1"/>
  <c r="BS724" i="2" s="1"/>
  <c r="BP723" i="2"/>
  <c r="R731" i="2"/>
  <c r="S731" i="2"/>
  <c r="T732" i="2"/>
  <c r="Q730" i="2"/>
  <c r="P732" i="2"/>
  <c r="U732" i="2" s="1"/>
  <c r="X172" i="2"/>
  <c r="BT724" i="2" l="1"/>
  <c r="CR733" i="2"/>
  <c r="CS733" i="2"/>
  <c r="CO733" i="2"/>
  <c r="CL732" i="2"/>
  <c r="CN732" i="2" s="1"/>
  <c r="CK731" i="2"/>
  <c r="CE727" i="2"/>
  <c r="CF728" i="2"/>
  <c r="BZ725" i="2"/>
  <c r="BX726" i="2"/>
  <c r="BX725" i="2"/>
  <c r="BU724" i="2"/>
  <c r="BV724" i="2" s="1"/>
  <c r="BQ723" i="2"/>
  <c r="BR723" i="2" s="1"/>
  <c r="BS723" i="2" s="1"/>
  <c r="BT723" i="2" s="1"/>
  <c r="BP722" i="2"/>
  <c r="R730" i="2"/>
  <c r="S730" i="2"/>
  <c r="T731" i="2"/>
  <c r="Q729" i="2"/>
  <c r="P731" i="2"/>
  <c r="U731" i="2" s="1"/>
  <c r="X173" i="2"/>
  <c r="CR732" i="2" l="1"/>
  <c r="CS732" i="2"/>
  <c r="CO732" i="2"/>
  <c r="CL731" i="2"/>
  <c r="CN731" i="2" s="1"/>
  <c r="CK730" i="2"/>
  <c r="CE726" i="2"/>
  <c r="CF727" i="2"/>
  <c r="CA725" i="2"/>
  <c r="CA726" i="2"/>
  <c r="BU723" i="2"/>
  <c r="BV723" i="2" s="1"/>
  <c r="BW724" i="2"/>
  <c r="BZ724" i="2" s="1"/>
  <c r="BQ722" i="2"/>
  <c r="BR722" i="2" s="1"/>
  <c r="BS722" i="2" s="1"/>
  <c r="BT722" i="2" s="1"/>
  <c r="BP721" i="2"/>
  <c r="R729" i="2"/>
  <c r="S729" i="2"/>
  <c r="T730" i="2"/>
  <c r="Q728" i="2"/>
  <c r="P730" i="2"/>
  <c r="U730" i="2" s="1"/>
  <c r="X174" i="2"/>
  <c r="CR731" i="2" l="1"/>
  <c r="CS731" i="2"/>
  <c r="CO731" i="2"/>
  <c r="CL730" i="2"/>
  <c r="CN730" i="2" s="1"/>
  <c r="CK729" i="2"/>
  <c r="CE725" i="2"/>
  <c r="CF726" i="2"/>
  <c r="BX724" i="2"/>
  <c r="BU722" i="2"/>
  <c r="BV722" i="2" s="1"/>
  <c r="BW723" i="2"/>
  <c r="BZ723" i="2" s="1"/>
  <c r="BQ721" i="2"/>
  <c r="BR721" i="2" s="1"/>
  <c r="BS721" i="2" s="1"/>
  <c r="BT721" i="2" s="1"/>
  <c r="BP720" i="2"/>
  <c r="R728" i="2"/>
  <c r="S728" i="2"/>
  <c r="T729" i="2"/>
  <c r="Q727" i="2"/>
  <c r="P729" i="2"/>
  <c r="U729" i="2" s="1"/>
  <c r="X175" i="2"/>
  <c r="CS730" i="2" l="1"/>
  <c r="CR730" i="2"/>
  <c r="CO730" i="2"/>
  <c r="CL729" i="2"/>
  <c r="CN729" i="2" s="1"/>
  <c r="CK728" i="2"/>
  <c r="CE724" i="2"/>
  <c r="CF725" i="2"/>
  <c r="CA724" i="2"/>
  <c r="BX723" i="2"/>
  <c r="BU721" i="2"/>
  <c r="BV721" i="2" s="1"/>
  <c r="BW722" i="2"/>
  <c r="BZ722" i="2" s="1"/>
  <c r="BQ720" i="2"/>
  <c r="BR720" i="2" s="1"/>
  <c r="BS720" i="2" s="1"/>
  <c r="BT720" i="2" s="1"/>
  <c r="BP719" i="2"/>
  <c r="R727" i="2"/>
  <c r="S727" i="2"/>
  <c r="T728" i="2"/>
  <c r="Q726" i="2"/>
  <c r="P728" i="2"/>
  <c r="U728" i="2" s="1"/>
  <c r="X176" i="2"/>
  <c r="CS729" i="2" l="1"/>
  <c r="CR729" i="2"/>
  <c r="CO729" i="2"/>
  <c r="CL728" i="2"/>
  <c r="CN728" i="2" s="1"/>
  <c r="CK727" i="2"/>
  <c r="CE723" i="2"/>
  <c r="CF724" i="2"/>
  <c r="CA723" i="2"/>
  <c r="BX722" i="2"/>
  <c r="BU720" i="2"/>
  <c r="BV720" i="2" s="1"/>
  <c r="BW721" i="2"/>
  <c r="BZ721" i="2" s="1"/>
  <c r="BQ719" i="2"/>
  <c r="BR719" i="2" s="1"/>
  <c r="BS719" i="2" s="1"/>
  <c r="BT719" i="2" s="1"/>
  <c r="BP718" i="2"/>
  <c r="R726" i="2"/>
  <c r="S726" i="2"/>
  <c r="T727" i="2"/>
  <c r="Q725" i="2"/>
  <c r="P727" i="2"/>
  <c r="U727" i="2" s="1"/>
  <c r="X177" i="2"/>
  <c r="CR728" i="2" l="1"/>
  <c r="CS728" i="2"/>
  <c r="CO728" i="2"/>
  <c r="CL727" i="2"/>
  <c r="CN727" i="2" s="1"/>
  <c r="CK726" i="2"/>
  <c r="CE722" i="2"/>
  <c r="CF723" i="2"/>
  <c r="CA722" i="2"/>
  <c r="BX721" i="2"/>
  <c r="BU719" i="2"/>
  <c r="BV719" i="2" s="1"/>
  <c r="BW720" i="2"/>
  <c r="BZ720" i="2" s="1"/>
  <c r="BQ718" i="2"/>
  <c r="BR718" i="2" s="1"/>
  <c r="BS718" i="2" s="1"/>
  <c r="BT718" i="2" s="1"/>
  <c r="BP717" i="2"/>
  <c r="R725" i="2"/>
  <c r="S725" i="2"/>
  <c r="T726" i="2"/>
  <c r="Q724" i="2"/>
  <c r="P726" i="2"/>
  <c r="U726" i="2" s="1"/>
  <c r="X178" i="2"/>
  <c r="CR727" i="2" l="1"/>
  <c r="CS727" i="2"/>
  <c r="CO727" i="2"/>
  <c r="CL726" i="2"/>
  <c r="CN726" i="2" s="1"/>
  <c r="CK725" i="2"/>
  <c r="CF722" i="2"/>
  <c r="CE721" i="2"/>
  <c r="CA721" i="2"/>
  <c r="BX720" i="2"/>
  <c r="BU718" i="2"/>
  <c r="BV718" i="2" s="1"/>
  <c r="BW719" i="2"/>
  <c r="BZ719" i="2" s="1"/>
  <c r="BQ717" i="2"/>
  <c r="BR717" i="2" s="1"/>
  <c r="BS717" i="2" s="1"/>
  <c r="BT717" i="2" s="1"/>
  <c r="BP716" i="2"/>
  <c r="R724" i="2"/>
  <c r="S724" i="2"/>
  <c r="T725" i="2"/>
  <c r="Q723" i="2"/>
  <c r="P725" i="2"/>
  <c r="U725" i="2" s="1"/>
  <c r="X179" i="2"/>
  <c r="CS726" i="2" l="1"/>
  <c r="CR726" i="2"/>
  <c r="CO726" i="2"/>
  <c r="CL725" i="2"/>
  <c r="CN725" i="2" s="1"/>
  <c r="CK724" i="2"/>
  <c r="CE720" i="2"/>
  <c r="CF721" i="2"/>
  <c r="CA720" i="2"/>
  <c r="BX719" i="2"/>
  <c r="BU717" i="2"/>
  <c r="BV717" i="2" s="1"/>
  <c r="BW717" i="2" s="1"/>
  <c r="BW718" i="2"/>
  <c r="BZ718" i="2" s="1"/>
  <c r="BQ716" i="2"/>
  <c r="BR716" i="2" s="1"/>
  <c r="BS716" i="2" s="1"/>
  <c r="BT716" i="2" s="1"/>
  <c r="BP715" i="2"/>
  <c r="R723" i="2"/>
  <c r="S723" i="2"/>
  <c r="T724" i="2"/>
  <c r="Q722" i="2"/>
  <c r="P724" i="2"/>
  <c r="U724" i="2" s="1"/>
  <c r="X180" i="2"/>
  <c r="CR725" i="2" l="1"/>
  <c r="CS725" i="2"/>
  <c r="CO725" i="2"/>
  <c r="CL724" i="2"/>
  <c r="CN724" i="2" s="1"/>
  <c r="CK723" i="2"/>
  <c r="CE719" i="2"/>
  <c r="CF720" i="2"/>
  <c r="BZ717" i="2"/>
  <c r="CA719" i="2"/>
  <c r="BX717" i="2"/>
  <c r="BX718" i="2"/>
  <c r="BU716" i="2"/>
  <c r="BV716" i="2" s="1"/>
  <c r="BQ715" i="2"/>
  <c r="BR715" i="2" s="1"/>
  <c r="BS715" i="2" s="1"/>
  <c r="BT715" i="2" s="1"/>
  <c r="BP714" i="2"/>
  <c r="R722" i="2"/>
  <c r="S722" i="2"/>
  <c r="T723" i="2"/>
  <c r="Q721" i="2"/>
  <c r="P723" i="2"/>
  <c r="U723" i="2" s="1"/>
  <c r="X181" i="2"/>
  <c r="CS724" i="2" l="1"/>
  <c r="CR724" i="2"/>
  <c r="CO724" i="2"/>
  <c r="CL723" i="2"/>
  <c r="CN723" i="2" s="1"/>
  <c r="CK722" i="2"/>
  <c r="CE718" i="2"/>
  <c r="CF719" i="2"/>
  <c r="CA717" i="2"/>
  <c r="CA718" i="2"/>
  <c r="BU715" i="2"/>
  <c r="BV715" i="2" s="1"/>
  <c r="BW715" i="2" s="1"/>
  <c r="BW716" i="2"/>
  <c r="BZ716" i="2" s="1"/>
  <c r="BQ714" i="2"/>
  <c r="BR714" i="2" s="1"/>
  <c r="BS714" i="2" s="1"/>
  <c r="BT714" i="2" s="1"/>
  <c r="BP713" i="2"/>
  <c r="R721" i="2"/>
  <c r="S721" i="2"/>
  <c r="T722" i="2"/>
  <c r="Q720" i="2"/>
  <c r="P722" i="2"/>
  <c r="U722" i="2" s="1"/>
  <c r="X182" i="2"/>
  <c r="CR723" i="2" l="1"/>
  <c r="CS723" i="2"/>
  <c r="CO723" i="2"/>
  <c r="CL722" i="2"/>
  <c r="CN722" i="2" s="1"/>
  <c r="CK721" i="2"/>
  <c r="CE717" i="2"/>
  <c r="CF718" i="2"/>
  <c r="BZ715" i="2"/>
  <c r="BX716" i="2"/>
  <c r="BX715" i="2"/>
  <c r="BU714" i="2"/>
  <c r="BV714" i="2" s="1"/>
  <c r="BQ713" i="2"/>
  <c r="BR713" i="2" s="1"/>
  <c r="BS713" i="2" s="1"/>
  <c r="BT713" i="2" s="1"/>
  <c r="BP712" i="2"/>
  <c r="R720" i="2"/>
  <c r="S720" i="2"/>
  <c r="T721" i="2"/>
  <c r="Q719" i="2"/>
  <c r="P721" i="2"/>
  <c r="U721" i="2" s="1"/>
  <c r="X183" i="2"/>
  <c r="CS722" i="2" l="1"/>
  <c r="CR722" i="2"/>
  <c r="CO722" i="2"/>
  <c r="CL721" i="2"/>
  <c r="CN721" i="2" s="1"/>
  <c r="CK720" i="2"/>
  <c r="CE716" i="2"/>
  <c r="CF717" i="2"/>
  <c r="CA715" i="2"/>
  <c r="CA716" i="2"/>
  <c r="BU713" i="2"/>
  <c r="BV713" i="2" s="1"/>
  <c r="BW713" i="2" s="1"/>
  <c r="BW714" i="2"/>
  <c r="BZ714" i="2" s="1"/>
  <c r="BQ712" i="2"/>
  <c r="BR712" i="2" s="1"/>
  <c r="BS712" i="2" s="1"/>
  <c r="BT712" i="2" s="1"/>
  <c r="BP711" i="2"/>
  <c r="R719" i="2"/>
  <c r="S719" i="2"/>
  <c r="T720" i="2"/>
  <c r="Q718" i="2"/>
  <c r="P720" i="2"/>
  <c r="U720" i="2" s="1"/>
  <c r="X184" i="2"/>
  <c r="CS721" i="2" l="1"/>
  <c r="CR721" i="2"/>
  <c r="CO721" i="2"/>
  <c r="CL720" i="2"/>
  <c r="CN720" i="2" s="1"/>
  <c r="CK719" i="2"/>
  <c r="CE715" i="2"/>
  <c r="CF716" i="2"/>
  <c r="BZ713" i="2"/>
  <c r="BX714" i="2"/>
  <c r="BX713" i="2"/>
  <c r="BU712" i="2"/>
  <c r="BV712" i="2" s="1"/>
  <c r="BQ711" i="2"/>
  <c r="BR711" i="2" s="1"/>
  <c r="BS711" i="2" s="1"/>
  <c r="BT711" i="2" s="1"/>
  <c r="BP710" i="2"/>
  <c r="R718" i="2"/>
  <c r="S718" i="2"/>
  <c r="T719" i="2"/>
  <c r="Q717" i="2"/>
  <c r="P719" i="2"/>
  <c r="U719" i="2" s="1"/>
  <c r="X185" i="2"/>
  <c r="CR720" i="2" l="1"/>
  <c r="CS720" i="2"/>
  <c r="CO720" i="2"/>
  <c r="CL719" i="2"/>
  <c r="CN719" i="2" s="1"/>
  <c r="CK718" i="2"/>
  <c r="CE714" i="2"/>
  <c r="CF715" i="2"/>
  <c r="CA713" i="2"/>
  <c r="CA714" i="2"/>
  <c r="BU711" i="2"/>
  <c r="BV711" i="2" s="1"/>
  <c r="BW711" i="2" s="1"/>
  <c r="BW712" i="2"/>
  <c r="BZ712" i="2" s="1"/>
  <c r="BQ710" i="2"/>
  <c r="BR710" i="2" s="1"/>
  <c r="BS710" i="2" s="1"/>
  <c r="BT710" i="2" s="1"/>
  <c r="BP709" i="2"/>
  <c r="R717" i="2"/>
  <c r="S717" i="2"/>
  <c r="T718" i="2"/>
  <c r="Q716" i="2"/>
  <c r="P718" i="2"/>
  <c r="U718" i="2" s="1"/>
  <c r="X186" i="2"/>
  <c r="CS719" i="2" l="1"/>
  <c r="CR719" i="2"/>
  <c r="CO719" i="2"/>
  <c r="CL718" i="2"/>
  <c r="CN718" i="2" s="1"/>
  <c r="CK717" i="2"/>
  <c r="CE713" i="2"/>
  <c r="CF714" i="2"/>
  <c r="BZ711" i="2"/>
  <c r="BX712" i="2"/>
  <c r="BX711" i="2"/>
  <c r="BU710" i="2"/>
  <c r="BV710" i="2" s="1"/>
  <c r="BQ709" i="2"/>
  <c r="BR709" i="2" s="1"/>
  <c r="BS709" i="2" s="1"/>
  <c r="BT709" i="2" s="1"/>
  <c r="BP708" i="2"/>
  <c r="R716" i="2"/>
  <c r="S716" i="2"/>
  <c r="T717" i="2"/>
  <c r="Q715" i="2"/>
  <c r="P717" i="2"/>
  <c r="U717" i="2" s="1"/>
  <c r="X187" i="2"/>
  <c r="CS718" i="2" l="1"/>
  <c r="CR718" i="2"/>
  <c r="CO718" i="2"/>
  <c r="CL717" i="2"/>
  <c r="CN717" i="2" s="1"/>
  <c r="CK716" i="2"/>
  <c r="CE712" i="2"/>
  <c r="CF713" i="2"/>
  <c r="CA711" i="2"/>
  <c r="CA712" i="2"/>
  <c r="BU709" i="2"/>
  <c r="BV709" i="2" s="1"/>
  <c r="BW709" i="2" s="1"/>
  <c r="BW710" i="2"/>
  <c r="BZ710" i="2" s="1"/>
  <c r="BQ708" i="2"/>
  <c r="BR708" i="2" s="1"/>
  <c r="BS708" i="2" s="1"/>
  <c r="BT708" i="2" s="1"/>
  <c r="BP707" i="2"/>
  <c r="R715" i="2"/>
  <c r="S715" i="2"/>
  <c r="T716" i="2"/>
  <c r="Q714" i="2"/>
  <c r="P716" i="2"/>
  <c r="U716" i="2" s="1"/>
  <c r="X188" i="2"/>
  <c r="CR717" i="2" l="1"/>
  <c r="CS717" i="2"/>
  <c r="CO717" i="2"/>
  <c r="CL716" i="2"/>
  <c r="CN716" i="2" s="1"/>
  <c r="CK715" i="2"/>
  <c r="CE711" i="2"/>
  <c r="CF712" i="2"/>
  <c r="BZ709" i="2"/>
  <c r="BX710" i="2"/>
  <c r="BX709" i="2"/>
  <c r="BU708" i="2"/>
  <c r="BV708" i="2" s="1"/>
  <c r="BQ707" i="2"/>
  <c r="BR707" i="2" s="1"/>
  <c r="BS707" i="2" s="1"/>
  <c r="BT707" i="2" s="1"/>
  <c r="BP706" i="2"/>
  <c r="R714" i="2"/>
  <c r="S714" i="2"/>
  <c r="T715" i="2"/>
  <c r="Q713" i="2"/>
  <c r="P715" i="2"/>
  <c r="U715" i="2" s="1"/>
  <c r="X189" i="2"/>
  <c r="CR716" i="2" l="1"/>
  <c r="CS716" i="2"/>
  <c r="CO716" i="2"/>
  <c r="CL715" i="2"/>
  <c r="CN715" i="2" s="1"/>
  <c r="CK714" i="2"/>
  <c r="CE710" i="2"/>
  <c r="CF711" i="2"/>
  <c r="CA709" i="2"/>
  <c r="CA710" i="2"/>
  <c r="BU707" i="2"/>
  <c r="BV707" i="2" s="1"/>
  <c r="BW707" i="2" s="1"/>
  <c r="BW708" i="2"/>
  <c r="BZ708" i="2" s="1"/>
  <c r="BQ706" i="2"/>
  <c r="BR706" i="2" s="1"/>
  <c r="BS706" i="2" s="1"/>
  <c r="BT706" i="2" s="1"/>
  <c r="BP705" i="2"/>
  <c r="R713" i="2"/>
  <c r="S713" i="2"/>
  <c r="T714" i="2"/>
  <c r="Q712" i="2"/>
  <c r="P714" i="2"/>
  <c r="U714" i="2" s="1"/>
  <c r="X190" i="2"/>
  <c r="CR715" i="2" l="1"/>
  <c r="CS715" i="2"/>
  <c r="CO715" i="2"/>
  <c r="CL714" i="2"/>
  <c r="CN714" i="2" s="1"/>
  <c r="CK713" i="2"/>
  <c r="BZ707" i="2"/>
  <c r="CE709" i="2"/>
  <c r="CF710" i="2"/>
  <c r="BX708" i="2"/>
  <c r="BX707" i="2"/>
  <c r="BU706" i="2"/>
  <c r="BV706" i="2" s="1"/>
  <c r="BQ705" i="2"/>
  <c r="BR705" i="2" s="1"/>
  <c r="BS705" i="2" s="1"/>
  <c r="BT705" i="2" s="1"/>
  <c r="BP704" i="2"/>
  <c r="R712" i="2"/>
  <c r="S712" i="2"/>
  <c r="T713" i="2"/>
  <c r="Q711" i="2"/>
  <c r="P713" i="2"/>
  <c r="U713" i="2" s="1"/>
  <c r="X191" i="2"/>
  <c r="CS714" i="2" l="1"/>
  <c r="CR714" i="2"/>
  <c r="CO714" i="2"/>
  <c r="CL713" i="2"/>
  <c r="CN713" i="2" s="1"/>
  <c r="CK712" i="2"/>
  <c r="CE708" i="2"/>
  <c r="CF709" i="2"/>
  <c r="CA707" i="2"/>
  <c r="CA708" i="2"/>
  <c r="BU705" i="2"/>
  <c r="BV705" i="2" s="1"/>
  <c r="BW706" i="2"/>
  <c r="BZ706" i="2" s="1"/>
  <c r="BQ704" i="2"/>
  <c r="BR704" i="2" s="1"/>
  <c r="BS704" i="2" s="1"/>
  <c r="BT704" i="2" s="1"/>
  <c r="BP703" i="2"/>
  <c r="R711" i="2"/>
  <c r="S711" i="2"/>
  <c r="T712" i="2"/>
  <c r="Q710" i="2"/>
  <c r="P712" i="2"/>
  <c r="U712" i="2" s="1"/>
  <c r="X192" i="2"/>
  <c r="CR713" i="2" l="1"/>
  <c r="CS713" i="2"/>
  <c r="CO713" i="2"/>
  <c r="CL712" i="2"/>
  <c r="CN712" i="2" s="1"/>
  <c r="CK711" i="2"/>
  <c r="CE707" i="2"/>
  <c r="CF708" i="2"/>
  <c r="BX706" i="2"/>
  <c r="BU704" i="2"/>
  <c r="BV704" i="2" s="1"/>
  <c r="BW705" i="2"/>
  <c r="BZ705" i="2" s="1"/>
  <c r="BQ703" i="2"/>
  <c r="BR703" i="2" s="1"/>
  <c r="BS703" i="2" s="1"/>
  <c r="BT703" i="2" s="1"/>
  <c r="BP702" i="2"/>
  <c r="R710" i="2"/>
  <c r="S710" i="2"/>
  <c r="T711" i="2"/>
  <c r="Q709" i="2"/>
  <c r="P711" i="2"/>
  <c r="U711" i="2" s="1"/>
  <c r="X193" i="2"/>
  <c r="CS712" i="2" l="1"/>
  <c r="CR712" i="2"/>
  <c r="CO712" i="2"/>
  <c r="CL711" i="2"/>
  <c r="CN711" i="2" s="1"/>
  <c r="CK710" i="2"/>
  <c r="CE706" i="2"/>
  <c r="CF707" i="2"/>
  <c r="CA706" i="2"/>
  <c r="BX705" i="2"/>
  <c r="BU703" i="2"/>
  <c r="BV703" i="2" s="1"/>
  <c r="BW704" i="2"/>
  <c r="BZ704" i="2" s="1"/>
  <c r="BQ702" i="2"/>
  <c r="BR702" i="2" s="1"/>
  <c r="BS702" i="2" s="1"/>
  <c r="BT702" i="2" s="1"/>
  <c r="BP701" i="2"/>
  <c r="R709" i="2"/>
  <c r="S709" i="2"/>
  <c r="T710" i="2"/>
  <c r="Q708" i="2"/>
  <c r="P710" i="2"/>
  <c r="U710" i="2" s="1"/>
  <c r="X194" i="2"/>
  <c r="CR711" i="2" l="1"/>
  <c r="CS711" i="2"/>
  <c r="CO711" i="2"/>
  <c r="CL710" i="2"/>
  <c r="CN710" i="2" s="1"/>
  <c r="CK709" i="2"/>
  <c r="CE705" i="2"/>
  <c r="CF706" i="2"/>
  <c r="CA705" i="2"/>
  <c r="BX704" i="2"/>
  <c r="BU702" i="2"/>
  <c r="BV702" i="2" s="1"/>
  <c r="BW703" i="2"/>
  <c r="BZ703" i="2" s="1"/>
  <c r="BQ701" i="2"/>
  <c r="BR701" i="2" s="1"/>
  <c r="BS701" i="2" s="1"/>
  <c r="BT701" i="2" s="1"/>
  <c r="BP700" i="2"/>
  <c r="R708" i="2"/>
  <c r="S708" i="2"/>
  <c r="T709" i="2"/>
  <c r="Q707" i="2"/>
  <c r="P709" i="2"/>
  <c r="U709" i="2" s="1"/>
  <c r="X195" i="2"/>
  <c r="CS710" i="2" l="1"/>
  <c r="CR710" i="2"/>
  <c r="CO710" i="2"/>
  <c r="CL709" i="2"/>
  <c r="CN709" i="2" s="1"/>
  <c r="CK708" i="2"/>
  <c r="CE704" i="2"/>
  <c r="CF705" i="2"/>
  <c r="CA704" i="2"/>
  <c r="BX703" i="2"/>
  <c r="BU701" i="2"/>
  <c r="BV701" i="2" s="1"/>
  <c r="BW701" i="2" s="1"/>
  <c r="BW702" i="2"/>
  <c r="BZ702" i="2" s="1"/>
  <c r="BQ700" i="2"/>
  <c r="BR700" i="2" s="1"/>
  <c r="BS700" i="2" s="1"/>
  <c r="BT700" i="2" s="1"/>
  <c r="BP699" i="2"/>
  <c r="R707" i="2"/>
  <c r="S707" i="2"/>
  <c r="T708" i="2"/>
  <c r="Q706" i="2"/>
  <c r="P708" i="2"/>
  <c r="U708" i="2" s="1"/>
  <c r="X196" i="2"/>
  <c r="CR709" i="2" l="1"/>
  <c r="CS709" i="2"/>
  <c r="CO709" i="2"/>
  <c r="CL708" i="2"/>
  <c r="CN708" i="2" s="1"/>
  <c r="CK707" i="2"/>
  <c r="CF704" i="2"/>
  <c r="CE703" i="2"/>
  <c r="BZ701" i="2"/>
  <c r="CA703" i="2"/>
  <c r="BX702" i="2"/>
  <c r="BX701" i="2"/>
  <c r="BU700" i="2"/>
  <c r="BV700" i="2" s="1"/>
  <c r="BQ699" i="2"/>
  <c r="BR699" i="2" s="1"/>
  <c r="BS699" i="2" s="1"/>
  <c r="BT699" i="2" s="1"/>
  <c r="BP698" i="2"/>
  <c r="R706" i="2"/>
  <c r="S706" i="2"/>
  <c r="T707" i="2"/>
  <c r="Q705" i="2"/>
  <c r="P707" i="2"/>
  <c r="U707" i="2" s="1"/>
  <c r="X197" i="2"/>
  <c r="CR708" i="2" l="1"/>
  <c r="CS708" i="2"/>
  <c r="CO708" i="2"/>
  <c r="CL707" i="2"/>
  <c r="CN707" i="2" s="1"/>
  <c r="CK706" i="2"/>
  <c r="CE702" i="2"/>
  <c r="CF703" i="2"/>
  <c r="CA701" i="2"/>
  <c r="CA702" i="2"/>
  <c r="BU699" i="2"/>
  <c r="BV699" i="2" s="1"/>
  <c r="BW700" i="2"/>
  <c r="BZ700" i="2" s="1"/>
  <c r="BQ698" i="2"/>
  <c r="BR698" i="2" s="1"/>
  <c r="BS698" i="2" s="1"/>
  <c r="BT698" i="2" s="1"/>
  <c r="BP697" i="2"/>
  <c r="R705" i="2"/>
  <c r="S705" i="2"/>
  <c r="T706" i="2"/>
  <c r="Q704" i="2"/>
  <c r="P706" i="2"/>
  <c r="U706" i="2" s="1"/>
  <c r="X198" i="2"/>
  <c r="CR707" i="2" l="1"/>
  <c r="CS707" i="2"/>
  <c r="CO707" i="2"/>
  <c r="CL706" i="2"/>
  <c r="CN706" i="2" s="1"/>
  <c r="CK705" i="2"/>
  <c r="CE701" i="2"/>
  <c r="CE700" i="2" s="1"/>
  <c r="CF702" i="2"/>
  <c r="BX700" i="2"/>
  <c r="BU698" i="2"/>
  <c r="BV698" i="2" s="1"/>
  <c r="BW699" i="2"/>
  <c r="BZ699" i="2" s="1"/>
  <c r="BQ697" i="2"/>
  <c r="BR697" i="2" s="1"/>
  <c r="BS697" i="2" s="1"/>
  <c r="BT697" i="2" s="1"/>
  <c r="BP696" i="2"/>
  <c r="R704" i="2"/>
  <c r="S704" i="2"/>
  <c r="T705" i="2"/>
  <c r="Q703" i="2"/>
  <c r="P705" i="2"/>
  <c r="U705" i="2" s="1"/>
  <c r="X199" i="2"/>
  <c r="CS706" i="2" l="1"/>
  <c r="CR706" i="2"/>
  <c r="CO706" i="2"/>
  <c r="CL705" i="2"/>
  <c r="CN705" i="2" s="1"/>
  <c r="CK704" i="2"/>
  <c r="CE699" i="2"/>
  <c r="CF700" i="2"/>
  <c r="CF701" i="2"/>
  <c r="CA700" i="2"/>
  <c r="BX699" i="2"/>
  <c r="BU697" i="2"/>
  <c r="BV697" i="2" s="1"/>
  <c r="BW697" i="2" s="1"/>
  <c r="BW698" i="2"/>
  <c r="BZ698" i="2" s="1"/>
  <c r="BQ696" i="2"/>
  <c r="BR696" i="2" s="1"/>
  <c r="BS696" i="2" s="1"/>
  <c r="BT696" i="2" s="1"/>
  <c r="BP695" i="2"/>
  <c r="R703" i="2"/>
  <c r="S703" i="2"/>
  <c r="T704" i="2"/>
  <c r="Q702" i="2"/>
  <c r="P704" i="2"/>
  <c r="U704" i="2" s="1"/>
  <c r="X200" i="2"/>
  <c r="CR705" i="2" l="1"/>
  <c r="CS705" i="2"/>
  <c r="CO705" i="2"/>
  <c r="CL704" i="2"/>
  <c r="CN704" i="2" s="1"/>
  <c r="CK703" i="2"/>
  <c r="CE698" i="2"/>
  <c r="CF699" i="2"/>
  <c r="BZ697" i="2"/>
  <c r="CA699" i="2"/>
  <c r="BX697" i="2"/>
  <c r="BX698" i="2"/>
  <c r="BU696" i="2"/>
  <c r="BV696" i="2" s="1"/>
  <c r="BQ695" i="2"/>
  <c r="BR695" i="2" s="1"/>
  <c r="BS695" i="2" s="1"/>
  <c r="BT695" i="2" s="1"/>
  <c r="BP694" i="2"/>
  <c r="R702" i="2"/>
  <c r="S702" i="2"/>
  <c r="T703" i="2"/>
  <c r="Q701" i="2"/>
  <c r="P703" i="2"/>
  <c r="U703" i="2" s="1"/>
  <c r="X201" i="2"/>
  <c r="CR704" i="2" l="1"/>
  <c r="CS704" i="2"/>
  <c r="CO704" i="2"/>
  <c r="CL703" i="2"/>
  <c r="CN703" i="2" s="1"/>
  <c r="CK702" i="2"/>
  <c r="CE697" i="2"/>
  <c r="CF698" i="2"/>
  <c r="CA697" i="2"/>
  <c r="CA698" i="2"/>
  <c r="BU695" i="2"/>
  <c r="BV695" i="2" s="1"/>
  <c r="BW695" i="2" s="1"/>
  <c r="BW696" i="2"/>
  <c r="BZ696" i="2" s="1"/>
  <c r="BQ694" i="2"/>
  <c r="BR694" i="2" s="1"/>
  <c r="BS694" i="2" s="1"/>
  <c r="BT694" i="2" s="1"/>
  <c r="BP693" i="2"/>
  <c r="R701" i="2"/>
  <c r="S701" i="2"/>
  <c r="T702" i="2"/>
  <c r="Q700" i="2"/>
  <c r="P702" i="2"/>
  <c r="U702" i="2" s="1"/>
  <c r="X202" i="2"/>
  <c r="CS703" i="2" l="1"/>
  <c r="CR703" i="2"/>
  <c r="CO703" i="2"/>
  <c r="CL702" i="2"/>
  <c r="CN702" i="2" s="1"/>
  <c r="CK701" i="2"/>
  <c r="CE696" i="2"/>
  <c r="CF697" i="2"/>
  <c r="BZ695" i="2"/>
  <c r="BX696" i="2"/>
  <c r="BX695" i="2"/>
  <c r="BU694" i="2"/>
  <c r="BV694" i="2" s="1"/>
  <c r="BQ693" i="2"/>
  <c r="BR693" i="2" s="1"/>
  <c r="BS693" i="2" s="1"/>
  <c r="BT693" i="2" s="1"/>
  <c r="BP692" i="2"/>
  <c r="R700" i="2"/>
  <c r="S700" i="2"/>
  <c r="T701" i="2"/>
  <c r="Q699" i="2"/>
  <c r="P701" i="2"/>
  <c r="U701" i="2" s="1"/>
  <c r="X203" i="2"/>
  <c r="CS702" i="2" l="1"/>
  <c r="CR702" i="2"/>
  <c r="CO702" i="2"/>
  <c r="CL701" i="2"/>
  <c r="CN701" i="2" s="1"/>
  <c r="CK700" i="2"/>
  <c r="CE695" i="2"/>
  <c r="CF696" i="2"/>
  <c r="CA695" i="2"/>
  <c r="CA696" i="2"/>
  <c r="BU693" i="2"/>
  <c r="BV693" i="2" s="1"/>
  <c r="BW693" i="2" s="1"/>
  <c r="BW694" i="2"/>
  <c r="BZ694" i="2" s="1"/>
  <c r="BQ692" i="2"/>
  <c r="BR692" i="2" s="1"/>
  <c r="BS692" i="2" s="1"/>
  <c r="BT692" i="2" s="1"/>
  <c r="BP691" i="2"/>
  <c r="R699" i="2"/>
  <c r="S699" i="2"/>
  <c r="T700" i="2"/>
  <c r="Q698" i="2"/>
  <c r="P700" i="2"/>
  <c r="U700" i="2" s="1"/>
  <c r="X204" i="2"/>
  <c r="CS701" i="2" l="1"/>
  <c r="CR701" i="2"/>
  <c r="CO701" i="2"/>
  <c r="CL700" i="2"/>
  <c r="CN700" i="2" s="1"/>
  <c r="CK699" i="2"/>
  <c r="CE694" i="2"/>
  <c r="CF695" i="2"/>
  <c r="BZ693" i="2"/>
  <c r="BX694" i="2"/>
  <c r="BX693" i="2"/>
  <c r="BU692" i="2"/>
  <c r="BV692" i="2" s="1"/>
  <c r="BQ691" i="2"/>
  <c r="BR691" i="2" s="1"/>
  <c r="BS691" i="2" s="1"/>
  <c r="BT691" i="2" s="1"/>
  <c r="BP690" i="2"/>
  <c r="R698" i="2"/>
  <c r="S698" i="2"/>
  <c r="T699" i="2"/>
  <c r="Q697" i="2"/>
  <c r="P699" i="2"/>
  <c r="U699" i="2" s="1"/>
  <c r="X205" i="2"/>
  <c r="CR700" i="2" l="1"/>
  <c r="CS700" i="2"/>
  <c r="CO700" i="2"/>
  <c r="CL699" i="2"/>
  <c r="CN699" i="2" s="1"/>
  <c r="CK698" i="2"/>
  <c r="CE693" i="2"/>
  <c r="CF694" i="2"/>
  <c r="CA693" i="2"/>
  <c r="CA694" i="2"/>
  <c r="BU691" i="2"/>
  <c r="BV691" i="2" s="1"/>
  <c r="BW691" i="2" s="1"/>
  <c r="BW692" i="2"/>
  <c r="BZ692" i="2" s="1"/>
  <c r="BQ690" i="2"/>
  <c r="BR690" i="2" s="1"/>
  <c r="BS690" i="2" s="1"/>
  <c r="BT690" i="2" s="1"/>
  <c r="BP689" i="2"/>
  <c r="R697" i="2"/>
  <c r="S697" i="2"/>
  <c r="T698" i="2"/>
  <c r="Q696" i="2"/>
  <c r="P698" i="2"/>
  <c r="U698" i="2" s="1"/>
  <c r="X206" i="2"/>
  <c r="CR699" i="2" l="1"/>
  <c r="CS699" i="2"/>
  <c r="CO699" i="2"/>
  <c r="CL698" i="2"/>
  <c r="CN698" i="2" s="1"/>
  <c r="CK697" i="2"/>
  <c r="BZ691" i="2"/>
  <c r="CE692" i="2"/>
  <c r="CF693" i="2"/>
  <c r="BX692" i="2"/>
  <c r="BX691" i="2"/>
  <c r="BU690" i="2"/>
  <c r="BV690" i="2" s="1"/>
  <c r="BQ689" i="2"/>
  <c r="BR689" i="2" s="1"/>
  <c r="BS689" i="2" s="1"/>
  <c r="BT689" i="2" s="1"/>
  <c r="BP688" i="2"/>
  <c r="R696" i="2"/>
  <c r="S696" i="2"/>
  <c r="T697" i="2"/>
  <c r="Q695" i="2"/>
  <c r="P697" i="2"/>
  <c r="U697" i="2" s="1"/>
  <c r="X207" i="2"/>
  <c r="CS698" i="2" l="1"/>
  <c r="CR698" i="2"/>
  <c r="CO698" i="2"/>
  <c r="CL697" i="2"/>
  <c r="CN697" i="2" s="1"/>
  <c r="CK696" i="2"/>
  <c r="CE691" i="2"/>
  <c r="CF692" i="2"/>
  <c r="CA691" i="2"/>
  <c r="CA692" i="2"/>
  <c r="BU689" i="2"/>
  <c r="BV689" i="2" s="1"/>
  <c r="BW690" i="2"/>
  <c r="BZ690" i="2" s="1"/>
  <c r="BQ688" i="2"/>
  <c r="BR688" i="2" s="1"/>
  <c r="BS688" i="2" s="1"/>
  <c r="BT688" i="2" s="1"/>
  <c r="BP687" i="2"/>
  <c r="R695" i="2"/>
  <c r="S695" i="2"/>
  <c r="T696" i="2"/>
  <c r="Q694" i="2"/>
  <c r="P696" i="2"/>
  <c r="U696" i="2" s="1"/>
  <c r="X208" i="2"/>
  <c r="CR697" i="2" l="1"/>
  <c r="CS697" i="2"/>
  <c r="CO697" i="2"/>
  <c r="CL696" i="2"/>
  <c r="CN696" i="2" s="1"/>
  <c r="CK695" i="2"/>
  <c r="CE690" i="2"/>
  <c r="CF691" i="2"/>
  <c r="BX690" i="2"/>
  <c r="BU688" i="2"/>
  <c r="BV688" i="2" s="1"/>
  <c r="BW689" i="2"/>
  <c r="BZ689" i="2" s="1"/>
  <c r="BQ687" i="2"/>
  <c r="BR687" i="2" s="1"/>
  <c r="BS687" i="2" s="1"/>
  <c r="BT687" i="2" s="1"/>
  <c r="BP686" i="2"/>
  <c r="R694" i="2"/>
  <c r="S694" i="2"/>
  <c r="T695" i="2"/>
  <c r="Q693" i="2"/>
  <c r="P695" i="2"/>
  <c r="U695" i="2" s="1"/>
  <c r="X209" i="2"/>
  <c r="CS696" i="2" l="1"/>
  <c r="CR696" i="2"/>
  <c r="CO696" i="2"/>
  <c r="CL695" i="2"/>
  <c r="CN695" i="2" s="1"/>
  <c r="CK694" i="2"/>
  <c r="CE689" i="2"/>
  <c r="CF690" i="2"/>
  <c r="CA690" i="2"/>
  <c r="BX689" i="2"/>
  <c r="BU687" i="2"/>
  <c r="BV687" i="2" s="1"/>
  <c r="BW688" i="2"/>
  <c r="BZ688" i="2" s="1"/>
  <c r="BQ686" i="2"/>
  <c r="BR686" i="2" s="1"/>
  <c r="BS686" i="2" s="1"/>
  <c r="BT686" i="2" s="1"/>
  <c r="BP685" i="2"/>
  <c r="R693" i="2"/>
  <c r="S693" i="2"/>
  <c r="T694" i="2"/>
  <c r="Q692" i="2"/>
  <c r="P694" i="2"/>
  <c r="U694" i="2" s="1"/>
  <c r="X210" i="2"/>
  <c r="CR695" i="2" l="1"/>
  <c r="CS695" i="2"/>
  <c r="CO695" i="2"/>
  <c r="CL694" i="2"/>
  <c r="CN694" i="2" s="1"/>
  <c r="CK693" i="2"/>
  <c r="CE688" i="2"/>
  <c r="CF689" i="2"/>
  <c r="CA689" i="2"/>
  <c r="BX688" i="2"/>
  <c r="BU686" i="2"/>
  <c r="BV686" i="2" s="1"/>
  <c r="BW687" i="2"/>
  <c r="BZ687" i="2" s="1"/>
  <c r="BQ685" i="2"/>
  <c r="BR685" i="2" s="1"/>
  <c r="BS685" i="2" s="1"/>
  <c r="BT685" i="2" s="1"/>
  <c r="BP684" i="2"/>
  <c r="R692" i="2"/>
  <c r="S692" i="2"/>
  <c r="T693" i="2"/>
  <c r="Q691" i="2"/>
  <c r="P693" i="2"/>
  <c r="U693" i="2" s="1"/>
  <c r="X211" i="2"/>
  <c r="CS694" i="2" l="1"/>
  <c r="CR694" i="2"/>
  <c r="CO694" i="2"/>
  <c r="CL693" i="2"/>
  <c r="CN693" i="2" s="1"/>
  <c r="CK692" i="2"/>
  <c r="CE687" i="2"/>
  <c r="CF688" i="2"/>
  <c r="CA688" i="2"/>
  <c r="BX687" i="2"/>
  <c r="BU685" i="2"/>
  <c r="BV685" i="2" s="1"/>
  <c r="BW685" i="2" s="1"/>
  <c r="BW686" i="2"/>
  <c r="BZ686" i="2" s="1"/>
  <c r="BQ684" i="2"/>
  <c r="BR684" i="2" s="1"/>
  <c r="BS684" i="2" s="1"/>
  <c r="BT684" i="2" s="1"/>
  <c r="BP683" i="2"/>
  <c r="R691" i="2"/>
  <c r="S691" i="2"/>
  <c r="T692" i="2"/>
  <c r="Q690" i="2"/>
  <c r="P692" i="2"/>
  <c r="U692" i="2" s="1"/>
  <c r="X212" i="2"/>
  <c r="CR693" i="2" l="1"/>
  <c r="CS693" i="2"/>
  <c r="CO693" i="2"/>
  <c r="CL692" i="2"/>
  <c r="CN692" i="2" s="1"/>
  <c r="CK691" i="2"/>
  <c r="CE686" i="2"/>
  <c r="CF687" i="2"/>
  <c r="BZ685" i="2"/>
  <c r="CA687" i="2"/>
  <c r="BX685" i="2"/>
  <c r="BX686" i="2"/>
  <c r="BU684" i="2"/>
  <c r="BV684" i="2" s="1"/>
  <c r="BQ683" i="2"/>
  <c r="BR683" i="2" s="1"/>
  <c r="BS683" i="2" s="1"/>
  <c r="BT683" i="2" s="1"/>
  <c r="BP682" i="2"/>
  <c r="R690" i="2"/>
  <c r="S690" i="2"/>
  <c r="T691" i="2"/>
  <c r="Q689" i="2"/>
  <c r="P691" i="2"/>
  <c r="U691" i="2" s="1"/>
  <c r="X213" i="2"/>
  <c r="CR692" i="2" l="1"/>
  <c r="CS692" i="2"/>
  <c r="CO692" i="2"/>
  <c r="CL691" i="2"/>
  <c r="CN691" i="2" s="1"/>
  <c r="CK690" i="2"/>
  <c r="CE685" i="2"/>
  <c r="CF686" i="2"/>
  <c r="CA685" i="2"/>
  <c r="CA686" i="2"/>
  <c r="BU683" i="2"/>
  <c r="BV683" i="2" s="1"/>
  <c r="BW684" i="2"/>
  <c r="BZ684" i="2" s="1"/>
  <c r="BQ682" i="2"/>
  <c r="BR682" i="2" s="1"/>
  <c r="BS682" i="2" s="1"/>
  <c r="BT682" i="2" s="1"/>
  <c r="BP681" i="2"/>
  <c r="R689" i="2"/>
  <c r="S689" i="2"/>
  <c r="T690" i="2"/>
  <c r="Q688" i="2"/>
  <c r="P690" i="2"/>
  <c r="U690" i="2" s="1"/>
  <c r="X214" i="2"/>
  <c r="CS691" i="2" l="1"/>
  <c r="CR691" i="2"/>
  <c r="CO691" i="2"/>
  <c r="CL690" i="2"/>
  <c r="CN690" i="2" s="1"/>
  <c r="CK689" i="2"/>
  <c r="CE684" i="2"/>
  <c r="CF685" i="2"/>
  <c r="BX684" i="2"/>
  <c r="BW683" i="2"/>
  <c r="BZ683" i="2" s="1"/>
  <c r="BU682" i="2"/>
  <c r="BV682" i="2" s="1"/>
  <c r="BQ681" i="2"/>
  <c r="BR681" i="2" s="1"/>
  <c r="BS681" i="2" s="1"/>
  <c r="BT681" i="2" s="1"/>
  <c r="BP680" i="2"/>
  <c r="R688" i="2"/>
  <c r="S688" i="2"/>
  <c r="T689" i="2"/>
  <c r="Q687" i="2"/>
  <c r="P689" i="2"/>
  <c r="U689" i="2" s="1"/>
  <c r="X215" i="2"/>
  <c r="CS690" i="2" l="1"/>
  <c r="CR690" i="2"/>
  <c r="CO690" i="2"/>
  <c r="CL689" i="2"/>
  <c r="CN689" i="2" s="1"/>
  <c r="CK688" i="2"/>
  <c r="CF684" i="2"/>
  <c r="CE683" i="2"/>
  <c r="BX683" i="2"/>
  <c r="CA683" i="2" s="1"/>
  <c r="CA684" i="2"/>
  <c r="BU681" i="2"/>
  <c r="BV681" i="2" s="1"/>
  <c r="BW681" i="2" s="1"/>
  <c r="BW682" i="2"/>
  <c r="BZ682" i="2" s="1"/>
  <c r="BQ680" i="2"/>
  <c r="BR680" i="2" s="1"/>
  <c r="BS680" i="2" s="1"/>
  <c r="BT680" i="2" s="1"/>
  <c r="BP679" i="2"/>
  <c r="R687" i="2"/>
  <c r="S687" i="2"/>
  <c r="T688" i="2"/>
  <c r="Q686" i="2"/>
  <c r="P688" i="2"/>
  <c r="U688" i="2" s="1"/>
  <c r="X216" i="2"/>
  <c r="CS689" i="2" l="1"/>
  <c r="CR689" i="2"/>
  <c r="CO689" i="2"/>
  <c r="CL688" i="2"/>
  <c r="CN688" i="2" s="1"/>
  <c r="CK687" i="2"/>
  <c r="CE682" i="2"/>
  <c r="CF683" i="2"/>
  <c r="BZ681" i="2"/>
  <c r="BX682" i="2"/>
  <c r="BX681" i="2"/>
  <c r="BU680" i="2"/>
  <c r="BV680" i="2" s="1"/>
  <c r="BQ679" i="2"/>
  <c r="BR679" i="2" s="1"/>
  <c r="BS679" i="2" s="1"/>
  <c r="BT679" i="2" s="1"/>
  <c r="BP678" i="2"/>
  <c r="R686" i="2"/>
  <c r="S686" i="2"/>
  <c r="T687" i="2"/>
  <c r="Q685" i="2"/>
  <c r="P687" i="2"/>
  <c r="U687" i="2" s="1"/>
  <c r="X217" i="2"/>
  <c r="CR688" i="2" l="1"/>
  <c r="CS688" i="2"/>
  <c r="CO688" i="2"/>
  <c r="CL687" i="2"/>
  <c r="CN687" i="2" s="1"/>
  <c r="CK686" i="2"/>
  <c r="CE681" i="2"/>
  <c r="CF682" i="2"/>
  <c r="CA681" i="2"/>
  <c r="CA682" i="2"/>
  <c r="BU679" i="2"/>
  <c r="BV679" i="2" s="1"/>
  <c r="BW679" i="2" s="1"/>
  <c r="BW680" i="2"/>
  <c r="BZ680" i="2" s="1"/>
  <c r="BQ678" i="2"/>
  <c r="BR678" i="2" s="1"/>
  <c r="BS678" i="2" s="1"/>
  <c r="BT678" i="2" s="1"/>
  <c r="BP677" i="2"/>
  <c r="R685" i="2"/>
  <c r="S685" i="2"/>
  <c r="T686" i="2"/>
  <c r="Q684" i="2"/>
  <c r="P686" i="2"/>
  <c r="U686" i="2" s="1"/>
  <c r="X218" i="2"/>
  <c r="CR687" i="2" l="1"/>
  <c r="CS687" i="2"/>
  <c r="CO687" i="2"/>
  <c r="CL686" i="2"/>
  <c r="CN686" i="2" s="1"/>
  <c r="CK685" i="2"/>
  <c r="CE680" i="2"/>
  <c r="CF681" i="2"/>
  <c r="BZ679" i="2"/>
  <c r="BX680" i="2"/>
  <c r="BX679" i="2"/>
  <c r="BU678" i="2"/>
  <c r="BV678" i="2" s="1"/>
  <c r="BQ677" i="2"/>
  <c r="BR677" i="2" s="1"/>
  <c r="BS677" i="2" s="1"/>
  <c r="BT677" i="2" s="1"/>
  <c r="BP676" i="2"/>
  <c r="R684" i="2"/>
  <c r="S684" i="2"/>
  <c r="T685" i="2"/>
  <c r="Q683" i="2"/>
  <c r="P685" i="2"/>
  <c r="U685" i="2" s="1"/>
  <c r="X219" i="2"/>
  <c r="CS686" i="2" l="1"/>
  <c r="CR686" i="2"/>
  <c r="CO686" i="2"/>
  <c r="CL685" i="2"/>
  <c r="CN685" i="2" s="1"/>
  <c r="CK684" i="2"/>
  <c r="CE679" i="2"/>
  <c r="CF680" i="2"/>
  <c r="CA679" i="2"/>
  <c r="CA680" i="2"/>
  <c r="BU677" i="2"/>
  <c r="BV677" i="2" s="1"/>
  <c r="BW677" i="2" s="1"/>
  <c r="BW678" i="2"/>
  <c r="BZ678" i="2" s="1"/>
  <c r="BQ676" i="2"/>
  <c r="BR676" i="2" s="1"/>
  <c r="BS676" i="2" s="1"/>
  <c r="BT676" i="2" s="1"/>
  <c r="BP675" i="2"/>
  <c r="R683" i="2"/>
  <c r="S683" i="2"/>
  <c r="T684" i="2"/>
  <c r="Q682" i="2"/>
  <c r="P684" i="2"/>
  <c r="U684" i="2" s="1"/>
  <c r="X220" i="2"/>
  <c r="CR685" i="2" l="1"/>
  <c r="CS685" i="2"/>
  <c r="CO685" i="2"/>
  <c r="CL684" i="2"/>
  <c r="CN684" i="2" s="1"/>
  <c r="CK683" i="2"/>
  <c r="CE678" i="2"/>
  <c r="CF679" i="2"/>
  <c r="BZ677" i="2"/>
  <c r="BX678" i="2"/>
  <c r="BX677" i="2"/>
  <c r="BU676" i="2"/>
  <c r="BV676" i="2" s="1"/>
  <c r="BQ675" i="2"/>
  <c r="BR675" i="2" s="1"/>
  <c r="BS675" i="2" s="1"/>
  <c r="BT675" i="2" s="1"/>
  <c r="BP674" i="2"/>
  <c r="R682" i="2"/>
  <c r="S682" i="2"/>
  <c r="T683" i="2"/>
  <c r="Q681" i="2"/>
  <c r="P683" i="2"/>
  <c r="U683" i="2" s="1"/>
  <c r="X221" i="2"/>
  <c r="CR684" i="2" l="1"/>
  <c r="CS684" i="2"/>
  <c r="CO684" i="2"/>
  <c r="CL683" i="2"/>
  <c r="CN683" i="2" s="1"/>
  <c r="CK682" i="2"/>
  <c r="CE677" i="2"/>
  <c r="CF678" i="2"/>
  <c r="CA677" i="2"/>
  <c r="CA678" i="2"/>
  <c r="BU675" i="2"/>
  <c r="BV675" i="2" s="1"/>
  <c r="BW675" i="2" s="1"/>
  <c r="BW676" i="2"/>
  <c r="BZ676" i="2" s="1"/>
  <c r="BQ674" i="2"/>
  <c r="BR674" i="2" s="1"/>
  <c r="BS674" i="2" s="1"/>
  <c r="BT674" i="2" s="1"/>
  <c r="BP673" i="2"/>
  <c r="R681" i="2"/>
  <c r="S681" i="2"/>
  <c r="T682" i="2"/>
  <c r="Q680" i="2"/>
  <c r="P682" i="2"/>
  <c r="U682" i="2" s="1"/>
  <c r="X222" i="2"/>
  <c r="CR683" i="2" l="1"/>
  <c r="CS683" i="2"/>
  <c r="CO683" i="2"/>
  <c r="CL682" i="2"/>
  <c r="CN682" i="2" s="1"/>
  <c r="CK681" i="2"/>
  <c r="CE676" i="2"/>
  <c r="CF677" i="2"/>
  <c r="BZ675" i="2"/>
  <c r="BX676" i="2"/>
  <c r="BX675" i="2"/>
  <c r="BU674" i="2"/>
  <c r="BV674" i="2" s="1"/>
  <c r="BQ673" i="2"/>
  <c r="BR673" i="2" s="1"/>
  <c r="BS673" i="2" s="1"/>
  <c r="BT673" i="2" s="1"/>
  <c r="BP672" i="2"/>
  <c r="R680" i="2"/>
  <c r="S680" i="2"/>
  <c r="T681" i="2"/>
  <c r="Q679" i="2"/>
  <c r="P681" i="2"/>
  <c r="U681" i="2" s="1"/>
  <c r="X223" i="2"/>
  <c r="CS682" i="2" l="1"/>
  <c r="CR682" i="2"/>
  <c r="CO682" i="2"/>
  <c r="CL681" i="2"/>
  <c r="CN681" i="2" s="1"/>
  <c r="CK680" i="2"/>
  <c r="CE675" i="2"/>
  <c r="CF676" i="2"/>
  <c r="CA675" i="2"/>
  <c r="CA676" i="2"/>
  <c r="BU673" i="2"/>
  <c r="BV673" i="2" s="1"/>
  <c r="BW674" i="2"/>
  <c r="BZ674" i="2" s="1"/>
  <c r="BQ672" i="2"/>
  <c r="BR672" i="2" s="1"/>
  <c r="BS672" i="2" s="1"/>
  <c r="BT672" i="2" s="1"/>
  <c r="BP671" i="2"/>
  <c r="R679" i="2"/>
  <c r="S679" i="2"/>
  <c r="T680" i="2"/>
  <c r="Q678" i="2"/>
  <c r="P680" i="2"/>
  <c r="U680" i="2" s="1"/>
  <c r="X224" i="2"/>
  <c r="CR681" i="2" l="1"/>
  <c r="CS681" i="2"/>
  <c r="CO681" i="2"/>
  <c r="CL680" i="2"/>
  <c r="CN680" i="2" s="1"/>
  <c r="CK679" i="2"/>
  <c r="CE674" i="2"/>
  <c r="CF675" i="2"/>
  <c r="BX674" i="2"/>
  <c r="BU672" i="2"/>
  <c r="BV672" i="2" s="1"/>
  <c r="BW673" i="2"/>
  <c r="BZ673" i="2" s="1"/>
  <c r="BQ671" i="2"/>
  <c r="BR671" i="2" s="1"/>
  <c r="BS671" i="2" s="1"/>
  <c r="BT671" i="2" s="1"/>
  <c r="BP670" i="2"/>
  <c r="R678" i="2"/>
  <c r="S678" i="2"/>
  <c r="T679" i="2"/>
  <c r="Q677" i="2"/>
  <c r="P679" i="2"/>
  <c r="U679" i="2" s="1"/>
  <c r="X225" i="2"/>
  <c r="CS680" i="2" l="1"/>
  <c r="CR680" i="2"/>
  <c r="CO680" i="2"/>
  <c r="CL679" i="2"/>
  <c r="CN679" i="2" s="1"/>
  <c r="CK678" i="2"/>
  <c r="CE673" i="2"/>
  <c r="CF674" i="2"/>
  <c r="CA674" i="2"/>
  <c r="BX673" i="2"/>
  <c r="BU671" i="2"/>
  <c r="BV671" i="2" s="1"/>
  <c r="BW672" i="2"/>
  <c r="BZ672" i="2" s="1"/>
  <c r="BQ670" i="2"/>
  <c r="BR670" i="2" s="1"/>
  <c r="BS670" i="2" s="1"/>
  <c r="BT670" i="2" s="1"/>
  <c r="BP669" i="2"/>
  <c r="R677" i="2"/>
  <c r="S677" i="2"/>
  <c r="T678" i="2"/>
  <c r="Q676" i="2"/>
  <c r="P678" i="2"/>
  <c r="U678" i="2" s="1"/>
  <c r="X226" i="2"/>
  <c r="CR679" i="2" l="1"/>
  <c r="CS679" i="2"/>
  <c r="CO679" i="2"/>
  <c r="CL678" i="2"/>
  <c r="CN678" i="2" s="1"/>
  <c r="CK677" i="2"/>
  <c r="CE672" i="2"/>
  <c r="CF673" i="2"/>
  <c r="CA673" i="2"/>
  <c r="BX672" i="2"/>
  <c r="BU670" i="2"/>
  <c r="BV670" i="2" s="1"/>
  <c r="BW671" i="2"/>
  <c r="BZ671" i="2" s="1"/>
  <c r="BQ669" i="2"/>
  <c r="BR669" i="2" s="1"/>
  <c r="BS669" i="2" s="1"/>
  <c r="BT669" i="2" s="1"/>
  <c r="BP668" i="2"/>
  <c r="R676" i="2"/>
  <c r="S676" i="2"/>
  <c r="T677" i="2"/>
  <c r="Q675" i="2"/>
  <c r="P677" i="2"/>
  <c r="U677" i="2" s="1"/>
  <c r="X227" i="2"/>
  <c r="CS678" i="2" l="1"/>
  <c r="CR678" i="2"/>
  <c r="CO678" i="2"/>
  <c r="CL677" i="2"/>
  <c r="CN677" i="2" s="1"/>
  <c r="CK676" i="2"/>
  <c r="CE671" i="2"/>
  <c r="CF672" i="2"/>
  <c r="CA672" i="2"/>
  <c r="BX671" i="2"/>
  <c r="BU669" i="2"/>
  <c r="BV669" i="2" s="1"/>
  <c r="BW669" i="2" s="1"/>
  <c r="BW670" i="2"/>
  <c r="BZ670" i="2" s="1"/>
  <c r="BQ668" i="2"/>
  <c r="BR668" i="2" s="1"/>
  <c r="BS668" i="2" s="1"/>
  <c r="BT668" i="2" s="1"/>
  <c r="BP667" i="2"/>
  <c r="R675" i="2"/>
  <c r="S675" i="2"/>
  <c r="T676" i="2"/>
  <c r="Q674" i="2"/>
  <c r="P676" i="2"/>
  <c r="U676" i="2" s="1"/>
  <c r="X228" i="2"/>
  <c r="CS677" i="2" l="1"/>
  <c r="CR677" i="2"/>
  <c r="CO677" i="2"/>
  <c r="CL676" i="2"/>
  <c r="CN676" i="2" s="1"/>
  <c r="CK675" i="2"/>
  <c r="CE670" i="2"/>
  <c r="CF671" i="2"/>
  <c r="BZ669" i="2"/>
  <c r="CA671" i="2"/>
  <c r="BX670" i="2"/>
  <c r="BX669" i="2"/>
  <c r="BU668" i="2"/>
  <c r="BV668" i="2" s="1"/>
  <c r="BQ667" i="2"/>
  <c r="BR667" i="2" s="1"/>
  <c r="BS667" i="2" s="1"/>
  <c r="BT667" i="2" s="1"/>
  <c r="BP666" i="2"/>
  <c r="R674" i="2"/>
  <c r="S674" i="2"/>
  <c r="T675" i="2"/>
  <c r="Q673" i="2"/>
  <c r="P675" i="2"/>
  <c r="U675" i="2" s="1"/>
  <c r="X229" i="2"/>
  <c r="CR676" i="2" l="1"/>
  <c r="CS676" i="2"/>
  <c r="CO676" i="2"/>
  <c r="CL675" i="2"/>
  <c r="CN675" i="2" s="1"/>
  <c r="CK674" i="2"/>
  <c r="CA669" i="2"/>
  <c r="CE669" i="2"/>
  <c r="CF670" i="2"/>
  <c r="CA670" i="2"/>
  <c r="BU667" i="2"/>
  <c r="BV667" i="2" s="1"/>
  <c r="BW667" i="2" s="1"/>
  <c r="BW668" i="2"/>
  <c r="BZ668" i="2" s="1"/>
  <c r="BQ666" i="2"/>
  <c r="BR666" i="2" s="1"/>
  <c r="BS666" i="2" s="1"/>
  <c r="BT666" i="2" s="1"/>
  <c r="BP665" i="2"/>
  <c r="R673" i="2"/>
  <c r="S673" i="2"/>
  <c r="T674" i="2"/>
  <c r="Q672" i="2"/>
  <c r="P674" i="2"/>
  <c r="U674" i="2" s="1"/>
  <c r="X230" i="2"/>
  <c r="CS675" i="2" l="1"/>
  <c r="CR675" i="2"/>
  <c r="CO675" i="2"/>
  <c r="CL674" i="2"/>
  <c r="CN674" i="2" s="1"/>
  <c r="CK673" i="2"/>
  <c r="CE668" i="2"/>
  <c r="CF669" i="2"/>
  <c r="BZ667" i="2"/>
  <c r="BX668" i="2"/>
  <c r="BX667" i="2"/>
  <c r="BU666" i="2"/>
  <c r="BV666" i="2" s="1"/>
  <c r="BQ665" i="2"/>
  <c r="BR665" i="2" s="1"/>
  <c r="BS665" i="2" s="1"/>
  <c r="BT665" i="2" s="1"/>
  <c r="BP664" i="2"/>
  <c r="R672" i="2"/>
  <c r="S672" i="2"/>
  <c r="T673" i="2"/>
  <c r="Q671" i="2"/>
  <c r="P673" i="2"/>
  <c r="U673" i="2" s="1"/>
  <c r="X231" i="2"/>
  <c r="CS674" i="2" l="1"/>
  <c r="CR674" i="2"/>
  <c r="CO674" i="2"/>
  <c r="CL673" i="2"/>
  <c r="CN673" i="2" s="1"/>
  <c r="CK672" i="2"/>
  <c r="CE667" i="2"/>
  <c r="CF668" i="2"/>
  <c r="CA667" i="2"/>
  <c r="CA668" i="2"/>
  <c r="BU665" i="2"/>
  <c r="BV665" i="2" s="1"/>
  <c r="BW665" i="2" s="1"/>
  <c r="BW666" i="2"/>
  <c r="BZ666" i="2" s="1"/>
  <c r="BQ664" i="2"/>
  <c r="BR664" i="2" s="1"/>
  <c r="BS664" i="2" s="1"/>
  <c r="BT664" i="2" s="1"/>
  <c r="BP663" i="2"/>
  <c r="R671" i="2"/>
  <c r="S671" i="2"/>
  <c r="T672" i="2"/>
  <c r="Q670" i="2"/>
  <c r="P672" i="2"/>
  <c r="U672" i="2" s="1"/>
  <c r="X232" i="2"/>
  <c r="CR673" i="2" l="1"/>
  <c r="CS673" i="2"/>
  <c r="CO673" i="2"/>
  <c r="CL672" i="2"/>
  <c r="CN672" i="2" s="1"/>
  <c r="CK671" i="2"/>
  <c r="CE666" i="2"/>
  <c r="CF667" i="2"/>
  <c r="BZ665" i="2"/>
  <c r="BX666" i="2"/>
  <c r="BX665" i="2"/>
  <c r="BU664" i="2"/>
  <c r="BV664" i="2" s="1"/>
  <c r="BQ663" i="2"/>
  <c r="BR663" i="2" s="1"/>
  <c r="BS663" i="2" s="1"/>
  <c r="BT663" i="2" s="1"/>
  <c r="BP662" i="2"/>
  <c r="R670" i="2"/>
  <c r="S670" i="2"/>
  <c r="T671" i="2"/>
  <c r="Q669" i="2"/>
  <c r="P671" i="2"/>
  <c r="U671" i="2" s="1"/>
  <c r="X233" i="2"/>
  <c r="CS672" i="2" l="1"/>
  <c r="CR672" i="2"/>
  <c r="CO672" i="2"/>
  <c r="CL671" i="2"/>
  <c r="CN671" i="2" s="1"/>
  <c r="CK670" i="2"/>
  <c r="CE665" i="2"/>
  <c r="CF666" i="2"/>
  <c r="CA665" i="2"/>
  <c r="CA666" i="2"/>
  <c r="BU663" i="2"/>
  <c r="BV663" i="2" s="1"/>
  <c r="BW663" i="2" s="1"/>
  <c r="BW664" i="2"/>
  <c r="BZ664" i="2" s="1"/>
  <c r="BQ662" i="2"/>
  <c r="BR662" i="2" s="1"/>
  <c r="BS662" i="2" s="1"/>
  <c r="BT662" i="2" s="1"/>
  <c r="BP661" i="2"/>
  <c r="R669" i="2"/>
  <c r="S669" i="2"/>
  <c r="T670" i="2"/>
  <c r="Q668" i="2"/>
  <c r="P670" i="2"/>
  <c r="U670" i="2" s="1"/>
  <c r="X234" i="2"/>
  <c r="CS671" i="2" l="1"/>
  <c r="CR671" i="2"/>
  <c r="CO671" i="2"/>
  <c r="CL670" i="2"/>
  <c r="CN670" i="2" s="1"/>
  <c r="CK669" i="2"/>
  <c r="CE664" i="2"/>
  <c r="CF665" i="2"/>
  <c r="BZ663" i="2"/>
  <c r="BX664" i="2"/>
  <c r="BX663" i="2"/>
  <c r="BU662" i="2"/>
  <c r="BV662" i="2" s="1"/>
  <c r="BQ661" i="2"/>
  <c r="BR661" i="2" s="1"/>
  <c r="BS661" i="2" s="1"/>
  <c r="BT661" i="2" s="1"/>
  <c r="BP660" i="2"/>
  <c r="R668" i="2"/>
  <c r="S668" i="2"/>
  <c r="T669" i="2"/>
  <c r="Q667" i="2"/>
  <c r="P669" i="2"/>
  <c r="U669" i="2" s="1"/>
  <c r="X235" i="2"/>
  <c r="CS670" i="2" l="1"/>
  <c r="CR670" i="2"/>
  <c r="CO670" i="2"/>
  <c r="CL669" i="2"/>
  <c r="CN669" i="2" s="1"/>
  <c r="CK668" i="2"/>
  <c r="CE663" i="2"/>
  <c r="CF664" i="2"/>
  <c r="CA663" i="2"/>
  <c r="CA664" i="2"/>
  <c r="BU661" i="2"/>
  <c r="BV661" i="2" s="1"/>
  <c r="BW661" i="2" s="1"/>
  <c r="BW662" i="2"/>
  <c r="BZ662" i="2" s="1"/>
  <c r="BQ660" i="2"/>
  <c r="BR660" i="2" s="1"/>
  <c r="BS660" i="2" s="1"/>
  <c r="BT660" i="2" s="1"/>
  <c r="BP659" i="2"/>
  <c r="R667" i="2"/>
  <c r="S667" i="2"/>
  <c r="T668" i="2"/>
  <c r="Q666" i="2"/>
  <c r="P668" i="2"/>
  <c r="U668" i="2" s="1"/>
  <c r="X236" i="2"/>
  <c r="CR669" i="2" l="1"/>
  <c r="CS669" i="2"/>
  <c r="CO669" i="2"/>
  <c r="CL668" i="2"/>
  <c r="CN668" i="2" s="1"/>
  <c r="CK667" i="2"/>
  <c r="CE662" i="2"/>
  <c r="CF663" i="2"/>
  <c r="BZ661" i="2"/>
  <c r="BX662" i="2"/>
  <c r="BX661" i="2"/>
  <c r="BU660" i="2"/>
  <c r="BV660" i="2" s="1"/>
  <c r="BQ659" i="2"/>
  <c r="BR659" i="2" s="1"/>
  <c r="BS659" i="2" s="1"/>
  <c r="BT659" i="2" s="1"/>
  <c r="BP658" i="2"/>
  <c r="R666" i="2"/>
  <c r="S666" i="2"/>
  <c r="T667" i="2"/>
  <c r="Q665" i="2"/>
  <c r="P667" i="2"/>
  <c r="U667" i="2" s="1"/>
  <c r="X237" i="2"/>
  <c r="CR668" i="2" l="1"/>
  <c r="CS668" i="2"/>
  <c r="CO668" i="2"/>
  <c r="CL667" i="2"/>
  <c r="CN667" i="2" s="1"/>
  <c r="CK666" i="2"/>
  <c r="CE661" i="2"/>
  <c r="CF662" i="2"/>
  <c r="CA661" i="2"/>
  <c r="CA662" i="2"/>
  <c r="BU659" i="2"/>
  <c r="BV659" i="2" s="1"/>
  <c r="BW660" i="2"/>
  <c r="BZ660" i="2" s="1"/>
  <c r="BQ658" i="2"/>
  <c r="BR658" i="2" s="1"/>
  <c r="BS658" i="2" s="1"/>
  <c r="BT658" i="2" s="1"/>
  <c r="BP657" i="2"/>
  <c r="R665" i="2"/>
  <c r="S665" i="2"/>
  <c r="T666" i="2"/>
  <c r="Q664" i="2"/>
  <c r="P666" i="2"/>
  <c r="U666" i="2" s="1"/>
  <c r="X238" i="2"/>
  <c r="CR667" i="2" l="1"/>
  <c r="CS667" i="2"/>
  <c r="CO667" i="2"/>
  <c r="CL666" i="2"/>
  <c r="CN666" i="2" s="1"/>
  <c r="CK665" i="2"/>
  <c r="CE660" i="2"/>
  <c r="CF661" i="2"/>
  <c r="BX660" i="2"/>
  <c r="BU658" i="2"/>
  <c r="BV658" i="2" s="1"/>
  <c r="BW659" i="2"/>
  <c r="BZ659" i="2" s="1"/>
  <c r="BQ657" i="2"/>
  <c r="BR657" i="2" s="1"/>
  <c r="BS657" i="2" s="1"/>
  <c r="BT657" i="2" s="1"/>
  <c r="BP656" i="2"/>
  <c r="R664" i="2"/>
  <c r="S664" i="2"/>
  <c r="T665" i="2"/>
  <c r="Q663" i="2"/>
  <c r="P665" i="2"/>
  <c r="U665" i="2" s="1"/>
  <c r="X239" i="2"/>
  <c r="CS666" i="2" l="1"/>
  <c r="CR666" i="2"/>
  <c r="CO666" i="2"/>
  <c r="CL665" i="2"/>
  <c r="CN665" i="2" s="1"/>
  <c r="CK664" i="2"/>
  <c r="CE659" i="2"/>
  <c r="CF660" i="2"/>
  <c r="CA660" i="2"/>
  <c r="BX659" i="2"/>
  <c r="BU657" i="2"/>
  <c r="BV657" i="2" s="1"/>
  <c r="BW658" i="2"/>
  <c r="BZ658" i="2" s="1"/>
  <c r="BQ656" i="2"/>
  <c r="BR656" i="2" s="1"/>
  <c r="BS656" i="2" s="1"/>
  <c r="BT656" i="2" s="1"/>
  <c r="BP655" i="2"/>
  <c r="R663" i="2"/>
  <c r="S663" i="2"/>
  <c r="T664" i="2"/>
  <c r="Q662" i="2"/>
  <c r="P664" i="2"/>
  <c r="U664" i="2" s="1"/>
  <c r="X240" i="2"/>
  <c r="CR665" i="2" l="1"/>
  <c r="CS665" i="2"/>
  <c r="CO665" i="2"/>
  <c r="CL664" i="2"/>
  <c r="CN664" i="2" s="1"/>
  <c r="CK663" i="2"/>
  <c r="CE658" i="2"/>
  <c r="CF659" i="2"/>
  <c r="CA659" i="2"/>
  <c r="BX658" i="2"/>
  <c r="BU656" i="2"/>
  <c r="BV656" i="2" s="1"/>
  <c r="BW657" i="2"/>
  <c r="BZ657" i="2" s="1"/>
  <c r="BQ655" i="2"/>
  <c r="BR655" i="2" s="1"/>
  <c r="BS655" i="2" s="1"/>
  <c r="BT655" i="2" s="1"/>
  <c r="BP654" i="2"/>
  <c r="R662" i="2"/>
  <c r="S662" i="2"/>
  <c r="T663" i="2"/>
  <c r="Q661" i="2"/>
  <c r="P663" i="2"/>
  <c r="U663" i="2" s="1"/>
  <c r="X241" i="2"/>
  <c r="CR664" i="2" l="1"/>
  <c r="CS664" i="2"/>
  <c r="CO664" i="2"/>
  <c r="CL663" i="2"/>
  <c r="CN663" i="2" s="1"/>
  <c r="CK662" i="2"/>
  <c r="CE657" i="2"/>
  <c r="CF658" i="2"/>
  <c r="CA658" i="2"/>
  <c r="BX657" i="2"/>
  <c r="BU655" i="2"/>
  <c r="BV655" i="2" s="1"/>
  <c r="BW656" i="2"/>
  <c r="BZ656" i="2" s="1"/>
  <c r="BQ654" i="2"/>
  <c r="BR654" i="2" s="1"/>
  <c r="BS654" i="2" s="1"/>
  <c r="BT654" i="2" s="1"/>
  <c r="BP653" i="2"/>
  <c r="R661" i="2"/>
  <c r="S661" i="2"/>
  <c r="T662" i="2"/>
  <c r="Q660" i="2"/>
  <c r="P662" i="2"/>
  <c r="U662" i="2" s="1"/>
  <c r="X242" i="2"/>
  <c r="CR663" i="2" l="1"/>
  <c r="CS663" i="2"/>
  <c r="CO663" i="2"/>
  <c r="CL662" i="2"/>
  <c r="CN662" i="2" s="1"/>
  <c r="CK661" i="2"/>
  <c r="CE656" i="2"/>
  <c r="CF657" i="2"/>
  <c r="CA657" i="2"/>
  <c r="BX656" i="2"/>
  <c r="BU654" i="2"/>
  <c r="BV654" i="2" s="1"/>
  <c r="BW655" i="2"/>
  <c r="BZ655" i="2" s="1"/>
  <c r="BQ653" i="2"/>
  <c r="BR653" i="2" s="1"/>
  <c r="BS653" i="2" s="1"/>
  <c r="BT653" i="2" s="1"/>
  <c r="BP652" i="2"/>
  <c r="R660" i="2"/>
  <c r="S660" i="2"/>
  <c r="T661" i="2"/>
  <c r="Q659" i="2"/>
  <c r="P661" i="2"/>
  <c r="U661" i="2" s="1"/>
  <c r="X243" i="2"/>
  <c r="CS662" i="2" l="1"/>
  <c r="CR662" i="2"/>
  <c r="CO662" i="2"/>
  <c r="CL661" i="2"/>
  <c r="CN661" i="2" s="1"/>
  <c r="CK660" i="2"/>
  <c r="CE655" i="2"/>
  <c r="CF656" i="2"/>
  <c r="CA656" i="2"/>
  <c r="BX655" i="2"/>
  <c r="BU653" i="2"/>
  <c r="BV653" i="2" s="1"/>
  <c r="BW653" i="2" s="1"/>
  <c r="BW654" i="2"/>
  <c r="BZ654" i="2" s="1"/>
  <c r="BQ652" i="2"/>
  <c r="BR652" i="2" s="1"/>
  <c r="BS652" i="2" s="1"/>
  <c r="BT652" i="2" s="1"/>
  <c r="BP651" i="2"/>
  <c r="R659" i="2"/>
  <c r="S659" i="2"/>
  <c r="T660" i="2"/>
  <c r="Q658" i="2"/>
  <c r="P660" i="2"/>
  <c r="U660" i="2" s="1"/>
  <c r="X244" i="2"/>
  <c r="CS661" i="2" l="1"/>
  <c r="CR661" i="2"/>
  <c r="CO661" i="2"/>
  <c r="CL660" i="2"/>
  <c r="CN660" i="2" s="1"/>
  <c r="CK659" i="2"/>
  <c r="CE654" i="2"/>
  <c r="CF655" i="2"/>
  <c r="BZ653" i="2"/>
  <c r="CA655" i="2"/>
  <c r="BX653" i="2"/>
  <c r="BX654" i="2"/>
  <c r="BU652" i="2"/>
  <c r="BV652" i="2" s="1"/>
  <c r="BQ651" i="2"/>
  <c r="BR651" i="2" s="1"/>
  <c r="BS651" i="2" s="1"/>
  <c r="BT651" i="2" s="1"/>
  <c r="BP650" i="2"/>
  <c r="R658" i="2"/>
  <c r="S658" i="2"/>
  <c r="T659" i="2"/>
  <c r="Q657" i="2"/>
  <c r="P659" i="2"/>
  <c r="U659" i="2" s="1"/>
  <c r="X245" i="2"/>
  <c r="CR660" i="2" l="1"/>
  <c r="CS660" i="2"/>
  <c r="CO660" i="2"/>
  <c r="CL659" i="2"/>
  <c r="CN659" i="2" s="1"/>
  <c r="CK658" i="2"/>
  <c r="CE653" i="2"/>
  <c r="CF654" i="2"/>
  <c r="CA653" i="2"/>
  <c r="CA654" i="2"/>
  <c r="BU651" i="2"/>
  <c r="BV651" i="2" s="1"/>
  <c r="BW651" i="2" s="1"/>
  <c r="BW652" i="2"/>
  <c r="BZ652" i="2" s="1"/>
  <c r="BQ650" i="2"/>
  <c r="BR650" i="2" s="1"/>
  <c r="BS650" i="2" s="1"/>
  <c r="BT650" i="2" s="1"/>
  <c r="BP649" i="2"/>
  <c r="R657" i="2"/>
  <c r="S657" i="2"/>
  <c r="T658" i="2"/>
  <c r="Q656" i="2"/>
  <c r="P658" i="2"/>
  <c r="U658" i="2" s="1"/>
  <c r="X246" i="2"/>
  <c r="CR659" i="2" l="1"/>
  <c r="CS659" i="2"/>
  <c r="CO659" i="2"/>
  <c r="CL658" i="2"/>
  <c r="CN658" i="2" s="1"/>
  <c r="CK657" i="2"/>
  <c r="CE652" i="2"/>
  <c r="CF653" i="2"/>
  <c r="BZ651" i="2"/>
  <c r="BX652" i="2"/>
  <c r="BX651" i="2"/>
  <c r="BU650" i="2"/>
  <c r="BV650" i="2" s="1"/>
  <c r="BQ649" i="2"/>
  <c r="BR649" i="2" s="1"/>
  <c r="BS649" i="2" s="1"/>
  <c r="BT649" i="2" s="1"/>
  <c r="BP648" i="2"/>
  <c r="R656" i="2"/>
  <c r="S656" i="2"/>
  <c r="T657" i="2"/>
  <c r="Q655" i="2"/>
  <c r="P657" i="2"/>
  <c r="U657" i="2" s="1"/>
  <c r="X247" i="2"/>
  <c r="CS658" i="2" l="1"/>
  <c r="CR658" i="2"/>
  <c r="CO658" i="2"/>
  <c r="CL657" i="2"/>
  <c r="CN657" i="2" s="1"/>
  <c r="CK656" i="2"/>
  <c r="CE651" i="2"/>
  <c r="CF652" i="2"/>
  <c r="CA651" i="2"/>
  <c r="CA652" i="2"/>
  <c r="BU649" i="2"/>
  <c r="BV649" i="2" s="1"/>
  <c r="BW650" i="2"/>
  <c r="BZ650" i="2" s="1"/>
  <c r="BQ648" i="2"/>
  <c r="BR648" i="2" s="1"/>
  <c r="BS648" i="2" s="1"/>
  <c r="BT648" i="2" s="1"/>
  <c r="BP647" i="2"/>
  <c r="R655" i="2"/>
  <c r="S655" i="2"/>
  <c r="T656" i="2"/>
  <c r="Q654" i="2"/>
  <c r="P656" i="2"/>
  <c r="U656" i="2" s="1"/>
  <c r="X248" i="2"/>
  <c r="CR657" i="2" l="1"/>
  <c r="CS657" i="2"/>
  <c r="CO657" i="2"/>
  <c r="CL656" i="2"/>
  <c r="CN656" i="2" s="1"/>
  <c r="CK655" i="2"/>
  <c r="CF651" i="2"/>
  <c r="CE650" i="2"/>
  <c r="BX650" i="2"/>
  <c r="BU648" i="2"/>
  <c r="BV648" i="2" s="1"/>
  <c r="BW649" i="2"/>
  <c r="BZ649" i="2" s="1"/>
  <c r="BQ647" i="2"/>
  <c r="BR647" i="2" s="1"/>
  <c r="BS647" i="2" s="1"/>
  <c r="BT647" i="2" s="1"/>
  <c r="BP646" i="2"/>
  <c r="R654" i="2"/>
  <c r="S654" i="2"/>
  <c r="T655" i="2"/>
  <c r="Q653" i="2"/>
  <c r="P655" i="2"/>
  <c r="U655" i="2" s="1"/>
  <c r="X249" i="2"/>
  <c r="CR656" i="2" l="1"/>
  <c r="CS656" i="2"/>
  <c r="CO656" i="2"/>
  <c r="CL655" i="2"/>
  <c r="CN655" i="2" s="1"/>
  <c r="CK654" i="2"/>
  <c r="CE649" i="2"/>
  <c r="CF650" i="2"/>
  <c r="CA650" i="2"/>
  <c r="BX649" i="2"/>
  <c r="BU647" i="2"/>
  <c r="BV647" i="2" s="1"/>
  <c r="BW648" i="2"/>
  <c r="BZ648" i="2" s="1"/>
  <c r="BQ646" i="2"/>
  <c r="BR646" i="2" s="1"/>
  <c r="BS646" i="2" s="1"/>
  <c r="BT646" i="2" s="1"/>
  <c r="BP645" i="2"/>
  <c r="R653" i="2"/>
  <c r="S653" i="2"/>
  <c r="T654" i="2"/>
  <c r="Q652" i="2"/>
  <c r="P654" i="2"/>
  <c r="U654" i="2" s="1"/>
  <c r="X250" i="2"/>
  <c r="CR655" i="2" l="1"/>
  <c r="CS655" i="2"/>
  <c r="CO655" i="2"/>
  <c r="CL654" i="2"/>
  <c r="CN654" i="2" s="1"/>
  <c r="CK653" i="2"/>
  <c r="CE648" i="2"/>
  <c r="CF649" i="2"/>
  <c r="CA649" i="2"/>
  <c r="BX648" i="2"/>
  <c r="BU646" i="2"/>
  <c r="BV646" i="2" s="1"/>
  <c r="BW647" i="2"/>
  <c r="BZ647" i="2" s="1"/>
  <c r="BQ645" i="2"/>
  <c r="BR645" i="2" s="1"/>
  <c r="BS645" i="2" s="1"/>
  <c r="BT645" i="2" s="1"/>
  <c r="BP644" i="2"/>
  <c r="R652" i="2"/>
  <c r="S652" i="2"/>
  <c r="T653" i="2"/>
  <c r="Q651" i="2"/>
  <c r="P653" i="2"/>
  <c r="U653" i="2" s="1"/>
  <c r="X251" i="2"/>
  <c r="CS654" i="2" l="1"/>
  <c r="CR654" i="2"/>
  <c r="CO654" i="2"/>
  <c r="CL653" i="2"/>
  <c r="CN653" i="2" s="1"/>
  <c r="CK652" i="2"/>
  <c r="CE647" i="2"/>
  <c r="CF648" i="2"/>
  <c r="CA648" i="2"/>
  <c r="BX647" i="2"/>
  <c r="BU645" i="2"/>
  <c r="BV645" i="2" s="1"/>
  <c r="BW646" i="2"/>
  <c r="BZ646" i="2" s="1"/>
  <c r="BQ644" i="2"/>
  <c r="BR644" i="2" s="1"/>
  <c r="BS644" i="2" s="1"/>
  <c r="BT644" i="2" s="1"/>
  <c r="BP643" i="2"/>
  <c r="R651" i="2"/>
  <c r="S651" i="2"/>
  <c r="T652" i="2"/>
  <c r="Q650" i="2"/>
  <c r="P652" i="2"/>
  <c r="U652" i="2" s="1"/>
  <c r="X252" i="2"/>
  <c r="CS653" i="2" l="1"/>
  <c r="CR653" i="2"/>
  <c r="CO653" i="2"/>
  <c r="CL652" i="2"/>
  <c r="CN652" i="2" s="1"/>
  <c r="CK651" i="2"/>
  <c r="CE646" i="2"/>
  <c r="CF647" i="2"/>
  <c r="CA647" i="2"/>
  <c r="BX646" i="2"/>
  <c r="BU644" i="2"/>
  <c r="BV644" i="2" s="1"/>
  <c r="BW645" i="2"/>
  <c r="BZ645" i="2" s="1"/>
  <c r="BQ643" i="2"/>
  <c r="BR643" i="2" s="1"/>
  <c r="BS643" i="2" s="1"/>
  <c r="BT643" i="2" s="1"/>
  <c r="BP642" i="2"/>
  <c r="R650" i="2"/>
  <c r="S650" i="2"/>
  <c r="T651" i="2"/>
  <c r="Q649" i="2"/>
  <c r="P651" i="2"/>
  <c r="U651" i="2" s="1"/>
  <c r="X253" i="2"/>
  <c r="CR652" i="2" l="1"/>
  <c r="CS652" i="2"/>
  <c r="CO652" i="2"/>
  <c r="CL651" i="2"/>
  <c r="CN651" i="2" s="1"/>
  <c r="CK650" i="2"/>
  <c r="CE645" i="2"/>
  <c r="CF646" i="2"/>
  <c r="CA646" i="2"/>
  <c r="BX645" i="2"/>
  <c r="BU643" i="2"/>
  <c r="BV643" i="2" s="1"/>
  <c r="BW644" i="2"/>
  <c r="BZ644" i="2" s="1"/>
  <c r="BQ642" i="2"/>
  <c r="BR642" i="2" s="1"/>
  <c r="BS642" i="2" s="1"/>
  <c r="BT642" i="2" s="1"/>
  <c r="BP641" i="2"/>
  <c r="R649" i="2"/>
  <c r="S649" i="2"/>
  <c r="T650" i="2"/>
  <c r="Q648" i="2"/>
  <c r="P650" i="2"/>
  <c r="U650" i="2" s="1"/>
  <c r="X254" i="2"/>
  <c r="CR651" i="2" l="1"/>
  <c r="CS651" i="2"/>
  <c r="CO651" i="2"/>
  <c r="CL650" i="2"/>
  <c r="CN650" i="2" s="1"/>
  <c r="CK649" i="2"/>
  <c r="CE644" i="2"/>
  <c r="CF645" i="2"/>
  <c r="CA645" i="2"/>
  <c r="BX644" i="2"/>
  <c r="BU642" i="2"/>
  <c r="BV642" i="2" s="1"/>
  <c r="BW643" i="2"/>
  <c r="BZ643" i="2" s="1"/>
  <c r="BQ641" i="2"/>
  <c r="BR641" i="2" s="1"/>
  <c r="BS641" i="2" s="1"/>
  <c r="BT641" i="2" s="1"/>
  <c r="BP640" i="2"/>
  <c r="R648" i="2"/>
  <c r="S648" i="2"/>
  <c r="T649" i="2"/>
  <c r="Q647" i="2"/>
  <c r="P649" i="2"/>
  <c r="U649" i="2" s="1"/>
  <c r="X255" i="2"/>
  <c r="CS650" i="2" l="1"/>
  <c r="CR650" i="2"/>
  <c r="CO650" i="2"/>
  <c r="CL649" i="2"/>
  <c r="CN649" i="2" s="1"/>
  <c r="CK648" i="2"/>
  <c r="CE643" i="2"/>
  <c r="CF644" i="2"/>
  <c r="CA644" i="2"/>
  <c r="BX643" i="2"/>
  <c r="BU641" i="2"/>
  <c r="BV641" i="2" s="1"/>
  <c r="BW642" i="2"/>
  <c r="BZ642" i="2" s="1"/>
  <c r="BQ640" i="2"/>
  <c r="BR640" i="2" s="1"/>
  <c r="BS640" i="2" s="1"/>
  <c r="BT640" i="2" s="1"/>
  <c r="BP639" i="2"/>
  <c r="R647" i="2"/>
  <c r="S647" i="2"/>
  <c r="T648" i="2"/>
  <c r="Q646" i="2"/>
  <c r="P648" i="2"/>
  <c r="U648" i="2" s="1"/>
  <c r="X256" i="2"/>
  <c r="CS649" i="2" l="1"/>
  <c r="CR649" i="2"/>
  <c r="CO649" i="2"/>
  <c r="CL648" i="2"/>
  <c r="CN648" i="2" s="1"/>
  <c r="CK647" i="2"/>
  <c r="CF643" i="2"/>
  <c r="CE642" i="2"/>
  <c r="CA643" i="2"/>
  <c r="BX642" i="2"/>
  <c r="BU640" i="2"/>
  <c r="BV640" i="2" s="1"/>
  <c r="BW641" i="2"/>
  <c r="BZ641" i="2" s="1"/>
  <c r="BQ639" i="2"/>
  <c r="BR639" i="2" s="1"/>
  <c r="BS639" i="2" s="1"/>
  <c r="BT639" i="2" s="1"/>
  <c r="BP638" i="2"/>
  <c r="R646" i="2"/>
  <c r="S646" i="2"/>
  <c r="T647" i="2"/>
  <c r="Q645" i="2"/>
  <c r="P647" i="2"/>
  <c r="U647" i="2" s="1"/>
  <c r="X257" i="2"/>
  <c r="CR648" i="2" l="1"/>
  <c r="CS648" i="2"/>
  <c r="CO648" i="2"/>
  <c r="CL647" i="2"/>
  <c r="CN647" i="2" s="1"/>
  <c r="CK646" i="2"/>
  <c r="CE641" i="2"/>
  <c r="CF642" i="2"/>
  <c r="CA642" i="2"/>
  <c r="BX641" i="2"/>
  <c r="BU639" i="2"/>
  <c r="BV639" i="2" s="1"/>
  <c r="BW640" i="2"/>
  <c r="BZ640" i="2" s="1"/>
  <c r="BQ638" i="2"/>
  <c r="BR638" i="2" s="1"/>
  <c r="BS638" i="2" s="1"/>
  <c r="BT638" i="2" s="1"/>
  <c r="BP637" i="2"/>
  <c r="R645" i="2"/>
  <c r="S645" i="2"/>
  <c r="T646" i="2"/>
  <c r="Q644" i="2"/>
  <c r="P646" i="2"/>
  <c r="U646" i="2" s="1"/>
  <c r="X258" i="2"/>
  <c r="CR647" i="2" l="1"/>
  <c r="CS647" i="2"/>
  <c r="CO647" i="2"/>
  <c r="CL646" i="2"/>
  <c r="CN646" i="2" s="1"/>
  <c r="CK645" i="2"/>
  <c r="CE640" i="2"/>
  <c r="CF641" i="2"/>
  <c r="CA641" i="2"/>
  <c r="BX640" i="2"/>
  <c r="BU638" i="2"/>
  <c r="BV638" i="2" s="1"/>
  <c r="BW639" i="2"/>
  <c r="BZ639" i="2" s="1"/>
  <c r="BQ637" i="2"/>
  <c r="BR637" i="2" s="1"/>
  <c r="BS637" i="2" s="1"/>
  <c r="BT637" i="2" s="1"/>
  <c r="BP636" i="2"/>
  <c r="R644" i="2"/>
  <c r="S644" i="2"/>
  <c r="T645" i="2"/>
  <c r="Q643" i="2"/>
  <c r="P645" i="2"/>
  <c r="U645" i="2" s="1"/>
  <c r="X259" i="2"/>
  <c r="CS646" i="2" l="1"/>
  <c r="CR646" i="2"/>
  <c r="CO646" i="2"/>
  <c r="CL645" i="2"/>
  <c r="CN645" i="2" s="1"/>
  <c r="CK644" i="2"/>
  <c r="CE639" i="2"/>
  <c r="CF640" i="2"/>
  <c r="CA640" i="2"/>
  <c r="BX639" i="2"/>
  <c r="BU637" i="2"/>
  <c r="BV637" i="2" s="1"/>
  <c r="BW638" i="2"/>
  <c r="BZ638" i="2" s="1"/>
  <c r="BQ636" i="2"/>
  <c r="BR636" i="2" s="1"/>
  <c r="BS636" i="2" s="1"/>
  <c r="BT636" i="2" s="1"/>
  <c r="BP635" i="2"/>
  <c r="R643" i="2"/>
  <c r="S643" i="2"/>
  <c r="T644" i="2"/>
  <c r="Q642" i="2"/>
  <c r="P644" i="2"/>
  <c r="U644" i="2" s="1"/>
  <c r="X260" i="2"/>
  <c r="CR645" i="2" l="1"/>
  <c r="CS645" i="2"/>
  <c r="CO645" i="2"/>
  <c r="CL644" i="2"/>
  <c r="CN644" i="2" s="1"/>
  <c r="CK643" i="2"/>
  <c r="CE638" i="2"/>
  <c r="CF639" i="2"/>
  <c r="CA639" i="2"/>
  <c r="BX638" i="2"/>
  <c r="BU636" i="2"/>
  <c r="BV636" i="2" s="1"/>
  <c r="BW637" i="2"/>
  <c r="BZ637" i="2" s="1"/>
  <c r="BQ635" i="2"/>
  <c r="BR635" i="2" s="1"/>
  <c r="BS635" i="2" s="1"/>
  <c r="BT635" i="2" s="1"/>
  <c r="BP634" i="2"/>
  <c r="R642" i="2"/>
  <c r="S642" i="2"/>
  <c r="T643" i="2"/>
  <c r="Q641" i="2"/>
  <c r="P643" i="2"/>
  <c r="U643" i="2" s="1"/>
  <c r="X261" i="2"/>
  <c r="CR644" i="2" l="1"/>
  <c r="CS644" i="2"/>
  <c r="CO644" i="2"/>
  <c r="CL643" i="2"/>
  <c r="CN643" i="2" s="1"/>
  <c r="CK642" i="2"/>
  <c r="CE637" i="2"/>
  <c r="CF638" i="2"/>
  <c r="CA638" i="2"/>
  <c r="BX637" i="2"/>
  <c r="BU635" i="2"/>
  <c r="BV635" i="2" s="1"/>
  <c r="BW636" i="2"/>
  <c r="BZ636" i="2" s="1"/>
  <c r="BQ634" i="2"/>
  <c r="BR634" i="2" s="1"/>
  <c r="BS634" i="2" s="1"/>
  <c r="BT634" i="2" s="1"/>
  <c r="BP633" i="2"/>
  <c r="R641" i="2"/>
  <c r="S641" i="2"/>
  <c r="T642" i="2"/>
  <c r="Q640" i="2"/>
  <c r="P642" i="2"/>
  <c r="U642" i="2" s="1"/>
  <c r="X262" i="2"/>
  <c r="CR643" i="2" l="1"/>
  <c r="CS643" i="2"/>
  <c r="CO643" i="2"/>
  <c r="CL642" i="2"/>
  <c r="CN642" i="2" s="1"/>
  <c r="CK641" i="2"/>
  <c r="CE636" i="2"/>
  <c r="CF637" i="2"/>
  <c r="CA637" i="2"/>
  <c r="BX636" i="2"/>
  <c r="BU634" i="2"/>
  <c r="BV634" i="2" s="1"/>
  <c r="BW635" i="2"/>
  <c r="BZ635" i="2" s="1"/>
  <c r="BQ633" i="2"/>
  <c r="BR633" i="2" s="1"/>
  <c r="BS633" i="2" s="1"/>
  <c r="BT633" i="2" s="1"/>
  <c r="BP632" i="2"/>
  <c r="R640" i="2"/>
  <c r="S640" i="2"/>
  <c r="T641" i="2"/>
  <c r="Q639" i="2"/>
  <c r="P641" i="2"/>
  <c r="U641" i="2" s="1"/>
  <c r="X263" i="2"/>
  <c r="CS642" i="2" l="1"/>
  <c r="CR642" i="2"/>
  <c r="CO642" i="2"/>
  <c r="CL641" i="2"/>
  <c r="CN641" i="2" s="1"/>
  <c r="CK640" i="2"/>
  <c r="CE635" i="2"/>
  <c r="CF636" i="2"/>
  <c r="CA636" i="2"/>
  <c r="BX635" i="2"/>
  <c r="BU633" i="2"/>
  <c r="BV633" i="2" s="1"/>
  <c r="BW634" i="2"/>
  <c r="BZ634" i="2" s="1"/>
  <c r="BQ632" i="2"/>
  <c r="BR632" i="2" s="1"/>
  <c r="BS632" i="2" s="1"/>
  <c r="BT632" i="2" s="1"/>
  <c r="BP631" i="2"/>
  <c r="R639" i="2"/>
  <c r="S639" i="2"/>
  <c r="T640" i="2"/>
  <c r="Q638" i="2"/>
  <c r="P640" i="2"/>
  <c r="U640" i="2" s="1"/>
  <c r="X264" i="2"/>
  <c r="CS641" i="2" l="1"/>
  <c r="CR641" i="2"/>
  <c r="CO641" i="2"/>
  <c r="CL640" i="2"/>
  <c r="CN640" i="2" s="1"/>
  <c r="CK639" i="2"/>
  <c r="CE634" i="2"/>
  <c r="CF635" i="2"/>
  <c r="CA635" i="2"/>
  <c r="BX634" i="2"/>
  <c r="BU632" i="2"/>
  <c r="BV632" i="2" s="1"/>
  <c r="BW633" i="2"/>
  <c r="BZ633" i="2" s="1"/>
  <c r="BQ631" i="2"/>
  <c r="BR631" i="2" s="1"/>
  <c r="BS631" i="2" s="1"/>
  <c r="BT631" i="2" s="1"/>
  <c r="BP630" i="2"/>
  <c r="R638" i="2"/>
  <c r="S638" i="2"/>
  <c r="T639" i="2"/>
  <c r="Q637" i="2"/>
  <c r="P639" i="2"/>
  <c r="U639" i="2" s="1"/>
  <c r="X265" i="2"/>
  <c r="CS640" i="2" l="1"/>
  <c r="CR640" i="2"/>
  <c r="CO640" i="2"/>
  <c r="CL639" i="2"/>
  <c r="CN639" i="2" s="1"/>
  <c r="CK638" i="2"/>
  <c r="CE633" i="2"/>
  <c r="CF634" i="2"/>
  <c r="CA634" i="2"/>
  <c r="BX633" i="2"/>
  <c r="BU631" i="2"/>
  <c r="BV631" i="2" s="1"/>
  <c r="BW632" i="2"/>
  <c r="BZ632" i="2" s="1"/>
  <c r="BQ630" i="2"/>
  <c r="BR630" i="2" s="1"/>
  <c r="BS630" i="2" s="1"/>
  <c r="BT630" i="2" s="1"/>
  <c r="BP629" i="2"/>
  <c r="R637" i="2"/>
  <c r="S637" i="2"/>
  <c r="T638" i="2"/>
  <c r="Q636" i="2"/>
  <c r="P638" i="2"/>
  <c r="U638" i="2" s="1"/>
  <c r="X266" i="2"/>
  <c r="CR639" i="2" l="1"/>
  <c r="CS639" i="2"/>
  <c r="CO639" i="2"/>
  <c r="CL638" i="2"/>
  <c r="CN638" i="2" s="1"/>
  <c r="CK637" i="2"/>
  <c r="CE632" i="2"/>
  <c r="CF633" i="2"/>
  <c r="CA633" i="2"/>
  <c r="BX632" i="2"/>
  <c r="BU630" i="2"/>
  <c r="BV630" i="2" s="1"/>
  <c r="BW631" i="2"/>
  <c r="BZ631" i="2" s="1"/>
  <c r="BQ629" i="2"/>
  <c r="BR629" i="2" s="1"/>
  <c r="BS629" i="2" s="1"/>
  <c r="BT629" i="2" s="1"/>
  <c r="BP628" i="2"/>
  <c r="R636" i="2"/>
  <c r="S636" i="2"/>
  <c r="T637" i="2"/>
  <c r="Q635" i="2"/>
  <c r="P637" i="2"/>
  <c r="U637" i="2" s="1"/>
  <c r="X267" i="2"/>
  <c r="CS638" i="2" l="1"/>
  <c r="CR638" i="2"/>
  <c r="CO638" i="2"/>
  <c r="CL637" i="2"/>
  <c r="CN637" i="2" s="1"/>
  <c r="CK636" i="2"/>
  <c r="CE631" i="2"/>
  <c r="CF632" i="2"/>
  <c r="CA632" i="2"/>
  <c r="BX631" i="2"/>
  <c r="BU629" i="2"/>
  <c r="BV629" i="2" s="1"/>
  <c r="BW630" i="2"/>
  <c r="BZ630" i="2" s="1"/>
  <c r="BQ628" i="2"/>
  <c r="BR628" i="2" s="1"/>
  <c r="BS628" i="2" s="1"/>
  <c r="BT628" i="2" s="1"/>
  <c r="BP627" i="2"/>
  <c r="R635" i="2"/>
  <c r="S635" i="2"/>
  <c r="T636" i="2"/>
  <c r="Q634" i="2"/>
  <c r="P636" i="2"/>
  <c r="U636" i="2" s="1"/>
  <c r="X268" i="2"/>
  <c r="CR637" i="2" l="1"/>
  <c r="CS637" i="2"/>
  <c r="CO637" i="2"/>
  <c r="CL636" i="2"/>
  <c r="CN636" i="2" s="1"/>
  <c r="CK635" i="2"/>
  <c r="CE630" i="2"/>
  <c r="CF631" i="2"/>
  <c r="CA631" i="2"/>
  <c r="BX630" i="2"/>
  <c r="BU628" i="2"/>
  <c r="BV628" i="2" s="1"/>
  <c r="BW628" i="2" s="1"/>
  <c r="BW629" i="2"/>
  <c r="BZ629" i="2" s="1"/>
  <c r="BQ627" i="2"/>
  <c r="BR627" i="2" s="1"/>
  <c r="BS627" i="2" s="1"/>
  <c r="BT627" i="2" s="1"/>
  <c r="BP626" i="2"/>
  <c r="R634" i="2"/>
  <c r="S634" i="2"/>
  <c r="T635" i="2"/>
  <c r="Q633" i="2"/>
  <c r="P635" i="2"/>
  <c r="U635" i="2" s="1"/>
  <c r="X269" i="2"/>
  <c r="CR636" i="2" l="1"/>
  <c r="CS636" i="2"/>
  <c r="CO636" i="2"/>
  <c r="CL635" i="2"/>
  <c r="CN635" i="2" s="1"/>
  <c r="CK634" i="2"/>
  <c r="CE629" i="2"/>
  <c r="CF630" i="2"/>
  <c r="BZ628" i="2"/>
  <c r="CA630" i="2"/>
  <c r="BX629" i="2"/>
  <c r="BX628" i="2"/>
  <c r="BU627" i="2"/>
  <c r="BV627" i="2" s="1"/>
  <c r="BW627" i="2" s="1"/>
  <c r="BZ627" i="2" s="1"/>
  <c r="BQ626" i="2"/>
  <c r="BR626" i="2" s="1"/>
  <c r="BS626" i="2" s="1"/>
  <c r="BT626" i="2" s="1"/>
  <c r="BP625" i="2"/>
  <c r="R633" i="2"/>
  <c r="S633" i="2"/>
  <c r="T634" i="2"/>
  <c r="Q632" i="2"/>
  <c r="P634" i="2"/>
  <c r="U634" i="2" s="1"/>
  <c r="X270" i="2"/>
  <c r="CS635" i="2" l="1"/>
  <c r="CR635" i="2"/>
  <c r="CO635" i="2"/>
  <c r="CL634" i="2"/>
  <c r="CN634" i="2" s="1"/>
  <c r="CK633" i="2"/>
  <c r="CE628" i="2"/>
  <c r="CF629" i="2"/>
  <c r="CA628" i="2"/>
  <c r="CA629" i="2"/>
  <c r="BX627" i="2"/>
  <c r="BU626" i="2"/>
  <c r="BV626" i="2" s="1"/>
  <c r="BW626" i="2" s="1"/>
  <c r="BZ626" i="2" s="1"/>
  <c r="BQ625" i="2"/>
  <c r="BR625" i="2" s="1"/>
  <c r="BS625" i="2" s="1"/>
  <c r="BT625" i="2" s="1"/>
  <c r="BP624" i="2"/>
  <c r="R632" i="2"/>
  <c r="S632" i="2"/>
  <c r="T633" i="2"/>
  <c r="Q631" i="2"/>
  <c r="P633" i="2"/>
  <c r="U633" i="2" s="1"/>
  <c r="X271" i="2"/>
  <c r="CS634" i="2" l="1"/>
  <c r="CR634" i="2"/>
  <c r="CO634" i="2"/>
  <c r="CL633" i="2"/>
  <c r="CN633" i="2" s="1"/>
  <c r="CK632" i="2"/>
  <c r="CE627" i="2"/>
  <c r="CF628" i="2"/>
  <c r="CA627" i="2"/>
  <c r="BX626" i="2"/>
  <c r="BU625" i="2"/>
  <c r="BV625" i="2" s="1"/>
  <c r="BW625" i="2" s="1"/>
  <c r="BZ625" i="2" s="1"/>
  <c r="BQ624" i="2"/>
  <c r="BR624" i="2" s="1"/>
  <c r="BS624" i="2" s="1"/>
  <c r="BT624" i="2" s="1"/>
  <c r="BP623" i="2"/>
  <c r="R631" i="2"/>
  <c r="S631" i="2"/>
  <c r="T632" i="2"/>
  <c r="Q630" i="2"/>
  <c r="P632" i="2"/>
  <c r="U632" i="2" s="1"/>
  <c r="X272" i="2"/>
  <c r="CR633" i="2" l="1"/>
  <c r="CS633" i="2"/>
  <c r="CO633" i="2"/>
  <c r="CL632" i="2"/>
  <c r="CN632" i="2" s="1"/>
  <c r="CK631" i="2"/>
  <c r="CE626" i="2"/>
  <c r="CF627" i="2"/>
  <c r="CA626" i="2"/>
  <c r="BX625" i="2"/>
  <c r="BU624" i="2"/>
  <c r="BV624" i="2" s="1"/>
  <c r="BW624" i="2" s="1"/>
  <c r="BZ624" i="2" s="1"/>
  <c r="BQ623" i="2"/>
  <c r="BR623" i="2" s="1"/>
  <c r="BS623" i="2" s="1"/>
  <c r="BT623" i="2" s="1"/>
  <c r="BP622" i="2"/>
  <c r="R630" i="2"/>
  <c r="S630" i="2"/>
  <c r="T631" i="2"/>
  <c r="Q629" i="2"/>
  <c r="P631" i="2"/>
  <c r="U631" i="2" s="1"/>
  <c r="X273" i="2"/>
  <c r="CS632" i="2" l="1"/>
  <c r="CR632" i="2"/>
  <c r="CO632" i="2"/>
  <c r="CL631" i="2"/>
  <c r="CN631" i="2" s="1"/>
  <c r="CK630" i="2"/>
  <c r="CE625" i="2"/>
  <c r="CF626" i="2"/>
  <c r="CA625" i="2"/>
  <c r="BX624" i="2"/>
  <c r="BU623" i="2"/>
  <c r="BV623" i="2" s="1"/>
  <c r="BW623" i="2" s="1"/>
  <c r="BZ623" i="2" s="1"/>
  <c r="BQ622" i="2"/>
  <c r="BR622" i="2" s="1"/>
  <c r="BS622" i="2" s="1"/>
  <c r="BT622" i="2" s="1"/>
  <c r="BP621" i="2"/>
  <c r="R629" i="2"/>
  <c r="S629" i="2"/>
  <c r="T630" i="2"/>
  <c r="Q628" i="2"/>
  <c r="P630" i="2"/>
  <c r="U630" i="2" s="1"/>
  <c r="X274" i="2"/>
  <c r="CS631" i="2" l="1"/>
  <c r="CR631" i="2"/>
  <c r="CO631" i="2"/>
  <c r="CL630" i="2"/>
  <c r="CN630" i="2" s="1"/>
  <c r="CK629" i="2"/>
  <c r="CE624" i="2"/>
  <c r="CF625" i="2"/>
  <c r="CA624" i="2"/>
  <c r="BX623" i="2"/>
  <c r="BU622" i="2"/>
  <c r="BV622" i="2" s="1"/>
  <c r="BQ621" i="2"/>
  <c r="BR621" i="2" s="1"/>
  <c r="BS621" i="2" s="1"/>
  <c r="BT621" i="2" s="1"/>
  <c r="BP620" i="2"/>
  <c r="R628" i="2"/>
  <c r="S628" i="2"/>
  <c r="T629" i="2"/>
  <c r="Q627" i="2"/>
  <c r="P629" i="2"/>
  <c r="U629" i="2" s="1"/>
  <c r="X275" i="2"/>
  <c r="CS630" i="2" l="1"/>
  <c r="CR630" i="2"/>
  <c r="CO630" i="2"/>
  <c r="CL629" i="2"/>
  <c r="CN629" i="2" s="1"/>
  <c r="CK628" i="2"/>
  <c r="CE623" i="2"/>
  <c r="CF624" i="2"/>
  <c r="CA623" i="2"/>
  <c r="BU621" i="2"/>
  <c r="BV621" i="2" s="1"/>
  <c r="BW622" i="2"/>
  <c r="BZ622" i="2" s="1"/>
  <c r="BQ620" i="2"/>
  <c r="BR620" i="2" s="1"/>
  <c r="BS620" i="2" s="1"/>
  <c r="BT620" i="2" s="1"/>
  <c r="BP619" i="2"/>
  <c r="R627" i="2"/>
  <c r="S627" i="2"/>
  <c r="T628" i="2"/>
  <c r="Q626" i="2"/>
  <c r="P628" i="2"/>
  <c r="U628" i="2" s="1"/>
  <c r="X276" i="2"/>
  <c r="CS629" i="2" l="1"/>
  <c r="CR629" i="2"/>
  <c r="CO629" i="2"/>
  <c r="CL628" i="2"/>
  <c r="CN628" i="2" s="1"/>
  <c r="CK627" i="2"/>
  <c r="CE622" i="2"/>
  <c r="CE621" i="2" s="1"/>
  <c r="CF623" i="2"/>
  <c r="BX622" i="2"/>
  <c r="BU620" i="2"/>
  <c r="BV620" i="2" s="1"/>
  <c r="BW620" i="2" s="1"/>
  <c r="BW621" i="2"/>
  <c r="BZ621" i="2" s="1"/>
  <c r="BQ619" i="2"/>
  <c r="BR619" i="2" s="1"/>
  <c r="BS619" i="2" s="1"/>
  <c r="BT619" i="2" s="1"/>
  <c r="BP618" i="2"/>
  <c r="R626" i="2"/>
  <c r="S626" i="2"/>
  <c r="T627" i="2"/>
  <c r="Q625" i="2"/>
  <c r="P627" i="2"/>
  <c r="U627" i="2" s="1"/>
  <c r="X277" i="2"/>
  <c r="CR628" i="2" l="1"/>
  <c r="CS628" i="2"/>
  <c r="CO628" i="2"/>
  <c r="CL627" i="2"/>
  <c r="CN627" i="2" s="1"/>
  <c r="CK626" i="2"/>
  <c r="CE620" i="2"/>
  <c r="CF621" i="2"/>
  <c r="CF622" i="2"/>
  <c r="BZ620" i="2"/>
  <c r="CA622" i="2"/>
  <c r="BX621" i="2"/>
  <c r="BX620" i="2"/>
  <c r="BU619" i="2"/>
  <c r="BV619" i="2" s="1"/>
  <c r="BW619" i="2" s="1"/>
  <c r="BZ619" i="2" s="1"/>
  <c r="BQ618" i="2"/>
  <c r="BR618" i="2" s="1"/>
  <c r="BS618" i="2" s="1"/>
  <c r="BT618" i="2" s="1"/>
  <c r="BP617" i="2"/>
  <c r="R625" i="2"/>
  <c r="S625" i="2"/>
  <c r="T626" i="2"/>
  <c r="Q624" i="2"/>
  <c r="P626" i="2"/>
  <c r="U626" i="2" s="1"/>
  <c r="X278" i="2"/>
  <c r="CR627" i="2" l="1"/>
  <c r="CS627" i="2"/>
  <c r="CO627" i="2"/>
  <c r="CL626" i="2"/>
  <c r="CN626" i="2" s="1"/>
  <c r="CK625" i="2"/>
  <c r="CF620" i="2"/>
  <c r="CE619" i="2"/>
  <c r="CA620" i="2"/>
  <c r="CA621" i="2"/>
  <c r="BX619" i="2"/>
  <c r="BU618" i="2"/>
  <c r="BV618" i="2" s="1"/>
  <c r="BW618" i="2" s="1"/>
  <c r="BZ618" i="2" s="1"/>
  <c r="BQ617" i="2"/>
  <c r="BR617" i="2" s="1"/>
  <c r="BS617" i="2" s="1"/>
  <c r="BT617" i="2" s="1"/>
  <c r="BP616" i="2"/>
  <c r="R624" i="2"/>
  <c r="S624" i="2"/>
  <c r="T625" i="2"/>
  <c r="Q623" i="2"/>
  <c r="P625" i="2"/>
  <c r="U625" i="2" s="1"/>
  <c r="X279" i="2"/>
  <c r="CS626" i="2" l="1"/>
  <c r="CR626" i="2"/>
  <c r="CO626" i="2"/>
  <c r="CL625" i="2"/>
  <c r="CN625" i="2" s="1"/>
  <c r="CK624" i="2"/>
  <c r="CE618" i="2"/>
  <c r="CF619" i="2"/>
  <c r="CA619" i="2"/>
  <c r="BX618" i="2"/>
  <c r="BU617" i="2"/>
  <c r="BV617" i="2" s="1"/>
  <c r="BW617" i="2" s="1"/>
  <c r="BZ617" i="2" s="1"/>
  <c r="BQ616" i="2"/>
  <c r="BR616" i="2" s="1"/>
  <c r="BS616" i="2" s="1"/>
  <c r="BT616" i="2" s="1"/>
  <c r="BP615" i="2"/>
  <c r="R623" i="2"/>
  <c r="S623" i="2"/>
  <c r="T624" i="2"/>
  <c r="Q622" i="2"/>
  <c r="P624" i="2"/>
  <c r="U624" i="2" s="1"/>
  <c r="X280" i="2"/>
  <c r="CS625" i="2" l="1"/>
  <c r="CR625" i="2"/>
  <c r="CO625" i="2"/>
  <c r="CL624" i="2"/>
  <c r="CN624" i="2" s="1"/>
  <c r="CK623" i="2"/>
  <c r="CE617" i="2"/>
  <c r="CF618" i="2"/>
  <c r="CA618" i="2"/>
  <c r="BX617" i="2"/>
  <c r="BU616" i="2"/>
  <c r="BV616" i="2" s="1"/>
  <c r="BW616" i="2" s="1"/>
  <c r="BZ616" i="2" s="1"/>
  <c r="BQ615" i="2"/>
  <c r="BR615" i="2" s="1"/>
  <c r="BS615" i="2" s="1"/>
  <c r="BT615" i="2" s="1"/>
  <c r="BP614" i="2"/>
  <c r="R622" i="2"/>
  <c r="S622" i="2"/>
  <c r="T623" i="2"/>
  <c r="Q621" i="2"/>
  <c r="P623" i="2"/>
  <c r="U623" i="2" s="1"/>
  <c r="X281" i="2"/>
  <c r="CR624" i="2" l="1"/>
  <c r="CS624" i="2"/>
  <c r="CO624" i="2"/>
  <c r="CL623" i="2"/>
  <c r="CN623" i="2" s="1"/>
  <c r="CK622" i="2"/>
  <c r="CF617" i="2"/>
  <c r="CE616" i="2"/>
  <c r="CA617" i="2"/>
  <c r="BX616" i="2"/>
  <c r="BU615" i="2"/>
  <c r="BV615" i="2" s="1"/>
  <c r="BQ614" i="2"/>
  <c r="BR614" i="2" s="1"/>
  <c r="BS614" i="2" s="1"/>
  <c r="BT614" i="2" s="1"/>
  <c r="BP613" i="2"/>
  <c r="R621" i="2"/>
  <c r="S621" i="2"/>
  <c r="T622" i="2"/>
  <c r="Q620" i="2"/>
  <c r="P622" i="2"/>
  <c r="U622" i="2" s="1"/>
  <c r="X282" i="2"/>
  <c r="CR623" i="2" l="1"/>
  <c r="CS623" i="2"/>
  <c r="CO623" i="2"/>
  <c r="CL622" i="2"/>
  <c r="CN622" i="2" s="1"/>
  <c r="CK621" i="2"/>
  <c r="CE615" i="2"/>
  <c r="CF616" i="2"/>
  <c r="CA616" i="2"/>
  <c r="BU614" i="2"/>
  <c r="BV614" i="2" s="1"/>
  <c r="BW615" i="2"/>
  <c r="BZ615" i="2" s="1"/>
  <c r="BQ613" i="2"/>
  <c r="BR613" i="2" s="1"/>
  <c r="BS613" i="2" s="1"/>
  <c r="BT613" i="2" s="1"/>
  <c r="BP612" i="2"/>
  <c r="R620" i="2"/>
  <c r="S620" i="2"/>
  <c r="T621" i="2"/>
  <c r="Q619" i="2"/>
  <c r="P621" i="2"/>
  <c r="U621" i="2" s="1"/>
  <c r="X283" i="2"/>
  <c r="CS622" i="2" l="1"/>
  <c r="CR622" i="2"/>
  <c r="CO622" i="2"/>
  <c r="CL621" i="2"/>
  <c r="CN621" i="2" s="1"/>
  <c r="CK620" i="2"/>
  <c r="CE614" i="2"/>
  <c r="CF615" i="2"/>
  <c r="BX615" i="2"/>
  <c r="BU613" i="2"/>
  <c r="BV613" i="2" s="1"/>
  <c r="BW614" i="2"/>
  <c r="BZ614" i="2" s="1"/>
  <c r="BQ612" i="2"/>
  <c r="BR612" i="2" s="1"/>
  <c r="BS612" i="2" s="1"/>
  <c r="BT612" i="2" s="1"/>
  <c r="BP611" i="2"/>
  <c r="R619" i="2"/>
  <c r="S619" i="2"/>
  <c r="T620" i="2"/>
  <c r="Q618" i="2"/>
  <c r="P620" i="2"/>
  <c r="U620" i="2" s="1"/>
  <c r="X284" i="2"/>
  <c r="CR621" i="2" l="1"/>
  <c r="CS621" i="2"/>
  <c r="CO621" i="2"/>
  <c r="CL620" i="2"/>
  <c r="CN620" i="2" s="1"/>
  <c r="CK619" i="2"/>
  <c r="CE613" i="2"/>
  <c r="CF614" i="2"/>
  <c r="CA615" i="2"/>
  <c r="BX614" i="2"/>
  <c r="BU612" i="2"/>
  <c r="BV612" i="2" s="1"/>
  <c r="BW612" i="2" s="1"/>
  <c r="BW613" i="2"/>
  <c r="BZ613" i="2" s="1"/>
  <c r="BQ611" i="2"/>
  <c r="BR611" i="2" s="1"/>
  <c r="BS611" i="2" s="1"/>
  <c r="BT611" i="2" s="1"/>
  <c r="BP610" i="2"/>
  <c r="R618" i="2"/>
  <c r="S618" i="2"/>
  <c r="T619" i="2"/>
  <c r="Q617" i="2"/>
  <c r="P619" i="2"/>
  <c r="U619" i="2" s="1"/>
  <c r="X285" i="2"/>
  <c r="CS620" i="2" l="1"/>
  <c r="CR620" i="2"/>
  <c r="CO620" i="2"/>
  <c r="CL619" i="2"/>
  <c r="CN619" i="2" s="1"/>
  <c r="CK618" i="2"/>
  <c r="CE612" i="2"/>
  <c r="CF613" i="2"/>
  <c r="BZ612" i="2"/>
  <c r="CA614" i="2"/>
  <c r="BX613" i="2"/>
  <c r="BX612" i="2"/>
  <c r="BU611" i="2"/>
  <c r="BV611" i="2" s="1"/>
  <c r="BW611" i="2" s="1"/>
  <c r="BZ611" i="2" s="1"/>
  <c r="BQ610" i="2"/>
  <c r="BR610" i="2" s="1"/>
  <c r="BS610" i="2" s="1"/>
  <c r="BT610" i="2" s="1"/>
  <c r="BP609" i="2"/>
  <c r="R617" i="2"/>
  <c r="S617" i="2"/>
  <c r="T618" i="2"/>
  <c r="Q616" i="2"/>
  <c r="P618" i="2"/>
  <c r="U618" i="2" s="1"/>
  <c r="X286" i="2"/>
  <c r="CR619" i="2" l="1"/>
  <c r="CS619" i="2"/>
  <c r="CO619" i="2"/>
  <c r="CL618" i="2"/>
  <c r="CN618" i="2" s="1"/>
  <c r="CK617" i="2"/>
  <c r="CE611" i="2"/>
  <c r="CF612" i="2"/>
  <c r="CA612" i="2"/>
  <c r="CA613" i="2"/>
  <c r="BX611" i="2"/>
  <c r="BU610" i="2"/>
  <c r="BV610" i="2" s="1"/>
  <c r="BW610" i="2" s="1"/>
  <c r="BZ610" i="2" s="1"/>
  <c r="BQ609" i="2"/>
  <c r="BR609" i="2" s="1"/>
  <c r="BS609" i="2" s="1"/>
  <c r="BT609" i="2" s="1"/>
  <c r="BP608" i="2"/>
  <c r="R616" i="2"/>
  <c r="S616" i="2"/>
  <c r="T617" i="2"/>
  <c r="Q615" i="2"/>
  <c r="P617" i="2"/>
  <c r="U617" i="2" s="1"/>
  <c r="X287" i="2"/>
  <c r="CS618" i="2" l="1"/>
  <c r="CR618" i="2"/>
  <c r="CO618" i="2"/>
  <c r="CL617" i="2"/>
  <c r="CN617" i="2" s="1"/>
  <c r="CK616" i="2"/>
  <c r="CE610" i="2"/>
  <c r="CF611" i="2"/>
  <c r="CA611" i="2"/>
  <c r="BX610" i="2"/>
  <c r="BU609" i="2"/>
  <c r="BV609" i="2" s="1"/>
  <c r="BQ608" i="2"/>
  <c r="BR608" i="2" s="1"/>
  <c r="BS608" i="2" s="1"/>
  <c r="BT608" i="2" s="1"/>
  <c r="BP607" i="2"/>
  <c r="R615" i="2"/>
  <c r="S615" i="2"/>
  <c r="T616" i="2"/>
  <c r="Q614" i="2"/>
  <c r="P616" i="2"/>
  <c r="U616" i="2" s="1"/>
  <c r="X288" i="2"/>
  <c r="CS617" i="2" l="1"/>
  <c r="CR617" i="2"/>
  <c r="CO617" i="2"/>
  <c r="CL616" i="2"/>
  <c r="CN616" i="2" s="1"/>
  <c r="CK615" i="2"/>
  <c r="CE609" i="2"/>
  <c r="CF610" i="2"/>
  <c r="CA610" i="2"/>
  <c r="BW609" i="2"/>
  <c r="BZ609" i="2" s="1"/>
  <c r="BU608" i="2"/>
  <c r="BV608" i="2" s="1"/>
  <c r="BQ607" i="2"/>
  <c r="BR607" i="2" s="1"/>
  <c r="BS607" i="2" s="1"/>
  <c r="BT607" i="2" s="1"/>
  <c r="BP606" i="2"/>
  <c r="R614" i="2"/>
  <c r="S614" i="2"/>
  <c r="T615" i="2"/>
  <c r="Q613" i="2"/>
  <c r="P615" i="2"/>
  <c r="U615" i="2" s="1"/>
  <c r="X289" i="2"/>
  <c r="CR616" i="2" l="1"/>
  <c r="CS616" i="2"/>
  <c r="CO616" i="2"/>
  <c r="CL615" i="2"/>
  <c r="CN615" i="2" s="1"/>
  <c r="CK614" i="2"/>
  <c r="CE608" i="2"/>
  <c r="CF609" i="2"/>
  <c r="BX609" i="2"/>
  <c r="BU607" i="2"/>
  <c r="BV607" i="2" s="1"/>
  <c r="BW608" i="2"/>
  <c r="BZ608" i="2" s="1"/>
  <c r="BQ606" i="2"/>
  <c r="BR606" i="2" s="1"/>
  <c r="BS606" i="2" s="1"/>
  <c r="BT606" i="2" s="1"/>
  <c r="BP605" i="2"/>
  <c r="R613" i="2"/>
  <c r="S613" i="2"/>
  <c r="T614" i="2"/>
  <c r="Q612" i="2"/>
  <c r="P614" i="2"/>
  <c r="U614" i="2" s="1"/>
  <c r="X290" i="2"/>
  <c r="CS615" i="2" l="1"/>
  <c r="CR615" i="2"/>
  <c r="CO615" i="2"/>
  <c r="CL614" i="2"/>
  <c r="CN614" i="2" s="1"/>
  <c r="CK613" i="2"/>
  <c r="CE607" i="2"/>
  <c r="CF608" i="2"/>
  <c r="CA609" i="2"/>
  <c r="BX608" i="2"/>
  <c r="BW607" i="2"/>
  <c r="BZ607" i="2" s="1"/>
  <c r="BU606" i="2"/>
  <c r="BV606" i="2" s="1"/>
  <c r="BQ605" i="2"/>
  <c r="BR605" i="2" s="1"/>
  <c r="BS605" i="2" s="1"/>
  <c r="BT605" i="2" s="1"/>
  <c r="BP604" i="2"/>
  <c r="R612" i="2"/>
  <c r="S612" i="2"/>
  <c r="T613" i="2"/>
  <c r="Q611" i="2"/>
  <c r="P613" i="2"/>
  <c r="U613" i="2" s="1"/>
  <c r="X291" i="2"/>
  <c r="CS614" i="2" l="1"/>
  <c r="CR614" i="2"/>
  <c r="CO614" i="2"/>
  <c r="CL613" i="2"/>
  <c r="CN613" i="2" s="1"/>
  <c r="CK612" i="2"/>
  <c r="CE606" i="2"/>
  <c r="CF607" i="2"/>
  <c r="CA608" i="2"/>
  <c r="BX607" i="2"/>
  <c r="BU605" i="2"/>
  <c r="BV605" i="2" s="1"/>
  <c r="BW606" i="2"/>
  <c r="BZ606" i="2" s="1"/>
  <c r="BQ604" i="2"/>
  <c r="BR604" i="2" s="1"/>
  <c r="BS604" i="2" s="1"/>
  <c r="BT604" i="2" s="1"/>
  <c r="BP603" i="2"/>
  <c r="R611" i="2"/>
  <c r="S611" i="2"/>
  <c r="T612" i="2"/>
  <c r="Q610" i="2"/>
  <c r="P612" i="2"/>
  <c r="U612" i="2" s="1"/>
  <c r="X292" i="2"/>
  <c r="CR613" i="2" l="1"/>
  <c r="CS613" i="2"/>
  <c r="CO613" i="2"/>
  <c r="CL612" i="2"/>
  <c r="CN612" i="2" s="1"/>
  <c r="CK611" i="2"/>
  <c r="CE605" i="2"/>
  <c r="CF606" i="2"/>
  <c r="CA607" i="2"/>
  <c r="BX606" i="2"/>
  <c r="BU604" i="2"/>
  <c r="BV604" i="2" s="1"/>
  <c r="BW604" i="2" s="1"/>
  <c r="BW605" i="2"/>
  <c r="BZ605" i="2" s="1"/>
  <c r="BQ603" i="2"/>
  <c r="BR603" i="2" s="1"/>
  <c r="BS603" i="2" s="1"/>
  <c r="BT603" i="2" s="1"/>
  <c r="BP602" i="2"/>
  <c r="R610" i="2"/>
  <c r="S610" i="2"/>
  <c r="T611" i="2"/>
  <c r="Q609" i="2"/>
  <c r="P611" i="2"/>
  <c r="U611" i="2" s="1"/>
  <c r="X293" i="2"/>
  <c r="CR612" i="2" l="1"/>
  <c r="CS612" i="2"/>
  <c r="CO612" i="2"/>
  <c r="CL611" i="2"/>
  <c r="CN611" i="2" s="1"/>
  <c r="CK610" i="2"/>
  <c r="CE604" i="2"/>
  <c r="CF605" i="2"/>
  <c r="BZ604" i="2"/>
  <c r="CA606" i="2"/>
  <c r="BX605" i="2"/>
  <c r="BX604" i="2"/>
  <c r="BU603" i="2"/>
  <c r="BV603" i="2" s="1"/>
  <c r="BQ602" i="2"/>
  <c r="BR602" i="2" s="1"/>
  <c r="BS602" i="2" s="1"/>
  <c r="BT602" i="2" s="1"/>
  <c r="BP601" i="2"/>
  <c r="R609" i="2"/>
  <c r="S609" i="2"/>
  <c r="T610" i="2"/>
  <c r="Q608" i="2"/>
  <c r="P610" i="2"/>
  <c r="U610" i="2" s="1"/>
  <c r="X294" i="2"/>
  <c r="CR611" i="2" l="1"/>
  <c r="CS611" i="2"/>
  <c r="CO611" i="2"/>
  <c r="CL610" i="2"/>
  <c r="CN610" i="2" s="1"/>
  <c r="CK609" i="2"/>
  <c r="CE603" i="2"/>
  <c r="CF604" i="2"/>
  <c r="CA604" i="2"/>
  <c r="CA605" i="2"/>
  <c r="BU602" i="2"/>
  <c r="BV602" i="2" s="1"/>
  <c r="BW602" i="2" s="1"/>
  <c r="BW603" i="2"/>
  <c r="BZ603" i="2" s="1"/>
  <c r="BQ601" i="2"/>
  <c r="BR601" i="2" s="1"/>
  <c r="BS601" i="2" s="1"/>
  <c r="BT601" i="2" s="1"/>
  <c r="BP600" i="2"/>
  <c r="R608" i="2"/>
  <c r="S608" i="2"/>
  <c r="T609" i="2"/>
  <c r="Q607" i="2"/>
  <c r="P609" i="2"/>
  <c r="U609" i="2" s="1"/>
  <c r="X295" i="2"/>
  <c r="CS610" i="2" l="1"/>
  <c r="CR610" i="2"/>
  <c r="CO610" i="2"/>
  <c r="CL609" i="2"/>
  <c r="CN609" i="2" s="1"/>
  <c r="CK608" i="2"/>
  <c r="BZ602" i="2"/>
  <c r="CE602" i="2"/>
  <c r="CF603" i="2"/>
  <c r="BX603" i="2"/>
  <c r="BX602" i="2"/>
  <c r="BU601" i="2"/>
  <c r="BV601" i="2" s="1"/>
  <c r="BW601" i="2" s="1"/>
  <c r="BZ601" i="2" s="1"/>
  <c r="BQ600" i="2"/>
  <c r="BR600" i="2" s="1"/>
  <c r="BS600" i="2" s="1"/>
  <c r="BT600" i="2" s="1"/>
  <c r="BP599" i="2"/>
  <c r="R607" i="2"/>
  <c r="S607" i="2"/>
  <c r="T608" i="2"/>
  <c r="Q606" i="2"/>
  <c r="P608" i="2"/>
  <c r="U608" i="2" s="1"/>
  <c r="X296" i="2"/>
  <c r="CR609" i="2" l="1"/>
  <c r="CS609" i="2"/>
  <c r="CO609" i="2"/>
  <c r="CL608" i="2"/>
  <c r="CN608" i="2" s="1"/>
  <c r="CK607" i="2"/>
  <c r="CE601" i="2"/>
  <c r="CF602" i="2"/>
  <c r="CA602" i="2"/>
  <c r="CA603" i="2"/>
  <c r="BX601" i="2"/>
  <c r="BU600" i="2"/>
  <c r="BV600" i="2" s="1"/>
  <c r="BQ599" i="2"/>
  <c r="BR599" i="2" s="1"/>
  <c r="BS599" i="2" s="1"/>
  <c r="BT599" i="2" s="1"/>
  <c r="BP598" i="2"/>
  <c r="R606" i="2"/>
  <c r="S606" i="2"/>
  <c r="T607" i="2"/>
  <c r="Q605" i="2"/>
  <c r="P607" i="2"/>
  <c r="U607" i="2" s="1"/>
  <c r="X297" i="2"/>
  <c r="CS608" i="2" l="1"/>
  <c r="CR608" i="2"/>
  <c r="CO608" i="2"/>
  <c r="CL607" i="2"/>
  <c r="CN607" i="2" s="1"/>
  <c r="CK606" i="2"/>
  <c r="CE600" i="2"/>
  <c r="CF601" i="2"/>
  <c r="CA601" i="2"/>
  <c r="BU599" i="2"/>
  <c r="BV599" i="2" s="1"/>
  <c r="BW599" i="2" s="1"/>
  <c r="BW600" i="2"/>
  <c r="BZ600" i="2" s="1"/>
  <c r="BQ598" i="2"/>
  <c r="BR598" i="2" s="1"/>
  <c r="BS598" i="2" s="1"/>
  <c r="BT598" i="2" s="1"/>
  <c r="BP597" i="2"/>
  <c r="R605" i="2"/>
  <c r="S605" i="2"/>
  <c r="T606" i="2"/>
  <c r="Q604" i="2"/>
  <c r="P606" i="2"/>
  <c r="U606" i="2" s="1"/>
  <c r="X298" i="2"/>
  <c r="CR607" i="2" l="1"/>
  <c r="CS607" i="2"/>
  <c r="CO607" i="2"/>
  <c r="CL606" i="2"/>
  <c r="CN606" i="2" s="1"/>
  <c r="CK605" i="2"/>
  <c r="CE599" i="2"/>
  <c r="CF600" i="2"/>
  <c r="BZ599" i="2"/>
  <c r="BX600" i="2"/>
  <c r="BX599" i="2"/>
  <c r="BU598" i="2"/>
  <c r="BV598" i="2" s="1"/>
  <c r="BQ597" i="2"/>
  <c r="BR597" i="2" s="1"/>
  <c r="BS597" i="2" s="1"/>
  <c r="BT597" i="2" s="1"/>
  <c r="BP596" i="2"/>
  <c r="R604" i="2"/>
  <c r="S604" i="2"/>
  <c r="T605" i="2"/>
  <c r="Q603" i="2"/>
  <c r="P605" i="2"/>
  <c r="U605" i="2" s="1"/>
  <c r="X299" i="2"/>
  <c r="CS606" i="2" l="1"/>
  <c r="CR606" i="2"/>
  <c r="CO606" i="2"/>
  <c r="CL605" i="2"/>
  <c r="CN605" i="2" s="1"/>
  <c r="CK604" i="2"/>
  <c r="CE598" i="2"/>
  <c r="CF599" i="2"/>
  <c r="CA599" i="2"/>
  <c r="CA600" i="2"/>
  <c r="BU597" i="2"/>
  <c r="BV597" i="2" s="1"/>
  <c r="BW598" i="2"/>
  <c r="BZ598" i="2" s="1"/>
  <c r="BQ596" i="2"/>
  <c r="BR596" i="2" s="1"/>
  <c r="BS596" i="2" s="1"/>
  <c r="BT596" i="2" s="1"/>
  <c r="BP595" i="2"/>
  <c r="R603" i="2"/>
  <c r="S603" i="2"/>
  <c r="T604" i="2"/>
  <c r="Q602" i="2"/>
  <c r="P604" i="2"/>
  <c r="U604" i="2" s="1"/>
  <c r="X300" i="2"/>
  <c r="CR605" i="2" l="1"/>
  <c r="CS605" i="2"/>
  <c r="CO605" i="2"/>
  <c r="CL604" i="2"/>
  <c r="CN604" i="2" s="1"/>
  <c r="CK603" i="2"/>
  <c r="CE597" i="2"/>
  <c r="CF598" i="2"/>
  <c r="BX598" i="2"/>
  <c r="BU596" i="2"/>
  <c r="BV596" i="2" s="1"/>
  <c r="BW597" i="2"/>
  <c r="BZ597" i="2" s="1"/>
  <c r="BQ595" i="2"/>
  <c r="BR595" i="2" s="1"/>
  <c r="BS595" i="2" s="1"/>
  <c r="BT595" i="2" s="1"/>
  <c r="BP594" i="2"/>
  <c r="R602" i="2"/>
  <c r="S602" i="2"/>
  <c r="T603" i="2"/>
  <c r="Q601" i="2"/>
  <c r="P603" i="2"/>
  <c r="U603" i="2" s="1"/>
  <c r="X301" i="2"/>
  <c r="CR604" i="2" l="1"/>
  <c r="CS604" i="2"/>
  <c r="CO604" i="2"/>
  <c r="CL603" i="2"/>
  <c r="CN603" i="2" s="1"/>
  <c r="CK602" i="2"/>
  <c r="CE596" i="2"/>
  <c r="CF597" i="2"/>
  <c r="CA598" i="2"/>
  <c r="BX597" i="2"/>
  <c r="BU595" i="2"/>
  <c r="BV595" i="2" s="1"/>
  <c r="BW595" i="2" s="1"/>
  <c r="BW596" i="2"/>
  <c r="BZ596" i="2" s="1"/>
  <c r="BQ594" i="2"/>
  <c r="BR594" i="2" s="1"/>
  <c r="BS594" i="2" s="1"/>
  <c r="BT594" i="2" s="1"/>
  <c r="BP593" i="2"/>
  <c r="R601" i="2"/>
  <c r="S601" i="2"/>
  <c r="T602" i="2"/>
  <c r="Q600" i="2"/>
  <c r="P602" i="2"/>
  <c r="U602" i="2" s="1"/>
  <c r="X302" i="2"/>
  <c r="CR603" i="2" l="1"/>
  <c r="CS603" i="2"/>
  <c r="CO603" i="2"/>
  <c r="CL602" i="2"/>
  <c r="CN602" i="2" s="1"/>
  <c r="CK601" i="2"/>
  <c r="CE595" i="2"/>
  <c r="CF596" i="2"/>
  <c r="BZ595" i="2"/>
  <c r="CA597" i="2"/>
  <c r="BX596" i="2"/>
  <c r="BX595" i="2"/>
  <c r="BU594" i="2"/>
  <c r="BV594" i="2" s="1"/>
  <c r="BW594" i="2" s="1"/>
  <c r="BZ594" i="2" s="1"/>
  <c r="BQ593" i="2"/>
  <c r="BR593" i="2" s="1"/>
  <c r="BS593" i="2" s="1"/>
  <c r="BT593" i="2" s="1"/>
  <c r="BP592" i="2"/>
  <c r="R600" i="2"/>
  <c r="S600" i="2"/>
  <c r="T601" i="2"/>
  <c r="Q599" i="2"/>
  <c r="P601" i="2"/>
  <c r="U601" i="2" s="1"/>
  <c r="X303" i="2"/>
  <c r="CS602" i="2" l="1"/>
  <c r="CR602" i="2"/>
  <c r="CO602" i="2"/>
  <c r="CL601" i="2"/>
  <c r="CN601" i="2" s="1"/>
  <c r="CK600" i="2"/>
  <c r="CE594" i="2"/>
  <c r="CF595" i="2"/>
  <c r="CA595" i="2"/>
  <c r="CA596" i="2"/>
  <c r="BX594" i="2"/>
  <c r="BU593" i="2"/>
  <c r="BV593" i="2" s="1"/>
  <c r="BW593" i="2" s="1"/>
  <c r="BZ593" i="2" s="1"/>
  <c r="BQ592" i="2"/>
  <c r="BR592" i="2" s="1"/>
  <c r="BS592" i="2" s="1"/>
  <c r="BT592" i="2" s="1"/>
  <c r="BP591" i="2"/>
  <c r="R599" i="2"/>
  <c r="S599" i="2"/>
  <c r="T600" i="2"/>
  <c r="Q598" i="2"/>
  <c r="P600" i="2"/>
  <c r="U600" i="2" s="1"/>
  <c r="X304" i="2"/>
  <c r="CR601" i="2" l="1"/>
  <c r="CS601" i="2"/>
  <c r="CO601" i="2"/>
  <c r="CL600" i="2"/>
  <c r="CN600" i="2" s="1"/>
  <c r="CK599" i="2"/>
  <c r="CE593" i="2"/>
  <c r="CF594" i="2"/>
  <c r="CA594" i="2"/>
  <c r="BX593" i="2"/>
  <c r="BU592" i="2"/>
  <c r="BV592" i="2" s="1"/>
  <c r="BW592" i="2" s="1"/>
  <c r="BZ592" i="2" s="1"/>
  <c r="BQ591" i="2"/>
  <c r="BR591" i="2" s="1"/>
  <c r="BS591" i="2" s="1"/>
  <c r="BT591" i="2" s="1"/>
  <c r="BP590" i="2"/>
  <c r="R598" i="2"/>
  <c r="S598" i="2"/>
  <c r="T599" i="2"/>
  <c r="Q597" i="2"/>
  <c r="P599" i="2"/>
  <c r="U599" i="2" s="1"/>
  <c r="X305" i="2"/>
  <c r="CR600" i="2" l="1"/>
  <c r="CS600" i="2"/>
  <c r="CO600" i="2"/>
  <c r="CL599" i="2"/>
  <c r="CN599" i="2" s="1"/>
  <c r="CK598" i="2"/>
  <c r="CE592" i="2"/>
  <c r="CF593" i="2"/>
  <c r="CA593" i="2"/>
  <c r="BX592" i="2"/>
  <c r="BU591" i="2"/>
  <c r="BV591" i="2" s="1"/>
  <c r="BQ590" i="2"/>
  <c r="BR590" i="2" s="1"/>
  <c r="BS590" i="2" s="1"/>
  <c r="BT590" i="2" s="1"/>
  <c r="BP589" i="2"/>
  <c r="R597" i="2"/>
  <c r="S597" i="2"/>
  <c r="T598" i="2"/>
  <c r="Q596" i="2"/>
  <c r="P598" i="2"/>
  <c r="U598" i="2" s="1"/>
  <c r="X306" i="2"/>
  <c r="CS599" i="2" l="1"/>
  <c r="CR599" i="2"/>
  <c r="CO599" i="2"/>
  <c r="CL598" i="2"/>
  <c r="CN598" i="2" s="1"/>
  <c r="CK597" i="2"/>
  <c r="CE591" i="2"/>
  <c r="CF592" i="2"/>
  <c r="CA592" i="2"/>
  <c r="BU590" i="2"/>
  <c r="BV590" i="2" s="1"/>
  <c r="BW591" i="2"/>
  <c r="BZ591" i="2" s="1"/>
  <c r="BQ589" i="2"/>
  <c r="BR589" i="2" s="1"/>
  <c r="BS589" i="2" s="1"/>
  <c r="BT589" i="2" s="1"/>
  <c r="BP588" i="2"/>
  <c r="R596" i="2"/>
  <c r="S596" i="2"/>
  <c r="T597" i="2"/>
  <c r="Q595" i="2"/>
  <c r="P597" i="2"/>
  <c r="U597" i="2" s="1"/>
  <c r="X307" i="2"/>
  <c r="CS598" i="2" l="1"/>
  <c r="CR598" i="2"/>
  <c r="CO598" i="2"/>
  <c r="CL597" i="2"/>
  <c r="CN597" i="2" s="1"/>
  <c r="CK596" i="2"/>
  <c r="CE590" i="2"/>
  <c r="CF591" i="2"/>
  <c r="BX591" i="2"/>
  <c r="BU589" i="2"/>
  <c r="BV589" i="2" s="1"/>
  <c r="BW590" i="2"/>
  <c r="BZ590" i="2" s="1"/>
  <c r="BQ588" i="2"/>
  <c r="BR588" i="2" s="1"/>
  <c r="BS588" i="2" s="1"/>
  <c r="BT588" i="2" s="1"/>
  <c r="BP587" i="2"/>
  <c r="R595" i="2"/>
  <c r="S595" i="2"/>
  <c r="T596" i="2"/>
  <c r="Q594" i="2"/>
  <c r="P596" i="2"/>
  <c r="U596" i="2" s="1"/>
  <c r="X308" i="2"/>
  <c r="CR597" i="2" l="1"/>
  <c r="CS597" i="2"/>
  <c r="CO597" i="2"/>
  <c r="CL596" i="2"/>
  <c r="CN596" i="2" s="1"/>
  <c r="CK595" i="2"/>
  <c r="CE589" i="2"/>
  <c r="CF590" i="2"/>
  <c r="CA591" i="2"/>
  <c r="BX590" i="2"/>
  <c r="BU588" i="2"/>
  <c r="BV588" i="2" s="1"/>
  <c r="BW589" i="2"/>
  <c r="BZ589" i="2" s="1"/>
  <c r="BQ587" i="2"/>
  <c r="BR587" i="2" s="1"/>
  <c r="BS587" i="2" s="1"/>
  <c r="BT587" i="2" s="1"/>
  <c r="BP586" i="2"/>
  <c r="R594" i="2"/>
  <c r="S594" i="2"/>
  <c r="T595" i="2"/>
  <c r="Q593" i="2"/>
  <c r="P595" i="2"/>
  <c r="U595" i="2" s="1"/>
  <c r="X309" i="2"/>
  <c r="CS596" i="2" l="1"/>
  <c r="CR596" i="2"/>
  <c r="CO596" i="2"/>
  <c r="CL595" i="2"/>
  <c r="CN595" i="2" s="1"/>
  <c r="CK594" i="2"/>
  <c r="CE588" i="2"/>
  <c r="CF589" i="2"/>
  <c r="CA590" i="2"/>
  <c r="BX589" i="2"/>
  <c r="BU587" i="2"/>
  <c r="BV587" i="2" s="1"/>
  <c r="BW588" i="2"/>
  <c r="BZ588" i="2" s="1"/>
  <c r="BQ586" i="2"/>
  <c r="BR586" i="2" s="1"/>
  <c r="BS586" i="2" s="1"/>
  <c r="BT586" i="2" s="1"/>
  <c r="BP585" i="2"/>
  <c r="R593" i="2"/>
  <c r="S593" i="2"/>
  <c r="T594" i="2"/>
  <c r="Q592" i="2"/>
  <c r="P594" i="2"/>
  <c r="U594" i="2" s="1"/>
  <c r="X310" i="2"/>
  <c r="CR595" i="2" l="1"/>
  <c r="CS595" i="2"/>
  <c r="CO595" i="2"/>
  <c r="CL594" i="2"/>
  <c r="CN594" i="2" s="1"/>
  <c r="CK593" i="2"/>
  <c r="CE587" i="2"/>
  <c r="CF588" i="2"/>
  <c r="CA589" i="2"/>
  <c r="BW587" i="2"/>
  <c r="BZ587" i="2" s="1"/>
  <c r="BX588" i="2"/>
  <c r="BU586" i="2"/>
  <c r="BV586" i="2" s="1"/>
  <c r="BW586" i="2" s="1"/>
  <c r="BQ585" i="2"/>
  <c r="BR585" i="2" s="1"/>
  <c r="BS585" i="2" s="1"/>
  <c r="BT585" i="2" s="1"/>
  <c r="BP584" i="2"/>
  <c r="R592" i="2"/>
  <c r="S592" i="2"/>
  <c r="T593" i="2"/>
  <c r="Q591" i="2"/>
  <c r="P593" i="2"/>
  <c r="U593" i="2" s="1"/>
  <c r="X311" i="2"/>
  <c r="CS594" i="2" l="1"/>
  <c r="CR594" i="2"/>
  <c r="CO594" i="2"/>
  <c r="CL593" i="2"/>
  <c r="CN593" i="2" s="1"/>
  <c r="CK592" i="2"/>
  <c r="BZ586" i="2"/>
  <c r="BX587" i="2"/>
  <c r="CA587" i="2" s="1"/>
  <c r="CE586" i="2"/>
  <c r="CF587" i="2"/>
  <c r="CA588" i="2"/>
  <c r="BX586" i="2"/>
  <c r="BU585" i="2"/>
  <c r="BV585" i="2" s="1"/>
  <c r="BW585" i="2" s="1"/>
  <c r="BZ585" i="2" s="1"/>
  <c r="BQ584" i="2"/>
  <c r="BR584" i="2" s="1"/>
  <c r="BS584" i="2" s="1"/>
  <c r="BT584" i="2" s="1"/>
  <c r="BP583" i="2"/>
  <c r="R591" i="2"/>
  <c r="S591" i="2"/>
  <c r="T592" i="2"/>
  <c r="Q590" i="2"/>
  <c r="P592" i="2"/>
  <c r="U592" i="2" s="1"/>
  <c r="X312" i="2"/>
  <c r="CS593" i="2" l="1"/>
  <c r="CR593" i="2"/>
  <c r="CO593" i="2"/>
  <c r="CL592" i="2"/>
  <c r="CN592" i="2" s="1"/>
  <c r="CK591" i="2"/>
  <c r="CE585" i="2"/>
  <c r="CF586" i="2"/>
  <c r="CA586" i="2"/>
  <c r="BX585" i="2"/>
  <c r="BU584" i="2"/>
  <c r="BV584" i="2" s="1"/>
  <c r="BQ583" i="2"/>
  <c r="BR583" i="2" s="1"/>
  <c r="BS583" i="2" s="1"/>
  <c r="BT583" i="2" s="1"/>
  <c r="BP582" i="2"/>
  <c r="R590" i="2"/>
  <c r="S590" i="2"/>
  <c r="T591" i="2"/>
  <c r="Q589" i="2"/>
  <c r="P591" i="2"/>
  <c r="U591" i="2" s="1"/>
  <c r="X313" i="2"/>
  <c r="CR592" i="2" l="1"/>
  <c r="CS592" i="2"/>
  <c r="CO592" i="2"/>
  <c r="CL591" i="2"/>
  <c r="CN591" i="2" s="1"/>
  <c r="CK590" i="2"/>
  <c r="CE584" i="2"/>
  <c r="CF585" i="2"/>
  <c r="CA585" i="2"/>
  <c r="BU583" i="2"/>
  <c r="BV583" i="2" s="1"/>
  <c r="BW583" i="2" s="1"/>
  <c r="BW584" i="2"/>
  <c r="BZ584" i="2" s="1"/>
  <c r="BQ582" i="2"/>
  <c r="BR582" i="2" s="1"/>
  <c r="BS582" i="2" s="1"/>
  <c r="BT582" i="2" s="1"/>
  <c r="BP581" i="2"/>
  <c r="R589" i="2"/>
  <c r="S589" i="2"/>
  <c r="T590" i="2"/>
  <c r="Q588" i="2"/>
  <c r="P590" i="2"/>
  <c r="U590" i="2" s="1"/>
  <c r="X314" i="2"/>
  <c r="CR591" i="2" l="1"/>
  <c r="CS591" i="2"/>
  <c r="CO591" i="2"/>
  <c r="CL590" i="2"/>
  <c r="CN590" i="2" s="1"/>
  <c r="CK589" i="2"/>
  <c r="CE583" i="2"/>
  <c r="CF584" i="2"/>
  <c r="BZ583" i="2"/>
  <c r="BX584" i="2"/>
  <c r="BX583" i="2"/>
  <c r="BU582" i="2"/>
  <c r="BV582" i="2" s="1"/>
  <c r="BQ581" i="2"/>
  <c r="BR581" i="2" s="1"/>
  <c r="BS581" i="2" s="1"/>
  <c r="BT581" i="2" s="1"/>
  <c r="BP580" i="2"/>
  <c r="R588" i="2"/>
  <c r="S588" i="2"/>
  <c r="T589" i="2"/>
  <c r="Q587" i="2"/>
  <c r="P589" i="2"/>
  <c r="U589" i="2" s="1"/>
  <c r="X315" i="2"/>
  <c r="CS590" i="2" l="1"/>
  <c r="CR590" i="2"/>
  <c r="CO590" i="2"/>
  <c r="CL589" i="2"/>
  <c r="CN589" i="2" s="1"/>
  <c r="CK588" i="2"/>
  <c r="CE582" i="2"/>
  <c r="CF583" i="2"/>
  <c r="CA583" i="2"/>
  <c r="CA584" i="2"/>
  <c r="BU581" i="2"/>
  <c r="BV581" i="2" s="1"/>
  <c r="BW582" i="2"/>
  <c r="BZ582" i="2" s="1"/>
  <c r="BQ580" i="2"/>
  <c r="BR580" i="2" s="1"/>
  <c r="BS580" i="2" s="1"/>
  <c r="BT580" i="2" s="1"/>
  <c r="BP579" i="2"/>
  <c r="R587" i="2"/>
  <c r="S587" i="2"/>
  <c r="T588" i="2"/>
  <c r="Q586" i="2"/>
  <c r="P588" i="2"/>
  <c r="U588" i="2" s="1"/>
  <c r="X316" i="2"/>
  <c r="CR589" i="2" l="1"/>
  <c r="CS589" i="2"/>
  <c r="CO589" i="2"/>
  <c r="CL588" i="2"/>
  <c r="CN588" i="2" s="1"/>
  <c r="CK587" i="2"/>
  <c r="CE581" i="2"/>
  <c r="CF582" i="2"/>
  <c r="BX582" i="2"/>
  <c r="BU580" i="2"/>
  <c r="BV580" i="2" s="1"/>
  <c r="BW580" i="2" s="1"/>
  <c r="BW581" i="2"/>
  <c r="BZ581" i="2" s="1"/>
  <c r="BQ579" i="2"/>
  <c r="BR579" i="2" s="1"/>
  <c r="BS579" i="2" s="1"/>
  <c r="BT579" i="2" s="1"/>
  <c r="BP578" i="2"/>
  <c r="R586" i="2"/>
  <c r="S586" i="2"/>
  <c r="T587" i="2"/>
  <c r="Q585" i="2"/>
  <c r="P587" i="2"/>
  <c r="U587" i="2" s="1"/>
  <c r="X317" i="2"/>
  <c r="CR588" i="2" l="1"/>
  <c r="CS588" i="2"/>
  <c r="CO588" i="2"/>
  <c r="CL587" i="2"/>
  <c r="CN587" i="2" s="1"/>
  <c r="CK586" i="2"/>
  <c r="CE580" i="2"/>
  <c r="CF581" i="2"/>
  <c r="BZ580" i="2"/>
  <c r="CA582" i="2"/>
  <c r="BX580" i="2"/>
  <c r="BX581" i="2"/>
  <c r="BU579" i="2"/>
  <c r="BV579" i="2" s="1"/>
  <c r="BQ578" i="2"/>
  <c r="BR578" i="2" s="1"/>
  <c r="BS578" i="2" s="1"/>
  <c r="BT578" i="2" s="1"/>
  <c r="BP577" i="2"/>
  <c r="R585" i="2"/>
  <c r="S585" i="2"/>
  <c r="T586" i="2"/>
  <c r="Q584" i="2"/>
  <c r="P586" i="2"/>
  <c r="U586" i="2" s="1"/>
  <c r="X318" i="2"/>
  <c r="CR587" i="2" l="1"/>
  <c r="CS587" i="2"/>
  <c r="CO587" i="2"/>
  <c r="CL586" i="2"/>
  <c r="CN586" i="2" s="1"/>
  <c r="CK585" i="2"/>
  <c r="CE579" i="2"/>
  <c r="CF580" i="2"/>
  <c r="CA581" i="2"/>
  <c r="CA580" i="2"/>
  <c r="BU578" i="2"/>
  <c r="BV578" i="2" s="1"/>
  <c r="BW578" i="2" s="1"/>
  <c r="BW579" i="2"/>
  <c r="BZ579" i="2" s="1"/>
  <c r="BQ577" i="2"/>
  <c r="BR577" i="2" s="1"/>
  <c r="BS577" i="2" s="1"/>
  <c r="BT577" i="2" s="1"/>
  <c r="BP576" i="2"/>
  <c r="R584" i="2"/>
  <c r="S584" i="2"/>
  <c r="T585" i="2"/>
  <c r="Q583" i="2"/>
  <c r="P585" i="2"/>
  <c r="U585" i="2" s="1"/>
  <c r="X319" i="2"/>
  <c r="CS586" i="2" l="1"/>
  <c r="CR586" i="2"/>
  <c r="CO586" i="2"/>
  <c r="CL585" i="2"/>
  <c r="CN585" i="2" s="1"/>
  <c r="CK584" i="2"/>
  <c r="BZ578" i="2"/>
  <c r="CE578" i="2"/>
  <c r="CF579" i="2"/>
  <c r="BX579" i="2"/>
  <c r="BX578" i="2"/>
  <c r="BU577" i="2"/>
  <c r="BV577" i="2" s="1"/>
  <c r="BW577" i="2" s="1"/>
  <c r="BZ577" i="2" s="1"/>
  <c r="BQ576" i="2"/>
  <c r="BR576" i="2" s="1"/>
  <c r="BS576" i="2" s="1"/>
  <c r="BT576" i="2" s="1"/>
  <c r="BP575" i="2"/>
  <c r="R583" i="2"/>
  <c r="S583" i="2"/>
  <c r="T584" i="2"/>
  <c r="Q582" i="2"/>
  <c r="P584" i="2"/>
  <c r="U584" i="2" s="1"/>
  <c r="X320" i="2"/>
  <c r="CS585" i="2" l="1"/>
  <c r="CR585" i="2"/>
  <c r="CO585" i="2"/>
  <c r="CL584" i="2"/>
  <c r="CN584" i="2" s="1"/>
  <c r="CK583" i="2"/>
  <c r="CE577" i="2"/>
  <c r="CF578" i="2"/>
  <c r="CA578" i="2"/>
  <c r="CA579" i="2"/>
  <c r="BX577" i="2"/>
  <c r="BU576" i="2"/>
  <c r="BV576" i="2" s="1"/>
  <c r="BW576" i="2" s="1"/>
  <c r="BZ576" i="2" s="1"/>
  <c r="BQ575" i="2"/>
  <c r="BR575" i="2" s="1"/>
  <c r="BS575" i="2" s="1"/>
  <c r="BT575" i="2" s="1"/>
  <c r="BP574" i="2"/>
  <c r="R582" i="2"/>
  <c r="S582" i="2"/>
  <c r="T583" i="2"/>
  <c r="Q581" i="2"/>
  <c r="P583" i="2"/>
  <c r="U583" i="2" s="1"/>
  <c r="X321" i="2"/>
  <c r="CR584" i="2" l="1"/>
  <c r="CS584" i="2"/>
  <c r="CO584" i="2"/>
  <c r="CL583" i="2"/>
  <c r="CN583" i="2" s="1"/>
  <c r="CK582" i="2"/>
  <c r="CE576" i="2"/>
  <c r="CF577" i="2"/>
  <c r="CA577" i="2"/>
  <c r="BX576" i="2"/>
  <c r="BU575" i="2"/>
  <c r="BV575" i="2" s="1"/>
  <c r="BW575" i="2" s="1"/>
  <c r="BZ575" i="2" s="1"/>
  <c r="BQ574" i="2"/>
  <c r="BR574" i="2" s="1"/>
  <c r="BS574" i="2" s="1"/>
  <c r="BT574" i="2" s="1"/>
  <c r="BP573" i="2"/>
  <c r="R581" i="2"/>
  <c r="S581" i="2"/>
  <c r="T582" i="2"/>
  <c r="Q580" i="2"/>
  <c r="P582" i="2"/>
  <c r="U582" i="2" s="1"/>
  <c r="X322" i="2"/>
  <c r="CR583" i="2" l="1"/>
  <c r="CS583" i="2"/>
  <c r="CO583" i="2"/>
  <c r="CL582" i="2"/>
  <c r="CN582" i="2" s="1"/>
  <c r="CK581" i="2"/>
  <c r="CE575" i="2"/>
  <c r="CF576" i="2"/>
  <c r="CA576" i="2"/>
  <c r="BX575" i="2"/>
  <c r="BU574" i="2"/>
  <c r="BV574" i="2" s="1"/>
  <c r="BQ573" i="2"/>
  <c r="BR573" i="2" s="1"/>
  <c r="BS573" i="2" s="1"/>
  <c r="BT573" i="2" s="1"/>
  <c r="BP572" i="2"/>
  <c r="R580" i="2"/>
  <c r="S580" i="2"/>
  <c r="T581" i="2"/>
  <c r="Q579" i="2"/>
  <c r="P581" i="2"/>
  <c r="U581" i="2" s="1"/>
  <c r="X323" i="2"/>
  <c r="CS582" i="2" l="1"/>
  <c r="CR582" i="2"/>
  <c r="CO582" i="2"/>
  <c r="CL581" i="2"/>
  <c r="CN581" i="2" s="1"/>
  <c r="CK580" i="2"/>
  <c r="CE574" i="2"/>
  <c r="CF575" i="2"/>
  <c r="CA575" i="2"/>
  <c r="BU573" i="2"/>
  <c r="BV573" i="2" s="1"/>
  <c r="BW574" i="2"/>
  <c r="BZ574" i="2" s="1"/>
  <c r="BQ572" i="2"/>
  <c r="BR572" i="2" s="1"/>
  <c r="BS572" i="2" s="1"/>
  <c r="BT572" i="2" s="1"/>
  <c r="BP571" i="2"/>
  <c r="R579" i="2"/>
  <c r="S579" i="2"/>
  <c r="T580" i="2"/>
  <c r="Q578" i="2"/>
  <c r="P580" i="2"/>
  <c r="U580" i="2" s="1"/>
  <c r="X324" i="2"/>
  <c r="CR581" i="2" l="1"/>
  <c r="CS581" i="2"/>
  <c r="CO581" i="2"/>
  <c r="CL580" i="2"/>
  <c r="CN580" i="2" s="1"/>
  <c r="CK579" i="2"/>
  <c r="CE573" i="2"/>
  <c r="CF574" i="2"/>
  <c r="BX574" i="2"/>
  <c r="BU572" i="2"/>
  <c r="BV572" i="2" s="1"/>
  <c r="BW573" i="2"/>
  <c r="BZ573" i="2" s="1"/>
  <c r="BQ571" i="2"/>
  <c r="BR571" i="2" s="1"/>
  <c r="BS571" i="2" s="1"/>
  <c r="BT571" i="2" s="1"/>
  <c r="BP570" i="2"/>
  <c r="R578" i="2"/>
  <c r="S578" i="2"/>
  <c r="T579" i="2"/>
  <c r="Q577" i="2"/>
  <c r="P579" i="2"/>
  <c r="U579" i="2" s="1"/>
  <c r="X325" i="2"/>
  <c r="CR580" i="2" l="1"/>
  <c r="CS580" i="2"/>
  <c r="CO580" i="2"/>
  <c r="CL579" i="2"/>
  <c r="CN579" i="2" s="1"/>
  <c r="CK578" i="2"/>
  <c r="CE572" i="2"/>
  <c r="CF573" i="2"/>
  <c r="CA574" i="2"/>
  <c r="BX573" i="2"/>
  <c r="BW572" i="2"/>
  <c r="BZ572" i="2" s="1"/>
  <c r="BU571" i="2"/>
  <c r="BV571" i="2" s="1"/>
  <c r="BW571" i="2" s="1"/>
  <c r="BQ570" i="2"/>
  <c r="BR570" i="2" s="1"/>
  <c r="BS570" i="2" s="1"/>
  <c r="BT570" i="2" s="1"/>
  <c r="BP569" i="2"/>
  <c r="R577" i="2"/>
  <c r="S577" i="2"/>
  <c r="T578" i="2"/>
  <c r="Q576" i="2"/>
  <c r="P578" i="2"/>
  <c r="U578" i="2" s="1"/>
  <c r="X326" i="2"/>
  <c r="CR579" i="2" l="1"/>
  <c r="CS579" i="2"/>
  <c r="CO579" i="2"/>
  <c r="CL578" i="2"/>
  <c r="CN578" i="2" s="1"/>
  <c r="CK577" i="2"/>
  <c r="CE571" i="2"/>
  <c r="CF572" i="2"/>
  <c r="BZ571" i="2"/>
  <c r="CA573" i="2"/>
  <c r="BX571" i="2"/>
  <c r="BX572" i="2"/>
  <c r="BU570" i="2"/>
  <c r="BV570" i="2" s="1"/>
  <c r="BW570" i="2" s="1"/>
  <c r="BZ570" i="2" s="1"/>
  <c r="BQ569" i="2"/>
  <c r="BR569" i="2" s="1"/>
  <c r="BS569" i="2" s="1"/>
  <c r="BT569" i="2" s="1"/>
  <c r="BP568" i="2"/>
  <c r="R576" i="2"/>
  <c r="S576" i="2"/>
  <c r="T577" i="2"/>
  <c r="Q575" i="2"/>
  <c r="P577" i="2"/>
  <c r="U577" i="2" s="1"/>
  <c r="X327" i="2"/>
  <c r="CS578" i="2" l="1"/>
  <c r="CR578" i="2"/>
  <c r="CO578" i="2"/>
  <c r="CL577" i="2"/>
  <c r="CN577" i="2" s="1"/>
  <c r="CK576" i="2"/>
  <c r="CE570" i="2"/>
  <c r="CF571" i="2"/>
  <c r="CA572" i="2"/>
  <c r="CA571" i="2"/>
  <c r="BX570" i="2"/>
  <c r="BU569" i="2"/>
  <c r="BV569" i="2" s="1"/>
  <c r="BQ568" i="2"/>
  <c r="BR568" i="2" s="1"/>
  <c r="BS568" i="2" s="1"/>
  <c r="BT568" i="2" s="1"/>
  <c r="BP567" i="2"/>
  <c r="R575" i="2"/>
  <c r="S575" i="2"/>
  <c r="T576" i="2"/>
  <c r="Q574" i="2"/>
  <c r="P576" i="2"/>
  <c r="U576" i="2" s="1"/>
  <c r="X328" i="2"/>
  <c r="CR577" i="2" l="1"/>
  <c r="CS577" i="2"/>
  <c r="CO577" i="2"/>
  <c r="CL576" i="2"/>
  <c r="CN576" i="2" s="1"/>
  <c r="CK575" i="2"/>
  <c r="CE569" i="2"/>
  <c r="CF570" i="2"/>
  <c r="CA570" i="2"/>
  <c r="BW569" i="2"/>
  <c r="BZ569" i="2" s="1"/>
  <c r="BU568" i="2"/>
  <c r="BV568" i="2" s="1"/>
  <c r="BW568" i="2" s="1"/>
  <c r="BQ567" i="2"/>
  <c r="BR567" i="2" s="1"/>
  <c r="BS567" i="2" s="1"/>
  <c r="BT567" i="2" s="1"/>
  <c r="BP566" i="2"/>
  <c r="R574" i="2"/>
  <c r="S574" i="2"/>
  <c r="T575" i="2"/>
  <c r="Q573" i="2"/>
  <c r="P575" i="2"/>
  <c r="U575" i="2" s="1"/>
  <c r="X329" i="2"/>
  <c r="CS576" i="2" l="1"/>
  <c r="CR576" i="2"/>
  <c r="CO576" i="2"/>
  <c r="CL575" i="2"/>
  <c r="CN575" i="2" s="1"/>
  <c r="CK574" i="2"/>
  <c r="BZ568" i="2"/>
  <c r="CE568" i="2"/>
  <c r="CF569" i="2"/>
  <c r="BX569" i="2"/>
  <c r="BX568" i="2"/>
  <c r="BU567" i="2"/>
  <c r="BV567" i="2" s="1"/>
  <c r="BW567" i="2" s="1"/>
  <c r="BZ567" i="2" s="1"/>
  <c r="BQ566" i="2"/>
  <c r="BR566" i="2" s="1"/>
  <c r="BS566" i="2" s="1"/>
  <c r="BT566" i="2" s="1"/>
  <c r="BP565" i="2"/>
  <c r="R573" i="2"/>
  <c r="S573" i="2"/>
  <c r="T574" i="2"/>
  <c r="Q572" i="2"/>
  <c r="P574" i="2"/>
  <c r="U574" i="2" s="1"/>
  <c r="X330" i="2"/>
  <c r="CR575" i="2" l="1"/>
  <c r="CS575" i="2"/>
  <c r="CO575" i="2"/>
  <c r="CL574" i="2"/>
  <c r="CN574" i="2" s="1"/>
  <c r="CK573" i="2"/>
  <c r="CE567" i="2"/>
  <c r="CF568" i="2"/>
  <c r="CA569" i="2"/>
  <c r="CA568" i="2"/>
  <c r="BX567" i="2"/>
  <c r="BU566" i="2"/>
  <c r="BV566" i="2" s="1"/>
  <c r="BQ565" i="2"/>
  <c r="BR565" i="2" s="1"/>
  <c r="BS565" i="2" s="1"/>
  <c r="BT565" i="2" s="1"/>
  <c r="BP564" i="2"/>
  <c r="R572" i="2"/>
  <c r="S572" i="2"/>
  <c r="T573" i="2"/>
  <c r="Q571" i="2"/>
  <c r="P573" i="2"/>
  <c r="U573" i="2" s="1"/>
  <c r="X331" i="2"/>
  <c r="CS574" i="2" l="1"/>
  <c r="CR574" i="2"/>
  <c r="CO574" i="2"/>
  <c r="CL573" i="2"/>
  <c r="CN573" i="2" s="1"/>
  <c r="CK572" i="2"/>
  <c r="CE566" i="2"/>
  <c r="CF567" i="2"/>
  <c r="CA567" i="2"/>
  <c r="BU565" i="2"/>
  <c r="BV565" i="2" s="1"/>
  <c r="BW566" i="2"/>
  <c r="BZ566" i="2" s="1"/>
  <c r="BQ564" i="2"/>
  <c r="BR564" i="2" s="1"/>
  <c r="BS564" i="2" s="1"/>
  <c r="BT564" i="2" s="1"/>
  <c r="BP563" i="2"/>
  <c r="R571" i="2"/>
  <c r="S571" i="2"/>
  <c r="T572" i="2"/>
  <c r="Q570" i="2"/>
  <c r="P572" i="2"/>
  <c r="U572" i="2" s="1"/>
  <c r="X332" i="2"/>
  <c r="CS573" i="2" l="1"/>
  <c r="CR573" i="2"/>
  <c r="CO573" i="2"/>
  <c r="CL572" i="2"/>
  <c r="CN572" i="2" s="1"/>
  <c r="CK571" i="2"/>
  <c r="CE565" i="2"/>
  <c r="CF566" i="2"/>
  <c r="BX566" i="2"/>
  <c r="BU564" i="2"/>
  <c r="BV564" i="2" s="1"/>
  <c r="BW564" i="2" s="1"/>
  <c r="BW565" i="2"/>
  <c r="BZ565" i="2" s="1"/>
  <c r="BQ563" i="2"/>
  <c r="BR563" i="2" s="1"/>
  <c r="BS563" i="2" s="1"/>
  <c r="BT563" i="2" s="1"/>
  <c r="BP562" i="2"/>
  <c r="R570" i="2"/>
  <c r="S570" i="2"/>
  <c r="T571" i="2"/>
  <c r="Q569" i="2"/>
  <c r="P571" i="2"/>
  <c r="U571" i="2" s="1"/>
  <c r="X333" i="2"/>
  <c r="CR572" i="2" l="1"/>
  <c r="CS572" i="2"/>
  <c r="CO572" i="2"/>
  <c r="CL571" i="2"/>
  <c r="CN571" i="2" s="1"/>
  <c r="CK570" i="2"/>
  <c r="CE564" i="2"/>
  <c r="CF565" i="2"/>
  <c r="BZ564" i="2"/>
  <c r="CA566" i="2"/>
  <c r="BX565" i="2"/>
  <c r="BX564" i="2"/>
  <c r="BU563" i="2"/>
  <c r="BV563" i="2" s="1"/>
  <c r="BQ562" i="2"/>
  <c r="BR562" i="2" s="1"/>
  <c r="BS562" i="2" s="1"/>
  <c r="BT562" i="2" s="1"/>
  <c r="BP561" i="2"/>
  <c r="R569" i="2"/>
  <c r="S569" i="2"/>
  <c r="T570" i="2"/>
  <c r="Q568" i="2"/>
  <c r="P570" i="2"/>
  <c r="U570" i="2" s="1"/>
  <c r="X334" i="2"/>
  <c r="CR571" i="2" l="1"/>
  <c r="CS571" i="2"/>
  <c r="CO571" i="2"/>
  <c r="CL570" i="2"/>
  <c r="CN570" i="2" s="1"/>
  <c r="CK569" i="2"/>
  <c r="CE563" i="2"/>
  <c r="CF564" i="2"/>
  <c r="CA564" i="2"/>
  <c r="CA565" i="2"/>
  <c r="BU562" i="2"/>
  <c r="BV562" i="2" s="1"/>
  <c r="BW562" i="2" s="1"/>
  <c r="BW563" i="2"/>
  <c r="BZ563" i="2" s="1"/>
  <c r="BQ561" i="2"/>
  <c r="BR561" i="2" s="1"/>
  <c r="BS561" i="2" s="1"/>
  <c r="BT561" i="2" s="1"/>
  <c r="BP560" i="2"/>
  <c r="R568" i="2"/>
  <c r="S568" i="2"/>
  <c r="T569" i="2"/>
  <c r="Q567" i="2"/>
  <c r="P569" i="2"/>
  <c r="U569" i="2" s="1"/>
  <c r="X335" i="2"/>
  <c r="CS570" i="2" l="1"/>
  <c r="CR570" i="2"/>
  <c r="CO570" i="2"/>
  <c r="CL569" i="2"/>
  <c r="CN569" i="2" s="1"/>
  <c r="CK568" i="2"/>
  <c r="CE562" i="2"/>
  <c r="CF563" i="2"/>
  <c r="BZ562" i="2"/>
  <c r="BX563" i="2"/>
  <c r="BX562" i="2"/>
  <c r="BU561" i="2"/>
  <c r="BV561" i="2" s="1"/>
  <c r="BW561" i="2" s="1"/>
  <c r="BZ561" i="2" s="1"/>
  <c r="BQ560" i="2"/>
  <c r="BR560" i="2" s="1"/>
  <c r="BS560" i="2" s="1"/>
  <c r="BT560" i="2" s="1"/>
  <c r="BP559" i="2"/>
  <c r="R567" i="2"/>
  <c r="S567" i="2"/>
  <c r="T568" i="2"/>
  <c r="Q566" i="2"/>
  <c r="P568" i="2"/>
  <c r="U568" i="2" s="1"/>
  <c r="X336" i="2"/>
  <c r="CR569" i="2" l="1"/>
  <c r="CS569" i="2"/>
  <c r="CO569" i="2"/>
  <c r="CL568" i="2"/>
  <c r="CN568" i="2" s="1"/>
  <c r="CK567" i="2"/>
  <c r="CE561" i="2"/>
  <c r="CF562" i="2"/>
  <c r="CA562" i="2"/>
  <c r="CA563" i="2"/>
  <c r="BX561" i="2"/>
  <c r="BU560" i="2"/>
  <c r="BV560" i="2" s="1"/>
  <c r="BW560" i="2" s="1"/>
  <c r="BZ560" i="2" s="1"/>
  <c r="BQ559" i="2"/>
  <c r="BR559" i="2" s="1"/>
  <c r="BS559" i="2" s="1"/>
  <c r="BT559" i="2" s="1"/>
  <c r="BP558" i="2"/>
  <c r="R566" i="2"/>
  <c r="S566" i="2"/>
  <c r="T567" i="2"/>
  <c r="Q565" i="2"/>
  <c r="P567" i="2"/>
  <c r="U567" i="2" s="1"/>
  <c r="X337" i="2"/>
  <c r="CS568" i="2" l="1"/>
  <c r="CR568" i="2"/>
  <c r="CO568" i="2"/>
  <c r="CL567" i="2"/>
  <c r="CN567" i="2" s="1"/>
  <c r="CK566" i="2"/>
  <c r="CE560" i="2"/>
  <c r="CF561" i="2"/>
  <c r="CA561" i="2"/>
  <c r="BX560" i="2"/>
  <c r="BU559" i="2"/>
  <c r="BV559" i="2" s="1"/>
  <c r="BW559" i="2" s="1"/>
  <c r="BZ559" i="2" s="1"/>
  <c r="BQ558" i="2"/>
  <c r="BR558" i="2" s="1"/>
  <c r="BS558" i="2" s="1"/>
  <c r="BT558" i="2" s="1"/>
  <c r="BP557" i="2"/>
  <c r="R565" i="2"/>
  <c r="S565" i="2"/>
  <c r="T566" i="2"/>
  <c r="Q564" i="2"/>
  <c r="P566" i="2"/>
  <c r="U566" i="2" s="1"/>
  <c r="X338" i="2"/>
  <c r="CS567" i="2" l="1"/>
  <c r="CR567" i="2"/>
  <c r="CO567" i="2"/>
  <c r="CL566" i="2"/>
  <c r="CN566" i="2" s="1"/>
  <c r="CK565" i="2"/>
  <c r="CE559" i="2"/>
  <c r="CF560" i="2"/>
  <c r="CA560" i="2"/>
  <c r="BX559" i="2"/>
  <c r="BU558" i="2"/>
  <c r="BV558" i="2" s="1"/>
  <c r="BQ557" i="2"/>
  <c r="BR557" i="2" s="1"/>
  <c r="BS557" i="2" s="1"/>
  <c r="BT557" i="2" s="1"/>
  <c r="BP556" i="2"/>
  <c r="R564" i="2"/>
  <c r="S564" i="2"/>
  <c r="T565" i="2"/>
  <c r="Q563" i="2"/>
  <c r="P565" i="2"/>
  <c r="U565" i="2" s="1"/>
  <c r="X339" i="2"/>
  <c r="CS566" i="2" l="1"/>
  <c r="CR566" i="2"/>
  <c r="CO566" i="2"/>
  <c r="CL565" i="2"/>
  <c r="CN565" i="2" s="1"/>
  <c r="CK564" i="2"/>
  <c r="CE558" i="2"/>
  <c r="CF559" i="2"/>
  <c r="CA559" i="2"/>
  <c r="BU557" i="2"/>
  <c r="BV557" i="2" s="1"/>
  <c r="BW558" i="2"/>
  <c r="BZ558" i="2" s="1"/>
  <c r="BQ556" i="2"/>
  <c r="BR556" i="2" s="1"/>
  <c r="BS556" i="2" s="1"/>
  <c r="BT556" i="2" s="1"/>
  <c r="BP555" i="2"/>
  <c r="R563" i="2"/>
  <c r="S563" i="2"/>
  <c r="T564" i="2"/>
  <c r="Q562" i="2"/>
  <c r="P564" i="2"/>
  <c r="U564" i="2" s="1"/>
  <c r="X340" i="2"/>
  <c r="CR565" i="2" l="1"/>
  <c r="CS565" i="2"/>
  <c r="CO565" i="2"/>
  <c r="CL564" i="2"/>
  <c r="CN564" i="2" s="1"/>
  <c r="CK563" i="2"/>
  <c r="CE557" i="2"/>
  <c r="CF558" i="2"/>
  <c r="BX558" i="2"/>
  <c r="BU556" i="2"/>
  <c r="BV556" i="2" s="1"/>
  <c r="BW557" i="2"/>
  <c r="BZ557" i="2" s="1"/>
  <c r="BQ555" i="2"/>
  <c r="BR555" i="2" s="1"/>
  <c r="BS555" i="2" s="1"/>
  <c r="BT555" i="2" s="1"/>
  <c r="BP554" i="2"/>
  <c r="R562" i="2"/>
  <c r="S562" i="2"/>
  <c r="T563" i="2"/>
  <c r="Q561" i="2"/>
  <c r="P563" i="2"/>
  <c r="U563" i="2" s="1"/>
  <c r="X341" i="2"/>
  <c r="CS564" i="2" l="1"/>
  <c r="CR564" i="2"/>
  <c r="CO564" i="2"/>
  <c r="CL563" i="2"/>
  <c r="CN563" i="2" s="1"/>
  <c r="CK562" i="2"/>
  <c r="CE556" i="2"/>
  <c r="CF557" i="2"/>
  <c r="CA558" i="2"/>
  <c r="BX557" i="2"/>
  <c r="BU555" i="2"/>
  <c r="BV555" i="2" s="1"/>
  <c r="BW555" i="2" s="1"/>
  <c r="BW556" i="2"/>
  <c r="BZ556" i="2" s="1"/>
  <c r="BQ554" i="2"/>
  <c r="BR554" i="2" s="1"/>
  <c r="BS554" i="2" s="1"/>
  <c r="BT554" i="2" s="1"/>
  <c r="BP553" i="2"/>
  <c r="R561" i="2"/>
  <c r="S561" i="2"/>
  <c r="T562" i="2"/>
  <c r="Q560" i="2"/>
  <c r="P562" i="2"/>
  <c r="U562" i="2" s="1"/>
  <c r="X342" i="2"/>
  <c r="CR563" i="2" l="1"/>
  <c r="CS563" i="2"/>
  <c r="CO563" i="2"/>
  <c r="CL562" i="2"/>
  <c r="CN562" i="2" s="1"/>
  <c r="CK561" i="2"/>
  <c r="CE555" i="2"/>
  <c r="CF556" i="2"/>
  <c r="BZ555" i="2"/>
  <c r="CA557" i="2"/>
  <c r="BX556" i="2"/>
  <c r="BX555" i="2"/>
  <c r="BU554" i="2"/>
  <c r="BV554" i="2" s="1"/>
  <c r="BW554" i="2" s="1"/>
  <c r="BZ554" i="2" s="1"/>
  <c r="BQ553" i="2"/>
  <c r="BR553" i="2" s="1"/>
  <c r="BS553" i="2" s="1"/>
  <c r="BT553" i="2" s="1"/>
  <c r="BP552" i="2"/>
  <c r="R560" i="2"/>
  <c r="S560" i="2"/>
  <c r="T561" i="2"/>
  <c r="Q559" i="2"/>
  <c r="P561" i="2"/>
  <c r="U561" i="2" s="1"/>
  <c r="X343" i="2"/>
  <c r="CS562" i="2" l="1"/>
  <c r="CR562" i="2"/>
  <c r="CO562" i="2"/>
  <c r="CL561" i="2"/>
  <c r="CN561" i="2" s="1"/>
  <c r="CK560" i="2"/>
  <c r="CE554" i="2"/>
  <c r="CF555" i="2"/>
  <c r="CA556" i="2"/>
  <c r="CA555" i="2"/>
  <c r="BX554" i="2"/>
  <c r="BU553" i="2"/>
  <c r="BV553" i="2" s="1"/>
  <c r="BW553" i="2" s="1"/>
  <c r="BZ553" i="2" s="1"/>
  <c r="BQ552" i="2"/>
  <c r="BR552" i="2" s="1"/>
  <c r="BS552" i="2" s="1"/>
  <c r="BT552" i="2" s="1"/>
  <c r="BP551" i="2"/>
  <c r="R559" i="2"/>
  <c r="S559" i="2"/>
  <c r="T560" i="2"/>
  <c r="Q558" i="2"/>
  <c r="P560" i="2"/>
  <c r="U560" i="2" s="1"/>
  <c r="X344" i="2"/>
  <c r="CS561" i="2" l="1"/>
  <c r="CR561" i="2"/>
  <c r="CO561" i="2"/>
  <c r="CL560" i="2"/>
  <c r="CN560" i="2" s="1"/>
  <c r="CK559" i="2"/>
  <c r="CE553" i="2"/>
  <c r="CF554" i="2"/>
  <c r="CA554" i="2"/>
  <c r="BX553" i="2"/>
  <c r="BU552" i="2"/>
  <c r="BV552" i="2" s="1"/>
  <c r="BW552" i="2" s="1"/>
  <c r="BZ552" i="2" s="1"/>
  <c r="BQ551" i="2"/>
  <c r="BR551" i="2" s="1"/>
  <c r="BS551" i="2" s="1"/>
  <c r="BT551" i="2" s="1"/>
  <c r="BP550" i="2"/>
  <c r="R558" i="2"/>
  <c r="S558" i="2"/>
  <c r="T559" i="2"/>
  <c r="Q557" i="2"/>
  <c r="P559" i="2"/>
  <c r="U559" i="2" s="1"/>
  <c r="X345" i="2"/>
  <c r="CR560" i="2" l="1"/>
  <c r="CS560" i="2"/>
  <c r="CO560" i="2"/>
  <c r="CL559" i="2"/>
  <c r="CN559" i="2" s="1"/>
  <c r="CK558" i="2"/>
  <c r="CE552" i="2"/>
  <c r="CF553" i="2"/>
  <c r="CA553" i="2"/>
  <c r="BX552" i="2"/>
  <c r="BU551" i="2"/>
  <c r="BV551" i="2" s="1"/>
  <c r="BQ550" i="2"/>
  <c r="BR550" i="2" s="1"/>
  <c r="BS550" i="2" s="1"/>
  <c r="BT550" i="2" s="1"/>
  <c r="BP549" i="2"/>
  <c r="R557" i="2"/>
  <c r="S557" i="2"/>
  <c r="T558" i="2"/>
  <c r="Q556" i="2"/>
  <c r="P558" i="2"/>
  <c r="U558" i="2" s="1"/>
  <c r="X346" i="2"/>
  <c r="CR559" i="2" l="1"/>
  <c r="CS559" i="2"/>
  <c r="CO559" i="2"/>
  <c r="CL558" i="2"/>
  <c r="CN558" i="2" s="1"/>
  <c r="CK557" i="2"/>
  <c r="CE551" i="2"/>
  <c r="CF552" i="2"/>
  <c r="CA552" i="2"/>
  <c r="BU550" i="2"/>
  <c r="BV550" i="2" s="1"/>
  <c r="BW551" i="2"/>
  <c r="BZ551" i="2" s="1"/>
  <c r="BQ549" i="2"/>
  <c r="BR549" i="2" s="1"/>
  <c r="BS549" i="2" s="1"/>
  <c r="BT549" i="2" s="1"/>
  <c r="BP548" i="2"/>
  <c r="R556" i="2"/>
  <c r="S556" i="2"/>
  <c r="T557" i="2"/>
  <c r="Q555" i="2"/>
  <c r="P557" i="2"/>
  <c r="U557" i="2" s="1"/>
  <c r="X347" i="2"/>
  <c r="CS558" i="2" l="1"/>
  <c r="CR558" i="2"/>
  <c r="CO558" i="2"/>
  <c r="CL557" i="2"/>
  <c r="CN557" i="2" s="1"/>
  <c r="CK556" i="2"/>
  <c r="CE550" i="2"/>
  <c r="CF551" i="2"/>
  <c r="BX551" i="2"/>
  <c r="BU549" i="2"/>
  <c r="BV549" i="2" s="1"/>
  <c r="BW550" i="2"/>
  <c r="BZ550" i="2" s="1"/>
  <c r="BQ548" i="2"/>
  <c r="BR548" i="2" s="1"/>
  <c r="BS548" i="2" s="1"/>
  <c r="BT548" i="2" s="1"/>
  <c r="BP547" i="2"/>
  <c r="R555" i="2"/>
  <c r="S555" i="2"/>
  <c r="T556" i="2"/>
  <c r="Q554" i="2"/>
  <c r="P556" i="2"/>
  <c r="U556" i="2" s="1"/>
  <c r="X348" i="2"/>
  <c r="CR557" i="2" l="1"/>
  <c r="CS557" i="2"/>
  <c r="CO557" i="2"/>
  <c r="CL556" i="2"/>
  <c r="CN556" i="2" s="1"/>
  <c r="CK555" i="2"/>
  <c r="CE549" i="2"/>
  <c r="CF550" i="2"/>
  <c r="CA551" i="2"/>
  <c r="BX550" i="2"/>
  <c r="BU548" i="2"/>
  <c r="BV548" i="2" s="1"/>
  <c r="BW548" i="2" s="1"/>
  <c r="BW549" i="2"/>
  <c r="BZ549" i="2" s="1"/>
  <c r="BQ547" i="2"/>
  <c r="BR547" i="2" s="1"/>
  <c r="BS547" i="2" s="1"/>
  <c r="BT547" i="2" s="1"/>
  <c r="BP546" i="2"/>
  <c r="R554" i="2"/>
  <c r="S554" i="2"/>
  <c r="T555" i="2"/>
  <c r="Q553" i="2"/>
  <c r="P555" i="2"/>
  <c r="U555" i="2" s="1"/>
  <c r="X349" i="2"/>
  <c r="CS556" i="2" l="1"/>
  <c r="CR556" i="2"/>
  <c r="CO556" i="2"/>
  <c r="CL555" i="2"/>
  <c r="CN555" i="2" s="1"/>
  <c r="CK554" i="2"/>
  <c r="CE548" i="2"/>
  <c r="CF549" i="2"/>
  <c r="BZ548" i="2"/>
  <c r="CA550" i="2"/>
  <c r="BX549" i="2"/>
  <c r="BX548" i="2"/>
  <c r="BU547" i="2"/>
  <c r="BV547" i="2" s="1"/>
  <c r="BW547" i="2" s="1"/>
  <c r="BZ547" i="2" s="1"/>
  <c r="BQ546" i="2"/>
  <c r="BR546" i="2" s="1"/>
  <c r="BS546" i="2" s="1"/>
  <c r="BT546" i="2" s="1"/>
  <c r="BP545" i="2"/>
  <c r="R553" i="2"/>
  <c r="S553" i="2"/>
  <c r="T554" i="2"/>
  <c r="Q552" i="2"/>
  <c r="P554" i="2"/>
  <c r="U554" i="2" s="1"/>
  <c r="X350" i="2"/>
  <c r="CR555" i="2" l="1"/>
  <c r="CS555" i="2"/>
  <c r="CO555" i="2"/>
  <c r="CL554" i="2"/>
  <c r="CN554" i="2" s="1"/>
  <c r="CK553" i="2"/>
  <c r="CE547" i="2"/>
  <c r="CF548" i="2"/>
  <c r="CA548" i="2"/>
  <c r="CA549" i="2"/>
  <c r="BX547" i="2"/>
  <c r="BU546" i="2"/>
  <c r="BV546" i="2" s="1"/>
  <c r="BW546" i="2" s="1"/>
  <c r="BZ546" i="2" s="1"/>
  <c r="BQ545" i="2"/>
  <c r="BR545" i="2" s="1"/>
  <c r="BS545" i="2" s="1"/>
  <c r="BT545" i="2" s="1"/>
  <c r="BP544" i="2"/>
  <c r="R552" i="2"/>
  <c r="S552" i="2"/>
  <c r="T553" i="2"/>
  <c r="Q551" i="2"/>
  <c r="P553" i="2"/>
  <c r="U553" i="2" s="1"/>
  <c r="X351" i="2"/>
  <c r="CS554" i="2" l="1"/>
  <c r="CR554" i="2"/>
  <c r="CO554" i="2"/>
  <c r="CL553" i="2"/>
  <c r="CN553" i="2" s="1"/>
  <c r="CK552" i="2"/>
  <c r="CE546" i="2"/>
  <c r="CF547" i="2"/>
  <c r="CA547" i="2"/>
  <c r="BX546" i="2"/>
  <c r="BU545" i="2"/>
  <c r="BV545" i="2" s="1"/>
  <c r="BW545" i="2" s="1"/>
  <c r="BZ545" i="2" s="1"/>
  <c r="BQ544" i="2"/>
  <c r="BR544" i="2" s="1"/>
  <c r="BS544" i="2" s="1"/>
  <c r="BT544" i="2" s="1"/>
  <c r="BP543" i="2"/>
  <c r="R551" i="2"/>
  <c r="S551" i="2"/>
  <c r="T552" i="2"/>
  <c r="Q550" i="2"/>
  <c r="P552" i="2"/>
  <c r="U552" i="2" s="1"/>
  <c r="X352" i="2"/>
  <c r="CS553" i="2" l="1"/>
  <c r="CR553" i="2"/>
  <c r="CO553" i="2"/>
  <c r="CL552" i="2"/>
  <c r="CN552" i="2" s="1"/>
  <c r="CK551" i="2"/>
  <c r="CE545" i="2"/>
  <c r="CF546" i="2"/>
  <c r="CA546" i="2"/>
  <c r="BX545" i="2"/>
  <c r="BU544" i="2"/>
  <c r="BV544" i="2" s="1"/>
  <c r="BQ543" i="2"/>
  <c r="BR543" i="2" s="1"/>
  <c r="BS543" i="2" s="1"/>
  <c r="BT543" i="2" s="1"/>
  <c r="BP542" i="2"/>
  <c r="R550" i="2"/>
  <c r="S550" i="2"/>
  <c r="T551" i="2"/>
  <c r="Q549" i="2"/>
  <c r="P551" i="2"/>
  <c r="U551" i="2" s="1"/>
  <c r="X353" i="2"/>
  <c r="CS552" i="2" l="1"/>
  <c r="CR552" i="2"/>
  <c r="CO552" i="2"/>
  <c r="CL551" i="2"/>
  <c r="CN551" i="2" s="1"/>
  <c r="CK550" i="2"/>
  <c r="CE544" i="2"/>
  <c r="CF545" i="2"/>
  <c r="CA545" i="2"/>
  <c r="BU543" i="2"/>
  <c r="BV543" i="2" s="1"/>
  <c r="BW543" i="2" s="1"/>
  <c r="BW544" i="2"/>
  <c r="BZ544" i="2" s="1"/>
  <c r="BQ542" i="2"/>
  <c r="BR542" i="2" s="1"/>
  <c r="BS542" i="2" s="1"/>
  <c r="BT542" i="2" s="1"/>
  <c r="BP541" i="2"/>
  <c r="R549" i="2"/>
  <c r="S549" i="2"/>
  <c r="T550" i="2"/>
  <c r="Q548" i="2"/>
  <c r="P550" i="2"/>
  <c r="U550" i="2" s="1"/>
  <c r="X354" i="2"/>
  <c r="CR551" i="2" l="1"/>
  <c r="CS551" i="2"/>
  <c r="CO551" i="2"/>
  <c r="CL550" i="2"/>
  <c r="CN550" i="2" s="1"/>
  <c r="CK549" i="2"/>
  <c r="CE543" i="2"/>
  <c r="CF544" i="2"/>
  <c r="BZ543" i="2"/>
  <c r="BX544" i="2"/>
  <c r="BX543" i="2"/>
  <c r="BU542" i="2"/>
  <c r="BV542" i="2" s="1"/>
  <c r="BQ541" i="2"/>
  <c r="BR541" i="2" s="1"/>
  <c r="BS541" i="2" s="1"/>
  <c r="BT541" i="2" s="1"/>
  <c r="BP540" i="2"/>
  <c r="R548" i="2"/>
  <c r="S548" i="2"/>
  <c r="T549" i="2"/>
  <c r="Q547" i="2"/>
  <c r="P549" i="2"/>
  <c r="U549" i="2" s="1"/>
  <c r="X355" i="2"/>
  <c r="CS550" i="2" l="1"/>
  <c r="CR550" i="2"/>
  <c r="CO550" i="2"/>
  <c r="CL549" i="2"/>
  <c r="CN549" i="2" s="1"/>
  <c r="CK548" i="2"/>
  <c r="CE542" i="2"/>
  <c r="CF543" i="2"/>
  <c r="CA543" i="2"/>
  <c r="CA544" i="2"/>
  <c r="BU541" i="2"/>
  <c r="BV541" i="2" s="1"/>
  <c r="BW542" i="2"/>
  <c r="BZ542" i="2" s="1"/>
  <c r="BQ540" i="2"/>
  <c r="BR540" i="2" s="1"/>
  <c r="BS540" i="2" s="1"/>
  <c r="BT540" i="2" s="1"/>
  <c r="BP539" i="2"/>
  <c r="R547" i="2"/>
  <c r="S547" i="2"/>
  <c r="T548" i="2"/>
  <c r="Q546" i="2"/>
  <c r="P548" i="2"/>
  <c r="U548" i="2" s="1"/>
  <c r="X356" i="2"/>
  <c r="CR549" i="2" l="1"/>
  <c r="CS549" i="2"/>
  <c r="CO549" i="2"/>
  <c r="CL548" i="2"/>
  <c r="CN548" i="2" s="1"/>
  <c r="CK547" i="2"/>
  <c r="CE541" i="2"/>
  <c r="CF542" i="2"/>
  <c r="BX542" i="2"/>
  <c r="BU540" i="2"/>
  <c r="BV540" i="2" s="1"/>
  <c r="BW540" i="2" s="1"/>
  <c r="BW541" i="2"/>
  <c r="BZ541" i="2" s="1"/>
  <c r="BQ539" i="2"/>
  <c r="BR539" i="2" s="1"/>
  <c r="BS539" i="2" s="1"/>
  <c r="BT539" i="2" s="1"/>
  <c r="BP538" i="2"/>
  <c r="R546" i="2"/>
  <c r="S546" i="2"/>
  <c r="T547" i="2"/>
  <c r="Q545" i="2"/>
  <c r="P547" i="2"/>
  <c r="U547" i="2" s="1"/>
  <c r="X357" i="2"/>
  <c r="CR548" i="2" l="1"/>
  <c r="CS548" i="2"/>
  <c r="CO548" i="2"/>
  <c r="CL547" i="2"/>
  <c r="CN547" i="2" s="1"/>
  <c r="CK546" i="2"/>
  <c r="CE540" i="2"/>
  <c r="CF541" i="2"/>
  <c r="BZ540" i="2"/>
  <c r="CA542" i="2"/>
  <c r="BX541" i="2"/>
  <c r="BX540" i="2"/>
  <c r="BU539" i="2"/>
  <c r="BV539" i="2" s="1"/>
  <c r="BW539" i="2" s="1"/>
  <c r="BZ539" i="2" s="1"/>
  <c r="BQ538" i="2"/>
  <c r="BR538" i="2" s="1"/>
  <c r="BS538" i="2" s="1"/>
  <c r="BT538" i="2" s="1"/>
  <c r="BP537" i="2"/>
  <c r="R545" i="2"/>
  <c r="S545" i="2"/>
  <c r="T546" i="2"/>
  <c r="Q544" i="2"/>
  <c r="P546" i="2"/>
  <c r="U546" i="2" s="1"/>
  <c r="X358" i="2"/>
  <c r="CR547" i="2" l="1"/>
  <c r="CS547" i="2"/>
  <c r="CO547" i="2"/>
  <c r="CL546" i="2"/>
  <c r="CN546" i="2" s="1"/>
  <c r="CK545" i="2"/>
  <c r="CE539" i="2"/>
  <c r="CF540" i="2"/>
  <c r="CA541" i="2"/>
  <c r="CA540" i="2"/>
  <c r="BX539" i="2"/>
  <c r="BU538" i="2"/>
  <c r="BV538" i="2" s="1"/>
  <c r="BW538" i="2" s="1"/>
  <c r="BZ538" i="2" s="1"/>
  <c r="BQ537" i="2"/>
  <c r="BR537" i="2" s="1"/>
  <c r="BS537" i="2" s="1"/>
  <c r="BT537" i="2" s="1"/>
  <c r="BP536" i="2"/>
  <c r="R544" i="2"/>
  <c r="S544" i="2"/>
  <c r="T545" i="2"/>
  <c r="Q543" i="2"/>
  <c r="P545" i="2"/>
  <c r="U545" i="2" s="1"/>
  <c r="X359" i="2"/>
  <c r="CS546" i="2" l="1"/>
  <c r="CR546" i="2"/>
  <c r="CO546" i="2"/>
  <c r="CL545" i="2"/>
  <c r="CN545" i="2" s="1"/>
  <c r="CK544" i="2"/>
  <c r="CE538" i="2"/>
  <c r="CF539" i="2"/>
  <c r="CA539" i="2"/>
  <c r="BX538" i="2"/>
  <c r="BU537" i="2"/>
  <c r="BV537" i="2" s="1"/>
  <c r="BW537" i="2" s="1"/>
  <c r="BZ537" i="2" s="1"/>
  <c r="BQ536" i="2"/>
  <c r="BR536" i="2" s="1"/>
  <c r="BS536" i="2" s="1"/>
  <c r="BT536" i="2" s="1"/>
  <c r="BP535" i="2"/>
  <c r="R543" i="2"/>
  <c r="S543" i="2"/>
  <c r="T544" i="2"/>
  <c r="Q542" i="2"/>
  <c r="P544" i="2"/>
  <c r="U544" i="2" s="1"/>
  <c r="X360" i="2"/>
  <c r="CR545" i="2" l="1"/>
  <c r="CS545" i="2"/>
  <c r="CO545" i="2"/>
  <c r="CL544" i="2"/>
  <c r="CN544" i="2" s="1"/>
  <c r="CK543" i="2"/>
  <c r="CE537" i="2"/>
  <c r="CF538" i="2"/>
  <c r="CA538" i="2"/>
  <c r="BX537" i="2"/>
  <c r="BU536" i="2"/>
  <c r="BV536" i="2" s="1"/>
  <c r="BQ535" i="2"/>
  <c r="BR535" i="2" s="1"/>
  <c r="BS535" i="2" s="1"/>
  <c r="BT535" i="2" s="1"/>
  <c r="BP534" i="2"/>
  <c r="R542" i="2"/>
  <c r="S542" i="2"/>
  <c r="T543" i="2"/>
  <c r="Q541" i="2"/>
  <c r="P543" i="2"/>
  <c r="U543" i="2" s="1"/>
  <c r="X361" i="2"/>
  <c r="CS544" i="2" l="1"/>
  <c r="CR544" i="2"/>
  <c r="CO544" i="2"/>
  <c r="CL543" i="2"/>
  <c r="CN543" i="2" s="1"/>
  <c r="CK542" i="2"/>
  <c r="CE536" i="2"/>
  <c r="CF537" i="2"/>
  <c r="CA537" i="2"/>
  <c r="BU535" i="2"/>
  <c r="BV535" i="2" s="1"/>
  <c r="BW536" i="2"/>
  <c r="BZ536" i="2" s="1"/>
  <c r="BQ534" i="2"/>
  <c r="BR534" i="2" s="1"/>
  <c r="BS534" i="2" s="1"/>
  <c r="BT534" i="2" s="1"/>
  <c r="BP533" i="2"/>
  <c r="R541" i="2"/>
  <c r="S541" i="2"/>
  <c r="T542" i="2"/>
  <c r="Q540" i="2"/>
  <c r="P542" i="2"/>
  <c r="U542" i="2" s="1"/>
  <c r="X362" i="2"/>
  <c r="CS543" i="2" l="1"/>
  <c r="CR543" i="2"/>
  <c r="CO543" i="2"/>
  <c r="CL542" i="2"/>
  <c r="CN542" i="2" s="1"/>
  <c r="CK541" i="2"/>
  <c r="CE535" i="2"/>
  <c r="CF536" i="2"/>
  <c r="BX536" i="2"/>
  <c r="BU534" i="2"/>
  <c r="BV534" i="2" s="1"/>
  <c r="BW535" i="2"/>
  <c r="BZ535" i="2" s="1"/>
  <c r="BQ533" i="2"/>
  <c r="BR533" i="2" s="1"/>
  <c r="BS533" i="2" s="1"/>
  <c r="BT533" i="2" s="1"/>
  <c r="BP532" i="2"/>
  <c r="R540" i="2"/>
  <c r="S540" i="2"/>
  <c r="T541" i="2"/>
  <c r="Q539" i="2"/>
  <c r="P541" i="2"/>
  <c r="U541" i="2" s="1"/>
  <c r="X363" i="2"/>
  <c r="CS542" i="2" l="1"/>
  <c r="CR542" i="2"/>
  <c r="CO542" i="2"/>
  <c r="CL541" i="2"/>
  <c r="CN541" i="2" s="1"/>
  <c r="CK540" i="2"/>
  <c r="CE534" i="2"/>
  <c r="CF535" i="2"/>
  <c r="CA536" i="2"/>
  <c r="BX535" i="2"/>
  <c r="BU533" i="2"/>
  <c r="BV533" i="2" s="1"/>
  <c r="BW534" i="2"/>
  <c r="BZ534" i="2" s="1"/>
  <c r="BQ532" i="2"/>
  <c r="BR532" i="2" s="1"/>
  <c r="BS532" i="2" s="1"/>
  <c r="BT532" i="2" s="1"/>
  <c r="BP531" i="2"/>
  <c r="R539" i="2"/>
  <c r="S539" i="2"/>
  <c r="T540" i="2"/>
  <c r="Q538" i="2"/>
  <c r="P540" i="2"/>
  <c r="U540" i="2" s="1"/>
  <c r="X364" i="2"/>
  <c r="CR541" i="2" l="1"/>
  <c r="CS541" i="2"/>
  <c r="CO541" i="2"/>
  <c r="CL540" i="2"/>
  <c r="CN540" i="2" s="1"/>
  <c r="CK539" i="2"/>
  <c r="CE533" i="2"/>
  <c r="CF534" i="2"/>
  <c r="CA535" i="2"/>
  <c r="BX534" i="2"/>
  <c r="BU532" i="2"/>
  <c r="BV532" i="2" s="1"/>
  <c r="BW533" i="2"/>
  <c r="BZ533" i="2" s="1"/>
  <c r="BQ531" i="2"/>
  <c r="BR531" i="2" s="1"/>
  <c r="BS531" i="2" s="1"/>
  <c r="BT531" i="2" s="1"/>
  <c r="BP530" i="2"/>
  <c r="R538" i="2"/>
  <c r="S538" i="2"/>
  <c r="T539" i="2"/>
  <c r="Q537" i="2"/>
  <c r="P539" i="2"/>
  <c r="U539" i="2" s="1"/>
  <c r="X365" i="2"/>
  <c r="CS540" i="2" l="1"/>
  <c r="CR540" i="2"/>
  <c r="CO540" i="2"/>
  <c r="CL539" i="2"/>
  <c r="CN539" i="2" s="1"/>
  <c r="CK538" i="2"/>
  <c r="CE532" i="2"/>
  <c r="CF533" i="2"/>
  <c r="CA534" i="2"/>
  <c r="BW532" i="2"/>
  <c r="BZ532" i="2" s="1"/>
  <c r="BX533" i="2"/>
  <c r="BU531" i="2"/>
  <c r="BV531" i="2" s="1"/>
  <c r="BW531" i="2" s="1"/>
  <c r="BQ530" i="2"/>
  <c r="BR530" i="2" s="1"/>
  <c r="BS530" i="2" s="1"/>
  <c r="BT530" i="2" s="1"/>
  <c r="BP529" i="2"/>
  <c r="R537" i="2"/>
  <c r="S537" i="2"/>
  <c r="T538" i="2"/>
  <c r="Q536" i="2"/>
  <c r="P538" i="2"/>
  <c r="U538" i="2" s="1"/>
  <c r="X366" i="2"/>
  <c r="CR539" i="2" l="1"/>
  <c r="CS539" i="2"/>
  <c r="CO539" i="2"/>
  <c r="CL538" i="2"/>
  <c r="CN538" i="2" s="1"/>
  <c r="CK537" i="2"/>
  <c r="BZ531" i="2"/>
  <c r="BX532" i="2"/>
  <c r="CA532" i="2" s="1"/>
  <c r="CE531" i="2"/>
  <c r="CF532" i="2"/>
  <c r="CA533" i="2"/>
  <c r="BX531" i="2"/>
  <c r="BU530" i="2"/>
  <c r="BV530" i="2" s="1"/>
  <c r="BW530" i="2" s="1"/>
  <c r="BZ530" i="2" s="1"/>
  <c r="BQ529" i="2"/>
  <c r="BR529" i="2" s="1"/>
  <c r="BS529" i="2" s="1"/>
  <c r="BT529" i="2" s="1"/>
  <c r="BP528" i="2"/>
  <c r="R536" i="2"/>
  <c r="S536" i="2"/>
  <c r="T537" i="2"/>
  <c r="Q535" i="2"/>
  <c r="P537" i="2"/>
  <c r="U537" i="2" s="1"/>
  <c r="X367" i="2"/>
  <c r="CS538" i="2" l="1"/>
  <c r="CR538" i="2"/>
  <c r="CO538" i="2"/>
  <c r="CL537" i="2"/>
  <c r="CN537" i="2" s="1"/>
  <c r="CK536" i="2"/>
  <c r="CE530" i="2"/>
  <c r="CF531" i="2"/>
  <c r="CA531" i="2"/>
  <c r="BX530" i="2"/>
  <c r="BU529" i="2"/>
  <c r="BV529" i="2" s="1"/>
  <c r="BW529" i="2" s="1"/>
  <c r="BZ529" i="2" s="1"/>
  <c r="BQ528" i="2"/>
  <c r="BR528" i="2" s="1"/>
  <c r="BS528" i="2" s="1"/>
  <c r="BT528" i="2" s="1"/>
  <c r="BP527" i="2"/>
  <c r="R535" i="2"/>
  <c r="S535" i="2"/>
  <c r="T536" i="2"/>
  <c r="Q534" i="2"/>
  <c r="P536" i="2"/>
  <c r="U536" i="2" s="1"/>
  <c r="X368" i="2"/>
  <c r="CS537" i="2" l="1"/>
  <c r="CR537" i="2"/>
  <c r="CO537" i="2"/>
  <c r="CL536" i="2"/>
  <c r="CN536" i="2" s="1"/>
  <c r="CK535" i="2"/>
  <c r="CE529" i="2"/>
  <c r="CF530" i="2"/>
  <c r="CA530" i="2"/>
  <c r="BX529" i="2"/>
  <c r="BU528" i="2"/>
  <c r="BV528" i="2" s="1"/>
  <c r="BQ527" i="2"/>
  <c r="BR527" i="2" s="1"/>
  <c r="BS527" i="2" s="1"/>
  <c r="BT527" i="2" s="1"/>
  <c r="BP526" i="2"/>
  <c r="R534" i="2"/>
  <c r="S534" i="2"/>
  <c r="T535" i="2"/>
  <c r="Q533" i="2"/>
  <c r="P535" i="2"/>
  <c r="U535" i="2" s="1"/>
  <c r="X369" i="2"/>
  <c r="CR536" i="2" l="1"/>
  <c r="CS536" i="2"/>
  <c r="CO536" i="2"/>
  <c r="CL535" i="2"/>
  <c r="CN535" i="2" s="1"/>
  <c r="CK534" i="2"/>
  <c r="CE528" i="2"/>
  <c r="CF529" i="2"/>
  <c r="CA529" i="2"/>
  <c r="BU527" i="2"/>
  <c r="BV527" i="2" s="1"/>
  <c r="BW528" i="2"/>
  <c r="BZ528" i="2" s="1"/>
  <c r="BQ526" i="2"/>
  <c r="BR526" i="2" s="1"/>
  <c r="BS526" i="2" s="1"/>
  <c r="BT526" i="2" s="1"/>
  <c r="BP525" i="2"/>
  <c r="R533" i="2"/>
  <c r="S533" i="2"/>
  <c r="T534" i="2"/>
  <c r="Q532" i="2"/>
  <c r="P534" i="2"/>
  <c r="U534" i="2" s="1"/>
  <c r="X370" i="2"/>
  <c r="CR535" i="2" l="1"/>
  <c r="CS535" i="2"/>
  <c r="CO535" i="2"/>
  <c r="CL534" i="2"/>
  <c r="CN534" i="2" s="1"/>
  <c r="CK533" i="2"/>
  <c r="CE527" i="2"/>
  <c r="CF528" i="2"/>
  <c r="BX528" i="2"/>
  <c r="BU526" i="2"/>
  <c r="BV526" i="2" s="1"/>
  <c r="BW527" i="2"/>
  <c r="BZ527" i="2" s="1"/>
  <c r="BQ525" i="2"/>
  <c r="BR525" i="2" s="1"/>
  <c r="BS525" i="2" s="1"/>
  <c r="BT525" i="2" s="1"/>
  <c r="BP524" i="2"/>
  <c r="R532" i="2"/>
  <c r="S532" i="2"/>
  <c r="T533" i="2"/>
  <c r="Q531" i="2"/>
  <c r="P533" i="2"/>
  <c r="U533" i="2" s="1"/>
  <c r="X371" i="2"/>
  <c r="CS534" i="2" l="1"/>
  <c r="CR534" i="2"/>
  <c r="CO534" i="2"/>
  <c r="CL533" i="2"/>
  <c r="CN533" i="2" s="1"/>
  <c r="CK532" i="2"/>
  <c r="CE526" i="2"/>
  <c r="CF527" i="2"/>
  <c r="CA528" i="2"/>
  <c r="BX527" i="2"/>
  <c r="BU525" i="2"/>
  <c r="BV525" i="2" s="1"/>
  <c r="BW526" i="2"/>
  <c r="BZ526" i="2" s="1"/>
  <c r="BQ524" i="2"/>
  <c r="BR524" i="2" s="1"/>
  <c r="BS524" i="2" s="1"/>
  <c r="BT524" i="2" s="1"/>
  <c r="BP523" i="2"/>
  <c r="R531" i="2"/>
  <c r="S531" i="2"/>
  <c r="T532" i="2"/>
  <c r="Q530" i="2"/>
  <c r="P532" i="2"/>
  <c r="U532" i="2" s="1"/>
  <c r="X372" i="2"/>
  <c r="CR533" i="2" l="1"/>
  <c r="CS533" i="2"/>
  <c r="CO533" i="2"/>
  <c r="CL532" i="2"/>
  <c r="CN532" i="2" s="1"/>
  <c r="CK531" i="2"/>
  <c r="CE525" i="2"/>
  <c r="CF526" i="2"/>
  <c r="CA527" i="2"/>
  <c r="BX526" i="2"/>
  <c r="BU524" i="2"/>
  <c r="BV524" i="2" s="1"/>
  <c r="BW525" i="2"/>
  <c r="BZ525" i="2" s="1"/>
  <c r="BQ523" i="2"/>
  <c r="BR523" i="2" s="1"/>
  <c r="BS523" i="2" s="1"/>
  <c r="BT523" i="2" s="1"/>
  <c r="BP522" i="2"/>
  <c r="R530" i="2"/>
  <c r="S530" i="2"/>
  <c r="T531" i="2"/>
  <c r="Q529" i="2"/>
  <c r="P531" i="2"/>
  <c r="U531" i="2" s="1"/>
  <c r="X373" i="2"/>
  <c r="CR532" i="2" l="1"/>
  <c r="CS532" i="2"/>
  <c r="CO532" i="2"/>
  <c r="CL531" i="2"/>
  <c r="CN531" i="2" s="1"/>
  <c r="CK530" i="2"/>
  <c r="CE524" i="2"/>
  <c r="CF525" i="2"/>
  <c r="CA526" i="2"/>
  <c r="BX525" i="2"/>
  <c r="BU523" i="2"/>
  <c r="BV523" i="2" s="1"/>
  <c r="BW524" i="2"/>
  <c r="BZ524" i="2" s="1"/>
  <c r="BQ522" i="2"/>
  <c r="BR522" i="2" s="1"/>
  <c r="BS522" i="2" s="1"/>
  <c r="BT522" i="2" s="1"/>
  <c r="BP521" i="2"/>
  <c r="R529" i="2"/>
  <c r="S529" i="2"/>
  <c r="T530" i="2"/>
  <c r="Q528" i="2"/>
  <c r="P530" i="2"/>
  <c r="U530" i="2" s="1"/>
  <c r="X374" i="2"/>
  <c r="CS531" i="2" l="1"/>
  <c r="CR531" i="2"/>
  <c r="CO531" i="2"/>
  <c r="CL530" i="2"/>
  <c r="CN530" i="2" s="1"/>
  <c r="CK529" i="2"/>
  <c r="CE523" i="2"/>
  <c r="CF524" i="2"/>
  <c r="CA525" i="2"/>
  <c r="BX524" i="2"/>
  <c r="BU522" i="2"/>
  <c r="BV522" i="2" s="1"/>
  <c r="BW522" i="2" s="1"/>
  <c r="BW523" i="2"/>
  <c r="BZ523" i="2" s="1"/>
  <c r="BQ521" i="2"/>
  <c r="BR521" i="2" s="1"/>
  <c r="BS521" i="2" s="1"/>
  <c r="BT521" i="2" s="1"/>
  <c r="BP520" i="2"/>
  <c r="R528" i="2"/>
  <c r="S528" i="2"/>
  <c r="T529" i="2"/>
  <c r="Q527" i="2"/>
  <c r="P529" i="2"/>
  <c r="U529" i="2" s="1"/>
  <c r="X375" i="2"/>
  <c r="CS530" i="2" l="1"/>
  <c r="CR530" i="2"/>
  <c r="CO530" i="2"/>
  <c r="CL529" i="2"/>
  <c r="CN529" i="2" s="1"/>
  <c r="CK528" i="2"/>
  <c r="CE522" i="2"/>
  <c r="CF523" i="2"/>
  <c r="BZ522" i="2"/>
  <c r="CA524" i="2"/>
  <c r="BX523" i="2"/>
  <c r="BX522" i="2"/>
  <c r="BU521" i="2"/>
  <c r="BV521" i="2" s="1"/>
  <c r="BW521" i="2" s="1"/>
  <c r="BZ521" i="2" s="1"/>
  <c r="BQ520" i="2"/>
  <c r="BR520" i="2" s="1"/>
  <c r="BS520" i="2" s="1"/>
  <c r="BT520" i="2" s="1"/>
  <c r="BP519" i="2"/>
  <c r="R527" i="2"/>
  <c r="S527" i="2"/>
  <c r="T528" i="2"/>
  <c r="Q526" i="2"/>
  <c r="P528" i="2"/>
  <c r="U528" i="2" s="1"/>
  <c r="X376" i="2"/>
  <c r="CS529" i="2" l="1"/>
  <c r="CR529" i="2"/>
  <c r="CO529" i="2"/>
  <c r="CL528" i="2"/>
  <c r="CN528" i="2" s="1"/>
  <c r="CK527" i="2"/>
  <c r="CE521" i="2"/>
  <c r="CF522" i="2"/>
  <c r="CA522" i="2"/>
  <c r="CA523" i="2"/>
  <c r="BX521" i="2"/>
  <c r="BU520" i="2"/>
  <c r="BV520" i="2" s="1"/>
  <c r="BQ519" i="2"/>
  <c r="BR519" i="2" s="1"/>
  <c r="BS519" i="2" s="1"/>
  <c r="BT519" i="2" s="1"/>
  <c r="BP518" i="2"/>
  <c r="R526" i="2"/>
  <c r="S526" i="2"/>
  <c r="T527" i="2"/>
  <c r="Q525" i="2"/>
  <c r="P527" i="2"/>
  <c r="U527" i="2" s="1"/>
  <c r="X377" i="2"/>
  <c r="CS528" i="2" l="1"/>
  <c r="CR528" i="2"/>
  <c r="CO528" i="2"/>
  <c r="CL527" i="2"/>
  <c r="CN527" i="2" s="1"/>
  <c r="CK526" i="2"/>
  <c r="CE520" i="2"/>
  <c r="CF521" i="2"/>
  <c r="CA521" i="2"/>
  <c r="BW520" i="2"/>
  <c r="BZ520" i="2" s="1"/>
  <c r="BU519" i="2"/>
  <c r="BV519" i="2" s="1"/>
  <c r="BQ518" i="2"/>
  <c r="BR518" i="2" s="1"/>
  <c r="BS518" i="2" s="1"/>
  <c r="BT518" i="2" s="1"/>
  <c r="BP517" i="2"/>
  <c r="R525" i="2"/>
  <c r="S525" i="2"/>
  <c r="T526" i="2"/>
  <c r="Q524" i="2"/>
  <c r="P526" i="2"/>
  <c r="U526" i="2" s="1"/>
  <c r="X378" i="2"/>
  <c r="CR527" i="2" l="1"/>
  <c r="CS527" i="2"/>
  <c r="CO527" i="2"/>
  <c r="CL526" i="2"/>
  <c r="CN526" i="2" s="1"/>
  <c r="CK525" i="2"/>
  <c r="CE519" i="2"/>
  <c r="CF520" i="2"/>
  <c r="BX520" i="2"/>
  <c r="BW519" i="2"/>
  <c r="BZ519" i="2" s="1"/>
  <c r="BU518" i="2"/>
  <c r="BV518" i="2" s="1"/>
  <c r="BQ517" i="2"/>
  <c r="BR517" i="2" s="1"/>
  <c r="BS517" i="2" s="1"/>
  <c r="BT517" i="2" s="1"/>
  <c r="BP516" i="2"/>
  <c r="R524" i="2"/>
  <c r="S524" i="2"/>
  <c r="T525" i="2"/>
  <c r="Q523" i="2"/>
  <c r="P525" i="2"/>
  <c r="U525" i="2" s="1"/>
  <c r="X379" i="2"/>
  <c r="CS526" i="2" l="1"/>
  <c r="CR526" i="2"/>
  <c r="CO526" i="2"/>
  <c r="CL525" i="2"/>
  <c r="CN525" i="2" s="1"/>
  <c r="CK524" i="2"/>
  <c r="CE518" i="2"/>
  <c r="CF519" i="2"/>
  <c r="CA520" i="2"/>
  <c r="BX519" i="2"/>
  <c r="BU517" i="2"/>
  <c r="BV517" i="2" s="1"/>
  <c r="BW518" i="2"/>
  <c r="BZ518" i="2" s="1"/>
  <c r="BQ516" i="2"/>
  <c r="BR516" i="2" s="1"/>
  <c r="BS516" i="2" s="1"/>
  <c r="BT516" i="2" s="1"/>
  <c r="BP515" i="2"/>
  <c r="R523" i="2"/>
  <c r="S523" i="2"/>
  <c r="T524" i="2"/>
  <c r="Q522" i="2"/>
  <c r="P524" i="2"/>
  <c r="U524" i="2" s="1"/>
  <c r="X380" i="2"/>
  <c r="CR525" i="2" l="1"/>
  <c r="CS525" i="2"/>
  <c r="CO525" i="2"/>
  <c r="CL524" i="2"/>
  <c r="CN524" i="2" s="1"/>
  <c r="CK523" i="2"/>
  <c r="CE517" i="2"/>
  <c r="CF518" i="2"/>
  <c r="CA519" i="2"/>
  <c r="BX518" i="2"/>
  <c r="BU516" i="2"/>
  <c r="BV516" i="2" s="1"/>
  <c r="BW517" i="2"/>
  <c r="BZ517" i="2" s="1"/>
  <c r="BQ515" i="2"/>
  <c r="BR515" i="2" s="1"/>
  <c r="BS515" i="2" s="1"/>
  <c r="BT515" i="2" s="1"/>
  <c r="BP514" i="2"/>
  <c r="R522" i="2"/>
  <c r="S522" i="2"/>
  <c r="T523" i="2"/>
  <c r="Q521" i="2"/>
  <c r="P523" i="2"/>
  <c r="U523" i="2" s="1"/>
  <c r="X381" i="2"/>
  <c r="CR524" i="2" l="1"/>
  <c r="CS524" i="2"/>
  <c r="CO524" i="2"/>
  <c r="CL523" i="2"/>
  <c r="CN523" i="2" s="1"/>
  <c r="CK522" i="2"/>
  <c r="CE516" i="2"/>
  <c r="CF517" i="2"/>
  <c r="CA518" i="2"/>
  <c r="BX517" i="2"/>
  <c r="BU515" i="2"/>
  <c r="BV515" i="2" s="1"/>
  <c r="BW516" i="2"/>
  <c r="BZ516" i="2" s="1"/>
  <c r="BQ514" i="2"/>
  <c r="BR514" i="2" s="1"/>
  <c r="BS514" i="2" s="1"/>
  <c r="BT514" i="2" s="1"/>
  <c r="BP513" i="2"/>
  <c r="R521" i="2"/>
  <c r="S521" i="2"/>
  <c r="T522" i="2"/>
  <c r="Q520" i="2"/>
  <c r="P522" i="2"/>
  <c r="U522" i="2" s="1"/>
  <c r="X382" i="2"/>
  <c r="CR523" i="2" l="1"/>
  <c r="CS523" i="2"/>
  <c r="CO523" i="2"/>
  <c r="CL522" i="2"/>
  <c r="CN522" i="2" s="1"/>
  <c r="CK521" i="2"/>
  <c r="CE515" i="2"/>
  <c r="CF516" i="2"/>
  <c r="CA517" i="2"/>
  <c r="BX516" i="2"/>
  <c r="BU514" i="2"/>
  <c r="BV514" i="2" s="1"/>
  <c r="BW514" i="2" s="1"/>
  <c r="BW515" i="2"/>
  <c r="BZ515" i="2" s="1"/>
  <c r="BQ513" i="2"/>
  <c r="BR513" i="2" s="1"/>
  <c r="BS513" i="2" s="1"/>
  <c r="BT513" i="2" s="1"/>
  <c r="BP512" i="2"/>
  <c r="R520" i="2"/>
  <c r="S520" i="2"/>
  <c r="T521" i="2"/>
  <c r="Q519" i="2"/>
  <c r="P521" i="2"/>
  <c r="U521" i="2" s="1"/>
  <c r="X383" i="2"/>
  <c r="CS522" i="2" l="1"/>
  <c r="CR522" i="2"/>
  <c r="CO522" i="2"/>
  <c r="CL521" i="2"/>
  <c r="CN521" i="2" s="1"/>
  <c r="CK520" i="2"/>
  <c r="CE514" i="2"/>
  <c r="CF515" i="2"/>
  <c r="BZ514" i="2"/>
  <c r="CA516" i="2"/>
  <c r="BX514" i="2"/>
  <c r="BX515" i="2"/>
  <c r="BU513" i="2"/>
  <c r="BV513" i="2" s="1"/>
  <c r="BW513" i="2" s="1"/>
  <c r="BZ513" i="2" s="1"/>
  <c r="BQ512" i="2"/>
  <c r="BR512" i="2" s="1"/>
  <c r="BS512" i="2" s="1"/>
  <c r="BT512" i="2" s="1"/>
  <c r="BP511" i="2"/>
  <c r="R519" i="2"/>
  <c r="S519" i="2"/>
  <c r="T520" i="2"/>
  <c r="Q518" i="2"/>
  <c r="P520" i="2"/>
  <c r="U520" i="2" s="1"/>
  <c r="X384" i="2"/>
  <c r="CR521" i="2" l="1"/>
  <c r="CS521" i="2"/>
  <c r="CO521" i="2"/>
  <c r="CL520" i="2"/>
  <c r="CN520" i="2" s="1"/>
  <c r="CK519" i="2"/>
  <c r="CE513" i="2"/>
  <c r="CF514" i="2"/>
  <c r="CA514" i="2"/>
  <c r="CA515" i="2"/>
  <c r="BX513" i="2"/>
  <c r="BU512" i="2"/>
  <c r="BV512" i="2" s="1"/>
  <c r="BW512" i="2" s="1"/>
  <c r="BZ512" i="2" s="1"/>
  <c r="BQ511" i="2"/>
  <c r="BR511" i="2" s="1"/>
  <c r="BS511" i="2" s="1"/>
  <c r="BT511" i="2" s="1"/>
  <c r="BP510" i="2"/>
  <c r="R518" i="2"/>
  <c r="S518" i="2"/>
  <c r="T519" i="2"/>
  <c r="Q517" i="2"/>
  <c r="P519" i="2"/>
  <c r="U519" i="2" s="1"/>
  <c r="X385" i="2"/>
  <c r="CS520" i="2" l="1"/>
  <c r="CR520" i="2"/>
  <c r="CO520" i="2"/>
  <c r="CL519" i="2"/>
  <c r="CN519" i="2" s="1"/>
  <c r="CK518" i="2"/>
  <c r="CE512" i="2"/>
  <c r="CF513" i="2"/>
  <c r="CA513" i="2"/>
  <c r="BX512" i="2"/>
  <c r="BU511" i="2"/>
  <c r="BV511" i="2" s="1"/>
  <c r="BQ510" i="2"/>
  <c r="BR510" i="2" s="1"/>
  <c r="BS510" i="2" s="1"/>
  <c r="BT510" i="2" s="1"/>
  <c r="BP509" i="2"/>
  <c r="R517" i="2"/>
  <c r="S517" i="2"/>
  <c r="T518" i="2"/>
  <c r="Q516" i="2"/>
  <c r="P518" i="2"/>
  <c r="U518" i="2" s="1"/>
  <c r="X386" i="2"/>
  <c r="CR519" i="2" l="1"/>
  <c r="CS519" i="2"/>
  <c r="CO519" i="2"/>
  <c r="CL518" i="2"/>
  <c r="CN518" i="2" s="1"/>
  <c r="CK517" i="2"/>
  <c r="CE511" i="2"/>
  <c r="CF512" i="2"/>
  <c r="CA512" i="2"/>
  <c r="BU510" i="2"/>
  <c r="BV510" i="2" s="1"/>
  <c r="BW511" i="2"/>
  <c r="BZ511" i="2" s="1"/>
  <c r="BQ509" i="2"/>
  <c r="BR509" i="2" s="1"/>
  <c r="BS509" i="2" s="1"/>
  <c r="BT509" i="2" s="1"/>
  <c r="BP508" i="2"/>
  <c r="R516" i="2"/>
  <c r="S516" i="2"/>
  <c r="T517" i="2"/>
  <c r="Q515" i="2"/>
  <c r="P517" i="2"/>
  <c r="U517" i="2" s="1"/>
  <c r="X387" i="2"/>
  <c r="CS518" i="2" l="1"/>
  <c r="CR518" i="2"/>
  <c r="CO518" i="2"/>
  <c r="CL517" i="2"/>
  <c r="CN517" i="2" s="1"/>
  <c r="CK516" i="2"/>
  <c r="CE510" i="2"/>
  <c r="CF511" i="2"/>
  <c r="BX511" i="2"/>
  <c r="BU509" i="2"/>
  <c r="BV509" i="2" s="1"/>
  <c r="BW510" i="2"/>
  <c r="BZ510" i="2" s="1"/>
  <c r="BQ508" i="2"/>
  <c r="BR508" i="2" s="1"/>
  <c r="BS508" i="2" s="1"/>
  <c r="BT508" i="2" s="1"/>
  <c r="BP507" i="2"/>
  <c r="R515" i="2"/>
  <c r="S515" i="2"/>
  <c r="T516" i="2"/>
  <c r="Q514" i="2"/>
  <c r="P516" i="2"/>
  <c r="U516" i="2" s="1"/>
  <c r="X388" i="2"/>
  <c r="CS517" i="2" l="1"/>
  <c r="CR517" i="2"/>
  <c r="CO517" i="2"/>
  <c r="CL516" i="2"/>
  <c r="CN516" i="2" s="1"/>
  <c r="CK515" i="2"/>
  <c r="CE509" i="2"/>
  <c r="CF510" i="2"/>
  <c r="CA511" i="2"/>
  <c r="BX510" i="2"/>
  <c r="BW509" i="2"/>
  <c r="BZ509" i="2" s="1"/>
  <c r="BU508" i="2"/>
  <c r="BV508" i="2" s="1"/>
  <c r="BW508" i="2" s="1"/>
  <c r="BQ507" i="2"/>
  <c r="BR507" i="2" s="1"/>
  <c r="BS507" i="2" s="1"/>
  <c r="BT507" i="2" s="1"/>
  <c r="BP506" i="2"/>
  <c r="R514" i="2"/>
  <c r="S514" i="2"/>
  <c r="T515" i="2"/>
  <c r="Q513" i="2"/>
  <c r="P515" i="2"/>
  <c r="U515" i="2" s="1"/>
  <c r="X389" i="2"/>
  <c r="CR516" i="2" l="1"/>
  <c r="CS516" i="2"/>
  <c r="CO516" i="2"/>
  <c r="CL515" i="2"/>
  <c r="CN515" i="2" s="1"/>
  <c r="CK514" i="2"/>
  <c r="CE508" i="2"/>
  <c r="CF509" i="2"/>
  <c r="BZ508" i="2"/>
  <c r="BX509" i="2"/>
  <c r="CA509" i="2" s="1"/>
  <c r="CA510" i="2"/>
  <c r="BX508" i="2"/>
  <c r="BU507" i="2"/>
  <c r="BV507" i="2" s="1"/>
  <c r="BQ506" i="2"/>
  <c r="BR506" i="2" s="1"/>
  <c r="BS506" i="2" s="1"/>
  <c r="BT506" i="2" s="1"/>
  <c r="BP505" i="2"/>
  <c r="R513" i="2"/>
  <c r="S513" i="2"/>
  <c r="T514" i="2"/>
  <c r="Q512" i="2"/>
  <c r="P514" i="2"/>
  <c r="U514" i="2" s="1"/>
  <c r="X390" i="2"/>
  <c r="CR515" i="2" l="1"/>
  <c r="CS515" i="2"/>
  <c r="CO515" i="2"/>
  <c r="CL514" i="2"/>
  <c r="CN514" i="2" s="1"/>
  <c r="CK513" i="2"/>
  <c r="CE507" i="2"/>
  <c r="CF508" i="2"/>
  <c r="CA508" i="2"/>
  <c r="BU506" i="2"/>
  <c r="BV506" i="2" s="1"/>
  <c r="BW506" i="2" s="1"/>
  <c r="BW507" i="2"/>
  <c r="BZ507" i="2" s="1"/>
  <c r="BQ505" i="2"/>
  <c r="BR505" i="2" s="1"/>
  <c r="BS505" i="2" s="1"/>
  <c r="BT505" i="2" s="1"/>
  <c r="BP504" i="2"/>
  <c r="R512" i="2"/>
  <c r="S512" i="2"/>
  <c r="T513" i="2"/>
  <c r="Q511" i="2"/>
  <c r="P513" i="2"/>
  <c r="U513" i="2" s="1"/>
  <c r="X391" i="2"/>
  <c r="CS514" i="2" l="1"/>
  <c r="CR514" i="2"/>
  <c r="CO514" i="2"/>
  <c r="CL513" i="2"/>
  <c r="CN513" i="2" s="1"/>
  <c r="CK512" i="2"/>
  <c r="CE506" i="2"/>
  <c r="CF507" i="2"/>
  <c r="BZ506" i="2"/>
  <c r="BX507" i="2"/>
  <c r="BX506" i="2"/>
  <c r="BU505" i="2"/>
  <c r="BV505" i="2" s="1"/>
  <c r="BW505" i="2" s="1"/>
  <c r="BZ505" i="2" s="1"/>
  <c r="BQ504" i="2"/>
  <c r="BR504" i="2" s="1"/>
  <c r="BS504" i="2" s="1"/>
  <c r="BT504" i="2" s="1"/>
  <c r="BP503" i="2"/>
  <c r="R511" i="2"/>
  <c r="S511" i="2"/>
  <c r="T512" i="2"/>
  <c r="Q510" i="2"/>
  <c r="P512" i="2"/>
  <c r="U512" i="2" s="1"/>
  <c r="X392" i="2"/>
  <c r="CR513" i="2" l="1"/>
  <c r="CS513" i="2"/>
  <c r="CO513" i="2"/>
  <c r="CL512" i="2"/>
  <c r="CN512" i="2" s="1"/>
  <c r="CK511" i="2"/>
  <c r="CE505" i="2"/>
  <c r="CF506" i="2"/>
  <c r="CA506" i="2"/>
  <c r="CA507" i="2"/>
  <c r="BX505" i="2"/>
  <c r="BU504" i="2"/>
  <c r="BV504" i="2" s="1"/>
  <c r="BW504" i="2" s="1"/>
  <c r="BZ504" i="2" s="1"/>
  <c r="BQ503" i="2"/>
  <c r="BR503" i="2" s="1"/>
  <c r="BS503" i="2" s="1"/>
  <c r="BT503" i="2" s="1"/>
  <c r="BP502" i="2"/>
  <c r="R510" i="2"/>
  <c r="S510" i="2"/>
  <c r="T511" i="2"/>
  <c r="Q509" i="2"/>
  <c r="P511" i="2"/>
  <c r="U511" i="2" s="1"/>
  <c r="X393" i="2"/>
  <c r="CR512" i="2" l="1"/>
  <c r="CS512" i="2"/>
  <c r="CO512" i="2"/>
  <c r="CL511" i="2"/>
  <c r="CN511" i="2" s="1"/>
  <c r="CK510" i="2"/>
  <c r="CE504" i="2"/>
  <c r="CF505" i="2"/>
  <c r="CA505" i="2"/>
  <c r="BX504" i="2"/>
  <c r="BU503" i="2"/>
  <c r="BV503" i="2" s="1"/>
  <c r="BQ502" i="2"/>
  <c r="BR502" i="2" s="1"/>
  <c r="BS502" i="2" s="1"/>
  <c r="BT502" i="2" s="1"/>
  <c r="BP501" i="2"/>
  <c r="R509" i="2"/>
  <c r="S509" i="2"/>
  <c r="T510" i="2"/>
  <c r="Q508" i="2"/>
  <c r="P510" i="2"/>
  <c r="U510" i="2" s="1"/>
  <c r="X394" i="2"/>
  <c r="CS511" i="2" l="1"/>
  <c r="CR511" i="2"/>
  <c r="CO511" i="2"/>
  <c r="CL510" i="2"/>
  <c r="CN510" i="2" s="1"/>
  <c r="CK509" i="2"/>
  <c r="CE503" i="2"/>
  <c r="CF504" i="2"/>
  <c r="CA504" i="2"/>
  <c r="BU502" i="2"/>
  <c r="BV502" i="2" s="1"/>
  <c r="BW502" i="2" s="1"/>
  <c r="BW503" i="2"/>
  <c r="BZ503" i="2" s="1"/>
  <c r="BQ501" i="2"/>
  <c r="BR501" i="2" s="1"/>
  <c r="BS501" i="2" s="1"/>
  <c r="BT501" i="2" s="1"/>
  <c r="BP500" i="2"/>
  <c r="R508" i="2"/>
  <c r="S508" i="2"/>
  <c r="T509" i="2"/>
  <c r="Q507" i="2"/>
  <c r="P509" i="2"/>
  <c r="U509" i="2" s="1"/>
  <c r="X395" i="2"/>
  <c r="CS510" i="2" l="1"/>
  <c r="CR510" i="2"/>
  <c r="CO510" i="2"/>
  <c r="CL509" i="2"/>
  <c r="CN509" i="2" s="1"/>
  <c r="CK508" i="2"/>
  <c r="CE502" i="2"/>
  <c r="CF503" i="2"/>
  <c r="BZ502" i="2"/>
  <c r="BX503" i="2"/>
  <c r="BX502" i="2"/>
  <c r="BU501" i="2"/>
  <c r="BV501" i="2" s="1"/>
  <c r="BQ500" i="2"/>
  <c r="BR500" i="2" s="1"/>
  <c r="BS500" i="2" s="1"/>
  <c r="BT500" i="2" s="1"/>
  <c r="BP499" i="2"/>
  <c r="R507" i="2"/>
  <c r="S507" i="2"/>
  <c r="T508" i="2"/>
  <c r="Q506" i="2"/>
  <c r="P508" i="2"/>
  <c r="U508" i="2" s="1"/>
  <c r="X396" i="2"/>
  <c r="CS509" i="2" l="1"/>
  <c r="CR509" i="2"/>
  <c r="CO509" i="2"/>
  <c r="CL508" i="2"/>
  <c r="CN508" i="2" s="1"/>
  <c r="CK507" i="2"/>
  <c r="CE501" i="2"/>
  <c r="CF502" i="2"/>
  <c r="CA502" i="2"/>
  <c r="CA503" i="2"/>
  <c r="BU500" i="2"/>
  <c r="BV500" i="2" s="1"/>
  <c r="BW500" i="2" s="1"/>
  <c r="BW501" i="2"/>
  <c r="BZ501" i="2" s="1"/>
  <c r="BQ499" i="2"/>
  <c r="BR499" i="2" s="1"/>
  <c r="BS499" i="2" s="1"/>
  <c r="BT499" i="2" s="1"/>
  <c r="BP498" i="2"/>
  <c r="R506" i="2"/>
  <c r="S506" i="2"/>
  <c r="T507" i="2"/>
  <c r="Q505" i="2"/>
  <c r="P507" i="2"/>
  <c r="U507" i="2" s="1"/>
  <c r="X397" i="2"/>
  <c r="CS508" i="2" l="1"/>
  <c r="CR508" i="2"/>
  <c r="CO508" i="2"/>
  <c r="CL507" i="2"/>
  <c r="CN507" i="2" s="1"/>
  <c r="CK506" i="2"/>
  <c r="BZ500" i="2"/>
  <c r="CE500" i="2"/>
  <c r="CF501" i="2"/>
  <c r="BX501" i="2"/>
  <c r="BX500" i="2"/>
  <c r="BU499" i="2"/>
  <c r="BV499" i="2" s="1"/>
  <c r="BW499" i="2" s="1"/>
  <c r="BZ499" i="2" s="1"/>
  <c r="BQ498" i="2"/>
  <c r="BR498" i="2" s="1"/>
  <c r="BS498" i="2" s="1"/>
  <c r="BT498" i="2" s="1"/>
  <c r="BP497" i="2"/>
  <c r="R505" i="2"/>
  <c r="S505" i="2"/>
  <c r="T506" i="2"/>
  <c r="Q504" i="2"/>
  <c r="P506" i="2"/>
  <c r="U506" i="2" s="1"/>
  <c r="X398" i="2"/>
  <c r="CR507" i="2" l="1"/>
  <c r="CS507" i="2"/>
  <c r="CO507" i="2"/>
  <c r="CL506" i="2"/>
  <c r="CN506" i="2" s="1"/>
  <c r="CK505" i="2"/>
  <c r="CE499" i="2"/>
  <c r="CF500" i="2"/>
  <c r="CA500" i="2"/>
  <c r="CA501" i="2"/>
  <c r="BX499" i="2"/>
  <c r="BU498" i="2"/>
  <c r="BV498" i="2" s="1"/>
  <c r="BW498" i="2" s="1"/>
  <c r="BZ498" i="2" s="1"/>
  <c r="BQ497" i="2"/>
  <c r="BR497" i="2" s="1"/>
  <c r="BS497" i="2" s="1"/>
  <c r="BT497" i="2" s="1"/>
  <c r="BP496" i="2"/>
  <c r="R504" i="2"/>
  <c r="S504" i="2"/>
  <c r="T505" i="2"/>
  <c r="Q503" i="2"/>
  <c r="P505" i="2"/>
  <c r="U505" i="2" s="1"/>
  <c r="X399" i="2"/>
  <c r="CS506" i="2" l="1"/>
  <c r="CR506" i="2"/>
  <c r="CO506" i="2"/>
  <c r="CL505" i="2"/>
  <c r="CN505" i="2" s="1"/>
  <c r="CK504" i="2"/>
  <c r="CE498" i="2"/>
  <c r="CF499" i="2"/>
  <c r="CA499" i="2"/>
  <c r="BX498" i="2"/>
  <c r="BU497" i="2"/>
  <c r="BV497" i="2" s="1"/>
  <c r="BW497" i="2" s="1"/>
  <c r="BZ497" i="2" s="1"/>
  <c r="BQ496" i="2"/>
  <c r="BR496" i="2" s="1"/>
  <c r="BS496" i="2" s="1"/>
  <c r="BT496" i="2" s="1"/>
  <c r="BP495" i="2"/>
  <c r="R503" i="2"/>
  <c r="S503" i="2"/>
  <c r="T504" i="2"/>
  <c r="Q502" i="2"/>
  <c r="P504" i="2"/>
  <c r="U504" i="2" s="1"/>
  <c r="X400" i="2"/>
  <c r="CR505" i="2" l="1"/>
  <c r="CS505" i="2"/>
  <c r="CO505" i="2"/>
  <c r="CL504" i="2"/>
  <c r="CN504" i="2" s="1"/>
  <c r="CK503" i="2"/>
  <c r="CE497" i="2"/>
  <c r="CF498" i="2"/>
  <c r="CA498" i="2"/>
  <c r="BX497" i="2"/>
  <c r="BU496" i="2"/>
  <c r="BV496" i="2" s="1"/>
  <c r="BW496" i="2" s="1"/>
  <c r="BZ496" i="2" s="1"/>
  <c r="BQ495" i="2"/>
  <c r="BR495" i="2" s="1"/>
  <c r="BS495" i="2" s="1"/>
  <c r="BT495" i="2" s="1"/>
  <c r="BP494" i="2"/>
  <c r="R502" i="2"/>
  <c r="S502" i="2"/>
  <c r="T503" i="2"/>
  <c r="Q501" i="2"/>
  <c r="P503" i="2"/>
  <c r="U503" i="2" s="1"/>
  <c r="X401" i="2"/>
  <c r="CR504" i="2" l="1"/>
  <c r="CS504" i="2"/>
  <c r="CO504" i="2"/>
  <c r="CL503" i="2"/>
  <c r="CN503" i="2" s="1"/>
  <c r="CK502" i="2"/>
  <c r="CE496" i="2"/>
  <c r="CF497" i="2"/>
  <c r="CA497" i="2"/>
  <c r="BX496" i="2"/>
  <c r="BU495" i="2"/>
  <c r="BV495" i="2" s="1"/>
  <c r="BQ494" i="2"/>
  <c r="BR494" i="2" s="1"/>
  <c r="BS494" i="2" s="1"/>
  <c r="BT494" i="2" s="1"/>
  <c r="BP493" i="2"/>
  <c r="R501" i="2"/>
  <c r="S501" i="2"/>
  <c r="T502" i="2"/>
  <c r="Q500" i="2"/>
  <c r="P502" i="2"/>
  <c r="U502" i="2" s="1"/>
  <c r="X402" i="2"/>
  <c r="CR503" i="2" l="1"/>
  <c r="CS503" i="2"/>
  <c r="CO503" i="2"/>
  <c r="CL502" i="2"/>
  <c r="CN502" i="2" s="1"/>
  <c r="CK501" i="2"/>
  <c r="CE495" i="2"/>
  <c r="CF496" i="2"/>
  <c r="BW495" i="2"/>
  <c r="BZ495" i="2" s="1"/>
  <c r="CA496" i="2"/>
  <c r="BU494" i="2"/>
  <c r="BV494" i="2" s="1"/>
  <c r="BQ493" i="2"/>
  <c r="BR493" i="2" s="1"/>
  <c r="BS493" i="2" s="1"/>
  <c r="BT493" i="2" s="1"/>
  <c r="BP492" i="2"/>
  <c r="R500" i="2"/>
  <c r="S500" i="2"/>
  <c r="T501" i="2"/>
  <c r="Q499" i="2"/>
  <c r="P501" i="2"/>
  <c r="U501" i="2" s="1"/>
  <c r="X403" i="2"/>
  <c r="CS502" i="2" l="1"/>
  <c r="CR502" i="2"/>
  <c r="CO502" i="2"/>
  <c r="CL501" i="2"/>
  <c r="CN501" i="2" s="1"/>
  <c r="CK500" i="2"/>
  <c r="CE494" i="2"/>
  <c r="CF495" i="2"/>
  <c r="BX495" i="2"/>
  <c r="BU493" i="2"/>
  <c r="BV493" i="2" s="1"/>
  <c r="BW493" i="2" s="1"/>
  <c r="BW494" i="2"/>
  <c r="BZ494" i="2" s="1"/>
  <c r="BQ492" i="2"/>
  <c r="BR492" i="2" s="1"/>
  <c r="BS492" i="2" s="1"/>
  <c r="BT492" i="2" s="1"/>
  <c r="BP491" i="2"/>
  <c r="R499" i="2"/>
  <c r="S499" i="2"/>
  <c r="T500" i="2"/>
  <c r="Q498" i="2"/>
  <c r="P500" i="2"/>
  <c r="U500" i="2" s="1"/>
  <c r="X404" i="2"/>
  <c r="CR501" i="2" l="1"/>
  <c r="CS501" i="2"/>
  <c r="CO501" i="2"/>
  <c r="CL500" i="2"/>
  <c r="CN500" i="2" s="1"/>
  <c r="CK499" i="2"/>
  <c r="CE493" i="2"/>
  <c r="CF494" i="2"/>
  <c r="BZ493" i="2"/>
  <c r="CA495" i="2"/>
  <c r="BX494" i="2"/>
  <c r="BX493" i="2"/>
  <c r="BU492" i="2"/>
  <c r="BV492" i="2" s="1"/>
  <c r="BQ491" i="2"/>
  <c r="BR491" i="2" s="1"/>
  <c r="BS491" i="2" s="1"/>
  <c r="BT491" i="2" s="1"/>
  <c r="BP490" i="2"/>
  <c r="R498" i="2"/>
  <c r="S498" i="2"/>
  <c r="T499" i="2"/>
  <c r="Q497" i="2"/>
  <c r="P499" i="2"/>
  <c r="U499" i="2" s="1"/>
  <c r="X405" i="2"/>
  <c r="CS500" i="2" l="1"/>
  <c r="CR500" i="2"/>
  <c r="CO500" i="2"/>
  <c r="CL499" i="2"/>
  <c r="CN499" i="2" s="1"/>
  <c r="CK498" i="2"/>
  <c r="CE492" i="2"/>
  <c r="CF493" i="2"/>
  <c r="CA493" i="2"/>
  <c r="CA494" i="2"/>
  <c r="BU491" i="2"/>
  <c r="BV491" i="2" s="1"/>
  <c r="BW491" i="2" s="1"/>
  <c r="BW492" i="2"/>
  <c r="BZ492" i="2" s="1"/>
  <c r="BQ490" i="2"/>
  <c r="BR490" i="2" s="1"/>
  <c r="BS490" i="2" s="1"/>
  <c r="BT490" i="2" s="1"/>
  <c r="BP489" i="2"/>
  <c r="R497" i="2"/>
  <c r="S497" i="2"/>
  <c r="T498" i="2"/>
  <c r="Q496" i="2"/>
  <c r="P498" i="2"/>
  <c r="U498" i="2" s="1"/>
  <c r="X406" i="2"/>
  <c r="CS499" i="2" l="1"/>
  <c r="CR499" i="2"/>
  <c r="CO499" i="2"/>
  <c r="CL498" i="2"/>
  <c r="CN498" i="2" s="1"/>
  <c r="CK497" i="2"/>
  <c r="CE491" i="2"/>
  <c r="CF492" i="2"/>
  <c r="BZ491" i="2"/>
  <c r="BX492" i="2"/>
  <c r="BX491" i="2"/>
  <c r="BU490" i="2"/>
  <c r="BV490" i="2" s="1"/>
  <c r="BW490" i="2" s="1"/>
  <c r="BZ490" i="2" s="1"/>
  <c r="BQ489" i="2"/>
  <c r="BR489" i="2" s="1"/>
  <c r="BS489" i="2" s="1"/>
  <c r="BT489" i="2" s="1"/>
  <c r="BP488" i="2"/>
  <c r="R496" i="2"/>
  <c r="S496" i="2"/>
  <c r="T497" i="2"/>
  <c r="Q495" i="2"/>
  <c r="P497" i="2"/>
  <c r="U497" i="2" s="1"/>
  <c r="X407" i="2"/>
  <c r="CS498" i="2" l="1"/>
  <c r="CR498" i="2"/>
  <c r="CO498" i="2"/>
  <c r="CL497" i="2"/>
  <c r="CN497" i="2" s="1"/>
  <c r="CK496" i="2"/>
  <c r="CE490" i="2"/>
  <c r="CF491" i="2"/>
  <c r="CA491" i="2"/>
  <c r="CA492" i="2"/>
  <c r="BX490" i="2"/>
  <c r="BU489" i="2"/>
  <c r="BV489" i="2" s="1"/>
  <c r="BQ488" i="2"/>
  <c r="BR488" i="2" s="1"/>
  <c r="BS488" i="2" s="1"/>
  <c r="BT488" i="2" s="1"/>
  <c r="BP487" i="2"/>
  <c r="R495" i="2"/>
  <c r="S495" i="2"/>
  <c r="T496" i="2"/>
  <c r="Q494" i="2"/>
  <c r="P496" i="2"/>
  <c r="U496" i="2" s="1"/>
  <c r="X408" i="2"/>
  <c r="CS497" i="2" l="1"/>
  <c r="CR497" i="2"/>
  <c r="CO497" i="2"/>
  <c r="CL496" i="2"/>
  <c r="CN496" i="2" s="1"/>
  <c r="CK495" i="2"/>
  <c r="CE489" i="2"/>
  <c r="CF490" i="2"/>
  <c r="CA490" i="2"/>
  <c r="BU488" i="2"/>
  <c r="BV488" i="2" s="1"/>
  <c r="BW488" i="2" s="1"/>
  <c r="BW489" i="2"/>
  <c r="BZ489" i="2" s="1"/>
  <c r="BQ487" i="2"/>
  <c r="BR487" i="2" s="1"/>
  <c r="BS487" i="2" s="1"/>
  <c r="BT487" i="2" s="1"/>
  <c r="BP486" i="2"/>
  <c r="R494" i="2"/>
  <c r="S494" i="2"/>
  <c r="T495" i="2"/>
  <c r="Q493" i="2"/>
  <c r="P495" i="2"/>
  <c r="U495" i="2" s="1"/>
  <c r="X409" i="2"/>
  <c r="CR496" i="2" l="1"/>
  <c r="CS496" i="2"/>
  <c r="CO496" i="2"/>
  <c r="CL495" i="2"/>
  <c r="CN495" i="2" s="1"/>
  <c r="CK494" i="2"/>
  <c r="CE488" i="2"/>
  <c r="CF489" i="2"/>
  <c r="BZ488" i="2"/>
  <c r="BX489" i="2"/>
  <c r="BX488" i="2"/>
  <c r="BU487" i="2"/>
  <c r="BV487" i="2" s="1"/>
  <c r="BQ486" i="2"/>
  <c r="BR486" i="2" s="1"/>
  <c r="BS486" i="2" s="1"/>
  <c r="BT486" i="2" s="1"/>
  <c r="BP485" i="2"/>
  <c r="R493" i="2"/>
  <c r="S493" i="2"/>
  <c r="T494" i="2"/>
  <c r="Q492" i="2"/>
  <c r="P494" i="2"/>
  <c r="U494" i="2" s="1"/>
  <c r="X410" i="2"/>
  <c r="CR495" i="2" l="1"/>
  <c r="CS495" i="2"/>
  <c r="CO495" i="2"/>
  <c r="CL494" i="2"/>
  <c r="CN494" i="2" s="1"/>
  <c r="CK493" i="2"/>
  <c r="CE487" i="2"/>
  <c r="CF488" i="2"/>
  <c r="CA488" i="2"/>
  <c r="CA489" i="2"/>
  <c r="BU486" i="2"/>
  <c r="BV486" i="2" s="1"/>
  <c r="BW486" i="2" s="1"/>
  <c r="BW487" i="2"/>
  <c r="BZ487" i="2" s="1"/>
  <c r="BQ485" i="2"/>
  <c r="BR485" i="2" s="1"/>
  <c r="BS485" i="2" s="1"/>
  <c r="BT485" i="2" s="1"/>
  <c r="BP484" i="2"/>
  <c r="R492" i="2"/>
  <c r="S492" i="2"/>
  <c r="T493" i="2"/>
  <c r="Q491" i="2"/>
  <c r="P493" i="2"/>
  <c r="U493" i="2" s="1"/>
  <c r="X411" i="2"/>
  <c r="CS494" i="2" l="1"/>
  <c r="CR494" i="2"/>
  <c r="CO494" i="2"/>
  <c r="CL493" i="2"/>
  <c r="CN493" i="2" s="1"/>
  <c r="CK492" i="2"/>
  <c r="CE486" i="2"/>
  <c r="CF487" i="2"/>
  <c r="BZ486" i="2"/>
  <c r="BX487" i="2"/>
  <c r="BX486" i="2"/>
  <c r="BU485" i="2"/>
  <c r="BV485" i="2" s="1"/>
  <c r="BW485" i="2" s="1"/>
  <c r="BZ485" i="2" s="1"/>
  <c r="BQ484" i="2"/>
  <c r="BR484" i="2" s="1"/>
  <c r="BS484" i="2" s="1"/>
  <c r="BT484" i="2" s="1"/>
  <c r="BP483" i="2"/>
  <c r="R491" i="2"/>
  <c r="S491" i="2"/>
  <c r="T492" i="2"/>
  <c r="Q490" i="2"/>
  <c r="P492" i="2"/>
  <c r="U492" i="2" s="1"/>
  <c r="X412" i="2"/>
  <c r="CR493" i="2" l="1"/>
  <c r="CS493" i="2"/>
  <c r="CO493" i="2"/>
  <c r="CL492" i="2"/>
  <c r="CN492" i="2" s="1"/>
  <c r="CK491" i="2"/>
  <c r="CE485" i="2"/>
  <c r="CF486" i="2"/>
  <c r="CA486" i="2"/>
  <c r="CA487" i="2"/>
  <c r="BX485" i="2"/>
  <c r="BU484" i="2"/>
  <c r="BV484" i="2" s="1"/>
  <c r="BQ483" i="2"/>
  <c r="BR483" i="2" s="1"/>
  <c r="BS483" i="2" s="1"/>
  <c r="BT483" i="2" s="1"/>
  <c r="BP482" i="2"/>
  <c r="R490" i="2"/>
  <c r="S490" i="2"/>
  <c r="T491" i="2"/>
  <c r="Q489" i="2"/>
  <c r="P491" i="2"/>
  <c r="U491" i="2" s="1"/>
  <c r="X413" i="2"/>
  <c r="CR492" i="2" l="1"/>
  <c r="CS492" i="2"/>
  <c r="CO492" i="2"/>
  <c r="CL491" i="2"/>
  <c r="CN491" i="2" s="1"/>
  <c r="CK490" i="2"/>
  <c r="CE484" i="2"/>
  <c r="CF485" i="2"/>
  <c r="CA485" i="2"/>
  <c r="BU483" i="2"/>
  <c r="BV483" i="2" s="1"/>
  <c r="BW484" i="2"/>
  <c r="BZ484" i="2" s="1"/>
  <c r="BQ482" i="2"/>
  <c r="BR482" i="2" s="1"/>
  <c r="BS482" i="2" s="1"/>
  <c r="BT482" i="2" s="1"/>
  <c r="BP481" i="2"/>
  <c r="R489" i="2"/>
  <c r="S489" i="2"/>
  <c r="T490" i="2"/>
  <c r="Q488" i="2"/>
  <c r="P490" i="2"/>
  <c r="U490" i="2" s="1"/>
  <c r="X414" i="2"/>
  <c r="CR491" i="2" l="1"/>
  <c r="CS491" i="2"/>
  <c r="CO491" i="2"/>
  <c r="CL490" i="2"/>
  <c r="CN490" i="2" s="1"/>
  <c r="CK489" i="2"/>
  <c r="CE483" i="2"/>
  <c r="CF484" i="2"/>
  <c r="BX484" i="2"/>
  <c r="BU482" i="2"/>
  <c r="BV482" i="2" s="1"/>
  <c r="BW482" i="2" s="1"/>
  <c r="BW483" i="2"/>
  <c r="BZ483" i="2" s="1"/>
  <c r="BQ481" i="2"/>
  <c r="BR481" i="2" s="1"/>
  <c r="BS481" i="2" s="1"/>
  <c r="BT481" i="2" s="1"/>
  <c r="BP480" i="2"/>
  <c r="R488" i="2"/>
  <c r="S488" i="2"/>
  <c r="T489" i="2"/>
  <c r="Q487" i="2"/>
  <c r="P489" i="2"/>
  <c r="U489" i="2" s="1"/>
  <c r="X415" i="2"/>
  <c r="CS490" i="2" l="1"/>
  <c r="CR490" i="2"/>
  <c r="CO490" i="2"/>
  <c r="CL489" i="2"/>
  <c r="CN489" i="2" s="1"/>
  <c r="CK488" i="2"/>
  <c r="CE482" i="2"/>
  <c r="CF483" i="2"/>
  <c r="BZ482" i="2"/>
  <c r="CA484" i="2"/>
  <c r="BX483" i="2"/>
  <c r="BX482" i="2"/>
  <c r="BU481" i="2"/>
  <c r="BV481" i="2" s="1"/>
  <c r="BW481" i="2" s="1"/>
  <c r="BZ481" i="2" s="1"/>
  <c r="BQ480" i="2"/>
  <c r="BR480" i="2" s="1"/>
  <c r="BS480" i="2" s="1"/>
  <c r="BT480" i="2" s="1"/>
  <c r="BP479" i="2"/>
  <c r="R487" i="2"/>
  <c r="S487" i="2"/>
  <c r="T488" i="2"/>
  <c r="Q486" i="2"/>
  <c r="P488" i="2"/>
  <c r="U488" i="2" s="1"/>
  <c r="X416" i="2"/>
  <c r="CR489" i="2" l="1"/>
  <c r="CS489" i="2"/>
  <c r="CO489" i="2"/>
  <c r="CL488" i="2"/>
  <c r="CN488" i="2" s="1"/>
  <c r="CK487" i="2"/>
  <c r="CE481" i="2"/>
  <c r="CF482" i="2"/>
  <c r="CA482" i="2"/>
  <c r="CA483" i="2"/>
  <c r="BX481" i="2"/>
  <c r="BU480" i="2"/>
  <c r="BV480" i="2" s="1"/>
  <c r="BW480" i="2" s="1"/>
  <c r="BZ480" i="2" s="1"/>
  <c r="BQ479" i="2"/>
  <c r="BR479" i="2" s="1"/>
  <c r="BS479" i="2" s="1"/>
  <c r="BT479" i="2" s="1"/>
  <c r="BP478" i="2"/>
  <c r="R486" i="2"/>
  <c r="S486" i="2"/>
  <c r="T487" i="2"/>
  <c r="Q485" i="2"/>
  <c r="P487" i="2"/>
  <c r="U487" i="2" s="1"/>
  <c r="X417" i="2"/>
  <c r="CS488" i="2" l="1"/>
  <c r="CR488" i="2"/>
  <c r="CO488" i="2"/>
  <c r="CL487" i="2"/>
  <c r="CN487" i="2" s="1"/>
  <c r="CK486" i="2"/>
  <c r="CE480" i="2"/>
  <c r="CF481" i="2"/>
  <c r="CA481" i="2"/>
  <c r="BX480" i="2"/>
  <c r="BU479" i="2"/>
  <c r="BV479" i="2" s="1"/>
  <c r="BQ478" i="2"/>
  <c r="BR478" i="2" s="1"/>
  <c r="BS478" i="2" s="1"/>
  <c r="BT478" i="2" s="1"/>
  <c r="BP477" i="2"/>
  <c r="R485" i="2"/>
  <c r="S485" i="2"/>
  <c r="T486" i="2"/>
  <c r="Q484" i="2"/>
  <c r="P486" i="2"/>
  <c r="U486" i="2" s="1"/>
  <c r="X418" i="2"/>
  <c r="CR487" i="2" l="1"/>
  <c r="CS487" i="2"/>
  <c r="CO487" i="2"/>
  <c r="CL486" i="2"/>
  <c r="CN486" i="2" s="1"/>
  <c r="CK485" i="2"/>
  <c r="CE479" i="2"/>
  <c r="CF480" i="2"/>
  <c r="CA480" i="2"/>
  <c r="BU478" i="2"/>
  <c r="BV478" i="2" s="1"/>
  <c r="BW478" i="2" s="1"/>
  <c r="BW479" i="2"/>
  <c r="BZ479" i="2" s="1"/>
  <c r="BQ477" i="2"/>
  <c r="BR477" i="2" s="1"/>
  <c r="BS477" i="2" s="1"/>
  <c r="BT477" i="2" s="1"/>
  <c r="BP476" i="2"/>
  <c r="R484" i="2"/>
  <c r="S484" i="2"/>
  <c r="T485" i="2"/>
  <c r="Q483" i="2"/>
  <c r="P485" i="2"/>
  <c r="U485" i="2" s="1"/>
  <c r="X419" i="2"/>
  <c r="CS486" i="2" l="1"/>
  <c r="CR486" i="2"/>
  <c r="CO486" i="2"/>
  <c r="CL485" i="2"/>
  <c r="CN485" i="2" s="1"/>
  <c r="CK484" i="2"/>
  <c r="CE478" i="2"/>
  <c r="CF479" i="2"/>
  <c r="BZ478" i="2"/>
  <c r="BX479" i="2"/>
  <c r="BX478" i="2"/>
  <c r="BU477" i="2"/>
  <c r="BV477" i="2" s="1"/>
  <c r="BW477" i="2" s="1"/>
  <c r="BZ477" i="2" s="1"/>
  <c r="BQ476" i="2"/>
  <c r="BR476" i="2" s="1"/>
  <c r="BS476" i="2" s="1"/>
  <c r="BT476" i="2" s="1"/>
  <c r="BP475" i="2"/>
  <c r="R483" i="2"/>
  <c r="S483" i="2"/>
  <c r="T484" i="2"/>
  <c r="Q482" i="2"/>
  <c r="P484" i="2"/>
  <c r="U484" i="2" s="1"/>
  <c r="X420" i="2"/>
  <c r="CS485" i="2" l="1"/>
  <c r="CR485" i="2"/>
  <c r="CO485" i="2"/>
  <c r="CL484" i="2"/>
  <c r="CN484" i="2" s="1"/>
  <c r="CK483" i="2"/>
  <c r="CA478" i="2"/>
  <c r="CE477" i="2"/>
  <c r="CF478" i="2"/>
  <c r="CA479" i="2"/>
  <c r="BX477" i="2"/>
  <c r="BU476" i="2"/>
  <c r="BV476" i="2" s="1"/>
  <c r="BQ475" i="2"/>
  <c r="BR475" i="2" s="1"/>
  <c r="BS475" i="2" s="1"/>
  <c r="BT475" i="2" s="1"/>
  <c r="BP474" i="2"/>
  <c r="R482" i="2"/>
  <c r="S482" i="2"/>
  <c r="T483" i="2"/>
  <c r="Q481" i="2"/>
  <c r="P483" i="2"/>
  <c r="U483" i="2" s="1"/>
  <c r="X421" i="2"/>
  <c r="CR484" i="2" l="1"/>
  <c r="CS484" i="2"/>
  <c r="CO484" i="2"/>
  <c r="CL483" i="2"/>
  <c r="CN483" i="2" s="1"/>
  <c r="CK482" i="2"/>
  <c r="CE476" i="2"/>
  <c r="CF477" i="2"/>
  <c r="CA477" i="2"/>
  <c r="BU475" i="2"/>
  <c r="BV475" i="2" s="1"/>
  <c r="BW475" i="2" s="1"/>
  <c r="BW476" i="2"/>
  <c r="BZ476" i="2" s="1"/>
  <c r="BQ474" i="2"/>
  <c r="BR474" i="2" s="1"/>
  <c r="BS474" i="2" s="1"/>
  <c r="BT474" i="2" s="1"/>
  <c r="BP473" i="2"/>
  <c r="R481" i="2"/>
  <c r="S481" i="2"/>
  <c r="T482" i="2"/>
  <c r="Q480" i="2"/>
  <c r="P482" i="2"/>
  <c r="U482" i="2" s="1"/>
  <c r="X422" i="2"/>
  <c r="CR483" i="2" l="1"/>
  <c r="CS483" i="2"/>
  <c r="CO483" i="2"/>
  <c r="CL482" i="2"/>
  <c r="CN482" i="2" s="1"/>
  <c r="CK481" i="2"/>
  <c r="CE475" i="2"/>
  <c r="CF476" i="2"/>
  <c r="BZ475" i="2"/>
  <c r="BX476" i="2"/>
  <c r="BX475" i="2"/>
  <c r="BU474" i="2"/>
  <c r="BV474" i="2" s="1"/>
  <c r="BW474" i="2" s="1"/>
  <c r="BZ474" i="2" s="1"/>
  <c r="BQ473" i="2"/>
  <c r="BR473" i="2" s="1"/>
  <c r="BS473" i="2" s="1"/>
  <c r="BT473" i="2" s="1"/>
  <c r="BP472" i="2"/>
  <c r="R480" i="2"/>
  <c r="S480" i="2"/>
  <c r="T481" i="2"/>
  <c r="Q479" i="2"/>
  <c r="P481" i="2"/>
  <c r="U481" i="2" s="1"/>
  <c r="X423" i="2"/>
  <c r="CS482" i="2" l="1"/>
  <c r="CR482" i="2"/>
  <c r="CO482" i="2"/>
  <c r="CL481" i="2"/>
  <c r="CN481" i="2" s="1"/>
  <c r="CK480" i="2"/>
  <c r="CE474" i="2"/>
  <c r="CF475" i="2"/>
  <c r="CA475" i="2"/>
  <c r="CA476" i="2"/>
  <c r="BX474" i="2"/>
  <c r="BU473" i="2"/>
  <c r="BV473" i="2" s="1"/>
  <c r="BQ472" i="2"/>
  <c r="BR472" i="2" s="1"/>
  <c r="BS472" i="2" s="1"/>
  <c r="BT472" i="2" s="1"/>
  <c r="BP471" i="2"/>
  <c r="R479" i="2"/>
  <c r="S479" i="2"/>
  <c r="T480" i="2"/>
  <c r="Q478" i="2"/>
  <c r="P480" i="2"/>
  <c r="U480" i="2" s="1"/>
  <c r="X424" i="2"/>
  <c r="CR481" i="2" l="1"/>
  <c r="CS481" i="2"/>
  <c r="CO481" i="2"/>
  <c r="CL480" i="2"/>
  <c r="CN480" i="2" s="1"/>
  <c r="CK479" i="2"/>
  <c r="CE473" i="2"/>
  <c r="CF474" i="2"/>
  <c r="CA474" i="2"/>
  <c r="BU472" i="2"/>
  <c r="BV472" i="2" s="1"/>
  <c r="BW472" i="2" s="1"/>
  <c r="BW473" i="2"/>
  <c r="BZ473" i="2" s="1"/>
  <c r="BQ471" i="2"/>
  <c r="BR471" i="2" s="1"/>
  <c r="BS471" i="2" s="1"/>
  <c r="BT471" i="2" s="1"/>
  <c r="BP470" i="2"/>
  <c r="R478" i="2"/>
  <c r="S478" i="2"/>
  <c r="T479" i="2"/>
  <c r="Q477" i="2"/>
  <c r="P479" i="2"/>
  <c r="U479" i="2" s="1"/>
  <c r="X425" i="2"/>
  <c r="CR480" i="2" l="1"/>
  <c r="CS480" i="2"/>
  <c r="CO480" i="2"/>
  <c r="CL479" i="2"/>
  <c r="CN479" i="2" s="1"/>
  <c r="CK478" i="2"/>
  <c r="CE472" i="2"/>
  <c r="CF473" i="2"/>
  <c r="BZ472" i="2"/>
  <c r="BX473" i="2"/>
  <c r="BX472" i="2"/>
  <c r="BU471" i="2"/>
  <c r="BV471" i="2" s="1"/>
  <c r="BQ470" i="2"/>
  <c r="BR470" i="2" s="1"/>
  <c r="BS470" i="2" s="1"/>
  <c r="BT470" i="2" s="1"/>
  <c r="BP469" i="2"/>
  <c r="R477" i="2"/>
  <c r="S477" i="2"/>
  <c r="T478" i="2"/>
  <c r="Q476" i="2"/>
  <c r="P478" i="2"/>
  <c r="U478" i="2" s="1"/>
  <c r="X426" i="2"/>
  <c r="CS479" i="2" l="1"/>
  <c r="CR479" i="2"/>
  <c r="CO479" i="2"/>
  <c r="CL478" i="2"/>
  <c r="CN478" i="2" s="1"/>
  <c r="CK477" i="2"/>
  <c r="CE471" i="2"/>
  <c r="CF472" i="2"/>
  <c r="CA472" i="2"/>
  <c r="CA473" i="2"/>
  <c r="BU470" i="2"/>
  <c r="BV470" i="2" s="1"/>
  <c r="BW470" i="2" s="1"/>
  <c r="BW471" i="2"/>
  <c r="BZ471" i="2" s="1"/>
  <c r="BQ469" i="2"/>
  <c r="BR469" i="2" s="1"/>
  <c r="BS469" i="2" s="1"/>
  <c r="BT469" i="2" s="1"/>
  <c r="BP468" i="2"/>
  <c r="R476" i="2"/>
  <c r="S476" i="2"/>
  <c r="T477" i="2"/>
  <c r="Q475" i="2"/>
  <c r="P477" i="2"/>
  <c r="U477" i="2" s="1"/>
  <c r="X427" i="2"/>
  <c r="CS478" i="2" l="1"/>
  <c r="CR478" i="2"/>
  <c r="CO478" i="2"/>
  <c r="CL477" i="2"/>
  <c r="CN477" i="2" s="1"/>
  <c r="CK476" i="2"/>
  <c r="CE470" i="2"/>
  <c r="CF471" i="2"/>
  <c r="BZ470" i="2"/>
  <c r="BX471" i="2"/>
  <c r="BX470" i="2"/>
  <c r="BU469" i="2"/>
  <c r="BV469" i="2" s="1"/>
  <c r="BW469" i="2" s="1"/>
  <c r="BZ469" i="2" s="1"/>
  <c r="BQ468" i="2"/>
  <c r="BR468" i="2" s="1"/>
  <c r="BS468" i="2" s="1"/>
  <c r="BT468" i="2" s="1"/>
  <c r="BP467" i="2"/>
  <c r="R475" i="2"/>
  <c r="S475" i="2"/>
  <c r="T476" i="2"/>
  <c r="Q474" i="2"/>
  <c r="P476" i="2"/>
  <c r="U476" i="2" s="1"/>
  <c r="X428" i="2"/>
  <c r="CR477" i="2" l="1"/>
  <c r="CS477" i="2"/>
  <c r="CO477" i="2"/>
  <c r="CL476" i="2"/>
  <c r="CN476" i="2" s="1"/>
  <c r="CK475" i="2"/>
  <c r="CE469" i="2"/>
  <c r="CF470" i="2"/>
  <c r="CA470" i="2"/>
  <c r="CA471" i="2"/>
  <c r="BX469" i="2"/>
  <c r="BU468" i="2"/>
  <c r="BV468" i="2" s="1"/>
  <c r="BQ467" i="2"/>
  <c r="BR467" i="2" s="1"/>
  <c r="BS467" i="2" s="1"/>
  <c r="BT467" i="2" s="1"/>
  <c r="BP466" i="2"/>
  <c r="R474" i="2"/>
  <c r="S474" i="2"/>
  <c r="T475" i="2"/>
  <c r="Q473" i="2"/>
  <c r="P475" i="2"/>
  <c r="U475" i="2" s="1"/>
  <c r="X429" i="2"/>
  <c r="CS476" i="2" l="1"/>
  <c r="CR476" i="2"/>
  <c r="CO476" i="2"/>
  <c r="CL475" i="2"/>
  <c r="CN475" i="2" s="1"/>
  <c r="CK474" i="2"/>
  <c r="CE468" i="2"/>
  <c r="CF469" i="2"/>
  <c r="CA469" i="2"/>
  <c r="BU467" i="2"/>
  <c r="BV467" i="2" s="1"/>
  <c r="BW467" i="2" s="1"/>
  <c r="BW468" i="2"/>
  <c r="BZ468" i="2" s="1"/>
  <c r="BQ466" i="2"/>
  <c r="BR466" i="2" s="1"/>
  <c r="BS466" i="2" s="1"/>
  <c r="BT466" i="2" s="1"/>
  <c r="BP465" i="2"/>
  <c r="R473" i="2"/>
  <c r="S473" i="2"/>
  <c r="T474" i="2"/>
  <c r="Q472" i="2"/>
  <c r="P474" i="2"/>
  <c r="U474" i="2" s="1"/>
  <c r="X430" i="2"/>
  <c r="CR475" i="2" l="1"/>
  <c r="CS475" i="2"/>
  <c r="CO475" i="2"/>
  <c r="CL474" i="2"/>
  <c r="CN474" i="2" s="1"/>
  <c r="CK473" i="2"/>
  <c r="CE467" i="2"/>
  <c r="CF468" i="2"/>
  <c r="BZ467" i="2"/>
  <c r="BX468" i="2"/>
  <c r="BX467" i="2"/>
  <c r="BU466" i="2"/>
  <c r="BV466" i="2" s="1"/>
  <c r="BW466" i="2" s="1"/>
  <c r="BZ466" i="2" s="1"/>
  <c r="BQ465" i="2"/>
  <c r="BR465" i="2" s="1"/>
  <c r="BS465" i="2" s="1"/>
  <c r="BT465" i="2" s="1"/>
  <c r="BP464" i="2"/>
  <c r="R472" i="2"/>
  <c r="S472" i="2"/>
  <c r="T473" i="2"/>
  <c r="Q471" i="2"/>
  <c r="P473" i="2"/>
  <c r="U473" i="2" s="1"/>
  <c r="X431" i="2"/>
  <c r="CS474" i="2" l="1"/>
  <c r="CR474" i="2"/>
  <c r="CO474" i="2"/>
  <c r="CL473" i="2"/>
  <c r="CN473" i="2" s="1"/>
  <c r="CK472" i="2"/>
  <c r="CE466" i="2"/>
  <c r="CF467" i="2"/>
  <c r="CA467" i="2"/>
  <c r="CA468" i="2"/>
  <c r="BX466" i="2"/>
  <c r="BU465" i="2"/>
  <c r="BV465" i="2" s="1"/>
  <c r="BQ464" i="2"/>
  <c r="BR464" i="2" s="1"/>
  <c r="BS464" i="2" s="1"/>
  <c r="BT464" i="2" s="1"/>
  <c r="BP463" i="2"/>
  <c r="R471" i="2"/>
  <c r="S471" i="2"/>
  <c r="T472" i="2"/>
  <c r="Q470" i="2"/>
  <c r="P472" i="2"/>
  <c r="U472" i="2" s="1"/>
  <c r="X432" i="2"/>
  <c r="CS473" i="2" l="1"/>
  <c r="CR473" i="2"/>
  <c r="CO473" i="2"/>
  <c r="CL472" i="2"/>
  <c r="CN472" i="2" s="1"/>
  <c r="CK471" i="2"/>
  <c r="CE465" i="2"/>
  <c r="CF466" i="2"/>
  <c r="CA466" i="2"/>
  <c r="BU464" i="2"/>
  <c r="BV464" i="2" s="1"/>
  <c r="BW464" i="2" s="1"/>
  <c r="BW465" i="2"/>
  <c r="BZ465" i="2" s="1"/>
  <c r="BQ463" i="2"/>
  <c r="BR463" i="2" s="1"/>
  <c r="BS463" i="2" s="1"/>
  <c r="BT463" i="2" s="1"/>
  <c r="BP462" i="2"/>
  <c r="R470" i="2"/>
  <c r="S470" i="2"/>
  <c r="T471" i="2"/>
  <c r="Q469" i="2"/>
  <c r="P471" i="2"/>
  <c r="U471" i="2" s="1"/>
  <c r="X433" i="2"/>
  <c r="CR472" i="2" l="1"/>
  <c r="CS472" i="2"/>
  <c r="CO472" i="2"/>
  <c r="CL471" i="2"/>
  <c r="CN471" i="2" s="1"/>
  <c r="CK470" i="2"/>
  <c r="CE464" i="2"/>
  <c r="CF465" i="2"/>
  <c r="BZ464" i="2"/>
  <c r="BX465" i="2"/>
  <c r="BX464" i="2"/>
  <c r="BU463" i="2"/>
  <c r="BV463" i="2" s="1"/>
  <c r="BQ462" i="2"/>
  <c r="BR462" i="2" s="1"/>
  <c r="BS462" i="2" s="1"/>
  <c r="BT462" i="2" s="1"/>
  <c r="BP461" i="2"/>
  <c r="R469" i="2"/>
  <c r="S469" i="2"/>
  <c r="T470" i="2"/>
  <c r="Q468" i="2"/>
  <c r="P470" i="2"/>
  <c r="U470" i="2" s="1"/>
  <c r="X434" i="2"/>
  <c r="CR471" i="2" l="1"/>
  <c r="CS471" i="2"/>
  <c r="CO471" i="2"/>
  <c r="CL470" i="2"/>
  <c r="CN470" i="2" s="1"/>
  <c r="CK469" i="2"/>
  <c r="CE463" i="2"/>
  <c r="CF464" i="2"/>
  <c r="CA464" i="2"/>
  <c r="CA465" i="2"/>
  <c r="BU462" i="2"/>
  <c r="BV462" i="2" s="1"/>
  <c r="BW462" i="2" s="1"/>
  <c r="BW463" i="2"/>
  <c r="BZ463" i="2" s="1"/>
  <c r="BQ461" i="2"/>
  <c r="BR461" i="2" s="1"/>
  <c r="BS461" i="2" s="1"/>
  <c r="BT461" i="2" s="1"/>
  <c r="BP460" i="2"/>
  <c r="R468" i="2"/>
  <c r="S468" i="2"/>
  <c r="T469" i="2"/>
  <c r="Q467" i="2"/>
  <c r="P469" i="2"/>
  <c r="U469" i="2" s="1"/>
  <c r="X435" i="2"/>
  <c r="CS470" i="2" l="1"/>
  <c r="CR470" i="2"/>
  <c r="CO470" i="2"/>
  <c r="CL469" i="2"/>
  <c r="CN469" i="2" s="1"/>
  <c r="CK468" i="2"/>
  <c r="CE462" i="2"/>
  <c r="CF463" i="2"/>
  <c r="BZ462" i="2"/>
  <c r="BX463" i="2"/>
  <c r="BX462" i="2"/>
  <c r="BU461" i="2"/>
  <c r="BV461" i="2" s="1"/>
  <c r="BW461" i="2" s="1"/>
  <c r="BZ461" i="2" s="1"/>
  <c r="BQ460" i="2"/>
  <c r="BR460" i="2" s="1"/>
  <c r="BS460" i="2" s="1"/>
  <c r="BT460" i="2" s="1"/>
  <c r="BP459" i="2"/>
  <c r="R467" i="2"/>
  <c r="S467" i="2"/>
  <c r="T468" i="2"/>
  <c r="Q466" i="2"/>
  <c r="P468" i="2"/>
  <c r="U468" i="2" s="1"/>
  <c r="X436" i="2"/>
  <c r="CR469" i="2" l="1"/>
  <c r="CS469" i="2"/>
  <c r="CO469" i="2"/>
  <c r="CL468" i="2"/>
  <c r="CN468" i="2" s="1"/>
  <c r="CK467" i="2"/>
  <c r="CE461" i="2"/>
  <c r="CF462" i="2"/>
  <c r="CA462" i="2"/>
  <c r="CA463" i="2"/>
  <c r="BX461" i="2"/>
  <c r="BU460" i="2"/>
  <c r="BV460" i="2" s="1"/>
  <c r="BQ459" i="2"/>
  <c r="BR459" i="2" s="1"/>
  <c r="BS459" i="2" s="1"/>
  <c r="BT459" i="2" s="1"/>
  <c r="BP458" i="2"/>
  <c r="R466" i="2"/>
  <c r="S466" i="2"/>
  <c r="T467" i="2"/>
  <c r="Q465" i="2"/>
  <c r="P467" i="2"/>
  <c r="U467" i="2" s="1"/>
  <c r="X437" i="2"/>
  <c r="CR468" i="2" l="1"/>
  <c r="CS468" i="2"/>
  <c r="CO468" i="2"/>
  <c r="CL467" i="2"/>
  <c r="CN467" i="2" s="1"/>
  <c r="CK466" i="2"/>
  <c r="CE460" i="2"/>
  <c r="CF461" i="2"/>
  <c r="CA461" i="2"/>
  <c r="BU459" i="2"/>
  <c r="BV459" i="2" s="1"/>
  <c r="BW460" i="2"/>
  <c r="BZ460" i="2" s="1"/>
  <c r="BQ458" i="2"/>
  <c r="BR458" i="2" s="1"/>
  <c r="BS458" i="2" s="1"/>
  <c r="BT458" i="2" s="1"/>
  <c r="BP457" i="2"/>
  <c r="R465" i="2"/>
  <c r="S465" i="2"/>
  <c r="T466" i="2"/>
  <c r="Q464" i="2"/>
  <c r="P466" i="2"/>
  <c r="U466" i="2" s="1"/>
  <c r="X438" i="2"/>
  <c r="CS467" i="2" l="1"/>
  <c r="CR467" i="2"/>
  <c r="CO467" i="2"/>
  <c r="CL466" i="2"/>
  <c r="CN466" i="2" s="1"/>
  <c r="CK465" i="2"/>
  <c r="CE459" i="2"/>
  <c r="CF460" i="2"/>
  <c r="BX460" i="2"/>
  <c r="BW459" i="2"/>
  <c r="BZ459" i="2" s="1"/>
  <c r="BU458" i="2"/>
  <c r="BV458" i="2" s="1"/>
  <c r="BQ457" i="2"/>
  <c r="BR457" i="2" s="1"/>
  <c r="BS457" i="2" s="1"/>
  <c r="BT457" i="2" s="1"/>
  <c r="BP456" i="2"/>
  <c r="R464" i="2"/>
  <c r="S464" i="2"/>
  <c r="T465" i="2"/>
  <c r="Q463" i="2"/>
  <c r="P465" i="2"/>
  <c r="U465" i="2" s="1"/>
  <c r="X439" i="2"/>
  <c r="CS466" i="2" l="1"/>
  <c r="CR466" i="2"/>
  <c r="CO466" i="2"/>
  <c r="CL465" i="2"/>
  <c r="CN465" i="2" s="1"/>
  <c r="CK464" i="2"/>
  <c r="CE458" i="2"/>
  <c r="CF459" i="2"/>
  <c r="CA460" i="2"/>
  <c r="BX459" i="2"/>
  <c r="BU457" i="2"/>
  <c r="BV457" i="2" s="1"/>
  <c r="BW458" i="2"/>
  <c r="BZ458" i="2" s="1"/>
  <c r="BQ456" i="2"/>
  <c r="BR456" i="2" s="1"/>
  <c r="BS456" i="2" s="1"/>
  <c r="BT456" i="2" s="1"/>
  <c r="BP455" i="2"/>
  <c r="R463" i="2"/>
  <c r="S463" i="2"/>
  <c r="T464" i="2"/>
  <c r="Q462" i="2"/>
  <c r="P464" i="2"/>
  <c r="U464" i="2" s="1"/>
  <c r="X440" i="2"/>
  <c r="CS465" i="2" l="1"/>
  <c r="CR465" i="2"/>
  <c r="CO465" i="2"/>
  <c r="CL464" i="2"/>
  <c r="CN464" i="2" s="1"/>
  <c r="CK463" i="2"/>
  <c r="CE457" i="2"/>
  <c r="CF458" i="2"/>
  <c r="CA459" i="2"/>
  <c r="BX458" i="2"/>
  <c r="BU456" i="2"/>
  <c r="BV456" i="2" s="1"/>
  <c r="BW457" i="2"/>
  <c r="BZ457" i="2" s="1"/>
  <c r="BQ455" i="2"/>
  <c r="BR455" i="2" s="1"/>
  <c r="BS455" i="2" s="1"/>
  <c r="BT455" i="2" s="1"/>
  <c r="BP454" i="2"/>
  <c r="R462" i="2"/>
  <c r="S462" i="2"/>
  <c r="T463" i="2"/>
  <c r="Q461" i="2"/>
  <c r="P463" i="2"/>
  <c r="U463" i="2" s="1"/>
  <c r="X441" i="2"/>
  <c r="CS464" i="2" l="1"/>
  <c r="CR464" i="2"/>
  <c r="CO464" i="2"/>
  <c r="CL463" i="2"/>
  <c r="CN463" i="2" s="1"/>
  <c r="CK462" i="2"/>
  <c r="CE456" i="2"/>
  <c r="CF457" i="2"/>
  <c r="CA458" i="2"/>
  <c r="BW456" i="2"/>
  <c r="BZ456" i="2" s="1"/>
  <c r="BX457" i="2"/>
  <c r="BU455" i="2"/>
  <c r="BV455" i="2" s="1"/>
  <c r="BQ454" i="2"/>
  <c r="BR454" i="2" s="1"/>
  <c r="BS454" i="2" s="1"/>
  <c r="BT454" i="2" s="1"/>
  <c r="BP453" i="2"/>
  <c r="R461" i="2"/>
  <c r="S461" i="2"/>
  <c r="T462" i="2"/>
  <c r="Q460" i="2"/>
  <c r="P462" i="2"/>
  <c r="U462" i="2" s="1"/>
  <c r="X442" i="2"/>
  <c r="CR463" i="2" l="1"/>
  <c r="CS463" i="2"/>
  <c r="CO463" i="2"/>
  <c r="CL462" i="2"/>
  <c r="CN462" i="2" s="1"/>
  <c r="CK461" i="2"/>
  <c r="CE455" i="2"/>
  <c r="CF456" i="2"/>
  <c r="BX456" i="2"/>
  <c r="CA456" i="2" s="1"/>
  <c r="CA457" i="2"/>
  <c r="BU454" i="2"/>
  <c r="BV454" i="2" s="1"/>
  <c r="BW454" i="2" s="1"/>
  <c r="BW455" i="2"/>
  <c r="BZ455" i="2" s="1"/>
  <c r="BQ453" i="2"/>
  <c r="BR453" i="2" s="1"/>
  <c r="BS453" i="2" s="1"/>
  <c r="BT453" i="2" s="1"/>
  <c r="BP452" i="2"/>
  <c r="R460" i="2"/>
  <c r="S460" i="2"/>
  <c r="T461" i="2"/>
  <c r="Q459" i="2"/>
  <c r="P461" i="2"/>
  <c r="U461" i="2" s="1"/>
  <c r="X443" i="2"/>
  <c r="CS462" i="2" l="1"/>
  <c r="CR462" i="2"/>
  <c r="CO462" i="2"/>
  <c r="CL461" i="2"/>
  <c r="CN461" i="2" s="1"/>
  <c r="CK460" i="2"/>
  <c r="CE454" i="2"/>
  <c r="CF455" i="2"/>
  <c r="BZ454" i="2"/>
  <c r="BX455" i="2"/>
  <c r="BX454" i="2"/>
  <c r="BU453" i="2"/>
  <c r="BV453" i="2" s="1"/>
  <c r="BQ452" i="2"/>
  <c r="BR452" i="2" s="1"/>
  <c r="BS452" i="2" s="1"/>
  <c r="BT452" i="2" s="1"/>
  <c r="BP451" i="2"/>
  <c r="R459" i="2"/>
  <c r="S459" i="2"/>
  <c r="T460" i="2"/>
  <c r="Q458" i="2"/>
  <c r="P460" i="2"/>
  <c r="U460" i="2" s="1"/>
  <c r="X444" i="2"/>
  <c r="CR461" i="2" l="1"/>
  <c r="CS461" i="2"/>
  <c r="CO461" i="2"/>
  <c r="CL460" i="2"/>
  <c r="CN460" i="2" s="1"/>
  <c r="CK459" i="2"/>
  <c r="CE453" i="2"/>
  <c r="CF454" i="2"/>
  <c r="CA454" i="2"/>
  <c r="CA455" i="2"/>
  <c r="BW453" i="2"/>
  <c r="BZ453" i="2" s="1"/>
  <c r="BU452" i="2"/>
  <c r="BV452" i="2" s="1"/>
  <c r="BQ451" i="2"/>
  <c r="BR451" i="2" s="1"/>
  <c r="BS451" i="2" s="1"/>
  <c r="BT451" i="2" s="1"/>
  <c r="BP450" i="2"/>
  <c r="R458" i="2"/>
  <c r="S458" i="2"/>
  <c r="T459" i="2"/>
  <c r="Q457" i="2"/>
  <c r="P459" i="2"/>
  <c r="U459" i="2" s="1"/>
  <c r="X445" i="2"/>
  <c r="CS460" i="2" l="1"/>
  <c r="CR460" i="2"/>
  <c r="CO460" i="2"/>
  <c r="CL459" i="2"/>
  <c r="CN459" i="2" s="1"/>
  <c r="CK458" i="2"/>
  <c r="CE452" i="2"/>
  <c r="CF453" i="2"/>
  <c r="BX453" i="2"/>
  <c r="BU451" i="2"/>
  <c r="BV451" i="2" s="1"/>
  <c r="BW452" i="2"/>
  <c r="BZ452" i="2" s="1"/>
  <c r="BQ450" i="2"/>
  <c r="BR450" i="2" s="1"/>
  <c r="BS450" i="2" s="1"/>
  <c r="BT450" i="2" s="1"/>
  <c r="BP449" i="2"/>
  <c r="R457" i="2"/>
  <c r="S457" i="2"/>
  <c r="T458" i="2"/>
  <c r="Q456" i="2"/>
  <c r="P458" i="2"/>
  <c r="U458" i="2" s="1"/>
  <c r="X446" i="2"/>
  <c r="CR459" i="2" l="1"/>
  <c r="CS459" i="2"/>
  <c r="CO459" i="2"/>
  <c r="CL458" i="2"/>
  <c r="CN458" i="2" s="1"/>
  <c r="CK457" i="2"/>
  <c r="CE451" i="2"/>
  <c r="CF452" i="2"/>
  <c r="CA453" i="2"/>
  <c r="BW451" i="2"/>
  <c r="BZ451" i="2" s="1"/>
  <c r="BX452" i="2"/>
  <c r="BU450" i="2"/>
  <c r="BV450" i="2" s="1"/>
  <c r="BW450" i="2" s="1"/>
  <c r="BQ449" i="2"/>
  <c r="BR449" i="2" s="1"/>
  <c r="BS449" i="2" s="1"/>
  <c r="BT449" i="2" s="1"/>
  <c r="BP448" i="2"/>
  <c r="R456" i="2"/>
  <c r="S456" i="2"/>
  <c r="T457" i="2"/>
  <c r="Q455" i="2"/>
  <c r="P457" i="2"/>
  <c r="U457" i="2" s="1"/>
  <c r="X447" i="2"/>
  <c r="CS458" i="2" l="1"/>
  <c r="CR458" i="2"/>
  <c r="CO458" i="2"/>
  <c r="CL457" i="2"/>
  <c r="CN457" i="2" s="1"/>
  <c r="CK456" i="2"/>
  <c r="BZ450" i="2"/>
  <c r="CE450" i="2"/>
  <c r="CF451" i="2"/>
  <c r="BX451" i="2"/>
  <c r="CA451" i="2" s="1"/>
  <c r="CA452" i="2"/>
  <c r="BX450" i="2"/>
  <c r="BU449" i="2"/>
  <c r="BV449" i="2" s="1"/>
  <c r="BW449" i="2" s="1"/>
  <c r="BZ449" i="2" s="1"/>
  <c r="BQ448" i="2"/>
  <c r="BR448" i="2" s="1"/>
  <c r="BS448" i="2" s="1"/>
  <c r="BT448" i="2" s="1"/>
  <c r="BP447" i="2"/>
  <c r="R455" i="2"/>
  <c r="S455" i="2"/>
  <c r="T456" i="2"/>
  <c r="Q454" i="2"/>
  <c r="P456" i="2"/>
  <c r="U456" i="2" s="1"/>
  <c r="X448" i="2"/>
  <c r="CR457" i="2" l="1"/>
  <c r="CS457" i="2"/>
  <c r="CO457" i="2"/>
  <c r="CL456" i="2"/>
  <c r="CN456" i="2" s="1"/>
  <c r="CK455" i="2"/>
  <c r="CE449" i="2"/>
  <c r="CF450" i="2"/>
  <c r="CA450" i="2"/>
  <c r="BX449" i="2"/>
  <c r="BU448" i="2"/>
  <c r="BV448" i="2" s="1"/>
  <c r="BW448" i="2" s="1"/>
  <c r="BZ448" i="2" s="1"/>
  <c r="BQ447" i="2"/>
  <c r="BR447" i="2" s="1"/>
  <c r="BS447" i="2" s="1"/>
  <c r="BT447" i="2" s="1"/>
  <c r="BP446" i="2"/>
  <c r="R454" i="2"/>
  <c r="S454" i="2"/>
  <c r="T455" i="2"/>
  <c r="Q453" i="2"/>
  <c r="P455" i="2"/>
  <c r="U455" i="2" s="1"/>
  <c r="X449" i="2"/>
  <c r="CS456" i="2" l="1"/>
  <c r="CR456" i="2"/>
  <c r="CO456" i="2"/>
  <c r="CL455" i="2"/>
  <c r="CN455" i="2" s="1"/>
  <c r="CK454" i="2"/>
  <c r="CE448" i="2"/>
  <c r="CF449" i="2"/>
  <c r="CA449" i="2"/>
  <c r="BX448" i="2"/>
  <c r="BU447" i="2"/>
  <c r="BV447" i="2" s="1"/>
  <c r="BQ446" i="2"/>
  <c r="BR446" i="2" s="1"/>
  <c r="BS446" i="2" s="1"/>
  <c r="BT446" i="2" s="1"/>
  <c r="BP445" i="2"/>
  <c r="R453" i="2"/>
  <c r="S453" i="2"/>
  <c r="T454" i="2"/>
  <c r="Q452" i="2"/>
  <c r="P454" i="2"/>
  <c r="U454" i="2" s="1"/>
  <c r="X450" i="2"/>
  <c r="CS455" i="2" l="1"/>
  <c r="CR455" i="2"/>
  <c r="CO455" i="2"/>
  <c r="CL454" i="2"/>
  <c r="CN454" i="2" s="1"/>
  <c r="CK453" i="2"/>
  <c r="CE447" i="2"/>
  <c r="CF448" i="2"/>
  <c r="CA448" i="2"/>
  <c r="BU446" i="2"/>
  <c r="BV446" i="2" s="1"/>
  <c r="BW446" i="2" s="1"/>
  <c r="BW447" i="2"/>
  <c r="BZ447" i="2" s="1"/>
  <c r="BQ445" i="2"/>
  <c r="BR445" i="2" s="1"/>
  <c r="BS445" i="2" s="1"/>
  <c r="BT445" i="2" s="1"/>
  <c r="BP444" i="2"/>
  <c r="R452" i="2"/>
  <c r="S452" i="2"/>
  <c r="T453" i="2"/>
  <c r="Q451" i="2"/>
  <c r="P453" i="2"/>
  <c r="U453" i="2" s="1"/>
  <c r="X451" i="2"/>
  <c r="CS454" i="2" l="1"/>
  <c r="CR454" i="2"/>
  <c r="CO454" i="2"/>
  <c r="CL453" i="2"/>
  <c r="CN453" i="2" s="1"/>
  <c r="CK452" i="2"/>
  <c r="CE446" i="2"/>
  <c r="CF447" i="2"/>
  <c r="BZ446" i="2"/>
  <c r="BX447" i="2"/>
  <c r="BX446" i="2"/>
  <c r="BU445" i="2"/>
  <c r="BV445" i="2" s="1"/>
  <c r="BW445" i="2" s="1"/>
  <c r="BZ445" i="2" s="1"/>
  <c r="BQ444" i="2"/>
  <c r="BR444" i="2" s="1"/>
  <c r="BS444" i="2" s="1"/>
  <c r="BT444" i="2" s="1"/>
  <c r="BP443" i="2"/>
  <c r="R451" i="2"/>
  <c r="S451" i="2"/>
  <c r="T452" i="2"/>
  <c r="Q450" i="2"/>
  <c r="P452" i="2"/>
  <c r="U452" i="2" s="1"/>
  <c r="X452" i="2"/>
  <c r="CS453" i="2" l="1"/>
  <c r="CR453" i="2"/>
  <c r="CO453" i="2"/>
  <c r="CL452" i="2"/>
  <c r="CN452" i="2" s="1"/>
  <c r="CK451" i="2"/>
  <c r="CE445" i="2"/>
  <c r="CF446" i="2"/>
  <c r="CA446" i="2"/>
  <c r="CA447" i="2"/>
  <c r="BX445" i="2"/>
  <c r="BU444" i="2"/>
  <c r="BV444" i="2" s="1"/>
  <c r="BW444" i="2" s="1"/>
  <c r="BZ444" i="2" s="1"/>
  <c r="BQ443" i="2"/>
  <c r="BR443" i="2" s="1"/>
  <c r="BS443" i="2" s="1"/>
  <c r="BT443" i="2" s="1"/>
  <c r="BP442" i="2"/>
  <c r="R450" i="2"/>
  <c r="S450" i="2"/>
  <c r="T451" i="2"/>
  <c r="Q449" i="2"/>
  <c r="P451" i="2"/>
  <c r="U451" i="2" s="1"/>
  <c r="X453" i="2"/>
  <c r="CR452" i="2" l="1"/>
  <c r="CS452" i="2"/>
  <c r="CO452" i="2"/>
  <c r="CL451" i="2"/>
  <c r="CN451" i="2" s="1"/>
  <c r="CK450" i="2"/>
  <c r="CE444" i="2"/>
  <c r="CF445" i="2"/>
  <c r="CA445" i="2"/>
  <c r="BX444" i="2"/>
  <c r="BU443" i="2"/>
  <c r="BV443" i="2" s="1"/>
  <c r="BQ442" i="2"/>
  <c r="BR442" i="2" s="1"/>
  <c r="BS442" i="2" s="1"/>
  <c r="BT442" i="2" s="1"/>
  <c r="BP441" i="2"/>
  <c r="R449" i="2"/>
  <c r="S449" i="2"/>
  <c r="T450" i="2"/>
  <c r="Q448" i="2"/>
  <c r="P450" i="2"/>
  <c r="U450" i="2" s="1"/>
  <c r="X454" i="2"/>
  <c r="CS451" i="2" l="1"/>
  <c r="CR451" i="2"/>
  <c r="CO451" i="2"/>
  <c r="CL450" i="2"/>
  <c r="CN450" i="2" s="1"/>
  <c r="CK449" i="2"/>
  <c r="CE443" i="2"/>
  <c r="CF444" i="2"/>
  <c r="CA444" i="2"/>
  <c r="BU442" i="2"/>
  <c r="BV442" i="2" s="1"/>
  <c r="BW442" i="2" s="1"/>
  <c r="BW443" i="2"/>
  <c r="BZ443" i="2" s="1"/>
  <c r="BQ441" i="2"/>
  <c r="BR441" i="2" s="1"/>
  <c r="BS441" i="2" s="1"/>
  <c r="BT441" i="2" s="1"/>
  <c r="BP440" i="2"/>
  <c r="R448" i="2"/>
  <c r="S448" i="2"/>
  <c r="T449" i="2"/>
  <c r="Q447" i="2"/>
  <c r="P449" i="2"/>
  <c r="U449" i="2" s="1"/>
  <c r="X455" i="2"/>
  <c r="CS450" i="2" l="1"/>
  <c r="CR450" i="2"/>
  <c r="CO450" i="2"/>
  <c r="CL449" i="2"/>
  <c r="CN449" i="2" s="1"/>
  <c r="CK448" i="2"/>
  <c r="CE442" i="2"/>
  <c r="CF443" i="2"/>
  <c r="BZ442" i="2"/>
  <c r="BX443" i="2"/>
  <c r="BX442" i="2"/>
  <c r="BU441" i="2"/>
  <c r="BV441" i="2" s="1"/>
  <c r="BQ440" i="2"/>
  <c r="BR440" i="2" s="1"/>
  <c r="BS440" i="2" s="1"/>
  <c r="BT440" i="2" s="1"/>
  <c r="BP439" i="2"/>
  <c r="R447" i="2"/>
  <c r="S447" i="2"/>
  <c r="T448" i="2"/>
  <c r="Q446" i="2"/>
  <c r="P448" i="2"/>
  <c r="U448" i="2" s="1"/>
  <c r="X456" i="2"/>
  <c r="CR449" i="2" l="1"/>
  <c r="CS449" i="2"/>
  <c r="CO449" i="2"/>
  <c r="CL448" i="2"/>
  <c r="CN448" i="2" s="1"/>
  <c r="CK447" i="2"/>
  <c r="CE441" i="2"/>
  <c r="CF442" i="2"/>
  <c r="CA442" i="2"/>
  <c r="CA443" i="2"/>
  <c r="BU440" i="2"/>
  <c r="BV440" i="2" s="1"/>
  <c r="BW440" i="2" s="1"/>
  <c r="BW441" i="2"/>
  <c r="BZ441" i="2" s="1"/>
  <c r="BQ439" i="2"/>
  <c r="BR439" i="2" s="1"/>
  <c r="BS439" i="2" s="1"/>
  <c r="BT439" i="2" s="1"/>
  <c r="BP438" i="2"/>
  <c r="R446" i="2"/>
  <c r="S446" i="2"/>
  <c r="T447" i="2"/>
  <c r="Q445" i="2"/>
  <c r="P447" i="2"/>
  <c r="U447" i="2" s="1"/>
  <c r="X457" i="2"/>
  <c r="CR448" i="2" l="1"/>
  <c r="CS448" i="2"/>
  <c r="CO448" i="2"/>
  <c r="CL447" i="2"/>
  <c r="CN447" i="2" s="1"/>
  <c r="CK446" i="2"/>
  <c r="CE440" i="2"/>
  <c r="CF441" i="2"/>
  <c r="BZ440" i="2"/>
  <c r="BX441" i="2"/>
  <c r="BX440" i="2"/>
  <c r="BU439" i="2"/>
  <c r="BV439" i="2" s="1"/>
  <c r="BW439" i="2" s="1"/>
  <c r="BZ439" i="2" s="1"/>
  <c r="BQ438" i="2"/>
  <c r="BR438" i="2" s="1"/>
  <c r="BS438" i="2" s="1"/>
  <c r="BT438" i="2" s="1"/>
  <c r="BP437" i="2"/>
  <c r="R445" i="2"/>
  <c r="S445" i="2"/>
  <c r="T446" i="2"/>
  <c r="Q444" i="2"/>
  <c r="P446" i="2"/>
  <c r="U446" i="2" s="1"/>
  <c r="X458" i="2"/>
  <c r="CS447" i="2" l="1"/>
  <c r="CR447" i="2"/>
  <c r="CO447" i="2"/>
  <c r="CL446" i="2"/>
  <c r="CN446" i="2" s="1"/>
  <c r="CK445" i="2"/>
  <c r="CE439" i="2"/>
  <c r="CF440" i="2"/>
  <c r="CA440" i="2"/>
  <c r="CA441" i="2"/>
  <c r="BX439" i="2"/>
  <c r="BU438" i="2"/>
  <c r="BV438" i="2" s="1"/>
  <c r="BW438" i="2" s="1"/>
  <c r="BZ438" i="2" s="1"/>
  <c r="BQ437" i="2"/>
  <c r="BR437" i="2" s="1"/>
  <c r="BS437" i="2" s="1"/>
  <c r="BT437" i="2" s="1"/>
  <c r="BP436" i="2"/>
  <c r="R444" i="2"/>
  <c r="S444" i="2"/>
  <c r="T445" i="2"/>
  <c r="Q443" i="2"/>
  <c r="P445" i="2"/>
  <c r="U445" i="2" s="1"/>
  <c r="X459" i="2"/>
  <c r="CS446" i="2" l="1"/>
  <c r="CR446" i="2"/>
  <c r="CO446" i="2"/>
  <c r="CL445" i="2"/>
  <c r="CN445" i="2" s="1"/>
  <c r="CK444" i="2"/>
  <c r="CE438" i="2"/>
  <c r="CF439" i="2"/>
  <c r="CA439" i="2"/>
  <c r="BX438" i="2"/>
  <c r="BU437" i="2"/>
  <c r="BV437" i="2" s="1"/>
  <c r="BW437" i="2" s="1"/>
  <c r="BZ437" i="2" s="1"/>
  <c r="BQ436" i="2"/>
  <c r="BR436" i="2" s="1"/>
  <c r="BS436" i="2" s="1"/>
  <c r="BT436" i="2" s="1"/>
  <c r="BP435" i="2"/>
  <c r="R443" i="2"/>
  <c r="S443" i="2"/>
  <c r="T444" i="2"/>
  <c r="Q442" i="2"/>
  <c r="P444" i="2"/>
  <c r="U444" i="2" s="1"/>
  <c r="X460" i="2"/>
  <c r="CR445" i="2" l="1"/>
  <c r="CS445" i="2"/>
  <c r="CO445" i="2"/>
  <c r="CL444" i="2"/>
  <c r="CN444" i="2" s="1"/>
  <c r="CK443" i="2"/>
  <c r="CE437" i="2"/>
  <c r="CF438" i="2"/>
  <c r="CA438" i="2"/>
  <c r="BX437" i="2"/>
  <c r="BU436" i="2"/>
  <c r="BV436" i="2" s="1"/>
  <c r="BQ435" i="2"/>
  <c r="BR435" i="2" s="1"/>
  <c r="BS435" i="2" s="1"/>
  <c r="BT435" i="2" s="1"/>
  <c r="BP434" i="2"/>
  <c r="R442" i="2"/>
  <c r="S442" i="2"/>
  <c r="T443" i="2"/>
  <c r="Q441" i="2"/>
  <c r="P443" i="2"/>
  <c r="U443" i="2" s="1"/>
  <c r="X461" i="2"/>
  <c r="CS444" i="2" l="1"/>
  <c r="CR444" i="2"/>
  <c r="CO444" i="2"/>
  <c r="CL443" i="2"/>
  <c r="CN443" i="2" s="1"/>
  <c r="CK442" i="2"/>
  <c r="CE436" i="2"/>
  <c r="CF437" i="2"/>
  <c r="CA437" i="2"/>
  <c r="BW436" i="2"/>
  <c r="BZ436" i="2" s="1"/>
  <c r="BU435" i="2"/>
  <c r="BV435" i="2" s="1"/>
  <c r="BQ434" i="2"/>
  <c r="BR434" i="2" s="1"/>
  <c r="BS434" i="2" s="1"/>
  <c r="BT434" i="2" s="1"/>
  <c r="BP433" i="2"/>
  <c r="R441" i="2"/>
  <c r="S441" i="2"/>
  <c r="T442" i="2"/>
  <c r="Q440" i="2"/>
  <c r="P442" i="2"/>
  <c r="U442" i="2" s="1"/>
  <c r="X462" i="2"/>
  <c r="CR443" i="2" l="1"/>
  <c r="CS443" i="2"/>
  <c r="CO443" i="2"/>
  <c r="CL442" i="2"/>
  <c r="CN442" i="2" s="1"/>
  <c r="CK441" i="2"/>
  <c r="CE435" i="2"/>
  <c r="CF436" i="2"/>
  <c r="BX436" i="2"/>
  <c r="BU434" i="2"/>
  <c r="BV434" i="2" s="1"/>
  <c r="BW434" i="2" s="1"/>
  <c r="BW435" i="2"/>
  <c r="BZ435" i="2" s="1"/>
  <c r="BQ433" i="2"/>
  <c r="BR433" i="2" s="1"/>
  <c r="BS433" i="2" s="1"/>
  <c r="BT433" i="2" s="1"/>
  <c r="BP432" i="2"/>
  <c r="R440" i="2"/>
  <c r="S440" i="2"/>
  <c r="T441" i="2"/>
  <c r="Q439" i="2"/>
  <c r="P441" i="2"/>
  <c r="U441" i="2" s="1"/>
  <c r="X463" i="2"/>
  <c r="CS442" i="2" l="1"/>
  <c r="CR442" i="2"/>
  <c r="CO442" i="2"/>
  <c r="CL441" i="2"/>
  <c r="CN441" i="2" s="1"/>
  <c r="CK440" i="2"/>
  <c r="CE434" i="2"/>
  <c r="CF435" i="2"/>
  <c r="BZ434" i="2"/>
  <c r="CA436" i="2"/>
  <c r="BX435" i="2"/>
  <c r="BX434" i="2"/>
  <c r="BU433" i="2"/>
  <c r="BV433" i="2" s="1"/>
  <c r="BW433" i="2" s="1"/>
  <c r="BZ433" i="2" s="1"/>
  <c r="BQ432" i="2"/>
  <c r="BR432" i="2" s="1"/>
  <c r="BS432" i="2" s="1"/>
  <c r="BT432" i="2" s="1"/>
  <c r="BP431" i="2"/>
  <c r="R439" i="2"/>
  <c r="S439" i="2"/>
  <c r="T440" i="2"/>
  <c r="Q438" i="2"/>
  <c r="P440" i="2"/>
  <c r="U440" i="2" s="1"/>
  <c r="X464" i="2"/>
  <c r="CR441" i="2" l="1"/>
  <c r="CS441" i="2"/>
  <c r="CO441" i="2"/>
  <c r="CL440" i="2"/>
  <c r="CN440" i="2" s="1"/>
  <c r="CK439" i="2"/>
  <c r="CE433" i="2"/>
  <c r="CF434" i="2"/>
  <c r="CA434" i="2"/>
  <c r="CA435" i="2"/>
  <c r="BX433" i="2"/>
  <c r="BU432" i="2"/>
  <c r="BV432" i="2" s="1"/>
  <c r="BW432" i="2" s="1"/>
  <c r="BZ432" i="2" s="1"/>
  <c r="BQ431" i="2"/>
  <c r="BR431" i="2" s="1"/>
  <c r="BS431" i="2" s="1"/>
  <c r="BT431" i="2" s="1"/>
  <c r="BP430" i="2"/>
  <c r="R438" i="2"/>
  <c r="S438" i="2"/>
  <c r="T439" i="2"/>
  <c r="Q437" i="2"/>
  <c r="P439" i="2"/>
  <c r="U439" i="2" s="1"/>
  <c r="X465" i="2"/>
  <c r="CR440" i="2" l="1"/>
  <c r="CS440" i="2"/>
  <c r="CO440" i="2"/>
  <c r="CL439" i="2"/>
  <c r="CN439" i="2" s="1"/>
  <c r="CK438" i="2"/>
  <c r="CE432" i="2"/>
  <c r="CF433" i="2"/>
  <c r="CA433" i="2"/>
  <c r="BX432" i="2"/>
  <c r="BU431" i="2"/>
  <c r="BV431" i="2" s="1"/>
  <c r="BW431" i="2" s="1"/>
  <c r="BZ431" i="2" s="1"/>
  <c r="BQ430" i="2"/>
  <c r="BR430" i="2" s="1"/>
  <c r="BS430" i="2" s="1"/>
  <c r="BT430" i="2" s="1"/>
  <c r="BP429" i="2"/>
  <c r="R437" i="2"/>
  <c r="S437" i="2"/>
  <c r="T438" i="2"/>
  <c r="Q436" i="2"/>
  <c r="P438" i="2"/>
  <c r="U438" i="2" s="1"/>
  <c r="X466" i="2"/>
  <c r="CR439" i="2" l="1"/>
  <c r="CS439" i="2"/>
  <c r="CO439" i="2"/>
  <c r="CL438" i="2"/>
  <c r="CN438" i="2" s="1"/>
  <c r="CK437" i="2"/>
  <c r="CE431" i="2"/>
  <c r="CF432" i="2"/>
  <c r="CA432" i="2"/>
  <c r="BX431" i="2"/>
  <c r="BU430" i="2"/>
  <c r="BV430" i="2" s="1"/>
  <c r="BW430" i="2" s="1"/>
  <c r="BZ430" i="2" s="1"/>
  <c r="BQ429" i="2"/>
  <c r="BR429" i="2" s="1"/>
  <c r="BS429" i="2" s="1"/>
  <c r="BT429" i="2" s="1"/>
  <c r="BP428" i="2"/>
  <c r="R436" i="2"/>
  <c r="S436" i="2"/>
  <c r="T437" i="2"/>
  <c r="Q435" i="2"/>
  <c r="P437" i="2"/>
  <c r="U437" i="2" s="1"/>
  <c r="X467" i="2"/>
  <c r="CS438" i="2" l="1"/>
  <c r="CR438" i="2"/>
  <c r="CO438" i="2"/>
  <c r="CL437" i="2"/>
  <c r="CN437" i="2" s="1"/>
  <c r="CK436" i="2"/>
  <c r="CE430" i="2"/>
  <c r="CF431" i="2"/>
  <c r="CA431" i="2"/>
  <c r="BX430" i="2"/>
  <c r="BU429" i="2"/>
  <c r="BV429" i="2" s="1"/>
  <c r="BQ428" i="2"/>
  <c r="BR428" i="2" s="1"/>
  <c r="BS428" i="2" s="1"/>
  <c r="BT428" i="2" s="1"/>
  <c r="BP427" i="2"/>
  <c r="R435" i="2"/>
  <c r="S435" i="2"/>
  <c r="T436" i="2"/>
  <c r="Q434" i="2"/>
  <c r="P436" i="2"/>
  <c r="U436" i="2" s="1"/>
  <c r="X468" i="2"/>
  <c r="CR437" i="2" l="1"/>
  <c r="CS437" i="2"/>
  <c r="CO437" i="2"/>
  <c r="CL436" i="2"/>
  <c r="CN436" i="2" s="1"/>
  <c r="CK435" i="2"/>
  <c r="CE429" i="2"/>
  <c r="CF430" i="2"/>
  <c r="CA430" i="2"/>
  <c r="BU428" i="2"/>
  <c r="BV428" i="2" s="1"/>
  <c r="BW428" i="2" s="1"/>
  <c r="BW429" i="2"/>
  <c r="BZ429" i="2" s="1"/>
  <c r="BQ427" i="2"/>
  <c r="BR427" i="2" s="1"/>
  <c r="BS427" i="2" s="1"/>
  <c r="BT427" i="2" s="1"/>
  <c r="BP426" i="2"/>
  <c r="R434" i="2"/>
  <c r="S434" i="2"/>
  <c r="T435" i="2"/>
  <c r="Q433" i="2"/>
  <c r="P435" i="2"/>
  <c r="U435" i="2" s="1"/>
  <c r="X469" i="2"/>
  <c r="CS436" i="2" l="1"/>
  <c r="CR436" i="2"/>
  <c r="CO436" i="2"/>
  <c r="CL435" i="2"/>
  <c r="CN435" i="2" s="1"/>
  <c r="CK434" i="2"/>
  <c r="CE428" i="2"/>
  <c r="CF429" i="2"/>
  <c r="BZ428" i="2"/>
  <c r="BX429" i="2"/>
  <c r="BX428" i="2"/>
  <c r="BU427" i="2"/>
  <c r="BV427" i="2" s="1"/>
  <c r="BQ426" i="2"/>
  <c r="BR426" i="2" s="1"/>
  <c r="BS426" i="2" s="1"/>
  <c r="BT426" i="2" s="1"/>
  <c r="BP425" i="2"/>
  <c r="R433" i="2"/>
  <c r="S433" i="2"/>
  <c r="T434" i="2"/>
  <c r="Q432" i="2"/>
  <c r="P434" i="2"/>
  <c r="U434" i="2" s="1"/>
  <c r="X470" i="2"/>
  <c r="CS435" i="2" l="1"/>
  <c r="CR435" i="2"/>
  <c r="CO435" i="2"/>
  <c r="CL434" i="2"/>
  <c r="CN434" i="2" s="1"/>
  <c r="CK433" i="2"/>
  <c r="CE427" i="2"/>
  <c r="CF428" i="2"/>
  <c r="CA428" i="2"/>
  <c r="CA429" i="2"/>
  <c r="BU426" i="2"/>
  <c r="BV426" i="2" s="1"/>
  <c r="BW426" i="2" s="1"/>
  <c r="BW427" i="2"/>
  <c r="BZ427" i="2" s="1"/>
  <c r="BQ425" i="2"/>
  <c r="BR425" i="2" s="1"/>
  <c r="BS425" i="2" s="1"/>
  <c r="BT425" i="2" s="1"/>
  <c r="BP424" i="2"/>
  <c r="R432" i="2"/>
  <c r="S432" i="2"/>
  <c r="T433" i="2"/>
  <c r="Q431" i="2"/>
  <c r="P433" i="2"/>
  <c r="U433" i="2" s="1"/>
  <c r="X471" i="2"/>
  <c r="CS434" i="2" l="1"/>
  <c r="CR434" i="2"/>
  <c r="CO434" i="2"/>
  <c r="CL433" i="2"/>
  <c r="CN433" i="2" s="1"/>
  <c r="CK432" i="2"/>
  <c r="BZ426" i="2"/>
  <c r="CE426" i="2"/>
  <c r="CF427" i="2"/>
  <c r="BX427" i="2"/>
  <c r="BX426" i="2"/>
  <c r="BU425" i="2"/>
  <c r="BV425" i="2" s="1"/>
  <c r="BW425" i="2" s="1"/>
  <c r="BZ425" i="2" s="1"/>
  <c r="BQ424" i="2"/>
  <c r="BR424" i="2" s="1"/>
  <c r="BS424" i="2" s="1"/>
  <c r="BT424" i="2" s="1"/>
  <c r="BP423" i="2"/>
  <c r="R431" i="2"/>
  <c r="S431" i="2"/>
  <c r="T432" i="2"/>
  <c r="Q430" i="2"/>
  <c r="P432" i="2"/>
  <c r="U432" i="2" s="1"/>
  <c r="X472" i="2"/>
  <c r="CS433" i="2" l="1"/>
  <c r="CR433" i="2"/>
  <c r="CO433" i="2"/>
  <c r="CL432" i="2"/>
  <c r="CN432" i="2" s="1"/>
  <c r="CK431" i="2"/>
  <c r="CE425" i="2"/>
  <c r="CF426" i="2"/>
  <c r="CA426" i="2"/>
  <c r="CA427" i="2"/>
  <c r="BX425" i="2"/>
  <c r="BU424" i="2"/>
  <c r="BV424" i="2" s="1"/>
  <c r="BW424" i="2" s="1"/>
  <c r="BZ424" i="2" s="1"/>
  <c r="BQ423" i="2"/>
  <c r="BR423" i="2" s="1"/>
  <c r="BS423" i="2" s="1"/>
  <c r="BT423" i="2" s="1"/>
  <c r="BP422" i="2"/>
  <c r="R430" i="2"/>
  <c r="S430" i="2"/>
  <c r="T431" i="2"/>
  <c r="Q429" i="2"/>
  <c r="P431" i="2"/>
  <c r="U431" i="2" s="1"/>
  <c r="X473" i="2"/>
  <c r="CR432" i="2" l="1"/>
  <c r="CS432" i="2"/>
  <c r="CO432" i="2"/>
  <c r="CL431" i="2"/>
  <c r="CN431" i="2" s="1"/>
  <c r="CK430" i="2"/>
  <c r="CE424" i="2"/>
  <c r="CF425" i="2"/>
  <c r="CA425" i="2"/>
  <c r="BX424" i="2"/>
  <c r="BU423" i="2"/>
  <c r="BV423" i="2" s="1"/>
  <c r="BW423" i="2" s="1"/>
  <c r="BZ423" i="2" s="1"/>
  <c r="BQ422" i="2"/>
  <c r="BR422" i="2" s="1"/>
  <c r="BS422" i="2" s="1"/>
  <c r="BT422" i="2" s="1"/>
  <c r="BP421" i="2"/>
  <c r="R429" i="2"/>
  <c r="S429" i="2"/>
  <c r="T430" i="2"/>
  <c r="Q428" i="2"/>
  <c r="P430" i="2"/>
  <c r="U430" i="2" s="1"/>
  <c r="X474" i="2"/>
  <c r="CR431" i="2" l="1"/>
  <c r="CS431" i="2"/>
  <c r="CO431" i="2"/>
  <c r="CL430" i="2"/>
  <c r="CN430" i="2" s="1"/>
  <c r="CK429" i="2"/>
  <c r="CE423" i="2"/>
  <c r="CF424" i="2"/>
  <c r="CA424" i="2"/>
  <c r="BX423" i="2"/>
  <c r="BU422" i="2"/>
  <c r="BV422" i="2" s="1"/>
  <c r="BW422" i="2" s="1"/>
  <c r="BZ422" i="2" s="1"/>
  <c r="BQ421" i="2"/>
  <c r="BR421" i="2" s="1"/>
  <c r="BS421" i="2" s="1"/>
  <c r="BT421" i="2" s="1"/>
  <c r="BP420" i="2"/>
  <c r="R428" i="2"/>
  <c r="S428" i="2"/>
  <c r="T429" i="2"/>
  <c r="Q427" i="2"/>
  <c r="P429" i="2"/>
  <c r="U429" i="2" s="1"/>
  <c r="X475" i="2"/>
  <c r="CS430" i="2" l="1"/>
  <c r="CR430" i="2"/>
  <c r="CO430" i="2"/>
  <c r="CL429" i="2"/>
  <c r="CN429" i="2" s="1"/>
  <c r="CK428" i="2"/>
  <c r="CE422" i="2"/>
  <c r="CF423" i="2"/>
  <c r="CA423" i="2"/>
  <c r="BX422" i="2"/>
  <c r="BU421" i="2"/>
  <c r="BV421" i="2" s="1"/>
  <c r="BW421" i="2" s="1"/>
  <c r="BZ421" i="2" s="1"/>
  <c r="BQ420" i="2"/>
  <c r="BR420" i="2" s="1"/>
  <c r="BS420" i="2" s="1"/>
  <c r="BT420" i="2" s="1"/>
  <c r="BP419" i="2"/>
  <c r="R427" i="2"/>
  <c r="S427" i="2"/>
  <c r="T428" i="2"/>
  <c r="Q426" i="2"/>
  <c r="P428" i="2"/>
  <c r="U428" i="2" s="1"/>
  <c r="X476" i="2"/>
  <c r="CR429" i="2" l="1"/>
  <c r="CS429" i="2"/>
  <c r="CO429" i="2"/>
  <c r="CL428" i="2"/>
  <c r="CN428" i="2" s="1"/>
  <c r="CK427" i="2"/>
  <c r="CE421" i="2"/>
  <c r="CF422" i="2"/>
  <c r="CA422" i="2"/>
  <c r="BX421" i="2"/>
  <c r="BU420" i="2"/>
  <c r="BV420" i="2" s="1"/>
  <c r="BW420" i="2" s="1"/>
  <c r="BZ420" i="2" s="1"/>
  <c r="BQ419" i="2"/>
  <c r="BR419" i="2" s="1"/>
  <c r="BS419" i="2" s="1"/>
  <c r="BT419" i="2" s="1"/>
  <c r="BP418" i="2"/>
  <c r="R426" i="2"/>
  <c r="S426" i="2"/>
  <c r="T427" i="2"/>
  <c r="Q425" i="2"/>
  <c r="P427" i="2"/>
  <c r="U427" i="2" s="1"/>
  <c r="X477" i="2"/>
  <c r="CR428" i="2" l="1"/>
  <c r="CS428" i="2"/>
  <c r="CO428" i="2"/>
  <c r="CL427" i="2"/>
  <c r="CN427" i="2" s="1"/>
  <c r="CK426" i="2"/>
  <c r="CE420" i="2"/>
  <c r="CF421" i="2"/>
  <c r="CA421" i="2"/>
  <c r="BX420" i="2"/>
  <c r="BU419" i="2"/>
  <c r="BV419" i="2" s="1"/>
  <c r="BQ418" i="2"/>
  <c r="BR418" i="2" s="1"/>
  <c r="BS418" i="2" s="1"/>
  <c r="BT418" i="2" s="1"/>
  <c r="BP417" i="2"/>
  <c r="R425" i="2"/>
  <c r="S425" i="2"/>
  <c r="T426" i="2"/>
  <c r="Q424" i="2"/>
  <c r="P426" i="2"/>
  <c r="U426" i="2" s="1"/>
  <c r="X478" i="2"/>
  <c r="CR427" i="2" l="1"/>
  <c r="CS427" i="2"/>
  <c r="CO427" i="2"/>
  <c r="CL426" i="2"/>
  <c r="CN426" i="2" s="1"/>
  <c r="CK425" i="2"/>
  <c r="CE419" i="2"/>
  <c r="CF420" i="2"/>
  <c r="CA420" i="2"/>
  <c r="BU418" i="2"/>
  <c r="BV418" i="2" s="1"/>
  <c r="BW418" i="2" s="1"/>
  <c r="BW419" i="2"/>
  <c r="BZ419" i="2" s="1"/>
  <c r="BQ417" i="2"/>
  <c r="BR417" i="2" s="1"/>
  <c r="BS417" i="2" s="1"/>
  <c r="BT417" i="2" s="1"/>
  <c r="BP416" i="2"/>
  <c r="R424" i="2"/>
  <c r="S424" i="2"/>
  <c r="T425" i="2"/>
  <c r="Q423" i="2"/>
  <c r="P425" i="2"/>
  <c r="U425" i="2" s="1"/>
  <c r="X479" i="2"/>
  <c r="CS426" i="2" l="1"/>
  <c r="CR426" i="2"/>
  <c r="CO426" i="2"/>
  <c r="CL425" i="2"/>
  <c r="CN425" i="2" s="1"/>
  <c r="CK424" i="2"/>
  <c r="CE418" i="2"/>
  <c r="CF419" i="2"/>
  <c r="BZ418" i="2"/>
  <c r="BX419" i="2"/>
  <c r="BX418" i="2"/>
  <c r="BU417" i="2"/>
  <c r="BV417" i="2" s="1"/>
  <c r="BW417" i="2" s="1"/>
  <c r="BZ417" i="2" s="1"/>
  <c r="BQ416" i="2"/>
  <c r="BR416" i="2" s="1"/>
  <c r="BS416" i="2" s="1"/>
  <c r="BT416" i="2" s="1"/>
  <c r="BP415" i="2"/>
  <c r="R423" i="2"/>
  <c r="S423" i="2"/>
  <c r="T424" i="2"/>
  <c r="Q422" i="2"/>
  <c r="P424" i="2"/>
  <c r="U424" i="2" s="1"/>
  <c r="X480" i="2"/>
  <c r="CR425" i="2" l="1"/>
  <c r="CS425" i="2"/>
  <c r="CO425" i="2"/>
  <c r="CL424" i="2"/>
  <c r="CN424" i="2" s="1"/>
  <c r="CK423" i="2"/>
  <c r="CE417" i="2"/>
  <c r="CF418" i="2"/>
  <c r="CA418" i="2"/>
  <c r="CA419" i="2"/>
  <c r="BX417" i="2"/>
  <c r="BU416" i="2"/>
  <c r="BV416" i="2" s="1"/>
  <c r="BQ415" i="2"/>
  <c r="BR415" i="2" s="1"/>
  <c r="BS415" i="2" s="1"/>
  <c r="BT415" i="2" s="1"/>
  <c r="BP414" i="2"/>
  <c r="R422" i="2"/>
  <c r="S422" i="2"/>
  <c r="T423" i="2"/>
  <c r="Q421" i="2"/>
  <c r="P423" i="2"/>
  <c r="U423" i="2" s="1"/>
  <c r="X481" i="2"/>
  <c r="CS424" i="2" l="1"/>
  <c r="CR424" i="2"/>
  <c r="CO424" i="2"/>
  <c r="CL423" i="2"/>
  <c r="CN423" i="2" s="1"/>
  <c r="CK422" i="2"/>
  <c r="CE416" i="2"/>
  <c r="CF417" i="2"/>
  <c r="CA417" i="2"/>
  <c r="BU415" i="2"/>
  <c r="BV415" i="2" s="1"/>
  <c r="BW415" i="2" s="1"/>
  <c r="BW416" i="2"/>
  <c r="BZ416" i="2" s="1"/>
  <c r="BQ414" i="2"/>
  <c r="BR414" i="2" s="1"/>
  <c r="BS414" i="2" s="1"/>
  <c r="BT414" i="2" s="1"/>
  <c r="BP413" i="2"/>
  <c r="R421" i="2"/>
  <c r="S421" i="2"/>
  <c r="T422" i="2"/>
  <c r="Q420" i="2"/>
  <c r="P422" i="2"/>
  <c r="U422" i="2" s="1"/>
  <c r="X482" i="2"/>
  <c r="CS423" i="2" l="1"/>
  <c r="CR423" i="2"/>
  <c r="CO423" i="2"/>
  <c r="CL422" i="2"/>
  <c r="CN422" i="2" s="1"/>
  <c r="CK421" i="2"/>
  <c r="CE415" i="2"/>
  <c r="CF416" i="2"/>
  <c r="BZ415" i="2"/>
  <c r="BX416" i="2"/>
  <c r="BX415" i="2"/>
  <c r="BU414" i="2"/>
  <c r="BV414" i="2" s="1"/>
  <c r="BQ413" i="2"/>
  <c r="BR413" i="2" s="1"/>
  <c r="BS413" i="2" s="1"/>
  <c r="BT413" i="2" s="1"/>
  <c r="BP412" i="2"/>
  <c r="R420" i="2"/>
  <c r="S420" i="2"/>
  <c r="T421" i="2"/>
  <c r="Q419" i="2"/>
  <c r="P421" i="2"/>
  <c r="U421" i="2" s="1"/>
  <c r="X483" i="2"/>
  <c r="CS422" i="2" l="1"/>
  <c r="CR422" i="2"/>
  <c r="CO422" i="2"/>
  <c r="CL421" i="2"/>
  <c r="CN421" i="2" s="1"/>
  <c r="CK420" i="2"/>
  <c r="CE414" i="2"/>
  <c r="CF415" i="2"/>
  <c r="CA415" i="2"/>
  <c r="CA416" i="2"/>
  <c r="BU413" i="2"/>
  <c r="BV413" i="2" s="1"/>
  <c r="BW414" i="2"/>
  <c r="BZ414" i="2" s="1"/>
  <c r="BQ412" i="2"/>
  <c r="BR412" i="2" s="1"/>
  <c r="BS412" i="2" s="1"/>
  <c r="BT412" i="2" s="1"/>
  <c r="BP411" i="2"/>
  <c r="R419" i="2"/>
  <c r="S419" i="2"/>
  <c r="T420" i="2"/>
  <c r="Q418" i="2"/>
  <c r="P420" i="2"/>
  <c r="U420" i="2" s="1"/>
  <c r="X484" i="2"/>
  <c r="CS421" i="2" l="1"/>
  <c r="CR421" i="2"/>
  <c r="CO421" i="2"/>
  <c r="CL420" i="2"/>
  <c r="CN420" i="2" s="1"/>
  <c r="CK419" i="2"/>
  <c r="CE413" i="2"/>
  <c r="CF414" i="2"/>
  <c r="BX414" i="2"/>
  <c r="BU412" i="2"/>
  <c r="BV412" i="2" s="1"/>
  <c r="BW412" i="2" s="1"/>
  <c r="BW413" i="2"/>
  <c r="BZ413" i="2" s="1"/>
  <c r="BQ411" i="2"/>
  <c r="BR411" i="2" s="1"/>
  <c r="BS411" i="2" s="1"/>
  <c r="BT411" i="2" s="1"/>
  <c r="BP410" i="2"/>
  <c r="R418" i="2"/>
  <c r="S418" i="2"/>
  <c r="T419" i="2"/>
  <c r="Q417" i="2"/>
  <c r="P419" i="2"/>
  <c r="U419" i="2" s="1"/>
  <c r="X485" i="2"/>
  <c r="CR420" i="2" l="1"/>
  <c r="CS420" i="2"/>
  <c r="CO420" i="2"/>
  <c r="CL419" i="2"/>
  <c r="CN419" i="2" s="1"/>
  <c r="CK418" i="2"/>
  <c r="CE412" i="2"/>
  <c r="CF413" i="2"/>
  <c r="BZ412" i="2"/>
  <c r="CA414" i="2"/>
  <c r="BX413" i="2"/>
  <c r="BX412" i="2"/>
  <c r="BU411" i="2"/>
  <c r="BV411" i="2" s="1"/>
  <c r="BW411" i="2" s="1"/>
  <c r="BZ411" i="2" s="1"/>
  <c r="BQ410" i="2"/>
  <c r="BR410" i="2" s="1"/>
  <c r="BS410" i="2" s="1"/>
  <c r="BT410" i="2" s="1"/>
  <c r="BP409" i="2"/>
  <c r="R417" i="2"/>
  <c r="S417" i="2"/>
  <c r="T418" i="2"/>
  <c r="Q416" i="2"/>
  <c r="P418" i="2"/>
  <c r="U418" i="2" s="1"/>
  <c r="X486" i="2"/>
  <c r="CR419" i="2" l="1"/>
  <c r="CS419" i="2"/>
  <c r="CO419" i="2"/>
  <c r="CL418" i="2"/>
  <c r="CN418" i="2" s="1"/>
  <c r="CK417" i="2"/>
  <c r="CA412" i="2"/>
  <c r="CE411" i="2"/>
  <c r="CF412" i="2"/>
  <c r="CA413" i="2"/>
  <c r="BX411" i="2"/>
  <c r="BU410" i="2"/>
  <c r="BV410" i="2" s="1"/>
  <c r="BQ409" i="2"/>
  <c r="BR409" i="2" s="1"/>
  <c r="BS409" i="2" s="1"/>
  <c r="BT409" i="2" s="1"/>
  <c r="BP408" i="2"/>
  <c r="R416" i="2"/>
  <c r="S416" i="2"/>
  <c r="T417" i="2"/>
  <c r="Q415" i="2"/>
  <c r="P417" i="2"/>
  <c r="U417" i="2" s="1"/>
  <c r="X487" i="2"/>
  <c r="CS418" i="2" l="1"/>
  <c r="CR418" i="2"/>
  <c r="CO418" i="2"/>
  <c r="CL417" i="2"/>
  <c r="CN417" i="2" s="1"/>
  <c r="CK416" i="2"/>
  <c r="CE410" i="2"/>
  <c r="CF411" i="2"/>
  <c r="CA411" i="2"/>
  <c r="BU409" i="2"/>
  <c r="BV409" i="2" s="1"/>
  <c r="BW410" i="2"/>
  <c r="BZ410" i="2" s="1"/>
  <c r="BQ408" i="2"/>
  <c r="BR408" i="2" s="1"/>
  <c r="BS408" i="2" s="1"/>
  <c r="BT408" i="2" s="1"/>
  <c r="BP407" i="2"/>
  <c r="R415" i="2"/>
  <c r="S415" i="2"/>
  <c r="T416" i="2"/>
  <c r="Q414" i="2"/>
  <c r="P416" i="2"/>
  <c r="U416" i="2" s="1"/>
  <c r="X488" i="2"/>
  <c r="CR417" i="2" l="1"/>
  <c r="CS417" i="2"/>
  <c r="CO417" i="2"/>
  <c r="CL416" i="2"/>
  <c r="CN416" i="2" s="1"/>
  <c r="CK415" i="2"/>
  <c r="CE409" i="2"/>
  <c r="CF410" i="2"/>
  <c r="BX410" i="2"/>
  <c r="BU408" i="2"/>
  <c r="BV408" i="2" s="1"/>
  <c r="BW408" i="2" s="1"/>
  <c r="BW409" i="2"/>
  <c r="BZ409" i="2" s="1"/>
  <c r="BQ407" i="2"/>
  <c r="BR407" i="2" s="1"/>
  <c r="BS407" i="2" s="1"/>
  <c r="BT407" i="2" s="1"/>
  <c r="BP406" i="2"/>
  <c r="R414" i="2"/>
  <c r="S414" i="2"/>
  <c r="T415" i="2"/>
  <c r="Q413" i="2"/>
  <c r="P415" i="2"/>
  <c r="U415" i="2" s="1"/>
  <c r="X489" i="2"/>
  <c r="CS416" i="2" l="1"/>
  <c r="CR416" i="2"/>
  <c r="CO416" i="2"/>
  <c r="CL415" i="2"/>
  <c r="CN415" i="2" s="1"/>
  <c r="CK414" i="2"/>
  <c r="CE408" i="2"/>
  <c r="CF409" i="2"/>
  <c r="BZ408" i="2"/>
  <c r="CA410" i="2"/>
  <c r="BX409" i="2"/>
  <c r="BX408" i="2"/>
  <c r="BU407" i="2"/>
  <c r="BV407" i="2" s="1"/>
  <c r="BW407" i="2" s="1"/>
  <c r="BZ407" i="2" s="1"/>
  <c r="BQ406" i="2"/>
  <c r="BR406" i="2" s="1"/>
  <c r="BS406" i="2" s="1"/>
  <c r="BT406" i="2" s="1"/>
  <c r="BP405" i="2"/>
  <c r="R413" i="2"/>
  <c r="S413" i="2"/>
  <c r="T414" i="2"/>
  <c r="Q412" i="2"/>
  <c r="P414" i="2"/>
  <c r="U414" i="2" s="1"/>
  <c r="X490" i="2"/>
  <c r="CS415" i="2" l="1"/>
  <c r="CR415" i="2"/>
  <c r="CO415" i="2"/>
  <c r="CL414" i="2"/>
  <c r="CN414" i="2" s="1"/>
  <c r="CK413" i="2"/>
  <c r="CA408" i="2"/>
  <c r="CE407" i="2"/>
  <c r="CF408" i="2"/>
  <c r="CA409" i="2"/>
  <c r="BX407" i="2"/>
  <c r="BU406" i="2"/>
  <c r="BV406" i="2" s="1"/>
  <c r="BQ405" i="2"/>
  <c r="BR405" i="2" s="1"/>
  <c r="BS405" i="2" s="1"/>
  <c r="BT405" i="2" s="1"/>
  <c r="BP404" i="2"/>
  <c r="R412" i="2"/>
  <c r="S412" i="2"/>
  <c r="T413" i="2"/>
  <c r="Q411" i="2"/>
  <c r="P413" i="2"/>
  <c r="U413" i="2" s="1"/>
  <c r="X491" i="2"/>
  <c r="CS414" i="2" l="1"/>
  <c r="CR414" i="2"/>
  <c r="CO414" i="2"/>
  <c r="CL413" i="2"/>
  <c r="CN413" i="2" s="1"/>
  <c r="CK412" i="2"/>
  <c r="CE406" i="2"/>
  <c r="CF407" i="2"/>
  <c r="CA407" i="2"/>
  <c r="BU405" i="2"/>
  <c r="BV405" i="2" s="1"/>
  <c r="BW406" i="2"/>
  <c r="BZ406" i="2" s="1"/>
  <c r="BQ404" i="2"/>
  <c r="BR404" i="2" s="1"/>
  <c r="BS404" i="2" s="1"/>
  <c r="BT404" i="2" s="1"/>
  <c r="BP403" i="2"/>
  <c r="R411" i="2"/>
  <c r="S411" i="2"/>
  <c r="T412" i="2"/>
  <c r="Q410" i="2"/>
  <c r="P412" i="2"/>
  <c r="U412" i="2" s="1"/>
  <c r="X492" i="2"/>
  <c r="CR413" i="2" l="1"/>
  <c r="CS413" i="2"/>
  <c r="CO413" i="2"/>
  <c r="CL412" i="2"/>
  <c r="CN412" i="2" s="1"/>
  <c r="CK411" i="2"/>
  <c r="CE405" i="2"/>
  <c r="CF406" i="2"/>
  <c r="BX406" i="2"/>
  <c r="BU404" i="2"/>
  <c r="BV404" i="2" s="1"/>
  <c r="BW404" i="2" s="1"/>
  <c r="BW405" i="2"/>
  <c r="BZ405" i="2" s="1"/>
  <c r="BQ403" i="2"/>
  <c r="BR403" i="2" s="1"/>
  <c r="BS403" i="2" s="1"/>
  <c r="BT403" i="2" s="1"/>
  <c r="BP402" i="2"/>
  <c r="R410" i="2"/>
  <c r="S410" i="2"/>
  <c r="T411" i="2"/>
  <c r="Q409" i="2"/>
  <c r="P411" i="2"/>
  <c r="U411" i="2" s="1"/>
  <c r="X493" i="2"/>
  <c r="CS412" i="2" l="1"/>
  <c r="CR412" i="2"/>
  <c r="CO412" i="2"/>
  <c r="CL411" i="2"/>
  <c r="CN411" i="2" s="1"/>
  <c r="CK410" i="2"/>
  <c r="CE404" i="2"/>
  <c r="CF405" i="2"/>
  <c r="BZ404" i="2"/>
  <c r="CA406" i="2"/>
  <c r="BX404" i="2"/>
  <c r="BX405" i="2"/>
  <c r="BU403" i="2"/>
  <c r="BV403" i="2" s="1"/>
  <c r="BW403" i="2" s="1"/>
  <c r="BZ403" i="2" s="1"/>
  <c r="BQ402" i="2"/>
  <c r="BR402" i="2" s="1"/>
  <c r="BS402" i="2" s="1"/>
  <c r="BT402" i="2" s="1"/>
  <c r="BP401" i="2"/>
  <c r="R409" i="2"/>
  <c r="S409" i="2"/>
  <c r="T410" i="2"/>
  <c r="Q408" i="2"/>
  <c r="P410" i="2"/>
  <c r="U410" i="2" s="1"/>
  <c r="X494" i="2"/>
  <c r="CR411" i="2" l="1"/>
  <c r="CS411" i="2"/>
  <c r="CO411" i="2"/>
  <c r="CL410" i="2"/>
  <c r="CN410" i="2" s="1"/>
  <c r="CK409" i="2"/>
  <c r="CE403" i="2"/>
  <c r="CF404" i="2"/>
  <c r="CA404" i="2"/>
  <c r="CA405" i="2"/>
  <c r="BX403" i="2"/>
  <c r="BU402" i="2"/>
  <c r="BV402" i="2" s="1"/>
  <c r="BW402" i="2" s="1"/>
  <c r="BZ402" i="2" s="1"/>
  <c r="BQ401" i="2"/>
  <c r="BR401" i="2" s="1"/>
  <c r="BS401" i="2" s="1"/>
  <c r="BT401" i="2" s="1"/>
  <c r="BP400" i="2"/>
  <c r="R408" i="2"/>
  <c r="S408" i="2"/>
  <c r="T409" i="2"/>
  <c r="Q407" i="2"/>
  <c r="P409" i="2"/>
  <c r="U409" i="2" s="1"/>
  <c r="X495" i="2"/>
  <c r="CS410" i="2" l="1"/>
  <c r="CR410" i="2"/>
  <c r="CO410" i="2"/>
  <c r="CL409" i="2"/>
  <c r="CN409" i="2" s="1"/>
  <c r="CK408" i="2"/>
  <c r="CE402" i="2"/>
  <c r="CF403" i="2"/>
  <c r="CA403" i="2"/>
  <c r="BX402" i="2"/>
  <c r="BU401" i="2"/>
  <c r="BV401" i="2" s="1"/>
  <c r="BQ400" i="2"/>
  <c r="BR400" i="2" s="1"/>
  <c r="BS400" i="2" s="1"/>
  <c r="BT400" i="2" s="1"/>
  <c r="BP399" i="2"/>
  <c r="R407" i="2"/>
  <c r="S407" i="2"/>
  <c r="T408" i="2"/>
  <c r="Q406" i="2"/>
  <c r="P408" i="2"/>
  <c r="U408" i="2" s="1"/>
  <c r="X496" i="2"/>
  <c r="CS409" i="2" l="1"/>
  <c r="CR409" i="2"/>
  <c r="CO409" i="2"/>
  <c r="CL408" i="2"/>
  <c r="CN408" i="2" s="1"/>
  <c r="CK407" i="2"/>
  <c r="CE401" i="2"/>
  <c r="CF402" i="2"/>
  <c r="CA402" i="2"/>
  <c r="BU400" i="2"/>
  <c r="BV400" i="2" s="1"/>
  <c r="BW400" i="2" s="1"/>
  <c r="BW401" i="2"/>
  <c r="BZ401" i="2" s="1"/>
  <c r="BQ399" i="2"/>
  <c r="BR399" i="2" s="1"/>
  <c r="BS399" i="2" s="1"/>
  <c r="BT399" i="2" s="1"/>
  <c r="BP398" i="2"/>
  <c r="R406" i="2"/>
  <c r="S406" i="2"/>
  <c r="T407" i="2"/>
  <c r="Q405" i="2"/>
  <c r="P407" i="2"/>
  <c r="U407" i="2" s="1"/>
  <c r="X497" i="2"/>
  <c r="CR408" i="2" l="1"/>
  <c r="CS408" i="2"/>
  <c r="CO408" i="2"/>
  <c r="CL407" i="2"/>
  <c r="CN407" i="2" s="1"/>
  <c r="CK406" i="2"/>
  <c r="CE400" i="2"/>
  <c r="CF401" i="2"/>
  <c r="BZ400" i="2"/>
  <c r="BX401" i="2"/>
  <c r="BX400" i="2"/>
  <c r="BU399" i="2"/>
  <c r="BV399" i="2" s="1"/>
  <c r="BQ398" i="2"/>
  <c r="BR398" i="2" s="1"/>
  <c r="BS398" i="2" s="1"/>
  <c r="BT398" i="2" s="1"/>
  <c r="BP397" i="2"/>
  <c r="R405" i="2"/>
  <c r="S405" i="2"/>
  <c r="T406" i="2"/>
  <c r="Q404" i="2"/>
  <c r="P406" i="2"/>
  <c r="U406" i="2" s="1"/>
  <c r="X498" i="2"/>
  <c r="CR407" i="2" l="1"/>
  <c r="CS407" i="2"/>
  <c r="CO407" i="2"/>
  <c r="CL406" i="2"/>
  <c r="CN406" i="2" s="1"/>
  <c r="CK405" i="2"/>
  <c r="CE399" i="2"/>
  <c r="CF400" i="2"/>
  <c r="CA400" i="2"/>
  <c r="CA401" i="2"/>
  <c r="BU398" i="2"/>
  <c r="BV398" i="2" s="1"/>
  <c r="BW398" i="2" s="1"/>
  <c r="BW399" i="2"/>
  <c r="BZ399" i="2" s="1"/>
  <c r="BQ397" i="2"/>
  <c r="BR397" i="2" s="1"/>
  <c r="BS397" i="2" s="1"/>
  <c r="BT397" i="2" s="1"/>
  <c r="BP396" i="2"/>
  <c r="R404" i="2"/>
  <c r="S404" i="2"/>
  <c r="T405" i="2"/>
  <c r="Q403" i="2"/>
  <c r="P405" i="2"/>
  <c r="U405" i="2" s="1"/>
  <c r="X499" i="2"/>
  <c r="CS406" i="2" l="1"/>
  <c r="CR406" i="2"/>
  <c r="CO406" i="2"/>
  <c r="CL405" i="2"/>
  <c r="CN405" i="2" s="1"/>
  <c r="CK404" i="2"/>
  <c r="CE398" i="2"/>
  <c r="CF399" i="2"/>
  <c r="BZ398" i="2"/>
  <c r="BX399" i="2"/>
  <c r="BX398" i="2"/>
  <c r="BU397" i="2"/>
  <c r="BV397" i="2" s="1"/>
  <c r="BQ396" i="2"/>
  <c r="BR396" i="2" s="1"/>
  <c r="BS396" i="2" s="1"/>
  <c r="BT396" i="2" s="1"/>
  <c r="BP395" i="2"/>
  <c r="R403" i="2"/>
  <c r="S403" i="2"/>
  <c r="T404" i="2"/>
  <c r="Q402" i="2"/>
  <c r="P404" i="2"/>
  <c r="U404" i="2" s="1"/>
  <c r="X500" i="2"/>
  <c r="CR405" i="2" l="1"/>
  <c r="CS405" i="2"/>
  <c r="CO405" i="2"/>
  <c r="CL404" i="2"/>
  <c r="CN404" i="2" s="1"/>
  <c r="CK403" i="2"/>
  <c r="CE397" i="2"/>
  <c r="CF398" i="2"/>
  <c r="CA398" i="2"/>
  <c r="CA399" i="2"/>
  <c r="BU396" i="2"/>
  <c r="BV396" i="2" s="1"/>
  <c r="BW396" i="2" s="1"/>
  <c r="BW397" i="2"/>
  <c r="BZ397" i="2" s="1"/>
  <c r="BQ395" i="2"/>
  <c r="BR395" i="2" s="1"/>
  <c r="BS395" i="2" s="1"/>
  <c r="BT395" i="2" s="1"/>
  <c r="BP394" i="2"/>
  <c r="R402" i="2"/>
  <c r="S402" i="2"/>
  <c r="T403" i="2"/>
  <c r="Q401" i="2"/>
  <c r="P403" i="2"/>
  <c r="U403" i="2" s="1"/>
  <c r="X501" i="2"/>
  <c r="CR404" i="2" l="1"/>
  <c r="CS404" i="2"/>
  <c r="CO404" i="2"/>
  <c r="CL403" i="2"/>
  <c r="CN403" i="2" s="1"/>
  <c r="CK402" i="2"/>
  <c r="CE396" i="2"/>
  <c r="CF397" i="2"/>
  <c r="BZ396" i="2"/>
  <c r="BX397" i="2"/>
  <c r="BX396" i="2"/>
  <c r="BU395" i="2"/>
  <c r="BV395" i="2" s="1"/>
  <c r="BW395" i="2" s="1"/>
  <c r="BZ395" i="2" s="1"/>
  <c r="BQ394" i="2"/>
  <c r="BR394" i="2" s="1"/>
  <c r="BS394" i="2" s="1"/>
  <c r="BT394" i="2" s="1"/>
  <c r="BP393" i="2"/>
  <c r="R401" i="2"/>
  <c r="S401" i="2"/>
  <c r="T402" i="2"/>
  <c r="Q400" i="2"/>
  <c r="P402" i="2"/>
  <c r="U402" i="2" s="1"/>
  <c r="X502" i="2"/>
  <c r="CS403" i="2" l="1"/>
  <c r="CR403" i="2"/>
  <c r="CO403" i="2"/>
  <c r="CL402" i="2"/>
  <c r="CN402" i="2" s="1"/>
  <c r="CK401" i="2"/>
  <c r="CE395" i="2"/>
  <c r="CF396" i="2"/>
  <c r="CA396" i="2"/>
  <c r="CA397" i="2"/>
  <c r="BX395" i="2"/>
  <c r="BU394" i="2"/>
  <c r="BV394" i="2" s="1"/>
  <c r="BW394" i="2" s="1"/>
  <c r="BZ394" i="2" s="1"/>
  <c r="BQ393" i="2"/>
  <c r="BR393" i="2" s="1"/>
  <c r="BS393" i="2" s="1"/>
  <c r="BT393" i="2" s="1"/>
  <c r="BP392" i="2"/>
  <c r="R400" i="2"/>
  <c r="S400" i="2"/>
  <c r="T401" i="2"/>
  <c r="Q399" i="2"/>
  <c r="P401" i="2"/>
  <c r="U401" i="2" s="1"/>
  <c r="X503" i="2"/>
  <c r="CS402" i="2" l="1"/>
  <c r="CR402" i="2"/>
  <c r="CO402" i="2"/>
  <c r="CL401" i="2"/>
  <c r="CN401" i="2" s="1"/>
  <c r="CK400" i="2"/>
  <c r="CE394" i="2"/>
  <c r="CF395" i="2"/>
  <c r="CA395" i="2"/>
  <c r="BX394" i="2"/>
  <c r="BU393" i="2"/>
  <c r="BV393" i="2" s="1"/>
  <c r="BW393" i="2" s="1"/>
  <c r="BZ393" i="2" s="1"/>
  <c r="BQ392" i="2"/>
  <c r="BR392" i="2" s="1"/>
  <c r="BS392" i="2" s="1"/>
  <c r="BT392" i="2" s="1"/>
  <c r="BP391" i="2"/>
  <c r="R399" i="2"/>
  <c r="S399" i="2"/>
  <c r="T400" i="2"/>
  <c r="Q398" i="2"/>
  <c r="P400" i="2"/>
  <c r="U400" i="2" s="1"/>
  <c r="X504" i="2"/>
  <c r="CS401" i="2" l="1"/>
  <c r="CR401" i="2"/>
  <c r="CO401" i="2"/>
  <c r="CL400" i="2"/>
  <c r="CN400" i="2" s="1"/>
  <c r="CK399" i="2"/>
  <c r="CE393" i="2"/>
  <c r="CF394" i="2"/>
  <c r="CA394" i="2"/>
  <c r="BX393" i="2"/>
  <c r="BU392" i="2"/>
  <c r="BV392" i="2" s="1"/>
  <c r="BQ391" i="2"/>
  <c r="BR391" i="2" s="1"/>
  <c r="BS391" i="2" s="1"/>
  <c r="BT391" i="2" s="1"/>
  <c r="BP390" i="2"/>
  <c r="R398" i="2"/>
  <c r="S398" i="2"/>
  <c r="T399" i="2"/>
  <c r="Q397" i="2"/>
  <c r="P399" i="2"/>
  <c r="U399" i="2" s="1"/>
  <c r="X505" i="2"/>
  <c r="CS400" i="2" l="1"/>
  <c r="CR400" i="2"/>
  <c r="CO400" i="2"/>
  <c r="CL399" i="2"/>
  <c r="CN399" i="2" s="1"/>
  <c r="CK398" i="2"/>
  <c r="CE392" i="2"/>
  <c r="CF393" i="2"/>
  <c r="CA393" i="2"/>
  <c r="BU391" i="2"/>
  <c r="BV391" i="2" s="1"/>
  <c r="BW391" i="2" s="1"/>
  <c r="BW392" i="2"/>
  <c r="BZ392" i="2" s="1"/>
  <c r="BQ390" i="2"/>
  <c r="BR390" i="2" s="1"/>
  <c r="BS390" i="2" s="1"/>
  <c r="BT390" i="2" s="1"/>
  <c r="BP389" i="2"/>
  <c r="R397" i="2"/>
  <c r="S397" i="2"/>
  <c r="T398" i="2"/>
  <c r="Q396" i="2"/>
  <c r="P398" i="2"/>
  <c r="U398" i="2" s="1"/>
  <c r="X506" i="2"/>
  <c r="CR399" i="2" l="1"/>
  <c r="CS399" i="2"/>
  <c r="CO399" i="2"/>
  <c r="CL398" i="2"/>
  <c r="CN398" i="2" s="1"/>
  <c r="CK397" i="2"/>
  <c r="CE391" i="2"/>
  <c r="CF392" i="2"/>
  <c r="BZ391" i="2"/>
  <c r="BX392" i="2"/>
  <c r="BX391" i="2"/>
  <c r="BU390" i="2"/>
  <c r="BV390" i="2" s="1"/>
  <c r="BQ389" i="2"/>
  <c r="BR389" i="2" s="1"/>
  <c r="BS389" i="2" s="1"/>
  <c r="BT389" i="2" s="1"/>
  <c r="BP388" i="2"/>
  <c r="R396" i="2"/>
  <c r="S396" i="2"/>
  <c r="T397" i="2"/>
  <c r="Q395" i="2"/>
  <c r="P397" i="2"/>
  <c r="U397" i="2" s="1"/>
  <c r="X507" i="2"/>
  <c r="CS398" i="2" l="1"/>
  <c r="CR398" i="2"/>
  <c r="CO398" i="2"/>
  <c r="CL397" i="2"/>
  <c r="CN397" i="2" s="1"/>
  <c r="CK396" i="2"/>
  <c r="CE390" i="2"/>
  <c r="CF391" i="2"/>
  <c r="CA391" i="2"/>
  <c r="CA392" i="2"/>
  <c r="BU389" i="2"/>
  <c r="BV389" i="2" s="1"/>
  <c r="BW389" i="2" s="1"/>
  <c r="BW390" i="2"/>
  <c r="BZ390" i="2" s="1"/>
  <c r="BQ388" i="2"/>
  <c r="BR388" i="2" s="1"/>
  <c r="BS388" i="2" s="1"/>
  <c r="BT388" i="2" s="1"/>
  <c r="BP387" i="2"/>
  <c r="R395" i="2"/>
  <c r="S395" i="2"/>
  <c r="T396" i="2"/>
  <c r="Q394" i="2"/>
  <c r="P396" i="2"/>
  <c r="U396" i="2" s="1"/>
  <c r="X508" i="2"/>
  <c r="CR397" i="2" l="1"/>
  <c r="CS397" i="2"/>
  <c r="CO397" i="2"/>
  <c r="CL396" i="2"/>
  <c r="CN396" i="2" s="1"/>
  <c r="CK395" i="2"/>
  <c r="CE389" i="2"/>
  <c r="CF390" i="2"/>
  <c r="BZ389" i="2"/>
  <c r="BX390" i="2"/>
  <c r="BX389" i="2"/>
  <c r="BU388" i="2"/>
  <c r="BV388" i="2" s="1"/>
  <c r="BQ387" i="2"/>
  <c r="BR387" i="2" s="1"/>
  <c r="BS387" i="2" s="1"/>
  <c r="BT387" i="2" s="1"/>
  <c r="BP386" i="2"/>
  <c r="R394" i="2"/>
  <c r="S394" i="2"/>
  <c r="T395" i="2"/>
  <c r="Q393" i="2"/>
  <c r="P395" i="2"/>
  <c r="U395" i="2" s="1"/>
  <c r="X509" i="2"/>
  <c r="CR396" i="2" l="1"/>
  <c r="CS396" i="2"/>
  <c r="CO396" i="2"/>
  <c r="CL395" i="2"/>
  <c r="CN395" i="2" s="1"/>
  <c r="CK394" i="2"/>
  <c r="CE388" i="2"/>
  <c r="CF389" i="2"/>
  <c r="CA389" i="2"/>
  <c r="CA390" i="2"/>
  <c r="BU387" i="2"/>
  <c r="BV387" i="2" s="1"/>
  <c r="BW387" i="2" s="1"/>
  <c r="BW388" i="2"/>
  <c r="BZ388" i="2" s="1"/>
  <c r="BQ386" i="2"/>
  <c r="BR386" i="2" s="1"/>
  <c r="BS386" i="2" s="1"/>
  <c r="BT386" i="2" s="1"/>
  <c r="BP385" i="2"/>
  <c r="R393" i="2"/>
  <c r="S393" i="2"/>
  <c r="T394" i="2"/>
  <c r="Q392" i="2"/>
  <c r="P394" i="2"/>
  <c r="U394" i="2" s="1"/>
  <c r="X510" i="2"/>
  <c r="CS395" i="2" l="1"/>
  <c r="CR395" i="2"/>
  <c r="CO395" i="2"/>
  <c r="CL394" i="2"/>
  <c r="CN394" i="2" s="1"/>
  <c r="CK393" i="2"/>
  <c r="BZ387" i="2"/>
  <c r="CE387" i="2"/>
  <c r="CF388" i="2"/>
  <c r="BX388" i="2"/>
  <c r="BX387" i="2"/>
  <c r="BU386" i="2"/>
  <c r="BV386" i="2" s="1"/>
  <c r="BW386" i="2" s="1"/>
  <c r="BZ386" i="2" s="1"/>
  <c r="BQ385" i="2"/>
  <c r="BR385" i="2" s="1"/>
  <c r="BS385" i="2" s="1"/>
  <c r="BT385" i="2" s="1"/>
  <c r="BP384" i="2"/>
  <c r="R392" i="2"/>
  <c r="S392" i="2"/>
  <c r="T393" i="2"/>
  <c r="Q391" i="2"/>
  <c r="P393" i="2"/>
  <c r="U393" i="2" s="1"/>
  <c r="X511" i="2"/>
  <c r="CR394" i="2" l="1"/>
  <c r="CS394" i="2"/>
  <c r="CO394" i="2"/>
  <c r="CL393" i="2"/>
  <c r="CN393" i="2" s="1"/>
  <c r="CK392" i="2"/>
  <c r="CE386" i="2"/>
  <c r="CF387" i="2"/>
  <c r="CA387" i="2"/>
  <c r="CA388" i="2"/>
  <c r="BX386" i="2"/>
  <c r="BU385" i="2"/>
  <c r="BV385" i="2" s="1"/>
  <c r="BQ384" i="2"/>
  <c r="BR384" i="2" s="1"/>
  <c r="BS384" i="2" s="1"/>
  <c r="BT384" i="2" s="1"/>
  <c r="BP383" i="2"/>
  <c r="R391" i="2"/>
  <c r="S391" i="2"/>
  <c r="T392" i="2"/>
  <c r="Q390" i="2"/>
  <c r="P392" i="2"/>
  <c r="U392" i="2" s="1"/>
  <c r="X512" i="2"/>
  <c r="CS393" i="2" l="1"/>
  <c r="CR393" i="2"/>
  <c r="CO393" i="2"/>
  <c r="CL392" i="2"/>
  <c r="CN392" i="2" s="1"/>
  <c r="CK391" i="2"/>
  <c r="CE385" i="2"/>
  <c r="CF386" i="2"/>
  <c r="CA386" i="2"/>
  <c r="BU384" i="2"/>
  <c r="BV384" i="2" s="1"/>
  <c r="BW385" i="2"/>
  <c r="BZ385" i="2" s="1"/>
  <c r="BQ383" i="2"/>
  <c r="BR383" i="2" s="1"/>
  <c r="BS383" i="2" s="1"/>
  <c r="BT383" i="2" s="1"/>
  <c r="BP382" i="2"/>
  <c r="R390" i="2"/>
  <c r="S390" i="2"/>
  <c r="T391" i="2"/>
  <c r="Q389" i="2"/>
  <c r="P391" i="2"/>
  <c r="U391" i="2" s="1"/>
  <c r="X513" i="2"/>
  <c r="CR392" i="2" l="1"/>
  <c r="CS392" i="2"/>
  <c r="CO392" i="2"/>
  <c r="CL391" i="2"/>
  <c r="CN391" i="2" s="1"/>
  <c r="CK390" i="2"/>
  <c r="CE384" i="2"/>
  <c r="CF385" i="2"/>
  <c r="BX385" i="2"/>
  <c r="BU383" i="2"/>
  <c r="BV383" i="2" s="1"/>
  <c r="BW383" i="2" s="1"/>
  <c r="BW384" i="2"/>
  <c r="BZ384" i="2" s="1"/>
  <c r="BQ382" i="2"/>
  <c r="BR382" i="2" s="1"/>
  <c r="BS382" i="2" s="1"/>
  <c r="BT382" i="2" s="1"/>
  <c r="BP381" i="2"/>
  <c r="R389" i="2"/>
  <c r="S389" i="2"/>
  <c r="T390" i="2"/>
  <c r="Q388" i="2"/>
  <c r="P390" i="2"/>
  <c r="U390" i="2" s="1"/>
  <c r="X514" i="2"/>
  <c r="CS391" i="2" l="1"/>
  <c r="CR391" i="2"/>
  <c r="CO391" i="2"/>
  <c r="CL390" i="2"/>
  <c r="CN390" i="2" s="1"/>
  <c r="CK389" i="2"/>
  <c r="CE383" i="2"/>
  <c r="CF384" i="2"/>
  <c r="BZ383" i="2"/>
  <c r="CA385" i="2"/>
  <c r="BX384" i="2"/>
  <c r="BX383" i="2"/>
  <c r="BU382" i="2"/>
  <c r="BV382" i="2" s="1"/>
  <c r="BW382" i="2" s="1"/>
  <c r="BZ382" i="2" s="1"/>
  <c r="BQ381" i="2"/>
  <c r="BR381" i="2" s="1"/>
  <c r="BS381" i="2" s="1"/>
  <c r="BT381" i="2" s="1"/>
  <c r="BP380" i="2"/>
  <c r="R388" i="2"/>
  <c r="S388" i="2"/>
  <c r="T389" i="2"/>
  <c r="Q387" i="2"/>
  <c r="P389" i="2"/>
  <c r="U389" i="2" s="1"/>
  <c r="X515" i="2"/>
  <c r="CS390" i="2" l="1"/>
  <c r="CR390" i="2"/>
  <c r="CO390" i="2"/>
  <c r="CL389" i="2"/>
  <c r="CN389" i="2" s="1"/>
  <c r="CK388" i="2"/>
  <c r="CE382" i="2"/>
  <c r="CF383" i="2"/>
  <c r="CA383" i="2"/>
  <c r="CA384" i="2"/>
  <c r="BX382" i="2"/>
  <c r="BU381" i="2"/>
  <c r="BV381" i="2" s="1"/>
  <c r="BQ380" i="2"/>
  <c r="BR380" i="2" s="1"/>
  <c r="BS380" i="2" s="1"/>
  <c r="BT380" i="2" s="1"/>
  <c r="BP379" i="2"/>
  <c r="R387" i="2"/>
  <c r="S387" i="2"/>
  <c r="T388" i="2"/>
  <c r="Q386" i="2"/>
  <c r="P388" i="2"/>
  <c r="U388" i="2" s="1"/>
  <c r="X516" i="2"/>
  <c r="CS389" i="2" l="1"/>
  <c r="CR389" i="2"/>
  <c r="CO389" i="2"/>
  <c r="CL388" i="2"/>
  <c r="CN388" i="2" s="1"/>
  <c r="CK387" i="2"/>
  <c r="CE381" i="2"/>
  <c r="CF382" i="2"/>
  <c r="CA382" i="2"/>
  <c r="BU380" i="2"/>
  <c r="BV380" i="2" s="1"/>
  <c r="BW381" i="2"/>
  <c r="BZ381" i="2" s="1"/>
  <c r="BQ379" i="2"/>
  <c r="BR379" i="2" s="1"/>
  <c r="BS379" i="2" s="1"/>
  <c r="BT379" i="2" s="1"/>
  <c r="BP378" i="2"/>
  <c r="R386" i="2"/>
  <c r="S386" i="2"/>
  <c r="T387" i="2"/>
  <c r="Q385" i="2"/>
  <c r="P387" i="2"/>
  <c r="U387" i="2" s="1"/>
  <c r="X517" i="2"/>
  <c r="CR388" i="2" l="1"/>
  <c r="CS388" i="2"/>
  <c r="CO388" i="2"/>
  <c r="CL387" i="2"/>
  <c r="CN387" i="2" s="1"/>
  <c r="CK386" i="2"/>
  <c r="CE380" i="2"/>
  <c r="CF381" i="2"/>
  <c r="BX381" i="2"/>
  <c r="BU379" i="2"/>
  <c r="BV379" i="2" s="1"/>
  <c r="BW379" i="2" s="1"/>
  <c r="BW380" i="2"/>
  <c r="BZ380" i="2" s="1"/>
  <c r="BQ378" i="2"/>
  <c r="BR378" i="2" s="1"/>
  <c r="BS378" i="2" s="1"/>
  <c r="BT378" i="2" s="1"/>
  <c r="BP377" i="2"/>
  <c r="R385" i="2"/>
  <c r="S385" i="2"/>
  <c r="T386" i="2"/>
  <c r="Q384" i="2"/>
  <c r="P386" i="2"/>
  <c r="U386" i="2" s="1"/>
  <c r="X518" i="2"/>
  <c r="CR387" i="2" l="1"/>
  <c r="CS387" i="2"/>
  <c r="CO387" i="2"/>
  <c r="CL386" i="2"/>
  <c r="CN386" i="2" s="1"/>
  <c r="CK385" i="2"/>
  <c r="CE379" i="2"/>
  <c r="CF380" i="2"/>
  <c r="BZ379" i="2"/>
  <c r="CA381" i="2"/>
  <c r="BX379" i="2"/>
  <c r="BX380" i="2"/>
  <c r="BU378" i="2"/>
  <c r="BV378" i="2" s="1"/>
  <c r="BQ377" i="2"/>
  <c r="BR377" i="2" s="1"/>
  <c r="BS377" i="2" s="1"/>
  <c r="BT377" i="2" s="1"/>
  <c r="BP376" i="2"/>
  <c r="R384" i="2"/>
  <c r="S384" i="2"/>
  <c r="T385" i="2"/>
  <c r="Q383" i="2"/>
  <c r="P385" i="2"/>
  <c r="U385" i="2" s="1"/>
  <c r="X519" i="2"/>
  <c r="CS386" i="2" l="1"/>
  <c r="CR386" i="2"/>
  <c r="CO386" i="2"/>
  <c r="CL385" i="2"/>
  <c r="CN385" i="2" s="1"/>
  <c r="CK384" i="2"/>
  <c r="CE378" i="2"/>
  <c r="CF379" i="2"/>
  <c r="CA379" i="2"/>
  <c r="CA380" i="2"/>
  <c r="BW378" i="2"/>
  <c r="BZ378" i="2" s="1"/>
  <c r="BU377" i="2"/>
  <c r="BV377" i="2" s="1"/>
  <c r="BW377" i="2" s="1"/>
  <c r="BQ376" i="2"/>
  <c r="BR376" i="2" s="1"/>
  <c r="BS376" i="2" s="1"/>
  <c r="BT376" i="2" s="1"/>
  <c r="BP375" i="2"/>
  <c r="R383" i="2"/>
  <c r="S383" i="2"/>
  <c r="T384" i="2"/>
  <c r="Q382" i="2"/>
  <c r="P384" i="2"/>
  <c r="U384" i="2" s="1"/>
  <c r="X520" i="2"/>
  <c r="CR385" i="2" l="1"/>
  <c r="CS385" i="2"/>
  <c r="CO385" i="2"/>
  <c r="CL384" i="2"/>
  <c r="CN384" i="2" s="1"/>
  <c r="CK383" i="2"/>
  <c r="BZ377" i="2"/>
  <c r="CE377" i="2"/>
  <c r="CF378" i="2"/>
  <c r="BX377" i="2"/>
  <c r="BX378" i="2"/>
  <c r="BU376" i="2"/>
  <c r="BV376" i="2" s="1"/>
  <c r="BQ375" i="2"/>
  <c r="BR375" i="2" s="1"/>
  <c r="BS375" i="2" s="1"/>
  <c r="BT375" i="2" s="1"/>
  <c r="BP374" i="2"/>
  <c r="R382" i="2"/>
  <c r="S382" i="2"/>
  <c r="T383" i="2"/>
  <c r="Q381" i="2"/>
  <c r="P383" i="2"/>
  <c r="U383" i="2" s="1"/>
  <c r="X521" i="2"/>
  <c r="CR384" i="2" l="1"/>
  <c r="CS384" i="2"/>
  <c r="CO384" i="2"/>
  <c r="CL383" i="2"/>
  <c r="CN383" i="2" s="1"/>
  <c r="CK382" i="2"/>
  <c r="CE376" i="2"/>
  <c r="CF377" i="2"/>
  <c r="CA378" i="2"/>
  <c r="CA377" i="2"/>
  <c r="BU375" i="2"/>
  <c r="BV375" i="2" s="1"/>
  <c r="BW376" i="2"/>
  <c r="BZ376" i="2" s="1"/>
  <c r="BQ374" i="2"/>
  <c r="BR374" i="2" s="1"/>
  <c r="BS374" i="2" s="1"/>
  <c r="BT374" i="2" s="1"/>
  <c r="BP373" i="2"/>
  <c r="R381" i="2"/>
  <c r="S381" i="2"/>
  <c r="T382" i="2"/>
  <c r="Q380" i="2"/>
  <c r="P382" i="2"/>
  <c r="U382" i="2" s="1"/>
  <c r="X522" i="2"/>
  <c r="CR383" i="2" l="1"/>
  <c r="CS383" i="2"/>
  <c r="CO383" i="2"/>
  <c r="CL382" i="2"/>
  <c r="CN382" i="2" s="1"/>
  <c r="CK381" i="2"/>
  <c r="CE375" i="2"/>
  <c r="CF376" i="2"/>
  <c r="BX376" i="2"/>
  <c r="BU374" i="2"/>
  <c r="BV374" i="2" s="1"/>
  <c r="BW375" i="2"/>
  <c r="BZ375" i="2" s="1"/>
  <c r="BQ373" i="2"/>
  <c r="BR373" i="2" s="1"/>
  <c r="BS373" i="2" s="1"/>
  <c r="BT373" i="2" s="1"/>
  <c r="BP372" i="2"/>
  <c r="R380" i="2"/>
  <c r="S380" i="2"/>
  <c r="T381" i="2"/>
  <c r="Q379" i="2"/>
  <c r="P381" i="2"/>
  <c r="U381" i="2" s="1"/>
  <c r="X523" i="2"/>
  <c r="CS382" i="2" l="1"/>
  <c r="CR382" i="2"/>
  <c r="CO382" i="2"/>
  <c r="CL381" i="2"/>
  <c r="CN381" i="2" s="1"/>
  <c r="CK380" i="2"/>
  <c r="CE374" i="2"/>
  <c r="CF375" i="2"/>
  <c r="CA376" i="2"/>
  <c r="BX375" i="2"/>
  <c r="BU373" i="2"/>
  <c r="BV373" i="2" s="1"/>
  <c r="BW374" i="2"/>
  <c r="BZ374" i="2" s="1"/>
  <c r="BQ372" i="2"/>
  <c r="BR372" i="2" s="1"/>
  <c r="BS372" i="2" s="1"/>
  <c r="BT372" i="2" s="1"/>
  <c r="BP371" i="2"/>
  <c r="R379" i="2"/>
  <c r="S379" i="2"/>
  <c r="T380" i="2"/>
  <c r="Q378" i="2"/>
  <c r="P380" i="2"/>
  <c r="U380" i="2" s="1"/>
  <c r="X524" i="2"/>
  <c r="CS381" i="2" l="1"/>
  <c r="CR381" i="2"/>
  <c r="CO381" i="2"/>
  <c r="CL380" i="2"/>
  <c r="CN380" i="2" s="1"/>
  <c r="CK379" i="2"/>
  <c r="CE373" i="2"/>
  <c r="CF374" i="2"/>
  <c r="CA375" i="2"/>
  <c r="BX374" i="2"/>
  <c r="BU372" i="2"/>
  <c r="BV372" i="2" s="1"/>
  <c r="BW372" i="2" s="1"/>
  <c r="BW373" i="2"/>
  <c r="BZ373" i="2" s="1"/>
  <c r="BQ371" i="2"/>
  <c r="BR371" i="2" s="1"/>
  <c r="BS371" i="2" s="1"/>
  <c r="BT371" i="2" s="1"/>
  <c r="BP370" i="2"/>
  <c r="R378" i="2"/>
  <c r="S378" i="2"/>
  <c r="T379" i="2"/>
  <c r="Q377" i="2"/>
  <c r="P379" i="2"/>
  <c r="U379" i="2" s="1"/>
  <c r="X525" i="2"/>
  <c r="CR380" i="2" l="1"/>
  <c r="CS380" i="2"/>
  <c r="CO380" i="2"/>
  <c r="CL379" i="2"/>
  <c r="CN379" i="2" s="1"/>
  <c r="CK378" i="2"/>
  <c r="CE372" i="2"/>
  <c r="CF373" i="2"/>
  <c r="BZ372" i="2"/>
  <c r="CA374" i="2"/>
  <c r="BX373" i="2"/>
  <c r="BX372" i="2"/>
  <c r="BU371" i="2"/>
  <c r="BV371" i="2" s="1"/>
  <c r="BQ370" i="2"/>
  <c r="BR370" i="2" s="1"/>
  <c r="BS370" i="2" s="1"/>
  <c r="BT370" i="2" s="1"/>
  <c r="BP369" i="2"/>
  <c r="R377" i="2"/>
  <c r="S377" i="2"/>
  <c r="T378" i="2"/>
  <c r="Q376" i="2"/>
  <c r="P378" i="2"/>
  <c r="U378" i="2" s="1"/>
  <c r="X526" i="2"/>
  <c r="CS379" i="2" l="1"/>
  <c r="CR379" i="2"/>
  <c r="CO379" i="2"/>
  <c r="CL378" i="2"/>
  <c r="CN378" i="2" s="1"/>
  <c r="CK377" i="2"/>
  <c r="CE371" i="2"/>
  <c r="CF372" i="2"/>
  <c r="CA372" i="2"/>
  <c r="CA373" i="2"/>
  <c r="BU370" i="2"/>
  <c r="BV370" i="2" s="1"/>
  <c r="BW370" i="2" s="1"/>
  <c r="BW371" i="2"/>
  <c r="BZ371" i="2" s="1"/>
  <c r="BQ369" i="2"/>
  <c r="BR369" i="2" s="1"/>
  <c r="BS369" i="2" s="1"/>
  <c r="BT369" i="2" s="1"/>
  <c r="BP368" i="2"/>
  <c r="R376" i="2"/>
  <c r="S376" i="2"/>
  <c r="T377" i="2"/>
  <c r="Q375" i="2"/>
  <c r="P377" i="2"/>
  <c r="U377" i="2" s="1"/>
  <c r="X527" i="2"/>
  <c r="CR378" i="2" l="1"/>
  <c r="CS378" i="2"/>
  <c r="CO378" i="2"/>
  <c r="CL377" i="2"/>
  <c r="CN377" i="2" s="1"/>
  <c r="CK376" i="2"/>
  <c r="CE370" i="2"/>
  <c r="CF371" i="2"/>
  <c r="BZ370" i="2"/>
  <c r="BX371" i="2"/>
  <c r="BX370" i="2"/>
  <c r="BU369" i="2"/>
  <c r="BV369" i="2" s="1"/>
  <c r="BW369" i="2" s="1"/>
  <c r="BZ369" i="2" s="1"/>
  <c r="BQ368" i="2"/>
  <c r="BR368" i="2" s="1"/>
  <c r="BS368" i="2" s="1"/>
  <c r="BT368" i="2" s="1"/>
  <c r="BP367" i="2"/>
  <c r="R375" i="2"/>
  <c r="S375" i="2"/>
  <c r="T376" i="2"/>
  <c r="Q374" i="2"/>
  <c r="P376" i="2"/>
  <c r="U376" i="2" s="1"/>
  <c r="X528" i="2"/>
  <c r="CR377" i="2" l="1"/>
  <c r="CS377" i="2"/>
  <c r="CO377" i="2"/>
  <c r="CL376" i="2"/>
  <c r="CN376" i="2" s="1"/>
  <c r="CK375" i="2"/>
  <c r="CE369" i="2"/>
  <c r="CF370" i="2"/>
  <c r="CA370" i="2"/>
  <c r="CA371" i="2"/>
  <c r="BX369" i="2"/>
  <c r="BU368" i="2"/>
  <c r="BV368" i="2" s="1"/>
  <c r="BQ367" i="2"/>
  <c r="BR367" i="2" s="1"/>
  <c r="BS367" i="2" s="1"/>
  <c r="BT367" i="2" s="1"/>
  <c r="BP366" i="2"/>
  <c r="R374" i="2"/>
  <c r="S374" i="2"/>
  <c r="T375" i="2"/>
  <c r="Q373" i="2"/>
  <c r="P375" i="2"/>
  <c r="U375" i="2" s="1"/>
  <c r="X529" i="2"/>
  <c r="CR376" i="2" l="1"/>
  <c r="CS376" i="2"/>
  <c r="CO376" i="2"/>
  <c r="CL375" i="2"/>
  <c r="CN375" i="2" s="1"/>
  <c r="CK374" i="2"/>
  <c r="CE368" i="2"/>
  <c r="CF369" i="2"/>
  <c r="CA369" i="2"/>
  <c r="BU367" i="2"/>
  <c r="BV367" i="2" s="1"/>
  <c r="BW368" i="2"/>
  <c r="BZ368" i="2" s="1"/>
  <c r="BQ366" i="2"/>
  <c r="BR366" i="2" s="1"/>
  <c r="BS366" i="2" s="1"/>
  <c r="BT366" i="2" s="1"/>
  <c r="BP365" i="2"/>
  <c r="R373" i="2"/>
  <c r="S373" i="2"/>
  <c r="T374" i="2"/>
  <c r="Q372" i="2"/>
  <c r="P374" i="2"/>
  <c r="U374" i="2" s="1"/>
  <c r="X530" i="2"/>
  <c r="CS375" i="2" l="1"/>
  <c r="CR375" i="2"/>
  <c r="CO375" i="2"/>
  <c r="CL374" i="2"/>
  <c r="CN374" i="2" s="1"/>
  <c r="CK373" i="2"/>
  <c r="CE367" i="2"/>
  <c r="CF368" i="2"/>
  <c r="BX368" i="2"/>
  <c r="BU366" i="2"/>
  <c r="BV366" i="2" s="1"/>
  <c r="BW366" i="2" s="1"/>
  <c r="BW367" i="2"/>
  <c r="BZ367" i="2" s="1"/>
  <c r="BQ365" i="2"/>
  <c r="BR365" i="2" s="1"/>
  <c r="BS365" i="2" s="1"/>
  <c r="BT365" i="2" s="1"/>
  <c r="BP364" i="2"/>
  <c r="R372" i="2"/>
  <c r="S372" i="2"/>
  <c r="T373" i="2"/>
  <c r="Q371" i="2"/>
  <c r="P373" i="2"/>
  <c r="U373" i="2" s="1"/>
  <c r="X531" i="2"/>
  <c r="CS374" i="2" l="1"/>
  <c r="CR374" i="2"/>
  <c r="CO374" i="2"/>
  <c r="CL373" i="2"/>
  <c r="CN373" i="2" s="1"/>
  <c r="CK372" i="2"/>
  <c r="CE366" i="2"/>
  <c r="CF367" i="2"/>
  <c r="BZ366" i="2"/>
  <c r="CA368" i="2"/>
  <c r="BX366" i="2"/>
  <c r="BX367" i="2"/>
  <c r="BU365" i="2"/>
  <c r="BV365" i="2" s="1"/>
  <c r="BQ364" i="2"/>
  <c r="BR364" i="2" s="1"/>
  <c r="BS364" i="2" s="1"/>
  <c r="BT364" i="2" s="1"/>
  <c r="BP363" i="2"/>
  <c r="R371" i="2"/>
  <c r="S371" i="2"/>
  <c r="T372" i="2"/>
  <c r="Q370" i="2"/>
  <c r="P372" i="2"/>
  <c r="U372" i="2" s="1"/>
  <c r="X532" i="2"/>
  <c r="CR373" i="2" l="1"/>
  <c r="CS373" i="2"/>
  <c r="CO373" i="2"/>
  <c r="CL372" i="2"/>
  <c r="CN372" i="2" s="1"/>
  <c r="CK371" i="2"/>
  <c r="CE365" i="2"/>
  <c r="CF366" i="2"/>
  <c r="CA366" i="2"/>
  <c r="CA367" i="2"/>
  <c r="BU364" i="2"/>
  <c r="BV364" i="2" s="1"/>
  <c r="BW364" i="2" s="1"/>
  <c r="BW365" i="2"/>
  <c r="BZ365" i="2" s="1"/>
  <c r="BQ363" i="2"/>
  <c r="BR363" i="2" s="1"/>
  <c r="BS363" i="2" s="1"/>
  <c r="BT363" i="2" s="1"/>
  <c r="BP362" i="2"/>
  <c r="R370" i="2"/>
  <c r="S370" i="2"/>
  <c r="T371" i="2"/>
  <c r="Q369" i="2"/>
  <c r="P371" i="2"/>
  <c r="U371" i="2" s="1"/>
  <c r="X533" i="2"/>
  <c r="CR372" i="2" l="1"/>
  <c r="CS372" i="2"/>
  <c r="CO372" i="2"/>
  <c r="CL371" i="2"/>
  <c r="CN371" i="2" s="1"/>
  <c r="CK370" i="2"/>
  <c r="CE364" i="2"/>
  <c r="CF365" i="2"/>
  <c r="BZ364" i="2"/>
  <c r="BX365" i="2"/>
  <c r="BX364" i="2"/>
  <c r="BU363" i="2"/>
  <c r="BV363" i="2" s="1"/>
  <c r="BW363" i="2" s="1"/>
  <c r="BZ363" i="2" s="1"/>
  <c r="BQ362" i="2"/>
  <c r="BR362" i="2" s="1"/>
  <c r="BS362" i="2" s="1"/>
  <c r="BT362" i="2" s="1"/>
  <c r="BP361" i="2"/>
  <c r="R369" i="2"/>
  <c r="S369" i="2"/>
  <c r="T370" i="2"/>
  <c r="Q368" i="2"/>
  <c r="P370" i="2"/>
  <c r="U370" i="2" s="1"/>
  <c r="X534" i="2"/>
  <c r="CR371" i="2" l="1"/>
  <c r="CS371" i="2"/>
  <c r="CO371" i="2"/>
  <c r="CL370" i="2"/>
  <c r="CN370" i="2" s="1"/>
  <c r="CK369" i="2"/>
  <c r="CE363" i="2"/>
  <c r="CF364" i="2"/>
  <c r="CA364" i="2"/>
  <c r="CA365" i="2"/>
  <c r="BX363" i="2"/>
  <c r="BU362" i="2"/>
  <c r="BV362" i="2" s="1"/>
  <c r="BW362" i="2" s="1"/>
  <c r="BZ362" i="2" s="1"/>
  <c r="BQ361" i="2"/>
  <c r="BR361" i="2" s="1"/>
  <c r="BS361" i="2" s="1"/>
  <c r="BT361" i="2" s="1"/>
  <c r="BP360" i="2"/>
  <c r="R368" i="2"/>
  <c r="S368" i="2"/>
  <c r="T369" i="2"/>
  <c r="Q367" i="2"/>
  <c r="P369" i="2"/>
  <c r="U369" i="2" s="1"/>
  <c r="X535" i="2"/>
  <c r="CS370" i="2" l="1"/>
  <c r="CR370" i="2"/>
  <c r="CO370" i="2"/>
  <c r="CL369" i="2"/>
  <c r="CN369" i="2" s="1"/>
  <c r="CK368" i="2"/>
  <c r="CE362" i="2"/>
  <c r="CF363" i="2"/>
  <c r="CA363" i="2"/>
  <c r="BX362" i="2"/>
  <c r="BU361" i="2"/>
  <c r="BV361" i="2" s="1"/>
  <c r="BW361" i="2" s="1"/>
  <c r="BZ361" i="2" s="1"/>
  <c r="BQ360" i="2"/>
  <c r="BR360" i="2" s="1"/>
  <c r="BS360" i="2" s="1"/>
  <c r="BT360" i="2" s="1"/>
  <c r="BP359" i="2"/>
  <c r="R367" i="2"/>
  <c r="S367" i="2"/>
  <c r="T368" i="2"/>
  <c r="Q366" i="2"/>
  <c r="P368" i="2"/>
  <c r="U368" i="2" s="1"/>
  <c r="X536" i="2"/>
  <c r="CR369" i="2" l="1"/>
  <c r="CS369" i="2"/>
  <c r="CO369" i="2"/>
  <c r="CL368" i="2"/>
  <c r="CN368" i="2" s="1"/>
  <c r="CK367" i="2"/>
  <c r="CE361" i="2"/>
  <c r="CF362" i="2"/>
  <c r="CA362" i="2"/>
  <c r="BX361" i="2"/>
  <c r="BU360" i="2"/>
  <c r="BV360" i="2" s="1"/>
  <c r="BW360" i="2" s="1"/>
  <c r="BZ360" i="2" s="1"/>
  <c r="BQ359" i="2"/>
  <c r="BR359" i="2" s="1"/>
  <c r="BS359" i="2" s="1"/>
  <c r="BT359" i="2" s="1"/>
  <c r="BP358" i="2"/>
  <c r="R366" i="2"/>
  <c r="S366" i="2"/>
  <c r="T367" i="2"/>
  <c r="Q365" i="2"/>
  <c r="P367" i="2"/>
  <c r="U367" i="2" s="1"/>
  <c r="X537" i="2"/>
  <c r="CR368" i="2" l="1"/>
  <c r="CS368" i="2"/>
  <c r="CO368" i="2"/>
  <c r="CL367" i="2"/>
  <c r="CN367" i="2" s="1"/>
  <c r="CK366" i="2"/>
  <c r="CE360" i="2"/>
  <c r="CF361" i="2"/>
  <c r="CA361" i="2"/>
  <c r="BX360" i="2"/>
  <c r="BU359" i="2"/>
  <c r="BV359" i="2" s="1"/>
  <c r="BW359" i="2" s="1"/>
  <c r="BZ359" i="2" s="1"/>
  <c r="BQ358" i="2"/>
  <c r="BR358" i="2" s="1"/>
  <c r="BS358" i="2" s="1"/>
  <c r="BT358" i="2" s="1"/>
  <c r="BP357" i="2"/>
  <c r="R365" i="2"/>
  <c r="S365" i="2"/>
  <c r="T366" i="2"/>
  <c r="Q364" i="2"/>
  <c r="P366" i="2"/>
  <c r="U366" i="2" s="1"/>
  <c r="X538" i="2"/>
  <c r="CS367" i="2" l="1"/>
  <c r="CR367" i="2"/>
  <c r="CO367" i="2"/>
  <c r="CL366" i="2"/>
  <c r="CN366" i="2" s="1"/>
  <c r="CK365" i="2"/>
  <c r="CE359" i="2"/>
  <c r="CF360" i="2"/>
  <c r="CA360" i="2"/>
  <c r="BX359" i="2"/>
  <c r="BU358" i="2"/>
  <c r="BV358" i="2" s="1"/>
  <c r="BQ357" i="2"/>
  <c r="BR357" i="2" s="1"/>
  <c r="BS357" i="2" s="1"/>
  <c r="BT357" i="2" s="1"/>
  <c r="BP356" i="2"/>
  <c r="R364" i="2"/>
  <c r="S364" i="2"/>
  <c r="T365" i="2"/>
  <c r="Q363" i="2"/>
  <c r="P365" i="2"/>
  <c r="U365" i="2" s="1"/>
  <c r="X539" i="2"/>
  <c r="CS366" i="2" l="1"/>
  <c r="CR366" i="2"/>
  <c r="CO366" i="2"/>
  <c r="CL365" i="2"/>
  <c r="CN365" i="2" s="1"/>
  <c r="CK364" i="2"/>
  <c r="CE358" i="2"/>
  <c r="CF359" i="2"/>
  <c r="CA359" i="2"/>
  <c r="BU357" i="2"/>
  <c r="BV357" i="2" s="1"/>
  <c r="BW357" i="2" s="1"/>
  <c r="BW358" i="2"/>
  <c r="BZ358" i="2" s="1"/>
  <c r="BQ356" i="2"/>
  <c r="BR356" i="2" s="1"/>
  <c r="BS356" i="2" s="1"/>
  <c r="BT356" i="2" s="1"/>
  <c r="BP355" i="2"/>
  <c r="R363" i="2"/>
  <c r="S363" i="2"/>
  <c r="T364" i="2"/>
  <c r="Q362" i="2"/>
  <c r="P364" i="2"/>
  <c r="U364" i="2" s="1"/>
  <c r="X540" i="2"/>
  <c r="CS365" i="2" l="1"/>
  <c r="CR365" i="2"/>
  <c r="CO365" i="2"/>
  <c r="CL364" i="2"/>
  <c r="CN364" i="2" s="1"/>
  <c r="CK363" i="2"/>
  <c r="CE357" i="2"/>
  <c r="CF358" i="2"/>
  <c r="BZ357" i="2"/>
  <c r="BX358" i="2"/>
  <c r="BX357" i="2"/>
  <c r="BU356" i="2"/>
  <c r="BV356" i="2" s="1"/>
  <c r="BQ355" i="2"/>
  <c r="BR355" i="2" s="1"/>
  <c r="BS355" i="2" s="1"/>
  <c r="BT355" i="2" s="1"/>
  <c r="BP354" i="2"/>
  <c r="R362" i="2"/>
  <c r="S362" i="2"/>
  <c r="T363" i="2"/>
  <c r="Q361" i="2"/>
  <c r="P363" i="2"/>
  <c r="U363" i="2" s="1"/>
  <c r="X541" i="2"/>
  <c r="CR364" i="2" l="1"/>
  <c r="CS364" i="2"/>
  <c r="CO364" i="2"/>
  <c r="CL363" i="2"/>
  <c r="CN363" i="2" s="1"/>
  <c r="CK362" i="2"/>
  <c r="CE356" i="2"/>
  <c r="CF357" i="2"/>
  <c r="CA357" i="2"/>
  <c r="CA358" i="2"/>
  <c r="BU355" i="2"/>
  <c r="BV355" i="2" s="1"/>
  <c r="BW356" i="2"/>
  <c r="BZ356" i="2" s="1"/>
  <c r="BQ354" i="2"/>
  <c r="BR354" i="2" s="1"/>
  <c r="BS354" i="2" s="1"/>
  <c r="BT354" i="2" s="1"/>
  <c r="BP353" i="2"/>
  <c r="R361" i="2"/>
  <c r="S361" i="2"/>
  <c r="T362" i="2"/>
  <c r="Q360" i="2"/>
  <c r="P362" i="2"/>
  <c r="U362" i="2" s="1"/>
  <c r="X542" i="2"/>
  <c r="CS363" i="2" l="1"/>
  <c r="CR363" i="2"/>
  <c r="CO363" i="2"/>
  <c r="CL362" i="2"/>
  <c r="CN362" i="2" s="1"/>
  <c r="CK361" i="2"/>
  <c r="CE355" i="2"/>
  <c r="CF356" i="2"/>
  <c r="BX356" i="2"/>
  <c r="BU354" i="2"/>
  <c r="BV354" i="2" s="1"/>
  <c r="BW355" i="2"/>
  <c r="BZ355" i="2" s="1"/>
  <c r="BQ353" i="2"/>
  <c r="BR353" i="2" s="1"/>
  <c r="BS353" i="2" s="1"/>
  <c r="BT353" i="2" s="1"/>
  <c r="BP352" i="2"/>
  <c r="R360" i="2"/>
  <c r="S360" i="2"/>
  <c r="T361" i="2"/>
  <c r="Q359" i="2"/>
  <c r="P361" i="2"/>
  <c r="U361" i="2" s="1"/>
  <c r="X543" i="2"/>
  <c r="CR362" i="2" l="1"/>
  <c r="CS362" i="2"/>
  <c r="CO362" i="2"/>
  <c r="CL361" i="2"/>
  <c r="CN361" i="2" s="1"/>
  <c r="CK360" i="2"/>
  <c r="CE354" i="2"/>
  <c r="CF355" i="2"/>
  <c r="CA356" i="2"/>
  <c r="BW354" i="2"/>
  <c r="BZ354" i="2" s="1"/>
  <c r="BX355" i="2"/>
  <c r="BU353" i="2"/>
  <c r="BV353" i="2" s="1"/>
  <c r="BW353" i="2" s="1"/>
  <c r="BQ352" i="2"/>
  <c r="BR352" i="2" s="1"/>
  <c r="BS352" i="2" s="1"/>
  <c r="BT352" i="2" s="1"/>
  <c r="BP351" i="2"/>
  <c r="R359" i="2"/>
  <c r="S359" i="2"/>
  <c r="T360" i="2"/>
  <c r="Q358" i="2"/>
  <c r="P360" i="2"/>
  <c r="U360" i="2" s="1"/>
  <c r="X544" i="2"/>
  <c r="CR361" i="2" l="1"/>
  <c r="CS361" i="2"/>
  <c r="CO361" i="2"/>
  <c r="CL360" i="2"/>
  <c r="CN360" i="2" s="1"/>
  <c r="CK359" i="2"/>
  <c r="BZ353" i="2"/>
  <c r="BX354" i="2"/>
  <c r="CA354" i="2" s="1"/>
  <c r="CE353" i="2"/>
  <c r="CF354" i="2"/>
  <c r="CA355" i="2"/>
  <c r="BX353" i="2"/>
  <c r="BU352" i="2"/>
  <c r="BV352" i="2" s="1"/>
  <c r="BW352" i="2" s="1"/>
  <c r="BZ352" i="2" s="1"/>
  <c r="BQ351" i="2"/>
  <c r="BR351" i="2" s="1"/>
  <c r="BS351" i="2" s="1"/>
  <c r="BT351" i="2" s="1"/>
  <c r="BP350" i="2"/>
  <c r="R358" i="2"/>
  <c r="S358" i="2"/>
  <c r="T359" i="2"/>
  <c r="Q357" i="2"/>
  <c r="P359" i="2"/>
  <c r="U359" i="2" s="1"/>
  <c r="X545" i="2"/>
  <c r="CR360" i="2" l="1"/>
  <c r="CS360" i="2"/>
  <c r="CO360" i="2"/>
  <c r="CL359" i="2"/>
  <c r="CN359" i="2" s="1"/>
  <c r="CK358" i="2"/>
  <c r="CE352" i="2"/>
  <c r="CF353" i="2"/>
  <c r="CA353" i="2"/>
  <c r="BX352" i="2"/>
  <c r="BU351" i="2"/>
  <c r="BV351" i="2" s="1"/>
  <c r="BQ350" i="2"/>
  <c r="BR350" i="2" s="1"/>
  <c r="BS350" i="2" s="1"/>
  <c r="BT350" i="2" s="1"/>
  <c r="BP349" i="2"/>
  <c r="R357" i="2"/>
  <c r="S357" i="2"/>
  <c r="T358" i="2"/>
  <c r="Q356" i="2"/>
  <c r="P358" i="2"/>
  <c r="U358" i="2" s="1"/>
  <c r="X546" i="2"/>
  <c r="CR359" i="2" l="1"/>
  <c r="CS359" i="2"/>
  <c r="CO359" i="2"/>
  <c r="CL358" i="2"/>
  <c r="CN358" i="2" s="1"/>
  <c r="CK357" i="2"/>
  <c r="CE351" i="2"/>
  <c r="CF352" i="2"/>
  <c r="CA352" i="2"/>
  <c r="BW351" i="2"/>
  <c r="BZ351" i="2" s="1"/>
  <c r="BU350" i="2"/>
  <c r="BV350" i="2" s="1"/>
  <c r="BQ349" i="2"/>
  <c r="BR349" i="2" s="1"/>
  <c r="BS349" i="2" s="1"/>
  <c r="BT349" i="2" s="1"/>
  <c r="BP348" i="2"/>
  <c r="R356" i="2"/>
  <c r="S356" i="2"/>
  <c r="T357" i="2"/>
  <c r="Q355" i="2"/>
  <c r="P357" i="2"/>
  <c r="U357" i="2" s="1"/>
  <c r="X547" i="2"/>
  <c r="CS358" i="2" l="1"/>
  <c r="CR358" i="2"/>
  <c r="CO358" i="2"/>
  <c r="CL357" i="2"/>
  <c r="CN357" i="2" s="1"/>
  <c r="CK356" i="2"/>
  <c r="BX351" i="2"/>
  <c r="CA351" i="2" s="1"/>
  <c r="CE350" i="2"/>
  <c r="CF351" i="2"/>
  <c r="BU349" i="2"/>
  <c r="BV349" i="2" s="1"/>
  <c r="BW350" i="2"/>
  <c r="BZ350" i="2" s="1"/>
  <c r="BQ348" i="2"/>
  <c r="BR348" i="2" s="1"/>
  <c r="BS348" i="2" s="1"/>
  <c r="BT348" i="2" s="1"/>
  <c r="BP347" i="2"/>
  <c r="R355" i="2"/>
  <c r="S355" i="2"/>
  <c r="T356" i="2"/>
  <c r="Q354" i="2"/>
  <c r="P356" i="2"/>
  <c r="U356" i="2" s="1"/>
  <c r="X548" i="2"/>
  <c r="CS357" i="2" l="1"/>
  <c r="CR357" i="2"/>
  <c r="CO357" i="2"/>
  <c r="CL356" i="2"/>
  <c r="CN356" i="2" s="1"/>
  <c r="CK355" i="2"/>
  <c r="CE349" i="2"/>
  <c r="CF350" i="2"/>
  <c r="BX350" i="2"/>
  <c r="BU348" i="2"/>
  <c r="BV348" i="2" s="1"/>
  <c r="BW348" i="2" s="1"/>
  <c r="BW349" i="2"/>
  <c r="BZ349" i="2" s="1"/>
  <c r="BQ347" i="2"/>
  <c r="BR347" i="2" s="1"/>
  <c r="BS347" i="2" s="1"/>
  <c r="BT347" i="2" s="1"/>
  <c r="BP346" i="2"/>
  <c r="R354" i="2"/>
  <c r="S354" i="2"/>
  <c r="T355" i="2"/>
  <c r="Q353" i="2"/>
  <c r="P355" i="2"/>
  <c r="U355" i="2" s="1"/>
  <c r="X549" i="2"/>
  <c r="CR356" i="2" l="1"/>
  <c r="CS356" i="2"/>
  <c r="CO356" i="2"/>
  <c r="CL355" i="2"/>
  <c r="CN355" i="2" s="1"/>
  <c r="CK354" i="2"/>
  <c r="CE348" i="2"/>
  <c r="CF349" i="2"/>
  <c r="BZ348" i="2"/>
  <c r="CA350" i="2"/>
  <c r="BX349" i="2"/>
  <c r="BX348" i="2"/>
  <c r="BU347" i="2"/>
  <c r="BV347" i="2" s="1"/>
  <c r="BW347" i="2" s="1"/>
  <c r="BZ347" i="2" s="1"/>
  <c r="BQ346" i="2"/>
  <c r="BR346" i="2" s="1"/>
  <c r="BS346" i="2" s="1"/>
  <c r="BT346" i="2" s="1"/>
  <c r="BP345" i="2"/>
  <c r="R353" i="2"/>
  <c r="S353" i="2"/>
  <c r="T354" i="2"/>
  <c r="Q352" i="2"/>
  <c r="P354" i="2"/>
  <c r="U354" i="2" s="1"/>
  <c r="X550" i="2"/>
  <c r="CR355" i="2" l="1"/>
  <c r="CS355" i="2"/>
  <c r="CO355" i="2"/>
  <c r="CL354" i="2"/>
  <c r="CN354" i="2" s="1"/>
  <c r="CK353" i="2"/>
  <c r="CE347" i="2"/>
  <c r="CF348" i="2"/>
  <c r="CA348" i="2"/>
  <c r="CA349" i="2"/>
  <c r="BX347" i="2"/>
  <c r="BU346" i="2"/>
  <c r="BV346" i="2" s="1"/>
  <c r="BW346" i="2" s="1"/>
  <c r="BZ346" i="2" s="1"/>
  <c r="BQ345" i="2"/>
  <c r="BR345" i="2" s="1"/>
  <c r="BS345" i="2" s="1"/>
  <c r="BT345" i="2" s="1"/>
  <c r="BP344" i="2"/>
  <c r="R352" i="2"/>
  <c r="S352" i="2"/>
  <c r="T353" i="2"/>
  <c r="Q351" i="2"/>
  <c r="P353" i="2"/>
  <c r="U353" i="2" s="1"/>
  <c r="X551" i="2"/>
  <c r="CR354" i="2" l="1"/>
  <c r="CS354" i="2"/>
  <c r="CO354" i="2"/>
  <c r="CL353" i="2"/>
  <c r="CN353" i="2" s="1"/>
  <c r="CK352" i="2"/>
  <c r="CE346" i="2"/>
  <c r="CF347" i="2"/>
  <c r="CA347" i="2"/>
  <c r="BX346" i="2"/>
  <c r="BU345" i="2"/>
  <c r="BV345" i="2" s="1"/>
  <c r="BQ344" i="2"/>
  <c r="BR344" i="2" s="1"/>
  <c r="BS344" i="2" s="1"/>
  <c r="BT344" i="2" s="1"/>
  <c r="BP343" i="2"/>
  <c r="R351" i="2"/>
  <c r="S351" i="2"/>
  <c r="T352" i="2"/>
  <c r="Q350" i="2"/>
  <c r="P352" i="2"/>
  <c r="U352" i="2" s="1"/>
  <c r="X552" i="2"/>
  <c r="CR353" i="2" l="1"/>
  <c r="CS353" i="2"/>
  <c r="CO353" i="2"/>
  <c r="CL352" i="2"/>
  <c r="CN352" i="2" s="1"/>
  <c r="CK351" i="2"/>
  <c r="CE345" i="2"/>
  <c r="CF346" i="2"/>
  <c r="CA346" i="2"/>
  <c r="BU344" i="2"/>
  <c r="BV344" i="2" s="1"/>
  <c r="BW344" i="2" s="1"/>
  <c r="BW345" i="2"/>
  <c r="BZ345" i="2" s="1"/>
  <c r="BQ343" i="2"/>
  <c r="BR343" i="2" s="1"/>
  <c r="BS343" i="2" s="1"/>
  <c r="BT343" i="2" s="1"/>
  <c r="BP342" i="2"/>
  <c r="R350" i="2"/>
  <c r="S350" i="2"/>
  <c r="T351" i="2"/>
  <c r="Q349" i="2"/>
  <c r="P351" i="2"/>
  <c r="U351" i="2" s="1"/>
  <c r="X553" i="2"/>
  <c r="CR352" i="2" l="1"/>
  <c r="CS352" i="2"/>
  <c r="CO352" i="2"/>
  <c r="CL351" i="2"/>
  <c r="CN351" i="2" s="1"/>
  <c r="CK350" i="2"/>
  <c r="CE344" i="2"/>
  <c r="CF345" i="2"/>
  <c r="BZ344" i="2"/>
  <c r="BX345" i="2"/>
  <c r="BX344" i="2"/>
  <c r="BU343" i="2"/>
  <c r="BV343" i="2" s="1"/>
  <c r="BW343" i="2" s="1"/>
  <c r="BZ343" i="2" s="1"/>
  <c r="BQ342" i="2"/>
  <c r="BR342" i="2" s="1"/>
  <c r="BS342" i="2" s="1"/>
  <c r="BT342" i="2" s="1"/>
  <c r="BP341" i="2"/>
  <c r="R349" i="2"/>
  <c r="S349" i="2"/>
  <c r="T350" i="2"/>
  <c r="Q348" i="2"/>
  <c r="P350" i="2"/>
  <c r="U350" i="2" s="1"/>
  <c r="X554" i="2"/>
  <c r="CS351" i="2" l="1"/>
  <c r="CR351" i="2"/>
  <c r="CO351" i="2"/>
  <c r="CL350" i="2"/>
  <c r="CN350" i="2" s="1"/>
  <c r="CK349" i="2"/>
  <c r="CE343" i="2"/>
  <c r="CF344" i="2"/>
  <c r="CA344" i="2"/>
  <c r="CA345" i="2"/>
  <c r="BX343" i="2"/>
  <c r="BU342" i="2"/>
  <c r="BV342" i="2" s="1"/>
  <c r="BQ341" i="2"/>
  <c r="BR341" i="2" s="1"/>
  <c r="BS341" i="2" s="1"/>
  <c r="BT341" i="2" s="1"/>
  <c r="BP340" i="2"/>
  <c r="R348" i="2"/>
  <c r="S348" i="2"/>
  <c r="T349" i="2"/>
  <c r="Q347" i="2"/>
  <c r="P349" i="2"/>
  <c r="U349" i="2" s="1"/>
  <c r="X555" i="2"/>
  <c r="CR350" i="2" l="1"/>
  <c r="CS350" i="2"/>
  <c r="CO350" i="2"/>
  <c r="CL349" i="2"/>
  <c r="CN349" i="2" s="1"/>
  <c r="CK348" i="2"/>
  <c r="CE342" i="2"/>
  <c r="CF343" i="2"/>
  <c r="CA343" i="2"/>
  <c r="BU341" i="2"/>
  <c r="BV341" i="2" s="1"/>
  <c r="BW342" i="2"/>
  <c r="BZ342" i="2" s="1"/>
  <c r="BQ340" i="2"/>
  <c r="BR340" i="2" s="1"/>
  <c r="BS340" i="2" s="1"/>
  <c r="BT340" i="2" s="1"/>
  <c r="BP339" i="2"/>
  <c r="R347" i="2"/>
  <c r="S347" i="2"/>
  <c r="T348" i="2"/>
  <c r="Q346" i="2"/>
  <c r="P348" i="2"/>
  <c r="U348" i="2" s="1"/>
  <c r="X556" i="2"/>
  <c r="CR349" i="2" l="1"/>
  <c r="CS349" i="2"/>
  <c r="CO349" i="2"/>
  <c r="CL348" i="2"/>
  <c r="CN348" i="2" s="1"/>
  <c r="CK347" i="2"/>
  <c r="CE341" i="2"/>
  <c r="CF342" i="2"/>
  <c r="BX342" i="2"/>
  <c r="BU340" i="2"/>
  <c r="BV340" i="2" s="1"/>
  <c r="BW340" i="2" s="1"/>
  <c r="BW341" i="2"/>
  <c r="BZ341" i="2" s="1"/>
  <c r="BQ339" i="2"/>
  <c r="BR339" i="2" s="1"/>
  <c r="BS339" i="2" s="1"/>
  <c r="BT339" i="2" s="1"/>
  <c r="BP338" i="2"/>
  <c r="R346" i="2"/>
  <c r="S346" i="2"/>
  <c r="T347" i="2"/>
  <c r="Q345" i="2"/>
  <c r="P347" i="2"/>
  <c r="U347" i="2" s="1"/>
  <c r="X557" i="2"/>
  <c r="CR348" i="2" l="1"/>
  <c r="CS348" i="2"/>
  <c r="CO348" i="2"/>
  <c r="CL347" i="2"/>
  <c r="CN347" i="2" s="1"/>
  <c r="CK346" i="2"/>
  <c r="CE340" i="2"/>
  <c r="CF341" i="2"/>
  <c r="BZ340" i="2"/>
  <c r="CA342" i="2"/>
  <c r="BX341" i="2"/>
  <c r="BX340" i="2"/>
  <c r="BU339" i="2"/>
  <c r="BV339" i="2" s="1"/>
  <c r="BW339" i="2" s="1"/>
  <c r="BZ339" i="2" s="1"/>
  <c r="BQ338" i="2"/>
  <c r="BR338" i="2" s="1"/>
  <c r="BS338" i="2" s="1"/>
  <c r="BT338" i="2" s="1"/>
  <c r="BP337" i="2"/>
  <c r="R345" i="2"/>
  <c r="S345" i="2"/>
  <c r="T346" i="2"/>
  <c r="Q344" i="2"/>
  <c r="P346" i="2"/>
  <c r="U346" i="2" s="1"/>
  <c r="X558" i="2"/>
  <c r="CS347" i="2" l="1"/>
  <c r="CR347" i="2"/>
  <c r="CO347" i="2"/>
  <c r="CL346" i="2"/>
  <c r="CN346" i="2" s="1"/>
  <c r="CK345" i="2"/>
  <c r="CE339" i="2"/>
  <c r="CF340" i="2"/>
  <c r="CA340" i="2"/>
  <c r="CA341" i="2"/>
  <c r="BX339" i="2"/>
  <c r="BU338" i="2"/>
  <c r="BV338" i="2" s="1"/>
  <c r="BW338" i="2" s="1"/>
  <c r="BZ338" i="2" s="1"/>
  <c r="BQ337" i="2"/>
  <c r="BR337" i="2" s="1"/>
  <c r="BS337" i="2" s="1"/>
  <c r="BT337" i="2" s="1"/>
  <c r="BP336" i="2"/>
  <c r="R344" i="2"/>
  <c r="S344" i="2"/>
  <c r="T345" i="2"/>
  <c r="Q343" i="2"/>
  <c r="P345" i="2"/>
  <c r="U345" i="2" s="1"/>
  <c r="X559" i="2"/>
  <c r="CS346" i="2" l="1"/>
  <c r="CR346" i="2"/>
  <c r="CO346" i="2"/>
  <c r="CL345" i="2"/>
  <c r="CN345" i="2" s="1"/>
  <c r="CK344" i="2"/>
  <c r="CE338" i="2"/>
  <c r="CF339" i="2"/>
  <c r="CA339" i="2"/>
  <c r="BX338" i="2"/>
  <c r="BU337" i="2"/>
  <c r="BV337" i="2" s="1"/>
  <c r="BQ336" i="2"/>
  <c r="BR336" i="2" s="1"/>
  <c r="BS336" i="2" s="1"/>
  <c r="BT336" i="2" s="1"/>
  <c r="BP335" i="2"/>
  <c r="R343" i="2"/>
  <c r="S343" i="2"/>
  <c r="T344" i="2"/>
  <c r="Q342" i="2"/>
  <c r="P344" i="2"/>
  <c r="U344" i="2" s="1"/>
  <c r="X560" i="2"/>
  <c r="CR345" i="2" l="1"/>
  <c r="CS345" i="2"/>
  <c r="CO345" i="2"/>
  <c r="CL344" i="2"/>
  <c r="CN344" i="2" s="1"/>
  <c r="CK343" i="2"/>
  <c r="CE337" i="2"/>
  <c r="CF338" i="2"/>
  <c r="CA338" i="2"/>
  <c r="BU336" i="2"/>
  <c r="BV336" i="2" s="1"/>
  <c r="BW336" i="2" s="1"/>
  <c r="BW337" i="2"/>
  <c r="BZ337" i="2" s="1"/>
  <c r="BQ335" i="2"/>
  <c r="BR335" i="2" s="1"/>
  <c r="BS335" i="2" s="1"/>
  <c r="BT335" i="2" s="1"/>
  <c r="BP334" i="2"/>
  <c r="R342" i="2"/>
  <c r="S342" i="2"/>
  <c r="T343" i="2"/>
  <c r="Q341" i="2"/>
  <c r="P343" i="2"/>
  <c r="U343" i="2" s="1"/>
  <c r="X561" i="2"/>
  <c r="CR344" i="2" l="1"/>
  <c r="CS344" i="2"/>
  <c r="CO344" i="2"/>
  <c r="CL343" i="2"/>
  <c r="CN343" i="2" s="1"/>
  <c r="CK342" i="2"/>
  <c r="CE336" i="2"/>
  <c r="CF337" i="2"/>
  <c r="BZ336" i="2"/>
  <c r="BX337" i="2"/>
  <c r="BX336" i="2"/>
  <c r="BU335" i="2"/>
  <c r="BV335" i="2" s="1"/>
  <c r="BW335" i="2" s="1"/>
  <c r="BZ335" i="2" s="1"/>
  <c r="BQ334" i="2"/>
  <c r="BR334" i="2" s="1"/>
  <c r="BS334" i="2" s="1"/>
  <c r="BT334" i="2" s="1"/>
  <c r="BP333" i="2"/>
  <c r="R341" i="2"/>
  <c r="S341" i="2"/>
  <c r="T342" i="2"/>
  <c r="Q340" i="2"/>
  <c r="P342" i="2"/>
  <c r="U342" i="2" s="1"/>
  <c r="X562" i="2"/>
  <c r="CS343" i="2" l="1"/>
  <c r="CR343" i="2"/>
  <c r="CO343" i="2"/>
  <c r="CL342" i="2"/>
  <c r="CN342" i="2" s="1"/>
  <c r="CK341" i="2"/>
  <c r="CE335" i="2"/>
  <c r="CF336" i="2"/>
  <c r="CA336" i="2"/>
  <c r="CA337" i="2"/>
  <c r="BX335" i="2"/>
  <c r="BU334" i="2"/>
  <c r="BV334" i="2" s="1"/>
  <c r="BW334" i="2" s="1"/>
  <c r="BZ334" i="2" s="1"/>
  <c r="BQ333" i="2"/>
  <c r="BR333" i="2" s="1"/>
  <c r="BS333" i="2" s="1"/>
  <c r="BT333" i="2" s="1"/>
  <c r="BP332" i="2"/>
  <c r="R340" i="2"/>
  <c r="S340" i="2"/>
  <c r="T341" i="2"/>
  <c r="Q339" i="2"/>
  <c r="P341" i="2"/>
  <c r="U341" i="2" s="1"/>
  <c r="X563" i="2"/>
  <c r="CS342" i="2" l="1"/>
  <c r="CR342" i="2"/>
  <c r="CO342" i="2"/>
  <c r="CL341" i="2"/>
  <c r="CN341" i="2" s="1"/>
  <c r="CK340" i="2"/>
  <c r="CE334" i="2"/>
  <c r="CF335" i="2"/>
  <c r="CA335" i="2"/>
  <c r="BX334" i="2"/>
  <c r="BU333" i="2"/>
  <c r="BV333" i="2" s="1"/>
  <c r="BQ332" i="2"/>
  <c r="BR332" i="2" s="1"/>
  <c r="BS332" i="2" s="1"/>
  <c r="BT332" i="2" s="1"/>
  <c r="BP331" i="2"/>
  <c r="R339" i="2"/>
  <c r="S339" i="2"/>
  <c r="T340" i="2"/>
  <c r="Q338" i="2"/>
  <c r="P340" i="2"/>
  <c r="U340" i="2" s="1"/>
  <c r="X564" i="2"/>
  <c r="CS341" i="2" l="1"/>
  <c r="CR341" i="2"/>
  <c r="CO341" i="2"/>
  <c r="CL340" i="2"/>
  <c r="CN340" i="2" s="1"/>
  <c r="CK339" i="2"/>
  <c r="CE333" i="2"/>
  <c r="CF334" i="2"/>
  <c r="CA334" i="2"/>
  <c r="BU332" i="2"/>
  <c r="BV332" i="2" s="1"/>
  <c r="BW333" i="2"/>
  <c r="BZ333" i="2" s="1"/>
  <c r="BQ331" i="2"/>
  <c r="BR331" i="2" s="1"/>
  <c r="BS331" i="2" s="1"/>
  <c r="BT331" i="2" s="1"/>
  <c r="BP330" i="2"/>
  <c r="R338" i="2"/>
  <c r="S338" i="2"/>
  <c r="T339" i="2"/>
  <c r="Q337" i="2"/>
  <c r="P339" i="2"/>
  <c r="U339" i="2" s="1"/>
  <c r="X565" i="2"/>
  <c r="CR340" i="2" l="1"/>
  <c r="CS340" i="2"/>
  <c r="CO340" i="2"/>
  <c r="CL339" i="2"/>
  <c r="CN339" i="2" s="1"/>
  <c r="CK338" i="2"/>
  <c r="CE332" i="2"/>
  <c r="CF333" i="2"/>
  <c r="BX333" i="2"/>
  <c r="BU331" i="2"/>
  <c r="BV331" i="2" s="1"/>
  <c r="BW331" i="2" s="1"/>
  <c r="BW332" i="2"/>
  <c r="BZ332" i="2" s="1"/>
  <c r="BQ330" i="2"/>
  <c r="BR330" i="2" s="1"/>
  <c r="BS330" i="2" s="1"/>
  <c r="BT330" i="2" s="1"/>
  <c r="BP329" i="2"/>
  <c r="R337" i="2"/>
  <c r="S337" i="2"/>
  <c r="T338" i="2"/>
  <c r="Q336" i="2"/>
  <c r="P338" i="2"/>
  <c r="U338" i="2" s="1"/>
  <c r="X566" i="2"/>
  <c r="CR339" i="2" l="1"/>
  <c r="CS339" i="2"/>
  <c r="CO339" i="2"/>
  <c r="CL338" i="2"/>
  <c r="CN338" i="2" s="1"/>
  <c r="CK337" i="2"/>
  <c r="CE331" i="2"/>
  <c r="CF332" i="2"/>
  <c r="BZ331" i="2"/>
  <c r="CA333" i="2"/>
  <c r="BX332" i="2"/>
  <c r="BX331" i="2"/>
  <c r="BU330" i="2"/>
  <c r="BV330" i="2" s="1"/>
  <c r="BW330" i="2" s="1"/>
  <c r="BZ330" i="2" s="1"/>
  <c r="BQ329" i="2"/>
  <c r="BR329" i="2" s="1"/>
  <c r="BS329" i="2" s="1"/>
  <c r="BT329" i="2" s="1"/>
  <c r="BP328" i="2"/>
  <c r="R336" i="2"/>
  <c r="S336" i="2"/>
  <c r="T337" i="2"/>
  <c r="Q335" i="2"/>
  <c r="P337" i="2"/>
  <c r="U337" i="2" s="1"/>
  <c r="X567" i="2"/>
  <c r="CR338" i="2" l="1"/>
  <c r="CS338" i="2"/>
  <c r="CO338" i="2"/>
  <c r="CL337" i="2"/>
  <c r="CN337" i="2" s="1"/>
  <c r="CK336" i="2"/>
  <c r="CE330" i="2"/>
  <c r="CF331" i="2"/>
  <c r="CA331" i="2"/>
  <c r="CA332" i="2"/>
  <c r="BX330" i="2"/>
  <c r="BU329" i="2"/>
  <c r="BV329" i="2" s="1"/>
  <c r="BQ328" i="2"/>
  <c r="BR328" i="2" s="1"/>
  <c r="BS328" i="2" s="1"/>
  <c r="BT328" i="2" s="1"/>
  <c r="BP327" i="2"/>
  <c r="R335" i="2"/>
  <c r="S335" i="2"/>
  <c r="T336" i="2"/>
  <c r="Q334" i="2"/>
  <c r="P336" i="2"/>
  <c r="U336" i="2" s="1"/>
  <c r="X568" i="2"/>
  <c r="CR337" i="2" l="1"/>
  <c r="CS337" i="2"/>
  <c r="CO337" i="2"/>
  <c r="CL336" i="2"/>
  <c r="CN336" i="2" s="1"/>
  <c r="CK335" i="2"/>
  <c r="CE329" i="2"/>
  <c r="CF330" i="2"/>
  <c r="CA330" i="2"/>
  <c r="BU328" i="2"/>
  <c r="BV328" i="2" s="1"/>
  <c r="BW328" i="2" s="1"/>
  <c r="BW329" i="2"/>
  <c r="BZ329" i="2" s="1"/>
  <c r="BQ327" i="2"/>
  <c r="BR327" i="2" s="1"/>
  <c r="BS327" i="2" s="1"/>
  <c r="BT327" i="2" s="1"/>
  <c r="BP326" i="2"/>
  <c r="R334" i="2"/>
  <c r="S334" i="2"/>
  <c r="T335" i="2"/>
  <c r="Q333" i="2"/>
  <c r="P335" i="2"/>
  <c r="U335" i="2" s="1"/>
  <c r="X569" i="2"/>
  <c r="CR336" i="2" l="1"/>
  <c r="CS336" i="2"/>
  <c r="CO336" i="2"/>
  <c r="CL335" i="2"/>
  <c r="CN335" i="2" s="1"/>
  <c r="CK334" i="2"/>
  <c r="CE328" i="2"/>
  <c r="CF329" i="2"/>
  <c r="BZ328" i="2"/>
  <c r="BX329" i="2"/>
  <c r="BX328" i="2"/>
  <c r="BU327" i="2"/>
  <c r="BV327" i="2" s="1"/>
  <c r="BW327" i="2" s="1"/>
  <c r="BZ327" i="2" s="1"/>
  <c r="BQ326" i="2"/>
  <c r="BR326" i="2" s="1"/>
  <c r="BS326" i="2" s="1"/>
  <c r="BT326" i="2" s="1"/>
  <c r="BP325" i="2"/>
  <c r="R333" i="2"/>
  <c r="S333" i="2"/>
  <c r="T334" i="2"/>
  <c r="Q332" i="2"/>
  <c r="P334" i="2"/>
  <c r="U334" i="2" s="1"/>
  <c r="X570" i="2"/>
  <c r="CR335" i="2" l="1"/>
  <c r="CS335" i="2"/>
  <c r="CO335" i="2"/>
  <c r="CL334" i="2"/>
  <c r="CN334" i="2" s="1"/>
  <c r="CK333" i="2"/>
  <c r="CE327" i="2"/>
  <c r="CF328" i="2"/>
  <c r="CA328" i="2"/>
  <c r="CA329" i="2"/>
  <c r="BX327" i="2"/>
  <c r="BU326" i="2"/>
  <c r="BV326" i="2" s="1"/>
  <c r="BQ325" i="2"/>
  <c r="BR325" i="2" s="1"/>
  <c r="BS325" i="2" s="1"/>
  <c r="BT325" i="2" s="1"/>
  <c r="BP324" i="2"/>
  <c r="R332" i="2"/>
  <c r="S332" i="2"/>
  <c r="T333" i="2"/>
  <c r="Q331" i="2"/>
  <c r="P333" i="2"/>
  <c r="U333" i="2" s="1"/>
  <c r="X571" i="2"/>
  <c r="CS334" i="2" l="1"/>
  <c r="CR334" i="2"/>
  <c r="CO334" i="2"/>
  <c r="CL333" i="2"/>
  <c r="CN333" i="2" s="1"/>
  <c r="CK332" i="2"/>
  <c r="CE326" i="2"/>
  <c r="CF327" i="2"/>
  <c r="CA327" i="2"/>
  <c r="BU325" i="2"/>
  <c r="BV325" i="2" s="1"/>
  <c r="BW325" i="2" s="1"/>
  <c r="BW326" i="2"/>
  <c r="BZ326" i="2" s="1"/>
  <c r="BQ324" i="2"/>
  <c r="BR324" i="2" s="1"/>
  <c r="BS324" i="2" s="1"/>
  <c r="BT324" i="2" s="1"/>
  <c r="BP323" i="2"/>
  <c r="R331" i="2"/>
  <c r="S331" i="2"/>
  <c r="T332" i="2"/>
  <c r="Q330" i="2"/>
  <c r="P332" i="2"/>
  <c r="U332" i="2" s="1"/>
  <c r="X572" i="2"/>
  <c r="CR333" i="2" l="1"/>
  <c r="CS333" i="2"/>
  <c r="CO333" i="2"/>
  <c r="CL332" i="2"/>
  <c r="CN332" i="2" s="1"/>
  <c r="CK331" i="2"/>
  <c r="CE325" i="2"/>
  <c r="CF326" i="2"/>
  <c r="BZ325" i="2"/>
  <c r="BX326" i="2"/>
  <c r="BX325" i="2"/>
  <c r="BU324" i="2"/>
  <c r="BV324" i="2" s="1"/>
  <c r="BQ323" i="2"/>
  <c r="BR323" i="2" s="1"/>
  <c r="BS323" i="2" s="1"/>
  <c r="BT323" i="2" s="1"/>
  <c r="BP322" i="2"/>
  <c r="R330" i="2"/>
  <c r="S330" i="2"/>
  <c r="T331" i="2"/>
  <c r="Q329" i="2"/>
  <c r="P331" i="2"/>
  <c r="U331" i="2" s="1"/>
  <c r="X573" i="2"/>
  <c r="CR332" i="2" l="1"/>
  <c r="CS332" i="2"/>
  <c r="CO332" i="2"/>
  <c r="CL331" i="2"/>
  <c r="CN331" i="2" s="1"/>
  <c r="CK330" i="2"/>
  <c r="CE324" i="2"/>
  <c r="CF325" i="2"/>
  <c r="CA325" i="2"/>
  <c r="CA326" i="2"/>
  <c r="BU323" i="2"/>
  <c r="BV323" i="2" s="1"/>
  <c r="BW323" i="2" s="1"/>
  <c r="BW324" i="2"/>
  <c r="BZ324" i="2" s="1"/>
  <c r="BQ322" i="2"/>
  <c r="BR322" i="2" s="1"/>
  <c r="BS322" i="2" s="1"/>
  <c r="BT322" i="2" s="1"/>
  <c r="BP321" i="2"/>
  <c r="R329" i="2"/>
  <c r="S329" i="2"/>
  <c r="T330" i="2"/>
  <c r="Q328" i="2"/>
  <c r="P330" i="2"/>
  <c r="U330" i="2" s="1"/>
  <c r="X574" i="2"/>
  <c r="CR331" i="2" l="1"/>
  <c r="CS331" i="2"/>
  <c r="CO331" i="2"/>
  <c r="CL330" i="2"/>
  <c r="CN330" i="2" s="1"/>
  <c r="CK329" i="2"/>
  <c r="CE323" i="2"/>
  <c r="CF324" i="2"/>
  <c r="BZ323" i="2"/>
  <c r="BX324" i="2"/>
  <c r="BX323" i="2"/>
  <c r="BU322" i="2"/>
  <c r="BV322" i="2" s="1"/>
  <c r="BW322" i="2" s="1"/>
  <c r="BZ322" i="2" s="1"/>
  <c r="BQ321" i="2"/>
  <c r="BR321" i="2" s="1"/>
  <c r="BS321" i="2" s="1"/>
  <c r="BT321" i="2" s="1"/>
  <c r="BP320" i="2"/>
  <c r="R328" i="2"/>
  <c r="S328" i="2"/>
  <c r="T329" i="2"/>
  <c r="Q327" i="2"/>
  <c r="P329" i="2"/>
  <c r="U329" i="2" s="1"/>
  <c r="X575" i="2"/>
  <c r="CR330" i="2" l="1"/>
  <c r="CS330" i="2"/>
  <c r="CO330" i="2"/>
  <c r="CL329" i="2"/>
  <c r="CN329" i="2" s="1"/>
  <c r="CK328" i="2"/>
  <c r="CE322" i="2"/>
  <c r="CF323" i="2"/>
  <c r="CA323" i="2"/>
  <c r="CA324" i="2"/>
  <c r="BX322" i="2"/>
  <c r="BU321" i="2"/>
  <c r="BV321" i="2" s="1"/>
  <c r="BW321" i="2" s="1"/>
  <c r="BZ321" i="2" s="1"/>
  <c r="BQ320" i="2"/>
  <c r="BR320" i="2" s="1"/>
  <c r="BS320" i="2" s="1"/>
  <c r="BT320" i="2" s="1"/>
  <c r="BP319" i="2"/>
  <c r="R327" i="2"/>
  <c r="S327" i="2"/>
  <c r="T328" i="2"/>
  <c r="Q326" i="2"/>
  <c r="P328" i="2"/>
  <c r="U328" i="2" s="1"/>
  <c r="X576" i="2"/>
  <c r="CR329" i="2" l="1"/>
  <c r="CS329" i="2"/>
  <c r="CO329" i="2"/>
  <c r="CL328" i="2"/>
  <c r="CN328" i="2" s="1"/>
  <c r="CK327" i="2"/>
  <c r="CE321" i="2"/>
  <c r="CF322" i="2"/>
  <c r="CA322" i="2"/>
  <c r="BX321" i="2"/>
  <c r="BU320" i="2"/>
  <c r="BV320" i="2" s="1"/>
  <c r="BW320" i="2" s="1"/>
  <c r="BZ320" i="2" s="1"/>
  <c r="BQ319" i="2"/>
  <c r="BR319" i="2" s="1"/>
  <c r="BS319" i="2" s="1"/>
  <c r="BT319" i="2" s="1"/>
  <c r="BP318" i="2"/>
  <c r="R326" i="2"/>
  <c r="S326" i="2"/>
  <c r="T327" i="2"/>
  <c r="Q325" i="2"/>
  <c r="P327" i="2"/>
  <c r="U327" i="2" s="1"/>
  <c r="X577" i="2"/>
  <c r="CR328" i="2" l="1"/>
  <c r="CS328" i="2"/>
  <c r="CO328" i="2"/>
  <c r="CL327" i="2"/>
  <c r="CN327" i="2" s="1"/>
  <c r="CK326" i="2"/>
  <c r="CE320" i="2"/>
  <c r="CF321" i="2"/>
  <c r="CA321" i="2"/>
  <c r="BX320" i="2"/>
  <c r="BU319" i="2"/>
  <c r="BV319" i="2" s="1"/>
  <c r="BW319" i="2" s="1"/>
  <c r="BZ319" i="2" s="1"/>
  <c r="BQ318" i="2"/>
  <c r="BR318" i="2" s="1"/>
  <c r="BS318" i="2" s="1"/>
  <c r="BT318" i="2" s="1"/>
  <c r="BP317" i="2"/>
  <c r="R325" i="2"/>
  <c r="S325" i="2"/>
  <c r="T326" i="2"/>
  <c r="Q324" i="2"/>
  <c r="P326" i="2"/>
  <c r="U326" i="2" s="1"/>
  <c r="X578" i="2"/>
  <c r="CS327" i="2" l="1"/>
  <c r="CR327" i="2"/>
  <c r="CO327" i="2"/>
  <c r="CL326" i="2"/>
  <c r="CN326" i="2" s="1"/>
  <c r="CK325" i="2"/>
  <c r="CE319" i="2"/>
  <c r="CF320" i="2"/>
  <c r="CA320" i="2"/>
  <c r="BX319" i="2"/>
  <c r="BU318" i="2"/>
  <c r="BV318" i="2" s="1"/>
  <c r="BQ317" i="2"/>
  <c r="BR317" i="2" s="1"/>
  <c r="BS317" i="2" s="1"/>
  <c r="BT317" i="2" s="1"/>
  <c r="BP316" i="2"/>
  <c r="R324" i="2"/>
  <c r="S324" i="2"/>
  <c r="T325" i="2"/>
  <c r="Q323" i="2"/>
  <c r="P325" i="2"/>
  <c r="U325" i="2" s="1"/>
  <c r="X579" i="2"/>
  <c r="CR326" i="2" l="1"/>
  <c r="CS326" i="2"/>
  <c r="CO326" i="2"/>
  <c r="CL325" i="2"/>
  <c r="CN325" i="2" s="1"/>
  <c r="CK324" i="2"/>
  <c r="CE318" i="2"/>
  <c r="CF319" i="2"/>
  <c r="CA319" i="2"/>
  <c r="BW318" i="2"/>
  <c r="BZ318" i="2" s="1"/>
  <c r="BU317" i="2"/>
  <c r="BV317" i="2" s="1"/>
  <c r="BQ316" i="2"/>
  <c r="BR316" i="2" s="1"/>
  <c r="BS316" i="2" s="1"/>
  <c r="BT316" i="2" s="1"/>
  <c r="BP315" i="2"/>
  <c r="R323" i="2"/>
  <c r="S323" i="2"/>
  <c r="T324" i="2"/>
  <c r="Q322" i="2"/>
  <c r="P324" i="2"/>
  <c r="U324" i="2" s="1"/>
  <c r="X580" i="2"/>
  <c r="CS325" i="2" l="1"/>
  <c r="CR325" i="2"/>
  <c r="CO325" i="2"/>
  <c r="CL324" i="2"/>
  <c r="CN324" i="2" s="1"/>
  <c r="CK323" i="2"/>
  <c r="CE317" i="2"/>
  <c r="CF318" i="2"/>
  <c r="BX318" i="2"/>
  <c r="BU316" i="2"/>
  <c r="BV316" i="2" s="1"/>
  <c r="BW317" i="2"/>
  <c r="BZ317" i="2" s="1"/>
  <c r="BQ315" i="2"/>
  <c r="BR315" i="2" s="1"/>
  <c r="BS315" i="2" s="1"/>
  <c r="BT315" i="2" s="1"/>
  <c r="BP314" i="2"/>
  <c r="R322" i="2"/>
  <c r="S322" i="2"/>
  <c r="T323" i="2"/>
  <c r="Q321" i="2"/>
  <c r="P323" i="2"/>
  <c r="U323" i="2" s="1"/>
  <c r="X581" i="2"/>
  <c r="CR324" i="2" l="1"/>
  <c r="CS324" i="2"/>
  <c r="CO324" i="2"/>
  <c r="CL323" i="2"/>
  <c r="CN323" i="2" s="1"/>
  <c r="CK322" i="2"/>
  <c r="CE316" i="2"/>
  <c r="CF317" i="2"/>
  <c r="CA318" i="2"/>
  <c r="BX317" i="2"/>
  <c r="BU315" i="2"/>
  <c r="BV315" i="2" s="1"/>
  <c r="BW315" i="2" s="1"/>
  <c r="BW316" i="2"/>
  <c r="BZ316" i="2" s="1"/>
  <c r="BQ314" i="2"/>
  <c r="BR314" i="2" s="1"/>
  <c r="BS314" i="2" s="1"/>
  <c r="BT314" i="2" s="1"/>
  <c r="BP313" i="2"/>
  <c r="R321" i="2"/>
  <c r="S321" i="2"/>
  <c r="T322" i="2"/>
  <c r="Q320" i="2"/>
  <c r="P322" i="2"/>
  <c r="U322" i="2" s="1"/>
  <c r="X582" i="2"/>
  <c r="CR323" i="2" l="1"/>
  <c r="CS323" i="2"/>
  <c r="CO323" i="2"/>
  <c r="CL322" i="2"/>
  <c r="CN322" i="2" s="1"/>
  <c r="CK321" i="2"/>
  <c r="CE315" i="2"/>
  <c r="CF316" i="2"/>
  <c r="BZ315" i="2"/>
  <c r="CA317" i="2"/>
  <c r="BX316" i="2"/>
  <c r="BX315" i="2"/>
  <c r="BU314" i="2"/>
  <c r="BV314" i="2" s="1"/>
  <c r="BW314" i="2" s="1"/>
  <c r="BZ314" i="2" s="1"/>
  <c r="BQ313" i="2"/>
  <c r="BR313" i="2" s="1"/>
  <c r="BS313" i="2" s="1"/>
  <c r="BT313" i="2" s="1"/>
  <c r="BP312" i="2"/>
  <c r="R320" i="2"/>
  <c r="S320" i="2"/>
  <c r="T321" i="2"/>
  <c r="Q319" i="2"/>
  <c r="P321" i="2"/>
  <c r="U321" i="2" s="1"/>
  <c r="X583" i="2"/>
  <c r="CR322" i="2" l="1"/>
  <c r="CS322" i="2"/>
  <c r="CO322" i="2"/>
  <c r="CL321" i="2"/>
  <c r="CN321" i="2" s="1"/>
  <c r="CK320" i="2"/>
  <c r="CE314" i="2"/>
  <c r="CF315" i="2"/>
  <c r="CA315" i="2"/>
  <c r="CA316" i="2"/>
  <c r="BX314" i="2"/>
  <c r="BU313" i="2"/>
  <c r="BV313" i="2" s="1"/>
  <c r="BQ312" i="2"/>
  <c r="BR312" i="2" s="1"/>
  <c r="BS312" i="2" s="1"/>
  <c r="BT312" i="2" s="1"/>
  <c r="BP311" i="2"/>
  <c r="R319" i="2"/>
  <c r="S319" i="2"/>
  <c r="T320" i="2"/>
  <c r="Q318" i="2"/>
  <c r="P320" i="2"/>
  <c r="U320" i="2" s="1"/>
  <c r="X584" i="2"/>
  <c r="CR321" i="2" l="1"/>
  <c r="CS321" i="2"/>
  <c r="CO321" i="2"/>
  <c r="CL320" i="2"/>
  <c r="CN320" i="2" s="1"/>
  <c r="CK319" i="2"/>
  <c r="CE313" i="2"/>
  <c r="CF314" i="2"/>
  <c r="CA314" i="2"/>
  <c r="BW313" i="2"/>
  <c r="BZ313" i="2" s="1"/>
  <c r="BU312" i="2"/>
  <c r="BV312" i="2" s="1"/>
  <c r="BW312" i="2" s="1"/>
  <c r="BQ311" i="2"/>
  <c r="BR311" i="2" s="1"/>
  <c r="BS311" i="2" s="1"/>
  <c r="BT311" i="2" s="1"/>
  <c r="BP310" i="2"/>
  <c r="R318" i="2"/>
  <c r="S318" i="2"/>
  <c r="T319" i="2"/>
  <c r="Q317" i="2"/>
  <c r="P319" i="2"/>
  <c r="U319" i="2" s="1"/>
  <c r="X585" i="2"/>
  <c r="CR320" i="2" l="1"/>
  <c r="CS320" i="2"/>
  <c r="CO320" i="2"/>
  <c r="CL319" i="2"/>
  <c r="CN319" i="2" s="1"/>
  <c r="CK318" i="2"/>
  <c r="BZ312" i="2"/>
  <c r="CE312" i="2"/>
  <c r="CF313" i="2"/>
  <c r="BX312" i="2"/>
  <c r="BX313" i="2"/>
  <c r="BU311" i="2"/>
  <c r="BV311" i="2" s="1"/>
  <c r="BQ310" i="2"/>
  <c r="BR310" i="2" s="1"/>
  <c r="BS310" i="2" s="1"/>
  <c r="BT310" i="2" s="1"/>
  <c r="BP309" i="2"/>
  <c r="R317" i="2"/>
  <c r="S317" i="2"/>
  <c r="T318" i="2"/>
  <c r="Q316" i="2"/>
  <c r="P318" i="2"/>
  <c r="U318" i="2" s="1"/>
  <c r="X586" i="2"/>
  <c r="CR319" i="2" l="1"/>
  <c r="CS319" i="2"/>
  <c r="CO319" i="2"/>
  <c r="CL318" i="2"/>
  <c r="CN318" i="2" s="1"/>
  <c r="CK317" i="2"/>
  <c r="CE311" i="2"/>
  <c r="CF312" i="2"/>
  <c r="CA313" i="2"/>
  <c r="CA312" i="2"/>
  <c r="BU310" i="2"/>
  <c r="BV310" i="2" s="1"/>
  <c r="BW311" i="2"/>
  <c r="BZ311" i="2" s="1"/>
  <c r="BQ309" i="2"/>
  <c r="BR309" i="2" s="1"/>
  <c r="BS309" i="2" s="1"/>
  <c r="BT309" i="2" s="1"/>
  <c r="BP308" i="2"/>
  <c r="R316" i="2"/>
  <c r="S316" i="2"/>
  <c r="T317" i="2"/>
  <c r="Q315" i="2"/>
  <c r="P317" i="2"/>
  <c r="U317" i="2" s="1"/>
  <c r="X587" i="2"/>
  <c r="CS318" i="2" l="1"/>
  <c r="CR318" i="2"/>
  <c r="CO318" i="2"/>
  <c r="CL317" i="2"/>
  <c r="CN317" i="2" s="1"/>
  <c r="CK316" i="2"/>
  <c r="CE310" i="2"/>
  <c r="CF311" i="2"/>
  <c r="BX311" i="2"/>
  <c r="BU309" i="2"/>
  <c r="BV309" i="2" s="1"/>
  <c r="BW309" i="2" s="1"/>
  <c r="BW310" i="2"/>
  <c r="BZ310" i="2" s="1"/>
  <c r="BQ308" i="2"/>
  <c r="BR308" i="2" s="1"/>
  <c r="BS308" i="2" s="1"/>
  <c r="BT308" i="2" s="1"/>
  <c r="BP307" i="2"/>
  <c r="R315" i="2"/>
  <c r="S315" i="2"/>
  <c r="T316" i="2"/>
  <c r="Q314" i="2"/>
  <c r="P316" i="2"/>
  <c r="U316" i="2" s="1"/>
  <c r="X588" i="2"/>
  <c r="CR317" i="2" l="1"/>
  <c r="CS317" i="2"/>
  <c r="CO317" i="2"/>
  <c r="CL316" i="2"/>
  <c r="CN316" i="2" s="1"/>
  <c r="CK315" i="2"/>
  <c r="CE309" i="2"/>
  <c r="CF310" i="2"/>
  <c r="BZ309" i="2"/>
  <c r="CA311" i="2"/>
  <c r="BX310" i="2"/>
  <c r="BX309" i="2"/>
  <c r="BU308" i="2"/>
  <c r="BV308" i="2" s="1"/>
  <c r="BQ307" i="2"/>
  <c r="BR307" i="2" s="1"/>
  <c r="BS307" i="2" s="1"/>
  <c r="BT307" i="2" s="1"/>
  <c r="BP306" i="2"/>
  <c r="R314" i="2"/>
  <c r="S314" i="2"/>
  <c r="T315" i="2"/>
  <c r="Q313" i="2"/>
  <c r="P315" i="2"/>
  <c r="U315" i="2" s="1"/>
  <c r="X589" i="2"/>
  <c r="CR316" i="2" l="1"/>
  <c r="CS316" i="2"/>
  <c r="CO316" i="2"/>
  <c r="CL315" i="2"/>
  <c r="CN315" i="2" s="1"/>
  <c r="CK314" i="2"/>
  <c r="CE308" i="2"/>
  <c r="CF309" i="2"/>
  <c r="CA309" i="2"/>
  <c r="CA310" i="2"/>
  <c r="BU307" i="2"/>
  <c r="BV307" i="2" s="1"/>
  <c r="BW308" i="2"/>
  <c r="BZ308" i="2" s="1"/>
  <c r="BQ306" i="2"/>
  <c r="BR306" i="2" s="1"/>
  <c r="BS306" i="2" s="1"/>
  <c r="BT306" i="2" s="1"/>
  <c r="BP305" i="2"/>
  <c r="R313" i="2"/>
  <c r="S313" i="2"/>
  <c r="T314" i="2"/>
  <c r="Q312" i="2"/>
  <c r="P314" i="2"/>
  <c r="U314" i="2" s="1"/>
  <c r="X590" i="2"/>
  <c r="CR315" i="2" l="1"/>
  <c r="CS315" i="2"/>
  <c r="CO315" i="2"/>
  <c r="CL314" i="2"/>
  <c r="CN314" i="2" s="1"/>
  <c r="CK313" i="2"/>
  <c r="CE307" i="2"/>
  <c r="CF308" i="2"/>
  <c r="BX308" i="2"/>
  <c r="BU306" i="2"/>
  <c r="BV306" i="2" s="1"/>
  <c r="BW306" i="2" s="1"/>
  <c r="BW307" i="2"/>
  <c r="BZ307" i="2" s="1"/>
  <c r="BQ305" i="2"/>
  <c r="BR305" i="2" s="1"/>
  <c r="BS305" i="2" s="1"/>
  <c r="BT305" i="2" s="1"/>
  <c r="BP304" i="2"/>
  <c r="R312" i="2"/>
  <c r="S312" i="2"/>
  <c r="T313" i="2"/>
  <c r="Q311" i="2"/>
  <c r="P313" i="2"/>
  <c r="U313" i="2" s="1"/>
  <c r="X591" i="2"/>
  <c r="CR314" i="2" l="1"/>
  <c r="CS314" i="2"/>
  <c r="CO314" i="2"/>
  <c r="CL313" i="2"/>
  <c r="CN313" i="2" s="1"/>
  <c r="CK312" i="2"/>
  <c r="CE306" i="2"/>
  <c r="CF307" i="2"/>
  <c r="BZ306" i="2"/>
  <c r="CA308" i="2"/>
  <c r="BX307" i="2"/>
  <c r="BX306" i="2"/>
  <c r="BU305" i="2"/>
  <c r="BV305" i="2" s="1"/>
  <c r="BW305" i="2" s="1"/>
  <c r="BZ305" i="2" s="1"/>
  <c r="BQ304" i="2"/>
  <c r="BR304" i="2" s="1"/>
  <c r="BS304" i="2" s="1"/>
  <c r="BT304" i="2" s="1"/>
  <c r="BP303" i="2"/>
  <c r="R311" i="2"/>
  <c r="S311" i="2"/>
  <c r="T312" i="2"/>
  <c r="Q310" i="2"/>
  <c r="P312" i="2"/>
  <c r="U312" i="2" s="1"/>
  <c r="X592" i="2"/>
  <c r="CS313" i="2" l="1"/>
  <c r="CR313" i="2"/>
  <c r="CO313" i="2"/>
  <c r="CL312" i="2"/>
  <c r="CN312" i="2" s="1"/>
  <c r="CK311" i="2"/>
  <c r="CE305" i="2"/>
  <c r="CF306" i="2"/>
  <c r="CA306" i="2"/>
  <c r="CA307" i="2"/>
  <c r="BX305" i="2"/>
  <c r="BU304" i="2"/>
  <c r="BV304" i="2" s="1"/>
  <c r="BW304" i="2" s="1"/>
  <c r="BZ304" i="2" s="1"/>
  <c r="BQ303" i="2"/>
  <c r="BR303" i="2" s="1"/>
  <c r="BS303" i="2" s="1"/>
  <c r="BT303" i="2" s="1"/>
  <c r="BP302" i="2"/>
  <c r="R310" i="2"/>
  <c r="S310" i="2"/>
  <c r="T311" i="2"/>
  <c r="Q309" i="2"/>
  <c r="P311" i="2"/>
  <c r="U311" i="2" s="1"/>
  <c r="X593" i="2"/>
  <c r="CR312" i="2" l="1"/>
  <c r="CS312" i="2"/>
  <c r="CO312" i="2"/>
  <c r="CL311" i="2"/>
  <c r="CN311" i="2" s="1"/>
  <c r="CK310" i="2"/>
  <c r="CE304" i="2"/>
  <c r="CF305" i="2"/>
  <c r="CA305" i="2"/>
  <c r="BX304" i="2"/>
  <c r="BU303" i="2"/>
  <c r="BV303" i="2" s="1"/>
  <c r="BQ302" i="2"/>
  <c r="BR302" i="2" s="1"/>
  <c r="BS302" i="2" s="1"/>
  <c r="BT302" i="2" s="1"/>
  <c r="BP301" i="2"/>
  <c r="R309" i="2"/>
  <c r="S309" i="2"/>
  <c r="T310" i="2"/>
  <c r="Q308" i="2"/>
  <c r="P310" i="2"/>
  <c r="U310" i="2" s="1"/>
  <c r="X594" i="2"/>
  <c r="CS311" i="2" l="1"/>
  <c r="CR311" i="2"/>
  <c r="CO311" i="2"/>
  <c r="CL310" i="2"/>
  <c r="CN310" i="2" s="1"/>
  <c r="CK309" i="2"/>
  <c r="CE303" i="2"/>
  <c r="CF304" i="2"/>
  <c r="CA304" i="2"/>
  <c r="BU302" i="2"/>
  <c r="BV302" i="2" s="1"/>
  <c r="BW302" i="2" s="1"/>
  <c r="BW303" i="2"/>
  <c r="BZ303" i="2" s="1"/>
  <c r="BQ301" i="2"/>
  <c r="BR301" i="2" s="1"/>
  <c r="BS301" i="2" s="1"/>
  <c r="BT301" i="2" s="1"/>
  <c r="BP300" i="2"/>
  <c r="R308" i="2"/>
  <c r="S308" i="2"/>
  <c r="T309" i="2"/>
  <c r="Q307" i="2"/>
  <c r="P309" i="2"/>
  <c r="U309" i="2" s="1"/>
  <c r="X595" i="2"/>
  <c r="CR310" i="2" l="1"/>
  <c r="CS310" i="2"/>
  <c r="CO310" i="2"/>
  <c r="CL309" i="2"/>
  <c r="CN309" i="2" s="1"/>
  <c r="CK308" i="2"/>
  <c r="CE302" i="2"/>
  <c r="CF303" i="2"/>
  <c r="BZ302" i="2"/>
  <c r="BX303" i="2"/>
  <c r="BX302" i="2"/>
  <c r="BU301" i="2"/>
  <c r="BV301" i="2" s="1"/>
  <c r="BQ300" i="2"/>
  <c r="BR300" i="2" s="1"/>
  <c r="BS300" i="2" s="1"/>
  <c r="BT300" i="2" s="1"/>
  <c r="BP299" i="2"/>
  <c r="R307" i="2"/>
  <c r="S307" i="2"/>
  <c r="T308" i="2"/>
  <c r="Q306" i="2"/>
  <c r="P308" i="2"/>
  <c r="U308" i="2" s="1"/>
  <c r="X596" i="2"/>
  <c r="CS309" i="2" l="1"/>
  <c r="CR309" i="2"/>
  <c r="CO309" i="2"/>
  <c r="CL308" i="2"/>
  <c r="CN308" i="2" s="1"/>
  <c r="CK307" i="2"/>
  <c r="CE301" i="2"/>
  <c r="CF302" i="2"/>
  <c r="CA302" i="2"/>
  <c r="CA303" i="2"/>
  <c r="BU300" i="2"/>
  <c r="BV300" i="2" s="1"/>
  <c r="BW300" i="2" s="1"/>
  <c r="BW301" i="2"/>
  <c r="BZ301" i="2" s="1"/>
  <c r="BQ299" i="2"/>
  <c r="BR299" i="2" s="1"/>
  <c r="BS299" i="2" s="1"/>
  <c r="BT299" i="2" s="1"/>
  <c r="BP298" i="2"/>
  <c r="R306" i="2"/>
  <c r="S306" i="2"/>
  <c r="T307" i="2"/>
  <c r="Q305" i="2"/>
  <c r="P307" i="2"/>
  <c r="U307" i="2" s="1"/>
  <c r="X597" i="2"/>
  <c r="CR308" i="2" l="1"/>
  <c r="CS308" i="2"/>
  <c r="CO308" i="2"/>
  <c r="CL307" i="2"/>
  <c r="CN307" i="2" s="1"/>
  <c r="CK306" i="2"/>
  <c r="BZ300" i="2"/>
  <c r="CE300" i="2"/>
  <c r="CF301" i="2"/>
  <c r="BX301" i="2"/>
  <c r="BX300" i="2"/>
  <c r="BU299" i="2"/>
  <c r="BV299" i="2" s="1"/>
  <c r="BW299" i="2" s="1"/>
  <c r="BZ299" i="2" s="1"/>
  <c r="BQ298" i="2"/>
  <c r="BR298" i="2" s="1"/>
  <c r="BS298" i="2" s="1"/>
  <c r="BT298" i="2" s="1"/>
  <c r="BP297" i="2"/>
  <c r="R305" i="2"/>
  <c r="S305" i="2"/>
  <c r="T306" i="2"/>
  <c r="Q304" i="2"/>
  <c r="P306" i="2"/>
  <c r="U306" i="2" s="1"/>
  <c r="X598" i="2"/>
  <c r="CR307" i="2" l="1"/>
  <c r="CS307" i="2"/>
  <c r="CO307" i="2"/>
  <c r="CL306" i="2"/>
  <c r="CN306" i="2" s="1"/>
  <c r="CK305" i="2"/>
  <c r="CE299" i="2"/>
  <c r="CF300" i="2"/>
  <c r="CA300" i="2"/>
  <c r="CA301" i="2"/>
  <c r="BX299" i="2"/>
  <c r="BU298" i="2"/>
  <c r="BV298" i="2" s="1"/>
  <c r="BQ297" i="2"/>
  <c r="BR297" i="2" s="1"/>
  <c r="BS297" i="2" s="1"/>
  <c r="BT297" i="2" s="1"/>
  <c r="BP296" i="2"/>
  <c r="R304" i="2"/>
  <c r="S304" i="2"/>
  <c r="T305" i="2"/>
  <c r="Q303" i="2"/>
  <c r="P305" i="2"/>
  <c r="U305" i="2" s="1"/>
  <c r="X599" i="2"/>
  <c r="CS306" i="2" l="1"/>
  <c r="CR306" i="2"/>
  <c r="CO306" i="2"/>
  <c r="CL305" i="2"/>
  <c r="CN305" i="2" s="1"/>
  <c r="CK304" i="2"/>
  <c r="CE298" i="2"/>
  <c r="CF299" i="2"/>
  <c r="CA299" i="2"/>
  <c r="BU297" i="2"/>
  <c r="BV297" i="2" s="1"/>
  <c r="BW297" i="2" s="1"/>
  <c r="BW298" i="2"/>
  <c r="BZ298" i="2" s="1"/>
  <c r="BQ296" i="2"/>
  <c r="BR296" i="2" s="1"/>
  <c r="BS296" i="2" s="1"/>
  <c r="BT296" i="2" s="1"/>
  <c r="BP295" i="2"/>
  <c r="R303" i="2"/>
  <c r="S303" i="2"/>
  <c r="T304" i="2"/>
  <c r="Q302" i="2"/>
  <c r="P304" i="2"/>
  <c r="U304" i="2" s="1"/>
  <c r="X600" i="2"/>
  <c r="CR305" i="2" l="1"/>
  <c r="CS305" i="2"/>
  <c r="CO305" i="2"/>
  <c r="CL304" i="2"/>
  <c r="CN304" i="2" s="1"/>
  <c r="CK303" i="2"/>
  <c r="CE297" i="2"/>
  <c r="CF298" i="2"/>
  <c r="BZ297" i="2"/>
  <c r="BX298" i="2"/>
  <c r="BX297" i="2"/>
  <c r="BU296" i="2"/>
  <c r="BV296" i="2" s="1"/>
  <c r="BQ295" i="2"/>
  <c r="BR295" i="2" s="1"/>
  <c r="BS295" i="2" s="1"/>
  <c r="BT295" i="2" s="1"/>
  <c r="BP294" i="2"/>
  <c r="R302" i="2"/>
  <c r="S302" i="2"/>
  <c r="T303" i="2"/>
  <c r="Q301" i="2"/>
  <c r="P303" i="2"/>
  <c r="U303" i="2" s="1"/>
  <c r="X601" i="2"/>
  <c r="CR304" i="2" l="1"/>
  <c r="CS304" i="2"/>
  <c r="CO304" i="2"/>
  <c r="CL303" i="2"/>
  <c r="CN303" i="2" s="1"/>
  <c r="CK302" i="2"/>
  <c r="CE296" i="2"/>
  <c r="CF297" i="2"/>
  <c r="CA297" i="2"/>
  <c r="CA298" i="2"/>
  <c r="BW296" i="2"/>
  <c r="BZ296" i="2" s="1"/>
  <c r="BU295" i="2"/>
  <c r="BV295" i="2" s="1"/>
  <c r="BQ294" i="2"/>
  <c r="BR294" i="2" s="1"/>
  <c r="BS294" i="2" s="1"/>
  <c r="BT294" i="2" s="1"/>
  <c r="BP293" i="2"/>
  <c r="R301" i="2"/>
  <c r="S301" i="2"/>
  <c r="T302" i="2"/>
  <c r="Q300" i="2"/>
  <c r="P302" i="2"/>
  <c r="U302" i="2" s="1"/>
  <c r="X602" i="2"/>
  <c r="CR303" i="2" l="1"/>
  <c r="CS303" i="2"/>
  <c r="CO303" i="2"/>
  <c r="CL302" i="2"/>
  <c r="CN302" i="2" s="1"/>
  <c r="CK301" i="2"/>
  <c r="CE295" i="2"/>
  <c r="CF296" i="2"/>
  <c r="BX296" i="2"/>
  <c r="BU294" i="2"/>
  <c r="BV294" i="2" s="1"/>
  <c r="BW295" i="2"/>
  <c r="BZ295" i="2" s="1"/>
  <c r="BQ293" i="2"/>
  <c r="BR293" i="2" s="1"/>
  <c r="BS293" i="2" s="1"/>
  <c r="BT293" i="2" s="1"/>
  <c r="BP292" i="2"/>
  <c r="R300" i="2"/>
  <c r="S300" i="2"/>
  <c r="T301" i="2"/>
  <c r="Q299" i="2"/>
  <c r="P301" i="2"/>
  <c r="U301" i="2" s="1"/>
  <c r="X603" i="2"/>
  <c r="CS302" i="2" l="1"/>
  <c r="CR302" i="2"/>
  <c r="CO302" i="2"/>
  <c r="CL301" i="2"/>
  <c r="CN301" i="2" s="1"/>
  <c r="CK300" i="2"/>
  <c r="CE294" i="2"/>
  <c r="CF295" i="2"/>
  <c r="CA296" i="2"/>
  <c r="BX295" i="2"/>
  <c r="BU293" i="2"/>
  <c r="BV293" i="2" s="1"/>
  <c r="BW294" i="2"/>
  <c r="BZ294" i="2" s="1"/>
  <c r="BQ292" i="2"/>
  <c r="BR292" i="2" s="1"/>
  <c r="BS292" i="2" s="1"/>
  <c r="BT292" i="2" s="1"/>
  <c r="BP291" i="2"/>
  <c r="R299" i="2"/>
  <c r="S299" i="2"/>
  <c r="T300" i="2"/>
  <c r="Q298" i="2"/>
  <c r="P300" i="2"/>
  <c r="U300" i="2" s="1"/>
  <c r="X604" i="2"/>
  <c r="O27" i="2" s="1"/>
  <c r="CR301" i="2" l="1"/>
  <c r="CS301" i="2"/>
  <c r="CO301" i="2"/>
  <c r="CL300" i="2"/>
  <c r="CN300" i="2" s="1"/>
  <c r="CK299" i="2"/>
  <c r="CE293" i="2"/>
  <c r="CF294" i="2"/>
  <c r="CA295" i="2"/>
  <c r="BX294" i="2"/>
  <c r="BU292" i="2"/>
  <c r="BV292" i="2" s="1"/>
  <c r="BW293" i="2"/>
  <c r="BZ293" i="2" s="1"/>
  <c r="BQ291" i="2"/>
  <c r="BR291" i="2" s="1"/>
  <c r="BS291" i="2" s="1"/>
  <c r="BT291" i="2" s="1"/>
  <c r="BP290" i="2"/>
  <c r="R298" i="2"/>
  <c r="S298" i="2"/>
  <c r="T299" i="2"/>
  <c r="Q297" i="2"/>
  <c r="P299" i="2"/>
  <c r="U299" i="2" s="1"/>
  <c r="X605" i="2"/>
  <c r="CR300" i="2" l="1"/>
  <c r="CS300" i="2"/>
  <c r="CO300" i="2"/>
  <c r="CL299" i="2"/>
  <c r="CN299" i="2" s="1"/>
  <c r="CK298" i="2"/>
  <c r="CE292" i="2"/>
  <c r="CF293" i="2"/>
  <c r="CA294" i="2"/>
  <c r="BX293" i="2"/>
  <c r="BU291" i="2"/>
  <c r="BV291" i="2" s="1"/>
  <c r="BW291" i="2" s="1"/>
  <c r="BW292" i="2"/>
  <c r="BZ292" i="2" s="1"/>
  <c r="BQ290" i="2"/>
  <c r="BR290" i="2" s="1"/>
  <c r="BS290" i="2" s="1"/>
  <c r="BT290" i="2" s="1"/>
  <c r="BP289" i="2"/>
  <c r="R297" i="2"/>
  <c r="S297" i="2"/>
  <c r="T298" i="2"/>
  <c r="Q296" i="2"/>
  <c r="P298" i="2"/>
  <c r="U298" i="2" s="1"/>
  <c r="X606" i="2"/>
  <c r="CR299" i="2" l="1"/>
  <c r="CS299" i="2"/>
  <c r="CO299" i="2"/>
  <c r="CL298" i="2"/>
  <c r="CN298" i="2" s="1"/>
  <c r="CK297" i="2"/>
  <c r="CE291" i="2"/>
  <c r="CF292" i="2"/>
  <c r="BZ291" i="2"/>
  <c r="CA293" i="2"/>
  <c r="BX292" i="2"/>
  <c r="BX291" i="2"/>
  <c r="BU290" i="2"/>
  <c r="BV290" i="2" s="1"/>
  <c r="BQ289" i="2"/>
  <c r="BR289" i="2" s="1"/>
  <c r="BS289" i="2" s="1"/>
  <c r="BT289" i="2" s="1"/>
  <c r="BP288" i="2"/>
  <c r="R296" i="2"/>
  <c r="S296" i="2"/>
  <c r="T297" i="2"/>
  <c r="Q295" i="2"/>
  <c r="P297" i="2"/>
  <c r="U297" i="2" s="1"/>
  <c r="X607" i="2"/>
  <c r="CR298" i="2" l="1"/>
  <c r="CS298" i="2"/>
  <c r="CO298" i="2"/>
  <c r="CL297" i="2"/>
  <c r="CN297" i="2" s="1"/>
  <c r="CK296" i="2"/>
  <c r="CA291" i="2"/>
  <c r="CE290" i="2"/>
  <c r="CF291" i="2"/>
  <c r="CA292" i="2"/>
  <c r="BU289" i="2"/>
  <c r="BV289" i="2" s="1"/>
  <c r="BW290" i="2"/>
  <c r="BZ290" i="2" s="1"/>
  <c r="BQ288" i="2"/>
  <c r="BR288" i="2" s="1"/>
  <c r="BS288" i="2" s="1"/>
  <c r="BT288" i="2" s="1"/>
  <c r="BP287" i="2"/>
  <c r="R295" i="2"/>
  <c r="S295" i="2"/>
  <c r="T296" i="2"/>
  <c r="Q294" i="2"/>
  <c r="P296" i="2"/>
  <c r="U296" i="2" s="1"/>
  <c r="X608" i="2"/>
  <c r="CR297" i="2" l="1"/>
  <c r="CS297" i="2"/>
  <c r="CO297" i="2"/>
  <c r="CL296" i="2"/>
  <c r="CN296" i="2" s="1"/>
  <c r="CK295" i="2"/>
  <c r="CE289" i="2"/>
  <c r="CF290" i="2"/>
  <c r="BX290" i="2"/>
  <c r="BU288" i="2"/>
  <c r="BV288" i="2" s="1"/>
  <c r="BW288" i="2" s="1"/>
  <c r="BW289" i="2"/>
  <c r="BZ289" i="2" s="1"/>
  <c r="BQ287" i="2"/>
  <c r="BR287" i="2" s="1"/>
  <c r="BS287" i="2" s="1"/>
  <c r="BT287" i="2" s="1"/>
  <c r="BP286" i="2"/>
  <c r="R294" i="2"/>
  <c r="S294" i="2"/>
  <c r="T295" i="2"/>
  <c r="Q293" i="2"/>
  <c r="P295" i="2"/>
  <c r="U295" i="2" s="1"/>
  <c r="X609" i="2"/>
  <c r="CR296" i="2" l="1"/>
  <c r="CS296" i="2"/>
  <c r="CO296" i="2"/>
  <c r="CL295" i="2"/>
  <c r="CN295" i="2" s="1"/>
  <c r="CK294" i="2"/>
  <c r="CE288" i="2"/>
  <c r="CF289" i="2"/>
  <c r="BZ288" i="2"/>
  <c r="CA290" i="2"/>
  <c r="BX289" i="2"/>
  <c r="BX288" i="2"/>
  <c r="BU287" i="2"/>
  <c r="BV287" i="2" s="1"/>
  <c r="BQ286" i="2"/>
  <c r="BR286" i="2" s="1"/>
  <c r="BS286" i="2" s="1"/>
  <c r="BT286" i="2" s="1"/>
  <c r="BP285" i="2"/>
  <c r="R293" i="2"/>
  <c r="S293" i="2"/>
  <c r="T294" i="2"/>
  <c r="Q292" i="2"/>
  <c r="P294" i="2"/>
  <c r="U294" i="2" s="1"/>
  <c r="X610" i="2"/>
  <c r="CS295" i="2" l="1"/>
  <c r="CR295" i="2"/>
  <c r="CO295" i="2"/>
  <c r="CL294" i="2"/>
  <c r="CN294" i="2" s="1"/>
  <c r="CK293" i="2"/>
  <c r="CE287" i="2"/>
  <c r="CF288" i="2"/>
  <c r="CA288" i="2"/>
  <c r="CA289" i="2"/>
  <c r="BW287" i="2"/>
  <c r="BZ287" i="2" s="1"/>
  <c r="BU286" i="2"/>
  <c r="BV286" i="2" s="1"/>
  <c r="BQ285" i="2"/>
  <c r="BR285" i="2" s="1"/>
  <c r="BS285" i="2" s="1"/>
  <c r="BT285" i="2" s="1"/>
  <c r="BP284" i="2"/>
  <c r="R292" i="2"/>
  <c r="S292" i="2"/>
  <c r="T293" i="2"/>
  <c r="Q291" i="2"/>
  <c r="P293" i="2"/>
  <c r="U293" i="2" s="1"/>
  <c r="X611" i="2"/>
  <c r="CS294" i="2" l="1"/>
  <c r="CR294" i="2"/>
  <c r="CO294" i="2"/>
  <c r="CL293" i="2"/>
  <c r="CN293" i="2" s="1"/>
  <c r="CK292" i="2"/>
  <c r="CE286" i="2"/>
  <c r="CF287" i="2"/>
  <c r="BX287" i="2"/>
  <c r="BU285" i="2"/>
  <c r="BV285" i="2" s="1"/>
  <c r="BW286" i="2"/>
  <c r="BZ286" i="2" s="1"/>
  <c r="BQ284" i="2"/>
  <c r="BR284" i="2" s="1"/>
  <c r="BS284" i="2" s="1"/>
  <c r="BT284" i="2" s="1"/>
  <c r="BP283" i="2"/>
  <c r="R291" i="2"/>
  <c r="S291" i="2"/>
  <c r="T292" i="2"/>
  <c r="Q290" i="2"/>
  <c r="P292" i="2"/>
  <c r="U292" i="2" s="1"/>
  <c r="X612" i="2"/>
  <c r="CS293" i="2" l="1"/>
  <c r="CR293" i="2"/>
  <c r="CO293" i="2"/>
  <c r="CL292" i="2"/>
  <c r="CN292" i="2" s="1"/>
  <c r="CK291" i="2"/>
  <c r="CE285" i="2"/>
  <c r="CF286" i="2"/>
  <c r="CA287" i="2"/>
  <c r="BX286" i="2"/>
  <c r="BU284" i="2"/>
  <c r="BV284" i="2" s="1"/>
  <c r="BW284" i="2" s="1"/>
  <c r="BW285" i="2"/>
  <c r="BZ285" i="2" s="1"/>
  <c r="BQ283" i="2"/>
  <c r="BR283" i="2" s="1"/>
  <c r="BS283" i="2" s="1"/>
  <c r="BT283" i="2" s="1"/>
  <c r="BP282" i="2"/>
  <c r="R290" i="2"/>
  <c r="S290" i="2"/>
  <c r="T291" i="2"/>
  <c r="Q289" i="2"/>
  <c r="P291" i="2"/>
  <c r="U291" i="2" s="1"/>
  <c r="X613" i="2"/>
  <c r="CR292" i="2" l="1"/>
  <c r="CS292" i="2"/>
  <c r="CO292" i="2"/>
  <c r="CL291" i="2"/>
  <c r="CN291" i="2" s="1"/>
  <c r="CK290" i="2"/>
  <c r="CE284" i="2"/>
  <c r="CF285" i="2"/>
  <c r="BZ284" i="2"/>
  <c r="CA286" i="2"/>
  <c r="BX284" i="2"/>
  <c r="BX285" i="2"/>
  <c r="BU283" i="2"/>
  <c r="BV283" i="2" s="1"/>
  <c r="BW283" i="2" s="1"/>
  <c r="BZ283" i="2" s="1"/>
  <c r="BQ282" i="2"/>
  <c r="BR282" i="2" s="1"/>
  <c r="BS282" i="2" s="1"/>
  <c r="BT282" i="2" s="1"/>
  <c r="BP281" i="2"/>
  <c r="R289" i="2"/>
  <c r="S289" i="2"/>
  <c r="T290" i="2"/>
  <c r="Q288" i="2"/>
  <c r="P290" i="2"/>
  <c r="U290" i="2" s="1"/>
  <c r="X614" i="2"/>
  <c r="CR291" i="2" l="1"/>
  <c r="CS291" i="2"/>
  <c r="CO291" i="2"/>
  <c r="CL290" i="2"/>
  <c r="CN290" i="2" s="1"/>
  <c r="CK289" i="2"/>
  <c r="CE283" i="2"/>
  <c r="CF284" i="2"/>
  <c r="CA284" i="2"/>
  <c r="CA285" i="2"/>
  <c r="BX283" i="2"/>
  <c r="BU282" i="2"/>
  <c r="BV282" i="2" s="1"/>
  <c r="BW282" i="2" s="1"/>
  <c r="BZ282" i="2" s="1"/>
  <c r="BQ281" i="2"/>
  <c r="BR281" i="2" s="1"/>
  <c r="BS281" i="2" s="1"/>
  <c r="BT281" i="2" s="1"/>
  <c r="BP280" i="2"/>
  <c r="R288" i="2"/>
  <c r="S288" i="2"/>
  <c r="T289" i="2"/>
  <c r="Q287" i="2"/>
  <c r="P289" i="2"/>
  <c r="U289" i="2" s="1"/>
  <c r="X615" i="2"/>
  <c r="CS290" i="2" l="1"/>
  <c r="CR290" i="2"/>
  <c r="CO290" i="2"/>
  <c r="CL289" i="2"/>
  <c r="CN289" i="2" s="1"/>
  <c r="CK288" i="2"/>
  <c r="CE282" i="2"/>
  <c r="CF283" i="2"/>
  <c r="CA283" i="2"/>
  <c r="BX282" i="2"/>
  <c r="BU281" i="2"/>
  <c r="BV281" i="2" s="1"/>
  <c r="BQ280" i="2"/>
  <c r="BR280" i="2" s="1"/>
  <c r="BS280" i="2" s="1"/>
  <c r="BT280" i="2" s="1"/>
  <c r="BP279" i="2"/>
  <c r="R287" i="2"/>
  <c r="S287" i="2"/>
  <c r="T288" i="2"/>
  <c r="Q286" i="2"/>
  <c r="P288" i="2"/>
  <c r="U288" i="2" s="1"/>
  <c r="X616" i="2"/>
  <c r="CR289" i="2" l="1"/>
  <c r="CS289" i="2"/>
  <c r="CO289" i="2"/>
  <c r="CL288" i="2"/>
  <c r="CN288" i="2" s="1"/>
  <c r="CK287" i="2"/>
  <c r="CE281" i="2"/>
  <c r="CF282" i="2"/>
  <c r="CA282" i="2"/>
  <c r="BU280" i="2"/>
  <c r="BV280" i="2" s="1"/>
  <c r="BW281" i="2"/>
  <c r="BZ281" i="2" s="1"/>
  <c r="BQ279" i="2"/>
  <c r="BR279" i="2" s="1"/>
  <c r="BS279" i="2" s="1"/>
  <c r="BT279" i="2" s="1"/>
  <c r="BP278" i="2"/>
  <c r="R286" i="2"/>
  <c r="S286" i="2"/>
  <c r="T287" i="2"/>
  <c r="Q285" i="2"/>
  <c r="P287" i="2"/>
  <c r="U287" i="2" s="1"/>
  <c r="X617" i="2"/>
  <c r="CR288" i="2" l="1"/>
  <c r="CS288" i="2"/>
  <c r="CO288" i="2"/>
  <c r="CL287" i="2"/>
  <c r="CN287" i="2" s="1"/>
  <c r="CK286" i="2"/>
  <c r="CE280" i="2"/>
  <c r="CF281" i="2"/>
  <c r="BX281" i="2"/>
  <c r="BU279" i="2"/>
  <c r="BV279" i="2" s="1"/>
  <c r="BW279" i="2" s="1"/>
  <c r="BW280" i="2"/>
  <c r="BZ280" i="2" s="1"/>
  <c r="BQ278" i="2"/>
  <c r="BR278" i="2" s="1"/>
  <c r="BS278" i="2" s="1"/>
  <c r="BT278" i="2" s="1"/>
  <c r="BP277" i="2"/>
  <c r="R285" i="2"/>
  <c r="S285" i="2"/>
  <c r="T286" i="2"/>
  <c r="Q284" i="2"/>
  <c r="P286" i="2"/>
  <c r="U286" i="2" s="1"/>
  <c r="X618" i="2"/>
  <c r="CR287" i="2" l="1"/>
  <c r="CS287" i="2"/>
  <c r="CO287" i="2"/>
  <c r="CL286" i="2"/>
  <c r="CN286" i="2" s="1"/>
  <c r="CK285" i="2"/>
  <c r="CE279" i="2"/>
  <c r="CF280" i="2"/>
  <c r="BZ279" i="2"/>
  <c r="CA281" i="2"/>
  <c r="BX280" i="2"/>
  <c r="BX279" i="2"/>
  <c r="BU278" i="2"/>
  <c r="BV278" i="2" s="1"/>
  <c r="BQ277" i="2"/>
  <c r="BR277" i="2" s="1"/>
  <c r="BS277" i="2" s="1"/>
  <c r="BT277" i="2" s="1"/>
  <c r="BP276" i="2"/>
  <c r="R284" i="2"/>
  <c r="S284" i="2"/>
  <c r="T285" i="2"/>
  <c r="Q283" i="2"/>
  <c r="P285" i="2"/>
  <c r="U285" i="2" s="1"/>
  <c r="X619" i="2"/>
  <c r="CS286" i="2" l="1"/>
  <c r="CR286" i="2"/>
  <c r="CO286" i="2"/>
  <c r="CL285" i="2"/>
  <c r="CN285" i="2" s="1"/>
  <c r="CK284" i="2"/>
  <c r="CE278" i="2"/>
  <c r="CF279" i="2"/>
  <c r="CA279" i="2"/>
  <c r="CA280" i="2"/>
  <c r="BU277" i="2"/>
  <c r="BV277" i="2" s="1"/>
  <c r="BW278" i="2"/>
  <c r="BZ278" i="2" s="1"/>
  <c r="BQ276" i="2"/>
  <c r="BR276" i="2" s="1"/>
  <c r="BS276" i="2" s="1"/>
  <c r="BT276" i="2" s="1"/>
  <c r="BP275" i="2"/>
  <c r="R283" i="2"/>
  <c r="S283" i="2"/>
  <c r="T284" i="2"/>
  <c r="Q282" i="2"/>
  <c r="P284" i="2"/>
  <c r="U284" i="2" s="1"/>
  <c r="X620" i="2"/>
  <c r="CR285" i="2" l="1"/>
  <c r="CS285" i="2"/>
  <c r="CO285" i="2"/>
  <c r="CL284" i="2"/>
  <c r="CN284" i="2" s="1"/>
  <c r="CK283" i="2"/>
  <c r="CE277" i="2"/>
  <c r="CF278" i="2"/>
  <c r="BX278" i="2"/>
  <c r="BU276" i="2"/>
  <c r="BV276" i="2" s="1"/>
  <c r="BW277" i="2"/>
  <c r="BZ277" i="2" s="1"/>
  <c r="BQ275" i="2"/>
  <c r="BR275" i="2" s="1"/>
  <c r="BS275" i="2" s="1"/>
  <c r="BT275" i="2" s="1"/>
  <c r="BP274" i="2"/>
  <c r="R282" i="2"/>
  <c r="S282" i="2"/>
  <c r="T283" i="2"/>
  <c r="Q281" i="2"/>
  <c r="P283" i="2"/>
  <c r="U283" i="2" s="1"/>
  <c r="X621" i="2"/>
  <c r="CR284" i="2" l="1"/>
  <c r="CS284" i="2"/>
  <c r="CO284" i="2"/>
  <c r="CL283" i="2"/>
  <c r="CN283" i="2" s="1"/>
  <c r="CK282" i="2"/>
  <c r="CE276" i="2"/>
  <c r="CF277" i="2"/>
  <c r="CA278" i="2"/>
  <c r="BX277" i="2"/>
  <c r="BW276" i="2"/>
  <c r="BZ276" i="2" s="1"/>
  <c r="BU275" i="2"/>
  <c r="BV275" i="2" s="1"/>
  <c r="BW275" i="2" s="1"/>
  <c r="BQ274" i="2"/>
  <c r="BR274" i="2" s="1"/>
  <c r="BS274" i="2" s="1"/>
  <c r="BT274" i="2" s="1"/>
  <c r="BP273" i="2"/>
  <c r="R281" i="2"/>
  <c r="S281" i="2"/>
  <c r="T282" i="2"/>
  <c r="Q280" i="2"/>
  <c r="P282" i="2"/>
  <c r="U282" i="2" s="1"/>
  <c r="X622" i="2"/>
  <c r="CR283" i="2" l="1"/>
  <c r="CS283" i="2"/>
  <c r="CO283" i="2"/>
  <c r="CL282" i="2"/>
  <c r="CN282" i="2" s="1"/>
  <c r="CK281" i="2"/>
  <c r="BZ275" i="2"/>
  <c r="CE275" i="2"/>
  <c r="CF276" i="2"/>
  <c r="BX276" i="2"/>
  <c r="CA276" i="2" s="1"/>
  <c r="CA277" i="2"/>
  <c r="BX275" i="2"/>
  <c r="BU274" i="2"/>
  <c r="BV274" i="2" s="1"/>
  <c r="BW274" i="2" s="1"/>
  <c r="BZ274" i="2" s="1"/>
  <c r="BQ273" i="2"/>
  <c r="BR273" i="2" s="1"/>
  <c r="BS273" i="2" s="1"/>
  <c r="BT273" i="2" s="1"/>
  <c r="BP272" i="2"/>
  <c r="R280" i="2"/>
  <c r="S280" i="2"/>
  <c r="T281" i="2"/>
  <c r="Q279" i="2"/>
  <c r="P281" i="2"/>
  <c r="U281" i="2" s="1"/>
  <c r="X623" i="2"/>
  <c r="CR282" i="2" l="1"/>
  <c r="CS282" i="2"/>
  <c r="CO282" i="2"/>
  <c r="CL281" i="2"/>
  <c r="CN281" i="2" s="1"/>
  <c r="CK280" i="2"/>
  <c r="CE274" i="2"/>
  <c r="CF275" i="2"/>
  <c r="CA275" i="2"/>
  <c r="BX274" i="2"/>
  <c r="BU273" i="2"/>
  <c r="BV273" i="2" s="1"/>
  <c r="BW273" i="2" s="1"/>
  <c r="BZ273" i="2" s="1"/>
  <c r="BQ272" i="2"/>
  <c r="BR272" i="2" s="1"/>
  <c r="BS272" i="2" s="1"/>
  <c r="BT272" i="2" s="1"/>
  <c r="BP271" i="2"/>
  <c r="R279" i="2"/>
  <c r="S279" i="2"/>
  <c r="T280" i="2"/>
  <c r="Q278" i="2"/>
  <c r="P280" i="2"/>
  <c r="U280" i="2" s="1"/>
  <c r="X624" i="2"/>
  <c r="CR281" i="2" l="1"/>
  <c r="CS281" i="2"/>
  <c r="CO281" i="2"/>
  <c r="CL280" i="2"/>
  <c r="CN280" i="2" s="1"/>
  <c r="CK279" i="2"/>
  <c r="CE273" i="2"/>
  <c r="CF274" i="2"/>
  <c r="CA274" i="2"/>
  <c r="BX273" i="2"/>
  <c r="BU272" i="2"/>
  <c r="BV272" i="2" s="1"/>
  <c r="BW272" i="2" s="1"/>
  <c r="BZ272" i="2" s="1"/>
  <c r="BQ271" i="2"/>
  <c r="BR271" i="2" s="1"/>
  <c r="BS271" i="2" s="1"/>
  <c r="BT271" i="2" s="1"/>
  <c r="BP270" i="2"/>
  <c r="R278" i="2"/>
  <c r="S278" i="2"/>
  <c r="T279" i="2"/>
  <c r="Q277" i="2"/>
  <c r="P279" i="2"/>
  <c r="U279" i="2" s="1"/>
  <c r="X625" i="2"/>
  <c r="CR280" i="2" l="1"/>
  <c r="CS280" i="2"/>
  <c r="CO280" i="2"/>
  <c r="CL279" i="2"/>
  <c r="CN279" i="2" s="1"/>
  <c r="CK278" i="2"/>
  <c r="CE272" i="2"/>
  <c r="CF273" i="2"/>
  <c r="CA273" i="2"/>
  <c r="BX272" i="2"/>
  <c r="BU271" i="2"/>
  <c r="BV271" i="2" s="1"/>
  <c r="BW271" i="2" s="1"/>
  <c r="BZ271" i="2" s="1"/>
  <c r="BQ270" i="2"/>
  <c r="BR270" i="2" s="1"/>
  <c r="BS270" i="2" s="1"/>
  <c r="BT270" i="2" s="1"/>
  <c r="BP269" i="2"/>
  <c r="R277" i="2"/>
  <c r="S277" i="2"/>
  <c r="T278" i="2"/>
  <c r="Q276" i="2"/>
  <c r="P278" i="2"/>
  <c r="U278" i="2" s="1"/>
  <c r="X626" i="2"/>
  <c r="CS279" i="2" l="1"/>
  <c r="CR279" i="2"/>
  <c r="CO279" i="2"/>
  <c r="CL278" i="2"/>
  <c r="CN278" i="2" s="1"/>
  <c r="CK277" i="2"/>
  <c r="CE271" i="2"/>
  <c r="CF272" i="2"/>
  <c r="CA272" i="2"/>
  <c r="BX271" i="2"/>
  <c r="BU270" i="2"/>
  <c r="BV270" i="2" s="1"/>
  <c r="BQ269" i="2"/>
  <c r="BR269" i="2" s="1"/>
  <c r="BS269" i="2" s="1"/>
  <c r="BT269" i="2" s="1"/>
  <c r="BP268" i="2"/>
  <c r="R276" i="2"/>
  <c r="S276" i="2"/>
  <c r="T277" i="2"/>
  <c r="Q275" i="2"/>
  <c r="P277" i="2"/>
  <c r="U277" i="2" s="1"/>
  <c r="X627" i="2"/>
  <c r="CR278" i="2" l="1"/>
  <c r="CS278" i="2"/>
  <c r="CO278" i="2"/>
  <c r="CL277" i="2"/>
  <c r="CN277" i="2" s="1"/>
  <c r="CK276" i="2"/>
  <c r="CE270" i="2"/>
  <c r="CF271" i="2"/>
  <c r="CA271" i="2"/>
  <c r="BU269" i="2"/>
  <c r="BV269" i="2" s="1"/>
  <c r="BW270" i="2"/>
  <c r="BZ270" i="2" s="1"/>
  <c r="BQ268" i="2"/>
  <c r="BR268" i="2" s="1"/>
  <c r="BS268" i="2" s="1"/>
  <c r="BT268" i="2" s="1"/>
  <c r="BP267" i="2"/>
  <c r="R275" i="2"/>
  <c r="S275" i="2"/>
  <c r="T276" i="2"/>
  <c r="Q274" i="2"/>
  <c r="P276" i="2"/>
  <c r="U276" i="2" s="1"/>
  <c r="X628" i="2"/>
  <c r="CS277" i="2" l="1"/>
  <c r="CR277" i="2"/>
  <c r="CO277" i="2"/>
  <c r="CL276" i="2"/>
  <c r="CN276" i="2" s="1"/>
  <c r="CK275" i="2"/>
  <c r="CE269" i="2"/>
  <c r="CF270" i="2"/>
  <c r="BX270" i="2"/>
  <c r="BU268" i="2"/>
  <c r="BV268" i="2" s="1"/>
  <c r="BW268" i="2" s="1"/>
  <c r="BW269" i="2"/>
  <c r="BZ269" i="2" s="1"/>
  <c r="BQ267" i="2"/>
  <c r="BR267" i="2" s="1"/>
  <c r="BS267" i="2" s="1"/>
  <c r="BT267" i="2" s="1"/>
  <c r="BP266" i="2"/>
  <c r="R274" i="2"/>
  <c r="S274" i="2"/>
  <c r="T275" i="2"/>
  <c r="Q273" i="2"/>
  <c r="P275" i="2"/>
  <c r="U275" i="2" s="1"/>
  <c r="X629" i="2"/>
  <c r="CR276" i="2" l="1"/>
  <c r="CS276" i="2"/>
  <c r="CO276" i="2"/>
  <c r="CL275" i="2"/>
  <c r="CN275" i="2" s="1"/>
  <c r="CK274" i="2"/>
  <c r="CE268" i="2"/>
  <c r="CF269" i="2"/>
  <c r="BZ268" i="2"/>
  <c r="CA270" i="2"/>
  <c r="BX269" i="2"/>
  <c r="BX268" i="2"/>
  <c r="BU267" i="2"/>
  <c r="BV267" i="2" s="1"/>
  <c r="BQ266" i="2"/>
  <c r="BR266" i="2" s="1"/>
  <c r="BS266" i="2" s="1"/>
  <c r="BT266" i="2" s="1"/>
  <c r="BP265" i="2"/>
  <c r="R273" i="2"/>
  <c r="S273" i="2"/>
  <c r="T274" i="2"/>
  <c r="Q272" i="2"/>
  <c r="P274" i="2"/>
  <c r="U274" i="2" s="1"/>
  <c r="X630" i="2"/>
  <c r="CR275" i="2" l="1"/>
  <c r="CS275" i="2"/>
  <c r="CO275" i="2"/>
  <c r="CL274" i="2"/>
  <c r="CN274" i="2" s="1"/>
  <c r="CK273" i="2"/>
  <c r="CE267" i="2"/>
  <c r="CF268" i="2"/>
  <c r="CA268" i="2"/>
  <c r="CA269" i="2"/>
  <c r="BW267" i="2"/>
  <c r="BZ267" i="2" s="1"/>
  <c r="BU266" i="2"/>
  <c r="BV266" i="2" s="1"/>
  <c r="BW266" i="2" s="1"/>
  <c r="BQ265" i="2"/>
  <c r="BR265" i="2" s="1"/>
  <c r="BS265" i="2" s="1"/>
  <c r="BT265" i="2" s="1"/>
  <c r="BP264" i="2"/>
  <c r="R272" i="2"/>
  <c r="S272" i="2"/>
  <c r="T273" i="2"/>
  <c r="Q271" i="2"/>
  <c r="P273" i="2"/>
  <c r="U273" i="2" s="1"/>
  <c r="X631" i="2"/>
  <c r="CR274" i="2" l="1"/>
  <c r="CS274" i="2"/>
  <c r="CO274" i="2"/>
  <c r="CL273" i="2"/>
  <c r="CN273" i="2" s="1"/>
  <c r="CK272" i="2"/>
  <c r="CE266" i="2"/>
  <c r="CF267" i="2"/>
  <c r="BZ266" i="2"/>
  <c r="BX266" i="2"/>
  <c r="BX267" i="2"/>
  <c r="BU265" i="2"/>
  <c r="BV265" i="2" s="1"/>
  <c r="BW265" i="2" s="1"/>
  <c r="BZ265" i="2" s="1"/>
  <c r="BQ264" i="2"/>
  <c r="BR264" i="2" s="1"/>
  <c r="BS264" i="2" s="1"/>
  <c r="BT264" i="2" s="1"/>
  <c r="BP263" i="2"/>
  <c r="R271" i="2"/>
  <c r="S271" i="2"/>
  <c r="T272" i="2"/>
  <c r="Q270" i="2"/>
  <c r="P272" i="2"/>
  <c r="U272" i="2" s="1"/>
  <c r="X632" i="2"/>
  <c r="CR273" i="2" l="1"/>
  <c r="CS273" i="2"/>
  <c r="CO273" i="2"/>
  <c r="CL272" i="2"/>
  <c r="CN272" i="2" s="1"/>
  <c r="CK271" i="2"/>
  <c r="CE265" i="2"/>
  <c r="CF266" i="2"/>
  <c r="CA267" i="2"/>
  <c r="CA266" i="2"/>
  <c r="BX265" i="2"/>
  <c r="BU264" i="2"/>
  <c r="BV264" i="2" s="1"/>
  <c r="BW264" i="2" s="1"/>
  <c r="BZ264" i="2" s="1"/>
  <c r="BQ263" i="2"/>
  <c r="BR263" i="2" s="1"/>
  <c r="BS263" i="2" s="1"/>
  <c r="BT263" i="2" s="1"/>
  <c r="BP262" i="2"/>
  <c r="R270" i="2"/>
  <c r="S270" i="2"/>
  <c r="T271" i="2"/>
  <c r="Q269" i="2"/>
  <c r="P271" i="2"/>
  <c r="U271" i="2" s="1"/>
  <c r="X633" i="2"/>
  <c r="CR272" i="2" l="1"/>
  <c r="CS272" i="2"/>
  <c r="CO272" i="2"/>
  <c r="CL271" i="2"/>
  <c r="CN271" i="2" s="1"/>
  <c r="CK270" i="2"/>
  <c r="CE264" i="2"/>
  <c r="CF265" i="2"/>
  <c r="CA265" i="2"/>
  <c r="BX264" i="2"/>
  <c r="BU263" i="2"/>
  <c r="BV263" i="2" s="1"/>
  <c r="BQ262" i="2"/>
  <c r="BR262" i="2" s="1"/>
  <c r="BS262" i="2" s="1"/>
  <c r="BT262" i="2" s="1"/>
  <c r="BP261" i="2"/>
  <c r="R269" i="2"/>
  <c r="S269" i="2"/>
  <c r="T270" i="2"/>
  <c r="Q268" i="2"/>
  <c r="P270" i="2"/>
  <c r="U270" i="2" s="1"/>
  <c r="X634" i="2"/>
  <c r="CR271" i="2" l="1"/>
  <c r="CS271" i="2"/>
  <c r="CO271" i="2"/>
  <c r="CL270" i="2"/>
  <c r="CN270" i="2" s="1"/>
  <c r="CK269" i="2"/>
  <c r="CE263" i="2"/>
  <c r="CF264" i="2"/>
  <c r="CA264" i="2"/>
  <c r="BU262" i="2"/>
  <c r="BV262" i="2" s="1"/>
  <c r="BW262" i="2" s="1"/>
  <c r="BW263" i="2"/>
  <c r="BZ263" i="2" s="1"/>
  <c r="BQ261" i="2"/>
  <c r="BR261" i="2" s="1"/>
  <c r="BS261" i="2" s="1"/>
  <c r="BT261" i="2" s="1"/>
  <c r="BP260" i="2"/>
  <c r="R268" i="2"/>
  <c r="S268" i="2"/>
  <c r="T269" i="2"/>
  <c r="Q267" i="2"/>
  <c r="P269" i="2"/>
  <c r="U269" i="2" s="1"/>
  <c r="X635" i="2"/>
  <c r="CS270" i="2" l="1"/>
  <c r="CR270" i="2"/>
  <c r="CO270" i="2"/>
  <c r="CL269" i="2"/>
  <c r="CN269" i="2" s="1"/>
  <c r="CK268" i="2"/>
  <c r="CE262" i="2"/>
  <c r="CF263" i="2"/>
  <c r="BZ262" i="2"/>
  <c r="BX263" i="2"/>
  <c r="BX262" i="2"/>
  <c r="BU261" i="2"/>
  <c r="BV261" i="2" s="1"/>
  <c r="BQ260" i="2"/>
  <c r="BR260" i="2" s="1"/>
  <c r="BS260" i="2" s="1"/>
  <c r="BT260" i="2" s="1"/>
  <c r="BP259" i="2"/>
  <c r="R267" i="2"/>
  <c r="S267" i="2"/>
  <c r="T268" i="2"/>
  <c r="Q266" i="2"/>
  <c r="P268" i="2"/>
  <c r="U268" i="2" s="1"/>
  <c r="X636" i="2"/>
  <c r="CR269" i="2" l="1"/>
  <c r="CS269" i="2"/>
  <c r="CO269" i="2"/>
  <c r="CL268" i="2"/>
  <c r="CN268" i="2" s="1"/>
  <c r="CK267" i="2"/>
  <c r="CE261" i="2"/>
  <c r="CF262" i="2"/>
  <c r="CA262" i="2"/>
  <c r="CA263" i="2"/>
  <c r="BU260" i="2"/>
  <c r="BV260" i="2" s="1"/>
  <c r="BW261" i="2"/>
  <c r="BZ261" i="2" s="1"/>
  <c r="BQ259" i="2"/>
  <c r="BR259" i="2" s="1"/>
  <c r="BS259" i="2" s="1"/>
  <c r="BT259" i="2" s="1"/>
  <c r="BP258" i="2"/>
  <c r="R266" i="2"/>
  <c r="S266" i="2"/>
  <c r="T267" i="2"/>
  <c r="Q265" i="2"/>
  <c r="P267" i="2"/>
  <c r="U267" i="2" s="1"/>
  <c r="X637" i="2"/>
  <c r="CR268" i="2" l="1"/>
  <c r="CS268" i="2"/>
  <c r="CO268" i="2"/>
  <c r="CL267" i="2"/>
  <c r="CN267" i="2" s="1"/>
  <c r="CK266" i="2"/>
  <c r="CE260" i="2"/>
  <c r="CF261" i="2"/>
  <c r="BX261" i="2"/>
  <c r="BU259" i="2"/>
  <c r="BV259" i="2" s="1"/>
  <c r="BW260" i="2"/>
  <c r="BZ260" i="2" s="1"/>
  <c r="BQ258" i="2"/>
  <c r="BR258" i="2" s="1"/>
  <c r="BS258" i="2" s="1"/>
  <c r="BT258" i="2" s="1"/>
  <c r="BP257" i="2"/>
  <c r="R265" i="2"/>
  <c r="S265" i="2"/>
  <c r="T266" i="2"/>
  <c r="Q264" i="2"/>
  <c r="P266" i="2"/>
  <c r="U266" i="2" s="1"/>
  <c r="X638" i="2"/>
  <c r="CR267" i="2" l="1"/>
  <c r="CS267" i="2"/>
  <c r="CO267" i="2"/>
  <c r="CL266" i="2"/>
  <c r="CN266" i="2" s="1"/>
  <c r="CK265" i="2"/>
  <c r="CE259" i="2"/>
  <c r="CF260" i="2"/>
  <c r="BW259" i="2"/>
  <c r="BZ259" i="2" s="1"/>
  <c r="CA261" i="2"/>
  <c r="BX260" i="2"/>
  <c r="BU258" i="2"/>
  <c r="BV258" i="2" s="1"/>
  <c r="BW258" i="2" s="1"/>
  <c r="BQ257" i="2"/>
  <c r="BR257" i="2" s="1"/>
  <c r="BS257" i="2" s="1"/>
  <c r="BT257" i="2" s="1"/>
  <c r="BP256" i="2"/>
  <c r="R264" i="2"/>
  <c r="S264" i="2"/>
  <c r="T265" i="2"/>
  <c r="Q263" i="2"/>
  <c r="P265" i="2"/>
  <c r="U265" i="2" s="1"/>
  <c r="X639" i="2"/>
  <c r="CR266" i="2" l="1"/>
  <c r="CS266" i="2"/>
  <c r="CO266" i="2"/>
  <c r="CL265" i="2"/>
  <c r="CN265" i="2" s="1"/>
  <c r="CK264" i="2"/>
  <c r="BX259" i="2"/>
  <c r="CA259" i="2" s="1"/>
  <c r="BZ258" i="2"/>
  <c r="CE258" i="2"/>
  <c r="CF259" i="2"/>
  <c r="CA260" i="2"/>
  <c r="BX258" i="2"/>
  <c r="BU257" i="2"/>
  <c r="BV257" i="2" s="1"/>
  <c r="BQ256" i="2"/>
  <c r="BR256" i="2" s="1"/>
  <c r="BS256" i="2" s="1"/>
  <c r="BT256" i="2" s="1"/>
  <c r="BP255" i="2"/>
  <c r="R263" i="2"/>
  <c r="S263" i="2"/>
  <c r="T264" i="2"/>
  <c r="Q262" i="2"/>
  <c r="P264" i="2"/>
  <c r="U264" i="2" s="1"/>
  <c r="X640" i="2"/>
  <c r="CS265" i="2" l="1"/>
  <c r="CR265" i="2"/>
  <c r="CO265" i="2"/>
  <c r="CL264" i="2"/>
  <c r="CN264" i="2" s="1"/>
  <c r="CK263" i="2"/>
  <c r="CE257" i="2"/>
  <c r="CF258" i="2"/>
  <c r="CA258" i="2"/>
  <c r="BU256" i="2"/>
  <c r="BV256" i="2" s="1"/>
  <c r="BW256" i="2" s="1"/>
  <c r="BW257" i="2"/>
  <c r="BZ257" i="2" s="1"/>
  <c r="BQ255" i="2"/>
  <c r="BR255" i="2" s="1"/>
  <c r="BS255" i="2" s="1"/>
  <c r="BT255" i="2" s="1"/>
  <c r="BP254" i="2"/>
  <c r="R262" i="2"/>
  <c r="S262" i="2"/>
  <c r="T263" i="2"/>
  <c r="Q261" i="2"/>
  <c r="P263" i="2"/>
  <c r="U263" i="2" s="1"/>
  <c r="X641" i="2"/>
  <c r="CR264" i="2" l="1"/>
  <c r="CS264" i="2"/>
  <c r="CO264" i="2"/>
  <c r="CL263" i="2"/>
  <c r="CN263" i="2" s="1"/>
  <c r="CK262" i="2"/>
  <c r="CE256" i="2"/>
  <c r="CF257" i="2"/>
  <c r="BZ256" i="2"/>
  <c r="BX257" i="2"/>
  <c r="BX256" i="2"/>
  <c r="BU255" i="2"/>
  <c r="BV255" i="2" s="1"/>
  <c r="BW255" i="2" s="1"/>
  <c r="BZ255" i="2" s="1"/>
  <c r="BQ254" i="2"/>
  <c r="BR254" i="2" s="1"/>
  <c r="BS254" i="2" s="1"/>
  <c r="BT254" i="2" s="1"/>
  <c r="BP253" i="2"/>
  <c r="R261" i="2"/>
  <c r="S261" i="2"/>
  <c r="T262" i="2"/>
  <c r="Q260" i="2"/>
  <c r="P262" i="2"/>
  <c r="U262" i="2" s="1"/>
  <c r="X642" i="2"/>
  <c r="CS263" i="2" l="1"/>
  <c r="CR263" i="2"/>
  <c r="CO263" i="2"/>
  <c r="CL262" i="2"/>
  <c r="CN262" i="2" s="1"/>
  <c r="CK261" i="2"/>
  <c r="CE255" i="2"/>
  <c r="CF256" i="2"/>
  <c r="CA256" i="2"/>
  <c r="CA257" i="2"/>
  <c r="BX255" i="2"/>
  <c r="BU254" i="2"/>
  <c r="BV254" i="2" s="1"/>
  <c r="BQ253" i="2"/>
  <c r="BR253" i="2" s="1"/>
  <c r="BS253" i="2" s="1"/>
  <c r="BT253" i="2" s="1"/>
  <c r="BP252" i="2"/>
  <c r="R260" i="2"/>
  <c r="S260" i="2"/>
  <c r="T261" i="2"/>
  <c r="Q259" i="2"/>
  <c r="P261" i="2"/>
  <c r="U261" i="2" s="1"/>
  <c r="X643" i="2"/>
  <c r="CS262" i="2" l="1"/>
  <c r="CR262" i="2"/>
  <c r="CO262" i="2"/>
  <c r="CL261" i="2"/>
  <c r="CN261" i="2" s="1"/>
  <c r="CK260" i="2"/>
  <c r="CE254" i="2"/>
  <c r="CF255" i="2"/>
  <c r="CA255" i="2"/>
  <c r="BU253" i="2"/>
  <c r="BV253" i="2" s="1"/>
  <c r="BW254" i="2"/>
  <c r="BZ254" i="2" s="1"/>
  <c r="BQ252" i="2"/>
  <c r="BR252" i="2" s="1"/>
  <c r="BS252" i="2" s="1"/>
  <c r="BT252" i="2" s="1"/>
  <c r="BP251" i="2"/>
  <c r="R259" i="2"/>
  <c r="S259" i="2"/>
  <c r="T260" i="2"/>
  <c r="Q258" i="2"/>
  <c r="P260" i="2"/>
  <c r="U260" i="2" s="1"/>
  <c r="X644" i="2"/>
  <c r="CS261" i="2" l="1"/>
  <c r="CR261" i="2"/>
  <c r="CO261" i="2"/>
  <c r="CL260" i="2"/>
  <c r="CN260" i="2" s="1"/>
  <c r="CK259" i="2"/>
  <c r="CE253" i="2"/>
  <c r="CF254" i="2"/>
  <c r="BX254" i="2"/>
  <c r="BU252" i="2"/>
  <c r="BV252" i="2" s="1"/>
  <c r="BW252" i="2" s="1"/>
  <c r="BW253" i="2"/>
  <c r="BZ253" i="2" s="1"/>
  <c r="BQ251" i="2"/>
  <c r="BR251" i="2" s="1"/>
  <c r="BS251" i="2" s="1"/>
  <c r="BT251" i="2" s="1"/>
  <c r="BP250" i="2"/>
  <c r="R258" i="2"/>
  <c r="S258" i="2"/>
  <c r="T259" i="2"/>
  <c r="Q257" i="2"/>
  <c r="P259" i="2"/>
  <c r="U259" i="2" s="1"/>
  <c r="X645" i="2"/>
  <c r="CR260" i="2" l="1"/>
  <c r="CS260" i="2"/>
  <c r="CO260" i="2"/>
  <c r="CL259" i="2"/>
  <c r="CN259" i="2" s="1"/>
  <c r="CK258" i="2"/>
  <c r="CE252" i="2"/>
  <c r="CF253" i="2"/>
  <c r="BZ252" i="2"/>
  <c r="CA254" i="2"/>
  <c r="BX253" i="2"/>
  <c r="BX252" i="2"/>
  <c r="BU251" i="2"/>
  <c r="BV251" i="2" s="1"/>
  <c r="BQ250" i="2"/>
  <c r="BR250" i="2" s="1"/>
  <c r="BS250" i="2" s="1"/>
  <c r="BT250" i="2" s="1"/>
  <c r="BP249" i="2"/>
  <c r="R257" i="2"/>
  <c r="S257" i="2"/>
  <c r="T258" i="2"/>
  <c r="Q256" i="2"/>
  <c r="P258" i="2"/>
  <c r="U258" i="2" s="1"/>
  <c r="X646" i="2"/>
  <c r="CR259" i="2" l="1"/>
  <c r="CS259" i="2"/>
  <c r="CO259" i="2"/>
  <c r="CL258" i="2"/>
  <c r="CN258" i="2" s="1"/>
  <c r="CK257" i="2"/>
  <c r="CE251" i="2"/>
  <c r="CF252" i="2"/>
  <c r="CA252" i="2"/>
  <c r="CA253" i="2"/>
  <c r="BU250" i="2"/>
  <c r="BV250" i="2" s="1"/>
  <c r="BW250" i="2" s="1"/>
  <c r="BW251" i="2"/>
  <c r="BZ251" i="2" s="1"/>
  <c r="BQ249" i="2"/>
  <c r="BR249" i="2" s="1"/>
  <c r="BS249" i="2" s="1"/>
  <c r="BT249" i="2" s="1"/>
  <c r="BP248" i="2"/>
  <c r="R256" i="2"/>
  <c r="S256" i="2"/>
  <c r="T257" i="2"/>
  <c r="Q255" i="2"/>
  <c r="P257" i="2"/>
  <c r="U257" i="2" s="1"/>
  <c r="X647" i="2"/>
  <c r="CR258" i="2" l="1"/>
  <c r="CS258" i="2"/>
  <c r="CO258" i="2"/>
  <c r="CL257" i="2"/>
  <c r="CN257" i="2" s="1"/>
  <c r="CK256" i="2"/>
  <c r="CE250" i="2"/>
  <c r="CF251" i="2"/>
  <c r="BZ250" i="2"/>
  <c r="BX251" i="2"/>
  <c r="BX250" i="2"/>
  <c r="BU249" i="2"/>
  <c r="BV249" i="2" s="1"/>
  <c r="BQ248" i="2"/>
  <c r="BR248" i="2" s="1"/>
  <c r="BS248" i="2" s="1"/>
  <c r="BT248" i="2" s="1"/>
  <c r="BP247" i="2"/>
  <c r="R255" i="2"/>
  <c r="S255" i="2"/>
  <c r="T256" i="2"/>
  <c r="Q254" i="2"/>
  <c r="P256" i="2"/>
  <c r="U256" i="2" s="1"/>
  <c r="X648" i="2"/>
  <c r="CR257" i="2" l="1"/>
  <c r="CS257" i="2"/>
  <c r="CO257" i="2"/>
  <c r="CL256" i="2"/>
  <c r="CN256" i="2" s="1"/>
  <c r="CK255" i="2"/>
  <c r="CE249" i="2"/>
  <c r="CF250" i="2"/>
  <c r="CA250" i="2"/>
  <c r="CA251" i="2"/>
  <c r="BU248" i="2"/>
  <c r="BV248" i="2" s="1"/>
  <c r="BW248" i="2" s="1"/>
  <c r="BW249" i="2"/>
  <c r="BZ249" i="2" s="1"/>
  <c r="BQ247" i="2"/>
  <c r="BR247" i="2" s="1"/>
  <c r="BS247" i="2" s="1"/>
  <c r="BT247" i="2" s="1"/>
  <c r="BP246" i="2"/>
  <c r="R254" i="2"/>
  <c r="S254" i="2"/>
  <c r="T255" i="2"/>
  <c r="Q253" i="2"/>
  <c r="P255" i="2"/>
  <c r="U255" i="2" s="1"/>
  <c r="X649" i="2"/>
  <c r="CR256" i="2" l="1"/>
  <c r="CS256" i="2"/>
  <c r="CO256" i="2"/>
  <c r="CL255" i="2"/>
  <c r="CN255" i="2" s="1"/>
  <c r="CK254" i="2"/>
  <c r="CE248" i="2"/>
  <c r="CF249" i="2"/>
  <c r="BZ248" i="2"/>
  <c r="BX249" i="2"/>
  <c r="BX248" i="2"/>
  <c r="BU247" i="2"/>
  <c r="BV247" i="2" s="1"/>
  <c r="BW247" i="2" s="1"/>
  <c r="BZ247" i="2" s="1"/>
  <c r="BQ246" i="2"/>
  <c r="BR246" i="2" s="1"/>
  <c r="BS246" i="2" s="1"/>
  <c r="BT246" i="2" s="1"/>
  <c r="BP245" i="2"/>
  <c r="R253" i="2"/>
  <c r="S253" i="2"/>
  <c r="T254" i="2"/>
  <c r="Q252" i="2"/>
  <c r="P254" i="2"/>
  <c r="U254" i="2" s="1"/>
  <c r="X650" i="2"/>
  <c r="CR255" i="2" l="1"/>
  <c r="CS255" i="2"/>
  <c r="CO255" i="2"/>
  <c r="CL254" i="2"/>
  <c r="CN254" i="2" s="1"/>
  <c r="CK253" i="2"/>
  <c r="CE247" i="2"/>
  <c r="CF248" i="2"/>
  <c r="CA248" i="2"/>
  <c r="CA249" i="2"/>
  <c r="BX247" i="2"/>
  <c r="BU246" i="2"/>
  <c r="BV246" i="2" s="1"/>
  <c r="BQ245" i="2"/>
  <c r="BR245" i="2" s="1"/>
  <c r="BS245" i="2" s="1"/>
  <c r="BT245" i="2" s="1"/>
  <c r="BP244" i="2"/>
  <c r="R252" i="2"/>
  <c r="S252" i="2"/>
  <c r="T253" i="2"/>
  <c r="Q251" i="2"/>
  <c r="P253" i="2"/>
  <c r="U253" i="2" s="1"/>
  <c r="X651" i="2"/>
  <c r="CS254" i="2" l="1"/>
  <c r="CR254" i="2"/>
  <c r="CO254" i="2"/>
  <c r="CL253" i="2"/>
  <c r="CN253" i="2" s="1"/>
  <c r="CK252" i="2"/>
  <c r="CE246" i="2"/>
  <c r="CF247" i="2"/>
  <c r="CA247" i="2"/>
  <c r="BU245" i="2"/>
  <c r="BV245" i="2" s="1"/>
  <c r="BW246" i="2"/>
  <c r="BZ246" i="2" s="1"/>
  <c r="BQ244" i="2"/>
  <c r="BR244" i="2" s="1"/>
  <c r="BS244" i="2" s="1"/>
  <c r="BT244" i="2" s="1"/>
  <c r="BP243" i="2"/>
  <c r="R251" i="2"/>
  <c r="S251" i="2"/>
  <c r="T252" i="2"/>
  <c r="Q250" i="2"/>
  <c r="P252" i="2"/>
  <c r="U252" i="2" s="1"/>
  <c r="X652" i="2"/>
  <c r="CS253" i="2" l="1"/>
  <c r="CR253" i="2"/>
  <c r="CO253" i="2"/>
  <c r="CL252" i="2"/>
  <c r="CN252" i="2" s="1"/>
  <c r="CK251" i="2"/>
  <c r="CE245" i="2"/>
  <c r="CF246" i="2"/>
  <c r="BX246" i="2"/>
  <c r="BU244" i="2"/>
  <c r="BV244" i="2" s="1"/>
  <c r="BW245" i="2"/>
  <c r="BZ245" i="2" s="1"/>
  <c r="BQ243" i="2"/>
  <c r="BR243" i="2" s="1"/>
  <c r="BS243" i="2" s="1"/>
  <c r="BT243" i="2" s="1"/>
  <c r="BP242" i="2"/>
  <c r="R250" i="2"/>
  <c r="S250" i="2"/>
  <c r="T251" i="2"/>
  <c r="Q249" i="2"/>
  <c r="P251" i="2"/>
  <c r="U251" i="2" s="1"/>
  <c r="X653" i="2"/>
  <c r="CR252" i="2" l="1"/>
  <c r="CS252" i="2"/>
  <c r="CO252" i="2"/>
  <c r="CL251" i="2"/>
  <c r="CN251" i="2" s="1"/>
  <c r="CK250" i="2"/>
  <c r="CE244" i="2"/>
  <c r="CF245" i="2"/>
  <c r="CA246" i="2"/>
  <c r="BW244" i="2"/>
  <c r="BZ244" i="2" s="1"/>
  <c r="BX245" i="2"/>
  <c r="BU243" i="2"/>
  <c r="BV243" i="2" s="1"/>
  <c r="BQ242" i="2"/>
  <c r="BR242" i="2" s="1"/>
  <c r="BS242" i="2" s="1"/>
  <c r="BT242" i="2" s="1"/>
  <c r="BP241" i="2"/>
  <c r="R249" i="2"/>
  <c r="S249" i="2"/>
  <c r="T250" i="2"/>
  <c r="Q248" i="2"/>
  <c r="P250" i="2"/>
  <c r="U250" i="2" s="1"/>
  <c r="X654" i="2"/>
  <c r="CR251" i="2" l="1"/>
  <c r="CS251" i="2"/>
  <c r="CO251" i="2"/>
  <c r="CL250" i="2"/>
  <c r="CN250" i="2" s="1"/>
  <c r="CK249" i="2"/>
  <c r="BX244" i="2"/>
  <c r="CA244" i="2" s="1"/>
  <c r="CE243" i="2"/>
  <c r="CF244" i="2"/>
  <c r="CA245" i="2"/>
  <c r="BW243" i="2"/>
  <c r="BZ243" i="2" s="1"/>
  <c r="BU242" i="2"/>
  <c r="BV242" i="2" s="1"/>
  <c r="BW242" i="2" s="1"/>
  <c r="BQ241" i="2"/>
  <c r="BR241" i="2" s="1"/>
  <c r="BS241" i="2" s="1"/>
  <c r="BT241" i="2" s="1"/>
  <c r="BP240" i="2"/>
  <c r="R248" i="2"/>
  <c r="S248" i="2"/>
  <c r="T249" i="2"/>
  <c r="Q247" i="2"/>
  <c r="P249" i="2"/>
  <c r="U249" i="2" s="1"/>
  <c r="X655" i="2"/>
  <c r="CR250" i="2" l="1"/>
  <c r="CS250" i="2"/>
  <c r="CO250" i="2"/>
  <c r="CL249" i="2"/>
  <c r="CN249" i="2" s="1"/>
  <c r="CK248" i="2"/>
  <c r="BZ242" i="2"/>
  <c r="CE242" i="2"/>
  <c r="CF243" i="2"/>
  <c r="BX242" i="2"/>
  <c r="BX243" i="2"/>
  <c r="BU241" i="2"/>
  <c r="BV241" i="2" s="1"/>
  <c r="BW241" i="2" s="1"/>
  <c r="BZ241" i="2" s="1"/>
  <c r="BQ240" i="2"/>
  <c r="BR240" i="2" s="1"/>
  <c r="BS240" i="2" s="1"/>
  <c r="BT240" i="2" s="1"/>
  <c r="BP239" i="2"/>
  <c r="R247" i="2"/>
  <c r="S247" i="2"/>
  <c r="T248" i="2"/>
  <c r="Q246" i="2"/>
  <c r="P248" i="2"/>
  <c r="U248" i="2" s="1"/>
  <c r="X656" i="2"/>
  <c r="CR249" i="2" l="1"/>
  <c r="CS249" i="2"/>
  <c r="CO249" i="2"/>
  <c r="CL248" i="2"/>
  <c r="CN248" i="2" s="1"/>
  <c r="CK247" i="2"/>
  <c r="CE241" i="2"/>
  <c r="CF242" i="2"/>
  <c r="CA243" i="2"/>
  <c r="CA242" i="2"/>
  <c r="BX241" i="2"/>
  <c r="BU240" i="2"/>
  <c r="BV240" i="2" s="1"/>
  <c r="BQ239" i="2"/>
  <c r="BR239" i="2" s="1"/>
  <c r="BS239" i="2" s="1"/>
  <c r="BT239" i="2" s="1"/>
  <c r="BP238" i="2"/>
  <c r="R246" i="2"/>
  <c r="S246" i="2"/>
  <c r="T247" i="2"/>
  <c r="Q245" i="2"/>
  <c r="P247" i="2"/>
  <c r="U247" i="2" s="1"/>
  <c r="X657" i="2"/>
  <c r="CR248" i="2" l="1"/>
  <c r="CS248" i="2"/>
  <c r="CO248" i="2"/>
  <c r="CL247" i="2"/>
  <c r="CN247" i="2" s="1"/>
  <c r="CK246" i="2"/>
  <c r="CE240" i="2"/>
  <c r="CF241" i="2"/>
  <c r="CA241" i="2"/>
  <c r="BU239" i="2"/>
  <c r="BV239" i="2" s="1"/>
  <c r="BW239" i="2" s="1"/>
  <c r="BW240" i="2"/>
  <c r="BZ240" i="2" s="1"/>
  <c r="BQ238" i="2"/>
  <c r="BR238" i="2" s="1"/>
  <c r="BS238" i="2" s="1"/>
  <c r="BT238" i="2" s="1"/>
  <c r="BP237" i="2"/>
  <c r="R245" i="2"/>
  <c r="S245" i="2"/>
  <c r="T246" i="2"/>
  <c r="Q244" i="2"/>
  <c r="P246" i="2"/>
  <c r="U246" i="2" s="1"/>
  <c r="X658" i="2"/>
  <c r="CS247" i="2" l="1"/>
  <c r="CR247" i="2"/>
  <c r="CO247" i="2"/>
  <c r="CL246" i="2"/>
  <c r="CN246" i="2" s="1"/>
  <c r="CK245" i="2"/>
  <c r="CE239" i="2"/>
  <c r="CF240" i="2"/>
  <c r="BZ239" i="2"/>
  <c r="BX240" i="2"/>
  <c r="BX239" i="2"/>
  <c r="BU238" i="2"/>
  <c r="BV238" i="2" s="1"/>
  <c r="BQ237" i="2"/>
  <c r="BR237" i="2" s="1"/>
  <c r="BS237" i="2" s="1"/>
  <c r="BT237" i="2" s="1"/>
  <c r="BP236" i="2"/>
  <c r="R244" i="2"/>
  <c r="S244" i="2"/>
  <c r="T245" i="2"/>
  <c r="Q243" i="2"/>
  <c r="P245" i="2"/>
  <c r="U245" i="2" s="1"/>
  <c r="X659" i="2"/>
  <c r="CR246" i="2" l="1"/>
  <c r="CS246" i="2"/>
  <c r="CO246" i="2"/>
  <c r="CL245" i="2"/>
  <c r="CN245" i="2" s="1"/>
  <c r="CK244" i="2"/>
  <c r="CE238" i="2"/>
  <c r="CF239" i="2"/>
  <c r="CA239" i="2"/>
  <c r="CA240" i="2"/>
  <c r="BU237" i="2"/>
  <c r="BV237" i="2" s="1"/>
  <c r="BW238" i="2"/>
  <c r="BZ238" i="2" s="1"/>
  <c r="BQ236" i="2"/>
  <c r="BR236" i="2" s="1"/>
  <c r="BS236" i="2" s="1"/>
  <c r="BT236" i="2" s="1"/>
  <c r="BP235" i="2"/>
  <c r="R243" i="2"/>
  <c r="S243" i="2"/>
  <c r="T244" i="2"/>
  <c r="Q242" i="2"/>
  <c r="P244" i="2"/>
  <c r="U244" i="2" s="1"/>
  <c r="X660" i="2"/>
  <c r="CS245" i="2" l="1"/>
  <c r="CR245" i="2"/>
  <c r="CO245" i="2"/>
  <c r="CL244" i="2"/>
  <c r="CN244" i="2" s="1"/>
  <c r="CK243" i="2"/>
  <c r="CE237" i="2"/>
  <c r="CF238" i="2"/>
  <c r="BX238" i="2"/>
  <c r="BU236" i="2"/>
  <c r="BV236" i="2" s="1"/>
  <c r="BW236" i="2" s="1"/>
  <c r="BW237" i="2"/>
  <c r="BZ237" i="2" s="1"/>
  <c r="BQ235" i="2"/>
  <c r="BR235" i="2" s="1"/>
  <c r="BS235" i="2" s="1"/>
  <c r="BT235" i="2" s="1"/>
  <c r="BP234" i="2"/>
  <c r="R242" i="2"/>
  <c r="S242" i="2"/>
  <c r="T243" i="2"/>
  <c r="Q241" i="2"/>
  <c r="P243" i="2"/>
  <c r="U243" i="2" s="1"/>
  <c r="X661" i="2"/>
  <c r="CR244" i="2" l="1"/>
  <c r="CS244" i="2"/>
  <c r="CO244" i="2"/>
  <c r="CL243" i="2"/>
  <c r="CN243" i="2" s="1"/>
  <c r="CK242" i="2"/>
  <c r="CE236" i="2"/>
  <c r="CF237" i="2"/>
  <c r="BZ236" i="2"/>
  <c r="CA238" i="2"/>
  <c r="BX237" i="2"/>
  <c r="BX236" i="2"/>
  <c r="BU235" i="2"/>
  <c r="BV235" i="2" s="1"/>
  <c r="BW235" i="2" s="1"/>
  <c r="BZ235" i="2" s="1"/>
  <c r="BQ234" i="2"/>
  <c r="BR234" i="2" s="1"/>
  <c r="BS234" i="2" s="1"/>
  <c r="BT234" i="2" s="1"/>
  <c r="BP233" i="2"/>
  <c r="R241" i="2"/>
  <c r="S241" i="2"/>
  <c r="T242" i="2"/>
  <c r="Q240" i="2"/>
  <c r="P242" i="2"/>
  <c r="U242" i="2" s="1"/>
  <c r="X662" i="2"/>
  <c r="CR243" i="2" l="1"/>
  <c r="CS243" i="2"/>
  <c r="CO243" i="2"/>
  <c r="CL242" i="2"/>
  <c r="CN242" i="2" s="1"/>
  <c r="CK241" i="2"/>
  <c r="CE235" i="2"/>
  <c r="CF236" i="2"/>
  <c r="CA236" i="2"/>
  <c r="CA237" i="2"/>
  <c r="BX235" i="2"/>
  <c r="BU234" i="2"/>
  <c r="BV234" i="2" s="1"/>
  <c r="BQ233" i="2"/>
  <c r="BR233" i="2" s="1"/>
  <c r="BS233" i="2" s="1"/>
  <c r="BT233" i="2" s="1"/>
  <c r="BP232" i="2"/>
  <c r="R240" i="2"/>
  <c r="S240" i="2"/>
  <c r="T241" i="2"/>
  <c r="Q239" i="2"/>
  <c r="P241" i="2"/>
  <c r="U241" i="2" s="1"/>
  <c r="X663" i="2"/>
  <c r="CS242" i="2" l="1"/>
  <c r="CR242" i="2"/>
  <c r="CO242" i="2"/>
  <c r="CL241" i="2"/>
  <c r="CN241" i="2" s="1"/>
  <c r="CK240" i="2"/>
  <c r="CE234" i="2"/>
  <c r="CF235" i="2"/>
  <c r="CA235" i="2"/>
  <c r="BU233" i="2"/>
  <c r="BV233" i="2" s="1"/>
  <c r="BW233" i="2" s="1"/>
  <c r="BW234" i="2"/>
  <c r="BZ234" i="2" s="1"/>
  <c r="BQ232" i="2"/>
  <c r="BR232" i="2" s="1"/>
  <c r="BS232" i="2" s="1"/>
  <c r="BT232" i="2" s="1"/>
  <c r="BP231" i="2"/>
  <c r="R239" i="2"/>
  <c r="S239" i="2"/>
  <c r="T240" i="2"/>
  <c r="Q238" i="2"/>
  <c r="P240" i="2"/>
  <c r="U240" i="2" s="1"/>
  <c r="X664" i="2"/>
  <c r="CR241" i="2" l="1"/>
  <c r="CS241" i="2"/>
  <c r="CO241" i="2"/>
  <c r="CL240" i="2"/>
  <c r="CN240" i="2" s="1"/>
  <c r="CK239" i="2"/>
  <c r="CE233" i="2"/>
  <c r="CF234" i="2"/>
  <c r="BZ233" i="2"/>
  <c r="BX234" i="2"/>
  <c r="BX233" i="2"/>
  <c r="BU232" i="2"/>
  <c r="BV232" i="2" s="1"/>
  <c r="BQ231" i="2"/>
  <c r="BR231" i="2" s="1"/>
  <c r="BS231" i="2" s="1"/>
  <c r="BT231" i="2" s="1"/>
  <c r="BP230" i="2"/>
  <c r="R238" i="2"/>
  <c r="S238" i="2"/>
  <c r="T239" i="2"/>
  <c r="Q237" i="2"/>
  <c r="P239" i="2"/>
  <c r="U239" i="2" s="1"/>
  <c r="X665" i="2"/>
  <c r="CR240" i="2" l="1"/>
  <c r="CS240" i="2"/>
  <c r="CO240" i="2"/>
  <c r="CL239" i="2"/>
  <c r="CN239" i="2" s="1"/>
  <c r="CK238" i="2"/>
  <c r="CE232" i="2"/>
  <c r="CF233" i="2"/>
  <c r="CA233" i="2"/>
  <c r="CA234" i="2"/>
  <c r="BU231" i="2"/>
  <c r="BV231" i="2" s="1"/>
  <c r="BW231" i="2" s="1"/>
  <c r="BW232" i="2"/>
  <c r="BZ232" i="2" s="1"/>
  <c r="BQ230" i="2"/>
  <c r="BR230" i="2" s="1"/>
  <c r="BS230" i="2" s="1"/>
  <c r="BT230" i="2" s="1"/>
  <c r="BP229" i="2"/>
  <c r="R237" i="2"/>
  <c r="S237" i="2"/>
  <c r="T238" i="2"/>
  <c r="Q236" i="2"/>
  <c r="P238" i="2"/>
  <c r="U238" i="2" s="1"/>
  <c r="X666" i="2"/>
  <c r="CR239" i="2" l="1"/>
  <c r="CS239" i="2"/>
  <c r="CO239" i="2"/>
  <c r="CL238" i="2"/>
  <c r="CN238" i="2" s="1"/>
  <c r="CK237" i="2"/>
  <c r="CE231" i="2"/>
  <c r="CF232" i="2"/>
  <c r="BZ231" i="2"/>
  <c r="BX232" i="2"/>
  <c r="BX231" i="2"/>
  <c r="BU230" i="2"/>
  <c r="BV230" i="2" s="1"/>
  <c r="BQ229" i="2"/>
  <c r="BR229" i="2" s="1"/>
  <c r="BS229" i="2" s="1"/>
  <c r="BT229" i="2" s="1"/>
  <c r="BP228" i="2"/>
  <c r="R236" i="2"/>
  <c r="S236" i="2"/>
  <c r="T237" i="2"/>
  <c r="Q235" i="2"/>
  <c r="P237" i="2"/>
  <c r="U237" i="2" s="1"/>
  <c r="X667" i="2"/>
  <c r="CS238" i="2" l="1"/>
  <c r="CR238" i="2"/>
  <c r="CO238" i="2"/>
  <c r="CL237" i="2"/>
  <c r="CN237" i="2" s="1"/>
  <c r="CK236" i="2"/>
  <c r="CE230" i="2"/>
  <c r="CF231" i="2"/>
  <c r="CA231" i="2"/>
  <c r="CA232" i="2"/>
  <c r="BU229" i="2"/>
  <c r="BV229" i="2" s="1"/>
  <c r="BW229" i="2" s="1"/>
  <c r="BW230" i="2"/>
  <c r="BZ230" i="2" s="1"/>
  <c r="BQ228" i="2"/>
  <c r="BR228" i="2" s="1"/>
  <c r="BS228" i="2" s="1"/>
  <c r="BT228" i="2" s="1"/>
  <c r="BP227" i="2"/>
  <c r="R235" i="2"/>
  <c r="S235" i="2"/>
  <c r="T236" i="2"/>
  <c r="Q234" i="2"/>
  <c r="P236" i="2"/>
  <c r="U236" i="2" s="1"/>
  <c r="X668" i="2"/>
  <c r="CR237" i="2" l="1"/>
  <c r="CS237" i="2"/>
  <c r="CO237" i="2"/>
  <c r="CL236" i="2"/>
  <c r="CN236" i="2" s="1"/>
  <c r="CK235" i="2"/>
  <c r="CE229" i="2"/>
  <c r="CF230" i="2"/>
  <c r="BZ229" i="2"/>
  <c r="BX230" i="2"/>
  <c r="BX229" i="2"/>
  <c r="BU228" i="2"/>
  <c r="BV228" i="2" s="1"/>
  <c r="BQ227" i="2"/>
  <c r="BR227" i="2" s="1"/>
  <c r="BS227" i="2" s="1"/>
  <c r="BT227" i="2" s="1"/>
  <c r="BP226" i="2"/>
  <c r="R234" i="2"/>
  <c r="S234" i="2"/>
  <c r="T235" i="2"/>
  <c r="Q233" i="2"/>
  <c r="P235" i="2"/>
  <c r="U235" i="2" s="1"/>
  <c r="X669" i="2"/>
  <c r="CR236" i="2" l="1"/>
  <c r="CS236" i="2"/>
  <c r="CO236" i="2"/>
  <c r="CL235" i="2"/>
  <c r="CN235" i="2" s="1"/>
  <c r="CK234" i="2"/>
  <c r="CE228" i="2"/>
  <c r="CF229" i="2"/>
  <c r="CA229" i="2"/>
  <c r="CA230" i="2"/>
  <c r="BU227" i="2"/>
  <c r="BV227" i="2" s="1"/>
  <c r="BW227" i="2" s="1"/>
  <c r="BW228" i="2"/>
  <c r="BZ228" i="2" s="1"/>
  <c r="BQ226" i="2"/>
  <c r="BR226" i="2" s="1"/>
  <c r="BS226" i="2" s="1"/>
  <c r="BT226" i="2" s="1"/>
  <c r="BP225" i="2"/>
  <c r="R233" i="2"/>
  <c r="S233" i="2"/>
  <c r="T234" i="2"/>
  <c r="Q232" i="2"/>
  <c r="P234" i="2"/>
  <c r="U234" i="2" s="1"/>
  <c r="X670" i="2"/>
  <c r="CS235" i="2" l="1"/>
  <c r="CR235" i="2"/>
  <c r="CO235" i="2"/>
  <c r="CL234" i="2"/>
  <c r="CN234" i="2" s="1"/>
  <c r="CK233" i="2"/>
  <c r="CE227" i="2"/>
  <c r="CF228" i="2"/>
  <c r="BZ227" i="2"/>
  <c r="BX228" i="2"/>
  <c r="BX227" i="2"/>
  <c r="BU226" i="2"/>
  <c r="BV226" i="2" s="1"/>
  <c r="BW226" i="2" s="1"/>
  <c r="BZ226" i="2" s="1"/>
  <c r="BQ225" i="2"/>
  <c r="BR225" i="2" s="1"/>
  <c r="BS225" i="2" s="1"/>
  <c r="BT225" i="2" s="1"/>
  <c r="BP224" i="2"/>
  <c r="R232" i="2"/>
  <c r="S232" i="2"/>
  <c r="T233" i="2"/>
  <c r="Q231" i="2"/>
  <c r="P233" i="2"/>
  <c r="U233" i="2" s="1"/>
  <c r="X671" i="2"/>
  <c r="CR234" i="2" l="1"/>
  <c r="CS234" i="2"/>
  <c r="CO234" i="2"/>
  <c r="CL233" i="2"/>
  <c r="CN233" i="2" s="1"/>
  <c r="CK232" i="2"/>
  <c r="CE226" i="2"/>
  <c r="CF227" i="2"/>
  <c r="CA227" i="2"/>
  <c r="CA228" i="2"/>
  <c r="BX226" i="2"/>
  <c r="BU225" i="2"/>
  <c r="BV225" i="2" s="1"/>
  <c r="BQ224" i="2"/>
  <c r="BR224" i="2" s="1"/>
  <c r="BS224" i="2" s="1"/>
  <c r="BT224" i="2" s="1"/>
  <c r="BP223" i="2"/>
  <c r="R231" i="2"/>
  <c r="S231" i="2"/>
  <c r="T232" i="2"/>
  <c r="Q230" i="2"/>
  <c r="P232" i="2"/>
  <c r="U232" i="2" s="1"/>
  <c r="X672" i="2"/>
  <c r="CS233" i="2" l="1"/>
  <c r="CR233" i="2"/>
  <c r="CO233" i="2"/>
  <c r="CL232" i="2"/>
  <c r="CN232" i="2" s="1"/>
  <c r="CK231" i="2"/>
  <c r="CE225" i="2"/>
  <c r="CF226" i="2"/>
  <c r="CA226" i="2"/>
  <c r="BU224" i="2"/>
  <c r="BV224" i="2" s="1"/>
  <c r="BW225" i="2"/>
  <c r="BZ225" i="2" s="1"/>
  <c r="BQ223" i="2"/>
  <c r="BR223" i="2" s="1"/>
  <c r="BS223" i="2" s="1"/>
  <c r="BT223" i="2" s="1"/>
  <c r="BP222" i="2"/>
  <c r="R230" i="2"/>
  <c r="S230" i="2"/>
  <c r="T231" i="2"/>
  <c r="Q229" i="2"/>
  <c r="P231" i="2"/>
  <c r="U231" i="2" s="1"/>
  <c r="X673" i="2"/>
  <c r="CR232" i="2" l="1"/>
  <c r="CS232" i="2"/>
  <c r="CO232" i="2"/>
  <c r="CL231" i="2"/>
  <c r="CN231" i="2" s="1"/>
  <c r="CK230" i="2"/>
  <c r="CE224" i="2"/>
  <c r="CF225" i="2"/>
  <c r="BX225" i="2"/>
  <c r="BU223" i="2"/>
  <c r="BV223" i="2" s="1"/>
  <c r="BW223" i="2" s="1"/>
  <c r="BW224" i="2"/>
  <c r="BZ224" i="2" s="1"/>
  <c r="BQ222" i="2"/>
  <c r="BR222" i="2" s="1"/>
  <c r="BS222" i="2" s="1"/>
  <c r="BT222" i="2" s="1"/>
  <c r="BP221" i="2"/>
  <c r="R229" i="2"/>
  <c r="S229" i="2"/>
  <c r="T230" i="2"/>
  <c r="Q228" i="2"/>
  <c r="P230" i="2"/>
  <c r="U230" i="2" s="1"/>
  <c r="X674" i="2"/>
  <c r="CS231" i="2" l="1"/>
  <c r="CR231" i="2"/>
  <c r="CO231" i="2"/>
  <c r="CL230" i="2"/>
  <c r="CN230" i="2" s="1"/>
  <c r="CK229" i="2"/>
  <c r="CE223" i="2"/>
  <c r="CF224" i="2"/>
  <c r="BZ223" i="2"/>
  <c r="CA225" i="2"/>
  <c r="BX224" i="2"/>
  <c r="BX223" i="2"/>
  <c r="BU222" i="2"/>
  <c r="BV222" i="2" s="1"/>
  <c r="BW222" i="2" s="1"/>
  <c r="BZ222" i="2" s="1"/>
  <c r="BQ221" i="2"/>
  <c r="BR221" i="2" s="1"/>
  <c r="BS221" i="2" s="1"/>
  <c r="BT221" i="2" s="1"/>
  <c r="BP220" i="2"/>
  <c r="R228" i="2"/>
  <c r="S228" i="2"/>
  <c r="T229" i="2"/>
  <c r="Q227" i="2"/>
  <c r="P229" i="2"/>
  <c r="U229" i="2" s="1"/>
  <c r="X675" i="2"/>
  <c r="CR230" i="2" l="1"/>
  <c r="CS230" i="2"/>
  <c r="CO230" i="2"/>
  <c r="CL229" i="2"/>
  <c r="CN229" i="2" s="1"/>
  <c r="CK228" i="2"/>
  <c r="CE222" i="2"/>
  <c r="CF223" i="2"/>
  <c r="CA223" i="2"/>
  <c r="CA224" i="2"/>
  <c r="BX222" i="2"/>
  <c r="BU221" i="2"/>
  <c r="BV221" i="2" s="1"/>
  <c r="BW221" i="2" s="1"/>
  <c r="BZ221" i="2" s="1"/>
  <c r="BQ220" i="2"/>
  <c r="BR220" i="2" s="1"/>
  <c r="BS220" i="2" s="1"/>
  <c r="BT220" i="2" s="1"/>
  <c r="BP219" i="2"/>
  <c r="R227" i="2"/>
  <c r="S227" i="2"/>
  <c r="T228" i="2"/>
  <c r="Q226" i="2"/>
  <c r="P228" i="2"/>
  <c r="U228" i="2" s="1"/>
  <c r="X676" i="2"/>
  <c r="CS229" i="2" l="1"/>
  <c r="CR229" i="2"/>
  <c r="CO229" i="2"/>
  <c r="CL228" i="2"/>
  <c r="CN228" i="2" s="1"/>
  <c r="CK227" i="2"/>
  <c r="CE221" i="2"/>
  <c r="CF222" i="2"/>
  <c r="CA222" i="2"/>
  <c r="BX221" i="2"/>
  <c r="BU220" i="2"/>
  <c r="BV220" i="2" s="1"/>
  <c r="BQ219" i="2"/>
  <c r="BR219" i="2" s="1"/>
  <c r="BS219" i="2" s="1"/>
  <c r="BT219" i="2" s="1"/>
  <c r="BP218" i="2"/>
  <c r="R226" i="2"/>
  <c r="S226" i="2"/>
  <c r="T227" i="2"/>
  <c r="Q225" i="2"/>
  <c r="P227" i="2"/>
  <c r="U227" i="2" s="1"/>
  <c r="X677" i="2"/>
  <c r="CR228" i="2" l="1"/>
  <c r="CS228" i="2"/>
  <c r="CO228" i="2"/>
  <c r="CL227" i="2"/>
  <c r="CN227" i="2" s="1"/>
  <c r="CK226" i="2"/>
  <c r="CE220" i="2"/>
  <c r="CF221" i="2"/>
  <c r="CA221" i="2"/>
  <c r="BU219" i="2"/>
  <c r="BV219" i="2" s="1"/>
  <c r="BW220" i="2"/>
  <c r="BZ220" i="2" s="1"/>
  <c r="BQ218" i="2"/>
  <c r="BR218" i="2" s="1"/>
  <c r="BS218" i="2" s="1"/>
  <c r="BT218" i="2" s="1"/>
  <c r="BP217" i="2"/>
  <c r="R225" i="2"/>
  <c r="S225" i="2"/>
  <c r="T226" i="2"/>
  <c r="Q224" i="2"/>
  <c r="P226" i="2"/>
  <c r="U226" i="2" s="1"/>
  <c r="X678" i="2"/>
  <c r="CR227" i="2" l="1"/>
  <c r="CS227" i="2"/>
  <c r="CO227" i="2"/>
  <c r="CL226" i="2"/>
  <c r="CN226" i="2" s="1"/>
  <c r="CK225" i="2"/>
  <c r="CE219" i="2"/>
  <c r="CF220" i="2"/>
  <c r="BX220" i="2"/>
  <c r="BW219" i="2"/>
  <c r="BZ219" i="2" s="1"/>
  <c r="BU218" i="2"/>
  <c r="BV218" i="2" s="1"/>
  <c r="BQ217" i="2"/>
  <c r="BR217" i="2" s="1"/>
  <c r="BS217" i="2" s="1"/>
  <c r="BT217" i="2" s="1"/>
  <c r="BP216" i="2"/>
  <c r="R224" i="2"/>
  <c r="S224" i="2"/>
  <c r="T225" i="2"/>
  <c r="Q223" i="2"/>
  <c r="P225" i="2"/>
  <c r="U225" i="2" s="1"/>
  <c r="X679" i="2"/>
  <c r="CR226" i="2" l="1"/>
  <c r="CS226" i="2"/>
  <c r="CO226" i="2"/>
  <c r="CL225" i="2"/>
  <c r="CN225" i="2" s="1"/>
  <c r="CK224" i="2"/>
  <c r="CE218" i="2"/>
  <c r="CF219" i="2"/>
  <c r="CA220" i="2"/>
  <c r="BX219" i="2"/>
  <c r="BU217" i="2"/>
  <c r="BV217" i="2" s="1"/>
  <c r="BW217" i="2" s="1"/>
  <c r="BW218" i="2"/>
  <c r="BZ218" i="2" s="1"/>
  <c r="BQ216" i="2"/>
  <c r="BR216" i="2" s="1"/>
  <c r="BS216" i="2" s="1"/>
  <c r="BT216" i="2" s="1"/>
  <c r="BP215" i="2"/>
  <c r="R223" i="2"/>
  <c r="S223" i="2"/>
  <c r="T224" i="2"/>
  <c r="Q222" i="2"/>
  <c r="P224" i="2"/>
  <c r="U224" i="2" s="1"/>
  <c r="X680" i="2"/>
  <c r="CR225" i="2" l="1"/>
  <c r="CS225" i="2"/>
  <c r="CO225" i="2"/>
  <c r="CL224" i="2"/>
  <c r="CN224" i="2" s="1"/>
  <c r="CK223" i="2"/>
  <c r="CE217" i="2"/>
  <c r="CF218" i="2"/>
  <c r="BZ217" i="2"/>
  <c r="CA219" i="2"/>
  <c r="BX218" i="2"/>
  <c r="BX217" i="2"/>
  <c r="BU216" i="2"/>
  <c r="BV216" i="2" s="1"/>
  <c r="BQ215" i="2"/>
  <c r="BR215" i="2" s="1"/>
  <c r="BS215" i="2" s="1"/>
  <c r="BT215" i="2" s="1"/>
  <c r="BP214" i="2"/>
  <c r="R222" i="2"/>
  <c r="S222" i="2"/>
  <c r="T223" i="2"/>
  <c r="Q221" i="2"/>
  <c r="P223" i="2"/>
  <c r="U223" i="2" s="1"/>
  <c r="X681" i="2"/>
  <c r="CR224" i="2" l="1"/>
  <c r="CS224" i="2"/>
  <c r="CO224" i="2"/>
  <c r="CL223" i="2"/>
  <c r="CN223" i="2" s="1"/>
  <c r="CK222" i="2"/>
  <c r="CE216" i="2"/>
  <c r="CF217" i="2"/>
  <c r="CA217" i="2"/>
  <c r="CA218" i="2"/>
  <c r="BU215" i="2"/>
  <c r="BV215" i="2" s="1"/>
  <c r="BW215" i="2" s="1"/>
  <c r="BW216" i="2"/>
  <c r="BZ216" i="2" s="1"/>
  <c r="BQ214" i="2"/>
  <c r="BR214" i="2" s="1"/>
  <c r="BS214" i="2" s="1"/>
  <c r="BT214" i="2" s="1"/>
  <c r="BP213" i="2"/>
  <c r="R221" i="2"/>
  <c r="S221" i="2"/>
  <c r="T222" i="2"/>
  <c r="Q220" i="2"/>
  <c r="P222" i="2"/>
  <c r="U222" i="2" s="1"/>
  <c r="X682" i="2"/>
  <c r="CR223" i="2" l="1"/>
  <c r="CS223" i="2"/>
  <c r="CO223" i="2"/>
  <c r="CL222" i="2"/>
  <c r="CN222" i="2" s="1"/>
  <c r="CK221" i="2"/>
  <c r="CE215" i="2"/>
  <c r="CF216" i="2"/>
  <c r="BZ215" i="2"/>
  <c r="BX216" i="2"/>
  <c r="BX215" i="2"/>
  <c r="BU214" i="2"/>
  <c r="BV214" i="2" s="1"/>
  <c r="BW214" i="2" s="1"/>
  <c r="BZ214" i="2" s="1"/>
  <c r="BQ213" i="2"/>
  <c r="BR213" i="2" s="1"/>
  <c r="BS213" i="2" s="1"/>
  <c r="BT213" i="2" s="1"/>
  <c r="BP212" i="2"/>
  <c r="R220" i="2"/>
  <c r="S220" i="2"/>
  <c r="T221" i="2"/>
  <c r="Q219" i="2"/>
  <c r="P221" i="2"/>
  <c r="U221" i="2" s="1"/>
  <c r="X683" i="2"/>
  <c r="CS222" i="2" l="1"/>
  <c r="CR222" i="2"/>
  <c r="CO222" i="2"/>
  <c r="CL221" i="2"/>
  <c r="CN221" i="2" s="1"/>
  <c r="CK220" i="2"/>
  <c r="CE214" i="2"/>
  <c r="CF215" i="2"/>
  <c r="CA215" i="2"/>
  <c r="CA216" i="2"/>
  <c r="BX214" i="2"/>
  <c r="BU213" i="2"/>
  <c r="BV213" i="2" s="1"/>
  <c r="BW213" i="2" s="1"/>
  <c r="BZ213" i="2" s="1"/>
  <c r="BQ212" i="2"/>
  <c r="BR212" i="2" s="1"/>
  <c r="BS212" i="2" s="1"/>
  <c r="BT212" i="2" s="1"/>
  <c r="BP211" i="2"/>
  <c r="R219" i="2"/>
  <c r="S219" i="2"/>
  <c r="T220" i="2"/>
  <c r="Q218" i="2"/>
  <c r="P220" i="2"/>
  <c r="U220" i="2" s="1"/>
  <c r="X684" i="2"/>
  <c r="CS221" i="2" l="1"/>
  <c r="CR221" i="2"/>
  <c r="CO221" i="2"/>
  <c r="CL220" i="2"/>
  <c r="CN220" i="2" s="1"/>
  <c r="CK219" i="2"/>
  <c r="CE213" i="2"/>
  <c r="CF214" i="2"/>
  <c r="CA214" i="2"/>
  <c r="BX213" i="2"/>
  <c r="BU212" i="2"/>
  <c r="BV212" i="2" s="1"/>
  <c r="BW212" i="2" s="1"/>
  <c r="BZ212" i="2" s="1"/>
  <c r="BQ211" i="2"/>
  <c r="BR211" i="2" s="1"/>
  <c r="BS211" i="2" s="1"/>
  <c r="BT211" i="2" s="1"/>
  <c r="BP210" i="2"/>
  <c r="R218" i="2"/>
  <c r="S218" i="2"/>
  <c r="T219" i="2"/>
  <c r="Q217" i="2"/>
  <c r="P219" i="2"/>
  <c r="U219" i="2" s="1"/>
  <c r="X685" i="2"/>
  <c r="CR220" i="2" l="1"/>
  <c r="CS220" i="2"/>
  <c r="CO220" i="2"/>
  <c r="CL219" i="2"/>
  <c r="CN219" i="2" s="1"/>
  <c r="CK218" i="2"/>
  <c r="CE212" i="2"/>
  <c r="CF213" i="2"/>
  <c r="CA213" i="2"/>
  <c r="BX212" i="2"/>
  <c r="BU211" i="2"/>
  <c r="BV211" i="2" s="1"/>
  <c r="BW211" i="2" s="1"/>
  <c r="BZ211" i="2" s="1"/>
  <c r="BQ210" i="2"/>
  <c r="BR210" i="2" s="1"/>
  <c r="BS210" i="2" s="1"/>
  <c r="BT210" i="2" s="1"/>
  <c r="BP209" i="2"/>
  <c r="R217" i="2"/>
  <c r="S217" i="2"/>
  <c r="T218" i="2"/>
  <c r="Q216" i="2"/>
  <c r="P218" i="2"/>
  <c r="U218" i="2" s="1"/>
  <c r="X686" i="2"/>
  <c r="CR219" i="2" l="1"/>
  <c r="CS219" i="2"/>
  <c r="CO219" i="2"/>
  <c r="CL218" i="2"/>
  <c r="CN218" i="2" s="1"/>
  <c r="CK217" i="2"/>
  <c r="CE211" i="2"/>
  <c r="CF212" i="2"/>
  <c r="CA212" i="2"/>
  <c r="BX211" i="2"/>
  <c r="BU210" i="2"/>
  <c r="BV210" i="2" s="1"/>
  <c r="BQ209" i="2"/>
  <c r="BR209" i="2" s="1"/>
  <c r="BS209" i="2" s="1"/>
  <c r="BT209" i="2" s="1"/>
  <c r="BP208" i="2"/>
  <c r="R216" i="2"/>
  <c r="S216" i="2"/>
  <c r="T217" i="2"/>
  <c r="Q215" i="2"/>
  <c r="P217" i="2"/>
  <c r="U217" i="2" s="1"/>
  <c r="X687" i="2"/>
  <c r="CR218" i="2" l="1"/>
  <c r="CS218" i="2"/>
  <c r="CO218" i="2"/>
  <c r="CL217" i="2"/>
  <c r="CN217" i="2" s="1"/>
  <c r="CK216" i="2"/>
  <c r="CE210" i="2"/>
  <c r="CF211" i="2"/>
  <c r="CA211" i="2"/>
  <c r="BU209" i="2"/>
  <c r="BV209" i="2" s="1"/>
  <c r="BW209" i="2" s="1"/>
  <c r="BW210" i="2"/>
  <c r="BZ210" i="2" s="1"/>
  <c r="BQ208" i="2"/>
  <c r="BR208" i="2" s="1"/>
  <c r="BS208" i="2" s="1"/>
  <c r="BT208" i="2" s="1"/>
  <c r="BP207" i="2"/>
  <c r="R215" i="2"/>
  <c r="S215" i="2"/>
  <c r="T216" i="2"/>
  <c r="Q214" i="2"/>
  <c r="P216" i="2"/>
  <c r="U216" i="2" s="1"/>
  <c r="X688" i="2"/>
  <c r="CR217" i="2" l="1"/>
  <c r="CS217" i="2"/>
  <c r="CO217" i="2"/>
  <c r="CL216" i="2"/>
  <c r="CN216" i="2" s="1"/>
  <c r="CK215" i="2"/>
  <c r="CE209" i="2"/>
  <c r="CF210" i="2"/>
  <c r="BZ209" i="2"/>
  <c r="BX210" i="2"/>
  <c r="BX209" i="2"/>
  <c r="BU208" i="2"/>
  <c r="BV208" i="2" s="1"/>
  <c r="BQ207" i="2"/>
  <c r="BR207" i="2" s="1"/>
  <c r="BS207" i="2" s="1"/>
  <c r="BT207" i="2" s="1"/>
  <c r="BP206" i="2"/>
  <c r="R214" i="2"/>
  <c r="S214" i="2"/>
  <c r="T215" i="2"/>
  <c r="Q213" i="2"/>
  <c r="P215" i="2"/>
  <c r="U215" i="2" s="1"/>
  <c r="X689" i="2"/>
  <c r="CR216" i="2" l="1"/>
  <c r="CS216" i="2"/>
  <c r="CO216" i="2"/>
  <c r="CL215" i="2"/>
  <c r="CN215" i="2" s="1"/>
  <c r="CK214" i="2"/>
  <c r="CE208" i="2"/>
  <c r="CF209" i="2"/>
  <c r="CA209" i="2"/>
  <c r="CA210" i="2"/>
  <c r="BU207" i="2"/>
  <c r="BV207" i="2" s="1"/>
  <c r="BW208" i="2"/>
  <c r="BZ208" i="2" s="1"/>
  <c r="BQ206" i="2"/>
  <c r="BR206" i="2" s="1"/>
  <c r="BS206" i="2" s="1"/>
  <c r="BT206" i="2" s="1"/>
  <c r="BP205" i="2"/>
  <c r="R213" i="2"/>
  <c r="S213" i="2"/>
  <c r="T214" i="2"/>
  <c r="Q212" i="2"/>
  <c r="P214" i="2"/>
  <c r="U214" i="2" s="1"/>
  <c r="X690" i="2"/>
  <c r="CS215" i="2" l="1"/>
  <c r="CR215" i="2"/>
  <c r="CO215" i="2"/>
  <c r="CL214" i="2"/>
  <c r="CN214" i="2" s="1"/>
  <c r="CK213" i="2"/>
  <c r="CE207" i="2"/>
  <c r="CF208" i="2"/>
  <c r="BX208" i="2"/>
  <c r="BU206" i="2"/>
  <c r="BV206" i="2" s="1"/>
  <c r="BW206" i="2" s="1"/>
  <c r="BW207" i="2"/>
  <c r="BZ207" i="2" s="1"/>
  <c r="BQ205" i="2"/>
  <c r="BR205" i="2" s="1"/>
  <c r="BS205" i="2" s="1"/>
  <c r="BT205" i="2" s="1"/>
  <c r="BP204" i="2"/>
  <c r="R212" i="2"/>
  <c r="S212" i="2"/>
  <c r="T213" i="2"/>
  <c r="Q211" i="2"/>
  <c r="P213" i="2"/>
  <c r="U213" i="2" s="1"/>
  <c r="X691" i="2"/>
  <c r="CR214" i="2" l="1"/>
  <c r="CS214" i="2"/>
  <c r="CO214" i="2"/>
  <c r="CL213" i="2"/>
  <c r="CN213" i="2" s="1"/>
  <c r="CK212" i="2"/>
  <c r="CE206" i="2"/>
  <c r="CF207" i="2"/>
  <c r="BZ206" i="2"/>
  <c r="CA208" i="2"/>
  <c r="BX207" i="2"/>
  <c r="BX206" i="2"/>
  <c r="BU205" i="2"/>
  <c r="BV205" i="2" s="1"/>
  <c r="BW205" i="2" s="1"/>
  <c r="BZ205" i="2" s="1"/>
  <c r="BQ204" i="2"/>
  <c r="BR204" i="2" s="1"/>
  <c r="BS204" i="2" s="1"/>
  <c r="BT204" i="2" s="1"/>
  <c r="BP203" i="2"/>
  <c r="R211" i="2"/>
  <c r="S211" i="2"/>
  <c r="T212" i="2"/>
  <c r="Q210" i="2"/>
  <c r="P212" i="2"/>
  <c r="U212" i="2" s="1"/>
  <c r="X692" i="2"/>
  <c r="CS213" i="2" l="1"/>
  <c r="CR213" i="2"/>
  <c r="CO213" i="2"/>
  <c r="CL212" i="2"/>
  <c r="CN212" i="2" s="1"/>
  <c r="CK211" i="2"/>
  <c r="CE205" i="2"/>
  <c r="CF206" i="2"/>
  <c r="CA207" i="2"/>
  <c r="CA206" i="2"/>
  <c r="BX205" i="2"/>
  <c r="BU204" i="2"/>
  <c r="BV204" i="2" s="1"/>
  <c r="BW204" i="2" s="1"/>
  <c r="BZ204" i="2" s="1"/>
  <c r="BQ203" i="2"/>
  <c r="BR203" i="2" s="1"/>
  <c r="BS203" i="2" s="1"/>
  <c r="BT203" i="2" s="1"/>
  <c r="BP202" i="2"/>
  <c r="R210" i="2"/>
  <c r="S210" i="2"/>
  <c r="T211" i="2"/>
  <c r="Q209" i="2"/>
  <c r="P211" i="2"/>
  <c r="U211" i="2" s="1"/>
  <c r="X693" i="2"/>
  <c r="CR212" i="2" l="1"/>
  <c r="CS212" i="2"/>
  <c r="CO212" i="2"/>
  <c r="CL211" i="2"/>
  <c r="CN211" i="2" s="1"/>
  <c r="CK210" i="2"/>
  <c r="CE204" i="2"/>
  <c r="CF205" i="2"/>
  <c r="CA205" i="2"/>
  <c r="BX204" i="2"/>
  <c r="BU203" i="2"/>
  <c r="BV203" i="2" s="1"/>
  <c r="BW203" i="2" s="1"/>
  <c r="BZ203" i="2" s="1"/>
  <c r="BQ202" i="2"/>
  <c r="BR202" i="2" s="1"/>
  <c r="BS202" i="2" s="1"/>
  <c r="BT202" i="2" s="1"/>
  <c r="BP201" i="2"/>
  <c r="R209" i="2"/>
  <c r="S209" i="2"/>
  <c r="T210" i="2"/>
  <c r="Q208" i="2"/>
  <c r="P210" i="2"/>
  <c r="U210" i="2" s="1"/>
  <c r="X694" i="2"/>
  <c r="CR211" i="2" l="1"/>
  <c r="CS211" i="2"/>
  <c r="CO211" i="2"/>
  <c r="CL210" i="2"/>
  <c r="CN210" i="2" s="1"/>
  <c r="CK209" i="2"/>
  <c r="CE203" i="2"/>
  <c r="CF204" i="2"/>
  <c r="CA204" i="2"/>
  <c r="BX203" i="2"/>
  <c r="BU202" i="2"/>
  <c r="BV202" i="2" s="1"/>
  <c r="BW202" i="2" s="1"/>
  <c r="BZ202" i="2" s="1"/>
  <c r="BQ201" i="2"/>
  <c r="BR201" i="2" s="1"/>
  <c r="BS201" i="2" s="1"/>
  <c r="BT201" i="2" s="1"/>
  <c r="BP200" i="2"/>
  <c r="R208" i="2"/>
  <c r="S208" i="2"/>
  <c r="T209" i="2"/>
  <c r="Q207" i="2"/>
  <c r="P209" i="2"/>
  <c r="U209" i="2" s="1"/>
  <c r="X695" i="2"/>
  <c r="CR210" i="2" l="1"/>
  <c r="CS210" i="2"/>
  <c r="CO210" i="2"/>
  <c r="CL209" i="2"/>
  <c r="CN209" i="2" s="1"/>
  <c r="CK208" i="2"/>
  <c r="CE202" i="2"/>
  <c r="CF203" i="2"/>
  <c r="CA203" i="2"/>
  <c r="BX202" i="2"/>
  <c r="BU201" i="2"/>
  <c r="BV201" i="2" s="1"/>
  <c r="BQ200" i="2"/>
  <c r="BR200" i="2" s="1"/>
  <c r="BS200" i="2" s="1"/>
  <c r="BT200" i="2" s="1"/>
  <c r="BP199" i="2"/>
  <c r="R207" i="2"/>
  <c r="S207" i="2"/>
  <c r="T208" i="2"/>
  <c r="Q206" i="2"/>
  <c r="P208" i="2"/>
  <c r="U208" i="2" s="1"/>
  <c r="X696" i="2"/>
  <c r="CR209" i="2" l="1"/>
  <c r="CS209" i="2"/>
  <c r="CO209" i="2"/>
  <c r="CL208" i="2"/>
  <c r="CN208" i="2" s="1"/>
  <c r="CK207" i="2"/>
  <c r="CE201" i="2"/>
  <c r="CF202" i="2"/>
  <c r="CA202" i="2"/>
  <c r="BU200" i="2"/>
  <c r="BV200" i="2" s="1"/>
  <c r="BW201" i="2"/>
  <c r="BZ201" i="2" s="1"/>
  <c r="BQ199" i="2"/>
  <c r="BR199" i="2" s="1"/>
  <c r="BS199" i="2" s="1"/>
  <c r="BT199" i="2" s="1"/>
  <c r="BP198" i="2"/>
  <c r="R206" i="2"/>
  <c r="S206" i="2"/>
  <c r="T207" i="2"/>
  <c r="Q205" i="2"/>
  <c r="P207" i="2"/>
  <c r="U207" i="2" s="1"/>
  <c r="X697" i="2"/>
  <c r="CR208" i="2" l="1"/>
  <c r="CS208" i="2"/>
  <c r="CO208" i="2"/>
  <c r="CL207" i="2"/>
  <c r="CN207" i="2" s="1"/>
  <c r="CK206" i="2"/>
  <c r="CE200" i="2"/>
  <c r="CF201" i="2"/>
  <c r="BX201" i="2"/>
  <c r="BU199" i="2"/>
  <c r="BV199" i="2" s="1"/>
  <c r="BW200" i="2"/>
  <c r="BZ200" i="2" s="1"/>
  <c r="BQ198" i="2"/>
  <c r="BR198" i="2" s="1"/>
  <c r="BS198" i="2" s="1"/>
  <c r="BT198" i="2" s="1"/>
  <c r="BP197" i="2"/>
  <c r="R205" i="2"/>
  <c r="S205" i="2"/>
  <c r="T206" i="2"/>
  <c r="Q204" i="2"/>
  <c r="P206" i="2"/>
  <c r="U206" i="2" s="1"/>
  <c r="X698" i="2"/>
  <c r="CR207" i="2" l="1"/>
  <c r="CS207" i="2"/>
  <c r="CO207" i="2"/>
  <c r="CL206" i="2"/>
  <c r="CN206" i="2" s="1"/>
  <c r="CK205" i="2"/>
  <c r="CE199" i="2"/>
  <c r="CF200" i="2"/>
  <c r="CA201" i="2"/>
  <c r="BX200" i="2"/>
  <c r="BU198" i="2"/>
  <c r="BV198" i="2" s="1"/>
  <c r="BW199" i="2"/>
  <c r="BZ199" i="2" s="1"/>
  <c r="BQ197" i="2"/>
  <c r="BR197" i="2" s="1"/>
  <c r="BS197" i="2" s="1"/>
  <c r="BT197" i="2" s="1"/>
  <c r="BP196" i="2"/>
  <c r="R204" i="2"/>
  <c r="S204" i="2"/>
  <c r="T205" i="2"/>
  <c r="Q203" i="2"/>
  <c r="P205" i="2"/>
  <c r="U205" i="2" s="1"/>
  <c r="X699" i="2"/>
  <c r="CS206" i="2" l="1"/>
  <c r="CR206" i="2"/>
  <c r="CO206" i="2"/>
  <c r="CL205" i="2"/>
  <c r="CN205" i="2" s="1"/>
  <c r="CK204" i="2"/>
  <c r="CE198" i="2"/>
  <c r="CF199" i="2"/>
  <c r="CA200" i="2"/>
  <c r="BX199" i="2"/>
  <c r="BU197" i="2"/>
  <c r="BV197" i="2" s="1"/>
  <c r="BW197" i="2" s="1"/>
  <c r="BW198" i="2"/>
  <c r="BZ198" i="2" s="1"/>
  <c r="BQ196" i="2"/>
  <c r="BR196" i="2" s="1"/>
  <c r="BS196" i="2" s="1"/>
  <c r="BT196" i="2" s="1"/>
  <c r="BP195" i="2"/>
  <c r="R203" i="2"/>
  <c r="S203" i="2"/>
  <c r="T204" i="2"/>
  <c r="Q202" i="2"/>
  <c r="P204" i="2"/>
  <c r="U204" i="2" s="1"/>
  <c r="X700" i="2"/>
  <c r="CR205" i="2" l="1"/>
  <c r="CS205" i="2"/>
  <c r="CO205" i="2"/>
  <c r="CL204" i="2"/>
  <c r="CN204" i="2" s="1"/>
  <c r="CK203" i="2"/>
  <c r="CE197" i="2"/>
  <c r="CF198" i="2"/>
  <c r="BZ197" i="2"/>
  <c r="CA199" i="2"/>
  <c r="BX198" i="2"/>
  <c r="BX197" i="2"/>
  <c r="BU196" i="2"/>
  <c r="BV196" i="2" s="1"/>
  <c r="BW196" i="2" s="1"/>
  <c r="BZ196" i="2" s="1"/>
  <c r="BQ195" i="2"/>
  <c r="BR195" i="2" s="1"/>
  <c r="BS195" i="2" s="1"/>
  <c r="BT195" i="2" s="1"/>
  <c r="BP194" i="2"/>
  <c r="R202" i="2"/>
  <c r="S202" i="2"/>
  <c r="T203" i="2"/>
  <c r="Q201" i="2"/>
  <c r="P203" i="2"/>
  <c r="U203" i="2" s="1"/>
  <c r="X701" i="2"/>
  <c r="CR204" i="2" l="1"/>
  <c r="CS204" i="2"/>
  <c r="CO204" i="2"/>
  <c r="CL203" i="2"/>
  <c r="CN203" i="2" s="1"/>
  <c r="CK202" i="2"/>
  <c r="CE196" i="2"/>
  <c r="CF197" i="2"/>
  <c r="CA197" i="2"/>
  <c r="CA198" i="2"/>
  <c r="BX196" i="2"/>
  <c r="BU195" i="2"/>
  <c r="BV195" i="2" s="1"/>
  <c r="BW195" i="2" s="1"/>
  <c r="BZ195" i="2" s="1"/>
  <c r="BQ194" i="2"/>
  <c r="BR194" i="2" s="1"/>
  <c r="BS194" i="2" s="1"/>
  <c r="BT194" i="2" s="1"/>
  <c r="BP193" i="2"/>
  <c r="R201" i="2"/>
  <c r="S201" i="2"/>
  <c r="T202" i="2"/>
  <c r="Q200" i="2"/>
  <c r="P202" i="2"/>
  <c r="U202" i="2" s="1"/>
  <c r="X702" i="2"/>
  <c r="CS203" i="2" l="1"/>
  <c r="CR203" i="2"/>
  <c r="CO203" i="2"/>
  <c r="CL202" i="2"/>
  <c r="CN202" i="2" s="1"/>
  <c r="CK201" i="2"/>
  <c r="CE195" i="2"/>
  <c r="CF196" i="2"/>
  <c r="CA196" i="2"/>
  <c r="BX195" i="2"/>
  <c r="BU194" i="2"/>
  <c r="BV194" i="2" s="1"/>
  <c r="BW194" i="2" s="1"/>
  <c r="BZ194" i="2" s="1"/>
  <c r="BQ193" i="2"/>
  <c r="BR193" i="2" s="1"/>
  <c r="BS193" i="2" s="1"/>
  <c r="BT193" i="2" s="1"/>
  <c r="BP192" i="2"/>
  <c r="R200" i="2"/>
  <c r="S200" i="2"/>
  <c r="T201" i="2"/>
  <c r="Q199" i="2"/>
  <c r="P201" i="2"/>
  <c r="U201" i="2" s="1"/>
  <c r="X703" i="2"/>
  <c r="CR202" i="2" l="1"/>
  <c r="CS202" i="2"/>
  <c r="CO202" i="2"/>
  <c r="CL201" i="2"/>
  <c r="CN201" i="2" s="1"/>
  <c r="CK200" i="2"/>
  <c r="CE194" i="2"/>
  <c r="CF195" i="2"/>
  <c r="CA195" i="2"/>
  <c r="BX194" i="2"/>
  <c r="BU193" i="2"/>
  <c r="BV193" i="2" s="1"/>
  <c r="BW193" i="2" s="1"/>
  <c r="BZ193" i="2" s="1"/>
  <c r="BQ192" i="2"/>
  <c r="BR192" i="2" s="1"/>
  <c r="BS192" i="2" s="1"/>
  <c r="BT192" i="2" s="1"/>
  <c r="BP191" i="2"/>
  <c r="R199" i="2"/>
  <c r="S199" i="2"/>
  <c r="T200" i="2"/>
  <c r="Q198" i="2"/>
  <c r="P200" i="2"/>
  <c r="U200" i="2" s="1"/>
  <c r="X704" i="2"/>
  <c r="CR201" i="2" l="1"/>
  <c r="CS201" i="2"/>
  <c r="CO201" i="2"/>
  <c r="CL200" i="2"/>
  <c r="CN200" i="2" s="1"/>
  <c r="CK199" i="2"/>
  <c r="CE193" i="2"/>
  <c r="CF194" i="2"/>
  <c r="CA194" i="2"/>
  <c r="BX193" i="2"/>
  <c r="BU192" i="2"/>
  <c r="BV192" i="2" s="1"/>
  <c r="BQ191" i="2"/>
  <c r="BR191" i="2" s="1"/>
  <c r="BS191" i="2" s="1"/>
  <c r="BT191" i="2" s="1"/>
  <c r="BP190" i="2"/>
  <c r="R198" i="2"/>
  <c r="S198" i="2"/>
  <c r="T199" i="2"/>
  <c r="Q197" i="2"/>
  <c r="P199" i="2"/>
  <c r="U199" i="2" s="1"/>
  <c r="X705" i="2"/>
  <c r="CR200" i="2" l="1"/>
  <c r="CS200" i="2"/>
  <c r="CO200" i="2"/>
  <c r="CL199" i="2"/>
  <c r="CN199" i="2" s="1"/>
  <c r="CK198" i="2"/>
  <c r="CE192" i="2"/>
  <c r="CF193" i="2"/>
  <c r="CA193" i="2"/>
  <c r="BU191" i="2"/>
  <c r="BV191" i="2" s="1"/>
  <c r="BW192" i="2"/>
  <c r="BZ192" i="2" s="1"/>
  <c r="BQ190" i="2"/>
  <c r="BR190" i="2" s="1"/>
  <c r="BS190" i="2" s="1"/>
  <c r="BT190" i="2" s="1"/>
  <c r="BP189" i="2"/>
  <c r="R197" i="2"/>
  <c r="S197" i="2"/>
  <c r="T198" i="2"/>
  <c r="Q196" i="2"/>
  <c r="P198" i="2"/>
  <c r="U198" i="2" s="1"/>
  <c r="X706" i="2"/>
  <c r="CS199" i="2" l="1"/>
  <c r="CR199" i="2"/>
  <c r="CO199" i="2"/>
  <c r="CL198" i="2"/>
  <c r="CN198" i="2" s="1"/>
  <c r="CK197" i="2"/>
  <c r="CE191" i="2"/>
  <c r="CF192" i="2"/>
  <c r="BX192" i="2"/>
  <c r="BU190" i="2"/>
  <c r="BV190" i="2" s="1"/>
  <c r="BW191" i="2"/>
  <c r="BZ191" i="2" s="1"/>
  <c r="BQ189" i="2"/>
  <c r="BR189" i="2" s="1"/>
  <c r="BS189" i="2" s="1"/>
  <c r="BT189" i="2" s="1"/>
  <c r="BP188" i="2"/>
  <c r="R196" i="2"/>
  <c r="S196" i="2"/>
  <c r="T197" i="2"/>
  <c r="Q195" i="2"/>
  <c r="P197" i="2"/>
  <c r="U197" i="2" s="1"/>
  <c r="X707" i="2"/>
  <c r="CS198" i="2" l="1"/>
  <c r="CR198" i="2"/>
  <c r="CO198" i="2"/>
  <c r="CL197" i="2"/>
  <c r="CN197" i="2" s="1"/>
  <c r="CK196" i="2"/>
  <c r="CE190" i="2"/>
  <c r="CF191" i="2"/>
  <c r="CA192" i="2"/>
  <c r="BX191" i="2"/>
  <c r="BU189" i="2"/>
  <c r="BV189" i="2" s="1"/>
  <c r="BW190" i="2"/>
  <c r="BZ190" i="2" s="1"/>
  <c r="BQ188" i="2"/>
  <c r="BR188" i="2" s="1"/>
  <c r="BS188" i="2" s="1"/>
  <c r="BT188" i="2" s="1"/>
  <c r="BP187" i="2"/>
  <c r="R195" i="2"/>
  <c r="S195" i="2"/>
  <c r="T196" i="2"/>
  <c r="Q194" i="2"/>
  <c r="P196" i="2"/>
  <c r="U196" i="2" s="1"/>
  <c r="X708" i="2"/>
  <c r="CS197" i="2" l="1"/>
  <c r="CR197" i="2"/>
  <c r="CO197" i="2"/>
  <c r="CL196" i="2"/>
  <c r="CN196" i="2" s="1"/>
  <c r="CK195" i="2"/>
  <c r="CE189" i="2"/>
  <c r="CF190" i="2"/>
  <c r="CA191" i="2"/>
  <c r="BX190" i="2"/>
  <c r="BU188" i="2"/>
  <c r="BV188" i="2" s="1"/>
  <c r="BW188" i="2" s="1"/>
  <c r="BW189" i="2"/>
  <c r="BZ189" i="2" s="1"/>
  <c r="BQ187" i="2"/>
  <c r="BR187" i="2" s="1"/>
  <c r="BS187" i="2" s="1"/>
  <c r="BT187" i="2" s="1"/>
  <c r="BP186" i="2"/>
  <c r="R194" i="2"/>
  <c r="S194" i="2"/>
  <c r="T195" i="2"/>
  <c r="Q193" i="2"/>
  <c r="P195" i="2"/>
  <c r="U195" i="2" s="1"/>
  <c r="X709" i="2"/>
  <c r="CR196" i="2" l="1"/>
  <c r="CS196" i="2"/>
  <c r="CO196" i="2"/>
  <c r="CL195" i="2"/>
  <c r="CN195" i="2" s="1"/>
  <c r="CK194" i="2"/>
  <c r="CE188" i="2"/>
  <c r="CF189" i="2"/>
  <c r="BZ188" i="2"/>
  <c r="CA190" i="2"/>
  <c r="BX189" i="2"/>
  <c r="BX188" i="2"/>
  <c r="BU187" i="2"/>
  <c r="BV187" i="2" s="1"/>
  <c r="BW187" i="2" s="1"/>
  <c r="BZ187" i="2" s="1"/>
  <c r="BQ186" i="2"/>
  <c r="BR186" i="2" s="1"/>
  <c r="BS186" i="2" s="1"/>
  <c r="BT186" i="2" s="1"/>
  <c r="BP185" i="2"/>
  <c r="R193" i="2"/>
  <c r="S193" i="2"/>
  <c r="T194" i="2"/>
  <c r="Q192" i="2"/>
  <c r="P194" i="2"/>
  <c r="U194" i="2" s="1"/>
  <c r="X710" i="2"/>
  <c r="CR195" i="2" l="1"/>
  <c r="CS195" i="2"/>
  <c r="CO195" i="2"/>
  <c r="CL194" i="2"/>
  <c r="CN194" i="2" s="1"/>
  <c r="CK193" i="2"/>
  <c r="CE187" i="2"/>
  <c r="CF188" i="2"/>
  <c r="CA188" i="2"/>
  <c r="CA189" i="2"/>
  <c r="BX187" i="2"/>
  <c r="BU186" i="2"/>
  <c r="BV186" i="2" s="1"/>
  <c r="BQ185" i="2"/>
  <c r="BR185" i="2" s="1"/>
  <c r="BS185" i="2" s="1"/>
  <c r="BT185" i="2" s="1"/>
  <c r="BP184" i="2"/>
  <c r="R192" i="2"/>
  <c r="S192" i="2"/>
  <c r="T193" i="2"/>
  <c r="Q191" i="2"/>
  <c r="P193" i="2"/>
  <c r="U193" i="2" s="1"/>
  <c r="X711" i="2"/>
  <c r="CS194" i="2" l="1"/>
  <c r="CR194" i="2"/>
  <c r="CO194" i="2"/>
  <c r="CL193" i="2"/>
  <c r="CN193" i="2" s="1"/>
  <c r="CK192" i="2"/>
  <c r="CE186" i="2"/>
  <c r="CF187" i="2"/>
  <c r="CA187" i="2"/>
  <c r="BU185" i="2"/>
  <c r="BV185" i="2" s="1"/>
  <c r="BW185" i="2" s="1"/>
  <c r="BW186" i="2"/>
  <c r="BZ186" i="2" s="1"/>
  <c r="BQ184" i="2"/>
  <c r="BR184" i="2" s="1"/>
  <c r="BS184" i="2" s="1"/>
  <c r="BT184" i="2" s="1"/>
  <c r="BP183" i="2"/>
  <c r="R191" i="2"/>
  <c r="S191" i="2"/>
  <c r="T192" i="2"/>
  <c r="Q190" i="2"/>
  <c r="P192" i="2"/>
  <c r="U192" i="2" s="1"/>
  <c r="X712" i="2"/>
  <c r="CR193" i="2" l="1"/>
  <c r="CS193" i="2"/>
  <c r="CO193" i="2"/>
  <c r="CL192" i="2"/>
  <c r="CN192" i="2" s="1"/>
  <c r="CK191" i="2"/>
  <c r="CE185" i="2"/>
  <c r="CF186" i="2"/>
  <c r="BZ185" i="2"/>
  <c r="BX186" i="2"/>
  <c r="BX185" i="2"/>
  <c r="BU184" i="2"/>
  <c r="BV184" i="2" s="1"/>
  <c r="BQ183" i="2"/>
  <c r="BR183" i="2" s="1"/>
  <c r="BS183" i="2" s="1"/>
  <c r="BT183" i="2" s="1"/>
  <c r="BP182" i="2"/>
  <c r="R190" i="2"/>
  <c r="S190" i="2"/>
  <c r="T191" i="2"/>
  <c r="Q189" i="2"/>
  <c r="P191" i="2"/>
  <c r="U191" i="2" s="1"/>
  <c r="X713" i="2"/>
  <c r="CR192" i="2" l="1"/>
  <c r="CS192" i="2"/>
  <c r="CO192" i="2"/>
  <c r="CL191" i="2"/>
  <c r="CN191" i="2" s="1"/>
  <c r="CK190" i="2"/>
  <c r="CE184" i="2"/>
  <c r="CF185" i="2"/>
  <c r="CA185" i="2"/>
  <c r="CA186" i="2"/>
  <c r="BU183" i="2"/>
  <c r="BV183" i="2" s="1"/>
  <c r="BW184" i="2"/>
  <c r="BZ184" i="2" s="1"/>
  <c r="BQ182" i="2"/>
  <c r="BR182" i="2" s="1"/>
  <c r="BS182" i="2" s="1"/>
  <c r="BT182" i="2" s="1"/>
  <c r="BP181" i="2"/>
  <c r="R189" i="2"/>
  <c r="S189" i="2"/>
  <c r="T190" i="2"/>
  <c r="Q188" i="2"/>
  <c r="P190" i="2"/>
  <c r="U190" i="2" s="1"/>
  <c r="X714" i="2"/>
  <c r="CR191" i="2" l="1"/>
  <c r="CS191" i="2"/>
  <c r="CO191" i="2"/>
  <c r="CL190" i="2"/>
  <c r="CN190" i="2" s="1"/>
  <c r="CK189" i="2"/>
  <c r="CE183" i="2"/>
  <c r="CF184" i="2"/>
  <c r="BX184" i="2"/>
  <c r="BU182" i="2"/>
  <c r="BV182" i="2" s="1"/>
  <c r="BW183" i="2"/>
  <c r="BZ183" i="2" s="1"/>
  <c r="BQ181" i="2"/>
  <c r="BR181" i="2" s="1"/>
  <c r="BS181" i="2" s="1"/>
  <c r="BT181" i="2" s="1"/>
  <c r="BP180" i="2"/>
  <c r="R188" i="2"/>
  <c r="S188" i="2"/>
  <c r="T189" i="2"/>
  <c r="Q187" i="2"/>
  <c r="P189" i="2"/>
  <c r="U189" i="2" s="1"/>
  <c r="X715" i="2"/>
  <c r="CS190" i="2" l="1"/>
  <c r="CR190" i="2"/>
  <c r="CO190" i="2"/>
  <c r="CL189" i="2"/>
  <c r="CN189" i="2" s="1"/>
  <c r="CK188" i="2"/>
  <c r="CE182" i="2"/>
  <c r="CF183" i="2"/>
  <c r="CA184" i="2"/>
  <c r="BX183" i="2"/>
  <c r="BU181" i="2"/>
  <c r="BV181" i="2" s="1"/>
  <c r="BW181" i="2" s="1"/>
  <c r="BW182" i="2"/>
  <c r="BZ182" i="2" s="1"/>
  <c r="BQ180" i="2"/>
  <c r="BR180" i="2" s="1"/>
  <c r="BS180" i="2" s="1"/>
  <c r="BT180" i="2" s="1"/>
  <c r="BP179" i="2"/>
  <c r="R187" i="2"/>
  <c r="S187" i="2"/>
  <c r="T188" i="2"/>
  <c r="Q186" i="2"/>
  <c r="P188" i="2"/>
  <c r="U188" i="2" s="1"/>
  <c r="X716" i="2"/>
  <c r="CS189" i="2" l="1"/>
  <c r="CR189" i="2"/>
  <c r="CO189" i="2"/>
  <c r="CL188" i="2"/>
  <c r="CN188" i="2" s="1"/>
  <c r="CK187" i="2"/>
  <c r="CE181" i="2"/>
  <c r="CF182" i="2"/>
  <c r="BZ181" i="2"/>
  <c r="CA183" i="2"/>
  <c r="BX181" i="2"/>
  <c r="BX182" i="2"/>
  <c r="BU180" i="2"/>
  <c r="BV180" i="2" s="1"/>
  <c r="BW180" i="2" s="1"/>
  <c r="BZ180" i="2" s="1"/>
  <c r="BQ179" i="2"/>
  <c r="BR179" i="2" s="1"/>
  <c r="BS179" i="2" s="1"/>
  <c r="BT179" i="2" s="1"/>
  <c r="BP178" i="2"/>
  <c r="R186" i="2"/>
  <c r="S186" i="2"/>
  <c r="T187" i="2"/>
  <c r="Q185" i="2"/>
  <c r="P187" i="2"/>
  <c r="U187" i="2" s="1"/>
  <c r="X717" i="2"/>
  <c r="CR188" i="2" l="1"/>
  <c r="CS188" i="2"/>
  <c r="CO188" i="2"/>
  <c r="CL187" i="2"/>
  <c r="CN187" i="2" s="1"/>
  <c r="CK186" i="2"/>
  <c r="CE180" i="2"/>
  <c r="CF181" i="2"/>
  <c r="CA181" i="2"/>
  <c r="CA182" i="2"/>
  <c r="BX180" i="2"/>
  <c r="BU179" i="2"/>
  <c r="BV179" i="2" s="1"/>
  <c r="BQ178" i="2"/>
  <c r="BR178" i="2" s="1"/>
  <c r="BS178" i="2" s="1"/>
  <c r="BT178" i="2" s="1"/>
  <c r="BP177" i="2"/>
  <c r="R185" i="2"/>
  <c r="S185" i="2"/>
  <c r="T186" i="2"/>
  <c r="Q184" i="2"/>
  <c r="P186" i="2"/>
  <c r="U186" i="2" s="1"/>
  <c r="X718" i="2"/>
  <c r="CS187" i="2" l="1"/>
  <c r="CR187" i="2"/>
  <c r="CO187" i="2"/>
  <c r="CL186" i="2"/>
  <c r="CN186" i="2" s="1"/>
  <c r="CK185" i="2"/>
  <c r="CE179" i="2"/>
  <c r="CF180" i="2"/>
  <c r="CA180" i="2"/>
  <c r="BU178" i="2"/>
  <c r="BV178" i="2" s="1"/>
  <c r="BW179" i="2"/>
  <c r="BZ179" i="2" s="1"/>
  <c r="BQ177" i="2"/>
  <c r="BR177" i="2" s="1"/>
  <c r="BS177" i="2" s="1"/>
  <c r="BT177" i="2" s="1"/>
  <c r="BP176" i="2"/>
  <c r="R184" i="2"/>
  <c r="S184" i="2"/>
  <c r="T185" i="2"/>
  <c r="Q183" i="2"/>
  <c r="P185" i="2"/>
  <c r="U185" i="2" s="1"/>
  <c r="X719" i="2"/>
  <c r="CR186" i="2" l="1"/>
  <c r="CS186" i="2"/>
  <c r="CO186" i="2"/>
  <c r="CL185" i="2"/>
  <c r="CN185" i="2" s="1"/>
  <c r="CK184" i="2"/>
  <c r="CE178" i="2"/>
  <c r="CF179" i="2"/>
  <c r="BX179" i="2"/>
  <c r="BU177" i="2"/>
  <c r="BV177" i="2" s="1"/>
  <c r="BW178" i="2"/>
  <c r="BZ178" i="2" s="1"/>
  <c r="BQ176" i="2"/>
  <c r="BR176" i="2" s="1"/>
  <c r="BS176" i="2" s="1"/>
  <c r="BT176" i="2" s="1"/>
  <c r="BP175" i="2"/>
  <c r="R183" i="2"/>
  <c r="S183" i="2"/>
  <c r="T184" i="2"/>
  <c r="Q182" i="2"/>
  <c r="P184" i="2"/>
  <c r="U184" i="2" s="1"/>
  <c r="X720" i="2"/>
  <c r="CR185" i="2" l="1"/>
  <c r="CS185" i="2"/>
  <c r="CO185" i="2"/>
  <c r="CL184" i="2"/>
  <c r="CN184" i="2" s="1"/>
  <c r="CK183" i="2"/>
  <c r="CE177" i="2"/>
  <c r="CF178" i="2"/>
  <c r="CA179" i="2"/>
  <c r="BW177" i="2"/>
  <c r="BZ177" i="2" s="1"/>
  <c r="BX178" i="2"/>
  <c r="BU176" i="2"/>
  <c r="BV176" i="2" s="1"/>
  <c r="BQ175" i="2"/>
  <c r="BR175" i="2" s="1"/>
  <c r="BS175" i="2" s="1"/>
  <c r="BT175" i="2" s="1"/>
  <c r="BP174" i="2"/>
  <c r="R182" i="2"/>
  <c r="S182" i="2"/>
  <c r="T183" i="2"/>
  <c r="Q181" i="2"/>
  <c r="P183" i="2"/>
  <c r="U183" i="2" s="1"/>
  <c r="X721" i="2"/>
  <c r="CR184" i="2" l="1"/>
  <c r="CS184" i="2"/>
  <c r="CO184" i="2"/>
  <c r="CL183" i="2"/>
  <c r="CN183" i="2" s="1"/>
  <c r="CK182" i="2"/>
  <c r="BX177" i="2"/>
  <c r="CA177" i="2" s="1"/>
  <c r="CE176" i="2"/>
  <c r="CF177" i="2"/>
  <c r="CA178" i="2"/>
  <c r="BU175" i="2"/>
  <c r="BV175" i="2" s="1"/>
  <c r="BW176" i="2"/>
  <c r="BZ176" i="2" s="1"/>
  <c r="BQ174" i="2"/>
  <c r="BR174" i="2" s="1"/>
  <c r="BS174" i="2" s="1"/>
  <c r="BT174" i="2" s="1"/>
  <c r="BP173" i="2"/>
  <c r="R181" i="2"/>
  <c r="S181" i="2"/>
  <c r="T182" i="2"/>
  <c r="Q180" i="2"/>
  <c r="P182" i="2"/>
  <c r="U182" i="2" s="1"/>
  <c r="X722" i="2"/>
  <c r="CS183" i="2" l="1"/>
  <c r="CR183" i="2"/>
  <c r="CO183" i="2"/>
  <c r="CL182" i="2"/>
  <c r="CN182" i="2" s="1"/>
  <c r="CK181" i="2"/>
  <c r="CE175" i="2"/>
  <c r="CF176" i="2"/>
  <c r="BX176" i="2"/>
  <c r="BU174" i="2"/>
  <c r="BV174" i="2" s="1"/>
  <c r="BW174" i="2" s="1"/>
  <c r="BW175" i="2"/>
  <c r="BZ175" i="2" s="1"/>
  <c r="BQ173" i="2"/>
  <c r="BR173" i="2" s="1"/>
  <c r="BS173" i="2" s="1"/>
  <c r="BT173" i="2" s="1"/>
  <c r="BP172" i="2"/>
  <c r="R180" i="2"/>
  <c r="S180" i="2"/>
  <c r="T181" i="2"/>
  <c r="Q179" i="2"/>
  <c r="P181" i="2"/>
  <c r="U181" i="2" s="1"/>
  <c r="X723" i="2"/>
  <c r="CR182" i="2" l="1"/>
  <c r="CS182" i="2"/>
  <c r="CO182" i="2"/>
  <c r="CL181" i="2"/>
  <c r="CN181" i="2" s="1"/>
  <c r="CK180" i="2"/>
  <c r="CE174" i="2"/>
  <c r="CF175" i="2"/>
  <c r="BZ174" i="2"/>
  <c r="CA176" i="2"/>
  <c r="BX175" i="2"/>
  <c r="BX174" i="2"/>
  <c r="BU173" i="2"/>
  <c r="BV173" i="2" s="1"/>
  <c r="BW173" i="2" s="1"/>
  <c r="BZ173" i="2" s="1"/>
  <c r="BQ172" i="2"/>
  <c r="BR172" i="2" s="1"/>
  <c r="BS172" i="2" s="1"/>
  <c r="BT172" i="2" s="1"/>
  <c r="BP171" i="2"/>
  <c r="R179" i="2"/>
  <c r="S179" i="2"/>
  <c r="T180" i="2"/>
  <c r="Q178" i="2"/>
  <c r="P180" i="2"/>
  <c r="U180" i="2" s="1"/>
  <c r="X724" i="2"/>
  <c r="CS181" i="2" l="1"/>
  <c r="CR181" i="2"/>
  <c r="CO181" i="2"/>
  <c r="CL180" i="2"/>
  <c r="CN180" i="2" s="1"/>
  <c r="CK179" i="2"/>
  <c r="CE173" i="2"/>
  <c r="CF174" i="2"/>
  <c r="CA174" i="2"/>
  <c r="CA175" i="2"/>
  <c r="BX173" i="2"/>
  <c r="BU172" i="2"/>
  <c r="BV172" i="2" s="1"/>
  <c r="BQ171" i="2"/>
  <c r="BR171" i="2" s="1"/>
  <c r="BS171" i="2" s="1"/>
  <c r="BT171" i="2" s="1"/>
  <c r="BP170" i="2"/>
  <c r="R178" i="2"/>
  <c r="S178" i="2"/>
  <c r="T179" i="2"/>
  <c r="Q177" i="2"/>
  <c r="P179" i="2"/>
  <c r="U179" i="2" s="1"/>
  <c r="X725" i="2"/>
  <c r="CR180" i="2" l="1"/>
  <c r="CS180" i="2"/>
  <c r="CO180" i="2"/>
  <c r="CL179" i="2"/>
  <c r="CN179" i="2" s="1"/>
  <c r="CK178" i="2"/>
  <c r="CE172" i="2"/>
  <c r="CF173" i="2"/>
  <c r="CA173" i="2"/>
  <c r="BW172" i="2"/>
  <c r="BZ172" i="2" s="1"/>
  <c r="BU171" i="2"/>
  <c r="BV171" i="2" s="1"/>
  <c r="BW171" i="2" s="1"/>
  <c r="BQ170" i="2"/>
  <c r="BR170" i="2" s="1"/>
  <c r="BS170" i="2" s="1"/>
  <c r="BT170" i="2" s="1"/>
  <c r="BP169" i="2"/>
  <c r="R177" i="2"/>
  <c r="S177" i="2"/>
  <c r="T178" i="2"/>
  <c r="Q176" i="2"/>
  <c r="P178" i="2"/>
  <c r="U178" i="2" s="1"/>
  <c r="X726" i="2"/>
  <c r="CR179" i="2" l="1"/>
  <c r="CS179" i="2"/>
  <c r="CO179" i="2"/>
  <c r="CL178" i="2"/>
  <c r="CN178" i="2" s="1"/>
  <c r="CK177" i="2"/>
  <c r="BZ171" i="2"/>
  <c r="CE171" i="2"/>
  <c r="CF172" i="2"/>
  <c r="BX172" i="2"/>
  <c r="CA172" i="2" s="1"/>
  <c r="BX171" i="2"/>
  <c r="BU170" i="2"/>
  <c r="BV170" i="2" s="1"/>
  <c r="BW170" i="2" s="1"/>
  <c r="BZ170" i="2" s="1"/>
  <c r="BQ169" i="2"/>
  <c r="BR169" i="2" s="1"/>
  <c r="BS169" i="2" s="1"/>
  <c r="BT169" i="2" s="1"/>
  <c r="BP168" i="2"/>
  <c r="R176" i="2"/>
  <c r="S176" i="2"/>
  <c r="T177" i="2"/>
  <c r="Q175" i="2"/>
  <c r="P177" i="2"/>
  <c r="U177" i="2" s="1"/>
  <c r="X727" i="2"/>
  <c r="CR178" i="2" l="1"/>
  <c r="CS178" i="2"/>
  <c r="CO178" i="2"/>
  <c r="CL177" i="2"/>
  <c r="CN177" i="2" s="1"/>
  <c r="CK176" i="2"/>
  <c r="CE170" i="2"/>
  <c r="CF171" i="2"/>
  <c r="CA171" i="2"/>
  <c r="BX170" i="2"/>
  <c r="BU169" i="2"/>
  <c r="BV169" i="2" s="1"/>
  <c r="BQ168" i="2"/>
  <c r="BR168" i="2" s="1"/>
  <c r="BS168" i="2" s="1"/>
  <c r="BT168" i="2" s="1"/>
  <c r="BP167" i="2"/>
  <c r="R175" i="2"/>
  <c r="S175" i="2"/>
  <c r="T176" i="2"/>
  <c r="Q174" i="2"/>
  <c r="P176" i="2"/>
  <c r="U176" i="2" s="1"/>
  <c r="X728" i="2"/>
  <c r="CR177" i="2" l="1"/>
  <c r="CS177" i="2"/>
  <c r="CO177" i="2"/>
  <c r="CL176" i="2"/>
  <c r="CN176" i="2" s="1"/>
  <c r="CK175" i="2"/>
  <c r="CE169" i="2"/>
  <c r="CF170" i="2"/>
  <c r="CA170" i="2"/>
  <c r="BU168" i="2"/>
  <c r="BV168" i="2" s="1"/>
  <c r="BW169" i="2"/>
  <c r="BZ169" i="2" s="1"/>
  <c r="BQ167" i="2"/>
  <c r="BR167" i="2" s="1"/>
  <c r="BS167" i="2" s="1"/>
  <c r="BT167" i="2" s="1"/>
  <c r="BP166" i="2"/>
  <c r="R174" i="2"/>
  <c r="S174" i="2"/>
  <c r="T175" i="2"/>
  <c r="Q173" i="2"/>
  <c r="P175" i="2"/>
  <c r="U175" i="2" s="1"/>
  <c r="X729" i="2"/>
  <c r="CR176" i="2" l="1"/>
  <c r="CS176" i="2"/>
  <c r="CO176" i="2"/>
  <c r="CL175" i="2"/>
  <c r="CN175" i="2" s="1"/>
  <c r="CK174" i="2"/>
  <c r="CE168" i="2"/>
  <c r="CF169" i="2"/>
  <c r="BX169" i="2"/>
  <c r="BU167" i="2"/>
  <c r="BV167" i="2" s="1"/>
  <c r="BW168" i="2"/>
  <c r="BZ168" i="2" s="1"/>
  <c r="BQ166" i="2"/>
  <c r="BR166" i="2" s="1"/>
  <c r="BS166" i="2" s="1"/>
  <c r="BT166" i="2" s="1"/>
  <c r="BP165" i="2"/>
  <c r="R173" i="2"/>
  <c r="S173" i="2"/>
  <c r="T174" i="2"/>
  <c r="Q172" i="2"/>
  <c r="P174" i="2"/>
  <c r="U174" i="2" s="1"/>
  <c r="X730" i="2"/>
  <c r="CR175" i="2" l="1"/>
  <c r="CS175" i="2"/>
  <c r="CO175" i="2"/>
  <c r="CL174" i="2"/>
  <c r="CN174" i="2" s="1"/>
  <c r="CK173" i="2"/>
  <c r="CE167" i="2"/>
  <c r="CF168" i="2"/>
  <c r="CA169" i="2"/>
  <c r="BX168" i="2"/>
  <c r="BU166" i="2"/>
  <c r="BV166" i="2" s="1"/>
  <c r="BW167" i="2"/>
  <c r="BZ167" i="2" s="1"/>
  <c r="BQ165" i="2"/>
  <c r="BR165" i="2" s="1"/>
  <c r="BS165" i="2" s="1"/>
  <c r="BT165" i="2" s="1"/>
  <c r="BP164" i="2"/>
  <c r="R172" i="2"/>
  <c r="S172" i="2"/>
  <c r="T173" i="2"/>
  <c r="Q171" i="2"/>
  <c r="P173" i="2"/>
  <c r="U173" i="2" s="1"/>
  <c r="X731" i="2"/>
  <c r="CS174" i="2" l="1"/>
  <c r="CR174" i="2"/>
  <c r="CO174" i="2"/>
  <c r="CL173" i="2"/>
  <c r="CN173" i="2" s="1"/>
  <c r="CK172" i="2"/>
  <c r="CE166" i="2"/>
  <c r="CF167" i="2"/>
  <c r="CA168" i="2"/>
  <c r="BX167" i="2"/>
  <c r="BU165" i="2"/>
  <c r="BV165" i="2" s="1"/>
  <c r="BW165" i="2" s="1"/>
  <c r="BW166" i="2"/>
  <c r="BZ166" i="2" s="1"/>
  <c r="BQ164" i="2"/>
  <c r="BR164" i="2" s="1"/>
  <c r="BS164" i="2" s="1"/>
  <c r="BT164" i="2" s="1"/>
  <c r="BP163" i="2"/>
  <c r="R171" i="2"/>
  <c r="S171" i="2"/>
  <c r="T172" i="2"/>
  <c r="Q170" i="2"/>
  <c r="P172" i="2"/>
  <c r="U172" i="2" s="1"/>
  <c r="X732" i="2"/>
  <c r="CR173" i="2" l="1"/>
  <c r="CS173" i="2"/>
  <c r="CO173" i="2"/>
  <c r="CL172" i="2"/>
  <c r="CN172" i="2" s="1"/>
  <c r="CK171" i="2"/>
  <c r="CE165" i="2"/>
  <c r="CF166" i="2"/>
  <c r="BZ165" i="2"/>
  <c r="CA167" i="2"/>
  <c r="BX165" i="2"/>
  <c r="BX166" i="2"/>
  <c r="BU164" i="2"/>
  <c r="BV164" i="2" s="1"/>
  <c r="BW164" i="2" s="1"/>
  <c r="BZ164" i="2" s="1"/>
  <c r="BQ163" i="2"/>
  <c r="BR163" i="2" s="1"/>
  <c r="BS163" i="2" s="1"/>
  <c r="BT163" i="2" s="1"/>
  <c r="BP162" i="2"/>
  <c r="R170" i="2"/>
  <c r="S170" i="2"/>
  <c r="T171" i="2"/>
  <c r="Q169" i="2"/>
  <c r="P171" i="2"/>
  <c r="U171" i="2" s="1"/>
  <c r="X733" i="2"/>
  <c r="CR172" i="2" l="1"/>
  <c r="CS172" i="2"/>
  <c r="CO172" i="2"/>
  <c r="CL171" i="2"/>
  <c r="CN171" i="2" s="1"/>
  <c r="CK170" i="2"/>
  <c r="CE164" i="2"/>
  <c r="CF165" i="2"/>
  <c r="CA165" i="2"/>
  <c r="CA166" i="2"/>
  <c r="BX164" i="2"/>
  <c r="BU163" i="2"/>
  <c r="BV163" i="2" s="1"/>
  <c r="BW163" i="2" s="1"/>
  <c r="BZ163" i="2" s="1"/>
  <c r="BQ162" i="2"/>
  <c r="BR162" i="2" s="1"/>
  <c r="BS162" i="2" s="1"/>
  <c r="BT162" i="2" s="1"/>
  <c r="BP161" i="2"/>
  <c r="R169" i="2"/>
  <c r="S169" i="2"/>
  <c r="T170" i="2"/>
  <c r="Q168" i="2"/>
  <c r="P170" i="2"/>
  <c r="U170" i="2" s="1"/>
  <c r="X734" i="2"/>
  <c r="CR171" i="2" l="1"/>
  <c r="CS171" i="2"/>
  <c r="CO171" i="2"/>
  <c r="CL170" i="2"/>
  <c r="CN170" i="2" s="1"/>
  <c r="CK169" i="2"/>
  <c r="CE163" i="2"/>
  <c r="CF164" i="2"/>
  <c r="CA164" i="2"/>
  <c r="BX163" i="2"/>
  <c r="BU162" i="2"/>
  <c r="BV162" i="2" s="1"/>
  <c r="BW162" i="2" s="1"/>
  <c r="BZ162" i="2" s="1"/>
  <c r="BQ161" i="2"/>
  <c r="BR161" i="2" s="1"/>
  <c r="BS161" i="2" s="1"/>
  <c r="BT161" i="2" s="1"/>
  <c r="BP160" i="2"/>
  <c r="R168" i="2"/>
  <c r="S168" i="2"/>
  <c r="T169" i="2"/>
  <c r="Q167" i="2"/>
  <c r="P169" i="2"/>
  <c r="U169" i="2" s="1"/>
  <c r="X735" i="2"/>
  <c r="CR170" i="2" l="1"/>
  <c r="CS170" i="2"/>
  <c r="CO170" i="2"/>
  <c r="CL169" i="2"/>
  <c r="CN169" i="2" s="1"/>
  <c r="CK168" i="2"/>
  <c r="CE162" i="2"/>
  <c r="CF163" i="2"/>
  <c r="CA163" i="2"/>
  <c r="BX162" i="2"/>
  <c r="BU161" i="2"/>
  <c r="BV161" i="2" s="1"/>
  <c r="BW161" i="2" s="1"/>
  <c r="BZ161" i="2" s="1"/>
  <c r="BQ160" i="2"/>
  <c r="BR160" i="2" s="1"/>
  <c r="BS160" i="2" s="1"/>
  <c r="BT160" i="2" s="1"/>
  <c r="BP159" i="2"/>
  <c r="R167" i="2"/>
  <c r="S167" i="2"/>
  <c r="T168" i="2"/>
  <c r="Q166" i="2"/>
  <c r="P168" i="2"/>
  <c r="U168" i="2" s="1"/>
  <c r="X736" i="2"/>
  <c r="CS169" i="2" l="1"/>
  <c r="CR169" i="2"/>
  <c r="CO169" i="2"/>
  <c r="CL168" i="2"/>
  <c r="CN168" i="2" s="1"/>
  <c r="CK167" i="2"/>
  <c r="CE161" i="2"/>
  <c r="CF162" i="2"/>
  <c r="CA162" i="2"/>
  <c r="BX161" i="2"/>
  <c r="BU160" i="2"/>
  <c r="BV160" i="2" s="1"/>
  <c r="BQ159" i="2"/>
  <c r="BR159" i="2" s="1"/>
  <c r="BS159" i="2" s="1"/>
  <c r="BT159" i="2" s="1"/>
  <c r="BP158" i="2"/>
  <c r="R166" i="2"/>
  <c r="S166" i="2"/>
  <c r="T167" i="2"/>
  <c r="Q165" i="2"/>
  <c r="P167" i="2"/>
  <c r="U167" i="2" s="1"/>
  <c r="X737" i="2"/>
  <c r="CR168" i="2" l="1"/>
  <c r="CS168" i="2"/>
  <c r="CO168" i="2"/>
  <c r="CL167" i="2"/>
  <c r="CN167" i="2" s="1"/>
  <c r="CK166" i="2"/>
  <c r="CE160" i="2"/>
  <c r="CF161" i="2"/>
  <c r="CA161" i="2"/>
  <c r="BU159" i="2"/>
  <c r="BV159" i="2" s="1"/>
  <c r="BW160" i="2"/>
  <c r="BZ160" i="2" s="1"/>
  <c r="BQ158" i="2"/>
  <c r="BR158" i="2" s="1"/>
  <c r="BS158" i="2" s="1"/>
  <c r="BT158" i="2" s="1"/>
  <c r="BP157" i="2"/>
  <c r="R165" i="2"/>
  <c r="S165" i="2"/>
  <c r="T166" i="2"/>
  <c r="Q164" i="2"/>
  <c r="P166" i="2"/>
  <c r="U166" i="2" s="1"/>
  <c r="X738" i="2"/>
  <c r="CS167" i="2" l="1"/>
  <c r="CR167" i="2"/>
  <c r="CO167" i="2"/>
  <c r="CL166" i="2"/>
  <c r="CN166" i="2" s="1"/>
  <c r="CK165" i="2"/>
  <c r="CE159" i="2"/>
  <c r="CF160" i="2"/>
  <c r="BX160" i="2"/>
  <c r="BU158" i="2"/>
  <c r="BV158" i="2" s="1"/>
  <c r="BW158" i="2" s="1"/>
  <c r="BW159" i="2"/>
  <c r="BZ159" i="2" s="1"/>
  <c r="BQ157" i="2"/>
  <c r="BR157" i="2" s="1"/>
  <c r="BS157" i="2" s="1"/>
  <c r="BT157" i="2" s="1"/>
  <c r="BP156" i="2"/>
  <c r="R164" i="2"/>
  <c r="S164" i="2"/>
  <c r="T165" i="2"/>
  <c r="Q163" i="2"/>
  <c r="P165" i="2"/>
  <c r="U165" i="2" s="1"/>
  <c r="X739" i="2"/>
  <c r="CR166" i="2" l="1"/>
  <c r="CS166" i="2"/>
  <c r="CO166" i="2"/>
  <c r="CL165" i="2"/>
  <c r="CN165" i="2" s="1"/>
  <c r="CK164" i="2"/>
  <c r="CE158" i="2"/>
  <c r="CF159" i="2"/>
  <c r="BZ158" i="2"/>
  <c r="CA160" i="2"/>
  <c r="BX158" i="2"/>
  <c r="BX159" i="2"/>
  <c r="BU157" i="2"/>
  <c r="BV157" i="2" s="1"/>
  <c r="BQ156" i="2"/>
  <c r="BR156" i="2" s="1"/>
  <c r="BS156" i="2" s="1"/>
  <c r="BT156" i="2" s="1"/>
  <c r="BP155" i="2"/>
  <c r="R163" i="2"/>
  <c r="S163" i="2"/>
  <c r="T164" i="2"/>
  <c r="Q162" i="2"/>
  <c r="P164" i="2"/>
  <c r="U164" i="2" s="1"/>
  <c r="X740" i="2"/>
  <c r="CS165" i="2" l="1"/>
  <c r="CR165" i="2"/>
  <c r="CO165" i="2"/>
  <c r="CL164" i="2"/>
  <c r="CN164" i="2" s="1"/>
  <c r="CK163" i="2"/>
  <c r="CE157" i="2"/>
  <c r="CF158" i="2"/>
  <c r="CA158" i="2"/>
  <c r="CA159" i="2"/>
  <c r="BU156" i="2"/>
  <c r="BV156" i="2" s="1"/>
  <c r="BW156" i="2" s="1"/>
  <c r="BW157" i="2"/>
  <c r="BZ157" i="2" s="1"/>
  <c r="BQ155" i="2"/>
  <c r="BR155" i="2" s="1"/>
  <c r="BS155" i="2" s="1"/>
  <c r="BT155" i="2" s="1"/>
  <c r="BP154" i="2"/>
  <c r="R162" i="2"/>
  <c r="S162" i="2"/>
  <c r="T163" i="2"/>
  <c r="Q161" i="2"/>
  <c r="P163" i="2"/>
  <c r="U163" i="2" s="1"/>
  <c r="X741" i="2"/>
  <c r="CR164" i="2" l="1"/>
  <c r="CS164" i="2"/>
  <c r="CO164" i="2"/>
  <c r="CL163" i="2"/>
  <c r="CN163" i="2" s="1"/>
  <c r="CK162" i="2"/>
  <c r="BZ156" i="2"/>
  <c r="CE156" i="2"/>
  <c r="CF157" i="2"/>
  <c r="BX157" i="2"/>
  <c r="BX156" i="2"/>
  <c r="BU155" i="2"/>
  <c r="BV155" i="2" s="1"/>
  <c r="BW155" i="2" s="1"/>
  <c r="BZ155" i="2" s="1"/>
  <c r="BQ154" i="2"/>
  <c r="BR154" i="2" s="1"/>
  <c r="BS154" i="2" s="1"/>
  <c r="BT154" i="2" s="1"/>
  <c r="BP153" i="2"/>
  <c r="R161" i="2"/>
  <c r="S161" i="2"/>
  <c r="T162" i="2"/>
  <c r="Q160" i="2"/>
  <c r="P162" i="2"/>
  <c r="U162" i="2" s="1"/>
  <c r="X742" i="2"/>
  <c r="CR163" i="2" l="1"/>
  <c r="CS163" i="2"/>
  <c r="CO163" i="2"/>
  <c r="CL162" i="2"/>
  <c r="CN162" i="2" s="1"/>
  <c r="CK161" i="2"/>
  <c r="CE155" i="2"/>
  <c r="CF156" i="2"/>
  <c r="CA156" i="2"/>
  <c r="CA157" i="2"/>
  <c r="BX155" i="2"/>
  <c r="BU154" i="2"/>
  <c r="BV154" i="2" s="1"/>
  <c r="BW154" i="2" s="1"/>
  <c r="BZ154" i="2" s="1"/>
  <c r="BQ153" i="2"/>
  <c r="BR153" i="2" s="1"/>
  <c r="BS153" i="2" s="1"/>
  <c r="BT153" i="2" s="1"/>
  <c r="BP152" i="2"/>
  <c r="R160" i="2"/>
  <c r="S160" i="2"/>
  <c r="T161" i="2"/>
  <c r="Q159" i="2"/>
  <c r="P161" i="2"/>
  <c r="U161" i="2" s="1"/>
  <c r="X743" i="2"/>
  <c r="CS162" i="2" l="1"/>
  <c r="CR162" i="2"/>
  <c r="CO162" i="2"/>
  <c r="CL161" i="2"/>
  <c r="CN161" i="2" s="1"/>
  <c r="CK160" i="2"/>
  <c r="CE154" i="2"/>
  <c r="CF155" i="2"/>
  <c r="CA155" i="2"/>
  <c r="BX154" i="2"/>
  <c r="BU153" i="2"/>
  <c r="BV153" i="2" s="1"/>
  <c r="BW153" i="2" s="1"/>
  <c r="BZ153" i="2" s="1"/>
  <c r="BQ152" i="2"/>
  <c r="BR152" i="2" s="1"/>
  <c r="BS152" i="2" s="1"/>
  <c r="BT152" i="2" s="1"/>
  <c r="BP151" i="2"/>
  <c r="R159" i="2"/>
  <c r="S159" i="2"/>
  <c r="T160" i="2"/>
  <c r="Q158" i="2"/>
  <c r="P160" i="2"/>
  <c r="U160" i="2" s="1"/>
  <c r="X744" i="2"/>
  <c r="CR161" i="2" l="1"/>
  <c r="CS161" i="2"/>
  <c r="CO161" i="2"/>
  <c r="CL160" i="2"/>
  <c r="CN160" i="2" s="1"/>
  <c r="CK159" i="2"/>
  <c r="CE153" i="2"/>
  <c r="CF154" i="2"/>
  <c r="CA154" i="2"/>
  <c r="BX153" i="2"/>
  <c r="BU152" i="2"/>
  <c r="BV152" i="2" s="1"/>
  <c r="BQ151" i="2"/>
  <c r="BR151" i="2" s="1"/>
  <c r="BS151" i="2" s="1"/>
  <c r="BT151" i="2" s="1"/>
  <c r="BP150" i="2"/>
  <c r="R158" i="2"/>
  <c r="S158" i="2"/>
  <c r="T159" i="2"/>
  <c r="Q157" i="2"/>
  <c r="P159" i="2"/>
  <c r="U159" i="2" s="1"/>
  <c r="X745" i="2"/>
  <c r="CR160" i="2" l="1"/>
  <c r="CS160" i="2"/>
  <c r="CO160" i="2"/>
  <c r="CL159" i="2"/>
  <c r="CN159" i="2" s="1"/>
  <c r="CK158" i="2"/>
  <c r="CE152" i="2"/>
  <c r="CF153" i="2"/>
  <c r="CA153" i="2"/>
  <c r="BU151" i="2"/>
  <c r="BV151" i="2" s="1"/>
  <c r="BW152" i="2"/>
  <c r="BZ152" i="2" s="1"/>
  <c r="BQ150" i="2"/>
  <c r="BR150" i="2" s="1"/>
  <c r="BS150" i="2" s="1"/>
  <c r="BT150" i="2" s="1"/>
  <c r="BP149" i="2"/>
  <c r="R157" i="2"/>
  <c r="S157" i="2"/>
  <c r="T158" i="2"/>
  <c r="Q156" i="2"/>
  <c r="P158" i="2"/>
  <c r="U158" i="2" s="1"/>
  <c r="X746" i="2"/>
  <c r="CR159" i="2" l="1"/>
  <c r="CS159" i="2"/>
  <c r="CO159" i="2"/>
  <c r="CL158" i="2"/>
  <c r="CN158" i="2" s="1"/>
  <c r="CK157" i="2"/>
  <c r="CE151" i="2"/>
  <c r="CF152" i="2"/>
  <c r="BX152" i="2"/>
  <c r="BU150" i="2"/>
  <c r="BV150" i="2" s="1"/>
  <c r="BW150" i="2" s="1"/>
  <c r="BW151" i="2"/>
  <c r="BZ151" i="2" s="1"/>
  <c r="BQ149" i="2"/>
  <c r="BR149" i="2" s="1"/>
  <c r="BS149" i="2" s="1"/>
  <c r="BT149" i="2" s="1"/>
  <c r="BP148" i="2"/>
  <c r="R156" i="2"/>
  <c r="S156" i="2"/>
  <c r="T157" i="2"/>
  <c r="Q155" i="2"/>
  <c r="P157" i="2"/>
  <c r="U157" i="2" s="1"/>
  <c r="X747" i="2"/>
  <c r="CS158" i="2" l="1"/>
  <c r="CR158" i="2"/>
  <c r="CO158" i="2"/>
  <c r="CL157" i="2"/>
  <c r="CN157" i="2" s="1"/>
  <c r="CK156" i="2"/>
  <c r="CE150" i="2"/>
  <c r="CF151" i="2"/>
  <c r="BZ150" i="2"/>
  <c r="CA152" i="2"/>
  <c r="BX151" i="2"/>
  <c r="BX150" i="2"/>
  <c r="BU149" i="2"/>
  <c r="BV149" i="2" s="1"/>
  <c r="BW149" i="2" s="1"/>
  <c r="BZ149" i="2" s="1"/>
  <c r="BQ148" i="2"/>
  <c r="BR148" i="2" s="1"/>
  <c r="BS148" i="2" s="1"/>
  <c r="BT148" i="2" s="1"/>
  <c r="BP147" i="2"/>
  <c r="R155" i="2"/>
  <c r="S155" i="2"/>
  <c r="T156" i="2"/>
  <c r="Q154" i="2"/>
  <c r="P156" i="2"/>
  <c r="U156" i="2" s="1"/>
  <c r="X748" i="2"/>
  <c r="CR157" i="2" l="1"/>
  <c r="CS157" i="2"/>
  <c r="CO157" i="2"/>
  <c r="CL156" i="2"/>
  <c r="CN156" i="2" s="1"/>
  <c r="CK155" i="2"/>
  <c r="CE149" i="2"/>
  <c r="CF150" i="2"/>
  <c r="CA150" i="2"/>
  <c r="CA151" i="2"/>
  <c r="BX149" i="2"/>
  <c r="BU148" i="2"/>
  <c r="BV148" i="2" s="1"/>
  <c r="BW148" i="2" s="1"/>
  <c r="BZ148" i="2" s="1"/>
  <c r="BQ147" i="2"/>
  <c r="BR147" i="2" s="1"/>
  <c r="BS147" i="2" s="1"/>
  <c r="BT147" i="2" s="1"/>
  <c r="BP146" i="2"/>
  <c r="R154" i="2"/>
  <c r="S154" i="2"/>
  <c r="T155" i="2"/>
  <c r="Q153" i="2"/>
  <c r="P155" i="2"/>
  <c r="U155" i="2" s="1"/>
  <c r="X749" i="2"/>
  <c r="CR156" i="2" l="1"/>
  <c r="CS156" i="2"/>
  <c r="CO156" i="2"/>
  <c r="CL155" i="2"/>
  <c r="CN155" i="2" s="1"/>
  <c r="CK154" i="2"/>
  <c r="CE148" i="2"/>
  <c r="CF149" i="2"/>
  <c r="CA149" i="2"/>
  <c r="BX148" i="2"/>
  <c r="BU147" i="2"/>
  <c r="BV147" i="2" s="1"/>
  <c r="BQ146" i="2"/>
  <c r="BR146" i="2" s="1"/>
  <c r="BS146" i="2" s="1"/>
  <c r="BT146" i="2" s="1"/>
  <c r="BP145" i="2"/>
  <c r="R153" i="2"/>
  <c r="S153" i="2"/>
  <c r="T154" i="2"/>
  <c r="Q152" i="2"/>
  <c r="P154" i="2"/>
  <c r="U154" i="2" s="1"/>
  <c r="X750" i="2"/>
  <c r="CS155" i="2" l="1"/>
  <c r="CR155" i="2"/>
  <c r="CO155" i="2"/>
  <c r="CL154" i="2"/>
  <c r="CN154" i="2" s="1"/>
  <c r="CK153" i="2"/>
  <c r="CE147" i="2"/>
  <c r="CF148" i="2"/>
  <c r="CA148" i="2"/>
  <c r="BU146" i="2"/>
  <c r="BV146" i="2" s="1"/>
  <c r="BW147" i="2"/>
  <c r="BZ147" i="2" s="1"/>
  <c r="BQ145" i="2"/>
  <c r="BR145" i="2" s="1"/>
  <c r="BS145" i="2" s="1"/>
  <c r="BT145" i="2" s="1"/>
  <c r="BP144" i="2"/>
  <c r="R152" i="2"/>
  <c r="S152" i="2"/>
  <c r="T153" i="2"/>
  <c r="Q151" i="2"/>
  <c r="P153" i="2"/>
  <c r="U153" i="2" s="1"/>
  <c r="X751" i="2"/>
  <c r="CR154" i="2" l="1"/>
  <c r="CS154" i="2"/>
  <c r="CO154" i="2"/>
  <c r="CL153" i="2"/>
  <c r="CN153" i="2" s="1"/>
  <c r="CK152" i="2"/>
  <c r="CE146" i="2"/>
  <c r="CF147" i="2"/>
  <c r="BX147" i="2"/>
  <c r="BU145" i="2"/>
  <c r="BV145" i="2" s="1"/>
  <c r="BW146" i="2"/>
  <c r="BZ146" i="2" s="1"/>
  <c r="BQ144" i="2"/>
  <c r="BR144" i="2" s="1"/>
  <c r="BS144" i="2" s="1"/>
  <c r="BT144" i="2" s="1"/>
  <c r="BP143" i="2"/>
  <c r="R151" i="2"/>
  <c r="S151" i="2"/>
  <c r="T152" i="2"/>
  <c r="Q150" i="2"/>
  <c r="O32" i="2"/>
  <c r="P152" i="2"/>
  <c r="U152" i="2" s="1"/>
  <c r="X752" i="2"/>
  <c r="CR153" i="2" l="1"/>
  <c r="CS153" i="2"/>
  <c r="CO153" i="2"/>
  <c r="CL152" i="2"/>
  <c r="CN152" i="2" s="1"/>
  <c r="CK151" i="2"/>
  <c r="CE145" i="2"/>
  <c r="CF146" i="2"/>
  <c r="CA147" i="2"/>
  <c r="BX146" i="2"/>
  <c r="BU144" i="2"/>
  <c r="BV144" i="2" s="1"/>
  <c r="BW144" i="2" s="1"/>
  <c r="BW145" i="2"/>
  <c r="BZ145" i="2" s="1"/>
  <c r="BQ143" i="2"/>
  <c r="BR143" i="2" s="1"/>
  <c r="BS143" i="2" s="1"/>
  <c r="BT143" i="2" s="1"/>
  <c r="BP142" i="2"/>
  <c r="R150" i="2"/>
  <c r="S150" i="2"/>
  <c r="T151" i="2"/>
  <c r="Q149" i="2"/>
  <c r="P151" i="2"/>
  <c r="U151" i="2" s="1"/>
  <c r="X753" i="2"/>
  <c r="CR152" i="2" l="1"/>
  <c r="CS152" i="2"/>
  <c r="CO152" i="2"/>
  <c r="CL151" i="2"/>
  <c r="CN151" i="2" s="1"/>
  <c r="CK150" i="2"/>
  <c r="CE144" i="2"/>
  <c r="CF145" i="2"/>
  <c r="BZ144" i="2"/>
  <c r="CA146" i="2"/>
  <c r="BX144" i="2"/>
  <c r="BX145" i="2"/>
  <c r="BU143" i="2"/>
  <c r="BV143" i="2" s="1"/>
  <c r="BW143" i="2" s="1"/>
  <c r="BZ143" i="2" s="1"/>
  <c r="BQ142" i="2"/>
  <c r="BR142" i="2" s="1"/>
  <c r="BS142" i="2" s="1"/>
  <c r="BT142" i="2" s="1"/>
  <c r="BP141" i="2"/>
  <c r="R149" i="2"/>
  <c r="S149" i="2"/>
  <c r="T150" i="2"/>
  <c r="Q148" i="2"/>
  <c r="P150" i="2"/>
  <c r="U150" i="2" s="1"/>
  <c r="X754" i="2"/>
  <c r="CS151" i="2" l="1"/>
  <c r="CR151" i="2"/>
  <c r="CO151" i="2"/>
  <c r="CL150" i="2"/>
  <c r="CN150" i="2" s="1"/>
  <c r="CK149" i="2"/>
  <c r="CE143" i="2"/>
  <c r="CF144" i="2"/>
  <c r="CA144" i="2"/>
  <c r="CA145" i="2"/>
  <c r="BX143" i="2"/>
  <c r="BU142" i="2"/>
  <c r="BV142" i="2" s="1"/>
  <c r="BQ141" i="2"/>
  <c r="BR141" i="2" s="1"/>
  <c r="BS141" i="2" s="1"/>
  <c r="BT141" i="2" s="1"/>
  <c r="BP140" i="2"/>
  <c r="R148" i="2"/>
  <c r="S148" i="2"/>
  <c r="T149" i="2"/>
  <c r="Q147" i="2"/>
  <c r="P149" i="2"/>
  <c r="U149" i="2" s="1"/>
  <c r="X755" i="2"/>
  <c r="CR150" i="2" l="1"/>
  <c r="CS150" i="2"/>
  <c r="CO150" i="2"/>
  <c r="CL149" i="2"/>
  <c r="CN149" i="2" s="1"/>
  <c r="CK148" i="2"/>
  <c r="CE142" i="2"/>
  <c r="CF143" i="2"/>
  <c r="CA143" i="2"/>
  <c r="BU141" i="2"/>
  <c r="BV141" i="2" s="1"/>
  <c r="BW141" i="2" s="1"/>
  <c r="BW142" i="2"/>
  <c r="BZ142" i="2" s="1"/>
  <c r="BQ140" i="2"/>
  <c r="BR140" i="2" s="1"/>
  <c r="BS140" i="2" s="1"/>
  <c r="BT140" i="2" s="1"/>
  <c r="BP139" i="2"/>
  <c r="R147" i="2"/>
  <c r="S147" i="2"/>
  <c r="T148" i="2"/>
  <c r="Q146" i="2"/>
  <c r="P148" i="2"/>
  <c r="U148" i="2" s="1"/>
  <c r="X756" i="2"/>
  <c r="CR149" i="2" l="1"/>
  <c r="CS149" i="2"/>
  <c r="CO149" i="2"/>
  <c r="CL148" i="2"/>
  <c r="CN148" i="2" s="1"/>
  <c r="CK147" i="2"/>
  <c r="CE141" i="2"/>
  <c r="CF142" i="2"/>
  <c r="BZ141" i="2"/>
  <c r="BX142" i="2"/>
  <c r="BX141" i="2"/>
  <c r="BU140" i="2"/>
  <c r="BV140" i="2" s="1"/>
  <c r="BW140" i="2" s="1"/>
  <c r="BZ140" i="2" s="1"/>
  <c r="BQ139" i="2"/>
  <c r="BR139" i="2" s="1"/>
  <c r="BS139" i="2" s="1"/>
  <c r="BT139" i="2" s="1"/>
  <c r="BP138" i="2"/>
  <c r="R146" i="2"/>
  <c r="S146" i="2"/>
  <c r="T147" i="2"/>
  <c r="Q145" i="2"/>
  <c r="P147" i="2"/>
  <c r="U147" i="2" s="1"/>
  <c r="X757" i="2"/>
  <c r="CR148" i="2" l="1"/>
  <c r="CS148" i="2"/>
  <c r="CO148" i="2"/>
  <c r="CL147" i="2"/>
  <c r="CN147" i="2" s="1"/>
  <c r="CK146" i="2"/>
  <c r="CE140" i="2"/>
  <c r="CF141" i="2"/>
  <c r="CA141" i="2"/>
  <c r="CA142" i="2"/>
  <c r="BX140" i="2"/>
  <c r="BU139" i="2"/>
  <c r="BV139" i="2" s="1"/>
  <c r="BW139" i="2" s="1"/>
  <c r="BZ139" i="2" s="1"/>
  <c r="BQ138" i="2"/>
  <c r="BR138" i="2" s="1"/>
  <c r="BS138" i="2" s="1"/>
  <c r="BT138" i="2" s="1"/>
  <c r="BP137" i="2"/>
  <c r="R145" i="2"/>
  <c r="S145" i="2"/>
  <c r="T146" i="2"/>
  <c r="Q144" i="2"/>
  <c r="P146" i="2"/>
  <c r="U146" i="2" s="1"/>
  <c r="X758" i="2"/>
  <c r="CS147" i="2" l="1"/>
  <c r="CR147" i="2"/>
  <c r="CO147" i="2"/>
  <c r="CL146" i="2"/>
  <c r="CN146" i="2" s="1"/>
  <c r="CK145" i="2"/>
  <c r="CE139" i="2"/>
  <c r="CF140" i="2"/>
  <c r="CA140" i="2"/>
  <c r="BX139" i="2"/>
  <c r="BU138" i="2"/>
  <c r="BV138" i="2" s="1"/>
  <c r="BQ137" i="2"/>
  <c r="BR137" i="2" s="1"/>
  <c r="BS137" i="2" s="1"/>
  <c r="BT137" i="2" s="1"/>
  <c r="BP136" i="2"/>
  <c r="R144" i="2"/>
  <c r="S144" i="2"/>
  <c r="T145" i="2"/>
  <c r="Q143" i="2"/>
  <c r="P145" i="2"/>
  <c r="U145" i="2" s="1"/>
  <c r="X759" i="2"/>
  <c r="CR146" i="2" l="1"/>
  <c r="CS146" i="2"/>
  <c r="CO146" i="2"/>
  <c r="CL145" i="2"/>
  <c r="CN145" i="2" s="1"/>
  <c r="CK144" i="2"/>
  <c r="CE138" i="2"/>
  <c r="CF139" i="2"/>
  <c r="CA139" i="2"/>
  <c r="BU137" i="2"/>
  <c r="BV137" i="2" s="1"/>
  <c r="BW138" i="2"/>
  <c r="BZ138" i="2" s="1"/>
  <c r="BQ136" i="2"/>
  <c r="BR136" i="2" s="1"/>
  <c r="BS136" i="2" s="1"/>
  <c r="BT136" i="2" s="1"/>
  <c r="BP135" i="2"/>
  <c r="R143" i="2"/>
  <c r="S143" i="2"/>
  <c r="T144" i="2"/>
  <c r="Q142" i="2"/>
  <c r="P144" i="2"/>
  <c r="U144" i="2" s="1"/>
  <c r="X760" i="2"/>
  <c r="CR145" i="2" l="1"/>
  <c r="CS145" i="2"/>
  <c r="CO145" i="2"/>
  <c r="CL144" i="2"/>
  <c r="CN144" i="2" s="1"/>
  <c r="CK143" i="2"/>
  <c r="CE137" i="2"/>
  <c r="CF138" i="2"/>
  <c r="BX138" i="2"/>
  <c r="BU136" i="2"/>
  <c r="BV136" i="2" s="1"/>
  <c r="BW136" i="2" s="1"/>
  <c r="BW137" i="2"/>
  <c r="BZ137" i="2" s="1"/>
  <c r="BQ135" i="2"/>
  <c r="BR135" i="2" s="1"/>
  <c r="BS135" i="2" s="1"/>
  <c r="BT135" i="2" s="1"/>
  <c r="BP134" i="2"/>
  <c r="R142" i="2"/>
  <c r="S142" i="2"/>
  <c r="T143" i="2"/>
  <c r="Q141" i="2"/>
  <c r="P143" i="2"/>
  <c r="U143" i="2" s="1"/>
  <c r="X761" i="2"/>
  <c r="CR144" i="2" l="1"/>
  <c r="CS144" i="2"/>
  <c r="CO144" i="2"/>
  <c r="CL143" i="2"/>
  <c r="CN143" i="2" s="1"/>
  <c r="CK142" i="2"/>
  <c r="CE136" i="2"/>
  <c r="CF137" i="2"/>
  <c r="BZ136" i="2"/>
  <c r="CA138" i="2"/>
  <c r="BX137" i="2"/>
  <c r="BX136" i="2"/>
  <c r="BU135" i="2"/>
  <c r="BV135" i="2" s="1"/>
  <c r="BW135" i="2" s="1"/>
  <c r="BZ135" i="2" s="1"/>
  <c r="BQ134" i="2"/>
  <c r="BR134" i="2" s="1"/>
  <c r="BS134" i="2" s="1"/>
  <c r="BT134" i="2" s="1"/>
  <c r="BP133" i="2"/>
  <c r="R141" i="2"/>
  <c r="S141" i="2"/>
  <c r="T142" i="2"/>
  <c r="Q140" i="2"/>
  <c r="P142" i="2"/>
  <c r="U142" i="2" s="1"/>
  <c r="X762" i="2"/>
  <c r="CS143" i="2" l="1"/>
  <c r="CR143" i="2"/>
  <c r="CO143" i="2"/>
  <c r="CL142" i="2"/>
  <c r="CN142" i="2" s="1"/>
  <c r="CK141" i="2"/>
  <c r="CE135" i="2"/>
  <c r="CF136" i="2"/>
  <c r="CA136" i="2"/>
  <c r="CA137" i="2"/>
  <c r="BX135" i="2"/>
  <c r="BU134" i="2"/>
  <c r="BV134" i="2" s="1"/>
  <c r="BQ133" i="2"/>
  <c r="BR133" i="2" s="1"/>
  <c r="BS133" i="2" s="1"/>
  <c r="BT133" i="2" s="1"/>
  <c r="BP132" i="2"/>
  <c r="R140" i="2"/>
  <c r="S140" i="2"/>
  <c r="T141" i="2"/>
  <c r="Q139" i="2"/>
  <c r="P141" i="2"/>
  <c r="U141" i="2" s="1"/>
  <c r="X763" i="2"/>
  <c r="CR142" i="2" l="1"/>
  <c r="CS142" i="2"/>
  <c r="CO142" i="2"/>
  <c r="CL141" i="2"/>
  <c r="CN141" i="2" s="1"/>
  <c r="CK140" i="2"/>
  <c r="CE134" i="2"/>
  <c r="CF135" i="2"/>
  <c r="CA135" i="2"/>
  <c r="BU133" i="2"/>
  <c r="BV133" i="2" s="1"/>
  <c r="BW133" i="2" s="1"/>
  <c r="BW134" i="2"/>
  <c r="BZ134" i="2" s="1"/>
  <c r="BQ132" i="2"/>
  <c r="BR132" i="2" s="1"/>
  <c r="BS132" i="2" s="1"/>
  <c r="BT132" i="2" s="1"/>
  <c r="BP131" i="2"/>
  <c r="R139" i="2"/>
  <c r="S139" i="2"/>
  <c r="T140" i="2"/>
  <c r="Q138" i="2"/>
  <c r="P140" i="2"/>
  <c r="U140" i="2" s="1"/>
  <c r="X764" i="2"/>
  <c r="CR141" i="2" l="1"/>
  <c r="CS141" i="2"/>
  <c r="CO141" i="2"/>
  <c r="CL140" i="2"/>
  <c r="CN140" i="2" s="1"/>
  <c r="CK139" i="2"/>
  <c r="CE133" i="2"/>
  <c r="CF134" i="2"/>
  <c r="BZ133" i="2"/>
  <c r="BX134" i="2"/>
  <c r="BX133" i="2"/>
  <c r="BU132" i="2"/>
  <c r="BV132" i="2" s="1"/>
  <c r="BW132" i="2" s="1"/>
  <c r="BZ132" i="2" s="1"/>
  <c r="BQ131" i="2"/>
  <c r="BR131" i="2" s="1"/>
  <c r="BS131" i="2" s="1"/>
  <c r="BT131" i="2" s="1"/>
  <c r="BP130" i="2"/>
  <c r="R138" i="2"/>
  <c r="S138" i="2"/>
  <c r="T139" i="2"/>
  <c r="Q137" i="2"/>
  <c r="P139" i="2"/>
  <c r="U139" i="2" s="1"/>
  <c r="X765" i="2"/>
  <c r="CR140" i="2" l="1"/>
  <c r="CS140" i="2"/>
  <c r="CO140" i="2"/>
  <c r="CL139" i="2"/>
  <c r="CN139" i="2" s="1"/>
  <c r="CK138" i="2"/>
  <c r="CE132" i="2"/>
  <c r="CF133" i="2"/>
  <c r="CA133" i="2"/>
  <c r="CA134" i="2"/>
  <c r="BX132" i="2"/>
  <c r="BU131" i="2"/>
  <c r="BV131" i="2" s="1"/>
  <c r="BW131" i="2" s="1"/>
  <c r="BZ131" i="2" s="1"/>
  <c r="BQ130" i="2"/>
  <c r="BR130" i="2" s="1"/>
  <c r="BS130" i="2" s="1"/>
  <c r="BT130" i="2" s="1"/>
  <c r="BP129" i="2"/>
  <c r="R137" i="2"/>
  <c r="S137" i="2"/>
  <c r="T138" i="2"/>
  <c r="Q136" i="2"/>
  <c r="P138" i="2"/>
  <c r="U138" i="2" s="1"/>
  <c r="X766" i="2"/>
  <c r="CR139" i="2" l="1"/>
  <c r="CS139" i="2"/>
  <c r="CO139" i="2"/>
  <c r="CL138" i="2"/>
  <c r="CN138" i="2" s="1"/>
  <c r="CK137" i="2"/>
  <c r="CE131" i="2"/>
  <c r="CF132" i="2"/>
  <c r="CA132" i="2"/>
  <c r="BX131" i="2"/>
  <c r="BU130" i="2"/>
  <c r="BV130" i="2" s="1"/>
  <c r="BQ129" i="2"/>
  <c r="BR129" i="2" s="1"/>
  <c r="BS129" i="2" s="1"/>
  <c r="BT129" i="2" s="1"/>
  <c r="BP128" i="2"/>
  <c r="R136" i="2"/>
  <c r="S136" i="2"/>
  <c r="T137" i="2"/>
  <c r="Q135" i="2"/>
  <c r="P137" i="2"/>
  <c r="U137" i="2" s="1"/>
  <c r="X767" i="2"/>
  <c r="CR138" i="2" l="1"/>
  <c r="CS138" i="2"/>
  <c r="CO138" i="2"/>
  <c r="CL137" i="2"/>
  <c r="CN137" i="2" s="1"/>
  <c r="CK136" i="2"/>
  <c r="CE130" i="2"/>
  <c r="CF131" i="2"/>
  <c r="CA131" i="2"/>
  <c r="BU129" i="2"/>
  <c r="BV129" i="2" s="1"/>
  <c r="BW130" i="2"/>
  <c r="BZ130" i="2" s="1"/>
  <c r="BQ128" i="2"/>
  <c r="BR128" i="2" s="1"/>
  <c r="BS128" i="2" s="1"/>
  <c r="BT128" i="2" s="1"/>
  <c r="BP127" i="2"/>
  <c r="R135" i="2"/>
  <c r="S135" i="2"/>
  <c r="T136" i="2"/>
  <c r="Q134" i="2"/>
  <c r="P136" i="2"/>
  <c r="U136" i="2" s="1"/>
  <c r="X768" i="2"/>
  <c r="CR137" i="2" l="1"/>
  <c r="CS137" i="2"/>
  <c r="CO137" i="2"/>
  <c r="CL136" i="2"/>
  <c r="CN136" i="2" s="1"/>
  <c r="CK135" i="2"/>
  <c r="CE129" i="2"/>
  <c r="CF130" i="2"/>
  <c r="BX130" i="2"/>
  <c r="BU128" i="2"/>
  <c r="BV128" i="2" s="1"/>
  <c r="BW128" i="2" s="1"/>
  <c r="BW129" i="2"/>
  <c r="BZ129" i="2" s="1"/>
  <c r="BQ127" i="2"/>
  <c r="BR127" i="2" s="1"/>
  <c r="BS127" i="2" s="1"/>
  <c r="BT127" i="2" s="1"/>
  <c r="BP126" i="2"/>
  <c r="R134" i="2"/>
  <c r="S134" i="2"/>
  <c r="T135" i="2"/>
  <c r="Q133" i="2"/>
  <c r="P135" i="2"/>
  <c r="U135" i="2" s="1"/>
  <c r="X769" i="2"/>
  <c r="CR136" i="2" l="1"/>
  <c r="CS136" i="2"/>
  <c r="CO136" i="2"/>
  <c r="CL135" i="2"/>
  <c r="CN135" i="2" s="1"/>
  <c r="CK134" i="2"/>
  <c r="CE128" i="2"/>
  <c r="CF129" i="2"/>
  <c r="BZ128" i="2"/>
  <c r="CA130" i="2"/>
  <c r="BX128" i="2"/>
  <c r="BX129" i="2"/>
  <c r="BU127" i="2"/>
  <c r="BV127" i="2" s="1"/>
  <c r="BW127" i="2" s="1"/>
  <c r="BZ127" i="2" s="1"/>
  <c r="BQ126" i="2"/>
  <c r="BR126" i="2" s="1"/>
  <c r="BS126" i="2" s="1"/>
  <c r="BT126" i="2" s="1"/>
  <c r="BP125" i="2"/>
  <c r="R133" i="2"/>
  <c r="S133" i="2"/>
  <c r="T134" i="2"/>
  <c r="Q132" i="2"/>
  <c r="P134" i="2"/>
  <c r="U134" i="2" s="1"/>
  <c r="X770" i="2"/>
  <c r="CS135" i="2" l="1"/>
  <c r="CR135" i="2"/>
  <c r="CO135" i="2"/>
  <c r="CL134" i="2"/>
  <c r="CN134" i="2" s="1"/>
  <c r="CK133" i="2"/>
  <c r="CE127" i="2"/>
  <c r="CF128" i="2"/>
  <c r="CA128" i="2"/>
  <c r="CA129" i="2"/>
  <c r="BX127" i="2"/>
  <c r="BU126" i="2"/>
  <c r="BV126" i="2" s="1"/>
  <c r="BQ125" i="2"/>
  <c r="BR125" i="2" s="1"/>
  <c r="BS125" i="2" s="1"/>
  <c r="BT125" i="2" s="1"/>
  <c r="BP124" i="2"/>
  <c r="R132" i="2"/>
  <c r="S132" i="2"/>
  <c r="T133" i="2"/>
  <c r="Q131" i="2"/>
  <c r="P133" i="2"/>
  <c r="U133" i="2" s="1"/>
  <c r="X771" i="2"/>
  <c r="CR134" i="2" l="1"/>
  <c r="CS134" i="2"/>
  <c r="CO134" i="2"/>
  <c r="CL133" i="2"/>
  <c r="CN133" i="2" s="1"/>
  <c r="CK132" i="2"/>
  <c r="CE126" i="2"/>
  <c r="CF127" i="2"/>
  <c r="CA127" i="2"/>
  <c r="BU125" i="2"/>
  <c r="BV125" i="2" s="1"/>
  <c r="BW125" i="2" s="1"/>
  <c r="BW126" i="2"/>
  <c r="BZ126" i="2" s="1"/>
  <c r="BQ124" i="2"/>
  <c r="BR124" i="2" s="1"/>
  <c r="BS124" i="2" s="1"/>
  <c r="BT124" i="2" s="1"/>
  <c r="BP123" i="2"/>
  <c r="R131" i="2"/>
  <c r="S131" i="2"/>
  <c r="T132" i="2"/>
  <c r="Q130" i="2"/>
  <c r="P132" i="2"/>
  <c r="U132" i="2" s="1"/>
  <c r="X772" i="2"/>
  <c r="CR133" i="2" l="1"/>
  <c r="CS133" i="2"/>
  <c r="CO133" i="2"/>
  <c r="CL132" i="2"/>
  <c r="CN132" i="2" s="1"/>
  <c r="CK131" i="2"/>
  <c r="CE125" i="2"/>
  <c r="CF126" i="2"/>
  <c r="BZ125" i="2"/>
  <c r="BX126" i="2"/>
  <c r="BX125" i="2"/>
  <c r="BU124" i="2"/>
  <c r="BV124" i="2" s="1"/>
  <c r="BW124" i="2" s="1"/>
  <c r="BZ124" i="2" s="1"/>
  <c r="BQ123" i="2"/>
  <c r="BR123" i="2" s="1"/>
  <c r="BS123" i="2" s="1"/>
  <c r="BT123" i="2" s="1"/>
  <c r="BP122" i="2"/>
  <c r="R130" i="2"/>
  <c r="S130" i="2"/>
  <c r="T131" i="2"/>
  <c r="Q129" i="2"/>
  <c r="P131" i="2"/>
  <c r="U131" i="2" s="1"/>
  <c r="X773" i="2"/>
  <c r="CR132" i="2" l="1"/>
  <c r="CS132" i="2"/>
  <c r="CO132" i="2"/>
  <c r="CL131" i="2"/>
  <c r="CN131" i="2" s="1"/>
  <c r="CK130" i="2"/>
  <c r="CE124" i="2"/>
  <c r="CF125" i="2"/>
  <c r="CA125" i="2"/>
  <c r="CA126" i="2"/>
  <c r="BX124" i="2"/>
  <c r="BU123" i="2"/>
  <c r="BV123" i="2" s="1"/>
  <c r="BQ122" i="2"/>
  <c r="BR122" i="2" s="1"/>
  <c r="BS122" i="2" s="1"/>
  <c r="BT122" i="2" s="1"/>
  <c r="BP121" i="2"/>
  <c r="R129" i="2"/>
  <c r="S129" i="2"/>
  <c r="T130" i="2"/>
  <c r="Q128" i="2"/>
  <c r="P130" i="2"/>
  <c r="U130" i="2" s="1"/>
  <c r="X774" i="2"/>
  <c r="CR131" i="2" l="1"/>
  <c r="CS131" i="2"/>
  <c r="CO131" i="2"/>
  <c r="CL130" i="2"/>
  <c r="CN130" i="2" s="1"/>
  <c r="CK129" i="2"/>
  <c r="CE123" i="2"/>
  <c r="CF124" i="2"/>
  <c r="CA124" i="2"/>
  <c r="BU122" i="2"/>
  <c r="BV122" i="2" s="1"/>
  <c r="BW123" i="2"/>
  <c r="BZ123" i="2" s="1"/>
  <c r="BQ121" i="2"/>
  <c r="BR121" i="2" s="1"/>
  <c r="BS121" i="2" s="1"/>
  <c r="BT121" i="2" s="1"/>
  <c r="BP120" i="2"/>
  <c r="R128" i="2"/>
  <c r="S128" i="2"/>
  <c r="T129" i="2"/>
  <c r="Q127" i="2"/>
  <c r="P129" i="2"/>
  <c r="U129" i="2" s="1"/>
  <c r="X775" i="2"/>
  <c r="CR130" i="2" l="1"/>
  <c r="CS130" i="2"/>
  <c r="CO130" i="2"/>
  <c r="CL129" i="2"/>
  <c r="CN129" i="2" s="1"/>
  <c r="CK128" i="2"/>
  <c r="CE122" i="2"/>
  <c r="CF123" i="2"/>
  <c r="BX123" i="2"/>
  <c r="BU121" i="2"/>
  <c r="BV121" i="2" s="1"/>
  <c r="BW122" i="2"/>
  <c r="BZ122" i="2" s="1"/>
  <c r="BQ120" i="2"/>
  <c r="BR120" i="2" s="1"/>
  <c r="BS120" i="2" s="1"/>
  <c r="BT120" i="2" s="1"/>
  <c r="BP119" i="2"/>
  <c r="R127" i="2"/>
  <c r="S127" i="2"/>
  <c r="T128" i="2"/>
  <c r="Q126" i="2"/>
  <c r="P128" i="2"/>
  <c r="U128" i="2" s="1"/>
  <c r="X776" i="2"/>
  <c r="CR129" i="2" l="1"/>
  <c r="CS129" i="2"/>
  <c r="CO129" i="2"/>
  <c r="CL128" i="2"/>
  <c r="CN128" i="2" s="1"/>
  <c r="CK127" i="2"/>
  <c r="CE121" i="2"/>
  <c r="CF122" i="2"/>
  <c r="CA123" i="2"/>
  <c r="BX122" i="2"/>
  <c r="BU120" i="2"/>
  <c r="BV120" i="2" s="1"/>
  <c r="BW120" i="2" s="1"/>
  <c r="BW121" i="2"/>
  <c r="BZ121" i="2" s="1"/>
  <c r="BQ119" i="2"/>
  <c r="BR119" i="2" s="1"/>
  <c r="BS119" i="2" s="1"/>
  <c r="BT119" i="2" s="1"/>
  <c r="BP118" i="2"/>
  <c r="R126" i="2"/>
  <c r="S126" i="2"/>
  <c r="T127" i="2"/>
  <c r="Q125" i="2"/>
  <c r="P127" i="2"/>
  <c r="U127" i="2" s="1"/>
  <c r="X777" i="2"/>
  <c r="CR128" i="2" l="1"/>
  <c r="CS128" i="2"/>
  <c r="CO128" i="2"/>
  <c r="CL127" i="2"/>
  <c r="CN127" i="2" s="1"/>
  <c r="CK126" i="2"/>
  <c r="CE120" i="2"/>
  <c r="CF121" i="2"/>
  <c r="BZ120" i="2"/>
  <c r="CA122" i="2"/>
  <c r="BX121" i="2"/>
  <c r="BX120" i="2"/>
  <c r="BU119" i="2"/>
  <c r="BV119" i="2" s="1"/>
  <c r="BQ118" i="2"/>
  <c r="BR118" i="2" s="1"/>
  <c r="BS118" i="2" s="1"/>
  <c r="BT118" i="2" s="1"/>
  <c r="BP117" i="2"/>
  <c r="R125" i="2"/>
  <c r="S125" i="2"/>
  <c r="T126" i="2"/>
  <c r="Q124" i="2"/>
  <c r="P126" i="2"/>
  <c r="U126" i="2" s="1"/>
  <c r="X778" i="2"/>
  <c r="CS127" i="2" l="1"/>
  <c r="CR127" i="2"/>
  <c r="CO127" i="2"/>
  <c r="CL126" i="2"/>
  <c r="CN126" i="2" s="1"/>
  <c r="CK125" i="2"/>
  <c r="CE119" i="2"/>
  <c r="CF120" i="2"/>
  <c r="CA120" i="2"/>
  <c r="CA121" i="2"/>
  <c r="BU118" i="2"/>
  <c r="BV118" i="2" s="1"/>
  <c r="BW119" i="2"/>
  <c r="BZ119" i="2" s="1"/>
  <c r="BQ117" i="2"/>
  <c r="BR117" i="2" s="1"/>
  <c r="BS117" i="2" s="1"/>
  <c r="BT117" i="2" s="1"/>
  <c r="BP116" i="2"/>
  <c r="R124" i="2"/>
  <c r="S124" i="2"/>
  <c r="T125" i="2"/>
  <c r="Q123" i="2"/>
  <c r="P125" i="2"/>
  <c r="U125" i="2" s="1"/>
  <c r="X779" i="2"/>
  <c r="CR126" i="2" l="1"/>
  <c r="CS126" i="2"/>
  <c r="CO126" i="2"/>
  <c r="CL125" i="2"/>
  <c r="CN125" i="2" s="1"/>
  <c r="CK124" i="2"/>
  <c r="CE118" i="2"/>
  <c r="CF119" i="2"/>
  <c r="BX119" i="2"/>
  <c r="BU117" i="2"/>
  <c r="BV117" i="2" s="1"/>
  <c r="BW117" i="2" s="1"/>
  <c r="BW118" i="2"/>
  <c r="BZ118" i="2" s="1"/>
  <c r="BQ116" i="2"/>
  <c r="BR116" i="2" s="1"/>
  <c r="BS116" i="2" s="1"/>
  <c r="BT116" i="2" s="1"/>
  <c r="BP115" i="2"/>
  <c r="R123" i="2"/>
  <c r="S123" i="2"/>
  <c r="T124" i="2"/>
  <c r="Q122" i="2"/>
  <c r="P124" i="2"/>
  <c r="U124" i="2" s="1"/>
  <c r="X780" i="2"/>
  <c r="CR125" i="2" l="1"/>
  <c r="CS125" i="2"/>
  <c r="CO125" i="2"/>
  <c r="CL124" i="2"/>
  <c r="CN124" i="2" s="1"/>
  <c r="CK123" i="2"/>
  <c r="CE117" i="2"/>
  <c r="CF118" i="2"/>
  <c r="BZ117" i="2"/>
  <c r="CA119" i="2"/>
  <c r="BX118" i="2"/>
  <c r="BX117" i="2"/>
  <c r="BU116" i="2"/>
  <c r="BV116" i="2" s="1"/>
  <c r="BW116" i="2" s="1"/>
  <c r="BZ116" i="2" s="1"/>
  <c r="BQ115" i="2"/>
  <c r="BR115" i="2" s="1"/>
  <c r="BS115" i="2" s="1"/>
  <c r="BT115" i="2" s="1"/>
  <c r="BP114" i="2"/>
  <c r="R122" i="2"/>
  <c r="S122" i="2"/>
  <c r="T123" i="2"/>
  <c r="Q121" i="2"/>
  <c r="P123" i="2"/>
  <c r="U123" i="2" s="1"/>
  <c r="X781" i="2"/>
  <c r="CR124" i="2" l="1"/>
  <c r="CS124" i="2"/>
  <c r="CO124" i="2"/>
  <c r="CL123" i="2"/>
  <c r="CN123" i="2" s="1"/>
  <c r="CK122" i="2"/>
  <c r="CE116" i="2"/>
  <c r="CF117" i="2"/>
  <c r="CA118" i="2"/>
  <c r="CA117" i="2"/>
  <c r="BX116" i="2"/>
  <c r="BU115" i="2"/>
  <c r="BV115" i="2" s="1"/>
  <c r="BW115" i="2" s="1"/>
  <c r="BZ115" i="2" s="1"/>
  <c r="BQ114" i="2"/>
  <c r="BR114" i="2" s="1"/>
  <c r="BS114" i="2" s="1"/>
  <c r="BT114" i="2" s="1"/>
  <c r="BP113" i="2"/>
  <c r="R121" i="2"/>
  <c r="S121" i="2"/>
  <c r="T122" i="2"/>
  <c r="Q120" i="2"/>
  <c r="P122" i="2"/>
  <c r="U122" i="2" s="1"/>
  <c r="X782" i="2"/>
  <c r="CR123" i="2" l="1"/>
  <c r="CS123" i="2"/>
  <c r="CO123" i="2"/>
  <c r="CL122" i="2"/>
  <c r="CN122" i="2" s="1"/>
  <c r="CK121" i="2"/>
  <c r="CE115" i="2"/>
  <c r="CF116" i="2"/>
  <c r="CA116" i="2"/>
  <c r="BX115" i="2"/>
  <c r="BU114" i="2"/>
  <c r="BV114" i="2" s="1"/>
  <c r="BQ113" i="2"/>
  <c r="BR113" i="2" s="1"/>
  <c r="BS113" i="2" s="1"/>
  <c r="BT113" i="2" s="1"/>
  <c r="BP112" i="2"/>
  <c r="R120" i="2"/>
  <c r="S120" i="2"/>
  <c r="T121" i="2"/>
  <c r="Q119" i="2"/>
  <c r="P121" i="2"/>
  <c r="U121" i="2" s="1"/>
  <c r="X783" i="2"/>
  <c r="CR122" i="2" l="1"/>
  <c r="CS122" i="2"/>
  <c r="CO122" i="2"/>
  <c r="CL121" i="2"/>
  <c r="CN121" i="2" s="1"/>
  <c r="CK120" i="2"/>
  <c r="CE114" i="2"/>
  <c r="CF115" i="2"/>
  <c r="CA115" i="2"/>
  <c r="BU113" i="2"/>
  <c r="BV113" i="2" s="1"/>
  <c r="BW113" i="2" s="1"/>
  <c r="BW114" i="2"/>
  <c r="BZ114" i="2" s="1"/>
  <c r="BQ112" i="2"/>
  <c r="BR112" i="2" s="1"/>
  <c r="BS112" i="2" s="1"/>
  <c r="BT112" i="2" s="1"/>
  <c r="BP111" i="2"/>
  <c r="R119" i="2"/>
  <c r="S119" i="2"/>
  <c r="T120" i="2"/>
  <c r="Q118" i="2"/>
  <c r="P120" i="2"/>
  <c r="U120" i="2" s="1"/>
  <c r="X784" i="2"/>
  <c r="CS121" i="2" l="1"/>
  <c r="CR121" i="2"/>
  <c r="CO121" i="2"/>
  <c r="CL120" i="2"/>
  <c r="CN120" i="2" s="1"/>
  <c r="CK119" i="2"/>
  <c r="CE113" i="2"/>
  <c r="CF114" i="2"/>
  <c r="BZ113" i="2"/>
  <c r="BX114" i="2"/>
  <c r="BX113" i="2"/>
  <c r="BU112" i="2"/>
  <c r="BV112" i="2" s="1"/>
  <c r="BW112" i="2" s="1"/>
  <c r="BZ112" i="2" s="1"/>
  <c r="BQ111" i="2"/>
  <c r="BR111" i="2" s="1"/>
  <c r="BS111" i="2" s="1"/>
  <c r="BT111" i="2" s="1"/>
  <c r="BP110" i="2"/>
  <c r="R118" i="2"/>
  <c r="S118" i="2"/>
  <c r="T119" i="2"/>
  <c r="Q117" i="2"/>
  <c r="P119" i="2"/>
  <c r="U119" i="2" s="1"/>
  <c r="X785" i="2"/>
  <c r="CR120" i="2" l="1"/>
  <c r="CS120" i="2"/>
  <c r="CO120" i="2"/>
  <c r="CL119" i="2"/>
  <c r="CN119" i="2" s="1"/>
  <c r="CK118" i="2"/>
  <c r="CE112" i="2"/>
  <c r="CF113" i="2"/>
  <c r="CA113" i="2"/>
  <c r="CA114" i="2"/>
  <c r="BX112" i="2"/>
  <c r="BU111" i="2"/>
  <c r="BV111" i="2" s="1"/>
  <c r="BW111" i="2" s="1"/>
  <c r="BZ111" i="2" s="1"/>
  <c r="BQ110" i="2"/>
  <c r="BR110" i="2" s="1"/>
  <c r="BS110" i="2" s="1"/>
  <c r="BT110" i="2" s="1"/>
  <c r="BP109" i="2"/>
  <c r="R117" i="2"/>
  <c r="S117" i="2"/>
  <c r="T118" i="2"/>
  <c r="Q116" i="2"/>
  <c r="P118" i="2"/>
  <c r="U118" i="2" s="1"/>
  <c r="X786" i="2"/>
  <c r="CS119" i="2" l="1"/>
  <c r="CR119" i="2"/>
  <c r="CO119" i="2"/>
  <c r="CL118" i="2"/>
  <c r="CN118" i="2" s="1"/>
  <c r="CK117" i="2"/>
  <c r="CE111" i="2"/>
  <c r="CF112" i="2"/>
  <c r="CA112" i="2"/>
  <c r="BX111" i="2"/>
  <c r="BU110" i="2"/>
  <c r="BV110" i="2" s="1"/>
  <c r="BQ109" i="2"/>
  <c r="BR109" i="2" s="1"/>
  <c r="BS109" i="2" s="1"/>
  <c r="BT109" i="2" s="1"/>
  <c r="BP108" i="2"/>
  <c r="R116" i="2"/>
  <c r="S116" i="2"/>
  <c r="T117" i="2"/>
  <c r="Q115" i="2"/>
  <c r="P117" i="2"/>
  <c r="U117" i="2" s="1"/>
  <c r="X787" i="2"/>
  <c r="CR118" i="2" l="1"/>
  <c r="CS118" i="2"/>
  <c r="CO118" i="2"/>
  <c r="CL117" i="2"/>
  <c r="CN117" i="2" s="1"/>
  <c r="CK116" i="2"/>
  <c r="CE110" i="2"/>
  <c r="CF111" i="2"/>
  <c r="CA111" i="2"/>
  <c r="BU109" i="2"/>
  <c r="BV109" i="2" s="1"/>
  <c r="BW109" i="2" s="1"/>
  <c r="BW110" i="2"/>
  <c r="BZ110" i="2" s="1"/>
  <c r="BQ108" i="2"/>
  <c r="BR108" i="2" s="1"/>
  <c r="BS108" i="2" s="1"/>
  <c r="BT108" i="2" s="1"/>
  <c r="BP107" i="2"/>
  <c r="R115" i="2"/>
  <c r="S115" i="2"/>
  <c r="T116" i="2"/>
  <c r="Q114" i="2"/>
  <c r="P116" i="2"/>
  <c r="U116" i="2" s="1"/>
  <c r="X788" i="2"/>
  <c r="CR117" i="2" l="1"/>
  <c r="CS117" i="2"/>
  <c r="CO117" i="2"/>
  <c r="CL116" i="2"/>
  <c r="CN116" i="2" s="1"/>
  <c r="CK115" i="2"/>
  <c r="CE109" i="2"/>
  <c r="CF110" i="2"/>
  <c r="BZ109" i="2"/>
  <c r="BX110" i="2"/>
  <c r="BX109" i="2"/>
  <c r="BU108" i="2"/>
  <c r="BV108" i="2" s="1"/>
  <c r="BW108" i="2" s="1"/>
  <c r="BZ108" i="2" s="1"/>
  <c r="BQ107" i="2"/>
  <c r="BR107" i="2" s="1"/>
  <c r="BS107" i="2" s="1"/>
  <c r="BT107" i="2" s="1"/>
  <c r="BP106" i="2"/>
  <c r="R114" i="2"/>
  <c r="S114" i="2"/>
  <c r="T115" i="2"/>
  <c r="Q113" i="2"/>
  <c r="P115" i="2"/>
  <c r="U115" i="2" s="1"/>
  <c r="X789" i="2"/>
  <c r="CR116" i="2" l="1"/>
  <c r="CS116" i="2"/>
  <c r="CO116" i="2"/>
  <c r="CL115" i="2"/>
  <c r="CN115" i="2" s="1"/>
  <c r="CK114" i="2"/>
  <c r="CE108" i="2"/>
  <c r="CF109" i="2"/>
  <c r="CA109" i="2"/>
  <c r="CA110" i="2"/>
  <c r="BX108" i="2"/>
  <c r="BU107" i="2"/>
  <c r="BV107" i="2" s="1"/>
  <c r="BQ106" i="2"/>
  <c r="BR106" i="2" s="1"/>
  <c r="BS106" i="2" s="1"/>
  <c r="BT106" i="2" s="1"/>
  <c r="BP105" i="2"/>
  <c r="R113" i="2"/>
  <c r="S113" i="2"/>
  <c r="T114" i="2"/>
  <c r="Q112" i="2"/>
  <c r="P114" i="2"/>
  <c r="U114" i="2" s="1"/>
  <c r="X790" i="2"/>
  <c r="CS115" i="2" l="1"/>
  <c r="CR115" i="2"/>
  <c r="CO115" i="2"/>
  <c r="CL114" i="2"/>
  <c r="CN114" i="2" s="1"/>
  <c r="CK113" i="2"/>
  <c r="CE107" i="2"/>
  <c r="CF108" i="2"/>
  <c r="CA108" i="2"/>
  <c r="BU106" i="2"/>
  <c r="BV106" i="2" s="1"/>
  <c r="BW107" i="2"/>
  <c r="BZ107" i="2" s="1"/>
  <c r="BQ105" i="2"/>
  <c r="BR105" i="2" s="1"/>
  <c r="BS105" i="2" s="1"/>
  <c r="BT105" i="2" s="1"/>
  <c r="BP104" i="2"/>
  <c r="R112" i="2"/>
  <c r="S112" i="2"/>
  <c r="T113" i="2"/>
  <c r="Q111" i="2"/>
  <c r="P113" i="2"/>
  <c r="U113" i="2" s="1"/>
  <c r="X791" i="2"/>
  <c r="CR114" i="2" l="1"/>
  <c r="CS114" i="2"/>
  <c r="CO114" i="2"/>
  <c r="CL113" i="2"/>
  <c r="CN113" i="2" s="1"/>
  <c r="CK112" i="2"/>
  <c r="CE106" i="2"/>
  <c r="CF107" i="2"/>
  <c r="BX107" i="2"/>
  <c r="BU105" i="2"/>
  <c r="BV105" i="2" s="1"/>
  <c r="BW106" i="2"/>
  <c r="BZ106" i="2" s="1"/>
  <c r="BQ104" i="2"/>
  <c r="BR104" i="2" s="1"/>
  <c r="BS104" i="2" s="1"/>
  <c r="BT104" i="2" s="1"/>
  <c r="BP103" i="2"/>
  <c r="R111" i="2"/>
  <c r="S111" i="2"/>
  <c r="T112" i="2"/>
  <c r="Q110" i="2"/>
  <c r="P112" i="2"/>
  <c r="U112" i="2" s="1"/>
  <c r="X792" i="2"/>
  <c r="CS113" i="2" l="1"/>
  <c r="CR113" i="2"/>
  <c r="CO113" i="2"/>
  <c r="CL112" i="2"/>
  <c r="CN112" i="2" s="1"/>
  <c r="CK111" i="2"/>
  <c r="CE105" i="2"/>
  <c r="CF106" i="2"/>
  <c r="CA107" i="2"/>
  <c r="BX106" i="2"/>
  <c r="BU104" i="2"/>
  <c r="BV104" i="2" s="1"/>
  <c r="BW105" i="2"/>
  <c r="BZ105" i="2" s="1"/>
  <c r="BQ103" i="2"/>
  <c r="BR103" i="2" s="1"/>
  <c r="BS103" i="2" s="1"/>
  <c r="BT103" i="2" s="1"/>
  <c r="BP102" i="2"/>
  <c r="R110" i="2"/>
  <c r="S110" i="2"/>
  <c r="T111" i="2"/>
  <c r="Q109" i="2"/>
  <c r="P111" i="2"/>
  <c r="U111" i="2" s="1"/>
  <c r="X793" i="2"/>
  <c r="CR112" i="2" l="1"/>
  <c r="CS112" i="2"/>
  <c r="CO112" i="2"/>
  <c r="CL111" i="2"/>
  <c r="CN111" i="2" s="1"/>
  <c r="CK110" i="2"/>
  <c r="CE104" i="2"/>
  <c r="CF105" i="2"/>
  <c r="CA106" i="2"/>
  <c r="BW104" i="2"/>
  <c r="BZ104" i="2" s="1"/>
  <c r="BX105" i="2"/>
  <c r="BU103" i="2"/>
  <c r="BV103" i="2" s="1"/>
  <c r="BW103" i="2" s="1"/>
  <c r="BQ102" i="2"/>
  <c r="BR102" i="2" s="1"/>
  <c r="BS102" i="2" s="1"/>
  <c r="BT102" i="2" s="1"/>
  <c r="BP101" i="2"/>
  <c r="R109" i="2"/>
  <c r="S109" i="2"/>
  <c r="T110" i="2"/>
  <c r="Q108" i="2"/>
  <c r="P110" i="2"/>
  <c r="U110" i="2" s="1"/>
  <c r="X794" i="2"/>
  <c r="CS111" i="2" l="1"/>
  <c r="CR111" i="2"/>
  <c r="CO111" i="2"/>
  <c r="CL110" i="2"/>
  <c r="CN110" i="2" s="1"/>
  <c r="CK109" i="2"/>
  <c r="BZ103" i="2"/>
  <c r="BX104" i="2"/>
  <c r="CA104" i="2" s="1"/>
  <c r="CE103" i="2"/>
  <c r="CF104" i="2"/>
  <c r="CA105" i="2"/>
  <c r="BX103" i="2"/>
  <c r="BU102" i="2"/>
  <c r="BV102" i="2" s="1"/>
  <c r="BQ101" i="2"/>
  <c r="BR101" i="2" s="1"/>
  <c r="BS101" i="2" s="1"/>
  <c r="BT101" i="2" s="1"/>
  <c r="BP100" i="2"/>
  <c r="R108" i="2"/>
  <c r="S108" i="2"/>
  <c r="T109" i="2"/>
  <c r="Q107" i="2"/>
  <c r="P109" i="2"/>
  <c r="U109" i="2" s="1"/>
  <c r="X795" i="2"/>
  <c r="CR110" i="2" l="1"/>
  <c r="CS110" i="2"/>
  <c r="CO110" i="2"/>
  <c r="CL109" i="2"/>
  <c r="CN109" i="2" s="1"/>
  <c r="CK108" i="2"/>
  <c r="CE102" i="2"/>
  <c r="CF103" i="2"/>
  <c r="CA103" i="2"/>
  <c r="BU101" i="2"/>
  <c r="BV101" i="2" s="1"/>
  <c r="BW101" i="2" s="1"/>
  <c r="BW102" i="2"/>
  <c r="BZ102" i="2" s="1"/>
  <c r="BQ100" i="2"/>
  <c r="BR100" i="2" s="1"/>
  <c r="BS100" i="2" s="1"/>
  <c r="BT100" i="2" s="1"/>
  <c r="BP99" i="2"/>
  <c r="R107" i="2"/>
  <c r="S107" i="2"/>
  <c r="T108" i="2"/>
  <c r="Q106" i="2"/>
  <c r="P108" i="2"/>
  <c r="U108" i="2" s="1"/>
  <c r="X796" i="2"/>
  <c r="CR109" i="2" l="1"/>
  <c r="CS109" i="2"/>
  <c r="CO109" i="2"/>
  <c r="CL108" i="2"/>
  <c r="CN108" i="2" s="1"/>
  <c r="CK107" i="2"/>
  <c r="CE101" i="2"/>
  <c r="CF102" i="2"/>
  <c r="BZ101" i="2"/>
  <c r="BX102" i="2"/>
  <c r="BX101" i="2"/>
  <c r="BU100" i="2"/>
  <c r="BV100" i="2" s="1"/>
  <c r="BW100" i="2" s="1"/>
  <c r="BZ100" i="2" s="1"/>
  <c r="BQ99" i="2"/>
  <c r="BR99" i="2" s="1"/>
  <c r="BS99" i="2" s="1"/>
  <c r="BT99" i="2" s="1"/>
  <c r="BP98" i="2"/>
  <c r="R106" i="2"/>
  <c r="S106" i="2"/>
  <c r="T107" i="2"/>
  <c r="Q105" i="2"/>
  <c r="P107" i="2"/>
  <c r="U107" i="2" s="1"/>
  <c r="X797" i="2"/>
  <c r="CR108" i="2" l="1"/>
  <c r="CS108" i="2"/>
  <c r="CO108" i="2"/>
  <c r="CL107" i="2"/>
  <c r="CN107" i="2" s="1"/>
  <c r="CK106" i="2"/>
  <c r="CE100" i="2"/>
  <c r="CF101" i="2"/>
  <c r="CA101" i="2"/>
  <c r="CA102" i="2"/>
  <c r="BX100" i="2"/>
  <c r="BU99" i="2"/>
  <c r="BV99" i="2" s="1"/>
  <c r="BQ98" i="2"/>
  <c r="BR98" i="2" s="1"/>
  <c r="BS98" i="2" s="1"/>
  <c r="BT98" i="2" s="1"/>
  <c r="BP97" i="2"/>
  <c r="R105" i="2"/>
  <c r="S105" i="2"/>
  <c r="T106" i="2"/>
  <c r="Q104" i="2"/>
  <c r="P106" i="2"/>
  <c r="U106" i="2" s="1"/>
  <c r="X798" i="2"/>
  <c r="CR107" i="2" l="1"/>
  <c r="CS107" i="2"/>
  <c r="CO107" i="2"/>
  <c r="CL106" i="2"/>
  <c r="CN106" i="2" s="1"/>
  <c r="CK105" i="2"/>
  <c r="CE99" i="2"/>
  <c r="CF100" i="2"/>
  <c r="CA100" i="2"/>
  <c r="BW99" i="2"/>
  <c r="BZ99" i="2" s="1"/>
  <c r="BU98" i="2"/>
  <c r="BV98" i="2" s="1"/>
  <c r="BQ97" i="2"/>
  <c r="BR97" i="2" s="1"/>
  <c r="BS97" i="2" s="1"/>
  <c r="BT97" i="2" s="1"/>
  <c r="BP96" i="2"/>
  <c r="R104" i="2"/>
  <c r="S104" i="2"/>
  <c r="T105" i="2"/>
  <c r="Q103" i="2"/>
  <c r="P105" i="2"/>
  <c r="U105" i="2" s="1"/>
  <c r="X799" i="2"/>
  <c r="CR106" i="2" l="1"/>
  <c r="CS106" i="2"/>
  <c r="CO106" i="2"/>
  <c r="CL105" i="2"/>
  <c r="CN105" i="2" s="1"/>
  <c r="CK104" i="2"/>
  <c r="CE98" i="2"/>
  <c r="CF99" i="2"/>
  <c r="BX99" i="2"/>
  <c r="BU97" i="2"/>
  <c r="BV97" i="2" s="1"/>
  <c r="BW97" i="2" s="1"/>
  <c r="BW98" i="2"/>
  <c r="BZ98" i="2" s="1"/>
  <c r="BQ96" i="2"/>
  <c r="BR96" i="2" s="1"/>
  <c r="BS96" i="2" s="1"/>
  <c r="BT96" i="2" s="1"/>
  <c r="BP95" i="2"/>
  <c r="R103" i="2"/>
  <c r="S103" i="2"/>
  <c r="T104" i="2"/>
  <c r="Q102" i="2"/>
  <c r="P104" i="2"/>
  <c r="U104" i="2" s="1"/>
  <c r="X800" i="2"/>
  <c r="CR105" i="2" l="1"/>
  <c r="CS105" i="2"/>
  <c r="CO105" i="2"/>
  <c r="CL104" i="2"/>
  <c r="CN104" i="2" s="1"/>
  <c r="CK103" i="2"/>
  <c r="CE97" i="2"/>
  <c r="CF98" i="2"/>
  <c r="BZ97" i="2"/>
  <c r="CA99" i="2"/>
  <c r="BX98" i="2"/>
  <c r="BX97" i="2"/>
  <c r="BU96" i="2"/>
  <c r="BV96" i="2" s="1"/>
  <c r="BQ95" i="2"/>
  <c r="BR95" i="2" s="1"/>
  <c r="BS95" i="2" s="1"/>
  <c r="BT95" i="2" s="1"/>
  <c r="BP94" i="2"/>
  <c r="R102" i="2"/>
  <c r="S102" i="2"/>
  <c r="T103" i="2"/>
  <c r="Q101" i="2"/>
  <c r="P103" i="2"/>
  <c r="U103" i="2" s="1"/>
  <c r="X801" i="2"/>
  <c r="CR104" i="2" l="1"/>
  <c r="CS104" i="2"/>
  <c r="CO104" i="2"/>
  <c r="CL103" i="2"/>
  <c r="CN103" i="2" s="1"/>
  <c r="CK102" i="2"/>
  <c r="CE96" i="2"/>
  <c r="CF97" i="2"/>
  <c r="CA97" i="2"/>
  <c r="CA98" i="2"/>
  <c r="BW96" i="2"/>
  <c r="BZ96" i="2" s="1"/>
  <c r="BU95" i="2"/>
  <c r="BV95" i="2" s="1"/>
  <c r="BW95" i="2" s="1"/>
  <c r="BQ94" i="2"/>
  <c r="BR94" i="2" s="1"/>
  <c r="BS94" i="2" s="1"/>
  <c r="BT94" i="2" s="1"/>
  <c r="BP93" i="2"/>
  <c r="R101" i="2"/>
  <c r="S101" i="2"/>
  <c r="T102" i="2"/>
  <c r="Q100" i="2"/>
  <c r="P102" i="2"/>
  <c r="U102" i="2" s="1"/>
  <c r="X802" i="2"/>
  <c r="CS103" i="2" l="1"/>
  <c r="CR103" i="2"/>
  <c r="CO103" i="2"/>
  <c r="CL102" i="2"/>
  <c r="CN102" i="2" s="1"/>
  <c r="CK101" i="2"/>
  <c r="BZ95" i="2"/>
  <c r="CE95" i="2"/>
  <c r="CF96" i="2"/>
  <c r="BX95" i="2"/>
  <c r="BX96" i="2"/>
  <c r="BU94" i="2"/>
  <c r="BV94" i="2" s="1"/>
  <c r="BQ93" i="2"/>
  <c r="BR93" i="2" s="1"/>
  <c r="BS93" i="2" s="1"/>
  <c r="BT93" i="2" s="1"/>
  <c r="BP92" i="2"/>
  <c r="R100" i="2"/>
  <c r="S100" i="2"/>
  <c r="T101" i="2"/>
  <c r="Q99" i="2"/>
  <c r="P101" i="2"/>
  <c r="U101" i="2" s="1"/>
  <c r="X803" i="2"/>
  <c r="CR102" i="2" l="1"/>
  <c r="CS102" i="2"/>
  <c r="CO102" i="2"/>
  <c r="CL101" i="2"/>
  <c r="CN101" i="2" s="1"/>
  <c r="CK100" i="2"/>
  <c r="CE94" i="2"/>
  <c r="CF95" i="2"/>
  <c r="CA96" i="2"/>
  <c r="CA95" i="2"/>
  <c r="BU93" i="2"/>
  <c r="BV93" i="2" s="1"/>
  <c r="BW93" i="2" s="1"/>
  <c r="BW94" i="2"/>
  <c r="BZ94" i="2" s="1"/>
  <c r="BQ92" i="2"/>
  <c r="BR92" i="2" s="1"/>
  <c r="BS92" i="2" s="1"/>
  <c r="BT92" i="2" s="1"/>
  <c r="BP91" i="2"/>
  <c r="R99" i="2"/>
  <c r="S99" i="2"/>
  <c r="T100" i="2"/>
  <c r="Q98" i="2"/>
  <c r="P100" i="2"/>
  <c r="U100" i="2" s="1"/>
  <c r="X804" i="2"/>
  <c r="CR101" i="2" l="1"/>
  <c r="CS101" i="2"/>
  <c r="CO101" i="2"/>
  <c r="CL100" i="2"/>
  <c r="CN100" i="2" s="1"/>
  <c r="CK99" i="2"/>
  <c r="BZ93" i="2"/>
  <c r="CE93" i="2"/>
  <c r="CF94" i="2"/>
  <c r="BX94" i="2"/>
  <c r="BX93" i="2"/>
  <c r="BU92" i="2"/>
  <c r="BV92" i="2" s="1"/>
  <c r="BW92" i="2" s="1"/>
  <c r="BZ92" i="2" s="1"/>
  <c r="BQ91" i="2"/>
  <c r="BR91" i="2" s="1"/>
  <c r="BS91" i="2" s="1"/>
  <c r="BT91" i="2" s="1"/>
  <c r="BP90" i="2"/>
  <c r="R98" i="2"/>
  <c r="S98" i="2"/>
  <c r="T99" i="2"/>
  <c r="Q97" i="2"/>
  <c r="P99" i="2"/>
  <c r="U99" i="2" s="1"/>
  <c r="X805" i="2"/>
  <c r="CR100" i="2" l="1"/>
  <c r="CS100" i="2"/>
  <c r="CO100" i="2"/>
  <c r="CL99" i="2"/>
  <c r="CN99" i="2" s="1"/>
  <c r="CK98" i="2"/>
  <c r="CE92" i="2"/>
  <c r="CF93" i="2"/>
  <c r="CA93" i="2"/>
  <c r="CA94" i="2"/>
  <c r="BX92" i="2"/>
  <c r="BU91" i="2"/>
  <c r="BV91" i="2" s="1"/>
  <c r="BQ90" i="2"/>
  <c r="BR90" i="2" s="1"/>
  <c r="BS90" i="2" s="1"/>
  <c r="BT90" i="2" s="1"/>
  <c r="BP89" i="2"/>
  <c r="R97" i="2"/>
  <c r="S97" i="2"/>
  <c r="T98" i="2"/>
  <c r="Q96" i="2"/>
  <c r="P98" i="2"/>
  <c r="U98" i="2" s="1"/>
  <c r="X806" i="2"/>
  <c r="CS99" i="2" l="1"/>
  <c r="CR99" i="2"/>
  <c r="CO99" i="2"/>
  <c r="CL98" i="2"/>
  <c r="CN98" i="2" s="1"/>
  <c r="CK97" i="2"/>
  <c r="CE91" i="2"/>
  <c r="CF92" i="2"/>
  <c r="CA92" i="2"/>
  <c r="BU90" i="2"/>
  <c r="BV90" i="2" s="1"/>
  <c r="BW91" i="2"/>
  <c r="BZ91" i="2" s="1"/>
  <c r="BQ89" i="2"/>
  <c r="BR89" i="2" s="1"/>
  <c r="BS89" i="2" s="1"/>
  <c r="BT89" i="2" s="1"/>
  <c r="BP88" i="2"/>
  <c r="R96" i="2"/>
  <c r="S96" i="2"/>
  <c r="T97" i="2"/>
  <c r="Q95" i="2"/>
  <c r="P97" i="2"/>
  <c r="U97" i="2" s="1"/>
  <c r="X807" i="2"/>
  <c r="CR98" i="2" l="1"/>
  <c r="CS98" i="2"/>
  <c r="CO98" i="2"/>
  <c r="CL97" i="2"/>
  <c r="CN97" i="2" s="1"/>
  <c r="CK96" i="2"/>
  <c r="CE90" i="2"/>
  <c r="CF91" i="2"/>
  <c r="BX91" i="2"/>
  <c r="BU89" i="2"/>
  <c r="BV89" i="2" s="1"/>
  <c r="BW90" i="2"/>
  <c r="BZ90" i="2" s="1"/>
  <c r="BQ88" i="2"/>
  <c r="BR88" i="2" s="1"/>
  <c r="BS88" i="2" s="1"/>
  <c r="BT88" i="2" s="1"/>
  <c r="BP87" i="2"/>
  <c r="R95" i="2"/>
  <c r="S95" i="2"/>
  <c r="T96" i="2"/>
  <c r="Q94" i="2"/>
  <c r="P96" i="2"/>
  <c r="U96" i="2" s="1"/>
  <c r="X808" i="2"/>
  <c r="CR97" i="2" l="1"/>
  <c r="CS97" i="2"/>
  <c r="CO97" i="2"/>
  <c r="CL96" i="2"/>
  <c r="CN96" i="2" s="1"/>
  <c r="CK95" i="2"/>
  <c r="CE89" i="2"/>
  <c r="CF90" i="2"/>
  <c r="CA91" i="2"/>
  <c r="BX90" i="2"/>
  <c r="BU88" i="2"/>
  <c r="BV88" i="2" s="1"/>
  <c r="BW88" i="2" s="1"/>
  <c r="BW89" i="2"/>
  <c r="BZ89" i="2" s="1"/>
  <c r="BQ87" i="2"/>
  <c r="BR87" i="2" s="1"/>
  <c r="BS87" i="2" s="1"/>
  <c r="BT87" i="2" s="1"/>
  <c r="BP86" i="2"/>
  <c r="R94" i="2"/>
  <c r="S94" i="2"/>
  <c r="T95" i="2"/>
  <c r="Q93" i="2"/>
  <c r="P95" i="2"/>
  <c r="U95" i="2" s="1"/>
  <c r="X809" i="2"/>
  <c r="CR96" i="2" l="1"/>
  <c r="CS96" i="2"/>
  <c r="CO96" i="2"/>
  <c r="CL95" i="2"/>
  <c r="CN95" i="2" s="1"/>
  <c r="CK94" i="2"/>
  <c r="CE88" i="2"/>
  <c r="CF89" i="2"/>
  <c r="BZ88" i="2"/>
  <c r="CA90" i="2"/>
  <c r="BX88" i="2"/>
  <c r="BX89" i="2"/>
  <c r="BU87" i="2"/>
  <c r="BV87" i="2" s="1"/>
  <c r="BQ86" i="2"/>
  <c r="BR86" i="2" s="1"/>
  <c r="BS86" i="2" s="1"/>
  <c r="BT86" i="2" s="1"/>
  <c r="BP85" i="2"/>
  <c r="R93" i="2"/>
  <c r="S93" i="2"/>
  <c r="T94" i="2"/>
  <c r="Q92" i="2"/>
  <c r="P94" i="2"/>
  <c r="U94" i="2" s="1"/>
  <c r="X810" i="2"/>
  <c r="CS95" i="2" l="1"/>
  <c r="CR95" i="2"/>
  <c r="CO95" i="2"/>
  <c r="CL94" i="2"/>
  <c r="CN94" i="2" s="1"/>
  <c r="CK93" i="2"/>
  <c r="CE87" i="2"/>
  <c r="CF88" i="2"/>
  <c r="CA88" i="2"/>
  <c r="CA89" i="2"/>
  <c r="BU86" i="2"/>
  <c r="BV86" i="2" s="1"/>
  <c r="BW87" i="2"/>
  <c r="BZ87" i="2" s="1"/>
  <c r="BQ85" i="2"/>
  <c r="BR85" i="2" s="1"/>
  <c r="BS85" i="2" s="1"/>
  <c r="BT85" i="2" s="1"/>
  <c r="BP84" i="2"/>
  <c r="R92" i="2"/>
  <c r="S92" i="2"/>
  <c r="T93" i="2"/>
  <c r="Q91" i="2"/>
  <c r="P93" i="2"/>
  <c r="U93" i="2" s="1"/>
  <c r="X811" i="2"/>
  <c r="CR94" i="2" l="1"/>
  <c r="CS94" i="2"/>
  <c r="CO94" i="2"/>
  <c r="CL93" i="2"/>
  <c r="CN93" i="2" s="1"/>
  <c r="CK92" i="2"/>
  <c r="CE86" i="2"/>
  <c r="CF87" i="2"/>
  <c r="BX87" i="2"/>
  <c r="BU85" i="2"/>
  <c r="BV85" i="2" s="1"/>
  <c r="BW85" i="2" s="1"/>
  <c r="BW86" i="2"/>
  <c r="BZ86" i="2" s="1"/>
  <c r="BQ84" i="2"/>
  <c r="BR84" i="2" s="1"/>
  <c r="BS84" i="2" s="1"/>
  <c r="BT84" i="2" s="1"/>
  <c r="BP83" i="2"/>
  <c r="R91" i="2"/>
  <c r="S91" i="2"/>
  <c r="T92" i="2"/>
  <c r="Q90" i="2"/>
  <c r="P92" i="2"/>
  <c r="U92" i="2" s="1"/>
  <c r="X812" i="2"/>
  <c r="CR93" i="2" l="1"/>
  <c r="CS93" i="2"/>
  <c r="CO93" i="2"/>
  <c r="CL92" i="2"/>
  <c r="CN92" i="2" s="1"/>
  <c r="CK91" i="2"/>
  <c r="CE85" i="2"/>
  <c r="CF86" i="2"/>
  <c r="BZ85" i="2"/>
  <c r="CA87" i="2"/>
  <c r="BX86" i="2"/>
  <c r="BX85" i="2"/>
  <c r="BU84" i="2"/>
  <c r="BV84" i="2" s="1"/>
  <c r="BQ83" i="2"/>
  <c r="BR83" i="2" s="1"/>
  <c r="BS83" i="2" s="1"/>
  <c r="BT83" i="2" s="1"/>
  <c r="BP82" i="2"/>
  <c r="R90" i="2"/>
  <c r="S90" i="2"/>
  <c r="T91" i="2"/>
  <c r="Q89" i="2"/>
  <c r="P91" i="2"/>
  <c r="U91" i="2" s="1"/>
  <c r="X813" i="2"/>
  <c r="CR92" i="2" l="1"/>
  <c r="CS92" i="2"/>
  <c r="CO92" i="2"/>
  <c r="CL91" i="2"/>
  <c r="CN91" i="2" s="1"/>
  <c r="CK90" i="2"/>
  <c r="CE84" i="2"/>
  <c r="CF85" i="2"/>
  <c r="CA85" i="2"/>
  <c r="CA86" i="2"/>
  <c r="BW84" i="2"/>
  <c r="BZ84" i="2" s="1"/>
  <c r="BU83" i="2"/>
  <c r="BV83" i="2" s="1"/>
  <c r="BW83" i="2" s="1"/>
  <c r="BQ82" i="2"/>
  <c r="BR82" i="2" s="1"/>
  <c r="BS82" i="2" s="1"/>
  <c r="BT82" i="2" s="1"/>
  <c r="BP81" i="2"/>
  <c r="R89" i="2"/>
  <c r="S89" i="2"/>
  <c r="T90" i="2"/>
  <c r="Q88" i="2"/>
  <c r="P90" i="2"/>
  <c r="U90" i="2" s="1"/>
  <c r="X814" i="2"/>
  <c r="CR91" i="2" l="1"/>
  <c r="CS91" i="2"/>
  <c r="CO91" i="2"/>
  <c r="CL90" i="2"/>
  <c r="CN90" i="2" s="1"/>
  <c r="CK89" i="2"/>
  <c r="BZ83" i="2"/>
  <c r="CE83" i="2"/>
  <c r="CF84" i="2"/>
  <c r="BX83" i="2"/>
  <c r="BX84" i="2"/>
  <c r="BU82" i="2"/>
  <c r="BV82" i="2" s="1"/>
  <c r="BQ81" i="2"/>
  <c r="BR81" i="2" s="1"/>
  <c r="BS81" i="2" s="1"/>
  <c r="BT81" i="2" s="1"/>
  <c r="BP80" i="2"/>
  <c r="R88" i="2"/>
  <c r="S88" i="2"/>
  <c r="T89" i="2"/>
  <c r="Q87" i="2"/>
  <c r="P89" i="2"/>
  <c r="U89" i="2" s="1"/>
  <c r="X815" i="2"/>
  <c r="CR90" i="2" l="1"/>
  <c r="CS90" i="2"/>
  <c r="CO90" i="2"/>
  <c r="CL89" i="2"/>
  <c r="CN89" i="2" s="1"/>
  <c r="CK88" i="2"/>
  <c r="CE82" i="2"/>
  <c r="CF83" i="2"/>
  <c r="CA84" i="2"/>
  <c r="CA83" i="2"/>
  <c r="BU81" i="2"/>
  <c r="BV81" i="2" s="1"/>
  <c r="BW81" i="2" s="1"/>
  <c r="BW82" i="2"/>
  <c r="BZ82" i="2" s="1"/>
  <c r="BQ80" i="2"/>
  <c r="BR80" i="2" s="1"/>
  <c r="BS80" i="2" s="1"/>
  <c r="BT80" i="2" s="1"/>
  <c r="BP79" i="2"/>
  <c r="R87" i="2"/>
  <c r="S87" i="2"/>
  <c r="T88" i="2"/>
  <c r="Q86" i="2"/>
  <c r="P88" i="2"/>
  <c r="U88" i="2" s="1"/>
  <c r="X816" i="2"/>
  <c r="CR89" i="2" l="1"/>
  <c r="CS89" i="2"/>
  <c r="CO89" i="2"/>
  <c r="CL88" i="2"/>
  <c r="CN88" i="2" s="1"/>
  <c r="CK87" i="2"/>
  <c r="CE81" i="2"/>
  <c r="CF82" i="2"/>
  <c r="BZ81" i="2"/>
  <c r="BX82" i="2"/>
  <c r="BX81" i="2"/>
  <c r="BU80" i="2"/>
  <c r="BV80" i="2" s="1"/>
  <c r="BW80" i="2" s="1"/>
  <c r="BZ80" i="2" s="1"/>
  <c r="BQ79" i="2"/>
  <c r="BR79" i="2" s="1"/>
  <c r="BS79" i="2" s="1"/>
  <c r="BT79" i="2" s="1"/>
  <c r="BP78" i="2"/>
  <c r="R86" i="2"/>
  <c r="S86" i="2"/>
  <c r="T87" i="2"/>
  <c r="Q85" i="2"/>
  <c r="P87" i="2"/>
  <c r="U87" i="2" s="1"/>
  <c r="X817" i="2"/>
  <c r="CR88" i="2" l="1"/>
  <c r="CS88" i="2"/>
  <c r="CO88" i="2"/>
  <c r="CL87" i="2"/>
  <c r="CN87" i="2" s="1"/>
  <c r="CK86" i="2"/>
  <c r="CE80" i="2"/>
  <c r="CF81" i="2"/>
  <c r="CA81" i="2"/>
  <c r="CA82" i="2"/>
  <c r="BX80" i="2"/>
  <c r="BU79" i="2"/>
  <c r="BV79" i="2" s="1"/>
  <c r="BW79" i="2" s="1"/>
  <c r="BZ79" i="2" s="1"/>
  <c r="BQ78" i="2"/>
  <c r="BR78" i="2" s="1"/>
  <c r="BS78" i="2" s="1"/>
  <c r="BT78" i="2" s="1"/>
  <c r="BP77" i="2"/>
  <c r="R85" i="2"/>
  <c r="S85" i="2"/>
  <c r="T86" i="2"/>
  <c r="Q84" i="2"/>
  <c r="P86" i="2"/>
  <c r="U86" i="2" s="1"/>
  <c r="X818" i="2"/>
  <c r="CS87" i="2" l="1"/>
  <c r="CR87" i="2"/>
  <c r="CO87" i="2"/>
  <c r="CL86" i="2"/>
  <c r="CN86" i="2" s="1"/>
  <c r="CK85" i="2"/>
  <c r="CE79" i="2"/>
  <c r="CF80" i="2"/>
  <c r="CA80" i="2"/>
  <c r="BX79" i="2"/>
  <c r="BU78" i="2"/>
  <c r="BV78" i="2" s="1"/>
  <c r="BQ77" i="2"/>
  <c r="BR77" i="2" s="1"/>
  <c r="BS77" i="2" s="1"/>
  <c r="BT77" i="2" s="1"/>
  <c r="BP76" i="2"/>
  <c r="R84" i="2"/>
  <c r="S84" i="2"/>
  <c r="T85" i="2"/>
  <c r="Q83" i="2"/>
  <c r="P85" i="2"/>
  <c r="U85" i="2" s="1"/>
  <c r="X819" i="2"/>
  <c r="CR86" i="2" l="1"/>
  <c r="CS86" i="2"/>
  <c r="CO86" i="2"/>
  <c r="CL85" i="2"/>
  <c r="CN85" i="2" s="1"/>
  <c r="CK84" i="2"/>
  <c r="CE78" i="2"/>
  <c r="CF79" i="2"/>
  <c r="CA79" i="2"/>
  <c r="BU77" i="2"/>
  <c r="BV77" i="2" s="1"/>
  <c r="BW77" i="2" s="1"/>
  <c r="BW78" i="2"/>
  <c r="BZ78" i="2" s="1"/>
  <c r="BQ76" i="2"/>
  <c r="BR76" i="2" s="1"/>
  <c r="BS76" i="2" s="1"/>
  <c r="BT76" i="2" s="1"/>
  <c r="BP75" i="2"/>
  <c r="R83" i="2"/>
  <c r="S83" i="2"/>
  <c r="T84" i="2"/>
  <c r="Q82" i="2"/>
  <c r="P84" i="2"/>
  <c r="U84" i="2" s="1"/>
  <c r="X820" i="2"/>
  <c r="CR85" i="2" l="1"/>
  <c r="CS85" i="2"/>
  <c r="CO85" i="2"/>
  <c r="CL84" i="2"/>
  <c r="CN84" i="2" s="1"/>
  <c r="CK83" i="2"/>
  <c r="CE77" i="2"/>
  <c r="CF78" i="2"/>
  <c r="BZ77" i="2"/>
  <c r="BX78" i="2"/>
  <c r="BX77" i="2"/>
  <c r="BU76" i="2"/>
  <c r="BV76" i="2" s="1"/>
  <c r="BW76" i="2" s="1"/>
  <c r="BZ76" i="2" s="1"/>
  <c r="BQ75" i="2"/>
  <c r="BR75" i="2" s="1"/>
  <c r="BS75" i="2" s="1"/>
  <c r="BT75" i="2" s="1"/>
  <c r="BP74" i="2"/>
  <c r="BP73" i="2" s="1"/>
  <c r="R82" i="2"/>
  <c r="S82" i="2"/>
  <c r="T83" i="2"/>
  <c r="Q81" i="2"/>
  <c r="P83" i="2"/>
  <c r="U83" i="2" s="1"/>
  <c r="X821" i="2"/>
  <c r="CR84" i="2" l="1"/>
  <c r="CS84" i="2"/>
  <c r="CO84" i="2"/>
  <c r="CL83" i="2"/>
  <c r="CN83" i="2" s="1"/>
  <c r="CK82" i="2"/>
  <c r="CE76" i="2"/>
  <c r="CF77" i="2"/>
  <c r="CA77" i="2"/>
  <c r="CA78" i="2"/>
  <c r="BX76" i="2"/>
  <c r="BU75" i="2"/>
  <c r="BV75" i="2" s="1"/>
  <c r="BW75" i="2" s="1"/>
  <c r="BZ75" i="2" s="1"/>
  <c r="BP72" i="2"/>
  <c r="BQ74" i="2"/>
  <c r="BR74" i="2" s="1"/>
  <c r="BS74" i="2" s="1"/>
  <c r="BT74" i="2" s="1"/>
  <c r="R81" i="2"/>
  <c r="S81" i="2"/>
  <c r="T82" i="2"/>
  <c r="Q80" i="2"/>
  <c r="P82" i="2"/>
  <c r="U82" i="2" s="1"/>
  <c r="X822" i="2"/>
  <c r="CR83" i="2" l="1"/>
  <c r="CS83" i="2"/>
  <c r="CO83" i="2"/>
  <c r="CL82" i="2"/>
  <c r="CN82" i="2" s="1"/>
  <c r="CK81" i="2"/>
  <c r="CE75" i="2"/>
  <c r="CF76" i="2"/>
  <c r="CA76" i="2"/>
  <c r="BX75" i="2"/>
  <c r="BU74" i="2"/>
  <c r="BV74" i="2" s="1"/>
  <c r="BQ73" i="2"/>
  <c r="BR73" i="2" s="1"/>
  <c r="BS73" i="2" s="1"/>
  <c r="BT73" i="2" s="1"/>
  <c r="BP71" i="2"/>
  <c r="R80" i="2"/>
  <c r="S80" i="2"/>
  <c r="T81" i="2"/>
  <c r="Q79" i="2"/>
  <c r="P81" i="2"/>
  <c r="U81" i="2" s="1"/>
  <c r="X823" i="2"/>
  <c r="CR82" i="2" l="1"/>
  <c r="CS82" i="2"/>
  <c r="CO82" i="2"/>
  <c r="CL81" i="2"/>
  <c r="CN81" i="2" s="1"/>
  <c r="CK80" i="2"/>
  <c r="CE74" i="2"/>
  <c r="CF75" i="2"/>
  <c r="CA75" i="2"/>
  <c r="BQ72" i="2"/>
  <c r="BR72" i="2" s="1"/>
  <c r="BS72" i="2" s="1"/>
  <c r="BT72" i="2" s="1"/>
  <c r="BU73" i="2"/>
  <c r="BV73" i="2" s="1"/>
  <c r="BW74" i="2"/>
  <c r="BZ74" i="2" s="1"/>
  <c r="BP70" i="2"/>
  <c r="R79" i="2"/>
  <c r="S79" i="2"/>
  <c r="T80" i="2"/>
  <c r="Q78" i="2"/>
  <c r="P80" i="2"/>
  <c r="U80" i="2" s="1"/>
  <c r="X824" i="2"/>
  <c r="CS81" i="2" l="1"/>
  <c r="CR81" i="2"/>
  <c r="CO81" i="2"/>
  <c r="CL80" i="2"/>
  <c r="CN80" i="2" s="1"/>
  <c r="CK79" i="2"/>
  <c r="CE73" i="2"/>
  <c r="CF74" i="2"/>
  <c r="BQ71" i="2"/>
  <c r="BR71" i="2" s="1"/>
  <c r="BS71" i="2" s="1"/>
  <c r="BT71" i="2" s="1"/>
  <c r="BX74" i="2"/>
  <c r="BU72" i="2"/>
  <c r="BV72" i="2" s="1"/>
  <c r="BW73" i="2"/>
  <c r="BZ73" i="2" s="1"/>
  <c r="BP69" i="2"/>
  <c r="R78" i="2"/>
  <c r="S78" i="2"/>
  <c r="T79" i="2"/>
  <c r="Q77" i="2"/>
  <c r="P79" i="2"/>
  <c r="U79" i="2" s="1"/>
  <c r="X825" i="2"/>
  <c r="CR80" i="2" l="1"/>
  <c r="CS80" i="2"/>
  <c r="CO80" i="2"/>
  <c r="CL79" i="2"/>
  <c r="CN79" i="2" s="1"/>
  <c r="CK78" i="2"/>
  <c r="CE72" i="2"/>
  <c r="CF73" i="2"/>
  <c r="BQ70" i="2"/>
  <c r="BR70" i="2" s="1"/>
  <c r="BS70" i="2" s="1"/>
  <c r="BT70" i="2" s="1"/>
  <c r="CA74" i="2"/>
  <c r="BX73" i="2"/>
  <c r="BW72" i="2"/>
  <c r="BZ72" i="2" s="1"/>
  <c r="BU71" i="2"/>
  <c r="BP68" i="2"/>
  <c r="R77" i="2"/>
  <c r="S77" i="2"/>
  <c r="T78" i="2"/>
  <c r="Q76" i="2"/>
  <c r="P78" i="2"/>
  <c r="U78" i="2" s="1"/>
  <c r="X826" i="2"/>
  <c r="CS79" i="2" l="1"/>
  <c r="CR79" i="2"/>
  <c r="CO79" i="2"/>
  <c r="CL78" i="2"/>
  <c r="CN78" i="2" s="1"/>
  <c r="CK77" i="2"/>
  <c r="CE71" i="2"/>
  <c r="CF72" i="2"/>
  <c r="BQ69" i="2"/>
  <c r="BR69" i="2" s="1"/>
  <c r="BS69" i="2" s="1"/>
  <c r="BT69" i="2" s="1"/>
  <c r="CA73" i="2"/>
  <c r="BX72" i="2"/>
  <c r="BV71" i="2"/>
  <c r="BW71" i="2" s="1"/>
  <c r="BZ71" i="2" s="1"/>
  <c r="BU70" i="2"/>
  <c r="BP67" i="2"/>
  <c r="R76" i="2"/>
  <c r="S76" i="2"/>
  <c r="T77" i="2"/>
  <c r="Q75" i="2"/>
  <c r="P77" i="2"/>
  <c r="U77" i="2" s="1"/>
  <c r="X827" i="2"/>
  <c r="CR78" i="2" l="1"/>
  <c r="CS78" i="2"/>
  <c r="CO78" i="2"/>
  <c r="CL77" i="2"/>
  <c r="CN77" i="2" s="1"/>
  <c r="CK76" i="2"/>
  <c r="CE70" i="2"/>
  <c r="CF71" i="2"/>
  <c r="BQ68" i="2"/>
  <c r="BR68" i="2" s="1"/>
  <c r="BS68" i="2" s="1"/>
  <c r="BT68" i="2" s="1"/>
  <c r="CA72" i="2"/>
  <c r="BX71" i="2"/>
  <c r="BV70" i="2"/>
  <c r="BW70" i="2" s="1"/>
  <c r="BZ70" i="2" s="1"/>
  <c r="BU69" i="2"/>
  <c r="BP66" i="2"/>
  <c r="R75" i="2"/>
  <c r="S75" i="2"/>
  <c r="T76" i="2"/>
  <c r="Q74" i="2"/>
  <c r="P76" i="2"/>
  <c r="U76" i="2" s="1"/>
  <c r="X828" i="2"/>
  <c r="CR77" i="2" l="1"/>
  <c r="CS77" i="2"/>
  <c r="CO77" i="2"/>
  <c r="CL76" i="2"/>
  <c r="CN76" i="2" s="1"/>
  <c r="CK75" i="2"/>
  <c r="BQ67" i="2"/>
  <c r="BR67" i="2" s="1"/>
  <c r="BS67" i="2" s="1"/>
  <c r="BT67" i="2" s="1"/>
  <c r="CE69" i="2"/>
  <c r="CF70" i="2"/>
  <c r="CA71" i="2"/>
  <c r="BX70" i="2"/>
  <c r="BV69" i="2"/>
  <c r="BW69" i="2" s="1"/>
  <c r="BZ69" i="2" s="1"/>
  <c r="BU68" i="2"/>
  <c r="BP65" i="2"/>
  <c r="R74" i="2"/>
  <c r="S74" i="2"/>
  <c r="T75" i="2"/>
  <c r="Q73" i="2"/>
  <c r="P75" i="2"/>
  <c r="U75" i="2" s="1"/>
  <c r="X829" i="2"/>
  <c r="CR76" i="2" l="1"/>
  <c r="CS76" i="2"/>
  <c r="CO76" i="2"/>
  <c r="CL75" i="2"/>
  <c r="CN75" i="2" s="1"/>
  <c r="CK74" i="2"/>
  <c r="BQ66" i="2"/>
  <c r="BR66" i="2" s="1"/>
  <c r="BS66" i="2" s="1"/>
  <c r="BT66" i="2" s="1"/>
  <c r="CE68" i="2"/>
  <c r="CF69" i="2"/>
  <c r="CA70" i="2"/>
  <c r="BX69" i="2"/>
  <c r="BV68" i="2"/>
  <c r="BW68" i="2" s="1"/>
  <c r="BZ68" i="2" s="1"/>
  <c r="BU67" i="2"/>
  <c r="BP64" i="2"/>
  <c r="R73" i="2"/>
  <c r="S73" i="2"/>
  <c r="T74" i="2"/>
  <c r="Q72" i="2"/>
  <c r="P74" i="2"/>
  <c r="U74" i="2" s="1"/>
  <c r="X830" i="2"/>
  <c r="CR75" i="2" l="1"/>
  <c r="CS75" i="2"/>
  <c r="CO75" i="2"/>
  <c r="CL74" i="2"/>
  <c r="CN74" i="2" s="1"/>
  <c r="CK73" i="2"/>
  <c r="BQ65" i="2"/>
  <c r="BR65" i="2" s="1"/>
  <c r="BS65" i="2" s="1"/>
  <c r="BT65" i="2" s="1"/>
  <c r="BU66" i="2"/>
  <c r="CE67" i="2"/>
  <c r="CF68" i="2"/>
  <c r="CA69" i="2"/>
  <c r="BX68" i="2"/>
  <c r="BV67" i="2"/>
  <c r="BP63" i="2"/>
  <c r="R72" i="2"/>
  <c r="S72" i="2"/>
  <c r="T73" i="2"/>
  <c r="Q71" i="2"/>
  <c r="P73" i="2"/>
  <c r="U73" i="2" s="1"/>
  <c r="X831" i="2"/>
  <c r="CR74" i="2" l="1"/>
  <c r="CS74" i="2"/>
  <c r="CO74" i="2"/>
  <c r="CL73" i="2"/>
  <c r="CN73" i="2" s="1"/>
  <c r="CK72" i="2"/>
  <c r="BQ64" i="2"/>
  <c r="BR64" i="2" s="1"/>
  <c r="BS64" i="2" s="1"/>
  <c r="BT64" i="2" s="1"/>
  <c r="BU65" i="2"/>
  <c r="BV66" i="2"/>
  <c r="BW66" i="2" s="1"/>
  <c r="CE66" i="2"/>
  <c r="CF67" i="2"/>
  <c r="CA68" i="2"/>
  <c r="BW67" i="2"/>
  <c r="BZ67" i="2" s="1"/>
  <c r="BP62" i="2"/>
  <c r="R71" i="2"/>
  <c r="S71" i="2"/>
  <c r="T72" i="2"/>
  <c r="Q70" i="2"/>
  <c r="P72" i="2"/>
  <c r="U72" i="2" s="1"/>
  <c r="X832" i="2"/>
  <c r="CS73" i="2" l="1"/>
  <c r="CR73" i="2"/>
  <c r="CO73" i="2"/>
  <c r="CL72" i="2"/>
  <c r="CN72" i="2" s="1"/>
  <c r="CK71" i="2"/>
  <c r="BU64" i="2"/>
  <c r="BQ63" i="2"/>
  <c r="BR63" i="2" s="1"/>
  <c r="BS63" i="2" s="1"/>
  <c r="BT63" i="2" s="1"/>
  <c r="BV65" i="2"/>
  <c r="BW65" i="2" s="1"/>
  <c r="BZ65" i="2" s="1"/>
  <c r="CE65" i="2"/>
  <c r="CF66" i="2"/>
  <c r="BZ66" i="2"/>
  <c r="BX67" i="2"/>
  <c r="CA67" i="2" s="1"/>
  <c r="BX66" i="2"/>
  <c r="BP61" i="2"/>
  <c r="R70" i="2"/>
  <c r="S70" i="2"/>
  <c r="T71" i="2"/>
  <c r="Q69" i="2"/>
  <c r="P71" i="2"/>
  <c r="U71" i="2" s="1"/>
  <c r="X833" i="2"/>
  <c r="CR72" i="2" l="1"/>
  <c r="CS72" i="2"/>
  <c r="CO72" i="2"/>
  <c r="CL71" i="2"/>
  <c r="CN71" i="2" s="1"/>
  <c r="CK70" i="2"/>
  <c r="BU63" i="2"/>
  <c r="BX65" i="2"/>
  <c r="CA65" i="2" s="1"/>
  <c r="BQ62" i="2"/>
  <c r="BR62" i="2" s="1"/>
  <c r="BS62" i="2" s="1"/>
  <c r="BT62" i="2" s="1"/>
  <c r="BV64" i="2"/>
  <c r="BW64" i="2" s="1"/>
  <c r="BZ64" i="2" s="1"/>
  <c r="CE64" i="2"/>
  <c r="CF65" i="2"/>
  <c r="CA66" i="2"/>
  <c r="BP60" i="2"/>
  <c r="R69" i="2"/>
  <c r="S69" i="2"/>
  <c r="T70" i="2"/>
  <c r="Q68" i="2"/>
  <c r="P70" i="2"/>
  <c r="U70" i="2" s="1"/>
  <c r="X834" i="2"/>
  <c r="CS71" i="2" l="1"/>
  <c r="CR71" i="2"/>
  <c r="CO71" i="2"/>
  <c r="CL70" i="2"/>
  <c r="CN70" i="2" s="1"/>
  <c r="CK69" i="2"/>
  <c r="BU62" i="2"/>
  <c r="BQ61" i="2"/>
  <c r="BR61" i="2" s="1"/>
  <c r="BS61" i="2" s="1"/>
  <c r="BT61" i="2" s="1"/>
  <c r="BV63" i="2"/>
  <c r="BW63" i="2" s="1"/>
  <c r="BZ63" i="2" s="1"/>
  <c r="BX64" i="2"/>
  <c r="CA64" i="2" s="1"/>
  <c r="CE63" i="2"/>
  <c r="CF64" i="2"/>
  <c r="BP59" i="2"/>
  <c r="R68" i="2"/>
  <c r="S68" i="2"/>
  <c r="T69" i="2"/>
  <c r="Q67" i="2"/>
  <c r="P69" i="2"/>
  <c r="U69" i="2" s="1"/>
  <c r="X835" i="2"/>
  <c r="CR70" i="2" l="1"/>
  <c r="CS70" i="2"/>
  <c r="CO70" i="2"/>
  <c r="CL69" i="2"/>
  <c r="CN69" i="2" s="1"/>
  <c r="CK68" i="2"/>
  <c r="BU61" i="2"/>
  <c r="BQ60" i="2"/>
  <c r="BR60" i="2" s="1"/>
  <c r="BS60" i="2" s="1"/>
  <c r="BT60" i="2" s="1"/>
  <c r="BX63" i="2"/>
  <c r="CA63" i="2" s="1"/>
  <c r="BV62" i="2"/>
  <c r="BW62" i="2" s="1"/>
  <c r="BZ62" i="2" s="1"/>
  <c r="CE62" i="2"/>
  <c r="CF63" i="2"/>
  <c r="BP58" i="2"/>
  <c r="R67" i="2"/>
  <c r="S67" i="2"/>
  <c r="T68" i="2"/>
  <c r="Q66" i="2"/>
  <c r="P68" i="2"/>
  <c r="U68" i="2" s="1"/>
  <c r="X836" i="2"/>
  <c r="CR69" i="2" l="1"/>
  <c r="CS69" i="2"/>
  <c r="CO69" i="2"/>
  <c r="CL68" i="2"/>
  <c r="CN68" i="2" s="1"/>
  <c r="CK67" i="2"/>
  <c r="BU60" i="2"/>
  <c r="BX62" i="2"/>
  <c r="CA62" i="2" s="1"/>
  <c r="BQ59" i="2"/>
  <c r="BR59" i="2" s="1"/>
  <c r="BS59" i="2" s="1"/>
  <c r="BT59" i="2" s="1"/>
  <c r="BV61" i="2"/>
  <c r="BW61" i="2" s="1"/>
  <c r="BX61" i="2" s="1"/>
  <c r="CE61" i="2"/>
  <c r="CF62" i="2"/>
  <c r="BP57" i="2"/>
  <c r="R66" i="2"/>
  <c r="S66" i="2"/>
  <c r="T67" i="2"/>
  <c r="Q65" i="2"/>
  <c r="P67" i="2"/>
  <c r="U67" i="2" s="1"/>
  <c r="X837" i="2"/>
  <c r="CR68" i="2" l="1"/>
  <c r="CS68" i="2"/>
  <c r="CO68" i="2"/>
  <c r="CL67" i="2"/>
  <c r="CN67" i="2" s="1"/>
  <c r="CK66" i="2"/>
  <c r="BU59" i="2"/>
  <c r="BQ58" i="2"/>
  <c r="BR58" i="2" s="1"/>
  <c r="BS58" i="2" s="1"/>
  <c r="BT58" i="2" s="1"/>
  <c r="BV60" i="2"/>
  <c r="BW60" i="2" s="1"/>
  <c r="BZ60" i="2" s="1"/>
  <c r="BZ61" i="2"/>
  <c r="CA61" i="2" s="1"/>
  <c r="CE60" i="2"/>
  <c r="CF61" i="2"/>
  <c r="BP56" i="2"/>
  <c r="R65" i="2"/>
  <c r="S65" i="2"/>
  <c r="T66" i="2"/>
  <c r="Q64" i="2"/>
  <c r="P66" i="2"/>
  <c r="U66" i="2" s="1"/>
  <c r="X838" i="2"/>
  <c r="CS67" i="2" l="1"/>
  <c r="CR67" i="2"/>
  <c r="CO67" i="2"/>
  <c r="CL66" i="2"/>
  <c r="CN66" i="2" s="1"/>
  <c r="CK65" i="2"/>
  <c r="BU58" i="2"/>
  <c r="BQ57" i="2"/>
  <c r="BR57" i="2" s="1"/>
  <c r="BS57" i="2" s="1"/>
  <c r="BT57" i="2" s="1"/>
  <c r="BX60" i="2"/>
  <c r="CA60" i="2" s="1"/>
  <c r="BV59" i="2"/>
  <c r="BW59" i="2" s="1"/>
  <c r="BZ59" i="2" s="1"/>
  <c r="CE59" i="2"/>
  <c r="CF60" i="2"/>
  <c r="BP55" i="2"/>
  <c r="R64" i="2"/>
  <c r="S64" i="2"/>
  <c r="T65" i="2"/>
  <c r="Q63" i="2"/>
  <c r="P65" i="2"/>
  <c r="U65" i="2" s="1"/>
  <c r="X839" i="2"/>
  <c r="CR66" i="2" l="1"/>
  <c r="CS66" i="2"/>
  <c r="CO66" i="2"/>
  <c r="CL65" i="2"/>
  <c r="CN65" i="2" s="1"/>
  <c r="CK64" i="2"/>
  <c r="BU57" i="2"/>
  <c r="BQ56" i="2"/>
  <c r="BR56" i="2" s="1"/>
  <c r="BS56" i="2" s="1"/>
  <c r="BT56" i="2" s="1"/>
  <c r="BX59" i="2"/>
  <c r="CA59" i="2" s="1"/>
  <c r="BV58" i="2"/>
  <c r="BW58" i="2" s="1"/>
  <c r="CE58" i="2"/>
  <c r="CF59" i="2"/>
  <c r="BP54" i="2"/>
  <c r="R63" i="2"/>
  <c r="S63" i="2"/>
  <c r="T64" i="2"/>
  <c r="Q62" i="2"/>
  <c r="P64" i="2"/>
  <c r="U64" i="2" s="1"/>
  <c r="X840" i="2"/>
  <c r="CR65" i="2" l="1"/>
  <c r="CS65" i="2"/>
  <c r="CO65" i="2"/>
  <c r="CL64" i="2"/>
  <c r="CN64" i="2" s="1"/>
  <c r="CK63" i="2"/>
  <c r="BU56" i="2"/>
  <c r="BQ55" i="2"/>
  <c r="BR55" i="2" s="1"/>
  <c r="BS55" i="2" s="1"/>
  <c r="BT55" i="2" s="1"/>
  <c r="BV57" i="2"/>
  <c r="BW57" i="2" s="1"/>
  <c r="BZ57" i="2" s="1"/>
  <c r="BZ58" i="2"/>
  <c r="BX58" i="2"/>
  <c r="CE57" i="2"/>
  <c r="CF58" i="2"/>
  <c r="BP53" i="2"/>
  <c r="R62" i="2"/>
  <c r="S62" i="2"/>
  <c r="T63" i="2"/>
  <c r="Q61" i="2"/>
  <c r="P63" i="2"/>
  <c r="U63" i="2" s="1"/>
  <c r="X841" i="2"/>
  <c r="CR64" i="2" l="1"/>
  <c r="CS64" i="2"/>
  <c r="CO64" i="2"/>
  <c r="CL63" i="2"/>
  <c r="CN63" i="2" s="1"/>
  <c r="CK62" i="2"/>
  <c r="BU55" i="2"/>
  <c r="BQ54" i="2"/>
  <c r="BR54" i="2" s="1"/>
  <c r="BS54" i="2" s="1"/>
  <c r="BT54" i="2" s="1"/>
  <c r="BX57" i="2"/>
  <c r="CA57" i="2" s="1"/>
  <c r="BV56" i="2"/>
  <c r="BW56" i="2" s="1"/>
  <c r="BZ56" i="2" s="1"/>
  <c r="CA58" i="2"/>
  <c r="CE56" i="2"/>
  <c r="CF57" i="2"/>
  <c r="BP52" i="2"/>
  <c r="R61" i="2"/>
  <c r="S61" i="2"/>
  <c r="T62" i="2"/>
  <c r="Q60" i="2"/>
  <c r="P62" i="2"/>
  <c r="U62" i="2" s="1"/>
  <c r="X842" i="2"/>
  <c r="CS63" i="2" l="1"/>
  <c r="CR63" i="2"/>
  <c r="CO63" i="2"/>
  <c r="CL62" i="2"/>
  <c r="CN62" i="2" s="1"/>
  <c r="CK61" i="2"/>
  <c r="BQ53" i="2"/>
  <c r="BR53" i="2" s="1"/>
  <c r="BS53" i="2" s="1"/>
  <c r="BT53" i="2" s="1"/>
  <c r="BU54" i="2"/>
  <c r="BV55" i="2"/>
  <c r="BW55" i="2" s="1"/>
  <c r="BZ55" i="2" s="1"/>
  <c r="BX56" i="2"/>
  <c r="CA56" i="2" s="1"/>
  <c r="CE55" i="2"/>
  <c r="CF56" i="2"/>
  <c r="BP51" i="2"/>
  <c r="R60" i="2"/>
  <c r="S60" i="2"/>
  <c r="T61" i="2"/>
  <c r="Q59" i="2"/>
  <c r="P61" i="2"/>
  <c r="U61" i="2" s="1"/>
  <c r="X843" i="2"/>
  <c r="CR62" i="2" l="1"/>
  <c r="CS62" i="2"/>
  <c r="CO62" i="2"/>
  <c r="BQ52" i="2"/>
  <c r="BR52" i="2" s="1"/>
  <c r="BS52" i="2" s="1"/>
  <c r="BT52" i="2" s="1"/>
  <c r="CL61" i="2"/>
  <c r="CN61" i="2" s="1"/>
  <c r="CK60" i="2"/>
  <c r="BU53" i="2"/>
  <c r="BX55" i="2"/>
  <c r="CA55" i="2" s="1"/>
  <c r="BV54" i="2"/>
  <c r="BW54" i="2" s="1"/>
  <c r="BZ54" i="2" s="1"/>
  <c r="CE54" i="2"/>
  <c r="CF55" i="2"/>
  <c r="BP50" i="2"/>
  <c r="R59" i="2"/>
  <c r="S59" i="2"/>
  <c r="T60" i="2"/>
  <c r="Q58" i="2"/>
  <c r="P60" i="2"/>
  <c r="U60" i="2" s="1"/>
  <c r="X844" i="2"/>
  <c r="CR61" i="2" l="1"/>
  <c r="CS61" i="2"/>
  <c r="CO61" i="2"/>
  <c r="BQ51" i="2"/>
  <c r="BR51" i="2" s="1"/>
  <c r="BS51" i="2" s="1"/>
  <c r="BT51" i="2" s="1"/>
  <c r="CL60" i="2"/>
  <c r="CN60" i="2" s="1"/>
  <c r="CK59" i="2"/>
  <c r="BU52" i="2"/>
  <c r="BX54" i="2"/>
  <c r="CA54" i="2" s="1"/>
  <c r="BV53" i="2"/>
  <c r="BW53" i="2" s="1"/>
  <c r="BX53" i="2" s="1"/>
  <c r="CE53" i="2"/>
  <c r="CF54" i="2"/>
  <c r="BP49" i="2"/>
  <c r="R58" i="2"/>
  <c r="S58" i="2"/>
  <c r="T59" i="2"/>
  <c r="Q57" i="2"/>
  <c r="P59" i="2"/>
  <c r="U59" i="2" s="1"/>
  <c r="X845" i="2"/>
  <c r="CR60" i="2" l="1"/>
  <c r="CS60" i="2"/>
  <c r="CO60" i="2"/>
  <c r="BQ50" i="2"/>
  <c r="BR50" i="2" s="1"/>
  <c r="BS50" i="2" s="1"/>
  <c r="BT50" i="2" s="1"/>
  <c r="CL59" i="2"/>
  <c r="CN59" i="2" s="1"/>
  <c r="CK58" i="2"/>
  <c r="BU51" i="2"/>
  <c r="BV52" i="2"/>
  <c r="BW52" i="2" s="1"/>
  <c r="BZ52" i="2" s="1"/>
  <c r="BZ53" i="2"/>
  <c r="CA53" i="2" s="1"/>
  <c r="CE52" i="2"/>
  <c r="CF53" i="2"/>
  <c r="BP48" i="2"/>
  <c r="R57" i="2"/>
  <c r="S57" i="2"/>
  <c r="T58" i="2"/>
  <c r="Q56" i="2"/>
  <c r="P58" i="2"/>
  <c r="U58" i="2" s="1"/>
  <c r="X846" i="2"/>
  <c r="CR59" i="2" l="1"/>
  <c r="CS59" i="2"/>
  <c r="BQ49" i="2"/>
  <c r="BR49" i="2" s="1"/>
  <c r="BS49" i="2" s="1"/>
  <c r="BT49" i="2" s="1"/>
  <c r="CO59" i="2"/>
  <c r="CL58" i="2"/>
  <c r="CN58" i="2" s="1"/>
  <c r="CK57" i="2"/>
  <c r="BU50" i="2"/>
  <c r="BX52" i="2"/>
  <c r="CA52" i="2" s="1"/>
  <c r="BV51" i="2"/>
  <c r="BW51" i="2" s="1"/>
  <c r="BZ51" i="2" s="1"/>
  <c r="CE51" i="2"/>
  <c r="CF52" i="2"/>
  <c r="BP47" i="2"/>
  <c r="R56" i="2"/>
  <c r="S56" i="2"/>
  <c r="T57" i="2"/>
  <c r="Q55" i="2"/>
  <c r="P57" i="2"/>
  <c r="U57" i="2" s="1"/>
  <c r="X847" i="2"/>
  <c r="CR58" i="2" l="1"/>
  <c r="CS58" i="2"/>
  <c r="BQ48" i="2"/>
  <c r="BR48" i="2" s="1"/>
  <c r="BS48" i="2" s="1"/>
  <c r="BT48" i="2" s="1"/>
  <c r="CO58" i="2"/>
  <c r="CL57" i="2"/>
  <c r="CN57" i="2" s="1"/>
  <c r="CK56" i="2"/>
  <c r="BU49" i="2"/>
  <c r="BX51" i="2"/>
  <c r="CA51" i="2" s="1"/>
  <c r="BV50" i="2"/>
  <c r="BW50" i="2" s="1"/>
  <c r="BZ50" i="2" s="1"/>
  <c r="CE50" i="2"/>
  <c r="CF51" i="2"/>
  <c r="BP46" i="2"/>
  <c r="R55" i="2"/>
  <c r="S55" i="2"/>
  <c r="T56" i="2"/>
  <c r="Q54" i="2"/>
  <c r="P56" i="2"/>
  <c r="U56" i="2" s="1"/>
  <c r="X848" i="2"/>
  <c r="CR57" i="2" l="1"/>
  <c r="CS57" i="2"/>
  <c r="BQ47" i="2"/>
  <c r="BR47" i="2" s="1"/>
  <c r="BS47" i="2" s="1"/>
  <c r="BT47" i="2" s="1"/>
  <c r="CO57" i="2"/>
  <c r="CL56" i="2"/>
  <c r="CN56" i="2" s="1"/>
  <c r="CK55" i="2"/>
  <c r="BU48" i="2"/>
  <c r="BV49" i="2"/>
  <c r="BW49" i="2" s="1"/>
  <c r="BZ49" i="2" s="1"/>
  <c r="BX50" i="2"/>
  <c r="CA50" i="2" s="1"/>
  <c r="CE49" i="2"/>
  <c r="CF50" i="2"/>
  <c r="BP45" i="2"/>
  <c r="R54" i="2"/>
  <c r="S54" i="2"/>
  <c r="T55" i="2"/>
  <c r="Q53" i="2"/>
  <c r="P55" i="2"/>
  <c r="U55" i="2" s="1"/>
  <c r="X849" i="2"/>
  <c r="CR56" i="2" l="1"/>
  <c r="CS56" i="2"/>
  <c r="BQ46" i="2"/>
  <c r="BR46" i="2" s="1"/>
  <c r="BS46" i="2" s="1"/>
  <c r="BT46" i="2" s="1"/>
  <c r="CO56" i="2"/>
  <c r="CL55" i="2"/>
  <c r="CN55" i="2" s="1"/>
  <c r="CK54" i="2"/>
  <c r="BU47" i="2"/>
  <c r="BX49" i="2"/>
  <c r="CA49" i="2" s="1"/>
  <c r="BV48" i="2"/>
  <c r="BW48" i="2" s="1"/>
  <c r="BZ48" i="2" s="1"/>
  <c r="CE48" i="2"/>
  <c r="CF49" i="2"/>
  <c r="BP44" i="2"/>
  <c r="R53" i="2"/>
  <c r="S53" i="2"/>
  <c r="T54" i="2"/>
  <c r="Q52" i="2"/>
  <c r="P54" i="2"/>
  <c r="U54" i="2" s="1"/>
  <c r="X850" i="2"/>
  <c r="CR55" i="2" l="1"/>
  <c r="CS55" i="2"/>
  <c r="BQ45" i="2"/>
  <c r="BR45" i="2" s="1"/>
  <c r="BS45" i="2" s="1"/>
  <c r="BT45" i="2" s="1"/>
  <c r="CO55" i="2"/>
  <c r="CL54" i="2"/>
  <c r="CN54" i="2" s="1"/>
  <c r="CK53" i="2"/>
  <c r="BU46" i="2"/>
  <c r="BX48" i="2"/>
  <c r="CA48" i="2" s="1"/>
  <c r="BV47" i="2"/>
  <c r="BW47" i="2" s="1"/>
  <c r="CE47" i="2"/>
  <c r="CF48" i="2"/>
  <c r="BP43" i="2"/>
  <c r="R52" i="2"/>
  <c r="S52" i="2"/>
  <c r="T53" i="2"/>
  <c r="Q51" i="2"/>
  <c r="P53" i="2"/>
  <c r="U53" i="2" s="1"/>
  <c r="X851" i="2"/>
  <c r="BQ44" i="2" l="1"/>
  <c r="BR44" i="2" s="1"/>
  <c r="BS44" i="2" s="1"/>
  <c r="BT44" i="2" s="1"/>
  <c r="CR54" i="2"/>
  <c r="CS54" i="2"/>
  <c r="CO54" i="2"/>
  <c r="BU45" i="2"/>
  <c r="CL53" i="2"/>
  <c r="CN53" i="2" s="1"/>
  <c r="CK52" i="2"/>
  <c r="BZ47" i="2"/>
  <c r="BX47" i="2"/>
  <c r="BV46" i="2"/>
  <c r="BW46" i="2" s="1"/>
  <c r="BZ46" i="2" s="1"/>
  <c r="CE46" i="2"/>
  <c r="CF47" i="2"/>
  <c r="BP42" i="2"/>
  <c r="R51" i="2"/>
  <c r="S51" i="2"/>
  <c r="T52" i="2"/>
  <c r="Q50" i="2"/>
  <c r="P52" i="2"/>
  <c r="U52" i="2" s="1"/>
  <c r="X852" i="2"/>
  <c r="BQ43" i="2" l="1"/>
  <c r="BR43" i="2" s="1"/>
  <c r="BS43" i="2" s="1"/>
  <c r="BT43" i="2" s="1"/>
  <c r="CR53" i="2"/>
  <c r="CS53" i="2"/>
  <c r="CO53" i="2"/>
  <c r="BU44" i="2"/>
  <c r="CL52" i="2"/>
  <c r="CN52" i="2" s="1"/>
  <c r="CK51" i="2"/>
  <c r="BX46" i="2"/>
  <c r="CA46" i="2" s="1"/>
  <c r="BV45" i="2"/>
  <c r="BW45" i="2" s="1"/>
  <c r="CA47" i="2"/>
  <c r="CE45" i="2"/>
  <c r="CF46" i="2"/>
  <c r="BP41" i="2"/>
  <c r="R50" i="2"/>
  <c r="S50" i="2"/>
  <c r="T51" i="2"/>
  <c r="Q49" i="2"/>
  <c r="P51" i="2"/>
  <c r="U51" i="2" s="1"/>
  <c r="X853" i="2"/>
  <c r="BQ42" i="2" l="1"/>
  <c r="BR42" i="2" s="1"/>
  <c r="BS42" i="2" s="1"/>
  <c r="BT42" i="2" s="1"/>
  <c r="CR52" i="2"/>
  <c r="CS52" i="2"/>
  <c r="CO52" i="2"/>
  <c r="BU43" i="2"/>
  <c r="CL51" i="2"/>
  <c r="CN51" i="2" s="1"/>
  <c r="CK50" i="2"/>
  <c r="BV44" i="2"/>
  <c r="BW44" i="2" s="1"/>
  <c r="BZ44" i="2" s="1"/>
  <c r="BX45" i="2"/>
  <c r="BZ45" i="2"/>
  <c r="CE44" i="2"/>
  <c r="CF45" i="2"/>
  <c r="BP40" i="2"/>
  <c r="R49" i="2"/>
  <c r="S49" i="2"/>
  <c r="T50" i="2"/>
  <c r="Q48" i="2"/>
  <c r="P50" i="2"/>
  <c r="U50" i="2" s="1"/>
  <c r="X854" i="2"/>
  <c r="BQ41" i="2" l="1"/>
  <c r="BR41" i="2" s="1"/>
  <c r="BS41" i="2" s="1"/>
  <c r="BT41" i="2" s="1"/>
  <c r="CR51" i="2"/>
  <c r="CS51" i="2"/>
  <c r="BU42" i="2"/>
  <c r="CO51" i="2"/>
  <c r="CL50" i="2"/>
  <c r="CN50" i="2" s="1"/>
  <c r="CK49" i="2"/>
  <c r="BX44" i="2"/>
  <c r="CA44" i="2" s="1"/>
  <c r="BV43" i="2"/>
  <c r="BW43" i="2" s="1"/>
  <c r="CA45" i="2"/>
  <c r="CE43" i="2"/>
  <c r="CF44" i="2"/>
  <c r="BQ40" i="2"/>
  <c r="BR40" i="2" s="1"/>
  <c r="BS40" i="2" s="1"/>
  <c r="BP39" i="2"/>
  <c r="R48" i="2"/>
  <c r="S48" i="2"/>
  <c r="T49" i="2"/>
  <c r="Q47" i="2"/>
  <c r="P49" i="2"/>
  <c r="U49" i="2" s="1"/>
  <c r="X855" i="2"/>
  <c r="CR50" i="2" l="1"/>
  <c r="CS50" i="2"/>
  <c r="BT40" i="2"/>
  <c r="BU41" i="2"/>
  <c r="CO50" i="2"/>
  <c r="CL49" i="2"/>
  <c r="CN49" i="2" s="1"/>
  <c r="CK48" i="2"/>
  <c r="BV42" i="2"/>
  <c r="BW42" i="2" s="1"/>
  <c r="BZ42" i="2" s="1"/>
  <c r="BZ43" i="2"/>
  <c r="BX43" i="2"/>
  <c r="CE42" i="2"/>
  <c r="CF43" i="2"/>
  <c r="BQ39" i="2"/>
  <c r="BR39" i="2" s="1"/>
  <c r="BS39" i="2" s="1"/>
  <c r="BP38" i="2"/>
  <c r="R47" i="2"/>
  <c r="S47" i="2"/>
  <c r="T48" i="2"/>
  <c r="Q46" i="2"/>
  <c r="P48" i="2"/>
  <c r="U48" i="2" s="1"/>
  <c r="X856" i="2"/>
  <c r="CR49" i="2" l="1"/>
  <c r="CS49" i="2"/>
  <c r="BU40" i="2"/>
  <c r="BT39" i="2"/>
  <c r="CO49" i="2"/>
  <c r="CL48" i="2"/>
  <c r="CN48" i="2" s="1"/>
  <c r="CK47" i="2"/>
  <c r="CA43" i="2"/>
  <c r="BX42" i="2"/>
  <c r="CA42" i="2" s="1"/>
  <c r="BV41" i="2"/>
  <c r="BW41" i="2" s="1"/>
  <c r="BZ41" i="2" s="1"/>
  <c r="CE41" i="2"/>
  <c r="CF42" i="2"/>
  <c r="BQ38" i="2"/>
  <c r="BR38" i="2" s="1"/>
  <c r="BS38" i="2" s="1"/>
  <c r="BP37" i="2"/>
  <c r="R46" i="2"/>
  <c r="S46" i="2"/>
  <c r="T47" i="2"/>
  <c r="Q45" i="2"/>
  <c r="P47" i="2"/>
  <c r="U47" i="2" s="1"/>
  <c r="X857" i="2"/>
  <c r="CR48" i="2" l="1"/>
  <c r="CS48" i="2"/>
  <c r="BU39" i="2"/>
  <c r="BT38" i="2"/>
  <c r="CO48" i="2"/>
  <c r="CL47" i="2"/>
  <c r="CN47" i="2" s="1"/>
  <c r="CK46" i="2"/>
  <c r="BV40" i="2"/>
  <c r="BW40" i="2" s="1"/>
  <c r="BZ40" i="2" s="1"/>
  <c r="BX41" i="2"/>
  <c r="CA41" i="2" s="1"/>
  <c r="CE40" i="2"/>
  <c r="CF41" i="2"/>
  <c r="BQ37" i="2"/>
  <c r="BR37" i="2" s="1"/>
  <c r="BS37" i="2" s="1"/>
  <c r="BP36" i="2"/>
  <c r="R45" i="2"/>
  <c r="S45" i="2"/>
  <c r="T46" i="2"/>
  <c r="Q44" i="2"/>
  <c r="P46" i="2"/>
  <c r="U46" i="2" s="1"/>
  <c r="X858" i="2"/>
  <c r="CR47" i="2" l="1"/>
  <c r="CS47" i="2"/>
  <c r="BU38" i="2"/>
  <c r="BT37" i="2"/>
  <c r="CO47" i="2"/>
  <c r="CL46" i="2"/>
  <c r="CN46" i="2" s="1"/>
  <c r="CK45" i="2"/>
  <c r="BX40" i="2"/>
  <c r="CA40" i="2" s="1"/>
  <c r="BV39" i="2"/>
  <c r="BW39" i="2" s="1"/>
  <c r="BZ39" i="2" s="1"/>
  <c r="CE39" i="2"/>
  <c r="CF40" i="2"/>
  <c r="BQ36" i="2"/>
  <c r="BR36" i="2" s="1"/>
  <c r="BS36" i="2" s="1"/>
  <c r="BP35" i="2"/>
  <c r="R44" i="2"/>
  <c r="S44" i="2"/>
  <c r="T45" i="2"/>
  <c r="Q43" i="2"/>
  <c r="P45" i="2"/>
  <c r="U45" i="2" s="1"/>
  <c r="X859" i="2"/>
  <c r="CR46" i="2" l="1"/>
  <c r="CS46" i="2"/>
  <c r="BU37" i="2"/>
  <c r="BT36" i="2"/>
  <c r="CO46" i="2"/>
  <c r="CL45" i="2"/>
  <c r="CN45" i="2" s="1"/>
  <c r="CK44" i="2"/>
  <c r="BX39" i="2"/>
  <c r="CA39" i="2" s="1"/>
  <c r="BV38" i="2"/>
  <c r="BW38" i="2" s="1"/>
  <c r="BX38" i="2" s="1"/>
  <c r="CE38" i="2"/>
  <c r="CF39" i="2"/>
  <c r="BQ35" i="2"/>
  <c r="BR35" i="2" s="1"/>
  <c r="BS35" i="2" s="1"/>
  <c r="BP34" i="2"/>
  <c r="R43" i="2"/>
  <c r="S43" i="2"/>
  <c r="T44" i="2"/>
  <c r="Q42" i="2"/>
  <c r="P44" i="2"/>
  <c r="U44" i="2" s="1"/>
  <c r="X860" i="2"/>
  <c r="CR45" i="2" l="1"/>
  <c r="CS45" i="2"/>
  <c r="BU36" i="2"/>
  <c r="BT35" i="2"/>
  <c r="CO45" i="2"/>
  <c r="CL44" i="2"/>
  <c r="CN44" i="2" s="1"/>
  <c r="CK43" i="2"/>
  <c r="BZ38" i="2"/>
  <c r="CA38" i="2" s="1"/>
  <c r="BV37" i="2"/>
  <c r="BW37" i="2" s="1"/>
  <c r="BZ37" i="2" s="1"/>
  <c r="CE37" i="2"/>
  <c r="CF38" i="2"/>
  <c r="BQ34" i="2"/>
  <c r="BR34" i="2" s="1"/>
  <c r="BS34" i="2" s="1"/>
  <c r="BP33" i="2"/>
  <c r="R42" i="2"/>
  <c r="S42" i="2"/>
  <c r="T43" i="2"/>
  <c r="Q41" i="2"/>
  <c r="P43" i="2"/>
  <c r="U43" i="2" s="1"/>
  <c r="X861" i="2"/>
  <c r="BU35" i="2" l="1"/>
  <c r="CR44" i="2"/>
  <c r="CS44" i="2"/>
  <c r="BT34" i="2"/>
  <c r="CO44" i="2"/>
  <c r="CL43" i="2"/>
  <c r="CN43" i="2" s="1"/>
  <c r="CK42" i="2"/>
  <c r="BV36" i="2"/>
  <c r="BW36" i="2" s="1"/>
  <c r="BZ36" i="2" s="1"/>
  <c r="BX37" i="2"/>
  <c r="CA37" i="2" s="1"/>
  <c r="CE36" i="2"/>
  <c r="CF37" i="2"/>
  <c r="BQ33" i="2"/>
  <c r="BR33" i="2" s="1"/>
  <c r="BS33" i="2" s="1"/>
  <c r="BP32" i="2"/>
  <c r="R41" i="2"/>
  <c r="S41" i="2"/>
  <c r="T42" i="2"/>
  <c r="Q40" i="2"/>
  <c r="P42" i="2"/>
  <c r="U42" i="2" s="1"/>
  <c r="X862" i="2"/>
  <c r="BU34" i="2" l="1"/>
  <c r="CR43" i="2"/>
  <c r="CS43" i="2"/>
  <c r="BT33" i="2"/>
  <c r="CO43" i="2"/>
  <c r="CL42" i="2"/>
  <c r="CN42" i="2" s="1"/>
  <c r="CK41" i="2"/>
  <c r="BX36" i="2"/>
  <c r="CA36" i="2" s="1"/>
  <c r="BV35" i="2"/>
  <c r="BW35" i="2" s="1"/>
  <c r="BZ35" i="2" s="1"/>
  <c r="CE35" i="2"/>
  <c r="CF36" i="2"/>
  <c r="BQ32" i="2"/>
  <c r="BR32" i="2" s="1"/>
  <c r="BS32" i="2" s="1"/>
  <c r="R40" i="2"/>
  <c r="S40" i="2"/>
  <c r="T41" i="2"/>
  <c r="Q39" i="2"/>
  <c r="P41" i="2"/>
  <c r="U41" i="2" s="1"/>
  <c r="X863" i="2"/>
  <c r="BU33" i="2" l="1"/>
  <c r="CR42" i="2"/>
  <c r="CS42" i="2"/>
  <c r="BT32" i="2"/>
  <c r="CO42" i="2"/>
  <c r="CL41" i="2"/>
  <c r="CN41" i="2" s="1"/>
  <c r="CK40" i="2"/>
  <c r="BV34" i="2"/>
  <c r="BW34" i="2" s="1"/>
  <c r="BX34" i="2" s="1"/>
  <c r="BX35" i="2"/>
  <c r="CA35" i="2" s="1"/>
  <c r="CE34" i="2"/>
  <c r="CF35" i="2"/>
  <c r="R39" i="2"/>
  <c r="S39" i="2"/>
  <c r="T40" i="2"/>
  <c r="Q38" i="2"/>
  <c r="P40" i="2"/>
  <c r="U40" i="2" s="1"/>
  <c r="X864" i="2"/>
  <c r="BU32" i="2" l="1"/>
  <c r="CR41" i="2"/>
  <c r="CS41" i="2"/>
  <c r="CO41" i="2"/>
  <c r="BV33" i="2"/>
  <c r="BW33" i="2" s="1"/>
  <c r="BZ33" i="2" s="1"/>
  <c r="BZ34" i="2"/>
  <c r="CA34" i="2" s="1"/>
  <c r="CL40" i="2"/>
  <c r="CN40" i="2" s="1"/>
  <c r="CK39" i="2"/>
  <c r="CE33" i="2"/>
  <c r="CF34" i="2"/>
  <c r="R38" i="2"/>
  <c r="S38" i="2"/>
  <c r="T39" i="2"/>
  <c r="Q37" i="2"/>
  <c r="P39" i="2"/>
  <c r="U39" i="2" s="1"/>
  <c r="X865" i="2"/>
  <c r="CR40" i="2" l="1"/>
  <c r="CS40" i="2"/>
  <c r="CO40" i="2"/>
  <c r="BX33" i="2"/>
  <c r="CA33" i="2" s="1"/>
  <c r="BV32" i="2"/>
  <c r="BW32" i="2" s="1"/>
  <c r="BZ32" i="2" s="1"/>
  <c r="CL39" i="2"/>
  <c r="CN39" i="2" s="1"/>
  <c r="CK38" i="2"/>
  <c r="CE32" i="2"/>
  <c r="CF32" i="2" s="1"/>
  <c r="CF33" i="2"/>
  <c r="R37" i="2"/>
  <c r="S37" i="2"/>
  <c r="T38" i="2"/>
  <c r="Q36" i="2"/>
  <c r="P38" i="2"/>
  <c r="U38" i="2" s="1"/>
  <c r="X866" i="2"/>
  <c r="CR39" i="2" l="1"/>
  <c r="CS39" i="2"/>
  <c r="CO39" i="2"/>
  <c r="BX32" i="2"/>
  <c r="CA32" i="2" s="1"/>
  <c r="CL38" i="2"/>
  <c r="CN38" i="2" s="1"/>
  <c r="CK37" i="2"/>
  <c r="R36" i="2"/>
  <c r="S36" i="2"/>
  <c r="T37" i="2"/>
  <c r="Q35" i="2"/>
  <c r="P37" i="2"/>
  <c r="U37" i="2" s="1"/>
  <c r="X867" i="2"/>
  <c r="CR38" i="2" l="1"/>
  <c r="CS38" i="2"/>
  <c r="CO38" i="2"/>
  <c r="CL37" i="2"/>
  <c r="CN37" i="2" s="1"/>
  <c r="CK36" i="2"/>
  <c r="R35" i="2"/>
  <c r="S35" i="2"/>
  <c r="T36" i="2"/>
  <c r="Q34" i="2"/>
  <c r="P36" i="2"/>
  <c r="U36" i="2" s="1"/>
  <c r="X868" i="2"/>
  <c r="CR37" i="2" l="1"/>
  <c r="CS37" i="2"/>
  <c r="CO37" i="2"/>
  <c r="CL36" i="2"/>
  <c r="CN36" i="2" s="1"/>
  <c r="CK35" i="2"/>
  <c r="R34" i="2"/>
  <c r="S34" i="2"/>
  <c r="T35" i="2"/>
  <c r="Q33" i="2"/>
  <c r="P35" i="2"/>
  <c r="U35" i="2" s="1"/>
  <c r="X869" i="2"/>
  <c r="CR36" i="2" l="1"/>
  <c r="CS36" i="2"/>
  <c r="CO36" i="2"/>
  <c r="CL35" i="2"/>
  <c r="CN35" i="2" s="1"/>
  <c r="CK34" i="2"/>
  <c r="Q32" i="2"/>
  <c r="S32" i="2" s="1"/>
  <c r="S33" i="2"/>
  <c r="T34" i="2"/>
  <c r="R33" i="2"/>
  <c r="P34" i="2"/>
  <c r="U34" i="2" s="1"/>
  <c r="X870" i="2"/>
  <c r="CR35" i="2" l="1"/>
  <c r="CS35" i="2"/>
  <c r="CO35" i="2"/>
  <c r="CL34" i="2"/>
  <c r="CN34" i="2" s="1"/>
  <c r="CK33" i="2"/>
  <c r="T33" i="2"/>
  <c r="R32" i="2"/>
  <c r="P33" i="2"/>
  <c r="U33" i="2" s="1"/>
  <c r="P32" i="2"/>
  <c r="X871" i="2"/>
  <c r="X872" i="2"/>
  <c r="CR34" i="2" l="1"/>
  <c r="CS34" i="2"/>
  <c r="CO34" i="2"/>
  <c r="CL33" i="2"/>
  <c r="CN33" i="2" s="1"/>
  <c r="CK32" i="2"/>
  <c r="U32" i="2"/>
  <c r="T32" i="2"/>
  <c r="CR33" i="2" l="1"/>
  <c r="CS33" i="2"/>
  <c r="CM32" i="2"/>
  <c r="CO33" i="2"/>
  <c r="CS32" i="2" s="1"/>
  <c r="CL32" i="2"/>
  <c r="CN32" i="2" s="1"/>
  <c r="F11" i="2"/>
  <c r="CR32" i="2" l="1"/>
  <c r="CO32" i="2"/>
  <c r="CP30" i="2"/>
  <c r="CP125" i="2" s="1"/>
  <c r="CQ30" i="2"/>
  <c r="CQ480" i="2" s="1"/>
  <c r="Y31" i="2"/>
  <c r="Y48" i="2"/>
  <c r="Y47" i="2"/>
  <c r="Y46" i="2"/>
  <c r="Y112" i="2"/>
  <c r="Y90" i="2"/>
  <c r="Y144" i="2"/>
  <c r="Y145" i="2"/>
  <c r="Y143" i="2"/>
  <c r="Y134" i="2"/>
  <c r="Y138" i="2"/>
  <c r="Y125" i="2"/>
  <c r="Y128" i="2"/>
  <c r="Y102" i="2"/>
  <c r="Y116" i="2"/>
  <c r="Y86" i="2"/>
  <c r="Y88" i="2"/>
  <c r="Y85" i="2"/>
  <c r="Y73" i="2"/>
  <c r="Y70" i="2"/>
  <c r="Y71" i="2"/>
  <c r="Y68" i="2"/>
  <c r="Y69" i="2"/>
  <c r="Y66" i="2"/>
  <c r="Y67" i="2"/>
  <c r="F12" i="2"/>
  <c r="L27" i="2" s="1"/>
  <c r="Y50" i="2" l="1"/>
  <c r="Y183" i="2"/>
  <c r="Y53" i="2"/>
  <c r="Y51" i="2"/>
  <c r="Y57" i="2"/>
  <c r="Y54" i="2"/>
  <c r="Y56" i="2"/>
  <c r="Y55" i="2"/>
  <c r="Y75" i="2"/>
  <c r="Y63" i="2"/>
  <c r="Y72" i="2"/>
  <c r="Y74" i="2"/>
  <c r="Y79" i="2"/>
  <c r="Y77" i="2"/>
  <c r="Y98" i="2"/>
  <c r="Y80" i="2"/>
  <c r="Y41" i="2"/>
  <c r="Y44" i="2"/>
  <c r="Y45" i="2"/>
  <c r="Y43" i="2"/>
  <c r="Y117" i="2"/>
  <c r="Y61" i="2"/>
  <c r="Y121" i="2"/>
  <c r="Y118" i="2"/>
  <c r="Y123" i="2"/>
  <c r="Y122" i="2"/>
  <c r="Y210" i="2"/>
  <c r="Y141" i="2"/>
  <c r="Y303" i="2"/>
  <c r="Y281" i="2"/>
  <c r="Y604" i="2"/>
  <c r="Y304" i="2"/>
  <c r="Y35" i="2"/>
  <c r="Y65" i="2"/>
  <c r="Y49" i="2"/>
  <c r="Y33" i="2"/>
  <c r="Y34" i="2"/>
  <c r="Y36" i="2"/>
  <c r="Y32" i="2"/>
  <c r="Y38" i="2"/>
  <c r="Y37" i="2"/>
  <c r="Y40" i="2"/>
  <c r="Y39" i="2"/>
  <c r="Y101" i="2"/>
  <c r="Y81" i="2"/>
  <c r="Y99" i="2"/>
  <c r="Y100" i="2"/>
  <c r="Y119" i="2"/>
  <c r="Y109" i="2"/>
  <c r="Y60" i="2"/>
  <c r="Y129" i="2"/>
  <c r="CQ664" i="2"/>
  <c r="CQ663" i="2"/>
  <c r="CQ682" i="2"/>
  <c r="CQ479" i="2"/>
  <c r="CQ430" i="2"/>
  <c r="CP653" i="2"/>
  <c r="CP650" i="2"/>
  <c r="CP649" i="2"/>
  <c r="CP646" i="2"/>
  <c r="CP409" i="2"/>
  <c r="CP408" i="2"/>
  <c r="CP407" i="2"/>
  <c r="Y139" i="2"/>
  <c r="CQ726" i="2"/>
  <c r="CQ704" i="2"/>
  <c r="CQ680" i="2"/>
  <c r="CQ679" i="2"/>
  <c r="CQ574" i="2"/>
  <c r="CQ573" i="2"/>
  <c r="CQ492" i="2"/>
  <c r="CQ491" i="2"/>
  <c r="CQ478" i="2"/>
  <c r="CQ363" i="2"/>
  <c r="CQ98" i="2"/>
  <c r="CQ59" i="2"/>
  <c r="CP751" i="2"/>
  <c r="CP750" i="2"/>
  <c r="CP550" i="2"/>
  <c r="CP440" i="2"/>
  <c r="CP274" i="2"/>
  <c r="CP273" i="2"/>
  <c r="CP272" i="2"/>
  <c r="CP167" i="2"/>
  <c r="CQ835" i="2"/>
  <c r="CQ834" i="2"/>
  <c r="CQ824" i="2"/>
  <c r="CQ823" i="2"/>
  <c r="CQ678" i="2"/>
  <c r="CQ677" i="2"/>
  <c r="CQ493" i="2"/>
  <c r="CQ477" i="2"/>
  <c r="CQ393" i="2"/>
  <c r="CQ392" i="2"/>
  <c r="CQ352" i="2"/>
  <c r="CQ349" i="2"/>
  <c r="CQ314" i="2"/>
  <c r="CQ60" i="2"/>
  <c r="CQ58" i="2"/>
  <c r="CP571" i="2"/>
  <c r="CP570" i="2"/>
  <c r="CP553" i="2"/>
  <c r="CP552" i="2"/>
  <c r="CP551" i="2"/>
  <c r="CP508" i="2"/>
  <c r="CP507" i="2"/>
  <c r="CP485" i="2"/>
  <c r="CP418" i="2"/>
  <c r="CP410" i="2"/>
  <c r="CP219" i="2"/>
  <c r="CP217" i="2"/>
  <c r="CP215" i="2"/>
  <c r="CP214" i="2"/>
  <c r="CP213" i="2"/>
  <c r="CP212" i="2"/>
  <c r="CP211" i="2"/>
  <c r="CP210" i="2"/>
  <c r="CQ722" i="2"/>
  <c r="CQ721" i="2"/>
  <c r="CQ642" i="2"/>
  <c r="CQ641" i="2"/>
  <c r="CQ621" i="2"/>
  <c r="CQ566" i="2"/>
  <c r="CQ565" i="2"/>
  <c r="CQ542" i="2"/>
  <c r="CQ541" i="2"/>
  <c r="CQ483" i="2"/>
  <c r="CQ482" i="2"/>
  <c r="CQ481" i="2"/>
  <c r="CQ416" i="2"/>
  <c r="CQ383" i="2"/>
  <c r="CQ382" i="2"/>
  <c r="CQ378" i="2"/>
  <c r="CQ377" i="2"/>
  <c r="CQ313" i="2"/>
  <c r="CQ312" i="2"/>
  <c r="CQ287" i="2"/>
  <c r="CQ278" i="2"/>
  <c r="CQ235" i="2"/>
  <c r="CQ234" i="2"/>
  <c r="CQ207" i="2"/>
  <c r="CQ206" i="2"/>
  <c r="CQ136" i="2"/>
  <c r="CP872" i="2"/>
  <c r="CP871" i="2"/>
  <c r="CP857" i="2"/>
  <c r="CP856" i="2"/>
  <c r="CP850" i="2"/>
  <c r="CP832" i="2"/>
  <c r="CP831" i="2"/>
  <c r="CP830" i="2"/>
  <c r="CP790" i="2"/>
  <c r="CP789" i="2"/>
  <c r="CP769" i="2"/>
  <c r="CP768" i="2"/>
  <c r="CP767" i="2"/>
  <c r="CP766" i="2"/>
  <c r="CP754" i="2"/>
  <c r="CP753" i="2"/>
  <c r="CP752" i="2"/>
  <c r="CP732" i="2"/>
  <c r="CP588" i="2"/>
  <c r="CP509" i="2"/>
  <c r="CP369" i="2"/>
  <c r="CP366" i="2"/>
  <c r="CP326" i="2"/>
  <c r="CP231" i="2"/>
  <c r="CP230" i="2"/>
  <c r="CP229" i="2"/>
  <c r="CP228" i="2"/>
  <c r="CP227" i="2"/>
  <c r="CP72" i="2"/>
  <c r="CP71" i="2"/>
  <c r="CP70" i="2"/>
  <c r="CP38" i="2"/>
  <c r="CP37" i="2"/>
  <c r="CP870" i="2"/>
  <c r="CP869" i="2"/>
  <c r="CP868" i="2"/>
  <c r="CP867" i="2"/>
  <c r="CP866" i="2"/>
  <c r="CP865" i="2"/>
  <c r="CP864" i="2"/>
  <c r="CP849" i="2"/>
  <c r="CP848" i="2"/>
  <c r="CP847" i="2"/>
  <c r="CP846" i="2"/>
  <c r="CP845" i="2"/>
  <c r="CP844" i="2"/>
  <c r="CP843" i="2"/>
  <c r="CP842" i="2"/>
  <c r="CP840" i="2"/>
  <c r="CP839" i="2"/>
  <c r="CP838" i="2"/>
  <c r="CP837" i="2"/>
  <c r="CP828" i="2"/>
  <c r="CP829" i="2"/>
  <c r="CP827" i="2"/>
  <c r="CP826" i="2"/>
  <c r="CP765" i="2"/>
  <c r="CP764" i="2"/>
  <c r="CP763" i="2"/>
  <c r="CP762" i="2"/>
  <c r="CP761" i="2"/>
  <c r="CP749" i="2"/>
  <c r="CP747" i="2"/>
  <c r="CP748" i="2"/>
  <c r="CP746" i="2"/>
  <c r="CP745" i="2"/>
  <c r="CP744" i="2"/>
  <c r="CP731" i="2"/>
  <c r="CP729" i="2"/>
  <c r="CP730" i="2"/>
  <c r="CP728" i="2"/>
  <c r="CP727" i="2"/>
  <c r="CP725" i="2"/>
  <c r="CP724" i="2"/>
  <c r="CP723" i="2"/>
  <c r="CP720" i="2"/>
  <c r="CP719" i="2"/>
  <c r="CP718" i="2"/>
  <c r="CP717" i="2"/>
  <c r="CP716" i="2"/>
  <c r="CP715" i="2"/>
  <c r="CP714" i="2"/>
  <c r="CP713" i="2"/>
  <c r="CP712" i="2"/>
  <c r="CP711" i="2"/>
  <c r="CP706" i="2"/>
  <c r="CP681" i="2"/>
  <c r="CP652" i="2"/>
  <c r="CP651" i="2"/>
  <c r="CP645" i="2"/>
  <c r="CP644" i="2"/>
  <c r="CP643" i="2"/>
  <c r="CP620" i="2"/>
  <c r="CP619" i="2"/>
  <c r="CP618" i="2"/>
  <c r="CP617" i="2"/>
  <c r="CP616" i="2"/>
  <c r="CP615" i="2"/>
  <c r="CP614" i="2"/>
  <c r="CP613" i="2"/>
  <c r="CP612" i="2"/>
  <c r="CP611" i="2"/>
  <c r="CP610" i="2"/>
  <c r="CP609" i="2"/>
  <c r="CP608" i="2"/>
  <c r="CP607" i="2"/>
  <c r="CP606" i="2"/>
  <c r="CP603" i="2"/>
  <c r="CP602" i="2"/>
  <c r="CP601" i="2"/>
  <c r="CP600" i="2"/>
  <c r="CP599" i="2"/>
  <c r="CP598" i="2"/>
  <c r="CP597" i="2"/>
  <c r="CP596" i="2"/>
  <c r="CP595" i="2"/>
  <c r="CP594" i="2"/>
  <c r="CP587" i="2"/>
  <c r="CP586" i="2"/>
  <c r="CP585" i="2"/>
  <c r="CP584" i="2"/>
  <c r="CP583" i="2"/>
  <c r="CP582" i="2"/>
  <c r="CP581" i="2"/>
  <c r="CP580" i="2"/>
  <c r="CP579" i="2"/>
  <c r="CP578" i="2"/>
  <c r="CP577" i="2"/>
  <c r="CP576" i="2"/>
  <c r="CP569" i="2"/>
  <c r="CP568" i="2"/>
  <c r="CP567" i="2"/>
  <c r="CP549" i="2"/>
  <c r="CP548" i="2"/>
  <c r="CP547" i="2"/>
  <c r="CP546" i="2"/>
  <c r="CP545" i="2"/>
  <c r="CP544" i="2"/>
  <c r="CP543" i="2"/>
  <c r="CP506" i="2"/>
  <c r="CP505" i="2"/>
  <c r="CP504" i="2"/>
  <c r="CP503" i="2"/>
  <c r="CP502" i="2"/>
  <c r="CP501" i="2"/>
  <c r="CP500" i="2"/>
  <c r="CP499" i="2"/>
  <c r="CP498" i="2"/>
  <c r="CP497" i="2"/>
  <c r="CP496" i="2"/>
  <c r="CP495" i="2"/>
  <c r="CP494" i="2"/>
  <c r="CP484" i="2"/>
  <c r="CP439" i="2"/>
  <c r="CP438" i="2"/>
  <c r="CP437" i="2"/>
  <c r="CP436" i="2"/>
  <c r="CP435" i="2"/>
  <c r="CP434" i="2"/>
  <c r="CP433" i="2"/>
  <c r="CP432" i="2"/>
  <c r="CP431" i="2"/>
  <c r="CP417" i="2"/>
  <c r="CP406" i="2"/>
  <c r="CP405" i="2"/>
  <c r="CP404" i="2"/>
  <c r="CP402" i="2"/>
  <c r="CP401" i="2"/>
  <c r="CP400" i="2"/>
  <c r="CP399" i="2"/>
  <c r="CP398" i="2"/>
  <c r="CP397" i="2"/>
  <c r="CP396" i="2"/>
  <c r="CP395" i="2"/>
  <c r="CP394" i="2"/>
  <c r="CP362" i="2"/>
  <c r="CP361" i="2"/>
  <c r="CP360" i="2"/>
  <c r="CP359" i="2"/>
  <c r="CP358" i="2"/>
  <c r="CP357" i="2"/>
  <c r="CP356" i="2"/>
  <c r="CP355" i="2"/>
  <c r="CP354" i="2"/>
  <c r="CP348" i="2"/>
  <c r="CP347" i="2"/>
  <c r="CP346" i="2"/>
  <c r="CP345" i="2"/>
  <c r="CP344" i="2"/>
  <c r="CP343" i="2"/>
  <c r="CP342" i="2"/>
  <c r="CP341" i="2"/>
  <c r="CP340" i="2"/>
  <c r="CP339" i="2"/>
  <c r="CP338" i="2"/>
  <c r="CP337" i="2"/>
  <c r="CP336" i="2"/>
  <c r="CP335" i="2"/>
  <c r="CP325" i="2"/>
  <c r="CP324" i="2"/>
  <c r="CP323" i="2"/>
  <c r="CP322" i="2"/>
  <c r="CP321" i="2"/>
  <c r="CP320" i="2"/>
  <c r="CP319" i="2"/>
  <c r="CP318" i="2"/>
  <c r="CP317" i="2"/>
  <c r="CP311" i="2"/>
  <c r="CP310" i="2"/>
  <c r="CP309" i="2"/>
  <c r="CP308" i="2"/>
  <c r="CP307" i="2"/>
  <c r="CP306" i="2"/>
  <c r="CP305" i="2"/>
  <c r="CP304" i="2"/>
  <c r="CP303" i="2"/>
  <c r="CP302" i="2"/>
  <c r="CP301" i="2"/>
  <c r="CP300" i="2"/>
  <c r="CP299" i="2"/>
  <c r="CP296" i="2"/>
  <c r="CP295" i="2"/>
  <c r="CP294" i="2"/>
  <c r="CP293" i="2"/>
  <c r="CP292" i="2"/>
  <c r="CP291" i="2"/>
  <c r="CP290" i="2"/>
  <c r="CP289" i="2"/>
  <c r="CP271" i="2"/>
  <c r="CP270" i="2"/>
  <c r="CP269" i="2"/>
  <c r="CP266" i="2"/>
  <c r="CP265" i="2"/>
  <c r="CP264" i="2"/>
  <c r="CP263" i="2"/>
  <c r="CP262" i="2"/>
  <c r="CP226" i="2"/>
  <c r="CP225" i="2"/>
  <c r="CP224" i="2"/>
  <c r="CP218" i="2"/>
  <c r="CP166" i="2"/>
  <c r="CP165" i="2"/>
  <c r="CP164" i="2"/>
  <c r="CP163" i="2"/>
  <c r="CP162" i="2"/>
  <c r="CP161" i="2"/>
  <c r="CP160" i="2"/>
  <c r="CP159" i="2"/>
  <c r="CP158" i="2"/>
  <c r="CP157" i="2"/>
  <c r="CP135" i="2"/>
  <c r="CP134" i="2"/>
  <c r="CP133" i="2"/>
  <c r="CP124" i="2"/>
  <c r="CP123" i="2"/>
  <c r="CP122" i="2"/>
  <c r="CP121" i="2"/>
  <c r="CP120" i="2"/>
  <c r="CP119" i="2"/>
  <c r="CP118" i="2"/>
  <c r="CP117" i="2"/>
  <c r="CP116" i="2"/>
  <c r="CP115" i="2"/>
  <c r="CP114" i="2"/>
  <c r="CP113" i="2"/>
  <c r="CP112" i="2"/>
  <c r="CP111" i="2"/>
  <c r="CP110" i="2"/>
  <c r="CP109" i="2"/>
  <c r="CP108" i="2"/>
  <c r="CP107" i="2"/>
  <c r="CP106" i="2"/>
  <c r="CP105" i="2"/>
  <c r="CP104" i="2"/>
  <c r="CP103" i="2"/>
  <c r="CP102" i="2"/>
  <c r="CP101" i="2"/>
  <c r="CP100" i="2"/>
  <c r="CP99" i="2"/>
  <c r="CP69" i="2"/>
  <c r="CP68" i="2"/>
  <c r="CP67" i="2"/>
  <c r="CP66" i="2"/>
  <c r="CP65" i="2"/>
  <c r="CP61" i="2"/>
  <c r="CP36" i="2"/>
  <c r="CP35" i="2"/>
  <c r="CP34" i="2"/>
  <c r="CQ861" i="2"/>
  <c r="CQ860" i="2"/>
  <c r="CQ859" i="2"/>
  <c r="CQ858" i="2"/>
  <c r="CQ855" i="2"/>
  <c r="CQ854" i="2"/>
  <c r="CQ833" i="2"/>
  <c r="CQ822" i="2"/>
  <c r="CQ821" i="2"/>
  <c r="CQ820" i="2"/>
  <c r="CQ819" i="2"/>
  <c r="CQ818" i="2"/>
  <c r="CQ817" i="2"/>
  <c r="CQ816" i="2"/>
  <c r="CQ815" i="2"/>
  <c r="CQ814" i="2"/>
  <c r="CQ813" i="2"/>
  <c r="CQ812" i="2"/>
  <c r="CQ811" i="2"/>
  <c r="CQ810" i="2"/>
  <c r="CQ809" i="2"/>
  <c r="CQ808" i="2"/>
  <c r="CQ807" i="2"/>
  <c r="CQ806" i="2"/>
  <c r="CQ804" i="2"/>
  <c r="CQ803" i="2"/>
  <c r="CQ802" i="2"/>
  <c r="CQ801" i="2"/>
  <c r="CQ800" i="2"/>
  <c r="CQ799" i="2"/>
  <c r="CQ798" i="2"/>
  <c r="CQ797" i="2"/>
  <c r="CQ796" i="2"/>
  <c r="CQ795" i="2"/>
  <c r="CQ794" i="2"/>
  <c r="CQ793" i="2"/>
  <c r="CQ792" i="2"/>
  <c r="CQ791" i="2"/>
  <c r="CQ788" i="2"/>
  <c r="CQ787" i="2"/>
  <c r="CQ786" i="2"/>
  <c r="CQ785" i="2"/>
  <c r="CQ784" i="2"/>
  <c r="CQ783" i="2"/>
  <c r="CQ782" i="2"/>
  <c r="CQ781" i="2"/>
  <c r="CQ780" i="2"/>
  <c r="CQ779" i="2"/>
  <c r="CQ778" i="2"/>
  <c r="CQ777" i="2"/>
  <c r="CQ776" i="2"/>
  <c r="CQ775" i="2"/>
  <c r="CQ771" i="2"/>
  <c r="CQ770" i="2"/>
  <c r="CQ757" i="2"/>
  <c r="CQ756" i="2"/>
  <c r="CQ755" i="2"/>
  <c r="CQ740" i="2"/>
  <c r="CQ739" i="2"/>
  <c r="CQ738" i="2"/>
  <c r="CQ737" i="2"/>
  <c r="CQ736" i="2"/>
  <c r="CQ735" i="2"/>
  <c r="CQ734" i="2"/>
  <c r="CQ733" i="2"/>
  <c r="CQ703" i="2"/>
  <c r="CQ702" i="2"/>
  <c r="CQ701" i="2"/>
  <c r="CQ700" i="2"/>
  <c r="CQ699" i="2"/>
  <c r="CQ698" i="2"/>
  <c r="CQ697" i="2"/>
  <c r="CQ695" i="2"/>
  <c r="CQ694" i="2"/>
  <c r="CQ693" i="2"/>
  <c r="CQ692" i="2"/>
  <c r="CQ691" i="2"/>
  <c r="CQ690" i="2"/>
  <c r="CQ689" i="2"/>
  <c r="CQ688" i="2"/>
  <c r="CQ687" i="2"/>
  <c r="CQ686" i="2"/>
  <c r="CQ685" i="2"/>
  <c r="CQ684" i="2"/>
  <c r="CQ683" i="2"/>
  <c r="CQ676" i="2"/>
  <c r="CQ675" i="2"/>
  <c r="CQ674" i="2"/>
  <c r="CQ673" i="2"/>
  <c r="CQ672" i="2"/>
  <c r="CQ671" i="2"/>
  <c r="CQ670" i="2"/>
  <c r="CQ669" i="2"/>
  <c r="CQ667" i="2"/>
  <c r="CQ666" i="2"/>
  <c r="CQ665" i="2"/>
  <c r="CQ662" i="2"/>
  <c r="CQ661" i="2"/>
  <c r="CQ660" i="2"/>
  <c r="CQ659" i="2"/>
  <c r="CQ658" i="2"/>
  <c r="CQ657" i="2"/>
  <c r="CQ656" i="2"/>
  <c r="CQ655" i="2"/>
  <c r="CQ640" i="2"/>
  <c r="CQ639" i="2"/>
  <c r="CQ638" i="2"/>
  <c r="CQ637" i="2"/>
  <c r="CQ636" i="2"/>
  <c r="CQ635" i="2"/>
  <c r="CQ634" i="2"/>
  <c r="CQ629" i="2"/>
  <c r="CQ628" i="2"/>
  <c r="CQ627" i="2"/>
  <c r="CQ626" i="2"/>
  <c r="CQ625" i="2"/>
  <c r="CQ624" i="2"/>
  <c r="CQ623" i="2"/>
  <c r="CQ622" i="2"/>
  <c r="CQ572" i="2"/>
  <c r="CQ564" i="2"/>
  <c r="CQ563" i="2"/>
  <c r="CQ558" i="2"/>
  <c r="CQ557" i="2"/>
  <c r="CQ556" i="2"/>
  <c r="CQ555" i="2"/>
  <c r="CQ540" i="2"/>
  <c r="CQ539" i="2"/>
  <c r="CQ538" i="2"/>
  <c r="CQ537" i="2"/>
  <c r="CQ536" i="2"/>
  <c r="CQ535" i="2"/>
  <c r="CQ534" i="2"/>
  <c r="CQ533" i="2"/>
  <c r="CQ532" i="2"/>
  <c r="CQ531" i="2"/>
  <c r="CQ530" i="2"/>
  <c r="CQ529" i="2"/>
  <c r="CQ528" i="2"/>
  <c r="CQ527" i="2"/>
  <c r="CQ526" i="2"/>
  <c r="CQ525" i="2"/>
  <c r="CQ524" i="2"/>
  <c r="CQ523" i="2"/>
  <c r="CQ522" i="2"/>
  <c r="CQ521" i="2"/>
  <c r="CQ520" i="2"/>
  <c r="CQ519" i="2"/>
  <c r="CQ518" i="2"/>
  <c r="CQ517" i="2"/>
  <c r="CQ511" i="2"/>
  <c r="CQ510" i="2"/>
  <c r="CQ490" i="2"/>
  <c r="CQ489" i="2"/>
  <c r="CQ488" i="2"/>
  <c r="CQ487" i="2"/>
  <c r="CQ486" i="2"/>
  <c r="CQ476" i="2"/>
  <c r="CQ475" i="2"/>
  <c r="CQ474" i="2"/>
  <c r="CQ473" i="2"/>
  <c r="CQ472" i="2"/>
  <c r="CQ471" i="2"/>
  <c r="CQ470" i="2"/>
  <c r="CQ469" i="2"/>
  <c r="CQ468" i="2"/>
  <c r="CQ467" i="2"/>
  <c r="CQ466" i="2"/>
  <c r="CQ465" i="2"/>
  <c r="CQ464" i="2"/>
  <c r="CQ463" i="2"/>
  <c r="CQ462" i="2"/>
  <c r="CQ461" i="2"/>
  <c r="CQ460" i="2"/>
  <c r="CQ459" i="2"/>
  <c r="CQ458" i="2"/>
  <c r="CQ457" i="2"/>
  <c r="CQ456" i="2"/>
  <c r="CQ455" i="2"/>
  <c r="CQ454" i="2"/>
  <c r="CQ453" i="2"/>
  <c r="CQ452" i="2"/>
  <c r="CQ451" i="2"/>
  <c r="CQ450" i="2"/>
  <c r="CQ449" i="2"/>
  <c r="CQ448" i="2"/>
  <c r="CQ447" i="2"/>
  <c r="CQ446" i="2"/>
  <c r="CQ445" i="2"/>
  <c r="CQ444" i="2"/>
  <c r="CQ443" i="2"/>
  <c r="CQ442" i="2"/>
  <c r="CQ429" i="2"/>
  <c r="CQ428" i="2"/>
  <c r="CQ427" i="2"/>
  <c r="CQ426" i="2"/>
  <c r="CQ425" i="2"/>
  <c r="CQ424" i="2"/>
  <c r="CQ423" i="2"/>
  <c r="CQ422" i="2"/>
  <c r="CQ421" i="2"/>
  <c r="CQ420" i="2"/>
  <c r="CQ415" i="2"/>
  <c r="CQ414" i="2"/>
  <c r="CQ413" i="2"/>
  <c r="CQ412" i="2"/>
  <c r="CQ411" i="2"/>
  <c r="CQ391" i="2"/>
  <c r="CQ390" i="2"/>
  <c r="CQ389" i="2"/>
  <c r="CQ388" i="2"/>
  <c r="CQ387" i="2"/>
  <c r="CQ386" i="2"/>
  <c r="CQ381" i="2"/>
  <c r="CQ376" i="2"/>
  <c r="CQ375" i="2"/>
  <c r="CQ374" i="2"/>
  <c r="CQ373" i="2"/>
  <c r="CQ372" i="2"/>
  <c r="CQ371" i="2"/>
  <c r="CQ370" i="2"/>
  <c r="CQ368" i="2"/>
  <c r="CQ367" i="2"/>
  <c r="CQ365" i="2"/>
  <c r="CQ364" i="2"/>
  <c r="CQ351" i="2"/>
  <c r="CQ350" i="2"/>
  <c r="CQ286" i="2"/>
  <c r="CQ285" i="2"/>
  <c r="CQ284" i="2"/>
  <c r="CQ283" i="2"/>
  <c r="CQ282" i="2"/>
  <c r="CQ281" i="2"/>
  <c r="CQ277" i="2"/>
  <c r="CQ276" i="2"/>
  <c r="CQ258" i="2"/>
  <c r="CQ257" i="2"/>
  <c r="CQ256" i="2"/>
  <c r="CQ255" i="2"/>
  <c r="CQ254" i="2"/>
  <c r="CQ253" i="2"/>
  <c r="CQ250" i="2"/>
  <c r="CQ249" i="2"/>
  <c r="CQ248" i="2"/>
  <c r="CQ246" i="2"/>
  <c r="CQ245" i="2"/>
  <c r="CQ244" i="2"/>
  <c r="CQ243" i="2"/>
  <c r="CQ242" i="2"/>
  <c r="CQ241" i="2"/>
  <c r="CQ240" i="2"/>
  <c r="CQ239" i="2"/>
  <c r="CQ238" i="2"/>
  <c r="CQ233" i="2"/>
  <c r="CQ232" i="2"/>
  <c r="CQ216" i="2"/>
  <c r="CQ205" i="2"/>
  <c r="CQ204" i="2"/>
  <c r="CQ203" i="2"/>
  <c r="CQ202" i="2"/>
  <c r="CQ201" i="2"/>
  <c r="CQ200" i="2"/>
  <c r="CQ199" i="2"/>
  <c r="CQ198" i="2"/>
  <c r="CQ197" i="2"/>
  <c r="CQ196" i="2"/>
  <c r="CQ195" i="2"/>
  <c r="CQ194" i="2"/>
  <c r="CQ193" i="2"/>
  <c r="CQ192" i="2"/>
  <c r="CQ191" i="2"/>
  <c r="CQ190" i="2"/>
  <c r="CQ189" i="2"/>
  <c r="CQ188" i="2"/>
  <c r="CQ187" i="2"/>
  <c r="CQ186" i="2"/>
  <c r="CQ185" i="2"/>
  <c r="CQ184" i="2"/>
  <c r="CQ179" i="2"/>
  <c r="CQ178" i="2"/>
  <c r="CQ177" i="2"/>
  <c r="CQ176" i="2"/>
  <c r="CQ175" i="2"/>
  <c r="CQ174" i="2"/>
  <c r="CQ173" i="2"/>
  <c r="CQ172" i="2"/>
  <c r="CQ171" i="2"/>
  <c r="CQ170" i="2"/>
  <c r="CQ169" i="2"/>
  <c r="CQ153" i="2"/>
  <c r="CQ152" i="2"/>
  <c r="CQ151" i="2"/>
  <c r="CQ150" i="2"/>
  <c r="CQ149" i="2"/>
  <c r="CQ148" i="2"/>
  <c r="CQ147" i="2"/>
  <c r="CQ146" i="2"/>
  <c r="CQ145" i="2"/>
  <c r="CQ144" i="2"/>
  <c r="CQ143" i="2"/>
  <c r="CQ142" i="2"/>
  <c r="CQ141" i="2"/>
  <c r="CQ140" i="2"/>
  <c r="CQ139" i="2"/>
  <c r="CQ138" i="2"/>
  <c r="CQ137" i="2"/>
  <c r="CQ129" i="2"/>
  <c r="CQ128" i="2"/>
  <c r="CQ127" i="2"/>
  <c r="CQ126" i="2"/>
  <c r="CQ97" i="2"/>
  <c r="CQ96" i="2"/>
  <c r="CQ95" i="2"/>
  <c r="CQ94" i="2"/>
  <c r="CQ93" i="2"/>
  <c r="CQ92" i="2"/>
  <c r="CQ91" i="2"/>
  <c r="CQ90" i="2"/>
  <c r="CQ89" i="2"/>
  <c r="CQ88" i="2"/>
  <c r="CQ87" i="2"/>
  <c r="CQ86" i="2"/>
  <c r="CQ85" i="2"/>
  <c r="CQ84" i="2"/>
  <c r="CQ83" i="2"/>
  <c r="CQ82" i="2"/>
  <c r="CQ80" i="2"/>
  <c r="CQ79" i="2"/>
  <c r="CQ78" i="2"/>
  <c r="CQ77" i="2"/>
  <c r="CQ76" i="2"/>
  <c r="CQ75" i="2"/>
  <c r="CQ74" i="2"/>
  <c r="CQ57" i="2"/>
  <c r="CQ56" i="2"/>
  <c r="CQ55" i="2"/>
  <c r="CQ54" i="2"/>
  <c r="CQ53" i="2"/>
  <c r="CQ52" i="2"/>
  <c r="CQ51" i="2"/>
  <c r="CQ50" i="2"/>
  <c r="CQ49" i="2"/>
  <c r="CQ48" i="2"/>
  <c r="CQ47" i="2"/>
  <c r="CQ43" i="2"/>
  <c r="CQ42" i="2"/>
  <c r="CQ41" i="2"/>
  <c r="CQ40" i="2"/>
  <c r="CP33" i="2"/>
  <c r="CP32" i="2"/>
  <c r="CQ853" i="2"/>
  <c r="CQ852" i="2"/>
  <c r="CQ851" i="2"/>
  <c r="CQ805" i="2"/>
  <c r="CQ774" i="2"/>
  <c r="CQ773" i="2"/>
  <c r="CQ772" i="2"/>
  <c r="CQ696" i="2"/>
  <c r="CQ668" i="2"/>
  <c r="CQ654" i="2"/>
  <c r="CQ648" i="2"/>
  <c r="CQ647" i="2"/>
  <c r="CQ633" i="2"/>
  <c r="CQ632" i="2"/>
  <c r="CQ631" i="2"/>
  <c r="CQ630" i="2"/>
  <c r="CQ562" i="2"/>
  <c r="CQ561" i="2"/>
  <c r="CQ560" i="2"/>
  <c r="CQ559" i="2"/>
  <c r="CQ554" i="2"/>
  <c r="CQ516" i="2"/>
  <c r="CQ515" i="2"/>
  <c r="CQ514" i="2"/>
  <c r="CQ513" i="2"/>
  <c r="CQ441" i="2"/>
  <c r="CQ385" i="2"/>
  <c r="CQ384" i="2"/>
  <c r="CQ380" i="2"/>
  <c r="CQ379" i="2"/>
  <c r="CQ280" i="2"/>
  <c r="CQ279" i="2"/>
  <c r="CQ275" i="2"/>
  <c r="CQ252" i="2"/>
  <c r="CQ251" i="2"/>
  <c r="CQ247" i="2"/>
  <c r="CQ81" i="2"/>
  <c r="CQ73" i="2"/>
  <c r="CQ46" i="2"/>
  <c r="CQ45" i="2"/>
  <c r="CQ44" i="2"/>
  <c r="CP841" i="2"/>
  <c r="CP836" i="2"/>
  <c r="CP825" i="2"/>
  <c r="CP760" i="2"/>
  <c r="CP759" i="2"/>
  <c r="CP758" i="2"/>
  <c r="CP743" i="2"/>
  <c r="CP742" i="2"/>
  <c r="CP741" i="2"/>
  <c r="CP710" i="2"/>
  <c r="CP709" i="2"/>
  <c r="CP708" i="2"/>
  <c r="CP707" i="2"/>
  <c r="CP705" i="2"/>
  <c r="CP605" i="2"/>
  <c r="CP604" i="2"/>
  <c r="CP593" i="2"/>
  <c r="CP575" i="2"/>
  <c r="CP403" i="2"/>
  <c r="CP353" i="2"/>
  <c r="CP334" i="2"/>
  <c r="CP332" i="2"/>
  <c r="CP333" i="2"/>
  <c r="CP331" i="2"/>
  <c r="CP316" i="2"/>
  <c r="CP298" i="2"/>
  <c r="CP297" i="2"/>
  <c r="CP288" i="2"/>
  <c r="CP268" i="2"/>
  <c r="CP267" i="2"/>
  <c r="CP261" i="2"/>
  <c r="CP260" i="2"/>
  <c r="CP259" i="2"/>
  <c r="CP223" i="2"/>
  <c r="CP209" i="2"/>
  <c r="CP208" i="2"/>
  <c r="CP156" i="2"/>
  <c r="CP132" i="2"/>
  <c r="CP131" i="2"/>
  <c r="CP130" i="2"/>
  <c r="CP64" i="2"/>
  <c r="CP63" i="2"/>
  <c r="CP62" i="2"/>
  <c r="CQ512" i="2"/>
  <c r="CQ419" i="2"/>
  <c r="CQ237" i="2"/>
  <c r="CQ236" i="2"/>
  <c r="CQ183" i="2"/>
  <c r="CQ182" i="2"/>
  <c r="CQ181" i="2"/>
  <c r="CQ180" i="2"/>
  <c r="CQ168" i="2"/>
  <c r="CQ39" i="2"/>
  <c r="CP863" i="2"/>
  <c r="CP862" i="2"/>
  <c r="CP592" i="2"/>
  <c r="CP591" i="2"/>
  <c r="CP590" i="2"/>
  <c r="CP589" i="2"/>
  <c r="CP330" i="2"/>
  <c r="CP329" i="2"/>
  <c r="CP328" i="2"/>
  <c r="CP327" i="2"/>
  <c r="CP315" i="2"/>
  <c r="CP222" i="2"/>
  <c r="CP221" i="2"/>
  <c r="CP220" i="2"/>
  <c r="CP155" i="2"/>
  <c r="CP154" i="2"/>
  <c r="CQ32" i="2"/>
  <c r="CQ872" i="2"/>
  <c r="CQ871" i="2"/>
  <c r="CQ870" i="2"/>
  <c r="CQ869" i="2"/>
  <c r="CQ868" i="2"/>
  <c r="CQ867" i="2"/>
  <c r="CQ866" i="2"/>
  <c r="CQ865" i="2"/>
  <c r="CQ864" i="2"/>
  <c r="CQ863" i="2"/>
  <c r="CQ862" i="2"/>
  <c r="CQ857" i="2"/>
  <c r="CQ856" i="2"/>
  <c r="CQ850" i="2"/>
  <c r="CQ849" i="2"/>
  <c r="CQ848" i="2"/>
  <c r="CQ847" i="2"/>
  <c r="CQ846" i="2"/>
  <c r="CQ845" i="2"/>
  <c r="CQ844" i="2"/>
  <c r="CQ842" i="2"/>
  <c r="CQ843" i="2"/>
  <c r="CQ840" i="2"/>
  <c r="CQ841" i="2"/>
  <c r="CQ839" i="2"/>
  <c r="CQ838" i="2"/>
  <c r="CQ837" i="2"/>
  <c r="CQ836" i="2"/>
  <c r="CQ832" i="2"/>
  <c r="CQ831" i="2"/>
  <c r="CQ830" i="2"/>
  <c r="CQ828" i="2"/>
  <c r="CQ829" i="2"/>
  <c r="CQ827" i="2"/>
  <c r="CQ826" i="2"/>
  <c r="CQ825" i="2"/>
  <c r="CQ790" i="2"/>
  <c r="CQ789" i="2"/>
  <c r="CQ769" i="2"/>
  <c r="CQ768" i="2"/>
  <c r="CQ767" i="2"/>
  <c r="CQ766" i="2"/>
  <c r="CQ765" i="2"/>
  <c r="CQ764" i="2"/>
  <c r="CQ763" i="2"/>
  <c r="CQ762" i="2"/>
  <c r="CQ761" i="2"/>
  <c r="CQ760" i="2"/>
  <c r="CQ759" i="2"/>
  <c r="CQ758" i="2"/>
  <c r="CQ754" i="2"/>
  <c r="CQ753" i="2"/>
  <c r="CQ752" i="2"/>
  <c r="CQ751" i="2"/>
  <c r="CQ750" i="2"/>
  <c r="CQ749" i="2"/>
  <c r="CQ747" i="2"/>
  <c r="CQ748" i="2"/>
  <c r="CQ746" i="2"/>
  <c r="CQ745" i="2"/>
  <c r="CQ744" i="2"/>
  <c r="CQ743" i="2"/>
  <c r="CQ742" i="2"/>
  <c r="CQ741" i="2"/>
  <c r="CQ732" i="2"/>
  <c r="CQ731" i="2"/>
  <c r="CQ729" i="2"/>
  <c r="CQ730" i="2"/>
  <c r="CQ728" i="2"/>
  <c r="CQ727" i="2"/>
  <c r="CQ725" i="2"/>
  <c r="CQ724" i="2"/>
  <c r="CQ723" i="2"/>
  <c r="CQ720" i="2"/>
  <c r="CQ719" i="2"/>
  <c r="CQ718" i="2"/>
  <c r="CQ717" i="2"/>
  <c r="CQ716" i="2"/>
  <c r="CQ715" i="2"/>
  <c r="CQ714" i="2"/>
  <c r="CQ713" i="2"/>
  <c r="CQ712" i="2"/>
  <c r="CQ711" i="2"/>
  <c r="CQ710" i="2"/>
  <c r="CQ709" i="2"/>
  <c r="CQ708" i="2"/>
  <c r="CQ707" i="2"/>
  <c r="CQ706" i="2"/>
  <c r="CQ705" i="2"/>
  <c r="CQ681" i="2"/>
  <c r="CQ653" i="2"/>
  <c r="CQ652" i="2"/>
  <c r="CQ651" i="2"/>
  <c r="CQ650" i="2"/>
  <c r="CQ649" i="2"/>
  <c r="CQ646" i="2"/>
  <c r="CQ645" i="2"/>
  <c r="CQ644" i="2"/>
  <c r="CQ643" i="2"/>
  <c r="CQ620" i="2"/>
  <c r="CQ619" i="2"/>
  <c r="CQ618" i="2"/>
  <c r="CQ617" i="2"/>
  <c r="CQ616" i="2"/>
  <c r="CQ615" i="2"/>
  <c r="CQ614" i="2"/>
  <c r="CQ613" i="2"/>
  <c r="CQ612" i="2"/>
  <c r="CQ611" i="2"/>
  <c r="CQ610" i="2"/>
  <c r="CQ609" i="2"/>
  <c r="CQ608" i="2"/>
  <c r="CQ607" i="2"/>
  <c r="CQ606" i="2"/>
  <c r="CQ605" i="2"/>
  <c r="CQ604" i="2"/>
  <c r="CQ603" i="2"/>
  <c r="CQ602" i="2"/>
  <c r="CQ601" i="2"/>
  <c r="CQ600" i="2"/>
  <c r="CQ598" i="2"/>
  <c r="CQ599" i="2"/>
  <c r="CQ596" i="2"/>
  <c r="CQ597" i="2"/>
  <c r="CQ595" i="2"/>
  <c r="CQ594" i="2"/>
  <c r="CQ593" i="2"/>
  <c r="CQ592" i="2"/>
  <c r="CQ591" i="2"/>
  <c r="CQ590" i="2"/>
  <c r="CQ589" i="2"/>
  <c r="CQ588" i="2"/>
  <c r="CQ587" i="2"/>
  <c r="CQ586" i="2"/>
  <c r="CQ585" i="2"/>
  <c r="CQ584" i="2"/>
  <c r="CQ583" i="2"/>
  <c r="CQ582" i="2"/>
  <c r="CQ581" i="2"/>
  <c r="CQ580" i="2"/>
  <c r="CQ579" i="2"/>
  <c r="CQ578" i="2"/>
  <c r="CQ577" i="2"/>
  <c r="CQ576" i="2"/>
  <c r="CQ575" i="2"/>
  <c r="CQ571" i="2"/>
  <c r="CQ570" i="2"/>
  <c r="CQ569" i="2"/>
  <c r="CQ568" i="2"/>
  <c r="CQ567" i="2"/>
  <c r="CQ553" i="2"/>
  <c r="CQ552" i="2"/>
  <c r="CQ551" i="2"/>
  <c r="CQ550" i="2"/>
  <c r="CQ549" i="2"/>
  <c r="CQ548" i="2"/>
  <c r="CQ547" i="2"/>
  <c r="CQ546" i="2"/>
  <c r="CQ545" i="2"/>
  <c r="CQ544" i="2"/>
  <c r="CQ543" i="2"/>
  <c r="CQ508" i="2"/>
  <c r="CQ509" i="2"/>
  <c r="CQ507" i="2"/>
  <c r="CQ506" i="2"/>
  <c r="CQ505" i="2"/>
  <c r="CQ504" i="2"/>
  <c r="CQ503" i="2"/>
  <c r="CQ502" i="2"/>
  <c r="CQ501" i="2"/>
  <c r="CQ500" i="2"/>
  <c r="CQ499" i="2"/>
  <c r="CQ498" i="2"/>
  <c r="CQ497" i="2"/>
  <c r="CQ496" i="2"/>
  <c r="CQ495" i="2"/>
  <c r="CQ494" i="2"/>
  <c r="CQ485" i="2"/>
  <c r="CQ484" i="2"/>
  <c r="CQ440" i="2"/>
  <c r="CQ439" i="2"/>
  <c r="CQ438" i="2"/>
  <c r="CQ437" i="2"/>
  <c r="CQ436" i="2"/>
  <c r="CQ435" i="2"/>
  <c r="CQ434" i="2"/>
  <c r="CQ433" i="2"/>
  <c r="CQ432" i="2"/>
  <c r="CQ431" i="2"/>
  <c r="CQ418" i="2"/>
  <c r="CQ417" i="2"/>
  <c r="CQ410" i="2"/>
  <c r="CQ409" i="2"/>
  <c r="CQ408" i="2"/>
  <c r="CQ407" i="2"/>
  <c r="CQ406" i="2"/>
  <c r="CQ405" i="2"/>
  <c r="CQ404" i="2"/>
  <c r="CQ403" i="2"/>
  <c r="CQ402" i="2"/>
  <c r="CQ401" i="2"/>
  <c r="CQ400" i="2"/>
  <c r="CQ399" i="2"/>
  <c r="CQ398" i="2"/>
  <c r="CQ397" i="2"/>
  <c r="CQ396" i="2"/>
  <c r="CQ395" i="2"/>
  <c r="CQ394" i="2"/>
  <c r="CQ369" i="2"/>
  <c r="CQ366" i="2"/>
  <c r="CQ362" i="2"/>
  <c r="CQ360" i="2"/>
  <c r="CQ361" i="2"/>
  <c r="CQ359" i="2"/>
  <c r="CQ358" i="2"/>
  <c r="CQ357" i="2"/>
  <c r="CQ356" i="2"/>
  <c r="CQ355" i="2"/>
  <c r="CQ354" i="2"/>
  <c r="CQ353" i="2"/>
  <c r="CQ348" i="2"/>
  <c r="CQ347" i="2"/>
  <c r="CQ346" i="2"/>
  <c r="CQ345" i="2"/>
  <c r="CQ344" i="2"/>
  <c r="CQ343" i="2"/>
  <c r="CQ342" i="2"/>
  <c r="CQ341" i="2"/>
  <c r="CQ340" i="2"/>
  <c r="CQ339" i="2"/>
  <c r="CQ338" i="2"/>
  <c r="CQ337" i="2"/>
  <c r="CQ336" i="2"/>
  <c r="CQ335" i="2"/>
  <c r="CQ334" i="2"/>
  <c r="CQ332" i="2"/>
  <c r="CQ333" i="2"/>
  <c r="CQ331" i="2"/>
  <c r="CQ330" i="2"/>
  <c r="CQ329" i="2"/>
  <c r="CQ328" i="2"/>
  <c r="CQ327" i="2"/>
  <c r="CQ326" i="2"/>
  <c r="CQ325" i="2"/>
  <c r="CQ324" i="2"/>
  <c r="CQ323" i="2"/>
  <c r="CQ322" i="2"/>
  <c r="CQ321" i="2"/>
  <c r="CQ320" i="2"/>
  <c r="CQ319" i="2"/>
  <c r="CQ318" i="2"/>
  <c r="CQ317" i="2"/>
  <c r="CQ316" i="2"/>
  <c r="CQ315" i="2"/>
  <c r="CQ311" i="2"/>
  <c r="CQ310" i="2"/>
  <c r="CQ309" i="2"/>
  <c r="CQ308" i="2"/>
  <c r="CQ307" i="2"/>
  <c r="CQ306" i="2"/>
  <c r="CQ305" i="2"/>
  <c r="CQ304" i="2"/>
  <c r="CQ303" i="2"/>
  <c r="CQ302" i="2"/>
  <c r="CQ301" i="2"/>
  <c r="CQ300" i="2"/>
  <c r="CQ299" i="2"/>
  <c r="CQ298" i="2"/>
  <c r="CQ297" i="2"/>
  <c r="CQ296" i="2"/>
  <c r="CQ295" i="2"/>
  <c r="CQ294" i="2"/>
  <c r="CQ293" i="2"/>
  <c r="CQ292" i="2"/>
  <c r="CQ291" i="2"/>
  <c r="CQ290" i="2"/>
  <c r="CQ289" i="2"/>
  <c r="CQ288" i="2"/>
  <c r="CQ274" i="2"/>
  <c r="CQ273" i="2"/>
  <c r="CQ272" i="2"/>
  <c r="CQ271" i="2"/>
  <c r="CQ270" i="2"/>
  <c r="CQ269" i="2"/>
  <c r="CQ268" i="2"/>
  <c r="CQ267" i="2"/>
  <c r="CQ266" i="2"/>
  <c r="CQ265" i="2"/>
  <c r="CQ264" i="2"/>
  <c r="CQ263" i="2"/>
  <c r="CQ262" i="2"/>
  <c r="CQ261" i="2"/>
  <c r="CQ260" i="2"/>
  <c r="CQ259" i="2"/>
  <c r="CQ231" i="2"/>
  <c r="CQ230" i="2"/>
  <c r="CQ229" i="2"/>
  <c r="CQ228" i="2"/>
  <c r="CQ227" i="2"/>
  <c r="CQ226" i="2"/>
  <c r="CQ225" i="2"/>
  <c r="CQ224" i="2"/>
  <c r="CQ223" i="2"/>
  <c r="CQ222" i="2"/>
  <c r="CQ221" i="2"/>
  <c r="CQ220" i="2"/>
  <c r="CQ219" i="2"/>
  <c r="CQ218" i="2"/>
  <c r="CQ217" i="2"/>
  <c r="CQ215" i="2"/>
  <c r="CQ214" i="2"/>
  <c r="CQ213" i="2"/>
  <c r="CQ212" i="2"/>
  <c r="CQ211" i="2"/>
  <c r="CQ210" i="2"/>
  <c r="CQ209" i="2"/>
  <c r="CQ208" i="2"/>
  <c r="CQ167" i="2"/>
  <c r="CQ166" i="2"/>
  <c r="CQ165" i="2"/>
  <c r="CQ164" i="2"/>
  <c r="CQ163" i="2"/>
  <c r="CQ162" i="2"/>
  <c r="CQ161" i="2"/>
  <c r="CQ160" i="2"/>
  <c r="CQ159" i="2"/>
  <c r="CQ158" i="2"/>
  <c r="CQ157" i="2"/>
  <c r="CQ156" i="2"/>
  <c r="CQ155" i="2"/>
  <c r="CQ154" i="2"/>
  <c r="CQ135" i="2"/>
  <c r="CQ134" i="2"/>
  <c r="CQ133" i="2"/>
  <c r="CQ132" i="2"/>
  <c r="CQ131" i="2"/>
  <c r="CQ130" i="2"/>
  <c r="CQ125" i="2"/>
  <c r="CQ124" i="2"/>
  <c r="CQ123" i="2"/>
  <c r="CQ122" i="2"/>
  <c r="CQ121" i="2"/>
  <c r="CQ120" i="2"/>
  <c r="CQ119" i="2"/>
  <c r="CQ118" i="2"/>
  <c r="CQ117" i="2"/>
  <c r="CQ116" i="2"/>
  <c r="CQ115" i="2"/>
  <c r="CQ114" i="2"/>
  <c r="CQ113" i="2"/>
  <c r="CQ112" i="2"/>
  <c r="CQ111" i="2"/>
  <c r="CQ110" i="2"/>
  <c r="CQ109" i="2"/>
  <c r="CQ108" i="2"/>
  <c r="CQ107" i="2"/>
  <c r="CQ106" i="2"/>
  <c r="CQ105" i="2"/>
  <c r="CQ104" i="2"/>
  <c r="CQ103" i="2"/>
  <c r="CQ102" i="2"/>
  <c r="CQ101" i="2"/>
  <c r="CQ100" i="2"/>
  <c r="CQ99" i="2"/>
  <c r="CQ72" i="2"/>
  <c r="CQ71" i="2"/>
  <c r="CQ70" i="2"/>
  <c r="CQ69" i="2"/>
  <c r="CQ68" i="2"/>
  <c r="CQ67" i="2"/>
  <c r="CQ66" i="2"/>
  <c r="CQ65" i="2"/>
  <c r="CQ64" i="2"/>
  <c r="CQ63" i="2"/>
  <c r="CQ62" i="2"/>
  <c r="CQ61" i="2"/>
  <c r="CQ38" i="2"/>
  <c r="CQ37" i="2"/>
  <c r="CQ36" i="2"/>
  <c r="CQ35" i="2"/>
  <c r="CQ34" i="2"/>
  <c r="CQ33" i="2"/>
  <c r="CP861" i="2"/>
  <c r="CP860" i="2"/>
  <c r="CP859" i="2"/>
  <c r="CP858" i="2"/>
  <c r="CP855" i="2"/>
  <c r="CP854" i="2"/>
  <c r="CP853" i="2"/>
  <c r="CP852" i="2"/>
  <c r="CP851" i="2"/>
  <c r="CP835" i="2"/>
  <c r="CP834" i="2"/>
  <c r="CP833" i="2"/>
  <c r="CP824" i="2"/>
  <c r="CP823" i="2"/>
  <c r="CP822" i="2"/>
  <c r="CP821" i="2"/>
  <c r="CP820" i="2"/>
  <c r="CP819" i="2"/>
  <c r="CP818" i="2"/>
  <c r="CP817" i="2"/>
  <c r="CP816" i="2"/>
  <c r="CP815" i="2"/>
  <c r="CP814" i="2"/>
  <c r="CP813" i="2"/>
  <c r="CP812" i="2"/>
  <c r="CP811" i="2"/>
  <c r="CP810" i="2"/>
  <c r="CP809" i="2"/>
  <c r="CP808" i="2"/>
  <c r="CP807" i="2"/>
  <c r="CP806" i="2"/>
  <c r="CP805" i="2"/>
  <c r="CP804" i="2"/>
  <c r="CP803" i="2"/>
  <c r="CP802" i="2"/>
  <c r="CP801" i="2"/>
  <c r="CP800" i="2"/>
  <c r="CP799" i="2"/>
  <c r="CP798" i="2"/>
  <c r="CP797" i="2"/>
  <c r="CP796" i="2"/>
  <c r="CP795" i="2"/>
  <c r="CP794" i="2"/>
  <c r="CP793" i="2"/>
  <c r="CP792" i="2"/>
  <c r="CP791" i="2"/>
  <c r="CP788" i="2"/>
  <c r="CP787" i="2"/>
  <c r="CP786" i="2"/>
  <c r="CP785" i="2"/>
  <c r="CP784" i="2"/>
  <c r="CP783" i="2"/>
  <c r="CP782" i="2"/>
  <c r="CP781" i="2"/>
  <c r="CP780" i="2"/>
  <c r="CP779" i="2"/>
  <c r="CP778" i="2"/>
  <c r="CP777" i="2"/>
  <c r="CP776" i="2"/>
  <c r="CP775" i="2"/>
  <c r="CP774" i="2"/>
  <c r="CP773" i="2"/>
  <c r="CP772" i="2"/>
  <c r="CP771" i="2"/>
  <c r="CP770" i="2"/>
  <c r="CP757" i="2"/>
  <c r="CP756" i="2"/>
  <c r="CP755" i="2"/>
  <c r="CP740" i="2"/>
  <c r="CP739" i="2"/>
  <c r="CP737" i="2"/>
  <c r="CP738" i="2"/>
  <c r="CP736" i="2"/>
  <c r="CP735" i="2"/>
  <c r="CP734" i="2"/>
  <c r="CP733" i="2"/>
  <c r="CP726" i="2"/>
  <c r="CP722" i="2"/>
  <c r="CP721" i="2"/>
  <c r="CP704" i="2"/>
  <c r="CP703" i="2"/>
  <c r="CP702" i="2"/>
  <c r="CP701" i="2"/>
  <c r="CP700" i="2"/>
  <c r="CP699" i="2"/>
  <c r="CP698" i="2"/>
  <c r="CP697" i="2"/>
  <c r="CP696" i="2"/>
  <c r="CP695" i="2"/>
  <c r="CP694" i="2"/>
  <c r="CP693" i="2"/>
  <c r="CP692" i="2"/>
  <c r="CP691" i="2"/>
  <c r="CP690" i="2"/>
  <c r="CP689" i="2"/>
  <c r="CP688" i="2"/>
  <c r="CP687" i="2"/>
  <c r="CP686" i="2"/>
  <c r="CP685" i="2"/>
  <c r="CP683" i="2"/>
  <c r="CP684" i="2"/>
  <c r="CP682" i="2"/>
  <c r="CP680" i="2"/>
  <c r="CP679" i="2"/>
  <c r="CP678" i="2"/>
  <c r="CP677" i="2"/>
  <c r="CP676" i="2"/>
  <c r="CP675" i="2"/>
  <c r="CP674" i="2"/>
  <c r="CP673" i="2"/>
  <c r="CP672" i="2"/>
  <c r="CP671" i="2"/>
  <c r="CP670" i="2"/>
  <c r="CP669" i="2"/>
  <c r="CP668" i="2"/>
  <c r="CP667" i="2"/>
  <c r="CP666" i="2"/>
  <c r="CP665" i="2"/>
  <c r="CP664" i="2"/>
  <c r="CP663" i="2"/>
  <c r="CP662" i="2"/>
  <c r="CP661" i="2"/>
  <c r="CP660" i="2"/>
  <c r="CP659" i="2"/>
  <c r="CP658" i="2"/>
  <c r="CP657" i="2"/>
  <c r="CP656" i="2"/>
  <c r="CP655" i="2"/>
  <c r="CP654" i="2"/>
  <c r="CP648" i="2"/>
  <c r="CP647" i="2"/>
  <c r="CP642" i="2"/>
  <c r="CP641" i="2"/>
  <c r="CP640" i="2"/>
  <c r="CP639" i="2"/>
  <c r="CP638" i="2"/>
  <c r="CP637" i="2"/>
  <c r="CP636" i="2"/>
  <c r="CP635" i="2"/>
  <c r="CP634" i="2"/>
  <c r="CP633" i="2"/>
  <c r="CP632" i="2"/>
  <c r="CP631" i="2"/>
  <c r="CP630" i="2"/>
  <c r="CP629" i="2"/>
  <c r="CP628" i="2"/>
  <c r="CP627" i="2"/>
  <c r="CP626" i="2"/>
  <c r="CP625" i="2"/>
  <c r="CP624" i="2"/>
  <c r="CP623" i="2"/>
  <c r="CP622" i="2"/>
  <c r="CP621" i="2"/>
  <c r="CP574" i="2"/>
  <c r="CP573" i="2"/>
  <c r="CP572" i="2"/>
  <c r="CP566" i="2"/>
  <c r="CP565" i="2"/>
  <c r="CP564" i="2"/>
  <c r="CP563" i="2"/>
  <c r="CP562" i="2"/>
  <c r="CP561" i="2"/>
  <c r="CP560" i="2"/>
  <c r="CP559" i="2"/>
  <c r="CP558" i="2"/>
  <c r="CP557" i="2"/>
  <c r="CP556" i="2"/>
  <c r="CP555" i="2"/>
  <c r="CP554" i="2"/>
  <c r="CP542" i="2"/>
  <c r="CP541" i="2"/>
  <c r="CP540" i="2"/>
  <c r="CP539" i="2"/>
  <c r="CP537" i="2"/>
  <c r="CP538" i="2"/>
  <c r="CP536" i="2"/>
  <c r="CP535" i="2"/>
  <c r="CP533" i="2"/>
  <c r="CP534" i="2"/>
  <c r="CP532" i="2"/>
  <c r="CP531" i="2"/>
  <c r="CP530" i="2"/>
  <c r="CP529" i="2"/>
  <c r="CP528" i="2"/>
  <c r="CP527" i="2"/>
  <c r="CP526" i="2"/>
  <c r="CP525" i="2"/>
  <c r="CP523" i="2"/>
  <c r="CP524" i="2"/>
  <c r="CP522" i="2"/>
  <c r="CP521" i="2"/>
  <c r="CP520" i="2"/>
  <c r="CP519" i="2"/>
  <c r="CP518" i="2"/>
  <c r="CP517" i="2"/>
  <c r="CP516" i="2"/>
  <c r="CP515" i="2"/>
  <c r="CP514" i="2"/>
  <c r="CP513" i="2"/>
  <c r="CP512" i="2"/>
  <c r="CP511" i="2"/>
  <c r="CP510" i="2"/>
  <c r="CP493" i="2"/>
  <c r="CP492" i="2"/>
  <c r="CP491" i="2"/>
  <c r="CP490" i="2"/>
  <c r="CP489" i="2"/>
  <c r="CP488" i="2"/>
  <c r="CP487" i="2"/>
  <c r="CP486" i="2"/>
  <c r="CP483" i="2"/>
  <c r="CP482" i="2"/>
  <c r="CP481" i="2"/>
  <c r="CP480" i="2"/>
  <c r="CP479" i="2"/>
  <c r="CP478" i="2"/>
  <c r="CP477" i="2"/>
  <c r="CP476" i="2"/>
  <c r="CP475" i="2"/>
  <c r="CP474" i="2"/>
  <c r="CP473" i="2"/>
  <c r="CP472" i="2"/>
  <c r="CP471" i="2"/>
  <c r="CP470" i="2"/>
  <c r="CP469" i="2"/>
  <c r="CP468" i="2"/>
  <c r="CP467" i="2"/>
  <c r="CP466" i="2"/>
  <c r="CP465" i="2"/>
  <c r="CP463" i="2"/>
  <c r="CP464" i="2"/>
  <c r="CP462" i="2"/>
  <c r="CP461" i="2"/>
  <c r="CP460" i="2"/>
  <c r="CP459" i="2"/>
  <c r="CP458" i="2"/>
  <c r="CP457" i="2"/>
  <c r="CP456" i="2"/>
  <c r="CP455" i="2"/>
  <c r="CP454" i="2"/>
  <c r="CP453" i="2"/>
  <c r="CP452" i="2"/>
  <c r="CP451" i="2"/>
  <c r="CP450" i="2"/>
  <c r="CP449" i="2"/>
  <c r="CP448" i="2"/>
  <c r="CP447" i="2"/>
  <c r="CP446" i="2"/>
  <c r="CP445" i="2"/>
  <c r="CP444" i="2"/>
  <c r="CP443" i="2"/>
  <c r="CP442" i="2"/>
  <c r="CP441" i="2"/>
  <c r="CP430" i="2"/>
  <c r="CP429" i="2"/>
  <c r="CP428" i="2"/>
  <c r="CP427" i="2"/>
  <c r="CP426" i="2"/>
  <c r="CP425" i="2"/>
  <c r="CP424" i="2"/>
  <c r="CP423" i="2"/>
  <c r="CP422" i="2"/>
  <c r="CP421" i="2"/>
  <c r="CP420" i="2"/>
  <c r="CP419" i="2"/>
  <c r="CP416" i="2"/>
  <c r="CP415" i="2"/>
  <c r="CP414" i="2"/>
  <c r="CP413" i="2"/>
  <c r="CP412" i="2"/>
  <c r="CP411" i="2"/>
  <c r="CP393" i="2"/>
  <c r="CP392" i="2"/>
  <c r="CP391" i="2"/>
  <c r="CP390" i="2"/>
  <c r="CP389" i="2"/>
  <c r="CP388" i="2"/>
  <c r="CP387" i="2"/>
  <c r="CP386" i="2"/>
  <c r="CP385" i="2"/>
  <c r="CP384" i="2"/>
  <c r="CP383" i="2"/>
  <c r="CP382" i="2"/>
  <c r="CP381" i="2"/>
  <c r="CP380" i="2"/>
  <c r="CP379" i="2"/>
  <c r="CP378" i="2"/>
  <c r="CP377" i="2"/>
  <c r="CP376" i="2"/>
  <c r="CP375" i="2"/>
  <c r="CP374" i="2"/>
  <c r="CP373" i="2"/>
  <c r="CP372" i="2"/>
  <c r="CP371" i="2"/>
  <c r="CP370" i="2"/>
  <c r="CP368" i="2"/>
  <c r="CP367" i="2"/>
  <c r="CP365" i="2"/>
  <c r="CP364" i="2"/>
  <c r="CP363" i="2"/>
  <c r="CP352" i="2"/>
  <c r="CP350" i="2"/>
  <c r="CP351" i="2"/>
  <c r="CP349" i="2"/>
  <c r="CP314" i="2"/>
  <c r="CP313" i="2"/>
  <c r="CP312" i="2"/>
  <c r="CP287" i="2"/>
  <c r="CP286" i="2"/>
  <c r="CP285" i="2"/>
  <c r="CP284" i="2"/>
  <c r="CP283" i="2"/>
  <c r="CP282" i="2"/>
  <c r="CP281" i="2"/>
  <c r="CP280" i="2"/>
  <c r="CP279" i="2"/>
  <c r="CP278" i="2"/>
  <c r="CP277" i="2"/>
  <c r="CP276" i="2"/>
  <c r="CP275" i="2"/>
  <c r="CP258" i="2"/>
  <c r="CP257" i="2"/>
  <c r="CP256" i="2"/>
  <c r="CP255" i="2"/>
  <c r="CP254" i="2"/>
  <c r="CP253" i="2"/>
  <c r="CP252" i="2"/>
  <c r="CP251" i="2"/>
  <c r="CP250" i="2"/>
  <c r="CP249" i="2"/>
  <c r="CP248" i="2"/>
  <c r="CP247" i="2"/>
  <c r="CP246" i="2"/>
  <c r="CP245" i="2"/>
  <c r="CP244" i="2"/>
  <c r="CP243" i="2"/>
  <c r="CP242" i="2"/>
  <c r="CP241" i="2"/>
  <c r="CP240" i="2"/>
  <c r="CP239" i="2"/>
  <c r="CP238" i="2"/>
  <c r="CP237" i="2"/>
  <c r="CP236" i="2"/>
  <c r="CP235" i="2"/>
  <c r="CP234" i="2"/>
  <c r="CP233" i="2"/>
  <c r="CP232" i="2"/>
  <c r="CP216" i="2"/>
  <c r="CP207" i="2"/>
  <c r="CP206" i="2"/>
  <c r="CP205" i="2"/>
  <c r="CP204" i="2"/>
  <c r="CP203" i="2"/>
  <c r="CP202" i="2"/>
  <c r="CP201" i="2"/>
  <c r="CP200" i="2"/>
  <c r="CP199" i="2"/>
  <c r="CP198" i="2"/>
  <c r="CP197" i="2"/>
  <c r="CP196" i="2"/>
  <c r="CP195" i="2"/>
  <c r="CP194" i="2"/>
  <c r="CP193" i="2"/>
  <c r="CP192" i="2"/>
  <c r="CP191" i="2"/>
  <c r="CP190" i="2"/>
  <c r="CP189" i="2"/>
  <c r="CP188" i="2"/>
  <c r="CP187" i="2"/>
  <c r="CP186" i="2"/>
  <c r="CP185" i="2"/>
  <c r="CP184" i="2"/>
  <c r="CP183" i="2"/>
  <c r="CP182" i="2"/>
  <c r="CP181" i="2"/>
  <c r="CP180" i="2"/>
  <c r="CP179" i="2"/>
  <c r="CP178" i="2"/>
  <c r="CP177" i="2"/>
  <c r="CP176" i="2"/>
  <c r="CP175" i="2"/>
  <c r="CP174" i="2"/>
  <c r="CP173" i="2"/>
  <c r="CP172" i="2"/>
  <c r="CP171" i="2"/>
  <c r="CP170" i="2"/>
  <c r="CP169" i="2"/>
  <c r="CP168" i="2"/>
  <c r="CP153" i="2"/>
  <c r="CP152" i="2"/>
  <c r="CP151" i="2"/>
  <c r="CP150" i="2"/>
  <c r="CP149" i="2"/>
  <c r="CP148" i="2"/>
  <c r="CP147" i="2"/>
  <c r="CP146" i="2"/>
  <c r="CP145" i="2"/>
  <c r="CP144" i="2"/>
  <c r="CP143" i="2"/>
  <c r="CP142" i="2"/>
  <c r="CP141" i="2"/>
  <c r="CP140" i="2"/>
  <c r="CP139" i="2"/>
  <c r="CP138" i="2"/>
  <c r="CP137" i="2"/>
  <c r="CP136" i="2"/>
  <c r="CP129" i="2"/>
  <c r="CP128" i="2"/>
  <c r="CP127" i="2"/>
  <c r="CP126" i="2"/>
  <c r="CP98" i="2"/>
  <c r="CP97" i="2"/>
  <c r="CP96" i="2"/>
  <c r="CP95" i="2"/>
  <c r="CP94" i="2"/>
  <c r="CP93" i="2"/>
  <c r="CP92" i="2"/>
  <c r="CP91" i="2"/>
  <c r="CP90" i="2"/>
  <c r="CP89" i="2"/>
  <c r="CP88" i="2"/>
  <c r="CP87" i="2"/>
  <c r="CP86" i="2"/>
  <c r="CP85" i="2"/>
  <c r="CP84" i="2"/>
  <c r="CP83" i="2"/>
  <c r="CP82" i="2"/>
  <c r="CP81" i="2"/>
  <c r="CP80" i="2"/>
  <c r="CP79" i="2"/>
  <c r="CP78" i="2"/>
  <c r="CP77" i="2"/>
  <c r="CP76" i="2"/>
  <c r="CP75" i="2"/>
  <c r="CP74" i="2"/>
  <c r="CP73" i="2"/>
  <c r="CP60" i="2"/>
  <c r="CP59" i="2"/>
  <c r="CP58" i="2"/>
  <c r="CP57" i="2"/>
  <c r="CP56" i="2"/>
  <c r="CP55" i="2"/>
  <c r="CP54" i="2"/>
  <c r="CP53" i="2"/>
  <c r="CP52" i="2"/>
  <c r="CP51" i="2"/>
  <c r="CP50" i="2"/>
  <c r="CP49" i="2"/>
  <c r="CP48" i="2"/>
  <c r="CP47" i="2"/>
  <c r="CP46" i="2"/>
  <c r="CP45" i="2"/>
  <c r="CP44" i="2"/>
  <c r="CP43" i="2"/>
  <c r="CP42" i="2"/>
  <c r="CP41" i="2"/>
  <c r="CP40" i="2"/>
  <c r="CP39" i="2"/>
  <c r="Y92" i="2"/>
  <c r="Y89" i="2"/>
  <c r="Y91" i="2"/>
  <c r="Y62" i="2"/>
  <c r="Y82" i="2"/>
  <c r="Y42" i="2"/>
  <c r="Y52"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List>
</comments>
</file>

<file path=xl/comments2.xml><?xml version="1.0" encoding="utf-8"?>
<comments xmlns="http://schemas.openxmlformats.org/spreadsheetml/2006/main">
  <authors>
    <author>Ronald McAlister</author>
    <author>Ronald McAllister</author>
  </authors>
  <commentList>
    <comment ref="C7" authorId="0">
      <text>
        <r>
          <rPr>
            <sz val="9"/>
            <color indexed="81"/>
            <rFont val="Tahoma"/>
            <family val="2"/>
          </rPr>
          <t>True==&gt; Prices will source from Adjusted Values columns of InputPriceData tab. Otherwise source from Raw Data Values columns.</t>
        </r>
      </text>
    </comment>
    <comment ref="A11" authorId="1">
      <text>
        <r>
          <rPr>
            <sz val="8"/>
            <color indexed="81"/>
            <rFont val="Tahoma"/>
            <family val="2"/>
          </rPr>
          <t xml:space="preserve">Negative numbers will cause errors.
</t>
        </r>
      </text>
    </comment>
    <comment ref="F11" authorId="1">
      <text>
        <r>
          <rPr>
            <sz val="8"/>
            <color indexed="81"/>
            <rFont val="Tahoma"/>
            <family val="2"/>
          </rPr>
          <t xml:space="preserve">Formula used to set a minimum white space above highest high. Or R5
</t>
        </r>
      </text>
    </comment>
    <comment ref="F12" authorId="1">
      <text>
        <r>
          <rPr>
            <sz val="8"/>
            <color indexed="81"/>
            <rFont val="Tahoma"/>
            <family val="2"/>
          </rPr>
          <t>Formula used to set a minimum white space below lowest Low. Or S5</t>
        </r>
      </text>
    </comment>
    <comment ref="F13" authorId="0">
      <text>
        <r>
          <rPr>
            <sz val="9"/>
            <color indexed="81"/>
            <rFont val="Tahoma"/>
            <family val="2"/>
          </rPr>
          <t>used to specify the % of the min/max spread used to provide some vertical white space above and below the price plot</t>
        </r>
      </text>
    </comment>
    <comment ref="C23" authorId="1">
      <text>
        <r>
          <rPr>
            <b/>
            <sz val="8"/>
            <color indexed="81"/>
            <rFont val="Tahoma"/>
            <family val="2"/>
          </rPr>
          <t>Ronald McAllister:</t>
        </r>
        <r>
          <rPr>
            <sz val="8"/>
            <color indexed="81"/>
            <rFont val="Tahoma"/>
            <family val="2"/>
          </rPr>
          <t xml:space="preserve">
Enter your date as mm/dd/yy. The cell formatting adds the day name to the display.</t>
        </r>
      </text>
    </comment>
    <comment ref="D23" authorId="1">
      <text>
        <r>
          <rPr>
            <b/>
            <sz val="8"/>
            <color indexed="81"/>
            <rFont val="Tahoma"/>
            <family val="2"/>
          </rPr>
          <t>Ronald McAllister:</t>
        </r>
        <r>
          <rPr>
            <sz val="8"/>
            <color indexed="81"/>
            <rFont val="Tahoma"/>
            <family val="2"/>
          </rPr>
          <t xml:space="preserve">
Resolve any "To Date" problems before attempting to correct a #NA problem in this cell.</t>
        </r>
      </text>
    </comment>
    <comment ref="D24" authorId="1">
      <text>
        <r>
          <rPr>
            <b/>
            <sz val="8"/>
            <color indexed="81"/>
            <rFont val="Tahoma"/>
            <family val="2"/>
          </rPr>
          <t>Ronald McAllister:</t>
        </r>
        <r>
          <rPr>
            <sz val="8"/>
            <color indexed="81"/>
            <rFont val="Tahoma"/>
            <family val="2"/>
          </rPr>
          <t xml:space="preserve">
#NA here indicates that no </t>
        </r>
        <r>
          <rPr>
            <b/>
            <sz val="8"/>
            <color indexed="81"/>
            <rFont val="Tahoma"/>
            <family val="2"/>
          </rPr>
          <t>Matching Date</t>
        </r>
        <r>
          <rPr>
            <sz val="8"/>
            <color indexed="81"/>
            <rFont val="Tahoma"/>
            <family val="2"/>
          </rPr>
          <t xml:space="preserve"> is available on the InputPriceData tab. Most likely cause, Weekend date or holiday date.</t>
        </r>
      </text>
    </comment>
    <comment ref="E24" authorId="1">
      <text>
        <r>
          <rPr>
            <b/>
            <sz val="8"/>
            <color indexed="81"/>
            <rFont val="Tahoma"/>
            <family val="2"/>
          </rPr>
          <t>You</t>
        </r>
        <r>
          <rPr>
            <sz val="8"/>
            <color indexed="81"/>
            <rFont val="Tahoma"/>
            <family val="2"/>
          </rPr>
          <t xml:space="preserve"> have to transfer values from here to the appropriate Price Chart Windowing Controls area. It is not automatic.
</t>
        </r>
      </text>
    </comment>
    <comment ref="AG27" authorId="0">
      <text>
        <r>
          <rPr>
            <sz val="9"/>
            <color indexed="81"/>
            <rFont val="Tahoma"/>
            <family val="2"/>
          </rPr>
          <t>With a refreshed ZigZag on the chart, scroll down to where the ZigZag points appear. Flags will be sparsely distributed across the various pattern type columns each time the zigzag is refreshed. RelRow and price values will be filled in based on the check box settings. Subsequent use of the check boxes will clear or fill relrow and price data and thus hide or display the corresponding pattern id flag.</t>
        </r>
      </text>
    </comment>
    <comment ref="R30" authorId="0">
      <text>
        <r>
          <rPr>
            <sz val="9"/>
            <color indexed="81"/>
            <rFont val="Tahoma"/>
            <family val="2"/>
          </rPr>
          <t>Used as base value for VUpper and VLower</t>
        </r>
      </text>
    </comment>
    <comment ref="Z30" authorId="0">
      <text>
        <r>
          <rPr>
            <sz val="9"/>
            <color indexed="81"/>
            <rFont val="Tahoma"/>
            <family val="2"/>
          </rPr>
          <t>Scatter Plots from relrow = rowstoplot (A12) upward. Scroll down to see (when a zigzag is on chart).</t>
        </r>
      </text>
    </comment>
    <comment ref="AC30" authorId="0">
      <text>
        <r>
          <rPr>
            <sz val="9"/>
            <color indexed="81"/>
            <rFont val="Tahoma"/>
            <family val="2"/>
          </rPr>
          <t>Scatter plot. Used to dynamically plot current search progress.</t>
        </r>
      </text>
    </comment>
    <comment ref="AE30" authorId="0">
      <text>
        <r>
          <rPr>
            <sz val="9"/>
            <color indexed="81"/>
            <rFont val="Tahoma"/>
            <family val="2"/>
          </rPr>
          <t xml:space="preserve">Scatter Plot from most recent extreme to current bar using reversal limit value calculated per trend in progress.
</t>
        </r>
      </text>
    </comment>
    <comment ref="BO30" authorId="0">
      <text>
        <r>
          <rPr>
            <sz val="9"/>
            <color indexed="81"/>
            <rFont val="Tahoma"/>
            <family val="2"/>
          </rPr>
          <t>A "Weighted" average of the variousl SMA nesting depths.</t>
        </r>
      </text>
    </comment>
    <comment ref="L31" authorId="0">
      <text>
        <r>
          <rPr>
            <sz val="9"/>
            <color indexed="81"/>
            <rFont val="Tahoma"/>
            <family val="2"/>
          </rPr>
          <t>Per Ninja Trader doc: "Typical" for a given bar is defined at the Average of High, Low, Close.</t>
        </r>
      </text>
    </comment>
    <comment ref="M31" authorId="0">
      <text>
        <r>
          <rPr>
            <sz val="9"/>
            <color indexed="81"/>
            <rFont val="Tahoma"/>
            <family val="2"/>
          </rPr>
          <t>This is Basic Volatility of TYPICAL as calculated in side article bar</t>
        </r>
      </text>
    </comment>
    <comment ref="N31" authorId="0">
      <text>
        <r>
          <rPr>
            <sz val="9"/>
            <color indexed="81"/>
            <rFont val="Tahoma"/>
            <family val="2"/>
          </rPr>
          <t>EMA of Vtypical</t>
        </r>
      </text>
    </comment>
    <comment ref="O31" authorId="0">
      <text>
        <r>
          <rPr>
            <sz val="9"/>
            <color indexed="81"/>
            <rFont val="Tahoma"/>
            <family val="2"/>
          </rPr>
          <t>EMA of VDeviation</t>
        </r>
      </text>
    </comment>
    <comment ref="P31" authorId="0">
      <text>
        <r>
          <rPr>
            <sz val="9"/>
            <color indexed="81"/>
            <rFont val="Tahoma"/>
            <family val="2"/>
          </rPr>
          <t>Vdevhigh adjusted per Lower Band Adjustment factor</t>
        </r>
      </text>
    </comment>
    <comment ref="Q31" authorId="0">
      <text>
        <r>
          <rPr>
            <sz val="9"/>
            <color indexed="81"/>
            <rFont val="Tahoma"/>
            <family val="2"/>
          </rPr>
          <t>EMA of TYPICAL</t>
        </r>
      </text>
    </comment>
    <comment ref="S31" authorId="0">
      <text>
        <r>
          <rPr>
            <sz val="9"/>
            <color indexed="81"/>
            <rFont val="Tahoma"/>
            <family val="2"/>
          </rPr>
          <t>Simple average of Vmedianaverage</t>
        </r>
      </text>
    </comment>
    <comment ref="W31" authorId="0">
      <text>
        <r>
          <rPr>
            <sz val="9"/>
            <color indexed="81"/>
            <rFont val="Tahoma"/>
            <family val="2"/>
          </rPr>
          <t xml:space="preserve">Two different schools as to how this average should be calculated. Some advocate for using SMA. I have use the EMA version. </t>
        </r>
      </text>
    </comment>
    <comment ref="BE31" authorId="0">
      <text>
        <r>
          <rPr>
            <sz val="9"/>
            <color indexed="81"/>
            <rFont val="Tahoma"/>
            <family val="2"/>
          </rPr>
          <t>SMA of close using SMA Lookback bars</t>
        </r>
      </text>
    </comment>
    <comment ref="BF31" authorId="0">
      <text>
        <r>
          <rPr>
            <sz val="9"/>
            <color indexed="81"/>
            <rFont val="Tahoma"/>
            <family val="2"/>
          </rPr>
          <t>SMA of previous column.
^2 is a notation to remind me of the depth of SMA nesting for the column.</t>
        </r>
      </text>
    </comment>
    <comment ref="BQ31" authorId="0">
      <text>
        <r>
          <rPr>
            <sz val="9"/>
            <color indexed="81"/>
            <rFont val="Tahoma"/>
            <family val="2"/>
          </rPr>
          <t>EMA of previous column.
^2 is a notation to remind me of the depth of SMA nesting for the column.</t>
        </r>
      </text>
    </comment>
  </commentList>
</comments>
</file>

<file path=xl/connections.xml><?xml version="1.0" encoding="utf-8"?>
<connections xmlns="http://schemas.openxmlformats.org/spreadsheetml/2006/main">
  <connection id="1" name="Connection" type="4" refreshedVersion="4" background="1" saveData="1">
    <webPr sourceData="1" parsePre="1" consecutive="1" xl2000="1" url="http://download.finance.yahoo.com/d/quotes.csv?s=cien&amp;f=snx"/>
  </connection>
  <connection id="2" name="Connection1" type="4" refreshedVersion="4" background="1" saveData="1">
    <webPr sourceData="1" parsePre="1" consecutive="1" xl2000="1" url="http://ichart.finance.yahoo.com/table.csv?s=cien&amp;a=0&amp;b=1&amp;c=1960&amp;d=7&amp;e=10&amp;f=2013&amp;g=d&amp;ignore=.csv"/>
  </connection>
</connections>
</file>

<file path=xl/sharedStrings.xml><?xml version="1.0" encoding="utf-8"?>
<sst xmlns="http://schemas.openxmlformats.org/spreadsheetml/2006/main" count="400" uniqueCount="338">
  <si>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</si>
  <si>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</si>
  <si>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</si>
  <si>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</si>
  <si>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</si>
  <si>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</si>
  <si>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</si>
  <si>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</si>
  <si>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</si>
  <si>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</si>
  <si>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</si>
  <si>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</si>
  <si>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</si>
  <si>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</si>
  <si>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Y-axis Range</t>
  </si>
  <si>
    <t xml:space="preserve"> Logically Available for Calc / Plot</t>
  </si>
  <si>
    <t>This workbook contains and uses VBA macros.</t>
  </si>
  <si>
    <t>Be sure to have a backup copy of the spreadsheet before you alter anything else.</t>
  </si>
  <si>
    <t>Price Chart Windowing Controls</t>
  </si>
  <si>
    <t>Input Data Offset (Pan)</t>
  </si>
  <si>
    <t>Data Points to Plot (Zoom)</t>
  </si>
  <si>
    <t>Input Data</t>
  </si>
  <si>
    <t>Max High+</t>
  </si>
  <si>
    <t>Min Low-</t>
  </si>
  <si>
    <t>Rel Row</t>
  </si>
  <si>
    <t xml:space="preserve">First: </t>
  </si>
  <si>
    <t xml:space="preserve">Last: </t>
  </si>
  <si>
    <t>User Charting Controls</t>
  </si>
  <si>
    <t xml:space="preserve">Latest: </t>
  </si>
  <si>
    <t xml:space="preserve">Earliest: </t>
  </si>
  <si>
    <r>
      <rPr>
        <b/>
        <sz val="11"/>
        <rFont val="Arial"/>
        <family val="2"/>
      </rPr>
      <t>Help!</t>
    </r>
    <r>
      <rPr>
        <sz val="11"/>
        <rFont val="Arial"/>
        <family val="2"/>
      </rPr>
      <t xml:space="preserve"> I would like to plot data</t>
    </r>
  </si>
  <si>
    <t>Chart Windowing values to use</t>
  </si>
  <si>
    <t>From</t>
  </si>
  <si>
    <t>==&gt; for Points to Plot</t>
  </si>
  <si>
    <t>To</t>
  </si>
  <si>
    <t>==&gt; for Offset</t>
  </si>
  <si>
    <t>Price Sources</t>
  </si>
  <si>
    <t>Adjusted</t>
  </si>
  <si>
    <t>Adjustment</t>
  </si>
  <si>
    <t>Factor</t>
  </si>
  <si>
    <t>Adjusted Values</t>
  </si>
  <si>
    <t>Raw Data Values</t>
  </si>
  <si>
    <t xml:space="preserve">Then go to the bottom of the page and click "Download to Spreadsheet". </t>
  </si>
  <si>
    <t>Both the Raw and the Adjusted data will be copied to the InputPriceData tab for use in this workbook.</t>
  </si>
  <si>
    <t>Automated data import</t>
  </si>
  <si>
    <t>White space %:</t>
  </si>
  <si>
    <t>In a couple of cases, this "IF" logic also sets starter values for subsequent smoothing calculations.</t>
  </si>
  <si>
    <t>Price Cursor</t>
  </si>
  <si>
    <t xml:space="preserve">Enter a symbol and select "Historical Prices" from the left margin. </t>
  </si>
  <si>
    <t>Allowance:</t>
  </si>
  <si>
    <t>Date at Cursor</t>
  </si>
  <si>
    <t xml:space="preserve">Scroll Price =&gt; </t>
  </si>
  <si>
    <r>
      <rPr>
        <b/>
        <sz val="10"/>
        <rFont val="Arial"/>
        <family val="2"/>
      </rPr>
      <t xml:space="preserve">Data for this EXCEL </t>
    </r>
    <r>
      <rPr>
        <sz val="10"/>
        <rFont val="Arial"/>
        <family val="2"/>
      </rPr>
      <t>example:</t>
    </r>
  </si>
  <si>
    <t>CalculationsAndCharts construction Notes:</t>
  </si>
  <si>
    <t>EMA</t>
  </si>
  <si>
    <t>SMA</t>
  </si>
  <si>
    <t>ZigZag</t>
  </si>
  <si>
    <t>Relrow</t>
  </si>
  <si>
    <t>HL Pivot</t>
  </si>
  <si>
    <t>True Range</t>
  </si>
  <si>
    <t>Price</t>
  </si>
  <si>
    <t>Unconfirmed Zag</t>
  </si>
  <si>
    <t>Pivot Limit</t>
  </si>
  <si>
    <t>@ Scroll Bar =&gt;</t>
  </si>
  <si>
    <t>ZZ%:</t>
  </si>
  <si>
    <t>ATR Period:</t>
  </si>
  <si>
    <t>ATR Factor:</t>
  </si>
  <si>
    <t>ZigZag Control Factors:</t>
  </si>
  <si>
    <t>Up Step</t>
  </si>
  <si>
    <t>Down Step</t>
  </si>
  <si>
    <t>Bull Harami</t>
  </si>
  <si>
    <t>Bear Harami</t>
  </si>
  <si>
    <t>Bull Engulfing</t>
  </si>
  <si>
    <t>Bear Engulfing</t>
  </si>
  <si>
    <t>Gap Up</t>
  </si>
  <si>
    <t>Gap Down</t>
  </si>
  <si>
    <t>Step, and Various Other Candle Pattern ID Point Tables</t>
  </si>
  <si>
    <t>Flag</t>
  </si>
  <si>
    <t>Bearish</t>
  </si>
  <si>
    <t>Bullish</t>
  </si>
  <si>
    <t>Pattern Flags</t>
  </si>
  <si>
    <t>Chart Clutter Control</t>
  </si>
  <si>
    <t>Averages</t>
  </si>
  <si>
    <t>You will need to use the "Refresh ZigZag" button on the CalculationsAndCharts tab to plot a fresh set.</t>
  </si>
  <si>
    <t xml:space="preserve">I am plotting the Zigzag and related indicators as separate scatter chart type series. </t>
  </si>
  <si>
    <t xml:space="preserve">The Pivot Limit and the Unconfirmed leg indicators are also separate scatter plot data series. </t>
  </si>
  <si>
    <t xml:space="preserve">I am taking advantage of scatter plots and of the fact that an empty cell in a charted data series </t>
  </si>
  <si>
    <t>simply does not plot on the chart.</t>
  </si>
  <si>
    <t xml:space="preserve">By using VBA code to apply "clear contents" to the cells of a data series I can make the series </t>
  </si>
  <si>
    <t xml:space="preserve">seem to disappear from the chart; without actually removing the series specification from the </t>
  </si>
  <si>
    <t>chart and thus loosing any series specific formatting.</t>
  </si>
  <si>
    <t xml:space="preserve">Subsequent use of VBA to fill in only a few cells of a scatter chart series allows the corresponding </t>
  </si>
  <si>
    <t xml:space="preserve">points to "magically" appear on the chart. </t>
  </si>
  <si>
    <t xml:space="preserve">And, since the series specification never left the chart, these "New" points appear on the chart with </t>
  </si>
  <si>
    <t>the previously established series formatting intact.</t>
  </si>
  <si>
    <t xml:space="preserve">The Unconfirmed leg is intended to show where the next Zag leg might lie, pending confirmation </t>
  </si>
  <si>
    <t xml:space="preserve">by way of the HLPivot limit test. The x and y components for these scatter series are generated </t>
  </si>
  <si>
    <t>by a macro invoked with the "Refresh Zigzag" button on the CalculationsAndCharts tab.</t>
  </si>
  <si>
    <t xml:space="preserve">The ZigZag computation is quite intensive and doing it in a VBA subroutine is quite slow. </t>
  </si>
  <si>
    <t>Patience please!     Let it run to completion.</t>
  </si>
  <si>
    <r>
      <rPr>
        <b/>
        <sz val="10"/>
        <rFont val="Arial"/>
        <family val="2"/>
      </rPr>
      <t>Candlestick detection</t>
    </r>
    <r>
      <rPr>
        <sz val="10"/>
        <rFont val="Arial"/>
        <family val="2"/>
      </rPr>
      <t xml:space="preserve">: In this article Mr. Vervoort is only interested in 4 distinct candle patterns </t>
    </r>
  </si>
  <si>
    <t xml:space="preserve">and then only if they occur at Zig reversal points. So once I have confirmed a reversal, the zigzag </t>
  </si>
  <si>
    <t>code calls a routine to check for all of the patterns of interest at the newly confirmed reversal.</t>
  </si>
  <si>
    <t xml:space="preserve">Mr. Vervoort considers a Body Gap to be a special case of his Step pattern and has chosen to </t>
  </si>
  <si>
    <t xml:space="preserve">plot it under the same indicator as a Step pattern. I wanted to be able to see it as a special case </t>
  </si>
  <si>
    <t>so my code sets both the Step pattern flag and a separate Gap pattern flag.</t>
  </si>
  <si>
    <r>
      <rPr>
        <b/>
        <sz val="10"/>
        <rFont val="Arial"/>
        <family val="2"/>
      </rPr>
      <t>Plotting Candle type indicators:</t>
    </r>
    <r>
      <rPr>
        <sz val="10"/>
        <rFont val="Arial"/>
        <family val="2"/>
      </rPr>
      <t xml:space="preserve"> These are plotted as 8 individual scatterplots: One scatter plot </t>
    </r>
  </si>
  <si>
    <t>each for the 4 bullish patterns and one each for the 4 bearish patterns.</t>
  </si>
  <si>
    <t xml:space="preserve">These 8 data series scatter plots are formatted with no marker and no line. So they do not actually </t>
  </si>
  <si>
    <t>show on the chart. I also removed their Legend entries to reduce chart clutter.</t>
  </si>
  <si>
    <t xml:space="preserve">However, these "invisible" series are the necessary anchor points for series associated Data Labels. </t>
  </si>
  <si>
    <t xml:space="preserve">Each Data Label series gets a custom format, exactly 4 characters long. The custom formats are </t>
  </si>
  <si>
    <t xml:space="preserve">designed to suppress the numeric value for the data point, and instead display an appropriate </t>
  </si>
  <si>
    <t xml:space="preserve">pattern id text made up of underscores, and letters. The custom format for Bullish data label series </t>
  </si>
  <si>
    <t xml:space="preserve">are set to Blue and they appear under the "invisible" data points of the series. The Bearish formats </t>
  </si>
  <si>
    <t>are set to Red and they appear above the "invisible" data points of the series.</t>
  </si>
  <si>
    <r>
      <rPr>
        <b/>
        <sz val="10"/>
        <rFont val="Arial"/>
        <family val="2"/>
      </rPr>
      <t>The magic</t>
    </r>
    <r>
      <rPr>
        <sz val="10"/>
        <rFont val="Arial"/>
        <family val="2"/>
      </rPr>
      <t xml:space="preserve"> of the displayed pattern indicator is in how the letters and underscores are positioned </t>
    </r>
  </si>
  <si>
    <t xml:space="preserve">in the data label formats. If multiple pattern types are detected at a given turning point, then multiple </t>
  </si>
  <si>
    <t xml:space="preserve">data labels will be placed at that point on the chart. By making each of the data label formats </t>
  </si>
  <si>
    <t xml:space="preserve">exactly 4 characters long, and giving each pattern type its own position out of the 4 possible, </t>
  </si>
  <si>
    <t xml:space="preserve">we take advantage of the graph engine Data Label centering logic to have any multiple hit labels </t>
  </si>
  <si>
    <t xml:space="preserve">appear to merge with each other. This creates the composite flag display we see on the chart. </t>
  </si>
  <si>
    <r>
      <rPr>
        <b/>
        <sz val="10"/>
        <rFont val="Arial"/>
        <family val="2"/>
      </rPr>
      <t>Note:</t>
    </r>
    <r>
      <rPr>
        <sz val="10"/>
        <rFont val="Arial"/>
        <family val="2"/>
      </rPr>
      <t xml:space="preserve"> You will need to pay close attention to the candles around a turning point candle and review </t>
    </r>
  </si>
  <si>
    <t>Mr. Vervoort's descriptions of the patterns to understand which pair set which flag.</t>
  </si>
  <si>
    <t xml:space="preserve">Using the "Chart Window" settings button on the CalculationsAndCharts tab or the "Import Data" </t>
  </si>
  <si>
    <t>button on the InputPriceData tab will clear the zigzag plot and candle flags.</t>
  </si>
  <si>
    <t xml:space="preserve">Changing either of the chart data window specifications in cells A11 or A12 should also invalidate </t>
  </si>
  <si>
    <t>the Zigzag and flag plots, but I have not coded for that in this spread sheet.</t>
  </si>
  <si>
    <t xml:space="preserve">With a completed ZigZag displayed, you may use the check boxes at the right of the chart to </t>
  </si>
  <si>
    <t>dynamically display or hide the flags for the various candle patterns.</t>
  </si>
  <si>
    <t xml:space="preserve">The check box values are examined at Refresh ZigZag time to determine if a relrow and price value </t>
  </si>
  <si>
    <t>are placed in the pattern type column at scan time.</t>
  </si>
  <si>
    <t xml:space="preserve">After a completed zigzag is displayed, the check boxes drive VBA macro code which displays or </t>
  </si>
  <si>
    <t xml:space="preserve">hides the pattern indicators by filling in or clearing the relrow and price value cells in the appropriate </t>
  </si>
  <si>
    <t>flag series columns.</t>
  </si>
  <si>
    <r>
      <t xml:space="preserve">Price history for various STOCK symbols and some INDEX symbols </t>
    </r>
    <r>
      <rPr>
        <b/>
        <u/>
        <sz val="10"/>
        <rFont val="Arial"/>
        <family val="2"/>
      </rPr>
      <t>may</t>
    </r>
    <r>
      <rPr>
        <sz val="10"/>
        <rFont val="Arial"/>
        <family val="2"/>
      </rPr>
      <t xml:space="preserve"> be available for downloaded </t>
    </r>
  </si>
  <si>
    <t>as .csv formatted files from Yahoo Finance: http://finance.yahoo.com</t>
  </si>
  <si>
    <t xml:space="preserve">Use the "Save As" option to name and save the file to your drive for later input processing. (See </t>
  </si>
  <si>
    <t>Automated data import below)</t>
  </si>
  <si>
    <t xml:space="preserve">Note: The resulting .csv file is in date-descending sequence (most recent first) and may be used in </t>
  </si>
  <si>
    <t xml:space="preserve">this spread sheet with out sorting. </t>
  </si>
  <si>
    <t xml:space="preserve">The InputPriceData tab now has a button that will automate importing Price History data which you </t>
  </si>
  <si>
    <t>have previously downloaded to your hard drive from Yahoo Finance (.csv format please!)</t>
  </si>
  <si>
    <t xml:space="preserve">The VBA macro code behind this button uses the standard EXCEL file open dialog to allow you to </t>
  </si>
  <si>
    <t xml:space="preserve">navigate to the directory where you have stored the downloaded history files. You may then select the </t>
  </si>
  <si>
    <t xml:space="preserve">file you are interested in. </t>
  </si>
  <si>
    <t xml:space="preserve">Subsequent processing will adjust the Open, High, Low, and Close prices as indicated by the </t>
  </si>
  <si>
    <t xml:space="preserve">Adjusted Close values provided in the downloaded file. </t>
  </si>
  <si>
    <r>
      <rPr>
        <b/>
        <sz val="10"/>
        <rFont val="Arial"/>
        <family val="2"/>
      </rPr>
      <t>However</t>
    </r>
    <r>
      <rPr>
        <sz val="10"/>
        <rFont val="Arial"/>
        <family val="2"/>
      </rPr>
      <t xml:space="preserve">, </t>
    </r>
    <r>
      <rPr>
        <b/>
        <sz val="10"/>
        <color indexed="12"/>
        <rFont val="Arial"/>
        <family val="2"/>
      </rPr>
      <t>YOU</t>
    </r>
    <r>
      <rPr>
        <sz val="10"/>
        <rFont val="Arial"/>
        <family val="2"/>
      </rPr>
      <t xml:space="preserve"> must enter the symbol and description in cell A1 of the InputPriceData tab </t>
    </r>
    <r>
      <rPr>
        <i/>
        <u/>
        <sz val="10"/>
        <rFont val="Arial"/>
        <family val="2"/>
      </rPr>
      <t>after</t>
    </r>
    <r>
      <rPr>
        <sz val="10"/>
        <rFont val="Arial"/>
        <family val="2"/>
      </rPr>
      <t xml:space="preserve"> you </t>
    </r>
  </si>
  <si>
    <t>use the button: YAHOO history files DO NOT contain the symbol or a description!</t>
  </si>
  <si>
    <t xml:space="preserve">If you used the name and symbol copied from the top of the history page as your file name you may not </t>
  </si>
  <si>
    <t>need to adjust A1.</t>
  </si>
  <si>
    <t xml:space="preserve">Note: After the data has been transferred to this workbook, the source history file will be closed </t>
  </si>
  <si>
    <t>with out saving it so that it remains unchanged for future uses.</t>
  </si>
  <si>
    <t xml:space="preserve">The data in this workbook is sorted date descending (most recent date at the top). All formulas and </t>
  </si>
  <si>
    <t>VBA routines are built accordingly.</t>
  </si>
  <si>
    <t xml:space="preserve">Several of the column formulas begin with "IF" logic that determines when there is sufficient data </t>
  </si>
  <si>
    <t xml:space="preserve">available for the subsequent calculations to be relevant. The cell will calculate to blank or the </t>
  </si>
  <si>
    <t>result of the calculation.</t>
  </si>
  <si>
    <r>
      <t>Data windowing can be performed by changing cell A11. Positive values logically "</t>
    </r>
    <r>
      <rPr>
        <i/>
        <sz val="10"/>
        <rFont val="Arial"/>
        <family val="2"/>
      </rPr>
      <t>Pan</t>
    </r>
    <r>
      <rPr>
        <sz val="10"/>
        <rFont val="Arial"/>
        <family val="2"/>
      </rPr>
      <t xml:space="preserve">" the </t>
    </r>
  </si>
  <si>
    <t>data window represented by the Calculation sheet down the input sheet and back in time.</t>
  </si>
  <si>
    <t xml:space="preserve">This can have two side effects: First, data may fall outside of the fixed Y-axis scales and be clipped </t>
  </si>
  <si>
    <t xml:space="preserve">or fall well inside the Y-axis scales wasting a lot of chart vertical space. Second, you may move far </t>
  </si>
  <si>
    <t>enough back that you do not have sufficient data points to fill the left of the chart.</t>
  </si>
  <si>
    <t xml:space="preserve">The VBA macros behind the SetChart button address these Data Windowing problems and also </t>
  </si>
  <si>
    <t xml:space="preserve">resizes and vertically aligns all charts on the work sheet to match the Price chart and then </t>
  </si>
  <si>
    <t xml:space="preserve">horizontally adjusts the X-axis positions of all charts on the work sheet so that the corresponding </t>
  </si>
  <si>
    <t>data points align vertically.</t>
  </si>
  <si>
    <t xml:space="preserve">The macros behind the SetChart button are sensitive to the user control values in cells A11 and </t>
  </si>
  <si>
    <t>A12, and also uses the computed values in cells A8, F11, and F12</t>
  </si>
  <si>
    <t xml:space="preserve">Hint: You might want to copy the name and symbol text from the top of the history page to use as </t>
  </si>
  <si>
    <t>your downloaded file name (via Paste).</t>
  </si>
  <si>
    <t>SVEVolatility</t>
  </si>
  <si>
    <t>Vervoort Volatility Band Computations</t>
  </si>
  <si>
    <t>TYPICAL</t>
  </si>
  <si>
    <t xml:space="preserve">Band Average: </t>
  </si>
  <si>
    <t xml:space="preserve">Summing Period: </t>
  </si>
  <si>
    <t xml:space="preserve">Deviation Factor: </t>
  </si>
  <si>
    <t xml:space="preserve">Lower Band Adjust: </t>
  </si>
  <si>
    <t>V Median</t>
  </si>
  <si>
    <t>V Upper</t>
  </si>
  <si>
    <t>V Lower</t>
  </si>
  <si>
    <t>Factors</t>
  </si>
  <si>
    <t>Calculation</t>
  </si>
  <si>
    <t>Vtypical</t>
  </si>
  <si>
    <t>VDeviation</t>
  </si>
  <si>
    <t>Vdevhigh</t>
  </si>
  <si>
    <t>Vdevlow</t>
  </si>
  <si>
    <t>Vmedianavg</t>
  </si>
  <si>
    <t>EMA of Vmedavg</t>
  </si>
  <si>
    <t>Adj Close</t>
  </si>
  <si>
    <t>Available Data</t>
  </si>
  <si>
    <t xml:space="preserve">Bar Count: </t>
  </si>
  <si>
    <t xml:space="preserve">From: </t>
  </si>
  <si>
    <t xml:space="preserve">To: </t>
  </si>
  <si>
    <t>Notes:</t>
  </si>
  <si>
    <t>Request Online Yahoo History for:</t>
  </si>
  <si>
    <t>Symbol</t>
  </si>
  <si>
    <t>Data Type</t>
  </si>
  <si>
    <t>Daily</t>
  </si>
  <si>
    <t>Valid</t>
  </si>
  <si>
    <t>Data</t>
  </si>
  <si>
    <t>Types</t>
  </si>
  <si>
    <t>Weekly</t>
  </si>
  <si>
    <t>Monthly</t>
  </si>
  <si>
    <t>Div/Split</t>
  </si>
  <si>
    <t>d</t>
  </si>
  <si>
    <t>w</t>
  </si>
  <si>
    <t>m</t>
  </si>
  <si>
    <t>v</t>
  </si>
  <si>
    <t>http://www.gummy-stuff.org/Yahoo-data.htm</t>
  </si>
  <si>
    <t xml:space="preserve"> </t>
  </si>
  <si>
    <t>downloading price history data from Yahoo Finance directly into a spreadsheet tab.</t>
  </si>
  <si>
    <t xml:space="preserve">The result is a pair of web URL direct to spreadsheet tab queries. </t>
  </si>
  <si>
    <t xml:space="preserve">Minimal subsequent formatting and a simple set of cell formulations to compute close adjusted prices. </t>
  </si>
  <si>
    <t xml:space="preserve">That old VBA code required several modifications to get it to place the resulting price history data </t>
  </si>
  <si>
    <t>I also added a query to the Yahoo fundamentals URL to retrieve the company name and exchange name.</t>
  </si>
  <si>
    <t>Then click the "Get Historical Data" Button</t>
  </si>
  <si>
    <t xml:space="preserve">While dividends and splits are interesting data points, they are of no particular use to this traders tip workbook. </t>
  </si>
  <si>
    <t>I have included the capability only for completeness of this direct to worksheet data retrieval example.</t>
  </si>
  <si>
    <t>Enter a stock or index symbol, two dates specifying beginning and end of the historical interval of interest, and a data type.</t>
  </si>
  <si>
    <t>query building, and query execution faults.</t>
  </si>
  <si>
    <t xml:space="preserve">Online Yahoo Finance Query Interfaces used in the VBA code to obtain this data: </t>
  </si>
  <si>
    <t>of the capabilities of this interface.</t>
  </si>
  <si>
    <t>A.) Price History Only: "http://ichart.finance.yahoo.com/table.csv"</t>
  </si>
  <si>
    <t>B.) Price History w/ imbedded divs n splits: "http://ichart.finance.yahoo.com/x"</t>
  </si>
  <si>
    <t>specific fields you can include in a request to this interface see:</t>
  </si>
  <si>
    <t xml:space="preserve">This web site includes a downloadable working EXCEL/VBA example </t>
  </si>
  <si>
    <t xml:space="preserve">With all of the bits Mr. Vervoort has given us to consider over the course of this article series, things are getting a bit busy </t>
  </si>
  <si>
    <t>Use Close Adjusted:</t>
  </si>
  <si>
    <t>Lookback</t>
  </si>
  <si>
    <t>SMA^1</t>
  </si>
  <si>
    <t>SMA^2</t>
  </si>
  <si>
    <t>SMA^3</t>
  </si>
  <si>
    <t>SMA^4</t>
  </si>
  <si>
    <t>SMA^5</t>
  </si>
  <si>
    <t>SMA^6</t>
  </si>
  <si>
    <t>SMA^7</t>
  </si>
  <si>
    <t>SMA^8</t>
  </si>
  <si>
    <t>SMA^9</t>
  </si>
  <si>
    <t>SMA^10</t>
  </si>
  <si>
    <t>Rainbow</t>
  </si>
  <si>
    <t>Value</t>
  </si>
  <si>
    <t>TEMA</t>
  </si>
  <si>
    <t>Smooth</t>
  </si>
  <si>
    <t>Standard</t>
  </si>
  <si>
    <t>Dev</t>
  </si>
  <si>
    <t>Period</t>
  </si>
  <si>
    <t>K</t>
  </si>
  <si>
    <t>EMA^1</t>
  </si>
  <si>
    <t>EMA^2</t>
  </si>
  <si>
    <t>Diff</t>
  </si>
  <si>
    <t>ZLRB</t>
  </si>
  <si>
    <t>TEMA of</t>
  </si>
  <si>
    <t>EMA^3</t>
  </si>
  <si>
    <t>StdDev</t>
  </si>
  <si>
    <t>WMA &amp;</t>
  </si>
  <si>
    <t>WMA</t>
  </si>
  <si>
    <t>Weights</t>
  </si>
  <si>
    <t>Sum of</t>
  </si>
  <si>
    <t>For use</t>
  </si>
  <si>
    <t>In WMA,</t>
  </si>
  <si>
    <t>PB Plot</t>
  </si>
  <si>
    <t>RBC</t>
  </si>
  <si>
    <t>nom</t>
  </si>
  <si>
    <t>den</t>
  </si>
  <si>
    <t>Fast K</t>
  </si>
  <si>
    <t>Stick of</t>
  </si>
  <si>
    <t>for WMA</t>
  </si>
  <si>
    <t>Calc</t>
  </si>
  <si>
    <t>Neutral</t>
  </si>
  <si>
    <t>OverSold</t>
  </si>
  <si>
    <t>Overbought</t>
  </si>
  <si>
    <t>Cursor</t>
  </si>
  <si>
    <t xml:space="preserve">For some how-to doc regarding this particular interface, including a list of the </t>
  </si>
  <si>
    <t>C.) Fundamentals (in this case name and exchange):</t>
  </si>
  <si>
    <t xml:space="preserve"> "http://download.finance.yahoo.com/d/quotes.csv?"</t>
  </si>
  <si>
    <t xml:space="preserve">Unlike the previous traders tips which required on to Import price data from a disk based CSV file (capability still in this version), </t>
  </si>
  <si>
    <t>pre-downloading of intermediary disk files is no longer absolutely required.</t>
  </si>
  <si>
    <t>The data is just what we ask for, so no VBA code is necessary to perform screen scraping:</t>
  </si>
  <si>
    <t xml:space="preserve">No effort spent to remove extraneous web page artifact bits we do not want or need. </t>
  </si>
  <si>
    <t>User Control Specifications for Vervoort Oscillators</t>
  </si>
  <si>
    <t>Alpha</t>
  </si>
  <si>
    <t>1-alpha</t>
  </si>
  <si>
    <t>on the InputPriceData tab. Also needed some "user friendly" in the way of a couple of simple error handlers to support</t>
  </si>
  <si>
    <t>Smoothed Stochastic</t>
  </si>
  <si>
    <t>cien</t>
  </si>
  <si>
    <t>Ciena Corporation (CIEN) -NasdaqNM</t>
  </si>
  <si>
    <t xml:space="preserve">Vervoort </t>
  </si>
  <si>
    <t>Indicator Threshold Lines &amp; Cursor</t>
  </si>
  <si>
    <t>haOpen</t>
  </si>
  <si>
    <t>HaC</t>
  </si>
  <si>
    <t>AVGtyp</t>
  </si>
  <si>
    <t>AVGhaC</t>
  </si>
  <si>
    <t>EMA len</t>
  </si>
  <si>
    <t>TypAvg</t>
  </si>
  <si>
    <t>haCAvg</t>
  </si>
  <si>
    <t>Cross</t>
  </si>
  <si>
    <t>Cross up</t>
  </si>
  <si>
    <t>Cross dn</t>
  </si>
  <si>
    <t>k</t>
  </si>
  <si>
    <t>1 - k</t>
  </si>
  <si>
    <t>Buy</t>
  </si>
  <si>
    <t>Sell</t>
  </si>
  <si>
    <t>SVEHaTypCross Calculations</t>
  </si>
  <si>
    <t>The October 2013 traders tip spreadsheet is the September 2013 traders tip spreadsheet modified to add</t>
  </si>
  <si>
    <t>An Expert Of A System.xlsm</t>
  </si>
  <si>
    <r>
      <t>by Sylvain Vervoort in an article titled "</t>
    </r>
    <r>
      <rPr>
        <b/>
        <u/>
        <sz val="10"/>
        <rFont val="Arial"/>
        <family val="2"/>
      </rPr>
      <t>An Expert Of A System</t>
    </r>
    <r>
      <rPr>
        <sz val="10"/>
        <rFont val="Arial"/>
        <family val="2"/>
      </rPr>
      <t>"</t>
    </r>
  </si>
  <si>
    <t>which appears in the October 2013 issue of</t>
  </si>
  <si>
    <t>Mr. Vervoort's HeikenAshiClose vs Typical Price crossover system.</t>
  </si>
  <si>
    <t>HaTypCross</t>
  </si>
  <si>
    <t>Bar Background Colors</t>
  </si>
  <si>
    <t>on the CalculationsAndCharts sheet. The necessary calculations for the October tip begin in column CK and extend to the right.</t>
  </si>
  <si>
    <t>Figures from Mr. Vervoort's October article can be approximated using the following symbols and date ranges:</t>
  </si>
  <si>
    <t>Figures 1 &amp; 2: Ciena Corporation (CIEN) -NasdaqNM with bars from 4/18/2012 thru 9/4/2012</t>
  </si>
  <si>
    <t>Figure 12: Ciena Corporation (CIEN) -NasdaqNM with bars from 8/6/2010 thru 11/9/2010</t>
  </si>
  <si>
    <t>Figures 3 &amp; 4: Darned if I know. I could not find similar price patterns near August of any year in the Yahoo version of CIEN data.</t>
  </si>
  <si>
    <r>
      <rPr>
        <b/>
        <sz val="10"/>
        <color rgb="FF0000FF"/>
        <rFont val="Arial"/>
        <family val="2"/>
      </rPr>
      <t>Usage:</t>
    </r>
    <r>
      <rPr>
        <sz val="10"/>
        <rFont val="Arial"/>
        <family val="2"/>
      </rPr>
      <t xml:space="preserve"> On the InputPriceData tab the user enters the same 4 items one would provide on the YAHOO history page.</t>
    </r>
  </si>
  <si>
    <t>My conjecture is that these figures show data for symbols not mentioned in the text or on the figure.</t>
  </si>
  <si>
    <r>
      <t xml:space="preserve">New as of the September 2013 Traders Tip: </t>
    </r>
    <r>
      <rPr>
        <b/>
        <sz val="10"/>
        <color rgb="FF0000FF"/>
        <rFont val="Arial"/>
        <family val="2"/>
      </rPr>
      <t>Direct download from Yahoo Finance to the InputPriceData tab.</t>
    </r>
    <r>
      <rPr>
        <b/>
        <sz val="10"/>
        <rFont val="Arial"/>
        <family val="2"/>
      </rPr>
      <t xml:space="preserve"> </t>
    </r>
  </si>
  <si>
    <t>New Features for the basic TradersTips Template</t>
  </si>
  <si>
    <t>Control values for these calculations will be found in that area as well.</t>
  </si>
  <si>
    <t>Fast forward a couple of months: Over the course of several recent email exchanges with Mr. E. M. Tavares, I mentally re-opened</t>
  </si>
  <si>
    <t>the topic and went hunting for new-to-me formula values that might get the treat-this-cell-as-empty job done.</t>
  </si>
  <si>
    <t>http://windowssecrets.com/forums/showthread.php/143418-need-line-graph-to-omit-plotting-zeros</t>
  </si>
  <si>
    <t>from VBA code to cell formula computations between now and the publication deadline for this October tip.</t>
  </si>
  <si>
    <t>With this in mind, you will see lots of #N/A in the computational columns involved in plotting this months indicators, including the Buy and Sell markers.</t>
  </si>
  <si>
    <t xml:space="preserve">Sorry to say , I did not find this approach soon enough! At this writing, I do not believe that I will have time to convert the Zigzag indicator </t>
  </si>
  <si>
    <t xml:space="preserve">I used VBA to create the Zigzag because at the time I could not find a way, using cell formulas, to get the EXCEL graphics engine to treat a cell containing </t>
  </si>
  <si>
    <t>I am a strong believer in giving credit where credit is due: Thank you Mr. Tavares for the gentle push out of my comfort zone.</t>
  </si>
  <si>
    <t>The VBA macro used to create the Zigzag indicator on the price chart is SLOW!! Painfully SLOW! And there is not much that can be done in VBA land to speed it up.</t>
  </si>
  <si>
    <t>a formula the same way it treats a truly empty cell. By default, EXCEL will not plot a truly empty cell. For the Zigzag plot, this behavior is a good thing.</t>
  </si>
  <si>
    <t>Perhaps I can accomplish such a conversion by the November tip deadline.</t>
  </si>
  <si>
    <t>With VBA I could refresh a zigzag using "clear contents" to "Empty" the zigzag data series columns, and then reload the zigzag columns with just the freshly determined turning points.</t>
  </si>
  <si>
    <t>The built-in cell formula function NA() will cause a cell to display #N/A. The Graphics engine will treat a cell that evaluates to #N/A as empty (sort of…  but close enough for current purposes).</t>
  </si>
  <si>
    <t xml:space="preserve">To support this capability I have resurrected some VBA code I wrote in September of 2010 which explored the possibility of </t>
  </si>
  <si>
    <t>Coded beginning 2013-Aug-11 by Ronald McAllister (rpmac_xltt@sprynet.com)</t>
  </si>
  <si>
    <t xml:space="preserve">It turns out that there is such a formula computable value. Using the NA() formula function for this purpose was new to me, but not new to several EXCEL'ers, as I found in various places including: </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</si>
</sst>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0.000"/>
    <numFmt numFmtId="165" formatCode="0.0000"/>
    <numFmt numFmtId="166" formatCode="#,##0;[Red]\-#,##0;&quot;- -&quot;"/>
    <numFmt numFmtId="167" formatCode="ddd\ mm/dd/yy;@"/>
    <numFmt numFmtId="168" formatCode="0;0;&quot;- -&quot;\ "/>
    <numFmt numFmtId="169" formatCode="0.000000;0.000000;&quot;- -&quot;"/>
    <numFmt numFmtId="170" formatCode="General;General;&quot;- -&quot;"/>
    <numFmt numFmtId="171" formatCode="0.00;0.00;&quot;- -&quot;"/>
    <numFmt numFmtId="172" formatCode="mm/dd/yy;0;&quot;- -&quot;"/>
    <numFmt numFmtId="173" formatCode="ddd\ mm/dd/yyyy"/>
    <numFmt numFmtId="174" formatCode="mm/dd/yyyy;@"/>
    <numFmt numFmtId="175" formatCode="ddd\ mm/dd/yyyy;@"/>
    <numFmt numFmtId="176" formatCode="#,##0.0000"/>
    <numFmt numFmtId="177" formatCode="&quot;EMA(&quot;#&quot;)&quot;"/>
    <numFmt numFmtId="178" formatCode="&quot;SMA(&quot;#&quot;)&quot;"/>
    <numFmt numFmtId="179" formatCode="&quot;BBSMA(&quot;#&quot;)&quot;"/>
    <numFmt numFmtId="180" formatCode="&quot;BBSDV(&quot;#&quot;)&quot;"/>
    <numFmt numFmtId="181" formatCode="&quot;ATR(&quot;#&quot;)&quot;"/>
    <numFmt numFmtId="182" formatCode="0.0%"/>
    <numFmt numFmtId="183" formatCode="#,##0.000"/>
    <numFmt numFmtId="184" formatCode="mm/dd/yyyy\ "/>
    <numFmt numFmtId="185" formatCode="mm/dd/yyyy"/>
    <numFmt numFmtId="186" formatCode="#,##0;;"/>
  </numFmts>
  <fonts count="46" x14ac:knownFonts="1">
    <font>
      <sz val="10"/>
      <name val="Arial"/>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i/>
      <sz val="10"/>
      <name val="Arial"/>
      <family val="2"/>
    </font>
    <font>
      <b/>
      <sz val="10"/>
      <color indexed="12"/>
      <name val="Arial"/>
      <family val="2"/>
    </font>
    <font>
      <b/>
      <sz val="11"/>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i/>
      <u/>
      <sz val="10"/>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8"/>
      <color rgb="FF000000"/>
      <name val="Tahoma"/>
      <family val="2"/>
    </font>
    <font>
      <b/>
      <sz val="10"/>
      <color rgb="FFFF0000"/>
      <name val="Arial"/>
      <family val="2"/>
    </font>
    <font>
      <sz val="10"/>
      <color rgb="FF000000"/>
      <name val="Arial"/>
      <family val="2"/>
    </font>
    <font>
      <u/>
      <sz val="10"/>
      <color theme="10"/>
      <name val="Arial"/>
      <family val="2"/>
    </font>
  </fonts>
  <fills count="3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2" tint="-9.9978637043366805E-2"/>
        <bgColor indexed="64"/>
      </patternFill>
    </fill>
  </fills>
  <borders count="4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s>
  <cellStyleXfs count="46">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43" fontId="1" fillId="0" borderId="0" applyFont="0" applyFill="0" applyBorder="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9" fontId="41" fillId="0" borderId="0" applyFont="0" applyFill="0" applyBorder="0" applyAlignment="0" applyProtection="0"/>
    <xf numFmtId="0" fontId="45" fillId="0" borderId="0" applyNumberFormat="0" applyFill="0" applyBorder="0" applyAlignment="0" applyProtection="0"/>
  </cellStyleXfs>
  <cellXfs count="298">
    <xf numFmtId="0" fontId="0" fillId="0" borderId="0" xfId="0"/>
    <xf numFmtId="0" fontId="2" fillId="0" borderId="0" xfId="0" applyFont="1" applyAlignment="1">
      <alignment horizontal="center"/>
    </xf>
    <xf numFmtId="0" fontId="2" fillId="0" borderId="0" xfId="0" applyFont="1"/>
    <xf numFmtId="3" fontId="0" fillId="0" borderId="0" xfId="28" applyNumberFormat="1" applyFont="1"/>
    <xf numFmtId="4" fontId="0" fillId="0" borderId="0" xfId="28" applyNumberFormat="1" applyFont="1"/>
    <xf numFmtId="0" fontId="0" fillId="0" borderId="0" xfId="0" applyBorder="1"/>
    <xf numFmtId="167" fontId="0" fillId="0" borderId="0" xfId="0" applyNumberFormat="1"/>
    <xf numFmtId="0" fontId="22" fillId="0" borderId="0" xfId="38" applyFont="1"/>
    <xf numFmtId="0" fontId="4" fillId="0" borderId="0" xfId="38"/>
    <xf numFmtId="0" fontId="4" fillId="0" borderId="0" xfId="38" applyFont="1" applyAlignment="1">
      <alignment horizontal="left" indent="1"/>
    </xf>
    <xf numFmtId="0" fontId="4" fillId="0" borderId="0" xfId="38" applyAlignment="1">
      <alignment horizontal="left" indent="1"/>
    </xf>
    <xf numFmtId="0" fontId="2" fillId="0" borderId="0" xfId="38" applyFont="1"/>
    <xf numFmtId="0" fontId="4" fillId="0" borderId="0" xfId="38" applyFont="1"/>
    <xf numFmtId="0" fontId="4" fillId="0" borderId="0" xfId="38" applyFont="1" applyAlignment="1">
      <alignment horizontal="left" indent="2"/>
    </xf>
    <xf numFmtId="0" fontId="4" fillId="0" borderId="0" xfId="0" applyFont="1"/>
    <xf numFmtId="0" fontId="4" fillId="0" borderId="0" xfId="38" applyFont="1" applyAlignment="1">
      <alignment horizontal="left"/>
    </xf>
    <xf numFmtId="0" fontId="2" fillId="0" borderId="0" xfId="0" applyFont="1" applyBorder="1"/>
    <xf numFmtId="0" fontId="4" fillId="0" borderId="0" xfId="0" applyFont="1" applyBorder="1" applyAlignment="1">
      <alignment horizontal="center"/>
    </xf>
    <xf numFmtId="0" fontId="4" fillId="0" borderId="0" xfId="0" applyFont="1" applyBorder="1"/>
    <xf numFmtId="164" fontId="2" fillId="0" borderId="0" xfId="0" applyNumberFormat="1" applyFont="1" applyBorder="1" applyAlignment="1">
      <alignment horizontal="center"/>
    </xf>
    <xf numFmtId="166" fontId="4" fillId="0" borderId="0" xfId="0" applyNumberFormat="1" applyFont="1" applyBorder="1" applyAlignment="1">
      <alignment horizontal="center"/>
    </xf>
    <xf numFmtId="172" fontId="4" fillId="0" borderId="0" xfId="0" applyNumberFormat="1" applyFont="1" applyBorder="1" applyAlignment="1">
      <alignment horizontal="center"/>
    </xf>
    <xf numFmtId="171" fontId="4" fillId="0" borderId="0" xfId="0" applyNumberFormat="1" applyFont="1" applyBorder="1" applyAlignment="1">
      <alignment horizontal="center"/>
    </xf>
    <xf numFmtId="168" fontId="4" fillId="0" borderId="0" xfId="0" applyNumberFormat="1" applyFont="1" applyBorder="1" applyAlignment="1">
      <alignment horizontal="center"/>
    </xf>
    <xf numFmtId="169" fontId="4" fillId="0" borderId="0" xfId="0" applyNumberFormat="1" applyFont="1" applyBorder="1"/>
    <xf numFmtId="170" fontId="4" fillId="0" borderId="0" xfId="0" applyNumberFormat="1" applyFont="1" applyBorder="1"/>
    <xf numFmtId="0" fontId="26" fillId="0" borderId="0" xfId="0" applyFont="1"/>
    <xf numFmtId="0" fontId="4" fillId="0" borderId="10" xfId="0" applyFont="1" applyBorder="1"/>
    <xf numFmtId="0" fontId="4" fillId="0" borderId="11" xfId="0" applyFont="1" applyBorder="1"/>
    <xf numFmtId="0" fontId="0" fillId="0" borderId="10" xfId="0" applyBorder="1"/>
    <xf numFmtId="0" fontId="0" fillId="0" borderId="12" xfId="0" applyBorder="1"/>
    <xf numFmtId="0" fontId="0" fillId="0" borderId="13" xfId="0" applyBorder="1"/>
    <xf numFmtId="0" fontId="2" fillId="0" borderId="10" xfId="0" applyFont="1" applyBorder="1"/>
    <xf numFmtId="0" fontId="4" fillId="0" borderId="14" xfId="0" applyFont="1" applyBorder="1" applyAlignment="1">
      <alignment horizontal="right"/>
    </xf>
    <xf numFmtId="0" fontId="4" fillId="0" borderId="15" xfId="0" applyFont="1" applyBorder="1" applyAlignment="1">
      <alignment horizontal="right"/>
    </xf>
    <xf numFmtId="0" fontId="2" fillId="0" borderId="16" xfId="0" applyFont="1" applyBorder="1" applyAlignment="1">
      <alignment horizontal="right"/>
    </xf>
    <xf numFmtId="0" fontId="26" fillId="0" borderId="17" xfId="0" applyFont="1" applyBorder="1"/>
    <xf numFmtId="0" fontId="4" fillId="0" borderId="12" xfId="0" applyFont="1" applyBorder="1"/>
    <xf numFmtId="0" fontId="4" fillId="0" borderId="18" xfId="0" applyFont="1" applyBorder="1" applyAlignment="1">
      <alignment horizontal="right"/>
    </xf>
    <xf numFmtId="0" fontId="2" fillId="0" borderId="19" xfId="0" applyFont="1" applyBorder="1"/>
    <xf numFmtId="0" fontId="4" fillId="0" borderId="16" xfId="0" applyFont="1" applyBorder="1" applyAlignment="1">
      <alignment horizontal="right"/>
    </xf>
    <xf numFmtId="0" fontId="4" fillId="0" borderId="13" xfId="0" applyFont="1" applyBorder="1"/>
    <xf numFmtId="0" fontId="2" fillId="0" borderId="19" xfId="0" applyFont="1" applyBorder="1" applyAlignment="1">
      <alignment horizontal="left"/>
    </xf>
    <xf numFmtId="2" fontId="27" fillId="0" borderId="14" xfId="0" applyNumberFormat="1" applyFont="1" applyBorder="1" applyAlignment="1">
      <alignment horizontal="center"/>
    </xf>
    <xf numFmtId="0" fontId="2" fillId="0" borderId="20" xfId="0" applyFont="1" applyBorder="1" applyAlignment="1">
      <alignment horizontal="center"/>
    </xf>
    <xf numFmtId="0" fontId="2" fillId="0" borderId="0" xfId="0" applyFont="1" applyBorder="1" applyAlignment="1">
      <alignment horizontal="right"/>
    </xf>
    <xf numFmtId="0" fontId="2" fillId="0" borderId="0" xfId="0" applyFont="1" applyBorder="1" applyAlignment="1">
      <alignment horizontal="left"/>
    </xf>
    <xf numFmtId="0" fontId="25" fillId="0" borderId="13" xfId="0" applyFont="1" applyBorder="1" applyAlignment="1" applyProtection="1">
      <alignment horizontal="center"/>
      <protection locked="0"/>
    </xf>
    <xf numFmtId="0" fontId="2" fillId="0" borderId="13" xfId="0" applyFont="1" applyBorder="1" applyAlignment="1">
      <alignment horizontal="left"/>
    </xf>
    <xf numFmtId="0" fontId="0" fillId="0" borderId="0" xfId="0" applyFill="1"/>
    <xf numFmtId="0" fontId="4" fillId="0" borderId="0" xfId="0" applyFont="1" applyAlignment="1">
      <alignment horizontal="left" indent="2"/>
    </xf>
    <xf numFmtId="0" fontId="4" fillId="0" borderId="0" xfId="0" applyFont="1" applyFill="1" applyBorder="1" applyAlignment="1">
      <alignment horizontal="right"/>
    </xf>
    <xf numFmtId="0" fontId="26" fillId="0" borderId="0" xfId="0" applyFont="1" applyBorder="1"/>
    <xf numFmtId="0" fontId="1" fillId="0" borderId="0" xfId="38" applyFont="1" applyAlignment="1">
      <alignment horizontal="left" indent="1"/>
    </xf>
    <xf numFmtId="0" fontId="1" fillId="0" borderId="0" xfId="38" applyFont="1"/>
    <xf numFmtId="0" fontId="2" fillId="24" borderId="13" xfId="0" applyFont="1" applyFill="1" applyBorder="1" applyAlignment="1">
      <alignment horizontal="center"/>
    </xf>
    <xf numFmtId="0" fontId="4" fillId="24" borderId="0" xfId="0" applyFont="1" applyFill="1" applyBorder="1"/>
    <xf numFmtId="0" fontId="1" fillId="24" borderId="0" xfId="0" applyFont="1" applyFill="1" applyBorder="1" applyAlignment="1">
      <alignment horizontal="right"/>
    </xf>
    <xf numFmtId="0" fontId="1" fillId="0" borderId="24" xfId="0" applyFont="1" applyBorder="1" applyAlignment="1">
      <alignment horizontal="center"/>
    </xf>
    <xf numFmtId="173" fontId="34" fillId="25" borderId="10" xfId="0" applyNumberFormat="1" applyFont="1" applyFill="1" applyBorder="1" applyAlignment="1">
      <alignment horizontal="center"/>
    </xf>
    <xf numFmtId="1" fontId="35" fillId="26" borderId="25" xfId="0" applyNumberFormat="1" applyFont="1" applyFill="1" applyBorder="1" applyAlignment="1">
      <alignment horizontal="center"/>
    </xf>
    <xf numFmtId="0" fontId="1" fillId="0" borderId="0" xfId="0" quotePrefix="1" applyFont="1" applyBorder="1"/>
    <xf numFmtId="0" fontId="1" fillId="0" borderId="14" xfId="0" applyFont="1" applyBorder="1" applyAlignment="1">
      <alignment horizontal="right"/>
    </xf>
    <xf numFmtId="0" fontId="0" fillId="0" borderId="21" xfId="0" applyBorder="1"/>
    <xf numFmtId="0" fontId="1" fillId="0" borderId="26" xfId="0" applyFont="1" applyBorder="1" applyAlignment="1">
      <alignment horizontal="center"/>
    </xf>
    <xf numFmtId="173" fontId="34" fillId="25" borderId="22" xfId="0" applyNumberFormat="1" applyFont="1" applyFill="1" applyBorder="1" applyAlignment="1">
      <alignment horizontal="center"/>
    </xf>
    <xf numFmtId="0" fontId="1" fillId="0" borderId="22" xfId="0" quotePrefix="1" applyFont="1" applyBorder="1"/>
    <xf numFmtId="0" fontId="0" fillId="0" borderId="23" xfId="0" applyBorder="1"/>
    <xf numFmtId="0" fontId="1" fillId="0" borderId="0" xfId="0" applyFont="1" applyBorder="1"/>
    <xf numFmtId="0" fontId="1" fillId="0" borderId="0" xfId="0" applyFont="1"/>
    <xf numFmtId="173" fontId="0" fillId="0" borderId="0" xfId="0" applyNumberFormat="1"/>
    <xf numFmtId="0" fontId="1" fillId="0" borderId="0" xfId="0" applyFont="1" applyAlignment="1">
      <alignment horizontal="left" indent="2"/>
    </xf>
    <xf numFmtId="0" fontId="1" fillId="0" borderId="0" xfId="0" applyFont="1" applyAlignment="1">
      <alignment horizontal="left" indent="1"/>
    </xf>
    <xf numFmtId="0" fontId="0" fillId="27" borderId="0" xfId="0" applyFill="1"/>
    <xf numFmtId="4" fontId="0" fillId="0" borderId="0" xfId="0" applyNumberFormat="1"/>
    <xf numFmtId="3" fontId="0" fillId="0" borderId="0" xfId="0" applyNumberFormat="1"/>
    <xf numFmtId="0" fontId="36" fillId="0" borderId="0" xfId="0" applyFont="1" applyAlignment="1">
      <alignment horizontal="left" vertical="center"/>
    </xf>
    <xf numFmtId="0" fontId="2" fillId="0" borderId="0" xfId="0" applyFont="1" applyAlignment="1">
      <alignment horizontal="left"/>
    </xf>
    <xf numFmtId="175" fontId="31" fillId="0" borderId="0" xfId="0" applyNumberFormat="1" applyFont="1" applyBorder="1" applyAlignment="1">
      <alignment horizontal="center"/>
    </xf>
    <xf numFmtId="0" fontId="2" fillId="27" borderId="0" xfId="0" applyFont="1" applyFill="1"/>
    <xf numFmtId="0" fontId="2" fillId="27" borderId="0" xfId="0" applyFont="1" applyFill="1" applyAlignment="1">
      <alignment horizontal="right"/>
    </xf>
    <xf numFmtId="176" fontId="0" fillId="0" borderId="0" xfId="0" applyNumberFormat="1"/>
    <xf numFmtId="0" fontId="2" fillId="28" borderId="12" xfId="0" applyFont="1" applyFill="1" applyBorder="1" applyAlignment="1">
      <alignment horizontal="center"/>
    </xf>
    <xf numFmtId="0" fontId="2" fillId="28" borderId="22" xfId="0" applyFont="1" applyFill="1" applyBorder="1" applyAlignment="1">
      <alignment horizontal="center"/>
    </xf>
    <xf numFmtId="0" fontId="2" fillId="24" borderId="27" xfId="0" applyFont="1" applyFill="1" applyBorder="1" applyAlignment="1">
      <alignment horizontal="center"/>
    </xf>
    <xf numFmtId="0" fontId="2" fillId="24" borderId="28" xfId="0" applyFont="1" applyFill="1" applyBorder="1" applyAlignment="1">
      <alignment horizontal="center"/>
    </xf>
    <xf numFmtId="0" fontId="2" fillId="24" borderId="29" xfId="0" applyFont="1" applyFill="1" applyBorder="1" applyAlignment="1">
      <alignment horizontal="center"/>
    </xf>
    <xf numFmtId="0" fontId="2" fillId="24" borderId="30" xfId="0" applyFont="1" applyFill="1" applyBorder="1" applyAlignment="1">
      <alignment horizontal="center"/>
    </xf>
    <xf numFmtId="0" fontId="2" fillId="29" borderId="30" xfId="0" applyFont="1" applyFill="1" applyBorder="1" applyAlignment="1">
      <alignment horizontal="center"/>
    </xf>
    <xf numFmtId="0" fontId="2" fillId="29" borderId="31" xfId="0" applyFont="1" applyFill="1" applyBorder="1" applyAlignment="1">
      <alignment horizontal="center"/>
    </xf>
    <xf numFmtId="1" fontId="0" fillId="0" borderId="0" xfId="0" applyNumberFormat="1"/>
    <xf numFmtId="0" fontId="1" fillId="0" borderId="0" xfId="38" applyFont="1" applyAlignment="1">
      <alignment horizontal="left"/>
    </xf>
    <xf numFmtId="0" fontId="0" fillId="0" borderId="24" xfId="0" applyBorder="1"/>
    <xf numFmtId="0" fontId="1" fillId="0" borderId="10" xfId="0" applyFont="1" applyBorder="1" applyAlignment="1">
      <alignment horizontal="right"/>
    </xf>
    <xf numFmtId="9" fontId="38" fillId="0" borderId="16" xfId="0" applyNumberFormat="1" applyFont="1" applyBorder="1" applyAlignment="1">
      <alignment horizontal="center"/>
    </xf>
    <xf numFmtId="0" fontId="0" fillId="30" borderId="0" xfId="0" applyFill="1"/>
    <xf numFmtId="0" fontId="34" fillId="30" borderId="0" xfId="0" applyFont="1" applyFill="1" applyAlignment="1">
      <alignment horizontal="center"/>
    </xf>
    <xf numFmtId="0" fontId="1" fillId="30" borderId="0" xfId="0" applyFont="1" applyFill="1" applyAlignment="1">
      <alignment horizontal="center" wrapText="1"/>
    </xf>
    <xf numFmtId="169" fontId="4" fillId="30" borderId="0" xfId="0" applyNumberFormat="1" applyFont="1" applyFill="1" applyBorder="1"/>
    <xf numFmtId="49" fontId="38" fillId="30" borderId="0" xfId="0" applyNumberFormat="1" applyFont="1" applyFill="1" applyBorder="1" applyAlignment="1">
      <alignment vertical="top"/>
    </xf>
    <xf numFmtId="175" fontId="1" fillId="0" borderId="0" xfId="0" applyNumberFormat="1" applyFont="1" applyBorder="1" applyAlignment="1">
      <alignment horizontal="center"/>
    </xf>
    <xf numFmtId="0" fontId="40" fillId="0" borderId="0" xfId="0" applyFont="1" applyAlignment="1">
      <alignment horizontal="left"/>
    </xf>
    <xf numFmtId="174" fontId="2" fillId="0" borderId="34" xfId="0" applyNumberFormat="1" applyFont="1" applyBorder="1" applyAlignment="1">
      <alignment horizontal="center" vertical="top"/>
    </xf>
    <xf numFmtId="174" fontId="2" fillId="0" borderId="29" xfId="0" applyNumberFormat="1" applyFont="1" applyBorder="1" applyAlignment="1">
      <alignment horizontal="center" vertical="top"/>
    </xf>
    <xf numFmtId="174" fontId="31" fillId="24" borderId="14" xfId="0" applyNumberFormat="1" applyFont="1" applyFill="1" applyBorder="1" applyAlignment="1">
      <alignment horizontal="center"/>
    </xf>
    <xf numFmtId="4" fontId="1" fillId="0" borderId="0" xfId="28" applyNumberFormat="1" applyFont="1" applyFill="1" applyAlignment="1"/>
    <xf numFmtId="0" fontId="1" fillId="0" borderId="0" xfId="0" applyFont="1" applyBorder="1" applyAlignment="1">
      <alignment horizontal="center"/>
    </xf>
    <xf numFmtId="0" fontId="0" fillId="0" borderId="0" xfId="0" applyBorder="1" applyAlignment="1"/>
    <xf numFmtId="4" fontId="1" fillId="0" borderId="0" xfId="28" applyNumberFormat="1" applyFont="1" applyFill="1" applyBorder="1"/>
    <xf numFmtId="0" fontId="38" fillId="30" borderId="25" xfId="0" applyFont="1" applyFill="1" applyBorder="1" applyAlignment="1">
      <alignment horizontal="center" vertical="top"/>
    </xf>
    <xf numFmtId="0" fontId="38" fillId="30" borderId="0" xfId="0" applyFont="1" applyFill="1" applyBorder="1" applyAlignment="1">
      <alignment horizontal="center" vertical="top"/>
    </xf>
    <xf numFmtId="0" fontId="39" fillId="0" borderId="13" xfId="0" applyFont="1" applyBorder="1" applyAlignment="1" applyProtection="1">
      <alignment horizontal="center"/>
      <protection locked="0"/>
    </xf>
    <xf numFmtId="3" fontId="1" fillId="0" borderId="0" xfId="28" applyNumberFormat="1" applyFont="1" applyFill="1" applyAlignment="1"/>
    <xf numFmtId="1" fontId="35" fillId="26" borderId="26" xfId="0" applyNumberFormat="1" applyFont="1" applyFill="1" applyBorder="1" applyAlignment="1">
      <alignment horizontal="center"/>
    </xf>
    <xf numFmtId="164" fontId="0" fillId="0" borderId="0" xfId="0" applyNumberFormat="1" applyFill="1" applyBorder="1" applyAlignment="1"/>
    <xf numFmtId="2" fontId="0" fillId="0" borderId="0" xfId="0" applyNumberFormat="1" applyFill="1" applyBorder="1" applyAlignment="1"/>
    <xf numFmtId="165" fontId="0" fillId="0" borderId="0" xfId="0" applyNumberFormat="1" applyFill="1" applyBorder="1" applyAlignment="1"/>
    <xf numFmtId="174" fontId="1" fillId="0" borderId="0" xfId="28" applyNumberFormat="1" applyFont="1" applyFill="1" applyAlignment="1"/>
    <xf numFmtId="2" fontId="1" fillId="0" borderId="0" xfId="28" applyNumberFormat="1" applyFont="1" applyFill="1" applyAlignment="1"/>
    <xf numFmtId="0" fontId="1" fillId="31" borderId="0" xfId="0" applyFont="1" applyFill="1" applyAlignment="1">
      <alignment horizontal="center"/>
    </xf>
    <xf numFmtId="179" fontId="2" fillId="31" borderId="0" xfId="0" applyNumberFormat="1" applyFont="1" applyFill="1" applyAlignment="1">
      <alignment horizontal="right"/>
    </xf>
    <xf numFmtId="180" fontId="2" fillId="31" borderId="0" xfId="0" applyNumberFormat="1" applyFont="1" applyFill="1" applyAlignment="1">
      <alignment horizontal="right"/>
    </xf>
    <xf numFmtId="0" fontId="2" fillId="31" borderId="0" xfId="0" applyNumberFormat="1" applyFont="1" applyFill="1" applyAlignment="1">
      <alignment horizontal="center"/>
    </xf>
    <xf numFmtId="175" fontId="1" fillId="0" borderId="0" xfId="0" applyNumberFormat="1" applyFont="1" applyFill="1" applyBorder="1" applyAlignment="1">
      <alignment horizontal="center"/>
    </xf>
    <xf numFmtId="3" fontId="0" fillId="0" borderId="0" xfId="28" applyNumberFormat="1" applyFont="1" applyFill="1"/>
    <xf numFmtId="0" fontId="0" fillId="0" borderId="0" xfId="0" applyFill="1" applyBorder="1" applyAlignment="1"/>
    <xf numFmtId="0" fontId="1" fillId="26" borderId="0" xfId="0" applyNumberFormat="1" applyFont="1" applyFill="1" applyBorder="1" applyAlignment="1">
      <alignment horizontal="center"/>
    </xf>
    <xf numFmtId="0" fontId="0" fillId="30" borderId="0" xfId="0" applyFill="1" applyAlignment="1">
      <alignment horizontal="right"/>
    </xf>
    <xf numFmtId="0" fontId="38" fillId="28" borderId="11" xfId="0" applyFont="1" applyFill="1" applyBorder="1" applyAlignment="1">
      <alignment horizontal="center"/>
    </xf>
    <xf numFmtId="0" fontId="2" fillId="28" borderId="17" xfId="0" applyFont="1" applyFill="1" applyBorder="1"/>
    <xf numFmtId="0" fontId="0" fillId="28" borderId="12" xfId="0" applyFill="1" applyBorder="1"/>
    <xf numFmtId="0" fontId="0" fillId="28" borderId="18" xfId="0" applyFill="1" applyBorder="1"/>
    <xf numFmtId="0" fontId="1" fillId="30" borderId="0" xfId="0" quotePrefix="1" applyFont="1" applyFill="1" applyAlignment="1">
      <alignment horizontal="right"/>
    </xf>
    <xf numFmtId="182" fontId="38" fillId="28" borderId="11" xfId="44" applyNumberFormat="1" applyFont="1" applyFill="1" applyBorder="1" applyAlignment="1">
      <alignment horizontal="center"/>
    </xf>
    <xf numFmtId="0" fontId="1" fillId="0" borderId="0" xfId="0" applyFont="1" applyAlignment="1">
      <alignment horizontal="left" indent="3"/>
    </xf>
    <xf numFmtId="0" fontId="38" fillId="28" borderId="15" xfId="0" applyFont="1" applyFill="1" applyBorder="1" applyAlignment="1">
      <alignment horizontal="center"/>
    </xf>
    <xf numFmtId="0" fontId="1" fillId="28" borderId="11" xfId="0" applyFont="1" applyFill="1" applyBorder="1" applyAlignment="1">
      <alignment horizontal="right"/>
    </xf>
    <xf numFmtId="0" fontId="1" fillId="28" borderId="20" xfId="0" applyFont="1" applyFill="1" applyBorder="1" applyAlignment="1">
      <alignment horizontal="right"/>
    </xf>
    <xf numFmtId="0" fontId="1" fillId="26" borderId="0" xfId="0" applyFont="1" applyFill="1" applyBorder="1" applyAlignment="1">
      <alignment horizontal="center"/>
    </xf>
    <xf numFmtId="0" fontId="30" fillId="0" borderId="21" xfId="0" applyFont="1" applyBorder="1" applyAlignment="1" applyProtection="1">
      <alignment horizontal="center"/>
      <protection locked="0"/>
    </xf>
    <xf numFmtId="0" fontId="4" fillId="0" borderId="22" xfId="0" applyFont="1" applyFill="1" applyBorder="1" applyAlignment="1">
      <alignment horizontal="right"/>
    </xf>
    <xf numFmtId="173" fontId="31" fillId="0" borderId="22" xfId="0" applyNumberFormat="1" applyFont="1" applyBorder="1" applyAlignment="1">
      <alignment horizontal="center"/>
    </xf>
    <xf numFmtId="0" fontId="1" fillId="0" borderId="22" xfId="0" applyFont="1" applyBorder="1" applyAlignment="1">
      <alignment horizontal="right"/>
    </xf>
    <xf numFmtId="4" fontId="4" fillId="0" borderId="23" xfId="0" applyNumberFormat="1" applyFont="1" applyBorder="1" applyAlignment="1">
      <alignment horizontal="center"/>
    </xf>
    <xf numFmtId="0" fontId="0" fillId="0" borderId="14" xfId="0" applyBorder="1"/>
    <xf numFmtId="0" fontId="0" fillId="0" borderId="13" xfId="0" applyBorder="1" applyAlignment="1"/>
    <xf numFmtId="0" fontId="0" fillId="0" borderId="14" xfId="0" applyBorder="1" applyAlignment="1"/>
    <xf numFmtId="0" fontId="0" fillId="0" borderId="21" xfId="0" applyBorder="1" applyAlignment="1"/>
    <xf numFmtId="0" fontId="0" fillId="0" borderId="23" xfId="0" applyBorder="1" applyAlignment="1"/>
    <xf numFmtId="0" fontId="2" fillId="0" borderId="17" xfId="0" applyFont="1" applyBorder="1"/>
    <xf numFmtId="0" fontId="0" fillId="0" borderId="22" xfId="0" applyBorder="1"/>
    <xf numFmtId="2" fontId="0" fillId="0" borderId="39" xfId="0" applyNumberFormat="1" applyFill="1" applyBorder="1"/>
    <xf numFmtId="0" fontId="2" fillId="30" borderId="0" xfId="0" applyFont="1" applyFill="1" applyBorder="1" applyAlignment="1">
      <alignment horizontal="left"/>
    </xf>
    <xf numFmtId="0" fontId="1" fillId="0" borderId="0" xfId="0" applyFont="1" applyFill="1"/>
    <xf numFmtId="0" fontId="1" fillId="0" borderId="21" xfId="0" applyFont="1" applyBorder="1" applyAlignment="1">
      <alignment horizontal="center"/>
    </xf>
    <xf numFmtId="0" fontId="1" fillId="0" borderId="23" xfId="0" applyFont="1" applyBorder="1" applyAlignment="1">
      <alignment horizontal="center"/>
    </xf>
    <xf numFmtId="0" fontId="1" fillId="0" borderId="13" xfId="0" applyFont="1" applyBorder="1" applyAlignment="1">
      <alignment horizontal="center"/>
    </xf>
    <xf numFmtId="0" fontId="1" fillId="26" borderId="13" xfId="0" applyFont="1" applyFill="1" applyBorder="1" applyAlignment="1">
      <alignment horizontal="center"/>
    </xf>
    <xf numFmtId="0" fontId="1" fillId="26" borderId="14" xfId="0" applyFont="1" applyFill="1" applyBorder="1" applyAlignment="1">
      <alignment horizontal="center"/>
    </xf>
    <xf numFmtId="0" fontId="1" fillId="0" borderId="22" xfId="0" applyFont="1" applyBorder="1" applyAlignment="1">
      <alignment horizontal="center"/>
    </xf>
    <xf numFmtId="0" fontId="0" fillId="32" borderId="0" xfId="0" applyFill="1"/>
    <xf numFmtId="0" fontId="43" fillId="32" borderId="0" xfId="0" applyFont="1" applyFill="1" applyBorder="1" applyAlignment="1">
      <alignment horizontal="left"/>
    </xf>
    <xf numFmtId="0" fontId="38" fillId="32" borderId="0" xfId="0" applyFont="1" applyFill="1"/>
    <xf numFmtId="0" fontId="1" fillId="32" borderId="0" xfId="0" applyFont="1" applyFill="1" applyBorder="1" applyAlignment="1">
      <alignment horizontal="center"/>
    </xf>
    <xf numFmtId="0" fontId="1" fillId="32" borderId="0" xfId="0" applyFont="1" applyFill="1" applyBorder="1"/>
    <xf numFmtId="0" fontId="2" fillId="32" borderId="0" xfId="0" applyFont="1" applyFill="1"/>
    <xf numFmtId="0" fontId="4" fillId="0" borderId="26" xfId="0" applyFont="1" applyBorder="1"/>
    <xf numFmtId="0" fontId="0" fillId="31" borderId="0" xfId="0" applyFill="1"/>
    <xf numFmtId="0" fontId="2" fillId="0" borderId="0" xfId="0" applyFont="1" applyBorder="1" applyAlignment="1">
      <alignment horizontal="center"/>
    </xf>
    <xf numFmtId="181" fontId="2" fillId="0" borderId="0" xfId="0" applyNumberFormat="1" applyFont="1" applyBorder="1" applyAlignment="1">
      <alignment horizontal="center"/>
    </xf>
    <xf numFmtId="0" fontId="2" fillId="33" borderId="0" xfId="0" applyFont="1" applyFill="1" applyAlignment="1"/>
    <xf numFmtId="0" fontId="1" fillId="33" borderId="0" xfId="0" applyFont="1" applyFill="1" applyAlignment="1"/>
    <xf numFmtId="177" fontId="2" fillId="33" borderId="0" xfId="0" applyNumberFormat="1" applyFont="1" applyFill="1" applyAlignment="1">
      <alignment horizontal="center"/>
    </xf>
    <xf numFmtId="178" fontId="2" fillId="33" borderId="0" xfId="0" applyNumberFormat="1" applyFont="1" applyFill="1" applyAlignment="1">
      <alignment horizontal="center"/>
    </xf>
    <xf numFmtId="0" fontId="1" fillId="0" borderId="0" xfId="38" applyFont="1" applyAlignment="1">
      <alignment horizontal="left" indent="2"/>
    </xf>
    <xf numFmtId="0" fontId="1" fillId="32" borderId="0" xfId="38" applyFont="1" applyFill="1" applyAlignment="1">
      <alignment horizontal="left"/>
    </xf>
    <xf numFmtId="0" fontId="4" fillId="32" borderId="0" xfId="38" applyFill="1"/>
    <xf numFmtId="0" fontId="1" fillId="32" borderId="0" xfId="38" applyFont="1" applyFill="1"/>
    <xf numFmtId="0" fontId="1" fillId="32" borderId="0" xfId="38" applyFont="1" applyFill="1" applyAlignment="1">
      <alignment horizontal="left" indent="1"/>
    </xf>
    <xf numFmtId="0" fontId="4" fillId="0" borderId="0" xfId="38" applyFill="1"/>
    <xf numFmtId="0" fontId="38" fillId="28" borderId="0" xfId="0" applyFont="1" applyFill="1" applyBorder="1" applyAlignment="1">
      <alignment horizontal="center" vertical="top" wrapText="1"/>
    </xf>
    <xf numFmtId="0" fontId="38" fillId="33" borderId="20" xfId="0" applyFont="1" applyFill="1" applyBorder="1" applyAlignment="1">
      <alignment horizontal="center"/>
    </xf>
    <xf numFmtId="0" fontId="1" fillId="33" borderId="11" xfId="0" applyFont="1" applyFill="1" applyBorder="1" applyAlignment="1">
      <alignment horizontal="center"/>
    </xf>
    <xf numFmtId="0" fontId="38" fillId="33" borderId="13" xfId="0" applyFont="1" applyFill="1" applyBorder="1" applyAlignment="1">
      <alignment horizontal="center"/>
    </xf>
    <xf numFmtId="0" fontId="1" fillId="33" borderId="0" xfId="0" applyFont="1" applyFill="1" applyBorder="1" applyAlignment="1">
      <alignment horizontal="center"/>
    </xf>
    <xf numFmtId="173" fontId="1" fillId="33" borderId="0" xfId="0" applyNumberFormat="1" applyFont="1" applyFill="1" applyBorder="1" applyAlignment="1">
      <alignment horizontal="center"/>
    </xf>
    <xf numFmtId="165" fontId="1" fillId="33" borderId="0" xfId="0" applyNumberFormat="1" applyFont="1" applyFill="1" applyBorder="1" applyAlignment="1">
      <alignment horizontal="center"/>
    </xf>
    <xf numFmtId="165" fontId="1" fillId="33" borderId="40" xfId="0" applyNumberFormat="1" applyFont="1" applyFill="1" applyBorder="1" applyAlignment="1">
      <alignment horizontal="center" wrapText="1"/>
    </xf>
    <xf numFmtId="0" fontId="0" fillId="31" borderId="0" xfId="0" applyFill="1" applyBorder="1"/>
    <xf numFmtId="0" fontId="1" fillId="31" borderId="0" xfId="0" applyFont="1" applyFill="1" applyBorder="1" applyAlignment="1">
      <alignment horizontal="right"/>
    </xf>
    <xf numFmtId="0" fontId="32" fillId="0" borderId="13" xfId="0" applyFont="1" applyBorder="1" applyAlignment="1" applyProtection="1">
      <alignment horizontal="left"/>
      <protection locked="0"/>
    </xf>
    <xf numFmtId="0" fontId="1" fillId="0" borderId="0" xfId="0" applyFont="1" applyFill="1" applyBorder="1"/>
    <xf numFmtId="0" fontId="38" fillId="31" borderId="14" xfId="0" applyFont="1" applyFill="1" applyBorder="1" applyAlignment="1">
      <alignment horizontal="center" wrapText="1"/>
    </xf>
    <xf numFmtId="0" fontId="0" fillId="31" borderId="26" xfId="0" applyFill="1" applyBorder="1"/>
    <xf numFmtId="0" fontId="0" fillId="31" borderId="22" xfId="0" applyFill="1" applyBorder="1"/>
    <xf numFmtId="0" fontId="1" fillId="31" borderId="22" xfId="0" applyFont="1" applyFill="1" applyBorder="1" applyAlignment="1">
      <alignment horizontal="right"/>
    </xf>
    <xf numFmtId="0" fontId="38" fillId="31" borderId="14" xfId="0" applyFont="1" applyFill="1" applyBorder="1" applyAlignment="1">
      <alignment horizontal="center"/>
    </xf>
    <xf numFmtId="0" fontId="38" fillId="31" borderId="23" xfId="0" applyFont="1" applyFill="1" applyBorder="1" applyAlignment="1">
      <alignment horizontal="center"/>
    </xf>
    <xf numFmtId="183" fontId="1" fillId="0" borderId="0" xfId="28" applyNumberFormat="1" applyFont="1" applyFill="1" applyAlignment="1"/>
    <xf numFmtId="0" fontId="0" fillId="31" borderId="41" xfId="0" applyFill="1" applyBorder="1"/>
    <xf numFmtId="0" fontId="1" fillId="31" borderId="11" xfId="0" applyFont="1" applyFill="1" applyBorder="1" applyAlignment="1">
      <alignment horizontal="right"/>
    </xf>
    <xf numFmtId="0" fontId="38" fillId="31" borderId="15" xfId="0" applyFont="1" applyFill="1" applyBorder="1" applyAlignment="1">
      <alignment horizontal="center" wrapText="1"/>
    </xf>
    <xf numFmtId="165" fontId="1" fillId="31" borderId="24" xfId="0" applyNumberFormat="1" applyFont="1" applyFill="1" applyBorder="1" applyAlignment="1">
      <alignment horizontal="center" wrapText="1"/>
    </xf>
    <xf numFmtId="165" fontId="1" fillId="31" borderId="16" xfId="0" applyNumberFormat="1" applyFont="1" applyFill="1" applyBorder="1" applyAlignment="1">
      <alignment horizontal="center"/>
    </xf>
    <xf numFmtId="0" fontId="2" fillId="31" borderId="25" xfId="0" applyFont="1" applyFill="1" applyBorder="1" applyAlignment="1">
      <alignment horizontal="center" wrapText="1"/>
    </xf>
    <xf numFmtId="0" fontId="2" fillId="31" borderId="24" xfId="0" applyFont="1" applyFill="1" applyBorder="1" applyAlignment="1">
      <alignment horizontal="center"/>
    </xf>
    <xf numFmtId="0" fontId="2" fillId="31" borderId="25" xfId="0" applyFont="1" applyFill="1" applyBorder="1" applyAlignment="1">
      <alignment horizontal="center"/>
    </xf>
    <xf numFmtId="0" fontId="2" fillId="31" borderId="0" xfId="0" applyFont="1" applyFill="1"/>
    <xf numFmtId="0" fontId="1" fillId="0" borderId="0" xfId="0" applyFont="1" applyAlignment="1">
      <alignment horizontal="right"/>
    </xf>
    <xf numFmtId="4" fontId="2" fillId="0" borderId="0" xfId="0" applyNumberFormat="1" applyFont="1"/>
    <xf numFmtId="4" fontId="1" fillId="0" borderId="0" xfId="0" applyNumberFormat="1" applyFont="1"/>
    <xf numFmtId="0" fontId="1" fillId="0" borderId="0" xfId="0" applyFont="1" applyAlignment="1">
      <alignment horizontal="center"/>
    </xf>
    <xf numFmtId="4" fontId="38" fillId="0" borderId="0" xfId="0" applyNumberFormat="1" applyFont="1" applyAlignment="1">
      <alignment horizontal="center"/>
    </xf>
    <xf numFmtId="0" fontId="0" fillId="0" borderId="0" xfId="0" applyAlignment="1">
      <alignment horizontal="center"/>
    </xf>
    <xf numFmtId="184" fontId="38" fillId="0" borderId="0" xfId="0" applyNumberFormat="1" applyFont="1"/>
    <xf numFmtId="0" fontId="35" fillId="28" borderId="0" xfId="0" applyFont="1" applyFill="1" applyAlignment="1">
      <alignment horizontal="center"/>
    </xf>
    <xf numFmtId="4" fontId="38" fillId="28" borderId="0" xfId="0" applyNumberFormat="1" applyFont="1" applyFill="1" applyAlignment="1">
      <alignment horizontal="center"/>
    </xf>
    <xf numFmtId="4" fontId="35" fillId="28" borderId="35" xfId="0" applyNumberFormat="1" applyFont="1" applyFill="1" applyBorder="1" applyAlignment="1">
      <alignment horizontal="center"/>
    </xf>
    <xf numFmtId="4" fontId="35" fillId="28" borderId="36" xfId="0" applyNumberFormat="1" applyFont="1" applyFill="1" applyBorder="1" applyAlignment="1">
      <alignment horizontal="center"/>
    </xf>
    <xf numFmtId="4" fontId="35" fillId="28" borderId="42" xfId="0" applyNumberFormat="1" applyFont="1" applyFill="1" applyBorder="1" applyAlignment="1">
      <alignment horizontal="center"/>
    </xf>
    <xf numFmtId="4" fontId="0" fillId="28" borderId="36" xfId="0" applyNumberFormat="1" applyFill="1" applyBorder="1" applyAlignment="1">
      <alignment horizontal="center"/>
    </xf>
    <xf numFmtId="4" fontId="0" fillId="28" borderId="42" xfId="0" applyNumberFormat="1" applyFill="1" applyBorder="1" applyAlignment="1">
      <alignment horizontal="center"/>
    </xf>
    <xf numFmtId="4" fontId="0" fillId="0" borderId="0" xfId="0" applyNumberFormat="1" applyFill="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85" fontId="0" fillId="0" borderId="0" xfId="0" applyNumberFormat="1"/>
    <xf numFmtId="4" fontId="1" fillId="0" borderId="0" xfId="0" applyNumberFormat="1" applyFont="1" applyAlignment="1">
      <alignment horizontal="left" indent="1"/>
    </xf>
    <xf numFmtId="4" fontId="1" fillId="0" borderId="0" xfId="0" applyNumberFormat="1" applyFont="1" applyAlignment="1">
      <alignment horizontal="left" indent="3"/>
    </xf>
    <xf numFmtId="0" fontId="2" fillId="0" borderId="0" xfId="38" applyFont="1" applyAlignment="1">
      <alignment horizontal="left"/>
    </xf>
    <xf numFmtId="0" fontId="1" fillId="0" borderId="0" xfId="38" applyFont="1" applyAlignment="1">
      <alignment horizontal="right"/>
    </xf>
    <xf numFmtId="4" fontId="0" fillId="0" borderId="0" xfId="0" applyNumberFormat="1" applyAlignment="1">
      <alignment horizontal="left" indent="5"/>
    </xf>
    <xf numFmtId="0" fontId="0" fillId="28" borderId="0" xfId="0" applyFill="1"/>
    <xf numFmtId="0" fontId="1" fillId="0" borderId="0" xfId="0" applyFont="1" applyBorder="1" applyAlignment="1">
      <alignment horizontal="right"/>
    </xf>
    <xf numFmtId="0" fontId="38" fillId="0" borderId="0" xfId="0" applyFont="1" applyBorder="1"/>
    <xf numFmtId="0" fontId="1" fillId="0" borderId="0" xfId="0" applyFont="1" applyFill="1" applyBorder="1" applyAlignment="1">
      <alignment horizontal="center"/>
    </xf>
    <xf numFmtId="165" fontId="0" fillId="0" borderId="0" xfId="0" applyNumberFormat="1"/>
    <xf numFmtId="186" fontId="0" fillId="0" borderId="0" xfId="0" applyNumberFormat="1"/>
    <xf numFmtId="0" fontId="1" fillId="0" borderId="0" xfId="0" applyFont="1" applyAlignment="1">
      <alignment horizontal="center"/>
    </xf>
    <xf numFmtId="0" fontId="1" fillId="0" borderId="0" xfId="0" applyFont="1" applyAlignment="1">
      <alignment horizontal="left" indent="4"/>
    </xf>
    <xf numFmtId="0" fontId="1" fillId="0" borderId="0" xfId="0" applyFont="1" applyBorder="1" applyAlignment="1">
      <alignment horizontal="center"/>
    </xf>
    <xf numFmtId="0" fontId="1" fillId="0" borderId="14" xfId="0" applyFont="1" applyBorder="1" applyAlignment="1">
      <alignment horizontal="center"/>
    </xf>
    <xf numFmtId="0" fontId="38" fillId="0" borderId="0" xfId="0" applyFont="1" applyFill="1" applyBorder="1" applyAlignment="1">
      <alignment horizontal="center"/>
    </xf>
    <xf numFmtId="0" fontId="1" fillId="28" borderId="0" xfId="0" applyFont="1" applyFill="1" applyBorder="1" applyAlignment="1">
      <alignment horizontal="center"/>
    </xf>
    <xf numFmtId="0" fontId="1" fillId="0" borderId="13" xfId="0" applyFont="1" applyBorder="1"/>
    <xf numFmtId="0" fontId="38" fillId="0" borderId="13" xfId="0" applyFont="1" applyBorder="1" applyAlignment="1">
      <alignment horizontal="center"/>
    </xf>
    <xf numFmtId="0" fontId="38" fillId="28" borderId="0" xfId="0" applyFont="1" applyFill="1" applyBorder="1" applyAlignment="1">
      <alignment horizontal="center"/>
    </xf>
    <xf numFmtId="0" fontId="38" fillId="0" borderId="0" xfId="0" applyFont="1" applyBorder="1" applyAlignment="1">
      <alignment horizontal="center"/>
    </xf>
    <xf numFmtId="0" fontId="0" fillId="0" borderId="0" xfId="0" applyBorder="1" applyAlignment="1">
      <alignment horizontal="center"/>
    </xf>
    <xf numFmtId="0" fontId="38" fillId="0" borderId="14" xfId="0" applyFont="1" applyFill="1" applyBorder="1" applyAlignment="1">
      <alignment horizontal="center"/>
    </xf>
    <xf numFmtId="0" fontId="1" fillId="28" borderId="13" xfId="0" applyFont="1" applyFill="1" applyBorder="1" applyAlignment="1">
      <alignment horizontal="right"/>
    </xf>
    <xf numFmtId="0" fontId="0" fillId="28" borderId="0" xfId="0" applyFill="1" applyBorder="1" applyAlignment="1">
      <alignment horizontal="center"/>
    </xf>
    <xf numFmtId="0" fontId="0" fillId="28" borderId="22" xfId="0" applyFill="1" applyBorder="1" applyAlignment="1">
      <alignment horizontal="center"/>
    </xf>
    <xf numFmtId="0" fontId="2" fillId="0" borderId="43" xfId="0" applyFont="1" applyBorder="1"/>
    <xf numFmtId="0" fontId="0" fillId="0" borderId="44" xfId="0" applyBorder="1"/>
    <xf numFmtId="0" fontId="0" fillId="0" borderId="45" xfId="0" applyBorder="1"/>
    <xf numFmtId="0" fontId="1" fillId="28" borderId="21" xfId="0" applyFont="1" applyFill="1" applyBorder="1" applyAlignment="1">
      <alignment horizontal="right"/>
    </xf>
    <xf numFmtId="0" fontId="1" fillId="0" borderId="0" xfId="0" applyFont="1" applyAlignment="1">
      <alignment horizontal="center"/>
    </xf>
    <xf numFmtId="0" fontId="38" fillId="0" borderId="47" xfId="0" applyFont="1" applyBorder="1" applyAlignment="1">
      <alignment horizontal="center"/>
    </xf>
    <xf numFmtId="0" fontId="38" fillId="0" borderId="11" xfId="0" applyFont="1" applyBorder="1"/>
    <xf numFmtId="2" fontId="0" fillId="0" borderId="0" xfId="0" applyNumberFormat="1"/>
    <xf numFmtId="0" fontId="1" fillId="0" borderId="0" xfId="0" applyFont="1" applyBorder="1" applyAlignment="1">
      <alignment horizontal="center"/>
    </xf>
    <xf numFmtId="0" fontId="2" fillId="29" borderId="32" xfId="0" applyFont="1" applyFill="1" applyBorder="1" applyAlignment="1">
      <alignment horizontal="center"/>
    </xf>
    <xf numFmtId="0" fontId="2" fillId="29" borderId="33" xfId="0" applyFont="1" applyFill="1" applyBorder="1" applyAlignment="1">
      <alignment horizontal="center"/>
    </xf>
    <xf numFmtId="0" fontId="2" fillId="24" borderId="34" xfId="0" applyFont="1" applyFill="1" applyBorder="1" applyAlignment="1">
      <alignment horizontal="center"/>
    </xf>
    <xf numFmtId="0" fontId="2" fillId="24" borderId="32" xfId="0" applyFont="1" applyFill="1" applyBorder="1" applyAlignment="1">
      <alignment horizontal="center"/>
    </xf>
    <xf numFmtId="0" fontId="1" fillId="0" borderId="24" xfId="0" applyFont="1" applyBorder="1" applyAlignment="1">
      <alignment horizontal="center"/>
    </xf>
    <xf numFmtId="0" fontId="1" fillId="0" borderId="10" xfId="0" applyFont="1" applyBorder="1" applyAlignment="1">
      <alignment horizontal="center"/>
    </xf>
    <xf numFmtId="0" fontId="1" fillId="0" borderId="25" xfId="0" applyFont="1" applyBorder="1" applyAlignment="1">
      <alignment horizontal="center"/>
    </xf>
    <xf numFmtId="0" fontId="1" fillId="0" borderId="0" xfId="0" applyFont="1" applyBorder="1" applyAlignment="1">
      <alignment horizontal="center"/>
    </xf>
    <xf numFmtId="0" fontId="1" fillId="0" borderId="14" xfId="0" applyFont="1" applyBorder="1" applyAlignment="1">
      <alignment horizontal="center"/>
    </xf>
    <xf numFmtId="0" fontId="0" fillId="0" borderId="37" xfId="0" applyFill="1" applyBorder="1" applyAlignment="1">
      <alignment horizontal="center" wrapText="1"/>
    </xf>
    <xf numFmtId="0" fontId="0" fillId="0" borderId="38" xfId="0" applyFill="1" applyBorder="1" applyAlignment="1">
      <alignment horizontal="center" wrapText="1"/>
    </xf>
    <xf numFmtId="0" fontId="1" fillId="0" borderId="35" xfId="0" applyFont="1" applyBorder="1" applyAlignment="1">
      <alignment horizontal="center" wrapText="1"/>
    </xf>
    <xf numFmtId="0" fontId="1" fillId="0" borderId="36" xfId="0" applyFont="1" applyBorder="1" applyAlignment="1">
      <alignment horizontal="center" wrapText="1"/>
    </xf>
    <xf numFmtId="0" fontId="38" fillId="0" borderId="25" xfId="0" applyFont="1" applyFill="1" applyBorder="1" applyAlignment="1">
      <alignment horizontal="center" vertical="top"/>
    </xf>
    <xf numFmtId="0" fontId="38" fillId="0" borderId="0" xfId="0" applyFont="1" applyFill="1" applyBorder="1" applyAlignment="1">
      <alignment horizontal="center" vertical="top"/>
    </xf>
    <xf numFmtId="2" fontId="2" fillId="0" borderId="0" xfId="0" applyNumberFormat="1" applyFont="1" applyBorder="1" applyAlignment="1">
      <alignment horizontal="center" wrapText="1"/>
    </xf>
    <xf numFmtId="179" fontId="2" fillId="31" borderId="0" xfId="0" applyNumberFormat="1" applyFont="1" applyFill="1" applyAlignment="1">
      <alignment horizontal="center" wrapText="1"/>
    </xf>
    <xf numFmtId="0" fontId="1" fillId="0" borderId="17" xfId="0" applyFont="1" applyBorder="1" applyAlignment="1">
      <alignment horizontal="center"/>
    </xf>
    <xf numFmtId="0" fontId="1" fillId="0" borderId="12" xfId="0" applyFont="1" applyBorder="1" applyAlignment="1">
      <alignment horizontal="center"/>
    </xf>
    <xf numFmtId="0" fontId="1" fillId="0" borderId="18" xfId="0" applyFont="1" applyBorder="1" applyAlignment="1">
      <alignment horizontal="center"/>
    </xf>
    <xf numFmtId="0" fontId="2" fillId="0" borderId="0" xfId="0" applyFont="1" applyAlignment="1">
      <alignment horizontal="center" wrapText="1"/>
    </xf>
    <xf numFmtId="0" fontId="2" fillId="26" borderId="0" xfId="0" applyNumberFormat="1" applyFont="1" applyFill="1" applyBorder="1" applyAlignment="1">
      <alignment horizontal="center"/>
    </xf>
    <xf numFmtId="0" fontId="2" fillId="26" borderId="17" xfId="0" applyFont="1" applyFill="1" applyBorder="1" applyAlignment="1">
      <alignment horizontal="center"/>
    </xf>
    <xf numFmtId="0" fontId="2" fillId="26" borderId="18" xfId="0" applyFont="1" applyFill="1" applyBorder="1" applyAlignment="1">
      <alignment horizontal="center"/>
    </xf>
    <xf numFmtId="0" fontId="0" fillId="0" borderId="11" xfId="0" applyBorder="1"/>
    <xf numFmtId="0" fontId="0" fillId="0" borderId="18" xfId="0" applyBorder="1"/>
    <xf numFmtId="165" fontId="0" fillId="0" borderId="0" xfId="0" applyNumberFormat="1" applyBorder="1"/>
    <xf numFmtId="0" fontId="1" fillId="0" borderId="21" xfId="0" applyFont="1" applyBorder="1"/>
    <xf numFmtId="0" fontId="1" fillId="0" borderId="24" xfId="0" applyFont="1" applyBorder="1" applyAlignment="1">
      <alignment horizontal="center" wrapText="1"/>
    </xf>
    <xf numFmtId="0" fontId="1" fillId="0" borderId="46" xfId="0" applyFont="1" applyBorder="1" applyAlignment="1">
      <alignment horizontal="center" wrapText="1"/>
    </xf>
    <xf numFmtId="0" fontId="1" fillId="0" borderId="25" xfId="0" applyFont="1" applyBorder="1" applyAlignment="1">
      <alignment horizontal="center" wrapText="1"/>
    </xf>
    <xf numFmtId="0" fontId="1" fillId="0" borderId="40" xfId="0" applyFont="1" applyBorder="1" applyAlignment="1">
      <alignment horizontal="center" wrapText="1"/>
    </xf>
    <xf numFmtId="2" fontId="0" fillId="0" borderId="25" xfId="0" applyNumberFormat="1" applyBorder="1"/>
    <xf numFmtId="2" fontId="0" fillId="0" borderId="40" xfId="0" applyNumberFormat="1" applyBorder="1"/>
    <xf numFmtId="0" fontId="1" fillId="0" borderId="16" xfId="0" applyFont="1" applyBorder="1" applyAlignment="1">
      <alignment horizontal="center"/>
    </xf>
    <xf numFmtId="0" fontId="1" fillId="0" borderId="28" xfId="0" applyFont="1" applyBorder="1" applyAlignment="1">
      <alignment horizontal="center"/>
    </xf>
    <xf numFmtId="0" fontId="45" fillId="0" borderId="0" xfId="45" applyAlignment="1">
      <alignment horizontal="left" indent="2"/>
    </xf>
  </cellXfs>
  <cellStyles count="4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5" builtinId="8"/>
    <cellStyle name="Input" xfId="35" builtinId="20" customBuiltin="1"/>
    <cellStyle name="Linked Cell" xfId="36" builtinId="24" customBuiltin="1"/>
    <cellStyle name="Neutral" xfId="37" builtinId="28" customBuiltin="1"/>
    <cellStyle name="Normal" xfId="0" builtinId="0"/>
    <cellStyle name="Normal 2" xfId="38"/>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1">
    <dxf>
      <font>
        <b/>
        <i val="0"/>
        <condense val="0"/>
        <extend val="0"/>
        <color indexed="10"/>
      </font>
    </dxf>
  </dxfs>
  <tableStyles count="0" defaultTableStyle="TableStyleMedium9" defaultPivotStyle="PivotStyleLight16"/>
  <colors>
    <mruColors>
      <color rgb="FF008000"/>
      <color rgb="FFFFFF99"/>
      <color rgb="FF0000FF"/>
      <color rgb="FFFF0000"/>
      <color rgb="FF33CC33"/>
      <color rgb="FFFBD9D9"/>
      <color rgb="FFFFCCCC"/>
      <color rgb="FFCCFF99"/>
      <color rgb="FFE13FE5"/>
      <color rgb="FFCC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Ciena Corporation (CIEN) -NasdaqNM</c:v>
            </c:pt>
          </c:strCache>
        </c:strRef>
      </c:tx>
      <c:layout>
        <c:manualLayout>
          <c:xMode val="edge"/>
          <c:yMode val="edge"/>
          <c:x val="8.2741558491916528E-2"/>
          <c:y val="2.5234927395081905E-2"/>
        </c:manualLayout>
      </c:layout>
      <c:overlay val="0"/>
      <c:txPr>
        <a:bodyPr/>
        <a:lstStyle/>
        <a:p>
          <a:pPr>
            <a:defRPr sz="1200" baseline="0"/>
          </a:pPr>
          <a:endParaRPr lang="en-US"/>
        </a:p>
      </c:txPr>
    </c:title>
    <c:autoTitleDeleted val="0"/>
    <c:plotArea>
      <c:layout>
        <c:manualLayout>
          <c:xMode val="edge"/>
          <c:yMode val="edge"/>
          <c:x val="8.0965104040158688E-3"/>
          <c:y val="0.21648253531851522"/>
          <c:w val="0.98377637820776409"/>
          <c:h val="0.76920384951881016"/>
        </c:manualLayout>
      </c:layout>
      <c:barChart>
        <c:barDir val="col"/>
        <c:grouping val="clustered"/>
        <c:varyColors val="0"/>
        <c:ser>
          <c:idx val="4"/>
          <c:order val="24"/>
          <c:tx>
            <c:strRef>
              <c:f>CalculationsAndCharts!$Y$29</c:f>
              <c:strCache>
                <c:ptCount val="1"/>
                <c:pt idx="0">
                  <c:v>Price Cursor</c:v>
                </c:pt>
              </c:strCache>
            </c:strRef>
          </c:tx>
          <c:spPr>
            <a:solidFill>
              <a:srgbClr val="C00000"/>
            </a:solidFill>
            <a:ln>
              <a:noFill/>
            </a:ln>
          </c:spPr>
          <c:invertIfNegative val="0"/>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CalculationsAndCharts!$Y$32:$Y$98</c:f>
              <c:numCache>
                <c:formatCode>0</c:formatCode>
                <c:ptCount val="6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16.7</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numCache>
            </c:numRef>
          </c:val>
        </c:ser>
        <c:dLbls>
          <c:showLegendKey val="0"/>
          <c:showVal val="0"/>
          <c:showCatName val="0"/>
          <c:showSerName val="0"/>
          <c:showPercent val="0"/>
          <c:showBubbleSize val="0"/>
        </c:dLbls>
        <c:gapWidth val="500"/>
        <c:overlap val="-100"/>
        <c:axId val="198804224"/>
        <c:axId val="198805760"/>
      </c:barChart>
      <c:barChart>
        <c:barDir val="col"/>
        <c:grouping val="clustered"/>
        <c:varyColors val="0"/>
        <c:ser>
          <c:idx val="23"/>
          <c:order val="22"/>
          <c:tx>
            <c:strRef>
              <c:f>CalculationsAndCharts!$CP$31</c:f>
              <c:strCache>
                <c:ptCount val="1"/>
                <c:pt idx="0">
                  <c:v>Cross up</c:v>
                </c:pt>
              </c:strCache>
            </c:strRef>
          </c:tx>
          <c:spPr>
            <a:solidFill>
              <a:srgbClr val="CCFF99">
                <a:alpha val="57000"/>
              </a:srgbClr>
            </a:solidFill>
            <a:ln>
              <a:noFill/>
            </a:ln>
          </c:spPr>
          <c:invertIfNegative val="0"/>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CalculationsAndCharts!$CP$32:$CP$98</c:f>
              <c:numCache>
                <c:formatCode>General</c:formatCode>
                <c:ptCount val="67"/>
                <c:pt idx="0">
                  <c:v>16.7</c:v>
                </c:pt>
                <c:pt idx="1">
                  <c:v>16.7</c:v>
                </c:pt>
                <c:pt idx="2">
                  <c:v>16.7</c:v>
                </c:pt>
                <c:pt idx="3">
                  <c:v>16.7</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16.7</c:v>
                </c:pt>
                <c:pt idx="21">
                  <c:v>16.7</c:v>
                </c:pt>
                <c:pt idx="22">
                  <c:v>#N/A</c:v>
                </c:pt>
                <c:pt idx="23">
                  <c:v>#N/A</c:v>
                </c:pt>
                <c:pt idx="24">
                  <c:v>#N/A</c:v>
                </c:pt>
                <c:pt idx="25">
                  <c:v>#N/A</c:v>
                </c:pt>
                <c:pt idx="26">
                  <c:v>16.7</c:v>
                </c:pt>
                <c:pt idx="27">
                  <c:v>16.7</c:v>
                </c:pt>
                <c:pt idx="28">
                  <c:v>16.7</c:v>
                </c:pt>
                <c:pt idx="29">
                  <c:v>16.7</c:v>
                </c:pt>
                <c:pt idx="30">
                  <c:v>16.7</c:v>
                </c:pt>
                <c:pt idx="31">
                  <c:v>16.7</c:v>
                </c:pt>
                <c:pt idx="32">
                  <c:v>16.7</c:v>
                </c:pt>
                <c:pt idx="33">
                  <c:v>16.7</c:v>
                </c:pt>
                <c:pt idx="34">
                  <c:v>16.7</c:v>
                </c:pt>
                <c:pt idx="35">
                  <c:v>16.7</c:v>
                </c:pt>
                <c:pt idx="36">
                  <c:v>16.7</c:v>
                </c:pt>
                <c:pt idx="37">
                  <c:v>16.7</c:v>
                </c:pt>
                <c:pt idx="38">
                  <c:v>16.7</c:v>
                </c:pt>
                <c:pt idx="39">
                  <c:v>16.7</c:v>
                </c:pt>
                <c:pt idx="40">
                  <c:v>16.7</c:v>
                </c:pt>
                <c:pt idx="41">
                  <c:v>16.7</c:v>
                </c:pt>
                <c:pt idx="42">
                  <c:v>16.7</c:v>
                </c:pt>
                <c:pt idx="43">
                  <c:v>16.7</c:v>
                </c:pt>
                <c:pt idx="44">
                  <c:v>16.7</c:v>
                </c:pt>
                <c:pt idx="45">
                  <c:v>16.7</c:v>
                </c:pt>
                <c:pt idx="46">
                  <c:v>16.7</c:v>
                </c:pt>
                <c:pt idx="47">
                  <c:v>16.7</c:v>
                </c:pt>
                <c:pt idx="48">
                  <c:v>16.7</c:v>
                </c:pt>
                <c:pt idx="49">
                  <c:v>16.7</c:v>
                </c:pt>
                <c:pt idx="50">
                  <c:v>16.7</c:v>
                </c:pt>
                <c:pt idx="51">
                  <c:v>16.7</c:v>
                </c:pt>
                <c:pt idx="52">
                  <c:v>16.7</c:v>
                </c:pt>
                <c:pt idx="53">
                  <c:v>#N/A</c:v>
                </c:pt>
                <c:pt idx="54">
                  <c:v>#N/A</c:v>
                </c:pt>
                <c:pt idx="55">
                  <c:v>#N/A</c:v>
                </c:pt>
                <c:pt idx="56">
                  <c:v>#N/A</c:v>
                </c:pt>
                <c:pt idx="57">
                  <c:v>#N/A</c:v>
                </c:pt>
                <c:pt idx="58">
                  <c:v>#N/A</c:v>
                </c:pt>
                <c:pt idx="59">
                  <c:v>#N/A</c:v>
                </c:pt>
                <c:pt idx="60">
                  <c:v>#N/A</c:v>
                </c:pt>
                <c:pt idx="61">
                  <c:v>#N/A</c:v>
                </c:pt>
                <c:pt idx="62">
                  <c:v>#N/A</c:v>
                </c:pt>
                <c:pt idx="63">
                  <c:v>#N/A</c:v>
                </c:pt>
                <c:pt idx="64">
                  <c:v>16.7</c:v>
                </c:pt>
                <c:pt idx="65">
                  <c:v>16.7</c:v>
                </c:pt>
                <c:pt idx="66">
                  <c:v>16.7</c:v>
                </c:pt>
              </c:numCache>
            </c:numRef>
          </c:val>
        </c:ser>
        <c:ser>
          <c:idx val="24"/>
          <c:order val="23"/>
          <c:tx>
            <c:strRef>
              <c:f>CalculationsAndCharts!$CQ$31</c:f>
              <c:strCache>
                <c:ptCount val="1"/>
                <c:pt idx="0">
                  <c:v>Cross dn</c:v>
                </c:pt>
              </c:strCache>
            </c:strRef>
          </c:tx>
          <c:spPr>
            <a:solidFill>
              <a:srgbClr val="FBD9D9">
                <a:alpha val="50000"/>
              </a:srgbClr>
            </a:solidFill>
            <a:ln>
              <a:noFill/>
            </a:ln>
          </c:spPr>
          <c:invertIfNegative val="0"/>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CalculationsAndCharts!$CQ$32:$CQ$98</c:f>
              <c:numCache>
                <c:formatCode>General</c:formatCode>
                <c:ptCount val="67"/>
                <c:pt idx="0">
                  <c:v>#N/A</c:v>
                </c:pt>
                <c:pt idx="1">
                  <c:v>#N/A</c:v>
                </c:pt>
                <c:pt idx="2">
                  <c:v>#N/A</c:v>
                </c:pt>
                <c:pt idx="3">
                  <c:v>#N/A</c:v>
                </c:pt>
                <c:pt idx="4">
                  <c:v>16.7</c:v>
                </c:pt>
                <c:pt idx="5">
                  <c:v>16.7</c:v>
                </c:pt>
                <c:pt idx="6">
                  <c:v>16.7</c:v>
                </c:pt>
                <c:pt idx="7">
                  <c:v>16.7</c:v>
                </c:pt>
                <c:pt idx="8">
                  <c:v>16.7</c:v>
                </c:pt>
                <c:pt idx="9">
                  <c:v>16.7</c:v>
                </c:pt>
                <c:pt idx="10">
                  <c:v>16.7</c:v>
                </c:pt>
                <c:pt idx="11">
                  <c:v>16.7</c:v>
                </c:pt>
                <c:pt idx="12">
                  <c:v>16.7</c:v>
                </c:pt>
                <c:pt idx="13">
                  <c:v>16.7</c:v>
                </c:pt>
                <c:pt idx="14">
                  <c:v>16.7</c:v>
                </c:pt>
                <c:pt idx="15">
                  <c:v>16.7</c:v>
                </c:pt>
                <c:pt idx="16">
                  <c:v>16.7</c:v>
                </c:pt>
                <c:pt idx="17">
                  <c:v>16.7</c:v>
                </c:pt>
                <c:pt idx="18">
                  <c:v>16.7</c:v>
                </c:pt>
                <c:pt idx="19">
                  <c:v>16.7</c:v>
                </c:pt>
                <c:pt idx="20">
                  <c:v>#N/A</c:v>
                </c:pt>
                <c:pt idx="21">
                  <c:v>#N/A</c:v>
                </c:pt>
                <c:pt idx="22">
                  <c:v>16.7</c:v>
                </c:pt>
                <c:pt idx="23">
                  <c:v>16.7</c:v>
                </c:pt>
                <c:pt idx="24">
                  <c:v>16.7</c:v>
                </c:pt>
                <c:pt idx="25">
                  <c:v>16.7</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16.7</c:v>
                </c:pt>
                <c:pt idx="54">
                  <c:v>16.7</c:v>
                </c:pt>
                <c:pt idx="55">
                  <c:v>16.7</c:v>
                </c:pt>
                <c:pt idx="56">
                  <c:v>16.7</c:v>
                </c:pt>
                <c:pt idx="57">
                  <c:v>16.7</c:v>
                </c:pt>
                <c:pt idx="58">
                  <c:v>16.7</c:v>
                </c:pt>
                <c:pt idx="59">
                  <c:v>16.7</c:v>
                </c:pt>
                <c:pt idx="60">
                  <c:v>16.7</c:v>
                </c:pt>
                <c:pt idx="61">
                  <c:v>16.7</c:v>
                </c:pt>
                <c:pt idx="62">
                  <c:v>16.7</c:v>
                </c:pt>
                <c:pt idx="63">
                  <c:v>16.7</c:v>
                </c:pt>
                <c:pt idx="64">
                  <c:v>#N/A</c:v>
                </c:pt>
                <c:pt idx="65">
                  <c:v>#N/A</c:v>
                </c:pt>
                <c:pt idx="66">
                  <c:v>#N/A</c:v>
                </c:pt>
              </c:numCache>
            </c:numRef>
          </c:val>
        </c:ser>
        <c:dLbls>
          <c:showLegendKey val="0"/>
          <c:showVal val="0"/>
          <c:showCatName val="0"/>
          <c:showSerName val="0"/>
          <c:showPercent val="0"/>
          <c:showBubbleSize val="0"/>
        </c:dLbls>
        <c:gapWidth val="0"/>
        <c:overlap val="100"/>
        <c:axId val="198821376"/>
        <c:axId val="198819840"/>
      </c:barChart>
      <c:lineChart>
        <c:grouping val="standard"/>
        <c:varyColors val="0"/>
        <c:ser>
          <c:idx val="1"/>
          <c:order val="0"/>
          <c:tx>
            <c:strRef>
              <c:f>CalculationsAndCharts!$D$31</c:f>
              <c:strCache>
                <c:ptCount val="1"/>
                <c:pt idx="0">
                  <c:v>Open</c:v>
                </c:pt>
              </c:strCache>
            </c:strRef>
          </c:tx>
          <c:spPr>
            <a:ln w="28575">
              <a:noFill/>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CalculationsAndCharts!$D$32:$D$98</c:f>
              <c:numCache>
                <c:formatCode>#,##0.00</c:formatCode>
                <c:ptCount val="67"/>
                <c:pt idx="0">
                  <c:v>14.47</c:v>
                </c:pt>
                <c:pt idx="1">
                  <c:v>14.33</c:v>
                </c:pt>
                <c:pt idx="2">
                  <c:v>14.26</c:v>
                </c:pt>
                <c:pt idx="3">
                  <c:v>14.1</c:v>
                </c:pt>
                <c:pt idx="4">
                  <c:v>13.57</c:v>
                </c:pt>
                <c:pt idx="5">
                  <c:v>13.71</c:v>
                </c:pt>
                <c:pt idx="6">
                  <c:v>13.8</c:v>
                </c:pt>
                <c:pt idx="7">
                  <c:v>13.42</c:v>
                </c:pt>
                <c:pt idx="8">
                  <c:v>13.74</c:v>
                </c:pt>
                <c:pt idx="9">
                  <c:v>13.88</c:v>
                </c:pt>
                <c:pt idx="10">
                  <c:v>13.99</c:v>
                </c:pt>
                <c:pt idx="11">
                  <c:v>13.9</c:v>
                </c:pt>
                <c:pt idx="12">
                  <c:v>13.56</c:v>
                </c:pt>
                <c:pt idx="13">
                  <c:v>13.93</c:v>
                </c:pt>
                <c:pt idx="14">
                  <c:v>13.75</c:v>
                </c:pt>
                <c:pt idx="15">
                  <c:v>14.13</c:v>
                </c:pt>
                <c:pt idx="16">
                  <c:v>14.39</c:v>
                </c:pt>
                <c:pt idx="17">
                  <c:v>14.72</c:v>
                </c:pt>
                <c:pt idx="18">
                  <c:v>15.07</c:v>
                </c:pt>
                <c:pt idx="19">
                  <c:v>15.27</c:v>
                </c:pt>
                <c:pt idx="20">
                  <c:v>15.22</c:v>
                </c:pt>
                <c:pt idx="21">
                  <c:v>15.41</c:v>
                </c:pt>
                <c:pt idx="22">
                  <c:v>15.58</c:v>
                </c:pt>
                <c:pt idx="23">
                  <c:v>15.52</c:v>
                </c:pt>
                <c:pt idx="24">
                  <c:v>15.43</c:v>
                </c:pt>
                <c:pt idx="25">
                  <c:v>15.53</c:v>
                </c:pt>
                <c:pt idx="26">
                  <c:v>15.39</c:v>
                </c:pt>
                <c:pt idx="27">
                  <c:v>15.72</c:v>
                </c:pt>
                <c:pt idx="28">
                  <c:v>15.85</c:v>
                </c:pt>
                <c:pt idx="29">
                  <c:v>15.64</c:v>
                </c:pt>
                <c:pt idx="30">
                  <c:v>15.7</c:v>
                </c:pt>
                <c:pt idx="31">
                  <c:v>15.59</c:v>
                </c:pt>
                <c:pt idx="32">
                  <c:v>15.35</c:v>
                </c:pt>
                <c:pt idx="33">
                  <c:v>14.85</c:v>
                </c:pt>
                <c:pt idx="34">
                  <c:v>15.16</c:v>
                </c:pt>
                <c:pt idx="35">
                  <c:v>15.08</c:v>
                </c:pt>
                <c:pt idx="36">
                  <c:v>15.2</c:v>
                </c:pt>
                <c:pt idx="37">
                  <c:v>15.1</c:v>
                </c:pt>
                <c:pt idx="38">
                  <c:v>14.87</c:v>
                </c:pt>
                <c:pt idx="39">
                  <c:v>14.84</c:v>
                </c:pt>
                <c:pt idx="40">
                  <c:v>14.65</c:v>
                </c:pt>
                <c:pt idx="41">
                  <c:v>14.38</c:v>
                </c:pt>
                <c:pt idx="42">
                  <c:v>13.92</c:v>
                </c:pt>
                <c:pt idx="43">
                  <c:v>14.25</c:v>
                </c:pt>
                <c:pt idx="44">
                  <c:v>13.34</c:v>
                </c:pt>
                <c:pt idx="45">
                  <c:v>13.45</c:v>
                </c:pt>
                <c:pt idx="46">
                  <c:v>13.1</c:v>
                </c:pt>
                <c:pt idx="47">
                  <c:v>12.83</c:v>
                </c:pt>
                <c:pt idx="48">
                  <c:v>12.68</c:v>
                </c:pt>
                <c:pt idx="49">
                  <c:v>12.84</c:v>
                </c:pt>
                <c:pt idx="50">
                  <c:v>12.9</c:v>
                </c:pt>
                <c:pt idx="51">
                  <c:v>12.9</c:v>
                </c:pt>
                <c:pt idx="52">
                  <c:v>12.66</c:v>
                </c:pt>
                <c:pt idx="53">
                  <c:v>12.05</c:v>
                </c:pt>
                <c:pt idx="54">
                  <c:v>12.14</c:v>
                </c:pt>
                <c:pt idx="55">
                  <c:v>12.65</c:v>
                </c:pt>
                <c:pt idx="56">
                  <c:v>12.29</c:v>
                </c:pt>
                <c:pt idx="57">
                  <c:v>12.49</c:v>
                </c:pt>
                <c:pt idx="58">
                  <c:v>12.6</c:v>
                </c:pt>
                <c:pt idx="59">
                  <c:v>12.11</c:v>
                </c:pt>
                <c:pt idx="60">
                  <c:v>12.09</c:v>
                </c:pt>
                <c:pt idx="61">
                  <c:v>12.45</c:v>
                </c:pt>
                <c:pt idx="62">
                  <c:v>12.43</c:v>
                </c:pt>
                <c:pt idx="63">
                  <c:v>13.18</c:v>
                </c:pt>
                <c:pt idx="64">
                  <c:v>13.51</c:v>
                </c:pt>
                <c:pt idx="65">
                  <c:v>13.51</c:v>
                </c:pt>
                <c:pt idx="66">
                  <c:v>13.11</c:v>
                </c:pt>
              </c:numCache>
            </c:numRef>
          </c:val>
          <c:smooth val="0"/>
        </c:ser>
        <c:ser>
          <c:idx val="2"/>
          <c:order val="1"/>
          <c:tx>
            <c:strRef>
              <c:f>CalculationsAndCharts!$E$31</c:f>
              <c:strCache>
                <c:ptCount val="1"/>
                <c:pt idx="0">
                  <c:v>High</c:v>
                </c:pt>
              </c:strCache>
            </c:strRef>
          </c:tx>
          <c:spPr>
            <a:ln w="28575">
              <a:noFill/>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CalculationsAndCharts!$E$32:$E$98</c:f>
              <c:numCache>
                <c:formatCode>#,##0.00</c:formatCode>
                <c:ptCount val="67"/>
                <c:pt idx="0">
                  <c:v>14.59</c:v>
                </c:pt>
                <c:pt idx="1">
                  <c:v>14.67</c:v>
                </c:pt>
                <c:pt idx="2">
                  <c:v>14.44</c:v>
                </c:pt>
                <c:pt idx="3">
                  <c:v>14.24</c:v>
                </c:pt>
                <c:pt idx="4">
                  <c:v>13.94</c:v>
                </c:pt>
                <c:pt idx="5">
                  <c:v>13.86</c:v>
                </c:pt>
                <c:pt idx="6">
                  <c:v>14.03</c:v>
                </c:pt>
                <c:pt idx="7">
                  <c:v>13.89</c:v>
                </c:pt>
                <c:pt idx="8">
                  <c:v>13.8</c:v>
                </c:pt>
                <c:pt idx="9">
                  <c:v>13.98</c:v>
                </c:pt>
                <c:pt idx="10">
                  <c:v>14.17</c:v>
                </c:pt>
                <c:pt idx="11">
                  <c:v>14.35</c:v>
                </c:pt>
                <c:pt idx="12">
                  <c:v>13.81</c:v>
                </c:pt>
                <c:pt idx="13">
                  <c:v>13.97</c:v>
                </c:pt>
                <c:pt idx="14">
                  <c:v>14.11</c:v>
                </c:pt>
                <c:pt idx="15">
                  <c:v>14.14</c:v>
                </c:pt>
                <c:pt idx="16">
                  <c:v>14.62</c:v>
                </c:pt>
                <c:pt idx="17">
                  <c:v>14.85</c:v>
                </c:pt>
                <c:pt idx="18">
                  <c:v>15.17</c:v>
                </c:pt>
                <c:pt idx="19">
                  <c:v>15.41</c:v>
                </c:pt>
                <c:pt idx="20">
                  <c:v>15.25</c:v>
                </c:pt>
                <c:pt idx="21">
                  <c:v>15.79</c:v>
                </c:pt>
                <c:pt idx="22">
                  <c:v>15.58</c:v>
                </c:pt>
                <c:pt idx="23">
                  <c:v>15.65</c:v>
                </c:pt>
                <c:pt idx="24">
                  <c:v>15.6</c:v>
                </c:pt>
                <c:pt idx="25">
                  <c:v>15.59</c:v>
                </c:pt>
                <c:pt idx="26">
                  <c:v>15.72</c:v>
                </c:pt>
                <c:pt idx="27">
                  <c:v>16</c:v>
                </c:pt>
                <c:pt idx="28">
                  <c:v>16.04</c:v>
                </c:pt>
                <c:pt idx="29">
                  <c:v>15.89</c:v>
                </c:pt>
                <c:pt idx="30">
                  <c:v>15.78</c:v>
                </c:pt>
                <c:pt idx="31">
                  <c:v>15.9</c:v>
                </c:pt>
                <c:pt idx="32">
                  <c:v>15.85</c:v>
                </c:pt>
                <c:pt idx="33">
                  <c:v>15.48</c:v>
                </c:pt>
                <c:pt idx="34">
                  <c:v>15.39</c:v>
                </c:pt>
                <c:pt idx="35">
                  <c:v>15.46</c:v>
                </c:pt>
                <c:pt idx="36">
                  <c:v>15.47</c:v>
                </c:pt>
                <c:pt idx="37">
                  <c:v>15.25</c:v>
                </c:pt>
                <c:pt idx="38">
                  <c:v>15.11</c:v>
                </c:pt>
                <c:pt idx="39">
                  <c:v>15.1</c:v>
                </c:pt>
                <c:pt idx="40">
                  <c:v>15.3</c:v>
                </c:pt>
                <c:pt idx="41">
                  <c:v>14.97</c:v>
                </c:pt>
                <c:pt idx="42">
                  <c:v>14.43</c:v>
                </c:pt>
                <c:pt idx="43">
                  <c:v>14.39</c:v>
                </c:pt>
                <c:pt idx="44">
                  <c:v>14.34</c:v>
                </c:pt>
                <c:pt idx="45">
                  <c:v>13.68</c:v>
                </c:pt>
                <c:pt idx="46">
                  <c:v>13.35</c:v>
                </c:pt>
                <c:pt idx="47">
                  <c:v>12.93</c:v>
                </c:pt>
                <c:pt idx="48">
                  <c:v>12.97</c:v>
                </c:pt>
                <c:pt idx="49">
                  <c:v>12.89</c:v>
                </c:pt>
                <c:pt idx="50">
                  <c:v>13.12</c:v>
                </c:pt>
                <c:pt idx="51">
                  <c:v>13.12</c:v>
                </c:pt>
                <c:pt idx="52">
                  <c:v>13.03</c:v>
                </c:pt>
                <c:pt idx="53">
                  <c:v>12.61</c:v>
                </c:pt>
                <c:pt idx="54">
                  <c:v>12.42</c:v>
                </c:pt>
                <c:pt idx="55">
                  <c:v>12.7</c:v>
                </c:pt>
                <c:pt idx="56">
                  <c:v>12.61</c:v>
                </c:pt>
                <c:pt idx="57">
                  <c:v>12.6</c:v>
                </c:pt>
                <c:pt idx="58">
                  <c:v>12.82</c:v>
                </c:pt>
                <c:pt idx="59">
                  <c:v>12.79</c:v>
                </c:pt>
                <c:pt idx="60">
                  <c:v>12.3</c:v>
                </c:pt>
                <c:pt idx="61">
                  <c:v>12.64</c:v>
                </c:pt>
                <c:pt idx="62">
                  <c:v>12.5</c:v>
                </c:pt>
                <c:pt idx="63">
                  <c:v>13.2</c:v>
                </c:pt>
                <c:pt idx="64">
                  <c:v>13.56</c:v>
                </c:pt>
                <c:pt idx="65">
                  <c:v>13.78</c:v>
                </c:pt>
                <c:pt idx="66">
                  <c:v>13.45</c:v>
                </c:pt>
              </c:numCache>
            </c:numRef>
          </c:val>
          <c:smooth val="0"/>
        </c:ser>
        <c:ser>
          <c:idx val="3"/>
          <c:order val="2"/>
          <c:tx>
            <c:strRef>
              <c:f>CalculationsAndCharts!$F$31</c:f>
              <c:strCache>
                <c:ptCount val="1"/>
                <c:pt idx="0">
                  <c:v>Low</c:v>
                </c:pt>
              </c:strCache>
            </c:strRef>
          </c:tx>
          <c:spPr>
            <a:ln w="28575">
              <a:noFill/>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CalculationsAndCharts!$F$32:$F$98</c:f>
              <c:numCache>
                <c:formatCode>#,##0.00</c:formatCode>
                <c:ptCount val="67"/>
                <c:pt idx="0">
                  <c:v>14.16</c:v>
                </c:pt>
                <c:pt idx="1">
                  <c:v>14.3</c:v>
                </c:pt>
                <c:pt idx="2">
                  <c:v>14</c:v>
                </c:pt>
                <c:pt idx="3">
                  <c:v>13.85</c:v>
                </c:pt>
                <c:pt idx="4">
                  <c:v>13.34</c:v>
                </c:pt>
                <c:pt idx="5">
                  <c:v>13.41</c:v>
                </c:pt>
                <c:pt idx="6">
                  <c:v>13.51</c:v>
                </c:pt>
                <c:pt idx="7">
                  <c:v>13.32</c:v>
                </c:pt>
                <c:pt idx="8">
                  <c:v>12.96</c:v>
                </c:pt>
                <c:pt idx="9">
                  <c:v>13.55</c:v>
                </c:pt>
                <c:pt idx="10">
                  <c:v>13.91</c:v>
                </c:pt>
                <c:pt idx="11">
                  <c:v>13.81</c:v>
                </c:pt>
                <c:pt idx="12">
                  <c:v>13.48</c:v>
                </c:pt>
                <c:pt idx="13">
                  <c:v>13.38</c:v>
                </c:pt>
                <c:pt idx="14">
                  <c:v>13.7</c:v>
                </c:pt>
                <c:pt idx="15">
                  <c:v>13.31</c:v>
                </c:pt>
                <c:pt idx="16">
                  <c:v>14.36</c:v>
                </c:pt>
                <c:pt idx="17">
                  <c:v>14.17</c:v>
                </c:pt>
                <c:pt idx="18">
                  <c:v>14.7</c:v>
                </c:pt>
                <c:pt idx="19">
                  <c:v>15.05</c:v>
                </c:pt>
                <c:pt idx="20">
                  <c:v>14.88</c:v>
                </c:pt>
                <c:pt idx="21">
                  <c:v>15.36</c:v>
                </c:pt>
                <c:pt idx="22">
                  <c:v>15.18</c:v>
                </c:pt>
                <c:pt idx="23">
                  <c:v>15.28</c:v>
                </c:pt>
                <c:pt idx="24">
                  <c:v>15.37</c:v>
                </c:pt>
                <c:pt idx="25">
                  <c:v>15.33</c:v>
                </c:pt>
                <c:pt idx="26">
                  <c:v>15.14</c:v>
                </c:pt>
                <c:pt idx="27">
                  <c:v>15.35</c:v>
                </c:pt>
                <c:pt idx="28">
                  <c:v>15.51</c:v>
                </c:pt>
                <c:pt idx="29">
                  <c:v>15.4</c:v>
                </c:pt>
                <c:pt idx="30">
                  <c:v>15.3</c:v>
                </c:pt>
                <c:pt idx="31">
                  <c:v>15.33</c:v>
                </c:pt>
                <c:pt idx="32">
                  <c:v>15.33</c:v>
                </c:pt>
                <c:pt idx="33">
                  <c:v>14.78</c:v>
                </c:pt>
                <c:pt idx="34">
                  <c:v>15</c:v>
                </c:pt>
                <c:pt idx="35">
                  <c:v>15.05</c:v>
                </c:pt>
                <c:pt idx="36">
                  <c:v>15.11</c:v>
                </c:pt>
                <c:pt idx="37">
                  <c:v>14.84</c:v>
                </c:pt>
                <c:pt idx="38">
                  <c:v>14.83</c:v>
                </c:pt>
                <c:pt idx="39">
                  <c:v>14.68</c:v>
                </c:pt>
                <c:pt idx="40">
                  <c:v>14.61</c:v>
                </c:pt>
                <c:pt idx="41">
                  <c:v>14.33</c:v>
                </c:pt>
                <c:pt idx="42">
                  <c:v>13.78</c:v>
                </c:pt>
                <c:pt idx="43">
                  <c:v>13.77</c:v>
                </c:pt>
                <c:pt idx="44">
                  <c:v>13.34</c:v>
                </c:pt>
                <c:pt idx="45">
                  <c:v>13.11</c:v>
                </c:pt>
                <c:pt idx="46">
                  <c:v>12.96</c:v>
                </c:pt>
                <c:pt idx="47">
                  <c:v>12.52</c:v>
                </c:pt>
                <c:pt idx="48">
                  <c:v>12.65</c:v>
                </c:pt>
                <c:pt idx="49">
                  <c:v>12.37</c:v>
                </c:pt>
                <c:pt idx="50">
                  <c:v>12.78</c:v>
                </c:pt>
                <c:pt idx="51">
                  <c:v>12.53</c:v>
                </c:pt>
                <c:pt idx="52">
                  <c:v>12.61</c:v>
                </c:pt>
                <c:pt idx="53">
                  <c:v>11.88</c:v>
                </c:pt>
                <c:pt idx="54">
                  <c:v>11.96</c:v>
                </c:pt>
                <c:pt idx="55">
                  <c:v>12.25</c:v>
                </c:pt>
                <c:pt idx="56">
                  <c:v>12.17</c:v>
                </c:pt>
                <c:pt idx="57">
                  <c:v>12.23</c:v>
                </c:pt>
                <c:pt idx="58">
                  <c:v>12.5</c:v>
                </c:pt>
                <c:pt idx="59">
                  <c:v>12.02</c:v>
                </c:pt>
                <c:pt idx="60">
                  <c:v>11.86</c:v>
                </c:pt>
                <c:pt idx="61">
                  <c:v>12.12</c:v>
                </c:pt>
                <c:pt idx="62">
                  <c:v>12</c:v>
                </c:pt>
                <c:pt idx="63">
                  <c:v>12.68</c:v>
                </c:pt>
                <c:pt idx="64">
                  <c:v>13.19</c:v>
                </c:pt>
                <c:pt idx="65">
                  <c:v>13.5</c:v>
                </c:pt>
                <c:pt idx="66">
                  <c:v>13.04</c:v>
                </c:pt>
              </c:numCache>
            </c:numRef>
          </c:val>
          <c:smooth val="0"/>
        </c:ser>
        <c:ser>
          <c:idx val="0"/>
          <c:order val="3"/>
          <c:tx>
            <c:strRef>
              <c:f>CalculationsAndCharts!$G$31</c:f>
              <c:strCache>
                <c:ptCount val="1"/>
                <c:pt idx="0">
                  <c:v>Close</c:v>
                </c:pt>
              </c:strCache>
            </c:strRef>
          </c:tx>
          <c:spPr>
            <a:ln w="28575">
              <a:noFill/>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CalculationsAndCharts!$G$32:$G$98</c:f>
              <c:numCache>
                <c:formatCode>#,##0.00</c:formatCode>
                <c:ptCount val="67"/>
                <c:pt idx="0">
                  <c:v>14.3</c:v>
                </c:pt>
                <c:pt idx="1">
                  <c:v>14.47</c:v>
                </c:pt>
                <c:pt idx="2">
                  <c:v>14.37</c:v>
                </c:pt>
                <c:pt idx="3">
                  <c:v>14.2</c:v>
                </c:pt>
                <c:pt idx="4">
                  <c:v>13.94</c:v>
                </c:pt>
                <c:pt idx="5">
                  <c:v>13.55</c:v>
                </c:pt>
                <c:pt idx="6">
                  <c:v>13.6</c:v>
                </c:pt>
                <c:pt idx="7">
                  <c:v>13.81</c:v>
                </c:pt>
                <c:pt idx="8">
                  <c:v>13.32</c:v>
                </c:pt>
                <c:pt idx="9">
                  <c:v>13.75</c:v>
                </c:pt>
                <c:pt idx="10">
                  <c:v>13.94</c:v>
                </c:pt>
                <c:pt idx="11">
                  <c:v>14.15</c:v>
                </c:pt>
                <c:pt idx="12">
                  <c:v>13.8</c:v>
                </c:pt>
                <c:pt idx="13">
                  <c:v>13.52</c:v>
                </c:pt>
                <c:pt idx="14">
                  <c:v>13.88</c:v>
                </c:pt>
                <c:pt idx="15">
                  <c:v>13.55</c:v>
                </c:pt>
                <c:pt idx="16">
                  <c:v>14.54</c:v>
                </c:pt>
                <c:pt idx="17">
                  <c:v>14.5</c:v>
                </c:pt>
                <c:pt idx="18">
                  <c:v>14.9</c:v>
                </c:pt>
                <c:pt idx="19">
                  <c:v>15.14</c:v>
                </c:pt>
                <c:pt idx="20">
                  <c:v>15.22</c:v>
                </c:pt>
                <c:pt idx="21">
                  <c:v>15.54</c:v>
                </c:pt>
                <c:pt idx="22">
                  <c:v>15.44</c:v>
                </c:pt>
                <c:pt idx="23">
                  <c:v>15.59</c:v>
                </c:pt>
                <c:pt idx="24">
                  <c:v>15.45</c:v>
                </c:pt>
                <c:pt idx="25">
                  <c:v>15.44</c:v>
                </c:pt>
                <c:pt idx="26">
                  <c:v>15.36</c:v>
                </c:pt>
                <c:pt idx="27">
                  <c:v>15.45</c:v>
                </c:pt>
                <c:pt idx="28">
                  <c:v>15.57</c:v>
                </c:pt>
                <c:pt idx="29">
                  <c:v>15.69</c:v>
                </c:pt>
                <c:pt idx="30">
                  <c:v>15.65</c:v>
                </c:pt>
                <c:pt idx="31">
                  <c:v>15.66</c:v>
                </c:pt>
                <c:pt idx="32">
                  <c:v>15.6</c:v>
                </c:pt>
                <c:pt idx="33">
                  <c:v>15.22</c:v>
                </c:pt>
                <c:pt idx="34">
                  <c:v>15.05</c:v>
                </c:pt>
                <c:pt idx="35">
                  <c:v>15.23</c:v>
                </c:pt>
                <c:pt idx="36">
                  <c:v>15.37</c:v>
                </c:pt>
                <c:pt idx="37">
                  <c:v>15.14</c:v>
                </c:pt>
                <c:pt idx="38">
                  <c:v>15.05</c:v>
                </c:pt>
                <c:pt idx="39">
                  <c:v>14.88</c:v>
                </c:pt>
                <c:pt idx="40">
                  <c:v>14.93</c:v>
                </c:pt>
                <c:pt idx="41">
                  <c:v>14.74</c:v>
                </c:pt>
                <c:pt idx="42">
                  <c:v>14.18</c:v>
                </c:pt>
                <c:pt idx="43">
                  <c:v>13.92</c:v>
                </c:pt>
                <c:pt idx="44">
                  <c:v>14.12</c:v>
                </c:pt>
                <c:pt idx="45">
                  <c:v>13.43</c:v>
                </c:pt>
                <c:pt idx="46">
                  <c:v>13.29</c:v>
                </c:pt>
                <c:pt idx="47">
                  <c:v>12.8</c:v>
                </c:pt>
                <c:pt idx="48">
                  <c:v>12.81</c:v>
                </c:pt>
                <c:pt idx="49">
                  <c:v>12.49</c:v>
                </c:pt>
                <c:pt idx="50">
                  <c:v>12.79</c:v>
                </c:pt>
                <c:pt idx="51">
                  <c:v>13.03</c:v>
                </c:pt>
                <c:pt idx="52">
                  <c:v>12.74</c:v>
                </c:pt>
                <c:pt idx="53">
                  <c:v>12.52</c:v>
                </c:pt>
                <c:pt idx="54">
                  <c:v>12.22</c:v>
                </c:pt>
                <c:pt idx="55">
                  <c:v>12.28</c:v>
                </c:pt>
                <c:pt idx="56">
                  <c:v>12.58</c:v>
                </c:pt>
                <c:pt idx="57">
                  <c:v>12.36</c:v>
                </c:pt>
                <c:pt idx="58">
                  <c:v>12.55</c:v>
                </c:pt>
                <c:pt idx="59">
                  <c:v>12.62</c:v>
                </c:pt>
                <c:pt idx="60">
                  <c:v>12.02</c:v>
                </c:pt>
                <c:pt idx="61">
                  <c:v>12.19</c:v>
                </c:pt>
                <c:pt idx="62">
                  <c:v>12.39</c:v>
                </c:pt>
                <c:pt idx="63">
                  <c:v>12.96</c:v>
                </c:pt>
                <c:pt idx="64">
                  <c:v>13.46</c:v>
                </c:pt>
                <c:pt idx="65">
                  <c:v>13.72</c:v>
                </c:pt>
                <c:pt idx="66">
                  <c:v>13.43</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198804224"/>
        <c:axId val="198805760"/>
      </c:lineChart>
      <c:lineChart>
        <c:grouping val="standard"/>
        <c:varyColors val="0"/>
        <c:ser>
          <c:idx val="6"/>
          <c:order val="5"/>
          <c:tx>
            <c:strRef>
              <c:f>CalculationsAndCharts!$H$31</c:f>
              <c:strCache>
                <c:ptCount val="1"/>
                <c:pt idx="0">
                  <c:v>EMA(8)</c:v>
                </c:pt>
              </c:strCache>
            </c:strRef>
          </c:tx>
          <c:spPr>
            <a:ln w="22225">
              <a:solidFill>
                <a:schemeClr val="accent6"/>
              </a:solidFill>
              <a:prstDash val="sysDot"/>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CalculationsAndCharts!$H$32:$H$98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7"/>
          <c:order val="6"/>
          <c:tx>
            <c:strRef>
              <c:f>CalculationsAndCharts!$I$31</c:f>
              <c:strCache>
                <c:ptCount val="1"/>
                <c:pt idx="0">
                  <c:v>SMA(50)</c:v>
                </c:pt>
              </c:strCache>
            </c:strRef>
          </c:tx>
          <c:spPr>
            <a:ln w="22225">
              <a:solidFill>
                <a:schemeClr val="tx2">
                  <a:lumMod val="20000"/>
                  <a:lumOff val="80000"/>
                </a:schemeClr>
              </a:solidFill>
              <a:prstDash val="sysDot"/>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CalculationsAndCharts!$I$32:$I$98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8"/>
          <c:order val="7"/>
          <c:tx>
            <c:strRef>
              <c:f>CalculationsAndCharts!$J$31</c:f>
              <c:strCache>
                <c:ptCount val="1"/>
                <c:pt idx="0">
                  <c:v>SMA(100)</c:v>
                </c:pt>
              </c:strCache>
            </c:strRef>
          </c:tx>
          <c:spPr>
            <a:ln w="22225">
              <a:solidFill>
                <a:srgbClr val="92D050"/>
              </a:solidFill>
              <a:prstDash val="sysDot"/>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CalculationsAndCharts!$J$32:$J$98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9"/>
          <c:order val="8"/>
          <c:tx>
            <c:strRef>
              <c:f>CalculationsAndCharts!$K$31</c:f>
              <c:strCache>
                <c:ptCount val="1"/>
                <c:pt idx="0">
                  <c:v>SMA(200)</c:v>
                </c:pt>
              </c:strCache>
            </c:strRef>
          </c:tx>
          <c:spPr>
            <a:ln w="22225">
              <a:solidFill>
                <a:srgbClr val="FF0000"/>
              </a:solidFill>
              <a:prstDash val="sysDot"/>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CalculationsAndCharts!$K$32:$K$98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10"/>
          <c:order val="9"/>
          <c:tx>
            <c:strRef>
              <c:f>CalculationsAndCharts!$S$31</c:f>
              <c:strCache>
                <c:ptCount val="1"/>
                <c:pt idx="0">
                  <c:v>V Median</c:v>
                </c:pt>
              </c:strCache>
            </c:strRef>
          </c:tx>
          <c:spPr>
            <a:ln w="19050">
              <a:solidFill>
                <a:srgbClr val="E13FE5"/>
              </a:solidFill>
              <a:prstDash val="dash"/>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CalculationsAndCharts!$S$32:$S$98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11"/>
          <c:order val="10"/>
          <c:tx>
            <c:strRef>
              <c:f>CalculationsAndCharts!$T$31</c:f>
              <c:strCache>
                <c:ptCount val="1"/>
                <c:pt idx="0">
                  <c:v>V Upper</c:v>
                </c:pt>
              </c:strCache>
            </c:strRef>
          </c:tx>
          <c:spPr>
            <a:ln>
              <a:solidFill>
                <a:srgbClr val="E13FE5"/>
              </a:solidFill>
              <a:prstDash val="sysDot"/>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CalculationsAndCharts!$T$32:$T$98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12"/>
          <c:order val="11"/>
          <c:tx>
            <c:strRef>
              <c:f>CalculationsAndCharts!$U$31</c:f>
              <c:strCache>
                <c:ptCount val="1"/>
                <c:pt idx="0">
                  <c:v>V Lower</c:v>
                </c:pt>
              </c:strCache>
            </c:strRef>
          </c:tx>
          <c:spPr>
            <a:ln>
              <a:solidFill>
                <a:srgbClr val="E13FE5"/>
              </a:solidFill>
              <a:prstDash val="sysDot"/>
            </a:ln>
          </c:spPr>
          <c:marker>
            <c:symbol val="none"/>
          </c:marker>
          <c:cat>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cat>
          <c:val>
            <c:numRef>
              <c:f>CalculationsAndCharts!$U$32:$U$98</c:f>
              <c:numCache>
                <c:formatCode>#,##0.00</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dLbls>
          <c:showLegendKey val="0"/>
          <c:showVal val="0"/>
          <c:showCatName val="0"/>
          <c:showSerName val="0"/>
          <c:showPercent val="0"/>
          <c:showBubbleSize val="0"/>
        </c:dLbls>
        <c:marker val="1"/>
        <c:smooth val="0"/>
        <c:axId val="198821376"/>
        <c:axId val="198819840"/>
      </c:lineChart>
      <c:scatterChart>
        <c:scatterStyle val="lineMarker"/>
        <c:varyColors val="0"/>
        <c:ser>
          <c:idx val="5"/>
          <c:order val="4"/>
          <c:tx>
            <c:strRef>
              <c:f>CalculationsAndCharts!$Z$30</c:f>
              <c:strCache>
                <c:ptCount val="1"/>
                <c:pt idx="0">
                  <c:v>ZigZag</c:v>
                </c:pt>
              </c:strCache>
            </c:strRef>
          </c:tx>
          <c:spPr>
            <a:ln w="22225">
              <a:solidFill>
                <a:schemeClr val="accent1"/>
              </a:solidFill>
            </a:ln>
          </c:spPr>
          <c:marker>
            <c:symbol val="none"/>
          </c:marker>
          <c:xVal>
            <c:numRef>
              <c:f>CalculationsAndCharts!$AA$32:$AA$98</c:f>
              <c:numCache>
                <c:formatCode>#,##0</c:formatCode>
                <c:ptCount val="67"/>
              </c:numCache>
            </c:numRef>
          </c:xVal>
          <c:yVal>
            <c:numRef>
              <c:f>CalculationsAndCharts!$AB$32:$AB$98</c:f>
              <c:numCache>
                <c:formatCode>0.00</c:formatCode>
                <c:ptCount val="67"/>
              </c:numCache>
            </c:numRef>
          </c:yVal>
          <c:smooth val="0"/>
        </c:ser>
        <c:ser>
          <c:idx val="25"/>
          <c:order val="25"/>
          <c:tx>
            <c:strRef>
              <c:f>CalculationsAndCharts!$CR$31</c:f>
              <c:strCache>
                <c:ptCount val="1"/>
                <c:pt idx="0">
                  <c:v>Buy</c:v>
                </c:pt>
              </c:strCache>
            </c:strRef>
          </c:tx>
          <c:spPr>
            <a:ln>
              <a:noFill/>
            </a:ln>
          </c:spPr>
          <c:marker>
            <c:symbol val="circle"/>
            <c:size val="7"/>
            <c:spPr>
              <a:noFill/>
              <a:ln w="15875">
                <a:solidFill>
                  <a:srgbClr val="00B050"/>
                </a:solidFill>
              </a:ln>
            </c:spPr>
          </c:marker>
          <c:dLbls>
            <c:numFmt formatCode="#,##0.00" sourceLinked="0"/>
            <c:dLblPos val="b"/>
            <c:showLegendKey val="0"/>
            <c:showVal val="1"/>
            <c:showCatName val="0"/>
            <c:showSerName val="0"/>
            <c:showPercent val="0"/>
            <c:showBubbleSize val="0"/>
            <c:showLeaderLines val="0"/>
          </c:dLbls>
          <c:xVal>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xVal>
          <c:yVal>
            <c:numRef>
              <c:f>CalculationsAndCharts!$CR$32:$CR$98</c:f>
              <c:numCache>
                <c:formatCode>General</c:formatCode>
                <c:ptCount val="67"/>
                <c:pt idx="0">
                  <c:v>#N/A</c:v>
                </c:pt>
                <c:pt idx="1">
                  <c:v>#N/A</c:v>
                </c:pt>
                <c:pt idx="2">
                  <c:v>14.26</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15.22</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12.9</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numCache>
            </c:numRef>
          </c:yVal>
          <c:smooth val="0"/>
        </c:ser>
        <c:ser>
          <c:idx val="26"/>
          <c:order val="26"/>
          <c:tx>
            <c:strRef>
              <c:f>CalculationsAndCharts!$CS$31</c:f>
              <c:strCache>
                <c:ptCount val="1"/>
                <c:pt idx="0">
                  <c:v>Sell</c:v>
                </c:pt>
              </c:strCache>
            </c:strRef>
          </c:tx>
          <c:spPr>
            <a:ln>
              <a:noFill/>
            </a:ln>
          </c:spPr>
          <c:marker>
            <c:symbol val="circle"/>
            <c:size val="7"/>
            <c:spPr>
              <a:noFill/>
              <a:ln w="15875">
                <a:solidFill>
                  <a:srgbClr val="FF0000"/>
                </a:solidFill>
              </a:ln>
            </c:spPr>
          </c:marker>
          <c:dLbls>
            <c:dLblPos val="t"/>
            <c:showLegendKey val="0"/>
            <c:showVal val="1"/>
            <c:showCatName val="0"/>
            <c:showSerName val="0"/>
            <c:showPercent val="0"/>
            <c:showBubbleSize val="0"/>
            <c:showLeaderLines val="0"/>
          </c:dLbls>
          <c:xVal>
            <c:numRef>
              <c:f>CalculationsAndCharts!$A$32:$A$98</c:f>
              <c:numCache>
                <c:formatCode>General</c:formatCode>
                <c:ptCount val="67"/>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numCache>
            </c:numRef>
          </c:xVal>
          <c:yVal>
            <c:numRef>
              <c:f>CalculationsAndCharts!$CS$32:$CS$98</c:f>
              <c:numCache>
                <c:formatCode>General</c:formatCode>
                <c:ptCount val="6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15.07</c:v>
                </c:pt>
                <c:pt idx="19">
                  <c:v>#N/A</c:v>
                </c:pt>
                <c:pt idx="20">
                  <c:v>#N/A</c:v>
                </c:pt>
                <c:pt idx="21">
                  <c:v>#N/A</c:v>
                </c:pt>
                <c:pt idx="22">
                  <c:v>#N/A</c:v>
                </c:pt>
                <c:pt idx="23">
                  <c:v>#N/A</c:v>
                </c:pt>
                <c:pt idx="24">
                  <c:v>15.43</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12.43</c:v>
                </c:pt>
                <c:pt idx="63">
                  <c:v>#N/A</c:v>
                </c:pt>
                <c:pt idx="64">
                  <c:v>#N/A</c:v>
                </c:pt>
                <c:pt idx="65">
                  <c:v>#N/A</c:v>
                </c:pt>
                <c:pt idx="66">
                  <c:v>#N/A</c:v>
                </c:pt>
              </c:numCache>
            </c:numRef>
          </c:yVal>
          <c:smooth val="0"/>
        </c:ser>
        <c:dLbls>
          <c:showLegendKey val="0"/>
          <c:showVal val="0"/>
          <c:showCatName val="0"/>
          <c:showSerName val="0"/>
          <c:showPercent val="0"/>
          <c:showBubbleSize val="0"/>
        </c:dLbls>
        <c:axId val="198804224"/>
        <c:axId val="198805760"/>
      </c:scatterChart>
      <c:scatterChart>
        <c:scatterStyle val="lineMarker"/>
        <c:varyColors val="0"/>
        <c:ser>
          <c:idx val="13"/>
          <c:order val="12"/>
          <c:tx>
            <c:strRef>
              <c:f>CalculationsAndCharts!$AC$30</c:f>
              <c:strCache>
                <c:ptCount val="1"/>
                <c:pt idx="0">
                  <c:v>Unconfirmed Zag</c:v>
                </c:pt>
              </c:strCache>
            </c:strRef>
          </c:tx>
          <c:spPr>
            <a:ln w="22225">
              <a:solidFill>
                <a:schemeClr val="tx1"/>
              </a:solidFill>
              <a:prstDash val="dash"/>
            </a:ln>
          </c:spPr>
          <c:marker>
            <c:symbol val="circle"/>
            <c:size val="5"/>
            <c:spPr>
              <a:noFill/>
              <a:ln w="12700">
                <a:solidFill>
                  <a:schemeClr val="tx1"/>
                </a:solidFill>
                <a:prstDash val="sysDot"/>
              </a:ln>
            </c:spPr>
          </c:marker>
          <c:xVal>
            <c:numRef>
              <c:f>CalculationsAndCharts!$AC$32:$AC$98</c:f>
              <c:numCache>
                <c:formatCode>General</c:formatCode>
                <c:ptCount val="67"/>
              </c:numCache>
            </c:numRef>
          </c:xVal>
          <c:yVal>
            <c:numRef>
              <c:f>CalculationsAndCharts!$AD$32:$AD$98</c:f>
              <c:numCache>
                <c:formatCode>General</c:formatCode>
                <c:ptCount val="67"/>
              </c:numCache>
            </c:numRef>
          </c:yVal>
          <c:smooth val="0"/>
        </c:ser>
        <c:ser>
          <c:idx val="14"/>
          <c:order val="13"/>
          <c:tx>
            <c:strRef>
              <c:f>CalculationsAndCharts!$AE$30</c:f>
              <c:strCache>
                <c:ptCount val="1"/>
                <c:pt idx="0">
                  <c:v>Pivot Limit</c:v>
                </c:pt>
              </c:strCache>
            </c:strRef>
          </c:tx>
          <c:spPr>
            <a:ln w="19050">
              <a:solidFill>
                <a:srgbClr val="002060"/>
              </a:solidFill>
              <a:prstDash val="sysDot"/>
            </a:ln>
          </c:spPr>
          <c:marker>
            <c:symbol val="plus"/>
            <c:size val="5"/>
            <c:spPr>
              <a:noFill/>
              <a:ln>
                <a:solidFill>
                  <a:srgbClr val="002060"/>
                </a:solidFill>
                <a:prstDash val="sysDot"/>
              </a:ln>
            </c:spPr>
          </c:marker>
          <c:xVal>
            <c:numRef>
              <c:f>CalculationsAndCharts!$AE$32:$AE$98</c:f>
              <c:numCache>
                <c:formatCode>General</c:formatCode>
                <c:ptCount val="67"/>
              </c:numCache>
            </c:numRef>
          </c:xVal>
          <c:yVal>
            <c:numRef>
              <c:f>CalculationsAndCharts!$AF$32:$AF$98</c:f>
              <c:numCache>
                <c:formatCode>General</c:formatCode>
                <c:ptCount val="67"/>
              </c:numCache>
            </c:numRef>
          </c:yVal>
          <c:smooth val="0"/>
        </c:ser>
        <c:ser>
          <c:idx val="15"/>
          <c:order val="14"/>
          <c:tx>
            <c:strRef>
              <c:f>CalculationsAndCharts!$AG$30</c:f>
              <c:strCache>
                <c:ptCount val="1"/>
                <c:pt idx="0">
                  <c:v>Up Step</c:v>
                </c:pt>
              </c:strCache>
            </c:strRef>
          </c:tx>
          <c:spPr>
            <a:ln>
              <a:noFill/>
            </a:ln>
          </c:spPr>
          <c:marker>
            <c:symbol val="none"/>
          </c:marker>
          <c:dLbls>
            <c:numFmt formatCode="[Blue]&quot;S___&quot;" sourceLinked="0"/>
            <c:dLblPos val="b"/>
            <c:showLegendKey val="0"/>
            <c:showVal val="1"/>
            <c:showCatName val="0"/>
            <c:showSerName val="0"/>
            <c:showPercent val="0"/>
            <c:showBubbleSize val="0"/>
            <c:showLeaderLines val="0"/>
          </c:dLbls>
          <c:xVal>
            <c:numRef>
              <c:f>CalculationsAndCharts!$AH$32:$AH$98</c:f>
              <c:numCache>
                <c:formatCode>General</c:formatCode>
                <c:ptCount val="67"/>
              </c:numCache>
            </c:numRef>
          </c:xVal>
          <c:yVal>
            <c:numRef>
              <c:f>CalculationsAndCharts!$AI$32:$AI$98</c:f>
              <c:numCache>
                <c:formatCode>General</c:formatCode>
                <c:ptCount val="67"/>
              </c:numCache>
            </c:numRef>
          </c:yVal>
          <c:smooth val="0"/>
        </c:ser>
        <c:ser>
          <c:idx val="16"/>
          <c:order val="15"/>
          <c:tx>
            <c:strRef>
              <c:f>CalculationsAndCharts!$AJ$30</c:f>
              <c:strCache>
                <c:ptCount val="1"/>
                <c:pt idx="0">
                  <c:v>Down Step</c:v>
                </c:pt>
              </c:strCache>
            </c:strRef>
          </c:tx>
          <c:spPr>
            <a:ln>
              <a:noFill/>
            </a:ln>
          </c:spPr>
          <c:marker>
            <c:symbol val="none"/>
          </c:marker>
          <c:dLbls>
            <c:numFmt formatCode="[Red]&quot;S___&quot;" sourceLinked="0"/>
            <c:dLblPos val="t"/>
            <c:showLegendKey val="0"/>
            <c:showVal val="1"/>
            <c:showCatName val="0"/>
            <c:showSerName val="0"/>
            <c:showPercent val="0"/>
            <c:showBubbleSize val="0"/>
            <c:showLeaderLines val="0"/>
          </c:dLbls>
          <c:xVal>
            <c:numRef>
              <c:f>CalculationsAndCharts!$AK$32:$AK$98</c:f>
              <c:numCache>
                <c:formatCode>General</c:formatCode>
                <c:ptCount val="67"/>
              </c:numCache>
            </c:numRef>
          </c:xVal>
          <c:yVal>
            <c:numRef>
              <c:f>CalculationsAndCharts!$AL$32:$AL$98</c:f>
              <c:numCache>
                <c:formatCode>General</c:formatCode>
                <c:ptCount val="67"/>
              </c:numCache>
            </c:numRef>
          </c:yVal>
          <c:smooth val="0"/>
        </c:ser>
        <c:ser>
          <c:idx val="17"/>
          <c:order val="16"/>
          <c:tx>
            <c:strRef>
              <c:f>CalculationsAndCharts!$AM$30</c:f>
              <c:strCache>
                <c:ptCount val="1"/>
                <c:pt idx="0">
                  <c:v>Gap Up</c:v>
                </c:pt>
              </c:strCache>
            </c:strRef>
          </c:tx>
          <c:spPr>
            <a:ln>
              <a:noFill/>
            </a:ln>
          </c:spPr>
          <c:marker>
            <c:symbol val="none"/>
          </c:marker>
          <c:dLbls>
            <c:numFmt formatCode="[Blue]&quot;_G__&quot;" sourceLinked="0"/>
            <c:dLblPos val="b"/>
            <c:showLegendKey val="0"/>
            <c:showVal val="1"/>
            <c:showCatName val="0"/>
            <c:showSerName val="0"/>
            <c:showPercent val="0"/>
            <c:showBubbleSize val="0"/>
            <c:showLeaderLines val="0"/>
          </c:dLbls>
          <c:xVal>
            <c:numRef>
              <c:f>CalculationsAndCharts!$AN$32:$AN$98</c:f>
              <c:numCache>
                <c:formatCode>General</c:formatCode>
                <c:ptCount val="67"/>
              </c:numCache>
            </c:numRef>
          </c:xVal>
          <c:yVal>
            <c:numRef>
              <c:f>CalculationsAndCharts!$AO$32:$AO$98</c:f>
              <c:numCache>
                <c:formatCode>General</c:formatCode>
                <c:ptCount val="67"/>
              </c:numCache>
            </c:numRef>
          </c:yVal>
          <c:smooth val="0"/>
        </c:ser>
        <c:ser>
          <c:idx val="18"/>
          <c:order val="17"/>
          <c:tx>
            <c:strRef>
              <c:f>CalculationsAndCharts!$AP$30</c:f>
              <c:strCache>
                <c:ptCount val="1"/>
                <c:pt idx="0">
                  <c:v>Gap Down</c:v>
                </c:pt>
              </c:strCache>
            </c:strRef>
          </c:tx>
          <c:spPr>
            <a:ln>
              <a:noFill/>
            </a:ln>
          </c:spPr>
          <c:marker>
            <c:symbol val="none"/>
          </c:marker>
          <c:dLbls>
            <c:numFmt formatCode="[Red]&quot;_G__&quot;" sourceLinked="0"/>
            <c:dLblPos val="t"/>
            <c:showLegendKey val="0"/>
            <c:showVal val="1"/>
            <c:showCatName val="0"/>
            <c:showSerName val="0"/>
            <c:showPercent val="0"/>
            <c:showBubbleSize val="0"/>
            <c:showLeaderLines val="0"/>
          </c:dLbls>
          <c:xVal>
            <c:numRef>
              <c:f>CalculationsAndCharts!$AQ$32:$AQ$98</c:f>
              <c:numCache>
                <c:formatCode>General</c:formatCode>
                <c:ptCount val="67"/>
              </c:numCache>
            </c:numRef>
          </c:xVal>
          <c:yVal>
            <c:numRef>
              <c:f>CalculationsAndCharts!$AR$32:$AR$98</c:f>
              <c:numCache>
                <c:formatCode>General</c:formatCode>
                <c:ptCount val="67"/>
              </c:numCache>
            </c:numRef>
          </c:yVal>
          <c:smooth val="0"/>
        </c:ser>
        <c:ser>
          <c:idx val="19"/>
          <c:order val="18"/>
          <c:tx>
            <c:strRef>
              <c:f>CalculationsAndCharts!$AS$30</c:f>
              <c:strCache>
                <c:ptCount val="1"/>
                <c:pt idx="0">
                  <c:v>Bull Harami</c:v>
                </c:pt>
              </c:strCache>
            </c:strRef>
          </c:tx>
          <c:spPr>
            <a:ln>
              <a:noFill/>
            </a:ln>
          </c:spPr>
          <c:marker>
            <c:symbol val="none"/>
          </c:marker>
          <c:dLbls>
            <c:numFmt formatCode="[Blue]&quot;__H_&quot;" sourceLinked="0"/>
            <c:dLblPos val="b"/>
            <c:showLegendKey val="0"/>
            <c:showVal val="1"/>
            <c:showCatName val="0"/>
            <c:showSerName val="0"/>
            <c:showPercent val="0"/>
            <c:showBubbleSize val="0"/>
            <c:showLeaderLines val="0"/>
          </c:dLbls>
          <c:xVal>
            <c:numRef>
              <c:f>CalculationsAndCharts!$AT$32:$AT$98</c:f>
              <c:numCache>
                <c:formatCode>General</c:formatCode>
                <c:ptCount val="67"/>
              </c:numCache>
            </c:numRef>
          </c:xVal>
          <c:yVal>
            <c:numRef>
              <c:f>CalculationsAndCharts!$AU$32:$AU$98</c:f>
              <c:numCache>
                <c:formatCode>General</c:formatCode>
                <c:ptCount val="67"/>
              </c:numCache>
            </c:numRef>
          </c:yVal>
          <c:smooth val="0"/>
        </c:ser>
        <c:ser>
          <c:idx val="20"/>
          <c:order val="19"/>
          <c:tx>
            <c:strRef>
              <c:f>CalculationsAndCharts!$AV$30</c:f>
              <c:strCache>
                <c:ptCount val="1"/>
                <c:pt idx="0">
                  <c:v>Bear Harami</c:v>
                </c:pt>
              </c:strCache>
            </c:strRef>
          </c:tx>
          <c:spPr>
            <a:ln>
              <a:noFill/>
            </a:ln>
          </c:spPr>
          <c:marker>
            <c:symbol val="none"/>
          </c:marker>
          <c:dLbls>
            <c:numFmt formatCode="[Red]&quot;__H_&quot;" sourceLinked="0"/>
            <c:dLblPos val="t"/>
            <c:showLegendKey val="0"/>
            <c:showVal val="1"/>
            <c:showCatName val="0"/>
            <c:showSerName val="0"/>
            <c:showPercent val="0"/>
            <c:showBubbleSize val="0"/>
            <c:showLeaderLines val="0"/>
          </c:dLbls>
          <c:xVal>
            <c:numRef>
              <c:f>CalculationsAndCharts!$AW$32:$AW$98</c:f>
              <c:numCache>
                <c:formatCode>General</c:formatCode>
                <c:ptCount val="67"/>
              </c:numCache>
            </c:numRef>
          </c:xVal>
          <c:yVal>
            <c:numRef>
              <c:f>CalculationsAndCharts!$AX$32:$AX$98</c:f>
              <c:numCache>
                <c:formatCode>General</c:formatCode>
                <c:ptCount val="67"/>
              </c:numCache>
            </c:numRef>
          </c:yVal>
          <c:smooth val="0"/>
        </c:ser>
        <c:ser>
          <c:idx val="21"/>
          <c:order val="20"/>
          <c:tx>
            <c:strRef>
              <c:f>CalculationsAndCharts!$AY$30</c:f>
              <c:strCache>
                <c:ptCount val="1"/>
                <c:pt idx="0">
                  <c:v>Bull Engulfing</c:v>
                </c:pt>
              </c:strCache>
            </c:strRef>
          </c:tx>
          <c:spPr>
            <a:ln>
              <a:noFill/>
            </a:ln>
          </c:spPr>
          <c:marker>
            <c:symbol val="none"/>
          </c:marker>
          <c:dLbls>
            <c:numFmt formatCode="[Blue]&quot;___E&quot;" sourceLinked="0"/>
            <c:dLblPos val="b"/>
            <c:showLegendKey val="0"/>
            <c:showVal val="1"/>
            <c:showCatName val="0"/>
            <c:showSerName val="0"/>
            <c:showPercent val="0"/>
            <c:showBubbleSize val="0"/>
            <c:showLeaderLines val="0"/>
          </c:dLbls>
          <c:xVal>
            <c:numRef>
              <c:f>CalculationsAndCharts!$AZ$32:$AZ$98</c:f>
              <c:numCache>
                <c:formatCode>General</c:formatCode>
                <c:ptCount val="67"/>
              </c:numCache>
            </c:numRef>
          </c:xVal>
          <c:yVal>
            <c:numRef>
              <c:f>CalculationsAndCharts!$BA$32:$BA$98</c:f>
              <c:numCache>
                <c:formatCode>General</c:formatCode>
                <c:ptCount val="67"/>
              </c:numCache>
            </c:numRef>
          </c:yVal>
          <c:smooth val="0"/>
        </c:ser>
        <c:ser>
          <c:idx val="22"/>
          <c:order val="21"/>
          <c:tx>
            <c:strRef>
              <c:f>CalculationsAndCharts!$BB$30</c:f>
              <c:strCache>
                <c:ptCount val="1"/>
                <c:pt idx="0">
                  <c:v>Bear Engulfing</c:v>
                </c:pt>
              </c:strCache>
            </c:strRef>
          </c:tx>
          <c:spPr>
            <a:ln>
              <a:noFill/>
            </a:ln>
          </c:spPr>
          <c:marker>
            <c:symbol val="none"/>
          </c:marker>
          <c:dLbls>
            <c:numFmt formatCode="[Red]&quot;___E&quot;" sourceLinked="0"/>
            <c:dLblPos val="t"/>
            <c:showLegendKey val="0"/>
            <c:showVal val="1"/>
            <c:showCatName val="0"/>
            <c:showSerName val="0"/>
            <c:showPercent val="0"/>
            <c:showBubbleSize val="0"/>
            <c:showLeaderLines val="0"/>
          </c:dLbls>
          <c:xVal>
            <c:numRef>
              <c:f>CalculationsAndCharts!$BC$32:$BC$98</c:f>
              <c:numCache>
                <c:formatCode>General</c:formatCode>
                <c:ptCount val="67"/>
              </c:numCache>
            </c:numRef>
          </c:xVal>
          <c:yVal>
            <c:numRef>
              <c:f>CalculationsAndCharts!$BD$32:$BD$98</c:f>
              <c:numCache>
                <c:formatCode>General</c:formatCode>
                <c:ptCount val="67"/>
              </c:numCache>
            </c:numRef>
          </c:yVal>
          <c:smooth val="0"/>
        </c:ser>
        <c:dLbls>
          <c:showLegendKey val="0"/>
          <c:showVal val="0"/>
          <c:showCatName val="0"/>
          <c:showSerName val="0"/>
          <c:showPercent val="0"/>
          <c:showBubbleSize val="0"/>
        </c:dLbls>
        <c:axId val="198821376"/>
        <c:axId val="198819840"/>
      </c:scatterChart>
      <c:catAx>
        <c:axId val="198804224"/>
        <c:scaling>
          <c:orientation val="maxMin"/>
        </c:scaling>
        <c:delete val="0"/>
        <c:axPos val="b"/>
        <c:numFmt formatCode="mm/dd/yy;@" sourceLinked="0"/>
        <c:majorTickMark val="out"/>
        <c:minorTickMark val="none"/>
        <c:tickLblPos val="nextTo"/>
        <c:txPr>
          <a:bodyPr rot="-5400000" vert="horz"/>
          <a:lstStyle/>
          <a:p>
            <a:pPr>
              <a:defRPr/>
            </a:pPr>
            <a:endParaRPr lang="en-US"/>
          </a:p>
        </c:txPr>
        <c:crossAx val="198805760"/>
        <c:crosses val="autoZero"/>
        <c:auto val="0"/>
        <c:lblAlgn val="ctr"/>
        <c:lblOffset val="100"/>
        <c:tickLblSkip val="10"/>
        <c:tickMarkSkip val="10"/>
        <c:noMultiLvlLbl val="0"/>
      </c:catAx>
      <c:valAx>
        <c:axId val="198805760"/>
        <c:scaling>
          <c:orientation val="minMax"/>
          <c:max val="16.7"/>
          <c:min val="11.200000000000001"/>
        </c:scaling>
        <c:delete val="0"/>
        <c:axPos val="l"/>
        <c:numFmt formatCode="#,##0.0" sourceLinked="0"/>
        <c:majorTickMark val="out"/>
        <c:minorTickMark val="none"/>
        <c:tickLblPos val="nextTo"/>
        <c:txPr>
          <a:bodyPr rot="0" vert="horz"/>
          <a:lstStyle/>
          <a:p>
            <a:pPr>
              <a:defRPr/>
            </a:pPr>
            <a:endParaRPr lang="en-US"/>
          </a:p>
        </c:txPr>
        <c:crossAx val="198804224"/>
        <c:crosses val="max"/>
        <c:crossBetween val="between"/>
      </c:valAx>
      <c:valAx>
        <c:axId val="198819840"/>
        <c:scaling>
          <c:orientation val="minMax"/>
          <c:max val="20.100000000000001"/>
          <c:min val="8.2000000000000011"/>
        </c:scaling>
        <c:delete val="1"/>
        <c:axPos val="l"/>
        <c:numFmt formatCode="General" sourceLinked="1"/>
        <c:majorTickMark val="out"/>
        <c:minorTickMark val="none"/>
        <c:tickLblPos val="nextTo"/>
        <c:crossAx val="198821376"/>
        <c:crosses val="max"/>
        <c:crossBetween val="between"/>
      </c:valAx>
      <c:catAx>
        <c:axId val="198821376"/>
        <c:scaling>
          <c:orientation val="maxMin"/>
        </c:scaling>
        <c:delete val="1"/>
        <c:axPos val="b"/>
        <c:numFmt formatCode="ddd\ mm/dd/yyyy;@" sourceLinked="1"/>
        <c:majorTickMark val="out"/>
        <c:minorTickMark val="none"/>
        <c:tickLblPos val="nextTo"/>
        <c:crossAx val="198819840"/>
        <c:crosses val="autoZero"/>
        <c:auto val="0"/>
        <c:lblAlgn val="ctr"/>
        <c:lblOffset val="100"/>
        <c:noMultiLvlLbl val="1"/>
      </c:catAx>
      <c:spPr>
        <a:ln>
          <a:noFill/>
        </a:ln>
      </c:spPr>
    </c:plotArea>
    <c:legend>
      <c:legendPos val="t"/>
      <c:legendEntry>
        <c:idx val="0"/>
        <c:delete val="1"/>
      </c:legendEntry>
      <c:legendEntry>
        <c:idx val="3"/>
        <c:delete val="1"/>
      </c:legendEntry>
      <c:legendEntry>
        <c:idx val="4"/>
        <c:delete val="1"/>
      </c:legendEntry>
      <c:legendEntry>
        <c:idx val="5"/>
        <c:delete val="1"/>
      </c:legendEntry>
      <c:legendEntry>
        <c:idx val="6"/>
        <c:delete val="1"/>
      </c:legendEntry>
      <c:legendEntry>
        <c:idx val="19"/>
        <c:delete val="1"/>
      </c:legendEntry>
      <c:legendEntry>
        <c:idx val="20"/>
        <c:delete val="1"/>
      </c:legendEntry>
      <c:legendEntry>
        <c:idx val="21"/>
        <c:delete val="1"/>
      </c:legendEntry>
      <c:legendEntry>
        <c:idx val="22"/>
        <c:delete val="1"/>
      </c:legendEntry>
      <c:legendEntry>
        <c:idx val="23"/>
        <c:delete val="1"/>
      </c:legendEntry>
      <c:legendEntry>
        <c:idx val="24"/>
        <c:delete val="1"/>
      </c:legendEntry>
      <c:legendEntry>
        <c:idx val="25"/>
        <c:delete val="1"/>
      </c:legendEntry>
      <c:legendEntry>
        <c:idx val="26"/>
        <c:delete val="1"/>
      </c:legendEntry>
      <c:layout>
        <c:manualLayout>
          <c:xMode val="edge"/>
          <c:yMode val="edge"/>
          <c:x val="5.7791553261552581E-2"/>
          <c:y val="7.8982745898739534E-2"/>
          <c:w val="0.91021288722198535"/>
          <c:h val="0.1485984700390828"/>
        </c:manualLayout>
      </c:layout>
      <c:overlay val="0"/>
    </c:legend>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1.2185311910094308E-2"/>
          <c:y val="9.0232379489149223E-2"/>
          <c:w val="0.97971817768588987"/>
          <c:h val="0.88095448434799306"/>
        </c:manualLayout>
      </c:layout>
      <c:barChart>
        <c:barDir val="col"/>
        <c:grouping val="clustered"/>
        <c:varyColors val="0"/>
        <c:ser>
          <c:idx val="5"/>
          <c:order val="6"/>
          <c:tx>
            <c:strRef>
              <c:f>CalculationsAndCharts!$CJ$31</c:f>
              <c:strCache>
                <c:ptCount val="1"/>
                <c:pt idx="0">
                  <c:v>Cursor</c:v>
                </c:pt>
              </c:strCache>
            </c:strRef>
          </c:tx>
          <c:spPr>
            <a:solidFill>
              <a:srgbClr val="CC0000"/>
            </a:solidFill>
            <a:ln>
              <a:noFill/>
            </a:ln>
          </c:spPr>
          <c:invertIfNegative val="0"/>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CalculationsAndCharts!$CJ$32:$CJ$98</c:f>
              <c:numCache>
                <c:formatCode>General</c:formatCode>
                <c:ptCount val="6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100</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numCache>
            </c:numRef>
          </c:val>
        </c:ser>
        <c:dLbls>
          <c:showLegendKey val="0"/>
          <c:showVal val="0"/>
          <c:showCatName val="0"/>
          <c:showSerName val="0"/>
          <c:showPercent val="0"/>
          <c:showBubbleSize val="0"/>
        </c:dLbls>
        <c:gapWidth val="500"/>
        <c:overlap val="-100"/>
        <c:axId val="198898048"/>
        <c:axId val="198899584"/>
      </c:barChart>
      <c:lineChart>
        <c:grouping val="standard"/>
        <c:varyColors val="0"/>
        <c:ser>
          <c:idx val="2"/>
          <c:order val="0"/>
          <c:tx>
            <c:strRef>
              <c:f>CalculationsAndCharts!$CG$31</c:f>
              <c:strCache>
                <c:ptCount val="1"/>
                <c:pt idx="0">
                  <c:v>Overbought</c:v>
                </c:pt>
              </c:strCache>
            </c:strRef>
          </c:tx>
          <c:spPr>
            <a:ln w="22225">
              <a:solidFill>
                <a:schemeClr val="bg1">
                  <a:lumMod val="65000"/>
                </a:schemeClr>
              </a:solidFill>
              <a:prstDash val="sysDot"/>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CalculationsAndCharts!$CG$32:$CG$98</c:f>
              <c:numCache>
                <c:formatCode>General</c:formatCode>
                <c:ptCount val="67"/>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100</c:v>
                </c:pt>
                <c:pt idx="54">
                  <c:v>100</c:v>
                </c:pt>
                <c:pt idx="55">
                  <c:v>100</c:v>
                </c:pt>
                <c:pt idx="56">
                  <c:v>100</c:v>
                </c:pt>
                <c:pt idx="57">
                  <c:v>100</c:v>
                </c:pt>
                <c:pt idx="58">
                  <c:v>100</c:v>
                </c:pt>
                <c:pt idx="59">
                  <c:v>100</c:v>
                </c:pt>
                <c:pt idx="60">
                  <c:v>100</c:v>
                </c:pt>
                <c:pt idx="61">
                  <c:v>100</c:v>
                </c:pt>
                <c:pt idx="62">
                  <c:v>100</c:v>
                </c:pt>
                <c:pt idx="63">
                  <c:v>100</c:v>
                </c:pt>
                <c:pt idx="64">
                  <c:v>100</c:v>
                </c:pt>
                <c:pt idx="65">
                  <c:v>100</c:v>
                </c:pt>
                <c:pt idx="66">
                  <c:v>100</c:v>
                </c:pt>
              </c:numCache>
            </c:numRef>
          </c:val>
          <c:smooth val="0"/>
        </c:ser>
        <c:ser>
          <c:idx val="3"/>
          <c:order val="1"/>
          <c:tx>
            <c:strRef>
              <c:f>CalculationsAndCharts!$CH$31</c:f>
              <c:strCache>
                <c:ptCount val="1"/>
                <c:pt idx="0">
                  <c:v>Neutral</c:v>
                </c:pt>
              </c:strCache>
            </c:strRef>
          </c:tx>
          <c:spPr>
            <a:ln w="22225">
              <a:solidFill>
                <a:schemeClr val="bg1">
                  <a:lumMod val="65000"/>
                </a:schemeClr>
              </a:solidFill>
              <a:prstDash val="sysDot"/>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CalculationsAndCharts!$CH$32:$CH$98</c:f>
              <c:numCache>
                <c:formatCode>General</c:formatCode>
                <c:ptCount val="67"/>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pt idx="32">
                  <c:v>50</c:v>
                </c:pt>
                <c:pt idx="33">
                  <c:v>50</c:v>
                </c:pt>
                <c:pt idx="34">
                  <c:v>50</c:v>
                </c:pt>
                <c:pt idx="35">
                  <c:v>50</c:v>
                </c:pt>
                <c:pt idx="36">
                  <c:v>50</c:v>
                </c:pt>
                <c:pt idx="37">
                  <c:v>50</c:v>
                </c:pt>
                <c:pt idx="38">
                  <c:v>50</c:v>
                </c:pt>
                <c:pt idx="39">
                  <c:v>50</c:v>
                </c:pt>
                <c:pt idx="40">
                  <c:v>50</c:v>
                </c:pt>
                <c:pt idx="41">
                  <c:v>50</c:v>
                </c:pt>
                <c:pt idx="42">
                  <c:v>50</c:v>
                </c:pt>
                <c:pt idx="43">
                  <c:v>50</c:v>
                </c:pt>
                <c:pt idx="44">
                  <c:v>50</c:v>
                </c:pt>
                <c:pt idx="45">
                  <c:v>50</c:v>
                </c:pt>
                <c:pt idx="46">
                  <c:v>50</c:v>
                </c:pt>
                <c:pt idx="47">
                  <c:v>50</c:v>
                </c:pt>
                <c:pt idx="48">
                  <c:v>50</c:v>
                </c:pt>
                <c:pt idx="49">
                  <c:v>50</c:v>
                </c:pt>
                <c:pt idx="50">
                  <c:v>50</c:v>
                </c:pt>
                <c:pt idx="51">
                  <c:v>50</c:v>
                </c:pt>
                <c:pt idx="52">
                  <c:v>50</c:v>
                </c:pt>
                <c:pt idx="53">
                  <c:v>50</c:v>
                </c:pt>
                <c:pt idx="54">
                  <c:v>50</c:v>
                </c:pt>
                <c:pt idx="55">
                  <c:v>50</c:v>
                </c:pt>
                <c:pt idx="56">
                  <c:v>50</c:v>
                </c:pt>
                <c:pt idx="57">
                  <c:v>50</c:v>
                </c:pt>
                <c:pt idx="58">
                  <c:v>50</c:v>
                </c:pt>
                <c:pt idx="59">
                  <c:v>50</c:v>
                </c:pt>
                <c:pt idx="60">
                  <c:v>50</c:v>
                </c:pt>
                <c:pt idx="61">
                  <c:v>50</c:v>
                </c:pt>
                <c:pt idx="62">
                  <c:v>50</c:v>
                </c:pt>
                <c:pt idx="63">
                  <c:v>50</c:v>
                </c:pt>
                <c:pt idx="64">
                  <c:v>50</c:v>
                </c:pt>
                <c:pt idx="65">
                  <c:v>50</c:v>
                </c:pt>
                <c:pt idx="66">
                  <c:v>50</c:v>
                </c:pt>
              </c:numCache>
            </c:numRef>
          </c:val>
          <c:smooth val="0"/>
        </c:ser>
        <c:ser>
          <c:idx val="4"/>
          <c:order val="2"/>
          <c:tx>
            <c:strRef>
              <c:f>CalculationsAndCharts!$CI$31</c:f>
              <c:strCache>
                <c:ptCount val="1"/>
                <c:pt idx="0">
                  <c:v>OverSold</c:v>
                </c:pt>
              </c:strCache>
            </c:strRef>
          </c:tx>
          <c:spPr>
            <a:ln w="22225">
              <a:solidFill>
                <a:schemeClr val="bg1">
                  <a:lumMod val="65000"/>
                </a:schemeClr>
              </a:solidFill>
              <a:prstDash val="sysDot"/>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CalculationsAndCharts!$CI$32:$CI$98</c:f>
              <c:numCache>
                <c:formatCode>General</c:formatCode>
                <c:ptCount val="6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numCache>
            </c:numRef>
          </c:val>
          <c:smooth val="0"/>
        </c:ser>
        <c:ser>
          <c:idx val="0"/>
          <c:order val="3"/>
          <c:tx>
            <c:strRef>
              <c:f>CalculationsAndCharts!$CA$31</c:f>
              <c:strCache>
                <c:ptCount val="1"/>
                <c:pt idx="0">
                  <c:v>SVEZLRBPercB(18,3,30,3)</c:v>
                </c:pt>
              </c:strCache>
            </c:strRef>
          </c:tx>
          <c:spPr>
            <a:ln w="19050">
              <a:prstDash val="sysDash"/>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CalculationsAndCharts!$CA$32:$CA$98</c:f>
              <c:numCache>
                <c:formatCode>0.0000</c:formatCode>
                <c:ptCount val="67"/>
                <c:pt idx="0">
                  <c:v>72.845359251522254</c:v>
                </c:pt>
                <c:pt idx="1">
                  <c:v>63.199612569612782</c:v>
                </c:pt>
                <c:pt idx="2">
                  <c:v>52.929049286782629</c:v>
                </c:pt>
                <c:pt idx="3">
                  <c:v>44.347135387000691</c:v>
                </c:pt>
                <c:pt idx="4">
                  <c:v>38.415502217110912</c:v>
                </c:pt>
                <c:pt idx="5">
                  <c:v>35.484087127910577</c:v>
                </c:pt>
                <c:pt idx="6">
                  <c:v>33.424243374817323</c:v>
                </c:pt>
                <c:pt idx="7">
                  <c:v>30.719517498429109</c:v>
                </c:pt>
                <c:pt idx="8">
                  <c:v>29.789866816612147</c:v>
                </c:pt>
                <c:pt idx="9">
                  <c:v>28.502041923277865</c:v>
                </c:pt>
                <c:pt idx="10">
                  <c:v>22.98561663814694</c:v>
                </c:pt>
                <c:pt idx="11">
                  <c:v>13.982612665366437</c:v>
                </c:pt>
                <c:pt idx="12">
                  <c:v>4.3552521172078915</c:v>
                </c:pt>
                <c:pt idx="13">
                  <c:v>-3.4727100585484805</c:v>
                </c:pt>
                <c:pt idx="14">
                  <c:v>-10.814779772430912</c:v>
                </c:pt>
                <c:pt idx="15">
                  <c:v>-14.494484856512491</c:v>
                </c:pt>
                <c:pt idx="16">
                  <c:v>-13.776111925115295</c:v>
                </c:pt>
                <c:pt idx="17">
                  <c:v>-6.9956362372899292</c:v>
                </c:pt>
                <c:pt idx="18">
                  <c:v>14.467081559057092</c:v>
                </c:pt>
                <c:pt idx="19">
                  <c:v>35.768989347238751</c:v>
                </c:pt>
                <c:pt idx="20">
                  <c:v>49.428971831480354</c:v>
                </c:pt>
                <c:pt idx="21">
                  <c:v>53.680144845795311</c:v>
                </c:pt>
                <c:pt idx="22">
                  <c:v>54.049642857508985</c:v>
                </c:pt>
                <c:pt idx="23">
                  <c:v>53.856085669864108</c:v>
                </c:pt>
                <c:pt idx="24">
                  <c:v>54.523714521218125</c:v>
                </c:pt>
                <c:pt idx="25">
                  <c:v>57.185933289340177</c:v>
                </c:pt>
                <c:pt idx="26">
                  <c:v>60.851666736836222</c:v>
                </c:pt>
                <c:pt idx="27">
                  <c:v>64.188228984406507</c:v>
                </c:pt>
                <c:pt idx="28">
                  <c:v>66.136773835401414</c:v>
                </c:pt>
                <c:pt idx="29">
                  <c:v>66.884893795261107</c:v>
                </c:pt>
                <c:pt idx="30">
                  <c:v>67.009206988965701</c:v>
                </c:pt>
                <c:pt idx="31">
                  <c:v>66.771391973502872</c:v>
                </c:pt>
                <c:pt idx="32">
                  <c:v>66.830854948519985</c:v>
                </c:pt>
                <c:pt idx="33">
                  <c:v>69.017480623395898</c:v>
                </c:pt>
                <c:pt idx="34">
                  <c:v>73.31643205423525</c:v>
                </c:pt>
                <c:pt idx="35">
                  <c:v>77.422392138813237</c:v>
                </c:pt>
                <c:pt idx="36">
                  <c:v>80.42103194189427</c:v>
                </c:pt>
                <c:pt idx="37">
                  <c:v>83.772901421526313</c:v>
                </c:pt>
                <c:pt idx="38">
                  <c:v>88.228820446010161</c:v>
                </c:pt>
                <c:pt idx="39">
                  <c:v>92.99027590171552</c:v>
                </c:pt>
                <c:pt idx="40">
                  <c:v>96.536204882033402</c:v>
                </c:pt>
                <c:pt idx="41">
                  <c:v>98.456055538563476</c:v>
                </c:pt>
                <c:pt idx="42">
                  <c:v>101.8052865765154</c:v>
                </c:pt>
                <c:pt idx="43">
                  <c:v>107.28764440229925</c:v>
                </c:pt>
                <c:pt idx="44">
                  <c:v>105.31889330371553</c:v>
                </c:pt>
                <c:pt idx="45">
                  <c:v>87.075916751910214</c:v>
                </c:pt>
                <c:pt idx="46">
                  <c:v>69.024865189823231</c:v>
                </c:pt>
                <c:pt idx="47">
                  <c:v>60.691133697527953</c:v>
                </c:pt>
                <c:pt idx="48">
                  <c:v>58.85555697104693</c:v>
                </c:pt>
                <c:pt idx="49">
                  <c:v>59.544970156867713</c:v>
                </c:pt>
                <c:pt idx="50">
                  <c:v>57.444442973223708</c:v>
                </c:pt>
                <c:pt idx="51">
                  <c:v>48.677391507227647</c:v>
                </c:pt>
                <c:pt idx="52">
                  <c:v>38.842880126960807</c:v>
                </c:pt>
                <c:pt idx="53">
                  <c:v>32.27635385863136</c:v>
                </c:pt>
                <c:pt idx="54">
                  <c:v>29.450712992410434</c:v>
                </c:pt>
                <c:pt idx="55">
                  <c:v>27.554277287550999</c:v>
                </c:pt>
                <c:pt idx="56">
                  <c:v>22.23345095067803</c:v>
                </c:pt>
                <c:pt idx="57">
                  <c:v>14.297533559517481</c:v>
                </c:pt>
                <c:pt idx="58">
                  <c:v>2.980040575991624</c:v>
                </c:pt>
                <c:pt idx="59">
                  <c:v>-9.2183318050177423</c:v>
                </c:pt>
                <c:pt idx="60">
                  <c:v>-7.6338647475915318</c:v>
                </c:pt>
                <c:pt idx="61">
                  <c:v>13.407977493854039</c:v>
                </c:pt>
                <c:pt idx="62">
                  <c:v>42.792666996918811</c:v>
                </c:pt>
                <c:pt idx="63">
                  <c:v>65.447670623582383</c:v>
                </c:pt>
                <c:pt idx="64">
                  <c:v>72.810579636909594</c:v>
                </c:pt>
                <c:pt idx="65">
                  <c:v>68.436160900719599</c:v>
                </c:pt>
                <c:pt idx="66">
                  <c:v>63.434033449476225</c:v>
                </c:pt>
              </c:numCache>
            </c:numRef>
          </c:val>
          <c:smooth val="0"/>
        </c:ser>
        <c:ser>
          <c:idx val="1"/>
          <c:order val="4"/>
          <c:tx>
            <c:strRef>
              <c:f>CalculationsAndCharts!$CF$31</c:f>
              <c:strCache>
                <c:ptCount val="1"/>
                <c:pt idx="0">
                  <c:v>Smoothed Stochastic</c:v>
                </c:pt>
              </c:strCache>
            </c:strRef>
          </c:tx>
          <c:spPr>
            <a:ln w="19050">
              <a:prstDash val="sysDash"/>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CalculationsAndCharts!$CF$32:$CF$98</c:f>
              <c:numCache>
                <c:formatCode>0.0000</c:formatCode>
                <c:ptCount val="67"/>
                <c:pt idx="0">
                  <c:v>52.213026476646995</c:v>
                </c:pt>
                <c:pt idx="1">
                  <c:v>47.640473807107639</c:v>
                </c:pt>
                <c:pt idx="2">
                  <c:v>39.34062585857334</c:v>
                </c:pt>
                <c:pt idx="3">
                  <c:v>32.406430902447234</c:v>
                </c:pt>
                <c:pt idx="4">
                  <c:v>28.877346698328285</c:v>
                </c:pt>
                <c:pt idx="5">
                  <c:v>28.383343426729752</c:v>
                </c:pt>
                <c:pt idx="6">
                  <c:v>27.383857456616152</c:v>
                </c:pt>
                <c:pt idx="7">
                  <c:v>24.997593553907127</c:v>
                </c:pt>
                <c:pt idx="8">
                  <c:v>25.157760585240414</c:v>
                </c:pt>
                <c:pt idx="9">
                  <c:v>27.263294195247312</c:v>
                </c:pt>
                <c:pt idx="10">
                  <c:v>26.423619976334919</c:v>
                </c:pt>
                <c:pt idx="11">
                  <c:v>23.980666484495192</c:v>
                </c:pt>
                <c:pt idx="12">
                  <c:v>24.863688300364753</c:v>
                </c:pt>
                <c:pt idx="13">
                  <c:v>28.863468243338588</c:v>
                </c:pt>
                <c:pt idx="14">
                  <c:v>39.99256551531321</c:v>
                </c:pt>
                <c:pt idx="15">
                  <c:v>49.009387981416417</c:v>
                </c:pt>
                <c:pt idx="16">
                  <c:v>64.069256559836006</c:v>
                </c:pt>
                <c:pt idx="17">
                  <c:v>73.494864664602872</c:v>
                </c:pt>
                <c:pt idx="18">
                  <c:v>82.13937816797123</c:v>
                </c:pt>
                <c:pt idx="19">
                  <c:v>87.337921240862443</c:v>
                </c:pt>
                <c:pt idx="20">
                  <c:v>89.706041442348052</c:v>
                </c:pt>
                <c:pt idx="21">
                  <c:v>91.735996487271265</c:v>
                </c:pt>
                <c:pt idx="22">
                  <c:v>93.189499066764071</c:v>
                </c:pt>
                <c:pt idx="23">
                  <c:v>94.76349503022027</c:v>
                </c:pt>
                <c:pt idx="24">
                  <c:v>95.906621829360788</c:v>
                </c:pt>
                <c:pt idx="25">
                  <c:v>96.346404514122753</c:v>
                </c:pt>
                <c:pt idx="26">
                  <c:v>97.922969038663823</c:v>
                </c:pt>
                <c:pt idx="27">
                  <c:v>99.526764061952505</c:v>
                </c:pt>
                <c:pt idx="28">
                  <c:v>100</c:v>
                </c:pt>
                <c:pt idx="29">
                  <c:v>100</c:v>
                </c:pt>
                <c:pt idx="30">
                  <c:v>100</c:v>
                </c:pt>
                <c:pt idx="31">
                  <c:v>100</c:v>
                </c:pt>
                <c:pt idx="32">
                  <c:v>100</c:v>
                </c:pt>
                <c:pt idx="33">
                  <c:v>100</c:v>
                </c:pt>
                <c:pt idx="34">
                  <c:v>100</c:v>
                </c:pt>
                <c:pt idx="35">
                  <c:v>100</c:v>
                </c:pt>
                <c:pt idx="36">
                  <c:v>100</c:v>
                </c:pt>
                <c:pt idx="37">
                  <c:v>98.587366878752121</c:v>
                </c:pt>
                <c:pt idx="38">
                  <c:v>96.309881871115451</c:v>
                </c:pt>
                <c:pt idx="39">
                  <c:v>94.204640480225009</c:v>
                </c:pt>
                <c:pt idx="40">
                  <c:v>94.955623509020953</c:v>
                </c:pt>
                <c:pt idx="41">
                  <c:v>94.977902724333788</c:v>
                </c:pt>
                <c:pt idx="42">
                  <c:v>92.632524358260397</c:v>
                </c:pt>
                <c:pt idx="43">
                  <c:v>84.809361623852638</c:v>
                </c:pt>
                <c:pt idx="44">
                  <c:v>74.925141295714624</c:v>
                </c:pt>
                <c:pt idx="45">
                  <c:v>62.018548007310578</c:v>
                </c:pt>
                <c:pt idx="46">
                  <c:v>53.173240387049042</c:v>
                </c:pt>
                <c:pt idx="47">
                  <c:v>46.099468090501979</c:v>
                </c:pt>
                <c:pt idx="48">
                  <c:v>47.477175741079783</c:v>
                </c:pt>
                <c:pt idx="49">
                  <c:v>47.843444005922031</c:v>
                </c:pt>
                <c:pt idx="50">
                  <c:v>47.705175750533442</c:v>
                </c:pt>
                <c:pt idx="51">
                  <c:v>39.242257489281066</c:v>
                </c:pt>
                <c:pt idx="52">
                  <c:v>30.486258851720518</c:v>
                </c:pt>
                <c:pt idx="53">
                  <c:v>26.677306137357608</c:v>
                </c:pt>
                <c:pt idx="54">
                  <c:v>28.444995844135352</c:v>
                </c:pt>
                <c:pt idx="55">
                  <c:v>31.041515177181708</c:v>
                </c:pt>
                <c:pt idx="56">
                  <c:v>33.354117004286074</c:v>
                </c:pt>
                <c:pt idx="57">
                  <c:v>33.372931834976931</c:v>
                </c:pt>
                <c:pt idx="58">
                  <c:v>30.782883563447665</c:v>
                </c:pt>
                <c:pt idx="59">
                  <c:v>29.736838065571039</c:v>
                </c:pt>
                <c:pt idx="60">
                  <c:v>33.849458057046782</c:v>
                </c:pt>
                <c:pt idx="61">
                  <c:v>48.412541339822127</c:v>
                </c:pt>
                <c:pt idx="62">
                  <c:v>65.225729201626521</c:v>
                </c:pt>
                <c:pt idx="63">
                  <c:v>80.742816949216618</c:v>
                </c:pt>
                <c:pt idx="64">
                  <c:v>83.936770127826648</c:v>
                </c:pt>
                <c:pt idx="65">
                  <c:v>79.811441657845904</c:v>
                </c:pt>
                <c:pt idx="66">
                  <c:v>70.888486243620278</c:v>
                </c:pt>
              </c:numCache>
            </c:numRef>
          </c:val>
          <c:smooth val="0"/>
        </c:ser>
        <c:ser>
          <c:idx val="6"/>
          <c:order val="5"/>
          <c:tx>
            <c:strRef>
              <c:f>CalculationsAndCharts!$CO$31</c:f>
              <c:strCache>
                <c:ptCount val="1"/>
                <c:pt idx="0">
                  <c:v>SVEHaTypCross(6, 4)</c:v>
                </c:pt>
              </c:strCache>
            </c:strRef>
          </c:tx>
          <c:spPr>
            <a:ln w="28575">
              <a:solidFill>
                <a:srgbClr val="008000"/>
              </a:solidFill>
              <a:prstDash val="solid"/>
            </a:ln>
          </c:spPr>
          <c:marker>
            <c:symbol val="none"/>
          </c:marker>
          <c:cat>
            <c:numRef>
              <c:f>CalculationsAndCharts!$B$32:$B$98</c:f>
              <c:numCache>
                <c:formatCode>ddd\ mm/dd/yyyy;@</c:formatCode>
                <c:ptCount val="67"/>
                <c:pt idx="0">
                  <c:v>40491</c:v>
                </c:pt>
                <c:pt idx="1">
                  <c:v>40490</c:v>
                </c:pt>
                <c:pt idx="2">
                  <c:v>40487</c:v>
                </c:pt>
                <c:pt idx="3">
                  <c:v>40486</c:v>
                </c:pt>
                <c:pt idx="4">
                  <c:v>40485</c:v>
                </c:pt>
                <c:pt idx="5">
                  <c:v>40484</c:v>
                </c:pt>
                <c:pt idx="6">
                  <c:v>40483</c:v>
                </c:pt>
                <c:pt idx="7">
                  <c:v>40480</c:v>
                </c:pt>
                <c:pt idx="8">
                  <c:v>40479</c:v>
                </c:pt>
                <c:pt idx="9">
                  <c:v>40478</c:v>
                </c:pt>
                <c:pt idx="10">
                  <c:v>40477</c:v>
                </c:pt>
                <c:pt idx="11">
                  <c:v>40476</c:v>
                </c:pt>
                <c:pt idx="12">
                  <c:v>40473</c:v>
                </c:pt>
                <c:pt idx="13">
                  <c:v>40472</c:v>
                </c:pt>
                <c:pt idx="14">
                  <c:v>40471</c:v>
                </c:pt>
                <c:pt idx="15">
                  <c:v>40470</c:v>
                </c:pt>
                <c:pt idx="16">
                  <c:v>40469</c:v>
                </c:pt>
                <c:pt idx="17">
                  <c:v>40466</c:v>
                </c:pt>
                <c:pt idx="18">
                  <c:v>40465</c:v>
                </c:pt>
                <c:pt idx="19">
                  <c:v>40464</c:v>
                </c:pt>
                <c:pt idx="20">
                  <c:v>40463</c:v>
                </c:pt>
                <c:pt idx="21">
                  <c:v>40462</c:v>
                </c:pt>
                <c:pt idx="22">
                  <c:v>40459</c:v>
                </c:pt>
                <c:pt idx="23">
                  <c:v>40458</c:v>
                </c:pt>
                <c:pt idx="24">
                  <c:v>40457</c:v>
                </c:pt>
                <c:pt idx="25">
                  <c:v>40456</c:v>
                </c:pt>
                <c:pt idx="26">
                  <c:v>40455</c:v>
                </c:pt>
                <c:pt idx="27">
                  <c:v>40452</c:v>
                </c:pt>
                <c:pt idx="28">
                  <c:v>40451</c:v>
                </c:pt>
                <c:pt idx="29">
                  <c:v>40450</c:v>
                </c:pt>
                <c:pt idx="30">
                  <c:v>40449</c:v>
                </c:pt>
                <c:pt idx="31">
                  <c:v>40448</c:v>
                </c:pt>
                <c:pt idx="32">
                  <c:v>40445</c:v>
                </c:pt>
                <c:pt idx="33">
                  <c:v>40444</c:v>
                </c:pt>
                <c:pt idx="34">
                  <c:v>40443</c:v>
                </c:pt>
                <c:pt idx="35">
                  <c:v>40442</c:v>
                </c:pt>
                <c:pt idx="36">
                  <c:v>40441</c:v>
                </c:pt>
                <c:pt idx="37">
                  <c:v>40438</c:v>
                </c:pt>
                <c:pt idx="38">
                  <c:v>40437</c:v>
                </c:pt>
                <c:pt idx="39">
                  <c:v>40436</c:v>
                </c:pt>
                <c:pt idx="40">
                  <c:v>40435</c:v>
                </c:pt>
                <c:pt idx="41">
                  <c:v>40434</c:v>
                </c:pt>
                <c:pt idx="42">
                  <c:v>40431</c:v>
                </c:pt>
                <c:pt idx="43">
                  <c:v>40430</c:v>
                </c:pt>
                <c:pt idx="44">
                  <c:v>40429</c:v>
                </c:pt>
                <c:pt idx="45">
                  <c:v>40428</c:v>
                </c:pt>
                <c:pt idx="46">
                  <c:v>40424</c:v>
                </c:pt>
                <c:pt idx="47">
                  <c:v>40423</c:v>
                </c:pt>
                <c:pt idx="48">
                  <c:v>40422</c:v>
                </c:pt>
                <c:pt idx="49">
                  <c:v>40421</c:v>
                </c:pt>
                <c:pt idx="50">
                  <c:v>40420</c:v>
                </c:pt>
                <c:pt idx="51">
                  <c:v>40417</c:v>
                </c:pt>
                <c:pt idx="52">
                  <c:v>40416</c:v>
                </c:pt>
                <c:pt idx="53">
                  <c:v>40415</c:v>
                </c:pt>
                <c:pt idx="54">
                  <c:v>40414</c:v>
                </c:pt>
                <c:pt idx="55">
                  <c:v>40413</c:v>
                </c:pt>
                <c:pt idx="56">
                  <c:v>40410</c:v>
                </c:pt>
                <c:pt idx="57">
                  <c:v>40409</c:v>
                </c:pt>
                <c:pt idx="58">
                  <c:v>40408</c:v>
                </c:pt>
                <c:pt idx="59">
                  <c:v>40407</c:v>
                </c:pt>
                <c:pt idx="60">
                  <c:v>40406</c:v>
                </c:pt>
                <c:pt idx="61">
                  <c:v>40403</c:v>
                </c:pt>
                <c:pt idx="62">
                  <c:v>40402</c:v>
                </c:pt>
                <c:pt idx="63">
                  <c:v>40401</c:v>
                </c:pt>
                <c:pt idx="64">
                  <c:v>40400</c:v>
                </c:pt>
                <c:pt idx="65">
                  <c:v>40399</c:v>
                </c:pt>
                <c:pt idx="66">
                  <c:v>40396</c:v>
                </c:pt>
              </c:numCache>
            </c:numRef>
          </c:cat>
          <c:val>
            <c:numRef>
              <c:f>CalculationsAndCharts!$CO$32:$CO$98</c:f>
              <c:numCache>
                <c:formatCode>General</c:formatCode>
                <c:ptCount val="67"/>
                <c:pt idx="0">
                  <c:v>100</c:v>
                </c:pt>
                <c:pt idx="1">
                  <c:v>100</c:v>
                </c:pt>
                <c:pt idx="2">
                  <c:v>100</c:v>
                </c:pt>
                <c:pt idx="3">
                  <c:v>100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100</c:v>
                </c:pt>
                <c:pt idx="21">
                  <c:v>100</c:v>
                </c:pt>
                <c:pt idx="22">
                  <c:v>0</c:v>
                </c:pt>
                <c:pt idx="23">
                  <c:v>0</c:v>
                </c:pt>
                <c:pt idx="24">
                  <c:v>0</c:v>
                </c:pt>
                <c:pt idx="25">
                  <c:v>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pt idx="44">
                  <c:v>100</c:v>
                </c:pt>
                <c:pt idx="45">
                  <c:v>100</c:v>
                </c:pt>
                <c:pt idx="46">
                  <c:v>100</c:v>
                </c:pt>
                <c:pt idx="47">
                  <c:v>100</c:v>
                </c:pt>
                <c:pt idx="48">
                  <c:v>100</c:v>
                </c:pt>
                <c:pt idx="49">
                  <c:v>100</c:v>
                </c:pt>
                <c:pt idx="50">
                  <c:v>100</c:v>
                </c:pt>
                <c:pt idx="51">
                  <c:v>100</c:v>
                </c:pt>
                <c:pt idx="52">
                  <c:v>100</c:v>
                </c:pt>
                <c:pt idx="53">
                  <c:v>0</c:v>
                </c:pt>
                <c:pt idx="54">
                  <c:v>0</c:v>
                </c:pt>
                <c:pt idx="55">
                  <c:v>0</c:v>
                </c:pt>
                <c:pt idx="56">
                  <c:v>0</c:v>
                </c:pt>
                <c:pt idx="57">
                  <c:v>0</c:v>
                </c:pt>
                <c:pt idx="58">
                  <c:v>0</c:v>
                </c:pt>
                <c:pt idx="59">
                  <c:v>0</c:v>
                </c:pt>
                <c:pt idx="60">
                  <c:v>0</c:v>
                </c:pt>
                <c:pt idx="61">
                  <c:v>0</c:v>
                </c:pt>
                <c:pt idx="62">
                  <c:v>0</c:v>
                </c:pt>
                <c:pt idx="63">
                  <c:v>0</c:v>
                </c:pt>
                <c:pt idx="64">
                  <c:v>100</c:v>
                </c:pt>
                <c:pt idx="65">
                  <c:v>100</c:v>
                </c:pt>
                <c:pt idx="66">
                  <c:v>100</c:v>
                </c:pt>
              </c:numCache>
            </c:numRef>
          </c:val>
          <c:smooth val="0"/>
        </c:ser>
        <c:dLbls>
          <c:showLegendKey val="0"/>
          <c:showVal val="0"/>
          <c:showCatName val="0"/>
          <c:showSerName val="0"/>
          <c:showPercent val="0"/>
          <c:showBubbleSize val="0"/>
        </c:dLbls>
        <c:marker val="1"/>
        <c:smooth val="0"/>
        <c:axId val="198898048"/>
        <c:axId val="198899584"/>
      </c:lineChart>
      <c:catAx>
        <c:axId val="198898048"/>
        <c:scaling>
          <c:orientation val="maxMin"/>
        </c:scaling>
        <c:delete val="0"/>
        <c:axPos val="b"/>
        <c:numFmt formatCode="mm/dd/yy;@" sourceLinked="0"/>
        <c:majorTickMark val="out"/>
        <c:minorTickMark val="none"/>
        <c:tickLblPos val="low"/>
        <c:txPr>
          <a:bodyPr rot="-5400000" vert="horz"/>
          <a:lstStyle/>
          <a:p>
            <a:pPr>
              <a:defRPr/>
            </a:pPr>
            <a:endParaRPr lang="en-US"/>
          </a:p>
        </c:txPr>
        <c:crossAx val="198899584"/>
        <c:crosses val="autoZero"/>
        <c:auto val="0"/>
        <c:lblAlgn val="ctr"/>
        <c:lblOffset val="100"/>
        <c:tickLblSkip val="10"/>
        <c:tickMarkSkip val="10"/>
        <c:noMultiLvlLbl val="0"/>
      </c:catAx>
      <c:valAx>
        <c:axId val="198899584"/>
        <c:scaling>
          <c:orientation val="minMax"/>
          <c:max val="120"/>
          <c:min val="-20"/>
        </c:scaling>
        <c:delete val="0"/>
        <c:axPos val="l"/>
        <c:numFmt formatCode="0" sourceLinked="0"/>
        <c:majorTickMark val="out"/>
        <c:minorTickMark val="none"/>
        <c:tickLblPos val="nextTo"/>
        <c:crossAx val="198898048"/>
        <c:crosses val="max"/>
        <c:crossBetween val="between"/>
        <c:majorUnit val="20"/>
        <c:minorUnit val="4"/>
      </c:valAx>
    </c:plotArea>
    <c:legend>
      <c:legendPos val="r"/>
      <c:legendEntry>
        <c:idx val="0"/>
        <c:delete val="1"/>
      </c:legendEntry>
      <c:legendEntry>
        <c:idx val="1"/>
        <c:delete val="1"/>
      </c:legendEntry>
      <c:legendEntry>
        <c:idx val="2"/>
        <c:delete val="1"/>
      </c:legendEntry>
      <c:legendEntry>
        <c:idx val="3"/>
        <c:delete val="1"/>
      </c:legendEntry>
      <c:layout>
        <c:manualLayout>
          <c:xMode val="edge"/>
          <c:yMode val="edge"/>
          <c:x val="6.2504805310800771E-2"/>
          <c:y val="1.4513656090018451E-2"/>
          <c:w val="0.85041767155836145"/>
          <c:h val="0.13406551285049764"/>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croll" dx="20" fmlaLink="$A$28" horiz="1" max="67" min="1" page="10" val="38"/>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fmlaLink="$D$15" lockText="1"/>
</file>

<file path=xl/ctrlProps/ctrlProp7.xml><?xml version="1.0" encoding="utf-8"?>
<formControlPr xmlns="http://schemas.microsoft.com/office/spreadsheetml/2009/9/main" objectType="CheckBox" fmlaLink="$S$4" lockText="1" noThreeD="1"/>
</file>

<file path=xl/ctrlProps/ctrlProp8.xml><?xml version="1.0" encoding="utf-8"?>
<formControlPr xmlns="http://schemas.microsoft.com/office/spreadsheetml/2009/9/main" objectType="CheckBox" fmlaLink="$S$6" lockText="1" noThreeD="1"/>
</file>

<file path=xl/ctrlProps/ctrlProp9.xml><?xml version="1.0" encoding="utf-8"?>
<formControlPr xmlns="http://schemas.microsoft.com/office/spreadsheetml/2009/9/main" objectType="CheckBox" fmlaLink="$S$8" lockText="1" noThreeD="1"/>
</file>

<file path=xl/ctrlProps/ctrlProp10.xml><?xml version="1.0" encoding="utf-8"?>
<formControlPr xmlns="http://schemas.microsoft.com/office/spreadsheetml/2009/9/main" objectType="CheckBox" fmlaLink="$S$10" lockText="1" noThreeD="1"/>
</file>

<file path=xl/ctrlProps/ctrlProp11.xml><?xml version="1.0" encoding="utf-8"?>
<formControlPr xmlns="http://schemas.microsoft.com/office/spreadsheetml/2009/9/main" objectType="CheckBox" fmlaLink="$S$15" lockText="1" noThreeD="1"/>
</file>

<file path=xl/ctrlProps/ctrlProp12.xml><?xml version="1.0" encoding="utf-8"?>
<formControlPr xmlns="http://schemas.microsoft.com/office/spreadsheetml/2009/9/main" objectType="CheckBox" fmlaLink="$S$16" lockText="1" noThreeD="1"/>
</file>

<file path=xl/ctrlProps/ctrlProp13.xml><?xml version="1.0" encoding="utf-8"?>
<formControlPr xmlns="http://schemas.microsoft.com/office/spreadsheetml/2009/9/main" objectType="CheckBox" checked="Checked" fmlaLink="$S$17"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S$18" lockText="1" noThreeD="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2</xdr:row>
          <xdr:rowOff>160020</xdr:rowOff>
        </xdr:from>
        <xdr:to>
          <xdr:col>10</xdr:col>
          <xdr:colOff>480060</xdr:colOff>
          <xdr:row>10</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2</xdr:row>
          <xdr:rowOff>160020</xdr:rowOff>
        </xdr:from>
        <xdr:to>
          <xdr:col>6</xdr:col>
          <xdr:colOff>175260</xdr:colOff>
          <xdr:row>10</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FF0000"/>
                  </a:solidFill>
                  <a:latin typeface="Arial"/>
                  <a:cs typeface="Arial"/>
                </a:rPr>
                <a:t>NEW!</a:t>
              </a:r>
              <a:endParaRPr lang="en-US" sz="1000" b="1" i="0" u="none" strike="noStrike" baseline="0">
                <a:solidFill>
                  <a:srgbClr val="0000FF"/>
                </a:solidFill>
                <a:latin typeface="Arial"/>
                <a:cs typeface="Arial"/>
              </a:endParaRP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59055</xdr:colOff>
      <xdr:row>0</xdr:row>
      <xdr:rowOff>74295</xdr:rowOff>
    </xdr:from>
    <xdr:to>
      <xdr:col>17</xdr:col>
      <xdr:colOff>419100</xdr:colOff>
      <xdr:row>20</xdr:row>
      <xdr:rowOff>76200</xdr:rowOff>
    </xdr:to>
    <xdr:graphicFrame macro="">
      <xdr:nvGraphicFramePr>
        <xdr:cNvPr id="258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358140</xdr:colOff>
          <xdr:row>27</xdr:row>
          <xdr:rowOff>15240</xdr:rowOff>
        </xdr:from>
        <xdr:to>
          <xdr:col>17</xdr:col>
          <xdr:colOff>556260</xdr:colOff>
          <xdr:row>28</xdr:row>
          <xdr:rowOff>38100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24</xdr:row>
          <xdr:rowOff>45720</xdr:rowOff>
        </xdr:from>
        <xdr:to>
          <xdr:col>2</xdr:col>
          <xdr:colOff>845820</xdr:colOff>
          <xdr:row>28</xdr:row>
          <xdr:rowOff>137160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Click Here to</a:t>
              </a:r>
            </a:p>
            <a:p>
              <a:pPr algn="ctr" rtl="0">
                <a:defRPr sz="1000"/>
              </a:pPr>
              <a:r>
                <a:rPr lang="en-US" sz="1100" b="1" i="0" u="none" strike="noStrike" baseline="0">
                  <a:solidFill>
                    <a:srgbClr val="0000FF"/>
                  </a:solidFill>
                  <a:latin typeface="Arial"/>
                  <a:cs typeface="Arial"/>
                </a:rPr>
                <a:t>Set Chart to Match User Data Windowing Specifications </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91440</xdr:colOff>
          <xdr:row>14</xdr:row>
          <xdr:rowOff>30480</xdr:rowOff>
        </xdr:from>
        <xdr:to>
          <xdr:col>5</xdr:col>
          <xdr:colOff>579120</xdr:colOff>
          <xdr:row>14</xdr:row>
          <xdr:rowOff>167640</xdr:rowOff>
        </xdr:to>
        <xdr:sp macro="" textlink="">
          <xdr:nvSpPr>
            <xdr:cNvPr id="2594" name="Button 546" hidden="1">
              <a:extLst>
                <a:ext uri="{63B3BB69-23CF-44E3-9099-C40C66FF867C}">
                  <a14:compatExt spid="_x0000_s25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Refresh Zigzag</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30480</xdr:rowOff>
        </xdr:from>
        <xdr:to>
          <xdr:col>4</xdr:col>
          <xdr:colOff>15240</xdr:colOff>
          <xdr:row>15</xdr:row>
          <xdr:rowOff>0</xdr:rowOff>
        </xdr:to>
        <xdr:sp macro="" textlink="">
          <xdr:nvSpPr>
            <xdr:cNvPr id="2600" name="Check Box 552" hidden="1">
              <a:extLst>
                <a:ext uri="{63B3BB69-23CF-44E3-9099-C40C66FF867C}">
                  <a14:compatExt spid="_x0000_s260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ZZ Progress On Screen</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655320</xdr:colOff>
          <xdr:row>2</xdr:row>
          <xdr:rowOff>160020</xdr:rowOff>
        </xdr:from>
        <xdr:to>
          <xdr:col>19</xdr:col>
          <xdr:colOff>449580</xdr:colOff>
          <xdr:row>4</xdr:row>
          <xdr:rowOff>15240</xdr:rowOff>
        </xdr:to>
        <xdr:sp macro="" textlink="">
          <xdr:nvSpPr>
            <xdr:cNvPr id="2601" name="ShowStepCheckBox" hidden="1">
              <a:extLst>
                <a:ext uri="{63B3BB69-23CF-44E3-9099-C40C66FF867C}">
                  <a14:compatExt spid="_x0000_s260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"S___" - Step</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655320</xdr:colOff>
          <xdr:row>4</xdr:row>
          <xdr:rowOff>152400</xdr:rowOff>
        </xdr:from>
        <xdr:to>
          <xdr:col>19</xdr:col>
          <xdr:colOff>449580</xdr:colOff>
          <xdr:row>6</xdr:row>
          <xdr:rowOff>15240</xdr:rowOff>
        </xdr:to>
        <xdr:sp macro="" textlink="">
          <xdr:nvSpPr>
            <xdr:cNvPr id="2602" name="Check Box 554" hidden="1">
              <a:extLst>
                <a:ext uri="{63B3BB69-23CF-44E3-9099-C40C66FF867C}">
                  <a14:compatExt spid="_x0000_s260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"_G__" - Body Gap</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655320</xdr:colOff>
          <xdr:row>6</xdr:row>
          <xdr:rowOff>160020</xdr:rowOff>
        </xdr:from>
        <xdr:to>
          <xdr:col>19</xdr:col>
          <xdr:colOff>449580</xdr:colOff>
          <xdr:row>8</xdr:row>
          <xdr:rowOff>22860</xdr:rowOff>
        </xdr:to>
        <xdr:sp macro="" textlink="">
          <xdr:nvSpPr>
            <xdr:cNvPr id="2603" name="Check Box 555" hidden="1">
              <a:extLst>
                <a:ext uri="{63B3BB69-23CF-44E3-9099-C40C66FF867C}">
                  <a14:compatExt spid="_x0000_s260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"__H_" - Harami</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655320</xdr:colOff>
          <xdr:row>8</xdr:row>
          <xdr:rowOff>160020</xdr:rowOff>
        </xdr:from>
        <xdr:to>
          <xdr:col>19</xdr:col>
          <xdr:colOff>449580</xdr:colOff>
          <xdr:row>10</xdr:row>
          <xdr:rowOff>22860</xdr:rowOff>
        </xdr:to>
        <xdr:sp macro="" textlink="">
          <xdr:nvSpPr>
            <xdr:cNvPr id="2604" name="Check Box 556" hidden="1">
              <a:extLst>
                <a:ext uri="{63B3BB69-23CF-44E3-9099-C40C66FF867C}">
                  <a14:compatExt spid="_x0000_s260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"___E" - Engulfing</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14</xdr:row>
          <xdr:rowOff>7620</xdr:rowOff>
        </xdr:from>
        <xdr:to>
          <xdr:col>19</xdr:col>
          <xdr:colOff>556260</xdr:colOff>
          <xdr:row>15</xdr:row>
          <xdr:rowOff>7620</xdr:rowOff>
        </xdr:to>
        <xdr:sp macro="" textlink="">
          <xdr:nvSpPr>
            <xdr:cNvPr id="2607" name="Check Box 559" hidden="1">
              <a:extLst>
                <a:ext uri="{63B3BB69-23CF-44E3-9099-C40C66FF867C}">
                  <a14:compatExt spid="_x0000_s260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Volatility Bands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15</xdr:row>
          <xdr:rowOff>7620</xdr:rowOff>
        </xdr:from>
        <xdr:to>
          <xdr:col>19</xdr:col>
          <xdr:colOff>556260</xdr:colOff>
          <xdr:row>16</xdr:row>
          <xdr:rowOff>22860</xdr:rowOff>
        </xdr:to>
        <xdr:sp macro="" textlink="">
          <xdr:nvSpPr>
            <xdr:cNvPr id="2610" name="Check Box 562" hidden="1">
              <a:extLst>
                <a:ext uri="{63B3BB69-23CF-44E3-9099-C40C66FF867C}">
                  <a14:compatExt spid="_x0000_s261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Show Averages</a:t>
              </a:r>
              <a:endParaRPr lang="en-US"/>
            </a:p>
          </xdr:txBody>
        </xdr:sp>
        <xdr:clientData/>
      </xdr:twoCellAnchor>
    </mc:Choice>
    <mc:Fallback/>
  </mc:AlternateContent>
  <xdr:twoCellAnchor>
    <xdr:from>
      <xdr:col>6</xdr:col>
      <xdr:colOff>59055</xdr:colOff>
      <xdr:row>17</xdr:row>
      <xdr:rowOff>60960</xdr:rowOff>
    </xdr:from>
    <xdr:to>
      <xdr:col>17</xdr:col>
      <xdr:colOff>419100</xdr:colOff>
      <xdr:row>25</xdr:row>
      <xdr:rowOff>160020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609600</xdr:colOff>
          <xdr:row>16</xdr:row>
          <xdr:rowOff>38100</xdr:rowOff>
        </xdr:from>
        <xdr:to>
          <xdr:col>19</xdr:col>
          <xdr:colOff>556260</xdr:colOff>
          <xdr:row>17</xdr:row>
          <xdr:rowOff>15240</xdr:rowOff>
        </xdr:to>
        <xdr:sp macro="" textlink="">
          <xdr:nvSpPr>
            <xdr:cNvPr id="519968" name="Check Box 8992" hidden="1">
              <a:extLst>
                <a:ext uri="{63B3BB69-23CF-44E3-9099-C40C66FF867C}">
                  <a14:compatExt spid="_x0000_s51996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HaTypCross Bar Colors</a:t>
              </a: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xdr:from>
          <xdr:col>90</xdr:col>
          <xdr:colOff>213360</xdr:colOff>
          <xdr:row>20</xdr:row>
          <xdr:rowOff>30480</xdr:rowOff>
        </xdr:from>
        <xdr:to>
          <xdr:col>91</xdr:col>
          <xdr:colOff>579120</xdr:colOff>
          <xdr:row>24</xdr:row>
          <xdr:rowOff>0</xdr:rowOff>
        </xdr:to>
        <xdr:sp macro="" textlink="">
          <xdr:nvSpPr>
            <xdr:cNvPr id="519971" name="Button 8995" hidden="1">
              <a:extLst>
                <a:ext uri="{63B3BB69-23CF-44E3-9099-C40C66FF867C}">
                  <a14:compatExt spid="_x0000_s51997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Using Standard EMA Formula k= 2/(n+1)</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609600</xdr:colOff>
          <xdr:row>17</xdr:row>
          <xdr:rowOff>30480</xdr:rowOff>
        </xdr:from>
        <xdr:to>
          <xdr:col>19</xdr:col>
          <xdr:colOff>556260</xdr:colOff>
          <xdr:row>18</xdr:row>
          <xdr:rowOff>15240</xdr:rowOff>
        </xdr:to>
        <xdr:sp macro="" textlink="">
          <xdr:nvSpPr>
            <xdr:cNvPr id="519972" name="Check Box 8996" hidden="1">
              <a:extLst>
                <a:ext uri="{63B3BB69-23CF-44E3-9099-C40C66FF867C}">
                  <a14:compatExt spid="_x0000_s51997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HaTypCross Buy/Sell</a:t>
              </a:r>
              <a:endParaRPr lang="en-US"/>
            </a:p>
          </xdr:txBody>
        </xdr:sp>
        <xdr:clientData/>
      </xdr:twoCellAnchor>
    </mc:Choice>
    <mc:Fallback/>
  </mc:AlternateContent>
</xdr:wsDr>
</file>

<file path=xl/queryTables/queryTable1.xml><?xml version="1.0" encoding="utf-8"?>
<queryTable xmlns="http://schemas.openxmlformats.org/spreadsheetml/2006/main" name="GetStockHistoryData" growShrinkType="overwriteClear"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etStockIdData" growShrinkType="overwriteClear"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windowssecrets.com/forums/showthread.php/143418-need-line-graph-to-omit-plotting-zeros"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queryTable" Target="../queryTables/query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queryTable" Target="../queryTables/query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67"/>
  <sheetViews>
    <sheetView tabSelected="1" workbookViewId="0">
      <selection activeCell="A3" sqref="A3"/>
    </sheetView>
  </sheetViews>
  <sheetFormatPr defaultColWidth="9.109375" defaultRowHeight="13.2" x14ac:dyDescent="0.25"/>
  <cols>
    <col min="1" max="1" width="4.109375" style="8" customWidth="1"/>
    <col min="2" max="2" width="2.44140625" style="8" customWidth="1"/>
    <col min="3" max="18" width="9.109375" style="8"/>
    <col min="19" max="19" width="11.6640625" style="8" bestFit="1" customWidth="1"/>
    <col min="20" max="16384" width="9.109375" style="8"/>
  </cols>
  <sheetData>
    <row r="1" spans="1:3" x14ac:dyDescent="0.25">
      <c r="A1" s="7" t="s">
        <v>306</v>
      </c>
    </row>
    <row r="2" spans="1:3" x14ac:dyDescent="0.25">
      <c r="A2" s="53" t="s">
        <v>336</v>
      </c>
    </row>
    <row r="3" spans="1:3" x14ac:dyDescent="0.25">
      <c r="B3" s="54"/>
    </row>
    <row r="4" spans="1:3" x14ac:dyDescent="0.25">
      <c r="A4" s="8" t="s">
        <v>7</v>
      </c>
    </row>
    <row r="5" spans="1:3" x14ac:dyDescent="0.25">
      <c r="A5" s="53" t="s">
        <v>307</v>
      </c>
    </row>
    <row r="6" spans="1:3" x14ac:dyDescent="0.25">
      <c r="A6" s="53" t="s">
        <v>308</v>
      </c>
    </row>
    <row r="7" spans="1:3" x14ac:dyDescent="0.25">
      <c r="A7" s="10" t="s">
        <v>8</v>
      </c>
    </row>
    <row r="8" spans="1:3" x14ac:dyDescent="0.25">
      <c r="A8" s="10"/>
    </row>
    <row r="9" spans="1:3" x14ac:dyDescent="0.25">
      <c r="A9" s="228" t="s">
        <v>320</v>
      </c>
    </row>
    <row r="10" spans="1:3" x14ac:dyDescent="0.25">
      <c r="A10" s="229">
        <v>1</v>
      </c>
      <c r="C10" s="54" t="s">
        <v>329</v>
      </c>
    </row>
    <row r="11" spans="1:3" x14ac:dyDescent="0.25">
      <c r="A11" s="228"/>
      <c r="C11" s="54" t="s">
        <v>330</v>
      </c>
    </row>
    <row r="12" spans="1:3" x14ac:dyDescent="0.25">
      <c r="A12" s="228"/>
      <c r="C12" s="54" t="s">
        <v>328</v>
      </c>
    </row>
    <row r="13" spans="1:3" x14ac:dyDescent="0.25">
      <c r="A13" s="228"/>
      <c r="C13" s="54" t="s">
        <v>331</v>
      </c>
    </row>
    <row r="14" spans="1:3" x14ac:dyDescent="0.25">
      <c r="A14" s="228"/>
      <c r="C14" s="54" t="s">
        <v>333</v>
      </c>
    </row>
    <row r="15" spans="1:3" x14ac:dyDescent="0.25">
      <c r="A15" s="228"/>
      <c r="C15" s="54" t="s">
        <v>322</v>
      </c>
    </row>
    <row r="16" spans="1:3" x14ac:dyDescent="0.25">
      <c r="A16" s="228"/>
      <c r="C16" s="54" t="s">
        <v>323</v>
      </c>
    </row>
    <row r="17" spans="1:3" x14ac:dyDescent="0.25">
      <c r="A17" s="228"/>
      <c r="C17" s="54" t="s">
        <v>337</v>
      </c>
    </row>
    <row r="18" spans="1:3" x14ac:dyDescent="0.25">
      <c r="A18" s="228"/>
      <c r="C18" s="297" t="s">
        <v>324</v>
      </c>
    </row>
    <row r="19" spans="1:3" x14ac:dyDescent="0.25">
      <c r="A19" s="228"/>
      <c r="C19" s="54" t="s">
        <v>334</v>
      </c>
    </row>
    <row r="20" spans="1:3" x14ac:dyDescent="0.25">
      <c r="A20" s="228"/>
      <c r="C20" s="54" t="s">
        <v>326</v>
      </c>
    </row>
    <row r="21" spans="1:3" x14ac:dyDescent="0.25">
      <c r="A21" s="228"/>
      <c r="C21" s="54" t="s">
        <v>327</v>
      </c>
    </row>
    <row r="22" spans="1:3" x14ac:dyDescent="0.25">
      <c r="A22" s="228"/>
      <c r="C22" s="54" t="s">
        <v>325</v>
      </c>
    </row>
    <row r="23" spans="1:3" x14ac:dyDescent="0.25">
      <c r="A23" s="228"/>
      <c r="C23" s="54" t="s">
        <v>332</v>
      </c>
    </row>
    <row r="24" spans="1:3" x14ac:dyDescent="0.25">
      <c r="A24" s="228"/>
    </row>
    <row r="25" spans="1:3" x14ac:dyDescent="0.25">
      <c r="A25" s="229">
        <v>2</v>
      </c>
      <c r="C25" s="11" t="s">
        <v>319</v>
      </c>
    </row>
    <row r="26" spans="1:3" x14ac:dyDescent="0.25">
      <c r="A26" s="229"/>
      <c r="C26" s="53" t="s">
        <v>277</v>
      </c>
    </row>
    <row r="27" spans="1:3" x14ac:dyDescent="0.25">
      <c r="A27" s="229"/>
      <c r="C27" s="174" t="s">
        <v>278</v>
      </c>
    </row>
    <row r="28" spans="1:3" x14ac:dyDescent="0.25">
      <c r="C28" s="53" t="s">
        <v>335</v>
      </c>
    </row>
    <row r="29" spans="1:3" x14ac:dyDescent="0.25">
      <c r="C29" s="174" t="s">
        <v>212</v>
      </c>
    </row>
    <row r="30" spans="1:3" x14ac:dyDescent="0.25">
      <c r="A30" s="10"/>
      <c r="C30" s="53" t="s">
        <v>215</v>
      </c>
    </row>
    <row r="31" spans="1:3" x14ac:dyDescent="0.25">
      <c r="A31" s="10"/>
      <c r="C31" s="174" t="s">
        <v>284</v>
      </c>
    </row>
    <row r="32" spans="1:3" x14ac:dyDescent="0.25">
      <c r="A32" s="10"/>
      <c r="C32" s="174" t="s">
        <v>221</v>
      </c>
    </row>
    <row r="33" spans="1:3" x14ac:dyDescent="0.25">
      <c r="A33" s="10"/>
      <c r="C33" s="53" t="s">
        <v>216</v>
      </c>
    </row>
    <row r="34" spans="1:3" x14ac:dyDescent="0.25">
      <c r="A34" s="10"/>
      <c r="C34" s="53" t="s">
        <v>213</v>
      </c>
    </row>
    <row r="35" spans="1:3" x14ac:dyDescent="0.25">
      <c r="A35" s="10"/>
      <c r="C35" s="53" t="s">
        <v>279</v>
      </c>
    </row>
    <row r="36" spans="1:3" x14ac:dyDescent="0.25">
      <c r="A36" s="10"/>
      <c r="C36" s="174" t="s">
        <v>280</v>
      </c>
    </row>
    <row r="37" spans="1:3" x14ac:dyDescent="0.25">
      <c r="A37" s="10"/>
      <c r="C37" s="53" t="s">
        <v>214</v>
      </c>
    </row>
    <row r="38" spans="1:3" x14ac:dyDescent="0.25">
      <c r="A38" s="10"/>
      <c r="C38" s="53"/>
    </row>
    <row r="39" spans="1:3" x14ac:dyDescent="0.25">
      <c r="A39" s="10"/>
      <c r="C39" s="91" t="s">
        <v>317</v>
      </c>
    </row>
    <row r="40" spans="1:3" x14ac:dyDescent="0.25">
      <c r="A40" s="10"/>
      <c r="C40" s="53" t="s">
        <v>220</v>
      </c>
    </row>
    <row r="41" spans="1:3" x14ac:dyDescent="0.25">
      <c r="A41" s="10"/>
      <c r="C41" s="53" t="s">
        <v>217</v>
      </c>
    </row>
    <row r="42" spans="1:3" x14ac:dyDescent="0.25">
      <c r="A42" s="10"/>
      <c r="C42" s="53"/>
    </row>
    <row r="43" spans="1:3" x14ac:dyDescent="0.25">
      <c r="A43" s="10"/>
      <c r="C43" s="53" t="s">
        <v>218</v>
      </c>
    </row>
    <row r="44" spans="1:3" x14ac:dyDescent="0.25">
      <c r="A44" s="10"/>
      <c r="C44" s="174" t="s">
        <v>219</v>
      </c>
    </row>
    <row r="45" spans="1:3" x14ac:dyDescent="0.25">
      <c r="A45" s="10"/>
      <c r="C45" s="174"/>
    </row>
    <row r="46" spans="1:3" x14ac:dyDescent="0.25">
      <c r="A46" s="11" t="s">
        <v>53</v>
      </c>
    </row>
    <row r="47" spans="1:3" x14ac:dyDescent="0.25">
      <c r="C47" s="12"/>
    </row>
    <row r="48" spans="1:3" x14ac:dyDescent="0.25">
      <c r="A48" s="8">
        <v>1</v>
      </c>
      <c r="C48" s="54" t="s">
        <v>305</v>
      </c>
    </row>
    <row r="49" spans="1:14" x14ac:dyDescent="0.25">
      <c r="C49" s="54" t="s">
        <v>309</v>
      </c>
    </row>
    <row r="50" spans="1:14" x14ac:dyDescent="0.25">
      <c r="C50" s="54" t="s">
        <v>228</v>
      </c>
    </row>
    <row r="51" spans="1:14" x14ac:dyDescent="0.25">
      <c r="C51" s="54" t="s">
        <v>312</v>
      </c>
    </row>
    <row r="52" spans="1:14" x14ac:dyDescent="0.25">
      <c r="C52" s="54" t="s">
        <v>321</v>
      </c>
    </row>
    <row r="53" spans="1:14" x14ac:dyDescent="0.25">
      <c r="C53" s="54"/>
    </row>
    <row r="54" spans="1:14" x14ac:dyDescent="0.25">
      <c r="C54" s="54" t="s">
        <v>313</v>
      </c>
    </row>
    <row r="55" spans="1:14" x14ac:dyDescent="0.25">
      <c r="A55" s="12"/>
      <c r="C55" s="53" t="s">
        <v>314</v>
      </c>
    </row>
    <row r="56" spans="1:14" x14ac:dyDescent="0.25">
      <c r="A56" s="12"/>
      <c r="C56" s="53" t="s">
        <v>316</v>
      </c>
    </row>
    <row r="57" spans="1:14" x14ac:dyDescent="0.25">
      <c r="A57" s="12"/>
      <c r="C57" s="174" t="s">
        <v>318</v>
      </c>
    </row>
    <row r="58" spans="1:14" x14ac:dyDescent="0.25">
      <c r="A58" s="12"/>
      <c r="C58" s="53" t="s">
        <v>315</v>
      </c>
    </row>
    <row r="59" spans="1:14" x14ac:dyDescent="0.25">
      <c r="A59" s="12"/>
      <c r="C59" s="15"/>
    </row>
    <row r="60" spans="1:14" x14ac:dyDescent="0.25">
      <c r="A60" s="12">
        <v>6</v>
      </c>
      <c r="C60" s="175" t="s">
        <v>86</v>
      </c>
      <c r="D60" s="176"/>
      <c r="E60" s="176"/>
      <c r="F60" s="176"/>
      <c r="G60" s="176"/>
      <c r="H60" s="176"/>
      <c r="I60" s="176"/>
      <c r="J60" s="176"/>
      <c r="K60" s="176"/>
      <c r="L60" s="179"/>
      <c r="M60" s="179"/>
      <c r="N60" s="179"/>
    </row>
    <row r="61" spans="1:14" x14ac:dyDescent="0.25">
      <c r="A61" s="12"/>
      <c r="C61" s="175" t="s">
        <v>87</v>
      </c>
      <c r="D61" s="176"/>
      <c r="E61" s="176"/>
      <c r="F61" s="176"/>
      <c r="G61" s="176"/>
      <c r="H61" s="176"/>
      <c r="I61" s="176"/>
      <c r="J61" s="176"/>
      <c r="K61" s="176"/>
      <c r="L61" s="179"/>
      <c r="M61" s="179"/>
      <c r="N61" s="179"/>
    </row>
    <row r="62" spans="1:14" x14ac:dyDescent="0.25">
      <c r="A62" s="12"/>
      <c r="C62" s="174" t="s">
        <v>88</v>
      </c>
    </row>
    <row r="63" spans="1:14" x14ac:dyDescent="0.25">
      <c r="A63" s="12"/>
      <c r="C63" s="174" t="s">
        <v>89</v>
      </c>
    </row>
    <row r="64" spans="1:14" x14ac:dyDescent="0.25">
      <c r="A64" s="12"/>
      <c r="C64" s="174" t="s">
        <v>90</v>
      </c>
    </row>
    <row r="65" spans="1:11" x14ac:dyDescent="0.25">
      <c r="A65" s="12"/>
      <c r="C65" s="91" t="s">
        <v>91</v>
      </c>
    </row>
    <row r="66" spans="1:11" x14ac:dyDescent="0.25">
      <c r="A66" s="12"/>
      <c r="C66" s="91" t="s">
        <v>92</v>
      </c>
    </row>
    <row r="67" spans="1:11" x14ac:dyDescent="0.25">
      <c r="A67" s="12"/>
      <c r="C67" s="91" t="s">
        <v>93</v>
      </c>
    </row>
    <row r="68" spans="1:11" x14ac:dyDescent="0.25">
      <c r="A68" s="12"/>
      <c r="C68" s="91" t="s">
        <v>94</v>
      </c>
    </row>
    <row r="69" spans="1:11" x14ac:dyDescent="0.25">
      <c r="A69" s="12"/>
      <c r="C69" s="91"/>
    </row>
    <row r="70" spans="1:11" x14ac:dyDescent="0.25">
      <c r="A70" s="8">
        <v>7</v>
      </c>
      <c r="C70" s="54" t="s">
        <v>84</v>
      </c>
    </row>
    <row r="71" spans="1:11" x14ac:dyDescent="0.25">
      <c r="C71" s="54" t="s">
        <v>85</v>
      </c>
    </row>
    <row r="72" spans="1:11" x14ac:dyDescent="0.25">
      <c r="C72" s="54" t="s">
        <v>95</v>
      </c>
    </row>
    <row r="73" spans="1:11" x14ac:dyDescent="0.25">
      <c r="C73" s="54" t="s">
        <v>96</v>
      </c>
    </row>
    <row r="74" spans="1:11" x14ac:dyDescent="0.25">
      <c r="C74" s="54" t="s">
        <v>97</v>
      </c>
    </row>
    <row r="75" spans="1:11" x14ac:dyDescent="0.25">
      <c r="C75" s="54"/>
    </row>
    <row r="76" spans="1:11" x14ac:dyDescent="0.25">
      <c r="A76" s="8">
        <v>8</v>
      </c>
      <c r="C76" s="177" t="s">
        <v>98</v>
      </c>
      <c r="D76" s="176"/>
      <c r="E76" s="176"/>
      <c r="F76" s="176"/>
      <c r="G76" s="176"/>
      <c r="H76" s="176"/>
      <c r="I76" s="176"/>
      <c r="J76" s="176"/>
      <c r="K76" s="176"/>
    </row>
    <row r="77" spans="1:11" x14ac:dyDescent="0.25">
      <c r="C77" s="178" t="s">
        <v>99</v>
      </c>
      <c r="D77" s="176"/>
      <c r="E77" s="176"/>
      <c r="F77" s="176"/>
      <c r="G77" s="176"/>
      <c r="H77" s="176"/>
      <c r="I77" s="176"/>
      <c r="J77" s="176"/>
      <c r="K77" s="176"/>
    </row>
    <row r="78" spans="1:11" x14ac:dyDescent="0.25">
      <c r="C78" s="54"/>
    </row>
    <row r="79" spans="1:11" x14ac:dyDescent="0.25">
      <c r="A79" s="8">
        <v>9</v>
      </c>
      <c r="C79" s="54" t="s">
        <v>100</v>
      </c>
    </row>
    <row r="80" spans="1:11" x14ac:dyDescent="0.25">
      <c r="C80" s="54" t="s">
        <v>101</v>
      </c>
    </row>
    <row r="81" spans="1:3" x14ac:dyDescent="0.25">
      <c r="C81" s="54" t="s">
        <v>102</v>
      </c>
    </row>
    <row r="82" spans="1:3" x14ac:dyDescent="0.25">
      <c r="A82" s="8">
        <v>10</v>
      </c>
      <c r="C82" s="54" t="s">
        <v>103</v>
      </c>
    </row>
    <row r="83" spans="1:3" x14ac:dyDescent="0.25">
      <c r="C83" s="54" t="s">
        <v>104</v>
      </c>
    </row>
    <row r="84" spans="1:3" x14ac:dyDescent="0.25">
      <c r="C84" s="54" t="s">
        <v>105</v>
      </c>
    </row>
    <row r="85" spans="1:3" x14ac:dyDescent="0.25">
      <c r="A85" s="8">
        <v>11</v>
      </c>
      <c r="C85" s="54" t="s">
        <v>106</v>
      </c>
    </row>
    <row r="86" spans="1:3" x14ac:dyDescent="0.25">
      <c r="C86" s="54" t="s">
        <v>107</v>
      </c>
    </row>
    <row r="87" spans="1:3" x14ac:dyDescent="0.25">
      <c r="C87" s="54" t="s">
        <v>108</v>
      </c>
    </row>
    <row r="88" spans="1:3" x14ac:dyDescent="0.25">
      <c r="C88" s="54" t="s">
        <v>109</v>
      </c>
    </row>
    <row r="89" spans="1:3" x14ac:dyDescent="0.25">
      <c r="C89" s="54" t="s">
        <v>110</v>
      </c>
    </row>
    <row r="90" spans="1:3" x14ac:dyDescent="0.25">
      <c r="C90" s="54" t="s">
        <v>111</v>
      </c>
    </row>
    <row r="91" spans="1:3" x14ac:dyDescent="0.25">
      <c r="C91" s="54" t="s">
        <v>112</v>
      </c>
    </row>
    <row r="92" spans="1:3" x14ac:dyDescent="0.25">
      <c r="C92" s="54" t="s">
        <v>113</v>
      </c>
    </row>
    <row r="93" spans="1:3" x14ac:dyDescent="0.25">
      <c r="C93" s="54" t="s">
        <v>114</v>
      </c>
    </row>
    <row r="94" spans="1:3" x14ac:dyDescent="0.25">
      <c r="C94" s="54" t="s">
        <v>115</v>
      </c>
    </row>
    <row r="95" spans="1:3" x14ac:dyDescent="0.25">
      <c r="C95" s="54" t="s">
        <v>116</v>
      </c>
    </row>
    <row r="96" spans="1:3" x14ac:dyDescent="0.25">
      <c r="C96" s="54" t="s">
        <v>117</v>
      </c>
    </row>
    <row r="97" spans="1:3" x14ac:dyDescent="0.25">
      <c r="C97" s="54" t="s">
        <v>118</v>
      </c>
    </row>
    <row r="98" spans="1:3" x14ac:dyDescent="0.25">
      <c r="C98" s="54" t="s">
        <v>119</v>
      </c>
    </row>
    <row r="99" spans="1:3" x14ac:dyDescent="0.25">
      <c r="C99" s="54" t="s">
        <v>120</v>
      </c>
    </row>
    <row r="100" spans="1:3" x14ac:dyDescent="0.25">
      <c r="C100" s="54" t="s">
        <v>121</v>
      </c>
    </row>
    <row r="101" spans="1:3" x14ac:dyDescent="0.25">
      <c r="C101" s="54" t="s">
        <v>122</v>
      </c>
    </row>
    <row r="102" spans="1:3" x14ac:dyDescent="0.25">
      <c r="C102" s="54" t="s">
        <v>123</v>
      </c>
    </row>
    <row r="103" spans="1:3" x14ac:dyDescent="0.25">
      <c r="A103" s="8">
        <v>12</v>
      </c>
      <c r="C103" s="54" t="s">
        <v>124</v>
      </c>
    </row>
    <row r="104" spans="1:3" x14ac:dyDescent="0.25">
      <c r="C104" s="54" t="s">
        <v>125</v>
      </c>
    </row>
    <row r="105" spans="1:3" x14ac:dyDescent="0.25">
      <c r="C105" s="54" t="s">
        <v>126</v>
      </c>
    </row>
    <row r="106" spans="1:3" x14ac:dyDescent="0.25">
      <c r="C106" s="54" t="s">
        <v>127</v>
      </c>
    </row>
    <row r="107" spans="1:3" x14ac:dyDescent="0.25">
      <c r="C107" s="54" t="s">
        <v>83</v>
      </c>
    </row>
    <row r="108" spans="1:3" x14ac:dyDescent="0.25">
      <c r="A108" s="8">
        <v>13</v>
      </c>
      <c r="C108" s="54" t="s">
        <v>128</v>
      </c>
    </row>
    <row r="109" spans="1:3" x14ac:dyDescent="0.25">
      <c r="C109" s="54" t="s">
        <v>129</v>
      </c>
    </row>
    <row r="110" spans="1:3" x14ac:dyDescent="0.25">
      <c r="A110" s="8">
        <v>14</v>
      </c>
      <c r="C110" s="54" t="s">
        <v>130</v>
      </c>
    </row>
    <row r="111" spans="1:3" x14ac:dyDescent="0.25">
      <c r="C111" s="54" t="s">
        <v>131</v>
      </c>
    </row>
    <row r="112" spans="1:3" x14ac:dyDescent="0.25">
      <c r="A112" s="8">
        <v>15</v>
      </c>
      <c r="C112" s="54" t="s">
        <v>132</v>
      </c>
    </row>
    <row r="113" spans="1:3" x14ac:dyDescent="0.25">
      <c r="C113" s="54" t="s">
        <v>133</v>
      </c>
    </row>
    <row r="114" spans="1:3" x14ac:dyDescent="0.25">
      <c r="A114" s="10"/>
      <c r="C114" s="8" t="s">
        <v>134</v>
      </c>
    </row>
    <row r="115" spans="1:3" x14ac:dyDescent="0.25">
      <c r="A115" s="10"/>
    </row>
    <row r="116" spans="1:3" customFormat="1" x14ac:dyDescent="0.25">
      <c r="A116" s="69" t="s">
        <v>52</v>
      </c>
    </row>
    <row r="117" spans="1:3" customFormat="1" x14ac:dyDescent="0.25">
      <c r="A117" s="14"/>
    </row>
    <row r="118" spans="1:3" customFormat="1" x14ac:dyDescent="0.25">
      <c r="A118" s="71" t="s">
        <v>135</v>
      </c>
    </row>
    <row r="119" spans="1:3" customFormat="1" x14ac:dyDescent="0.25">
      <c r="A119" s="71" t="s">
        <v>136</v>
      </c>
    </row>
    <row r="120" spans="1:3" customFormat="1" x14ac:dyDescent="0.25">
      <c r="A120" s="71" t="s">
        <v>48</v>
      </c>
    </row>
    <row r="121" spans="1:3" customFormat="1" x14ac:dyDescent="0.25">
      <c r="A121" s="134" t="s">
        <v>170</v>
      </c>
      <c r="B121" s="8"/>
    </row>
    <row r="122" spans="1:3" customFormat="1" x14ac:dyDescent="0.25">
      <c r="A122" s="134" t="s">
        <v>171</v>
      </c>
      <c r="B122" s="8"/>
    </row>
    <row r="123" spans="1:3" customFormat="1" x14ac:dyDescent="0.25">
      <c r="A123" s="71" t="s">
        <v>42</v>
      </c>
    </row>
    <row r="124" spans="1:3" customFormat="1" x14ac:dyDescent="0.25">
      <c r="A124" s="71" t="s">
        <v>137</v>
      </c>
    </row>
    <row r="125" spans="1:3" customFormat="1" x14ac:dyDescent="0.25">
      <c r="A125" s="71" t="s">
        <v>138</v>
      </c>
    </row>
    <row r="126" spans="1:3" customFormat="1" x14ac:dyDescent="0.25">
      <c r="A126" s="71" t="s">
        <v>139</v>
      </c>
    </row>
    <row r="127" spans="1:3" customFormat="1" x14ac:dyDescent="0.25">
      <c r="A127" s="50" t="s">
        <v>140</v>
      </c>
    </row>
    <row r="128" spans="1:3" customFormat="1" x14ac:dyDescent="0.25">
      <c r="A128" s="50"/>
    </row>
    <row r="129" spans="1:2" customFormat="1" x14ac:dyDescent="0.25">
      <c r="A129" s="77" t="s">
        <v>44</v>
      </c>
    </row>
    <row r="130" spans="1:2" customFormat="1" x14ac:dyDescent="0.25">
      <c r="A130" s="71" t="s">
        <v>141</v>
      </c>
    </row>
    <row r="131" spans="1:2" customFormat="1" x14ac:dyDescent="0.25">
      <c r="A131" s="71" t="s">
        <v>142</v>
      </c>
    </row>
    <row r="132" spans="1:2" customFormat="1" x14ac:dyDescent="0.25">
      <c r="A132" s="71" t="s">
        <v>143</v>
      </c>
    </row>
    <row r="133" spans="1:2" customFormat="1" x14ac:dyDescent="0.25">
      <c r="A133" s="71" t="s">
        <v>144</v>
      </c>
    </row>
    <row r="134" spans="1:2" customFormat="1" x14ac:dyDescent="0.25">
      <c r="A134" s="71" t="s">
        <v>145</v>
      </c>
    </row>
    <row r="135" spans="1:2" customFormat="1" x14ac:dyDescent="0.25">
      <c r="A135" s="71" t="s">
        <v>146</v>
      </c>
    </row>
    <row r="136" spans="1:2" customFormat="1" x14ac:dyDescent="0.25">
      <c r="A136" s="71"/>
      <c r="B136" t="s">
        <v>147</v>
      </c>
    </row>
    <row r="137" spans="1:2" customFormat="1" x14ac:dyDescent="0.25">
      <c r="A137" s="71" t="s">
        <v>43</v>
      </c>
    </row>
    <row r="138" spans="1:2" customFormat="1" x14ac:dyDescent="0.25">
      <c r="A138" s="72" t="s">
        <v>148</v>
      </c>
    </row>
    <row r="139" spans="1:2" customFormat="1" x14ac:dyDescent="0.25">
      <c r="A139" s="71" t="s">
        <v>149</v>
      </c>
    </row>
    <row r="140" spans="1:2" customFormat="1" x14ac:dyDescent="0.25">
      <c r="A140" s="71" t="s">
        <v>150</v>
      </c>
    </row>
    <row r="141" spans="1:2" customFormat="1" x14ac:dyDescent="0.25">
      <c r="A141" s="71" t="s">
        <v>151</v>
      </c>
    </row>
    <row r="142" spans="1:2" customFormat="1" x14ac:dyDescent="0.25">
      <c r="A142" s="71" t="s">
        <v>152</v>
      </c>
    </row>
    <row r="143" spans="1:2" customFormat="1" x14ac:dyDescent="0.25">
      <c r="A143" s="71" t="s">
        <v>153</v>
      </c>
    </row>
    <row r="144" spans="1:2" customFormat="1" x14ac:dyDescent="0.25">
      <c r="A144" s="50"/>
    </row>
    <row r="145" spans="1:3" x14ac:dyDescent="0.25">
      <c r="A145" s="11" t="s">
        <v>9</v>
      </c>
    </row>
    <row r="146" spans="1:3" x14ac:dyDescent="0.25">
      <c r="A146" s="8">
        <v>1</v>
      </c>
      <c r="C146" s="12" t="s">
        <v>16</v>
      </c>
    </row>
    <row r="147" spans="1:3" x14ac:dyDescent="0.25">
      <c r="A147" s="8">
        <v>2</v>
      </c>
      <c r="C147" s="8" t="s">
        <v>21</v>
      </c>
    </row>
    <row r="148" spans="1:3" x14ac:dyDescent="0.25">
      <c r="B148" s="12"/>
      <c r="C148" s="53" t="s">
        <v>154</v>
      </c>
    </row>
    <row r="149" spans="1:3" x14ac:dyDescent="0.25">
      <c r="C149" s="9" t="s">
        <v>155</v>
      </c>
    </row>
    <row r="150" spans="1:3" x14ac:dyDescent="0.25">
      <c r="A150" s="11" t="s">
        <v>12</v>
      </c>
      <c r="C150" s="13"/>
    </row>
    <row r="151" spans="1:3" x14ac:dyDescent="0.25">
      <c r="A151" s="12">
        <v>1</v>
      </c>
      <c r="C151" s="15" t="s">
        <v>11</v>
      </c>
    </row>
    <row r="152" spans="1:3" x14ac:dyDescent="0.25">
      <c r="A152" s="12"/>
      <c r="C152" s="9" t="s">
        <v>17</v>
      </c>
    </row>
    <row r="153" spans="1:3" x14ac:dyDescent="0.25">
      <c r="A153" s="8">
        <v>2</v>
      </c>
      <c r="B153" s="12"/>
      <c r="C153" s="91" t="s">
        <v>156</v>
      </c>
    </row>
    <row r="154" spans="1:3" x14ac:dyDescent="0.25">
      <c r="B154" s="12"/>
      <c r="C154" s="91" t="s">
        <v>157</v>
      </c>
    </row>
    <row r="155" spans="1:3" x14ac:dyDescent="0.25">
      <c r="B155" s="12"/>
      <c r="C155" s="91" t="s">
        <v>158</v>
      </c>
    </row>
    <row r="156" spans="1:3" x14ac:dyDescent="0.25">
      <c r="B156" s="12"/>
      <c r="C156" s="53" t="s">
        <v>46</v>
      </c>
    </row>
    <row r="157" spans="1:3" x14ac:dyDescent="0.25">
      <c r="A157" s="12">
        <v>3</v>
      </c>
      <c r="C157" s="54" t="s">
        <v>159</v>
      </c>
    </row>
    <row r="158" spans="1:3" x14ac:dyDescent="0.25">
      <c r="A158" s="12"/>
      <c r="C158" s="12" t="s">
        <v>160</v>
      </c>
    </row>
    <row r="159" spans="1:3" x14ac:dyDescent="0.25">
      <c r="C159" s="53" t="s">
        <v>161</v>
      </c>
    </row>
    <row r="160" spans="1:3" x14ac:dyDescent="0.25">
      <c r="C160" s="53" t="s">
        <v>162</v>
      </c>
    </row>
    <row r="161" spans="1:3" x14ac:dyDescent="0.25">
      <c r="C161" s="9" t="s">
        <v>163</v>
      </c>
    </row>
    <row r="162" spans="1:3" x14ac:dyDescent="0.25">
      <c r="A162" s="8">
        <v>4</v>
      </c>
      <c r="C162" s="54" t="s">
        <v>164</v>
      </c>
    </row>
    <row r="163" spans="1:3" x14ac:dyDescent="0.25">
      <c r="C163" s="53" t="s">
        <v>165</v>
      </c>
    </row>
    <row r="164" spans="1:3" x14ac:dyDescent="0.25">
      <c r="C164" s="53" t="s">
        <v>166</v>
      </c>
    </row>
    <row r="165" spans="1:3" x14ac:dyDescent="0.25">
      <c r="C165" s="9" t="s">
        <v>167</v>
      </c>
    </row>
    <row r="166" spans="1:3" x14ac:dyDescent="0.25">
      <c r="C166" s="53" t="s">
        <v>168</v>
      </c>
    </row>
    <row r="167" spans="1:3" x14ac:dyDescent="0.25">
      <c r="C167" s="10" t="s">
        <v>169</v>
      </c>
    </row>
  </sheetData>
  <phoneticPr fontId="0" type="noConversion"/>
  <hyperlinks>
    <hyperlink ref="C18" r:id="rId1"/>
  </hyperlinks>
  <pageMargins left="0.75" right="0.75" top="1" bottom="1" header="0.5" footer="0.5"/>
  <pageSetup fitToHeight="0" orientation="portrait" horizontalDpi="4294967293"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O12978"/>
  <sheetViews>
    <sheetView workbookViewId="0">
      <pane ySplit="15" topLeftCell="A418" activePane="bottomLeft" state="frozenSplit"/>
      <selection pane="bottomLeft"/>
    </sheetView>
  </sheetViews>
  <sheetFormatPr defaultRowHeight="13.2" x14ac:dyDescent="0.25"/>
  <cols>
    <col min="1" max="1" width="11.88671875" customWidth="1"/>
    <col min="2" max="2" width="12.88671875" bestFit="1" customWidth="1"/>
    <col min="3" max="6" width="8.77734375" customWidth="1"/>
    <col min="7" max="7" width="10.109375" bestFit="1" customWidth="1"/>
    <col min="8" max="8" width="9.21875" bestFit="1" customWidth="1"/>
    <col min="9" max="9" width="10.88671875" bestFit="1" customWidth="1"/>
    <col min="10" max="13" width="8.77734375" customWidth="1"/>
    <col min="15" max="15" width="10.109375" bestFit="1" customWidth="1"/>
  </cols>
  <sheetData>
    <row r="1" spans="1:15" ht="19.2" x14ac:dyDescent="0.25">
      <c r="A1" s="76" t="s">
        <v>287</v>
      </c>
      <c r="L1" s="209" t="s">
        <v>195</v>
      </c>
      <c r="M1" s="210" t="s">
        <v>222</v>
      </c>
    </row>
    <row r="2" spans="1:15" x14ac:dyDescent="0.25">
      <c r="B2" s="14" t="s">
        <v>211</v>
      </c>
      <c r="H2" s="49"/>
      <c r="I2" s="49"/>
      <c r="J2" s="49"/>
      <c r="K2" s="49"/>
      <c r="L2" s="74"/>
      <c r="M2" s="226" t="s">
        <v>224</v>
      </c>
    </row>
    <row r="3" spans="1:15" ht="13.8" thickBot="1" x14ac:dyDescent="0.3">
      <c r="A3" s="2" t="s">
        <v>196</v>
      </c>
      <c r="B3" s="74"/>
      <c r="H3" s="49"/>
      <c r="I3" s="49"/>
      <c r="J3" s="49"/>
      <c r="K3" s="49"/>
      <c r="L3" s="74"/>
      <c r="M3" s="226" t="s">
        <v>225</v>
      </c>
    </row>
    <row r="4" spans="1:15" x14ac:dyDescent="0.25">
      <c r="A4" s="211" t="s">
        <v>197</v>
      </c>
      <c r="B4" s="212" t="s">
        <v>286</v>
      </c>
      <c r="D4" s="217" t="s">
        <v>200</v>
      </c>
      <c r="H4" s="49"/>
      <c r="I4" s="49"/>
      <c r="J4" s="49"/>
      <c r="K4" s="49"/>
      <c r="L4" s="74"/>
      <c r="M4" s="74"/>
    </row>
    <row r="5" spans="1:15" x14ac:dyDescent="0.25">
      <c r="A5" s="213" t="s">
        <v>32</v>
      </c>
      <c r="B5" s="214">
        <v>21916</v>
      </c>
      <c r="C5" s="6"/>
      <c r="D5" s="218" t="s">
        <v>201</v>
      </c>
      <c r="H5" s="49"/>
      <c r="I5" s="49"/>
      <c r="J5" s="49"/>
      <c r="K5" s="49"/>
      <c r="L5" s="74"/>
      <c r="M5" s="226" t="s">
        <v>275</v>
      </c>
    </row>
    <row r="6" spans="1:15" ht="13.8" thickBot="1" x14ac:dyDescent="0.3">
      <c r="A6" s="213" t="s">
        <v>34</v>
      </c>
      <c r="B6" s="214">
        <f ca="1">TODAY()</f>
        <v>41497</v>
      </c>
      <c r="D6" s="219" t="s">
        <v>202</v>
      </c>
      <c r="E6" s="222" t="str">
        <f>VLOOKUP(B7,D7:E10,2,FALSE)</f>
        <v>d</v>
      </c>
      <c r="F6" s="2"/>
      <c r="H6" s="49"/>
      <c r="I6" s="49"/>
      <c r="J6" s="49"/>
      <c r="K6" s="49"/>
      <c r="L6" s="74"/>
      <c r="M6" s="238" t="s">
        <v>276</v>
      </c>
      <c r="O6" s="74"/>
    </row>
    <row r="7" spans="1:15" x14ac:dyDescent="0.25">
      <c r="A7" s="215" t="s">
        <v>198</v>
      </c>
      <c r="B7" s="216" t="s">
        <v>199</v>
      </c>
      <c r="C7" s="231"/>
      <c r="D7" s="220" t="s">
        <v>199</v>
      </c>
      <c r="E7" s="223" t="s">
        <v>206</v>
      </c>
      <c r="F7" s="69"/>
      <c r="L7" s="74"/>
      <c r="M7" s="227" t="s">
        <v>274</v>
      </c>
      <c r="N7" s="74"/>
    </row>
    <row r="8" spans="1:15" x14ac:dyDescent="0.25">
      <c r="D8" s="220" t="s">
        <v>203</v>
      </c>
      <c r="E8" s="223" t="s">
        <v>207</v>
      </c>
      <c r="F8" s="69"/>
      <c r="M8" s="134" t="s">
        <v>226</v>
      </c>
    </row>
    <row r="9" spans="1:15" x14ac:dyDescent="0.25">
      <c r="A9" s="77" t="s">
        <v>191</v>
      </c>
      <c r="D9" s="220" t="s">
        <v>204</v>
      </c>
      <c r="E9" s="223" t="s">
        <v>208</v>
      </c>
      <c r="M9" s="230" t="s">
        <v>210</v>
      </c>
    </row>
    <row r="10" spans="1:15" ht="13.8" thickBot="1" x14ac:dyDescent="0.3">
      <c r="A10" s="208" t="s">
        <v>192</v>
      </c>
      <c r="B10" s="2">
        <f>COUNTA(B16:B64993)</f>
        <v>4152</v>
      </c>
      <c r="D10" s="221" t="s">
        <v>205</v>
      </c>
      <c r="E10" s="224" t="s">
        <v>209</v>
      </c>
      <c r="M10" s="134" t="s">
        <v>227</v>
      </c>
    </row>
    <row r="11" spans="1:15" x14ac:dyDescent="0.25">
      <c r="A11" s="208" t="s">
        <v>193</v>
      </c>
      <c r="B11" s="70">
        <f ca="1">IF(B10&lt;=0,"",OFFSET(B15,B10,IF(HistReqDataType="v",1,0),1,1))</f>
        <v>35468</v>
      </c>
      <c r="C11" s="74"/>
      <c r="D11" s="74"/>
      <c r="E11" s="74"/>
      <c r="F11" s="74"/>
      <c r="G11" s="75"/>
      <c r="H11" s="74"/>
      <c r="I11" s="81"/>
      <c r="J11" s="74"/>
      <c r="K11" s="74"/>
      <c r="L11" s="74"/>
      <c r="M11" s="134" t="s">
        <v>223</v>
      </c>
    </row>
    <row r="12" spans="1:15" x14ac:dyDescent="0.25">
      <c r="A12" s="208" t="s">
        <v>194</v>
      </c>
      <c r="B12" s="70">
        <f ca="1">IF(B10&lt;=0,"",IF(HistReqDataType="v",OFFSET(B15,2,1,1,1),OFFSET(B15,1,0,1,1)))</f>
        <v>41495</v>
      </c>
      <c r="C12" s="74"/>
      <c r="D12" s="74"/>
      <c r="E12" s="74"/>
      <c r="F12" s="74"/>
      <c r="G12" s="75"/>
      <c r="H12" s="74"/>
      <c r="I12" s="81"/>
      <c r="J12" s="74"/>
      <c r="K12" s="74"/>
      <c r="L12" s="74"/>
      <c r="M12" s="74"/>
    </row>
    <row r="13" spans="1:15" ht="13.8" thickBot="1" x14ac:dyDescent="0.3"/>
    <row r="14" spans="1:15" x14ac:dyDescent="0.25">
      <c r="B14" s="263" t="s">
        <v>41</v>
      </c>
      <c r="C14" s="264"/>
      <c r="D14" s="264"/>
      <c r="E14" s="264"/>
      <c r="F14" s="264"/>
      <c r="G14" s="264"/>
      <c r="H14" s="84" t="s">
        <v>37</v>
      </c>
      <c r="I14" s="82" t="s">
        <v>38</v>
      </c>
      <c r="J14" s="261" t="s">
        <v>40</v>
      </c>
      <c r="K14" s="261"/>
      <c r="L14" s="261"/>
      <c r="M14" s="262"/>
      <c r="N14" s="69"/>
    </row>
    <row r="15" spans="1:15" ht="13.8" thickBot="1" x14ac:dyDescent="0.3">
      <c r="A15" s="1" t="s">
        <v>0</v>
      </c>
      <c r="B15" s="86" t="s">
        <v>1</v>
      </c>
      <c r="C15" s="87" t="s">
        <v>3</v>
      </c>
      <c r="D15" s="87" t="s">
        <v>4</v>
      </c>
      <c r="E15" s="87" t="s">
        <v>5</v>
      </c>
      <c r="F15" s="87" t="s">
        <v>6</v>
      </c>
      <c r="G15" s="87" t="s">
        <v>2</v>
      </c>
      <c r="H15" s="85" t="s">
        <v>190</v>
      </c>
      <c r="I15" s="83" t="s">
        <v>39</v>
      </c>
      <c r="J15" s="88" t="s">
        <v>3</v>
      </c>
      <c r="K15" s="88" t="s">
        <v>4</v>
      </c>
      <c r="L15" s="88" t="s">
        <v>5</v>
      </c>
      <c r="M15" s="89" t="s">
        <v>6</v>
      </c>
    </row>
    <row r="16" spans="1:15" x14ac:dyDescent="0.25">
      <c r="A16">
        <v>1</v>
      </c>
      <c r="B16" s="225">
        <v>41495</v>
      </c>
      <c r="C16" s="74">
        <v>22.95</v>
      </c>
      <c r="D16" s="74">
        <v>23.14</v>
      </c>
      <c r="E16" s="74">
        <v>22.36</v>
      </c>
      <c r="F16" s="74">
        <v>22.53</v>
      </c>
      <c r="G16" s="75">
        <v>2272300</v>
      </c>
      <c r="H16" s="74">
        <v>22.53</v>
      </c>
      <c r="I16" s="81">
        <f>H16/F16</f>
        <v>1</v>
      </c>
      <c r="J16" s="74">
        <f>ROUND($I16*C16,2)</f>
        <v>22.95</v>
      </c>
      <c r="K16" s="74">
        <f>ROUND($I16*D16,2)</f>
        <v>23.14</v>
      </c>
      <c r="L16" s="74">
        <f>ROUND($I16*E16,2)</f>
        <v>22.36</v>
      </c>
      <c r="M16" s="74">
        <f>ROUND($I16*F16,2)</f>
        <v>22.53</v>
      </c>
      <c r="N16" s="74"/>
    </row>
    <row r="17" spans="1:14" x14ac:dyDescent="0.25">
      <c r="A17">
        <v>2</v>
      </c>
      <c r="B17" s="225">
        <v>41494</v>
      </c>
      <c r="C17" s="74">
        <v>23.37</v>
      </c>
      <c r="D17" s="74">
        <v>23.48</v>
      </c>
      <c r="E17" s="74">
        <v>22.95</v>
      </c>
      <c r="F17" s="74">
        <v>23</v>
      </c>
      <c r="G17" s="75">
        <v>2209000</v>
      </c>
      <c r="H17" s="74">
        <v>23</v>
      </c>
      <c r="I17" s="81">
        <f t="shared" ref="I17:I80" si="0">H17/F17</f>
        <v>1</v>
      </c>
      <c r="J17" s="74">
        <f t="shared" ref="J17:J80" si="1">ROUND($I17*C17,2)</f>
        <v>23.37</v>
      </c>
      <c r="K17" s="74">
        <f t="shared" ref="K17:K80" si="2">ROUND($I17*D17,2)</f>
        <v>23.48</v>
      </c>
      <c r="L17" s="74">
        <f t="shared" ref="L17:L80" si="3">ROUND($I17*E17,2)</f>
        <v>22.95</v>
      </c>
      <c r="M17" s="74">
        <f t="shared" ref="M17:M80" si="4">ROUND($I17*F17,2)</f>
        <v>23</v>
      </c>
      <c r="N17" s="74"/>
    </row>
    <row r="18" spans="1:14" x14ac:dyDescent="0.25">
      <c r="A18">
        <v>3</v>
      </c>
      <c r="B18" s="225">
        <v>41493</v>
      </c>
      <c r="C18" s="74">
        <v>23.05</v>
      </c>
      <c r="D18" s="74">
        <v>23.63</v>
      </c>
      <c r="E18" s="74">
        <v>22.75</v>
      </c>
      <c r="F18" s="74">
        <v>23.25</v>
      </c>
      <c r="G18" s="75">
        <v>3173300</v>
      </c>
      <c r="H18" s="74">
        <v>23.25</v>
      </c>
      <c r="I18" s="81">
        <f t="shared" si="0"/>
        <v>1</v>
      </c>
      <c r="J18" s="74">
        <f t="shared" si="1"/>
        <v>23.05</v>
      </c>
      <c r="K18" s="74">
        <f t="shared" si="2"/>
        <v>23.63</v>
      </c>
      <c r="L18" s="74">
        <f t="shared" si="3"/>
        <v>22.75</v>
      </c>
      <c r="M18" s="74">
        <f t="shared" si="4"/>
        <v>23.25</v>
      </c>
      <c r="N18" s="74"/>
    </row>
    <row r="19" spans="1:14" x14ac:dyDescent="0.25">
      <c r="A19">
        <v>4</v>
      </c>
      <c r="B19" s="225">
        <v>41492</v>
      </c>
      <c r="C19" s="74">
        <v>23</v>
      </c>
      <c r="D19" s="74">
        <v>23.09</v>
      </c>
      <c r="E19" s="74">
        <v>22.44</v>
      </c>
      <c r="F19" s="74">
        <v>22.45</v>
      </c>
      <c r="G19" s="75">
        <v>1404200</v>
      </c>
      <c r="H19" s="74">
        <v>22.45</v>
      </c>
      <c r="I19" s="81">
        <f t="shared" si="0"/>
        <v>1</v>
      </c>
      <c r="J19" s="74">
        <f t="shared" si="1"/>
        <v>23</v>
      </c>
      <c r="K19" s="74">
        <f t="shared" si="2"/>
        <v>23.09</v>
      </c>
      <c r="L19" s="74">
        <f t="shared" si="3"/>
        <v>22.44</v>
      </c>
      <c r="M19" s="74">
        <f t="shared" si="4"/>
        <v>22.45</v>
      </c>
      <c r="N19" s="74"/>
    </row>
    <row r="20" spans="1:14" x14ac:dyDescent="0.25">
      <c r="A20">
        <v>5</v>
      </c>
      <c r="B20" s="225">
        <v>41491</v>
      </c>
      <c r="C20" s="74">
        <v>22.89</v>
      </c>
      <c r="D20" s="74">
        <v>23.1</v>
      </c>
      <c r="E20" s="74">
        <v>22.67</v>
      </c>
      <c r="F20" s="74">
        <v>23.02</v>
      </c>
      <c r="G20" s="75">
        <v>1867800</v>
      </c>
      <c r="H20" s="74">
        <v>23.02</v>
      </c>
      <c r="I20" s="81">
        <f t="shared" si="0"/>
        <v>1</v>
      </c>
      <c r="J20" s="74">
        <f t="shared" si="1"/>
        <v>22.89</v>
      </c>
      <c r="K20" s="74">
        <f t="shared" si="2"/>
        <v>23.1</v>
      </c>
      <c r="L20" s="74">
        <f t="shared" si="3"/>
        <v>22.67</v>
      </c>
      <c r="M20" s="74">
        <f t="shared" si="4"/>
        <v>23.02</v>
      </c>
      <c r="N20" s="74"/>
    </row>
    <row r="21" spans="1:14" x14ac:dyDescent="0.25">
      <c r="A21">
        <v>6</v>
      </c>
      <c r="B21" s="225">
        <v>41488</v>
      </c>
      <c r="C21" s="74">
        <v>22.35</v>
      </c>
      <c r="D21" s="74">
        <v>22.87</v>
      </c>
      <c r="E21" s="74">
        <v>22.26</v>
      </c>
      <c r="F21" s="74">
        <v>22.86</v>
      </c>
      <c r="G21" s="75">
        <v>1545900</v>
      </c>
      <c r="H21" s="74">
        <v>22.86</v>
      </c>
      <c r="I21" s="81">
        <f t="shared" si="0"/>
        <v>1</v>
      </c>
      <c r="J21" s="74">
        <f t="shared" si="1"/>
        <v>22.35</v>
      </c>
      <c r="K21" s="74">
        <f t="shared" si="2"/>
        <v>22.87</v>
      </c>
      <c r="L21" s="74">
        <f t="shared" si="3"/>
        <v>22.26</v>
      </c>
      <c r="M21" s="74">
        <f t="shared" si="4"/>
        <v>22.86</v>
      </c>
      <c r="N21" s="74"/>
    </row>
    <row r="22" spans="1:14" x14ac:dyDescent="0.25">
      <c r="A22">
        <v>7</v>
      </c>
      <c r="B22" s="225">
        <v>41487</v>
      </c>
      <c r="C22" s="74">
        <v>22.35</v>
      </c>
      <c r="D22" s="74">
        <v>22.6</v>
      </c>
      <c r="E22" s="74">
        <v>22.22</v>
      </c>
      <c r="F22" s="74">
        <v>22.52</v>
      </c>
      <c r="G22" s="75">
        <v>2104300</v>
      </c>
      <c r="H22" s="74">
        <v>22.52</v>
      </c>
      <c r="I22" s="81">
        <f t="shared" si="0"/>
        <v>1</v>
      </c>
      <c r="J22" s="74">
        <f t="shared" si="1"/>
        <v>22.35</v>
      </c>
      <c r="K22" s="74">
        <f t="shared" si="2"/>
        <v>22.6</v>
      </c>
      <c r="L22" s="74">
        <f t="shared" si="3"/>
        <v>22.22</v>
      </c>
      <c r="M22" s="74">
        <f t="shared" si="4"/>
        <v>22.52</v>
      </c>
      <c r="N22" s="74"/>
    </row>
    <row r="23" spans="1:14" x14ac:dyDescent="0.25">
      <c r="A23">
        <v>8</v>
      </c>
      <c r="B23" s="225">
        <v>41486</v>
      </c>
      <c r="C23" s="74">
        <v>22.28</v>
      </c>
      <c r="D23" s="74">
        <v>22.32</v>
      </c>
      <c r="E23" s="74">
        <v>21.99</v>
      </c>
      <c r="F23" s="74">
        <v>22.06</v>
      </c>
      <c r="G23" s="75">
        <v>2072200</v>
      </c>
      <c r="H23" s="74">
        <v>22.06</v>
      </c>
      <c r="I23" s="81">
        <f t="shared" si="0"/>
        <v>1</v>
      </c>
      <c r="J23" s="74">
        <f t="shared" si="1"/>
        <v>22.28</v>
      </c>
      <c r="K23" s="74">
        <f t="shared" si="2"/>
        <v>22.32</v>
      </c>
      <c r="L23" s="74">
        <f t="shared" si="3"/>
        <v>21.99</v>
      </c>
      <c r="M23" s="74">
        <f t="shared" si="4"/>
        <v>22.06</v>
      </c>
      <c r="N23" s="74"/>
    </row>
    <row r="24" spans="1:14" x14ac:dyDescent="0.25">
      <c r="A24">
        <v>9</v>
      </c>
      <c r="B24" s="225">
        <v>41485</v>
      </c>
      <c r="C24" s="74">
        <v>22.09</v>
      </c>
      <c r="D24" s="74">
        <v>22.79</v>
      </c>
      <c r="E24" s="74">
        <v>21.93</v>
      </c>
      <c r="F24" s="74">
        <v>22.35</v>
      </c>
      <c r="G24" s="75">
        <v>2945900</v>
      </c>
      <c r="H24" s="74">
        <v>22.35</v>
      </c>
      <c r="I24" s="81">
        <f t="shared" si="0"/>
        <v>1</v>
      </c>
      <c r="J24" s="74">
        <f t="shared" si="1"/>
        <v>22.09</v>
      </c>
      <c r="K24" s="74">
        <f t="shared" si="2"/>
        <v>22.79</v>
      </c>
      <c r="L24" s="74">
        <f t="shared" si="3"/>
        <v>21.93</v>
      </c>
      <c r="M24" s="74">
        <f t="shared" si="4"/>
        <v>22.35</v>
      </c>
      <c r="N24" s="74"/>
    </row>
    <row r="25" spans="1:14" x14ac:dyDescent="0.25">
      <c r="A25">
        <v>10</v>
      </c>
      <c r="B25" s="225">
        <v>41484</v>
      </c>
      <c r="C25" s="74">
        <v>21.82</v>
      </c>
      <c r="D25" s="74">
        <v>22.2</v>
      </c>
      <c r="E25" s="74">
        <v>21.78</v>
      </c>
      <c r="F25" s="74">
        <v>21.92</v>
      </c>
      <c r="G25" s="75">
        <v>2536200</v>
      </c>
      <c r="H25" s="74">
        <v>21.92</v>
      </c>
      <c r="I25" s="81">
        <f t="shared" si="0"/>
        <v>1</v>
      </c>
      <c r="J25" s="74">
        <f t="shared" si="1"/>
        <v>21.82</v>
      </c>
      <c r="K25" s="74">
        <f t="shared" si="2"/>
        <v>22.2</v>
      </c>
      <c r="L25" s="74">
        <f t="shared" si="3"/>
        <v>21.78</v>
      </c>
      <c r="M25" s="74">
        <f t="shared" si="4"/>
        <v>21.92</v>
      </c>
      <c r="N25" s="74"/>
    </row>
    <row r="26" spans="1:14" x14ac:dyDescent="0.25">
      <c r="A26">
        <v>11</v>
      </c>
      <c r="B26" s="225">
        <v>41481</v>
      </c>
      <c r="C26" s="74">
        <v>22.64</v>
      </c>
      <c r="D26" s="74">
        <v>22.69</v>
      </c>
      <c r="E26" s="74">
        <v>21.24</v>
      </c>
      <c r="F26" s="74">
        <v>21.79</v>
      </c>
      <c r="G26" s="75">
        <v>5105300</v>
      </c>
      <c r="H26" s="74">
        <v>21.79</v>
      </c>
      <c r="I26" s="81">
        <f t="shared" si="0"/>
        <v>1</v>
      </c>
      <c r="J26" s="74">
        <f t="shared" si="1"/>
        <v>22.64</v>
      </c>
      <c r="K26" s="74">
        <f t="shared" si="2"/>
        <v>22.69</v>
      </c>
      <c r="L26" s="74">
        <f t="shared" si="3"/>
        <v>21.24</v>
      </c>
      <c r="M26" s="74">
        <f t="shared" si="4"/>
        <v>21.79</v>
      </c>
      <c r="N26" s="74"/>
    </row>
    <row r="27" spans="1:14" x14ac:dyDescent="0.25">
      <c r="A27">
        <v>12</v>
      </c>
      <c r="B27" s="225">
        <v>41480</v>
      </c>
      <c r="C27" s="74">
        <v>22.97</v>
      </c>
      <c r="D27" s="74">
        <v>23.04</v>
      </c>
      <c r="E27" s="74">
        <v>22.35</v>
      </c>
      <c r="F27" s="74">
        <v>22.84</v>
      </c>
      <c r="G27" s="75">
        <v>2855000</v>
      </c>
      <c r="H27" s="74">
        <v>22.84</v>
      </c>
      <c r="I27" s="81">
        <f t="shared" si="0"/>
        <v>1</v>
      </c>
      <c r="J27" s="74">
        <f t="shared" si="1"/>
        <v>22.97</v>
      </c>
      <c r="K27" s="74">
        <f t="shared" si="2"/>
        <v>23.04</v>
      </c>
      <c r="L27" s="74">
        <f t="shared" si="3"/>
        <v>22.35</v>
      </c>
      <c r="M27" s="74">
        <f t="shared" si="4"/>
        <v>22.84</v>
      </c>
      <c r="N27" s="74"/>
    </row>
    <row r="28" spans="1:14" x14ac:dyDescent="0.25">
      <c r="A28">
        <v>13</v>
      </c>
      <c r="B28" s="225">
        <v>41479</v>
      </c>
      <c r="C28" s="74">
        <v>23.1</v>
      </c>
      <c r="D28" s="74">
        <v>23.48</v>
      </c>
      <c r="E28" s="74">
        <v>22.89</v>
      </c>
      <c r="F28" s="74">
        <v>22.96</v>
      </c>
      <c r="G28" s="75">
        <v>2886500</v>
      </c>
      <c r="H28" s="74">
        <v>22.96</v>
      </c>
      <c r="I28" s="81">
        <f t="shared" si="0"/>
        <v>1</v>
      </c>
      <c r="J28" s="74">
        <f t="shared" si="1"/>
        <v>23.1</v>
      </c>
      <c r="K28" s="74">
        <f t="shared" si="2"/>
        <v>23.48</v>
      </c>
      <c r="L28" s="74">
        <f t="shared" si="3"/>
        <v>22.89</v>
      </c>
      <c r="M28" s="74">
        <f t="shared" si="4"/>
        <v>22.96</v>
      </c>
      <c r="N28" s="74"/>
    </row>
    <row r="29" spans="1:14" x14ac:dyDescent="0.25">
      <c r="A29">
        <v>14</v>
      </c>
      <c r="B29" s="225">
        <v>41478</v>
      </c>
      <c r="C29" s="74">
        <v>22.87</v>
      </c>
      <c r="D29" s="74">
        <v>23.04</v>
      </c>
      <c r="E29" s="74">
        <v>22.54</v>
      </c>
      <c r="F29" s="74">
        <v>22.92</v>
      </c>
      <c r="G29" s="75">
        <v>2814600</v>
      </c>
      <c r="H29" s="74">
        <v>22.92</v>
      </c>
      <c r="I29" s="81">
        <f t="shared" si="0"/>
        <v>1</v>
      </c>
      <c r="J29" s="74">
        <f t="shared" si="1"/>
        <v>22.87</v>
      </c>
      <c r="K29" s="74">
        <f t="shared" si="2"/>
        <v>23.04</v>
      </c>
      <c r="L29" s="74">
        <f t="shared" si="3"/>
        <v>22.54</v>
      </c>
      <c r="M29" s="74">
        <f t="shared" si="4"/>
        <v>22.92</v>
      </c>
      <c r="N29" s="74"/>
    </row>
    <row r="30" spans="1:14" x14ac:dyDescent="0.25">
      <c r="A30">
        <v>15</v>
      </c>
      <c r="B30" s="225">
        <v>41477</v>
      </c>
      <c r="C30" s="74">
        <v>22.66</v>
      </c>
      <c r="D30" s="74">
        <v>22.9</v>
      </c>
      <c r="E30" s="74">
        <v>22.44</v>
      </c>
      <c r="F30" s="74">
        <v>22.68</v>
      </c>
      <c r="G30" s="75">
        <v>1908500</v>
      </c>
      <c r="H30" s="74">
        <v>22.68</v>
      </c>
      <c r="I30" s="81">
        <f t="shared" si="0"/>
        <v>1</v>
      </c>
      <c r="J30" s="74">
        <f t="shared" si="1"/>
        <v>22.66</v>
      </c>
      <c r="K30" s="74">
        <f t="shared" si="2"/>
        <v>22.9</v>
      </c>
      <c r="L30" s="74">
        <f t="shared" si="3"/>
        <v>22.44</v>
      </c>
      <c r="M30" s="74">
        <f t="shared" si="4"/>
        <v>22.68</v>
      </c>
      <c r="N30" s="74"/>
    </row>
    <row r="31" spans="1:14" x14ac:dyDescent="0.25">
      <c r="A31">
        <v>16</v>
      </c>
      <c r="B31" s="225">
        <v>41474</v>
      </c>
      <c r="C31" s="74">
        <v>22.59</v>
      </c>
      <c r="D31" s="74">
        <v>22.89</v>
      </c>
      <c r="E31" s="74">
        <v>22.53</v>
      </c>
      <c r="F31" s="74">
        <v>22.8</v>
      </c>
      <c r="G31" s="75">
        <v>3879200</v>
      </c>
      <c r="H31" s="74">
        <v>22.8</v>
      </c>
      <c r="I31" s="81">
        <f t="shared" si="0"/>
        <v>1</v>
      </c>
      <c r="J31" s="74">
        <f t="shared" si="1"/>
        <v>22.59</v>
      </c>
      <c r="K31" s="74">
        <f t="shared" si="2"/>
        <v>22.89</v>
      </c>
      <c r="L31" s="74">
        <f t="shared" si="3"/>
        <v>22.53</v>
      </c>
      <c r="M31" s="74">
        <f t="shared" si="4"/>
        <v>22.8</v>
      </c>
      <c r="N31" s="74"/>
    </row>
    <row r="32" spans="1:14" x14ac:dyDescent="0.25">
      <c r="A32">
        <v>17</v>
      </c>
      <c r="B32" s="225">
        <v>41473</v>
      </c>
      <c r="C32" s="74">
        <v>22.42</v>
      </c>
      <c r="D32" s="74">
        <v>22.85</v>
      </c>
      <c r="E32" s="74">
        <v>22.28</v>
      </c>
      <c r="F32" s="74">
        <v>22.72</v>
      </c>
      <c r="G32" s="75">
        <v>3193000</v>
      </c>
      <c r="H32" s="74">
        <v>22.72</v>
      </c>
      <c r="I32" s="81">
        <f t="shared" si="0"/>
        <v>1</v>
      </c>
      <c r="J32" s="74">
        <f t="shared" si="1"/>
        <v>22.42</v>
      </c>
      <c r="K32" s="74">
        <f t="shared" si="2"/>
        <v>22.85</v>
      </c>
      <c r="L32" s="74">
        <f t="shared" si="3"/>
        <v>22.28</v>
      </c>
      <c r="M32" s="74">
        <f t="shared" si="4"/>
        <v>22.72</v>
      </c>
      <c r="N32" s="74"/>
    </row>
    <row r="33" spans="1:14" x14ac:dyDescent="0.25">
      <c r="A33">
        <v>18</v>
      </c>
      <c r="B33" s="225">
        <v>41472</v>
      </c>
      <c r="C33" s="74">
        <v>22.02</v>
      </c>
      <c r="D33" s="74">
        <v>22.79</v>
      </c>
      <c r="E33" s="74">
        <v>21.72</v>
      </c>
      <c r="F33" s="74">
        <v>22.21</v>
      </c>
      <c r="G33" s="75">
        <v>5696400</v>
      </c>
      <c r="H33" s="74">
        <v>22.21</v>
      </c>
      <c r="I33" s="81">
        <f t="shared" si="0"/>
        <v>1</v>
      </c>
      <c r="J33" s="74">
        <f t="shared" si="1"/>
        <v>22.02</v>
      </c>
      <c r="K33" s="74">
        <f t="shared" si="2"/>
        <v>22.79</v>
      </c>
      <c r="L33" s="74">
        <f t="shared" si="3"/>
        <v>21.72</v>
      </c>
      <c r="M33" s="74">
        <f t="shared" si="4"/>
        <v>22.21</v>
      </c>
      <c r="N33" s="74"/>
    </row>
    <row r="34" spans="1:14" x14ac:dyDescent="0.25">
      <c r="A34">
        <v>19</v>
      </c>
      <c r="B34" s="225">
        <v>41471</v>
      </c>
      <c r="C34" s="74">
        <v>21.78</v>
      </c>
      <c r="D34" s="74">
        <v>22.06</v>
      </c>
      <c r="E34" s="74">
        <v>21.46</v>
      </c>
      <c r="F34" s="74">
        <v>21.68</v>
      </c>
      <c r="G34" s="75">
        <v>2752800</v>
      </c>
      <c r="H34" s="74">
        <v>21.68</v>
      </c>
      <c r="I34" s="81">
        <f t="shared" si="0"/>
        <v>1</v>
      </c>
      <c r="J34" s="74">
        <f t="shared" si="1"/>
        <v>21.78</v>
      </c>
      <c r="K34" s="74">
        <f t="shared" si="2"/>
        <v>22.06</v>
      </c>
      <c r="L34" s="74">
        <f t="shared" si="3"/>
        <v>21.46</v>
      </c>
      <c r="M34" s="74">
        <f t="shared" si="4"/>
        <v>21.68</v>
      </c>
      <c r="N34" s="74"/>
    </row>
    <row r="35" spans="1:14" x14ac:dyDescent="0.25">
      <c r="A35">
        <v>20</v>
      </c>
      <c r="B35" s="225">
        <v>41470</v>
      </c>
      <c r="C35" s="74">
        <v>21.5</v>
      </c>
      <c r="D35" s="74">
        <v>22.2</v>
      </c>
      <c r="E35" s="74">
        <v>21.43</v>
      </c>
      <c r="F35" s="74">
        <v>21.82</v>
      </c>
      <c r="G35" s="75">
        <v>4367300</v>
      </c>
      <c r="H35" s="74">
        <v>21.82</v>
      </c>
      <c r="I35" s="81">
        <f t="shared" si="0"/>
        <v>1</v>
      </c>
      <c r="J35" s="74">
        <f t="shared" si="1"/>
        <v>21.5</v>
      </c>
      <c r="K35" s="74">
        <f t="shared" si="2"/>
        <v>22.2</v>
      </c>
      <c r="L35" s="74">
        <f t="shared" si="3"/>
        <v>21.43</v>
      </c>
      <c r="M35" s="74">
        <f t="shared" si="4"/>
        <v>21.82</v>
      </c>
      <c r="N35" s="74"/>
    </row>
    <row r="36" spans="1:14" x14ac:dyDescent="0.25">
      <c r="A36">
        <v>21</v>
      </c>
      <c r="B36" s="225">
        <v>41467</v>
      </c>
      <c r="C36" s="74">
        <v>21.71</v>
      </c>
      <c r="D36" s="74">
        <v>21.82</v>
      </c>
      <c r="E36" s="74">
        <v>21.27</v>
      </c>
      <c r="F36" s="74">
        <v>21.43</v>
      </c>
      <c r="G36" s="75">
        <v>4765900</v>
      </c>
      <c r="H36" s="74">
        <v>21.43</v>
      </c>
      <c r="I36" s="81">
        <f t="shared" si="0"/>
        <v>1</v>
      </c>
      <c r="J36" s="74">
        <f t="shared" si="1"/>
        <v>21.71</v>
      </c>
      <c r="K36" s="74">
        <f t="shared" si="2"/>
        <v>21.82</v>
      </c>
      <c r="L36" s="74">
        <f t="shared" si="3"/>
        <v>21.27</v>
      </c>
      <c r="M36" s="74">
        <f t="shared" si="4"/>
        <v>21.43</v>
      </c>
      <c r="N36" s="74"/>
    </row>
    <row r="37" spans="1:14" x14ac:dyDescent="0.25">
      <c r="A37">
        <v>22</v>
      </c>
      <c r="B37" s="225">
        <v>41466</v>
      </c>
      <c r="C37" s="74">
        <v>19.95</v>
      </c>
      <c r="D37" s="74">
        <v>21.76</v>
      </c>
      <c r="E37" s="74">
        <v>19.920000000000002</v>
      </c>
      <c r="F37" s="74">
        <v>21.74</v>
      </c>
      <c r="G37" s="75">
        <v>7663400</v>
      </c>
      <c r="H37" s="74">
        <v>21.74</v>
      </c>
      <c r="I37" s="81">
        <f t="shared" si="0"/>
        <v>1</v>
      </c>
      <c r="J37" s="74">
        <f t="shared" si="1"/>
        <v>19.95</v>
      </c>
      <c r="K37" s="74">
        <f t="shared" si="2"/>
        <v>21.76</v>
      </c>
      <c r="L37" s="74">
        <f t="shared" si="3"/>
        <v>19.920000000000002</v>
      </c>
      <c r="M37" s="74">
        <f t="shared" si="4"/>
        <v>21.74</v>
      </c>
      <c r="N37" s="74"/>
    </row>
    <row r="38" spans="1:14" x14ac:dyDescent="0.25">
      <c r="A38">
        <v>23</v>
      </c>
      <c r="B38" s="225">
        <v>41465</v>
      </c>
      <c r="C38" s="74">
        <v>20</v>
      </c>
      <c r="D38" s="74">
        <v>20.190000000000001</v>
      </c>
      <c r="E38" s="74">
        <v>19.64</v>
      </c>
      <c r="F38" s="74">
        <v>19.73</v>
      </c>
      <c r="G38" s="75">
        <v>2300700</v>
      </c>
      <c r="H38" s="74">
        <v>19.73</v>
      </c>
      <c r="I38" s="81">
        <f t="shared" si="0"/>
        <v>1</v>
      </c>
      <c r="J38" s="74">
        <f t="shared" si="1"/>
        <v>20</v>
      </c>
      <c r="K38" s="74">
        <f t="shared" si="2"/>
        <v>20.190000000000001</v>
      </c>
      <c r="L38" s="74">
        <f t="shared" si="3"/>
        <v>19.64</v>
      </c>
      <c r="M38" s="74">
        <f t="shared" si="4"/>
        <v>19.73</v>
      </c>
      <c r="N38" s="74"/>
    </row>
    <row r="39" spans="1:14" x14ac:dyDescent="0.25">
      <c r="A39">
        <v>24</v>
      </c>
      <c r="B39" s="225">
        <v>41464</v>
      </c>
      <c r="C39" s="74">
        <v>20.13</v>
      </c>
      <c r="D39" s="74">
        <v>20.16</v>
      </c>
      <c r="E39" s="74">
        <v>19.649999999999999</v>
      </c>
      <c r="F39" s="74">
        <v>19.86</v>
      </c>
      <c r="G39" s="75">
        <v>2570800</v>
      </c>
      <c r="H39" s="74">
        <v>19.86</v>
      </c>
      <c r="I39" s="81">
        <f t="shared" si="0"/>
        <v>1</v>
      </c>
      <c r="J39" s="74">
        <f t="shared" si="1"/>
        <v>20.13</v>
      </c>
      <c r="K39" s="74">
        <f t="shared" si="2"/>
        <v>20.16</v>
      </c>
      <c r="L39" s="74">
        <f t="shared" si="3"/>
        <v>19.649999999999999</v>
      </c>
      <c r="M39" s="74">
        <f t="shared" si="4"/>
        <v>19.86</v>
      </c>
      <c r="N39" s="74"/>
    </row>
    <row r="40" spans="1:14" x14ac:dyDescent="0.25">
      <c r="A40">
        <v>25</v>
      </c>
      <c r="B40" s="225">
        <v>41463</v>
      </c>
      <c r="C40" s="74">
        <v>20.190000000000001</v>
      </c>
      <c r="D40" s="74">
        <v>20.190000000000001</v>
      </c>
      <c r="E40" s="74">
        <v>19.75</v>
      </c>
      <c r="F40" s="74">
        <v>20.079999999999998</v>
      </c>
      <c r="G40" s="75">
        <v>1736800</v>
      </c>
      <c r="H40" s="74">
        <v>20.079999999999998</v>
      </c>
      <c r="I40" s="81">
        <f t="shared" si="0"/>
        <v>1</v>
      </c>
      <c r="J40" s="74">
        <f t="shared" si="1"/>
        <v>20.190000000000001</v>
      </c>
      <c r="K40" s="74">
        <f t="shared" si="2"/>
        <v>20.190000000000001</v>
      </c>
      <c r="L40" s="74">
        <f t="shared" si="3"/>
        <v>19.75</v>
      </c>
      <c r="M40" s="74">
        <f t="shared" si="4"/>
        <v>20.079999999999998</v>
      </c>
      <c r="N40" s="74"/>
    </row>
    <row r="41" spans="1:14" x14ac:dyDescent="0.25">
      <c r="A41">
        <v>26</v>
      </c>
      <c r="B41" s="225">
        <v>41460</v>
      </c>
      <c r="C41" s="74">
        <v>19.93</v>
      </c>
      <c r="D41" s="74">
        <v>20.04</v>
      </c>
      <c r="E41" s="74">
        <v>19.46</v>
      </c>
      <c r="F41" s="74">
        <v>19.96</v>
      </c>
      <c r="G41" s="75">
        <v>2104700</v>
      </c>
      <c r="H41" s="74">
        <v>19.96</v>
      </c>
      <c r="I41" s="81">
        <f t="shared" si="0"/>
        <v>1</v>
      </c>
      <c r="J41" s="74">
        <f t="shared" si="1"/>
        <v>19.93</v>
      </c>
      <c r="K41" s="74">
        <f t="shared" si="2"/>
        <v>20.04</v>
      </c>
      <c r="L41" s="74">
        <f t="shared" si="3"/>
        <v>19.46</v>
      </c>
      <c r="M41" s="74">
        <f t="shared" si="4"/>
        <v>19.96</v>
      </c>
      <c r="N41" s="74"/>
    </row>
    <row r="42" spans="1:14" x14ac:dyDescent="0.25">
      <c r="A42">
        <v>27</v>
      </c>
      <c r="B42" s="225">
        <v>41458</v>
      </c>
      <c r="C42" s="74">
        <v>19.46</v>
      </c>
      <c r="D42" s="74">
        <v>19.75</v>
      </c>
      <c r="E42" s="74">
        <v>19.399999999999999</v>
      </c>
      <c r="F42" s="74">
        <v>19.61</v>
      </c>
      <c r="G42" s="75">
        <v>681400</v>
      </c>
      <c r="H42" s="74">
        <v>19.61</v>
      </c>
      <c r="I42" s="81">
        <f t="shared" si="0"/>
        <v>1</v>
      </c>
      <c r="J42" s="74">
        <f t="shared" si="1"/>
        <v>19.46</v>
      </c>
      <c r="K42" s="74">
        <f t="shared" si="2"/>
        <v>19.75</v>
      </c>
      <c r="L42" s="74">
        <f t="shared" si="3"/>
        <v>19.399999999999999</v>
      </c>
      <c r="M42" s="74">
        <f t="shared" si="4"/>
        <v>19.61</v>
      </c>
      <c r="N42" s="74"/>
    </row>
    <row r="43" spans="1:14" x14ac:dyDescent="0.25">
      <c r="A43">
        <v>28</v>
      </c>
      <c r="B43" s="225">
        <v>41457</v>
      </c>
      <c r="C43" s="74">
        <v>19.510000000000002</v>
      </c>
      <c r="D43" s="74">
        <v>19.88</v>
      </c>
      <c r="E43" s="74">
        <v>19.45</v>
      </c>
      <c r="F43" s="74">
        <v>19.63</v>
      </c>
      <c r="G43" s="75">
        <v>2243700</v>
      </c>
      <c r="H43" s="74">
        <v>19.63</v>
      </c>
      <c r="I43" s="81">
        <f t="shared" si="0"/>
        <v>1</v>
      </c>
      <c r="J43" s="74">
        <f t="shared" si="1"/>
        <v>19.510000000000002</v>
      </c>
      <c r="K43" s="74">
        <f t="shared" si="2"/>
        <v>19.88</v>
      </c>
      <c r="L43" s="74">
        <f t="shared" si="3"/>
        <v>19.45</v>
      </c>
      <c r="M43" s="74">
        <f t="shared" si="4"/>
        <v>19.63</v>
      </c>
      <c r="N43" s="74"/>
    </row>
    <row r="44" spans="1:14" x14ac:dyDescent="0.25">
      <c r="A44">
        <v>29</v>
      </c>
      <c r="B44" s="225">
        <v>41456</v>
      </c>
      <c r="C44" s="74">
        <v>19.53</v>
      </c>
      <c r="D44" s="74">
        <v>19.87</v>
      </c>
      <c r="E44" s="74">
        <v>19.37</v>
      </c>
      <c r="F44" s="74">
        <v>19.46</v>
      </c>
      <c r="G44" s="75">
        <v>1953300</v>
      </c>
      <c r="H44" s="74">
        <v>19.46</v>
      </c>
      <c r="I44" s="81">
        <f t="shared" si="0"/>
        <v>1</v>
      </c>
      <c r="J44" s="74">
        <f t="shared" si="1"/>
        <v>19.53</v>
      </c>
      <c r="K44" s="74">
        <f t="shared" si="2"/>
        <v>19.87</v>
      </c>
      <c r="L44" s="74">
        <f t="shared" si="3"/>
        <v>19.37</v>
      </c>
      <c r="M44" s="74">
        <f t="shared" si="4"/>
        <v>19.46</v>
      </c>
      <c r="N44" s="74"/>
    </row>
    <row r="45" spans="1:14" x14ac:dyDescent="0.25">
      <c r="A45">
        <v>30</v>
      </c>
      <c r="B45" s="225">
        <v>41453</v>
      </c>
      <c r="C45" s="74">
        <v>19.52</v>
      </c>
      <c r="D45" s="74">
        <v>19.63</v>
      </c>
      <c r="E45" s="74">
        <v>19.28</v>
      </c>
      <c r="F45" s="74">
        <v>19.43</v>
      </c>
      <c r="G45" s="75">
        <v>2317200</v>
      </c>
      <c r="H45" s="74">
        <v>19.43</v>
      </c>
      <c r="I45" s="81">
        <f t="shared" si="0"/>
        <v>1</v>
      </c>
      <c r="J45" s="74">
        <f t="shared" si="1"/>
        <v>19.52</v>
      </c>
      <c r="K45" s="74">
        <f t="shared" si="2"/>
        <v>19.63</v>
      </c>
      <c r="L45" s="74">
        <f t="shared" si="3"/>
        <v>19.28</v>
      </c>
      <c r="M45" s="74">
        <f t="shared" si="4"/>
        <v>19.43</v>
      </c>
      <c r="N45" s="74"/>
    </row>
    <row r="46" spans="1:14" x14ac:dyDescent="0.25">
      <c r="A46">
        <v>31</v>
      </c>
      <c r="B46" s="225">
        <v>41452</v>
      </c>
      <c r="C46" s="74">
        <v>19.45</v>
      </c>
      <c r="D46" s="74">
        <v>19.71</v>
      </c>
      <c r="E46" s="74">
        <v>19.36</v>
      </c>
      <c r="F46" s="74">
        <v>19.670000000000002</v>
      </c>
      <c r="G46" s="75">
        <v>2064600</v>
      </c>
      <c r="H46" s="74">
        <v>19.670000000000002</v>
      </c>
      <c r="I46" s="81">
        <f t="shared" si="0"/>
        <v>1</v>
      </c>
      <c r="J46" s="74">
        <f t="shared" si="1"/>
        <v>19.45</v>
      </c>
      <c r="K46" s="74">
        <f t="shared" si="2"/>
        <v>19.71</v>
      </c>
      <c r="L46" s="74">
        <f t="shared" si="3"/>
        <v>19.36</v>
      </c>
      <c r="M46" s="74">
        <f t="shared" si="4"/>
        <v>19.670000000000002</v>
      </c>
      <c r="N46" s="74"/>
    </row>
    <row r="47" spans="1:14" x14ac:dyDescent="0.25">
      <c r="A47">
        <v>32</v>
      </c>
      <c r="B47" s="225">
        <v>41451</v>
      </c>
      <c r="C47" s="74">
        <v>19.75</v>
      </c>
      <c r="D47" s="74">
        <v>19.88</v>
      </c>
      <c r="E47" s="74">
        <v>19.329999999999998</v>
      </c>
      <c r="F47" s="74">
        <v>19.350000000000001</v>
      </c>
      <c r="G47" s="75">
        <v>2503100</v>
      </c>
      <c r="H47" s="74">
        <v>19.350000000000001</v>
      </c>
      <c r="I47" s="81">
        <f t="shared" si="0"/>
        <v>1</v>
      </c>
      <c r="J47" s="74">
        <f t="shared" si="1"/>
        <v>19.75</v>
      </c>
      <c r="K47" s="74">
        <f t="shared" si="2"/>
        <v>19.88</v>
      </c>
      <c r="L47" s="74">
        <f t="shared" si="3"/>
        <v>19.329999999999998</v>
      </c>
      <c r="M47" s="74">
        <f t="shared" si="4"/>
        <v>19.350000000000001</v>
      </c>
      <c r="N47" s="74"/>
    </row>
    <row r="48" spans="1:14" x14ac:dyDescent="0.25">
      <c r="A48">
        <v>33</v>
      </c>
      <c r="B48" s="225">
        <v>41450</v>
      </c>
      <c r="C48" s="74">
        <v>19.399999999999999</v>
      </c>
      <c r="D48" s="74">
        <v>19.690000000000001</v>
      </c>
      <c r="E48" s="74">
        <v>19.27</v>
      </c>
      <c r="F48" s="74">
        <v>19.63</v>
      </c>
      <c r="G48" s="75">
        <v>2673400</v>
      </c>
      <c r="H48" s="74">
        <v>19.63</v>
      </c>
      <c r="I48" s="81">
        <f t="shared" si="0"/>
        <v>1</v>
      </c>
      <c r="J48" s="74">
        <f t="shared" si="1"/>
        <v>19.399999999999999</v>
      </c>
      <c r="K48" s="74">
        <f t="shared" si="2"/>
        <v>19.690000000000001</v>
      </c>
      <c r="L48" s="74">
        <f t="shared" si="3"/>
        <v>19.27</v>
      </c>
      <c r="M48" s="74">
        <f t="shared" si="4"/>
        <v>19.63</v>
      </c>
      <c r="N48" s="74"/>
    </row>
    <row r="49" spans="1:14" x14ac:dyDescent="0.25">
      <c r="A49">
        <v>34</v>
      </c>
      <c r="B49" s="225">
        <v>41449</v>
      </c>
      <c r="C49" s="74">
        <v>19.48</v>
      </c>
      <c r="D49" s="74">
        <v>19.510000000000002</v>
      </c>
      <c r="E49" s="74">
        <v>19</v>
      </c>
      <c r="F49" s="74">
        <v>19.25</v>
      </c>
      <c r="G49" s="75">
        <v>3477600</v>
      </c>
      <c r="H49" s="74">
        <v>19.25</v>
      </c>
      <c r="I49" s="81">
        <f t="shared" si="0"/>
        <v>1</v>
      </c>
      <c r="J49" s="74">
        <f t="shared" si="1"/>
        <v>19.48</v>
      </c>
      <c r="K49" s="74">
        <f t="shared" si="2"/>
        <v>19.510000000000002</v>
      </c>
      <c r="L49" s="74">
        <f t="shared" si="3"/>
        <v>19</v>
      </c>
      <c r="M49" s="74">
        <f t="shared" si="4"/>
        <v>19.25</v>
      </c>
      <c r="N49" s="74"/>
    </row>
    <row r="50" spans="1:14" x14ac:dyDescent="0.25">
      <c r="A50">
        <v>35</v>
      </c>
      <c r="B50" s="225">
        <v>41446</v>
      </c>
      <c r="C50" s="74">
        <v>19.809999999999999</v>
      </c>
      <c r="D50" s="74">
        <v>20.05</v>
      </c>
      <c r="E50" s="74">
        <v>19.45</v>
      </c>
      <c r="F50" s="74">
        <v>19.79</v>
      </c>
      <c r="G50" s="75">
        <v>4064500</v>
      </c>
      <c r="H50" s="74">
        <v>19.79</v>
      </c>
      <c r="I50" s="81">
        <f t="shared" si="0"/>
        <v>1</v>
      </c>
      <c r="J50" s="74">
        <f t="shared" si="1"/>
        <v>19.809999999999999</v>
      </c>
      <c r="K50" s="74">
        <f t="shared" si="2"/>
        <v>20.05</v>
      </c>
      <c r="L50" s="74">
        <f t="shared" si="3"/>
        <v>19.45</v>
      </c>
      <c r="M50" s="74">
        <f t="shared" si="4"/>
        <v>19.79</v>
      </c>
      <c r="N50" s="74"/>
    </row>
    <row r="51" spans="1:14" x14ac:dyDescent="0.25">
      <c r="A51">
        <v>36</v>
      </c>
      <c r="B51" s="225">
        <v>41445</v>
      </c>
      <c r="C51" s="74">
        <v>20.03</v>
      </c>
      <c r="D51" s="74">
        <v>20.45</v>
      </c>
      <c r="E51" s="74">
        <v>19.829999999999998</v>
      </c>
      <c r="F51" s="74">
        <v>19.899999999999999</v>
      </c>
      <c r="G51" s="75">
        <v>3468000</v>
      </c>
      <c r="H51" s="74">
        <v>19.899999999999999</v>
      </c>
      <c r="I51" s="81">
        <f t="shared" si="0"/>
        <v>1</v>
      </c>
      <c r="J51" s="74">
        <f t="shared" si="1"/>
        <v>20.03</v>
      </c>
      <c r="K51" s="74">
        <f t="shared" si="2"/>
        <v>20.45</v>
      </c>
      <c r="L51" s="74">
        <f t="shared" si="3"/>
        <v>19.829999999999998</v>
      </c>
      <c r="M51" s="74">
        <f t="shared" si="4"/>
        <v>19.899999999999999</v>
      </c>
      <c r="N51" s="74"/>
    </row>
    <row r="52" spans="1:14" x14ac:dyDescent="0.25">
      <c r="A52">
        <v>37</v>
      </c>
      <c r="B52" s="225">
        <v>41444</v>
      </c>
      <c r="C52" s="74">
        <v>20.28</v>
      </c>
      <c r="D52" s="74">
        <v>20.45</v>
      </c>
      <c r="E52" s="74">
        <v>20.09</v>
      </c>
      <c r="F52" s="74">
        <v>20.190000000000001</v>
      </c>
      <c r="G52" s="75">
        <v>2561200</v>
      </c>
      <c r="H52" s="74">
        <v>20.190000000000001</v>
      </c>
      <c r="I52" s="81">
        <f t="shared" si="0"/>
        <v>1</v>
      </c>
      <c r="J52" s="74">
        <f t="shared" si="1"/>
        <v>20.28</v>
      </c>
      <c r="K52" s="74">
        <f t="shared" si="2"/>
        <v>20.45</v>
      </c>
      <c r="L52" s="74">
        <f t="shared" si="3"/>
        <v>20.09</v>
      </c>
      <c r="M52" s="74">
        <f t="shared" si="4"/>
        <v>20.190000000000001</v>
      </c>
      <c r="N52" s="74"/>
    </row>
    <row r="53" spans="1:14" x14ac:dyDescent="0.25">
      <c r="A53">
        <v>38</v>
      </c>
      <c r="B53" s="225">
        <v>41443</v>
      </c>
      <c r="C53" s="74">
        <v>20.05</v>
      </c>
      <c r="D53" s="74">
        <v>20.41</v>
      </c>
      <c r="E53" s="74">
        <v>19.989999999999998</v>
      </c>
      <c r="F53" s="74">
        <v>20.38</v>
      </c>
      <c r="G53" s="75">
        <v>3207900</v>
      </c>
      <c r="H53" s="74">
        <v>20.38</v>
      </c>
      <c r="I53" s="81">
        <f t="shared" si="0"/>
        <v>1</v>
      </c>
      <c r="J53" s="74">
        <f t="shared" si="1"/>
        <v>20.05</v>
      </c>
      <c r="K53" s="74">
        <f t="shared" si="2"/>
        <v>20.41</v>
      </c>
      <c r="L53" s="74">
        <f t="shared" si="3"/>
        <v>19.989999999999998</v>
      </c>
      <c r="M53" s="74">
        <f t="shared" si="4"/>
        <v>20.38</v>
      </c>
      <c r="N53" s="74"/>
    </row>
    <row r="54" spans="1:14" x14ac:dyDescent="0.25">
      <c r="A54">
        <v>39</v>
      </c>
      <c r="B54" s="225">
        <v>41442</v>
      </c>
      <c r="C54" s="74">
        <v>20.25</v>
      </c>
      <c r="D54" s="74">
        <v>20.46</v>
      </c>
      <c r="E54" s="74">
        <v>19.93</v>
      </c>
      <c r="F54" s="74">
        <v>20.100000000000001</v>
      </c>
      <c r="G54" s="75">
        <v>3340900</v>
      </c>
      <c r="H54" s="74">
        <v>20.100000000000001</v>
      </c>
      <c r="I54" s="81">
        <f t="shared" si="0"/>
        <v>1</v>
      </c>
      <c r="J54" s="74">
        <f t="shared" si="1"/>
        <v>20.25</v>
      </c>
      <c r="K54" s="74">
        <f t="shared" si="2"/>
        <v>20.46</v>
      </c>
      <c r="L54" s="74">
        <f t="shared" si="3"/>
        <v>19.93</v>
      </c>
      <c r="M54" s="74">
        <f t="shared" si="4"/>
        <v>20.100000000000001</v>
      </c>
      <c r="N54" s="74"/>
    </row>
    <row r="55" spans="1:14" x14ac:dyDescent="0.25">
      <c r="A55">
        <v>40</v>
      </c>
      <c r="B55" s="225">
        <v>41439</v>
      </c>
      <c r="C55" s="74">
        <v>20.399999999999999</v>
      </c>
      <c r="D55" s="74">
        <v>20.6</v>
      </c>
      <c r="E55" s="74">
        <v>19.899999999999999</v>
      </c>
      <c r="F55" s="74">
        <v>20.13</v>
      </c>
      <c r="G55" s="75">
        <v>4101200</v>
      </c>
      <c r="H55" s="74">
        <v>20.13</v>
      </c>
      <c r="I55" s="81">
        <f t="shared" si="0"/>
        <v>1</v>
      </c>
      <c r="J55" s="74">
        <f t="shared" si="1"/>
        <v>20.399999999999999</v>
      </c>
      <c r="K55" s="74">
        <f t="shared" si="2"/>
        <v>20.6</v>
      </c>
      <c r="L55" s="74">
        <f t="shared" si="3"/>
        <v>19.899999999999999</v>
      </c>
      <c r="M55" s="74">
        <f t="shared" si="4"/>
        <v>20.13</v>
      </c>
      <c r="N55" s="74"/>
    </row>
    <row r="56" spans="1:14" x14ac:dyDescent="0.25">
      <c r="A56">
        <v>41</v>
      </c>
      <c r="B56" s="225">
        <v>41438</v>
      </c>
      <c r="C56" s="74">
        <v>19.84</v>
      </c>
      <c r="D56" s="74">
        <v>20.58</v>
      </c>
      <c r="E56" s="74">
        <v>19.66</v>
      </c>
      <c r="F56" s="74">
        <v>20.52</v>
      </c>
      <c r="G56" s="75">
        <v>3818300</v>
      </c>
      <c r="H56" s="74">
        <v>20.52</v>
      </c>
      <c r="I56" s="81">
        <f t="shared" si="0"/>
        <v>1</v>
      </c>
      <c r="J56" s="74">
        <f t="shared" si="1"/>
        <v>19.84</v>
      </c>
      <c r="K56" s="74">
        <f t="shared" si="2"/>
        <v>20.58</v>
      </c>
      <c r="L56" s="74">
        <f t="shared" si="3"/>
        <v>19.66</v>
      </c>
      <c r="M56" s="74">
        <f t="shared" si="4"/>
        <v>20.52</v>
      </c>
      <c r="N56" s="74"/>
    </row>
    <row r="57" spans="1:14" x14ac:dyDescent="0.25">
      <c r="A57">
        <v>42</v>
      </c>
      <c r="B57" s="225">
        <v>41437</v>
      </c>
      <c r="C57" s="74">
        <v>20.22</v>
      </c>
      <c r="D57" s="74">
        <v>20.260000000000002</v>
      </c>
      <c r="E57" s="74">
        <v>19.79</v>
      </c>
      <c r="F57" s="74">
        <v>20.02</v>
      </c>
      <c r="G57" s="75">
        <v>3180400</v>
      </c>
      <c r="H57" s="74">
        <v>20.02</v>
      </c>
      <c r="I57" s="81">
        <f t="shared" si="0"/>
        <v>1</v>
      </c>
      <c r="J57" s="74">
        <f t="shared" si="1"/>
        <v>20.22</v>
      </c>
      <c r="K57" s="74">
        <f t="shared" si="2"/>
        <v>20.260000000000002</v>
      </c>
      <c r="L57" s="74">
        <f t="shared" si="3"/>
        <v>19.79</v>
      </c>
      <c r="M57" s="74">
        <f t="shared" si="4"/>
        <v>20.02</v>
      </c>
      <c r="N57" s="74"/>
    </row>
    <row r="58" spans="1:14" x14ac:dyDescent="0.25">
      <c r="A58">
        <v>43</v>
      </c>
      <c r="B58" s="225">
        <v>41436</v>
      </c>
      <c r="C58" s="74">
        <v>19.87</v>
      </c>
      <c r="D58" s="74">
        <v>20.39</v>
      </c>
      <c r="E58" s="74">
        <v>19.739999999999998</v>
      </c>
      <c r="F58" s="74">
        <v>20.02</v>
      </c>
      <c r="G58" s="75">
        <v>4841500</v>
      </c>
      <c r="H58" s="74">
        <v>20.02</v>
      </c>
      <c r="I58" s="81">
        <f t="shared" si="0"/>
        <v>1</v>
      </c>
      <c r="J58" s="74">
        <f t="shared" si="1"/>
        <v>19.87</v>
      </c>
      <c r="K58" s="74">
        <f t="shared" si="2"/>
        <v>20.39</v>
      </c>
      <c r="L58" s="74">
        <f t="shared" si="3"/>
        <v>19.739999999999998</v>
      </c>
      <c r="M58" s="74">
        <f t="shared" si="4"/>
        <v>20.02</v>
      </c>
      <c r="N58" s="74"/>
    </row>
    <row r="59" spans="1:14" x14ac:dyDescent="0.25">
      <c r="A59">
        <v>44</v>
      </c>
      <c r="B59" s="225">
        <v>41435</v>
      </c>
      <c r="C59" s="74">
        <v>19.7</v>
      </c>
      <c r="D59" s="74">
        <v>20.29</v>
      </c>
      <c r="E59" s="74">
        <v>19.600000000000001</v>
      </c>
      <c r="F59" s="74">
        <v>20.170000000000002</v>
      </c>
      <c r="G59" s="75">
        <v>5901000</v>
      </c>
      <c r="H59" s="74">
        <v>20.170000000000002</v>
      </c>
      <c r="I59" s="81">
        <f t="shared" si="0"/>
        <v>1</v>
      </c>
      <c r="J59" s="74">
        <f t="shared" si="1"/>
        <v>19.7</v>
      </c>
      <c r="K59" s="74">
        <f t="shared" si="2"/>
        <v>20.29</v>
      </c>
      <c r="L59" s="74">
        <f t="shared" si="3"/>
        <v>19.600000000000001</v>
      </c>
      <c r="M59" s="74">
        <f t="shared" si="4"/>
        <v>20.170000000000002</v>
      </c>
      <c r="N59" s="74"/>
    </row>
    <row r="60" spans="1:14" x14ac:dyDescent="0.25">
      <c r="A60">
        <v>45</v>
      </c>
      <c r="B60" s="225">
        <v>41432</v>
      </c>
      <c r="C60" s="74">
        <v>19.12</v>
      </c>
      <c r="D60" s="74">
        <v>19.95</v>
      </c>
      <c r="E60" s="74">
        <v>18.97</v>
      </c>
      <c r="F60" s="74">
        <v>19.75</v>
      </c>
      <c r="G60" s="75">
        <v>10429300</v>
      </c>
      <c r="H60" s="74">
        <v>19.75</v>
      </c>
      <c r="I60" s="81">
        <f t="shared" si="0"/>
        <v>1</v>
      </c>
      <c r="J60" s="74">
        <f t="shared" si="1"/>
        <v>19.12</v>
      </c>
      <c r="K60" s="74">
        <f t="shared" si="2"/>
        <v>19.95</v>
      </c>
      <c r="L60" s="74">
        <f t="shared" si="3"/>
        <v>18.97</v>
      </c>
      <c r="M60" s="74">
        <f t="shared" si="4"/>
        <v>19.75</v>
      </c>
      <c r="N60" s="74"/>
    </row>
    <row r="61" spans="1:14" x14ac:dyDescent="0.25">
      <c r="A61">
        <v>46</v>
      </c>
      <c r="B61" s="225">
        <v>41431</v>
      </c>
      <c r="C61" s="74">
        <v>18.45</v>
      </c>
      <c r="D61" s="74">
        <v>19.190000000000001</v>
      </c>
      <c r="E61" s="74">
        <v>18.170000000000002</v>
      </c>
      <c r="F61" s="74">
        <v>19.149999999999999</v>
      </c>
      <c r="G61" s="75">
        <v>24069600</v>
      </c>
      <c r="H61" s="74">
        <v>19.149999999999999</v>
      </c>
      <c r="I61" s="81">
        <f t="shared" si="0"/>
        <v>1</v>
      </c>
      <c r="J61" s="74">
        <f t="shared" si="1"/>
        <v>18.45</v>
      </c>
      <c r="K61" s="74">
        <f t="shared" si="2"/>
        <v>19.190000000000001</v>
      </c>
      <c r="L61" s="74">
        <f t="shared" si="3"/>
        <v>18.170000000000002</v>
      </c>
      <c r="M61" s="74">
        <f t="shared" si="4"/>
        <v>19.149999999999999</v>
      </c>
      <c r="N61" s="74"/>
    </row>
    <row r="62" spans="1:14" x14ac:dyDescent="0.25">
      <c r="A62">
        <v>47</v>
      </c>
      <c r="B62" s="225">
        <v>41430</v>
      </c>
      <c r="C62" s="74">
        <v>16.45</v>
      </c>
      <c r="D62" s="74">
        <v>16.600000000000001</v>
      </c>
      <c r="E62" s="74">
        <v>16.21</v>
      </c>
      <c r="F62" s="74">
        <v>16.309999999999999</v>
      </c>
      <c r="G62" s="75">
        <v>5557600</v>
      </c>
      <c r="H62" s="74">
        <v>16.309999999999999</v>
      </c>
      <c r="I62" s="81">
        <f t="shared" si="0"/>
        <v>1</v>
      </c>
      <c r="J62" s="74">
        <f t="shared" si="1"/>
        <v>16.45</v>
      </c>
      <c r="K62" s="74">
        <f t="shared" si="2"/>
        <v>16.600000000000001</v>
      </c>
      <c r="L62" s="74">
        <f t="shared" si="3"/>
        <v>16.21</v>
      </c>
      <c r="M62" s="74">
        <f t="shared" si="4"/>
        <v>16.309999999999999</v>
      </c>
      <c r="N62" s="74"/>
    </row>
    <row r="63" spans="1:14" x14ac:dyDescent="0.25">
      <c r="A63">
        <v>48</v>
      </c>
      <c r="B63" s="225">
        <v>41429</v>
      </c>
      <c r="C63" s="74">
        <v>16.7</v>
      </c>
      <c r="D63" s="74">
        <v>16.940000000000001</v>
      </c>
      <c r="E63" s="74">
        <v>16.32</v>
      </c>
      <c r="F63" s="74">
        <v>16.48</v>
      </c>
      <c r="G63" s="75">
        <v>4566400</v>
      </c>
      <c r="H63" s="74">
        <v>16.48</v>
      </c>
      <c r="I63" s="81">
        <f t="shared" si="0"/>
        <v>1</v>
      </c>
      <c r="J63" s="74">
        <f t="shared" si="1"/>
        <v>16.7</v>
      </c>
      <c r="K63" s="74">
        <f t="shared" si="2"/>
        <v>16.940000000000001</v>
      </c>
      <c r="L63" s="74">
        <f t="shared" si="3"/>
        <v>16.32</v>
      </c>
      <c r="M63" s="74">
        <f t="shared" si="4"/>
        <v>16.48</v>
      </c>
      <c r="N63" s="74"/>
    </row>
    <row r="64" spans="1:14" x14ac:dyDescent="0.25">
      <c r="A64">
        <v>49</v>
      </c>
      <c r="B64" s="225">
        <v>41428</v>
      </c>
      <c r="C64" s="74">
        <v>16.8</v>
      </c>
      <c r="D64" s="74">
        <v>16.93</v>
      </c>
      <c r="E64" s="74">
        <v>16.079999999999998</v>
      </c>
      <c r="F64" s="74">
        <v>16.53</v>
      </c>
      <c r="G64" s="75">
        <v>4701800</v>
      </c>
      <c r="H64" s="74">
        <v>16.53</v>
      </c>
      <c r="I64" s="81">
        <f t="shared" si="0"/>
        <v>1</v>
      </c>
      <c r="J64" s="74">
        <f t="shared" si="1"/>
        <v>16.8</v>
      </c>
      <c r="K64" s="74">
        <f t="shared" si="2"/>
        <v>16.93</v>
      </c>
      <c r="L64" s="74">
        <f t="shared" si="3"/>
        <v>16.079999999999998</v>
      </c>
      <c r="M64" s="74">
        <f t="shared" si="4"/>
        <v>16.53</v>
      </c>
      <c r="N64" s="74"/>
    </row>
    <row r="65" spans="1:14" x14ac:dyDescent="0.25">
      <c r="A65">
        <v>50</v>
      </c>
      <c r="B65" s="225">
        <v>41425</v>
      </c>
      <c r="C65" s="74">
        <v>16.600000000000001</v>
      </c>
      <c r="D65" s="74">
        <v>17.11</v>
      </c>
      <c r="E65" s="74">
        <v>16.54</v>
      </c>
      <c r="F65" s="74">
        <v>16.739999999999998</v>
      </c>
      <c r="G65" s="75">
        <v>3408800</v>
      </c>
      <c r="H65" s="74">
        <v>16.739999999999998</v>
      </c>
      <c r="I65" s="81">
        <f t="shared" si="0"/>
        <v>1</v>
      </c>
      <c r="J65" s="74">
        <f t="shared" si="1"/>
        <v>16.600000000000001</v>
      </c>
      <c r="K65" s="74">
        <f t="shared" si="2"/>
        <v>17.11</v>
      </c>
      <c r="L65" s="74">
        <f t="shared" si="3"/>
        <v>16.54</v>
      </c>
      <c r="M65" s="74">
        <f t="shared" si="4"/>
        <v>16.739999999999998</v>
      </c>
      <c r="N65" s="74"/>
    </row>
    <row r="66" spans="1:14" x14ac:dyDescent="0.25">
      <c r="A66">
        <v>51</v>
      </c>
      <c r="B66" s="225">
        <v>41424</v>
      </c>
      <c r="C66" s="74">
        <v>16.62</v>
      </c>
      <c r="D66" s="74">
        <v>16.84</v>
      </c>
      <c r="E66" s="74">
        <v>16.59</v>
      </c>
      <c r="F66" s="74">
        <v>16.690000000000001</v>
      </c>
      <c r="G66" s="75">
        <v>2872900</v>
      </c>
      <c r="H66" s="74">
        <v>16.690000000000001</v>
      </c>
      <c r="I66" s="81">
        <f t="shared" si="0"/>
        <v>1</v>
      </c>
      <c r="J66" s="74">
        <f t="shared" si="1"/>
        <v>16.62</v>
      </c>
      <c r="K66" s="74">
        <f t="shared" si="2"/>
        <v>16.84</v>
      </c>
      <c r="L66" s="74">
        <f t="shared" si="3"/>
        <v>16.59</v>
      </c>
      <c r="M66" s="74">
        <f t="shared" si="4"/>
        <v>16.690000000000001</v>
      </c>
      <c r="N66" s="74"/>
    </row>
    <row r="67" spans="1:14" x14ac:dyDescent="0.25">
      <c r="A67">
        <v>52</v>
      </c>
      <c r="B67" s="225">
        <v>41423</v>
      </c>
      <c r="C67" s="74">
        <v>16</v>
      </c>
      <c r="D67" s="74">
        <v>16.82</v>
      </c>
      <c r="E67" s="74">
        <v>15.93</v>
      </c>
      <c r="F67" s="74">
        <v>16.68</v>
      </c>
      <c r="G67" s="75">
        <v>6500000</v>
      </c>
      <c r="H67" s="74">
        <v>16.68</v>
      </c>
      <c r="I67" s="81">
        <f t="shared" si="0"/>
        <v>1</v>
      </c>
      <c r="J67" s="74">
        <f t="shared" si="1"/>
        <v>16</v>
      </c>
      <c r="K67" s="74">
        <f t="shared" si="2"/>
        <v>16.82</v>
      </c>
      <c r="L67" s="74">
        <f t="shared" si="3"/>
        <v>15.93</v>
      </c>
      <c r="M67" s="74">
        <f t="shared" si="4"/>
        <v>16.68</v>
      </c>
      <c r="N67" s="74"/>
    </row>
    <row r="68" spans="1:14" x14ac:dyDescent="0.25">
      <c r="A68">
        <v>53</v>
      </c>
      <c r="B68" s="225">
        <v>41422</v>
      </c>
      <c r="C68" s="74">
        <v>15.75</v>
      </c>
      <c r="D68" s="74">
        <v>16.11</v>
      </c>
      <c r="E68" s="74">
        <v>15.71</v>
      </c>
      <c r="F68" s="74">
        <v>16.100000000000001</v>
      </c>
      <c r="G68" s="75">
        <v>2854500</v>
      </c>
      <c r="H68" s="74">
        <v>16.100000000000001</v>
      </c>
      <c r="I68" s="81">
        <f t="shared" si="0"/>
        <v>1</v>
      </c>
      <c r="J68" s="74">
        <f t="shared" si="1"/>
        <v>15.75</v>
      </c>
      <c r="K68" s="74">
        <f t="shared" si="2"/>
        <v>16.11</v>
      </c>
      <c r="L68" s="74">
        <f t="shared" si="3"/>
        <v>15.71</v>
      </c>
      <c r="M68" s="74">
        <f t="shared" si="4"/>
        <v>16.100000000000001</v>
      </c>
      <c r="N68" s="74"/>
    </row>
    <row r="69" spans="1:14" x14ac:dyDescent="0.25">
      <c r="A69">
        <v>54</v>
      </c>
      <c r="B69" s="225">
        <v>41418</v>
      </c>
      <c r="C69" s="74">
        <v>15.33</v>
      </c>
      <c r="D69" s="74">
        <v>15.53</v>
      </c>
      <c r="E69" s="74">
        <v>15.26</v>
      </c>
      <c r="F69" s="74">
        <v>15.51</v>
      </c>
      <c r="G69" s="75">
        <v>1836000</v>
      </c>
      <c r="H69" s="74">
        <v>15.51</v>
      </c>
      <c r="I69" s="81">
        <f t="shared" si="0"/>
        <v>1</v>
      </c>
      <c r="J69" s="74">
        <f t="shared" si="1"/>
        <v>15.33</v>
      </c>
      <c r="K69" s="74">
        <f t="shared" si="2"/>
        <v>15.53</v>
      </c>
      <c r="L69" s="74">
        <f t="shared" si="3"/>
        <v>15.26</v>
      </c>
      <c r="M69" s="74">
        <f t="shared" si="4"/>
        <v>15.51</v>
      </c>
      <c r="N69" s="74"/>
    </row>
    <row r="70" spans="1:14" x14ac:dyDescent="0.25">
      <c r="A70">
        <v>55</v>
      </c>
      <c r="B70" s="225">
        <v>41417</v>
      </c>
      <c r="C70" s="74">
        <v>15.34</v>
      </c>
      <c r="D70" s="74">
        <v>15.6</v>
      </c>
      <c r="E70" s="74">
        <v>15.21</v>
      </c>
      <c r="F70" s="74">
        <v>15.48</v>
      </c>
      <c r="G70" s="75">
        <v>2532000</v>
      </c>
      <c r="H70" s="74">
        <v>15.48</v>
      </c>
      <c r="I70" s="81">
        <f t="shared" si="0"/>
        <v>1</v>
      </c>
      <c r="J70" s="74">
        <f t="shared" si="1"/>
        <v>15.34</v>
      </c>
      <c r="K70" s="74">
        <f t="shared" si="2"/>
        <v>15.6</v>
      </c>
      <c r="L70" s="74">
        <f t="shared" si="3"/>
        <v>15.21</v>
      </c>
      <c r="M70" s="74">
        <f t="shared" si="4"/>
        <v>15.48</v>
      </c>
      <c r="N70" s="74"/>
    </row>
    <row r="71" spans="1:14" x14ac:dyDescent="0.25">
      <c r="A71">
        <v>56</v>
      </c>
      <c r="B71" s="225">
        <v>41416</v>
      </c>
      <c r="C71" s="74">
        <v>15.88</v>
      </c>
      <c r="D71" s="74">
        <v>16.09</v>
      </c>
      <c r="E71" s="74">
        <v>15.47</v>
      </c>
      <c r="F71" s="74">
        <v>15.52</v>
      </c>
      <c r="G71" s="75">
        <v>2871900</v>
      </c>
      <c r="H71" s="74">
        <v>15.52</v>
      </c>
      <c r="I71" s="81">
        <f t="shared" si="0"/>
        <v>1</v>
      </c>
      <c r="J71" s="74">
        <f t="shared" si="1"/>
        <v>15.88</v>
      </c>
      <c r="K71" s="74">
        <f t="shared" si="2"/>
        <v>16.09</v>
      </c>
      <c r="L71" s="74">
        <f t="shared" si="3"/>
        <v>15.47</v>
      </c>
      <c r="M71" s="74">
        <f t="shared" si="4"/>
        <v>15.52</v>
      </c>
      <c r="N71" s="74"/>
    </row>
    <row r="72" spans="1:14" x14ac:dyDescent="0.25">
      <c r="A72">
        <v>57</v>
      </c>
      <c r="B72" s="225">
        <v>41415</v>
      </c>
      <c r="C72" s="74">
        <v>15.93</v>
      </c>
      <c r="D72" s="74">
        <v>16.100000000000001</v>
      </c>
      <c r="E72" s="74">
        <v>15.82</v>
      </c>
      <c r="F72" s="74">
        <v>15.87</v>
      </c>
      <c r="G72" s="75">
        <v>1907600</v>
      </c>
      <c r="H72" s="74">
        <v>15.87</v>
      </c>
      <c r="I72" s="81">
        <f t="shared" si="0"/>
        <v>1</v>
      </c>
      <c r="J72" s="74">
        <f t="shared" si="1"/>
        <v>15.93</v>
      </c>
      <c r="K72" s="74">
        <f t="shared" si="2"/>
        <v>16.100000000000001</v>
      </c>
      <c r="L72" s="74">
        <f t="shared" si="3"/>
        <v>15.82</v>
      </c>
      <c r="M72" s="74">
        <f t="shared" si="4"/>
        <v>15.87</v>
      </c>
      <c r="N72" s="74"/>
    </row>
    <row r="73" spans="1:14" x14ac:dyDescent="0.25">
      <c r="A73">
        <v>58</v>
      </c>
      <c r="B73" s="225">
        <v>41414</v>
      </c>
      <c r="C73" s="74">
        <v>16.27</v>
      </c>
      <c r="D73" s="74">
        <v>16.350000000000001</v>
      </c>
      <c r="E73" s="74">
        <v>15.84</v>
      </c>
      <c r="F73" s="74">
        <v>15.97</v>
      </c>
      <c r="G73" s="75">
        <v>2837500</v>
      </c>
      <c r="H73" s="74">
        <v>15.97</v>
      </c>
      <c r="I73" s="81">
        <f t="shared" si="0"/>
        <v>1</v>
      </c>
      <c r="J73" s="74">
        <f t="shared" si="1"/>
        <v>16.27</v>
      </c>
      <c r="K73" s="74">
        <f t="shared" si="2"/>
        <v>16.350000000000001</v>
      </c>
      <c r="L73" s="74">
        <f t="shared" si="3"/>
        <v>15.84</v>
      </c>
      <c r="M73" s="74">
        <f t="shared" si="4"/>
        <v>15.97</v>
      </c>
      <c r="N73" s="74"/>
    </row>
    <row r="74" spans="1:14" x14ac:dyDescent="0.25">
      <c r="A74">
        <v>59</v>
      </c>
      <c r="B74" s="225">
        <v>41411</v>
      </c>
      <c r="C74" s="74">
        <v>16.100000000000001</v>
      </c>
      <c r="D74" s="74">
        <v>16.399999999999999</v>
      </c>
      <c r="E74" s="74">
        <v>16</v>
      </c>
      <c r="F74" s="74">
        <v>16.350000000000001</v>
      </c>
      <c r="G74" s="75">
        <v>3119400</v>
      </c>
      <c r="H74" s="74">
        <v>16.350000000000001</v>
      </c>
      <c r="I74" s="81">
        <f t="shared" si="0"/>
        <v>1</v>
      </c>
      <c r="J74" s="74">
        <f t="shared" si="1"/>
        <v>16.100000000000001</v>
      </c>
      <c r="K74" s="74">
        <f t="shared" si="2"/>
        <v>16.399999999999999</v>
      </c>
      <c r="L74" s="74">
        <f t="shared" si="3"/>
        <v>16</v>
      </c>
      <c r="M74" s="74">
        <f t="shared" si="4"/>
        <v>16.350000000000001</v>
      </c>
      <c r="N74" s="74"/>
    </row>
    <row r="75" spans="1:14" x14ac:dyDescent="0.25">
      <c r="A75">
        <v>60</v>
      </c>
      <c r="B75" s="225">
        <v>41410</v>
      </c>
      <c r="C75" s="74">
        <v>15.57</v>
      </c>
      <c r="D75" s="74">
        <v>16.329999999999998</v>
      </c>
      <c r="E75" s="74">
        <v>15.57</v>
      </c>
      <c r="F75" s="74">
        <v>16.03</v>
      </c>
      <c r="G75" s="75">
        <v>8678700</v>
      </c>
      <c r="H75" s="74">
        <v>16.03</v>
      </c>
      <c r="I75" s="81">
        <f t="shared" si="0"/>
        <v>1</v>
      </c>
      <c r="J75" s="74">
        <f t="shared" si="1"/>
        <v>15.57</v>
      </c>
      <c r="K75" s="74">
        <f t="shared" si="2"/>
        <v>16.329999999999998</v>
      </c>
      <c r="L75" s="74">
        <f t="shared" si="3"/>
        <v>15.57</v>
      </c>
      <c r="M75" s="74">
        <f t="shared" si="4"/>
        <v>16.03</v>
      </c>
      <c r="N75" s="74"/>
    </row>
    <row r="76" spans="1:14" x14ac:dyDescent="0.25">
      <c r="A76">
        <v>61</v>
      </c>
      <c r="B76" s="225">
        <v>41409</v>
      </c>
      <c r="C76" s="74">
        <v>15.15</v>
      </c>
      <c r="D76" s="74">
        <v>15.38</v>
      </c>
      <c r="E76" s="74">
        <v>15.03</v>
      </c>
      <c r="F76" s="74">
        <v>15.06</v>
      </c>
      <c r="G76" s="75">
        <v>3800500</v>
      </c>
      <c r="H76" s="74">
        <v>15.06</v>
      </c>
      <c r="I76" s="81">
        <f t="shared" si="0"/>
        <v>1</v>
      </c>
      <c r="J76" s="74">
        <f t="shared" si="1"/>
        <v>15.15</v>
      </c>
      <c r="K76" s="74">
        <f t="shared" si="2"/>
        <v>15.38</v>
      </c>
      <c r="L76" s="74">
        <f t="shared" si="3"/>
        <v>15.03</v>
      </c>
      <c r="M76" s="74">
        <f t="shared" si="4"/>
        <v>15.06</v>
      </c>
      <c r="N76" s="74"/>
    </row>
    <row r="77" spans="1:14" x14ac:dyDescent="0.25">
      <c r="A77">
        <v>62</v>
      </c>
      <c r="B77" s="225">
        <v>41408</v>
      </c>
      <c r="C77" s="74">
        <v>15.09</v>
      </c>
      <c r="D77" s="74">
        <v>15.16</v>
      </c>
      <c r="E77" s="74">
        <v>14.84</v>
      </c>
      <c r="F77" s="74">
        <v>14.91</v>
      </c>
      <c r="G77" s="75">
        <v>2405100</v>
      </c>
      <c r="H77" s="74">
        <v>14.91</v>
      </c>
      <c r="I77" s="81">
        <f t="shared" si="0"/>
        <v>1</v>
      </c>
      <c r="J77" s="74">
        <f t="shared" si="1"/>
        <v>15.09</v>
      </c>
      <c r="K77" s="74">
        <f t="shared" si="2"/>
        <v>15.16</v>
      </c>
      <c r="L77" s="74">
        <f t="shared" si="3"/>
        <v>14.84</v>
      </c>
      <c r="M77" s="74">
        <f t="shared" si="4"/>
        <v>14.91</v>
      </c>
      <c r="N77" s="74"/>
    </row>
    <row r="78" spans="1:14" x14ac:dyDescent="0.25">
      <c r="A78">
        <v>63</v>
      </c>
      <c r="B78" s="225">
        <v>41407</v>
      </c>
      <c r="C78" s="74">
        <v>15.18</v>
      </c>
      <c r="D78" s="74">
        <v>15.31</v>
      </c>
      <c r="E78" s="74">
        <v>15.06</v>
      </c>
      <c r="F78" s="74">
        <v>15.08</v>
      </c>
      <c r="G78" s="75">
        <v>1651600</v>
      </c>
      <c r="H78" s="74">
        <v>15.08</v>
      </c>
      <c r="I78" s="81">
        <f t="shared" si="0"/>
        <v>1</v>
      </c>
      <c r="J78" s="74">
        <f t="shared" si="1"/>
        <v>15.18</v>
      </c>
      <c r="K78" s="74">
        <f t="shared" si="2"/>
        <v>15.31</v>
      </c>
      <c r="L78" s="74">
        <f t="shared" si="3"/>
        <v>15.06</v>
      </c>
      <c r="M78" s="74">
        <f t="shared" si="4"/>
        <v>15.08</v>
      </c>
      <c r="N78" s="74"/>
    </row>
    <row r="79" spans="1:14" x14ac:dyDescent="0.25">
      <c r="A79">
        <v>64</v>
      </c>
      <c r="B79" s="225">
        <v>41404</v>
      </c>
      <c r="C79" s="74">
        <v>15.09</v>
      </c>
      <c r="D79" s="74">
        <v>15.46</v>
      </c>
      <c r="E79" s="74">
        <v>15.09</v>
      </c>
      <c r="F79" s="74">
        <v>15.17</v>
      </c>
      <c r="G79" s="75">
        <v>4077200</v>
      </c>
      <c r="H79" s="74">
        <v>15.17</v>
      </c>
      <c r="I79" s="81">
        <f t="shared" si="0"/>
        <v>1</v>
      </c>
      <c r="J79" s="74">
        <f t="shared" si="1"/>
        <v>15.09</v>
      </c>
      <c r="K79" s="74">
        <f t="shared" si="2"/>
        <v>15.46</v>
      </c>
      <c r="L79" s="74">
        <f t="shared" si="3"/>
        <v>15.09</v>
      </c>
      <c r="M79" s="74">
        <f t="shared" si="4"/>
        <v>15.17</v>
      </c>
      <c r="N79" s="74"/>
    </row>
    <row r="80" spans="1:14" x14ac:dyDescent="0.25">
      <c r="A80">
        <v>65</v>
      </c>
      <c r="B80" s="225">
        <v>41403</v>
      </c>
      <c r="C80" s="74">
        <v>15.03</v>
      </c>
      <c r="D80" s="74">
        <v>15.27</v>
      </c>
      <c r="E80" s="74">
        <v>14.94</v>
      </c>
      <c r="F80" s="74">
        <v>15.1</v>
      </c>
      <c r="G80" s="75">
        <v>2330200</v>
      </c>
      <c r="H80" s="74">
        <v>15.1</v>
      </c>
      <c r="I80" s="81">
        <f t="shared" si="0"/>
        <v>1</v>
      </c>
      <c r="J80" s="74">
        <f t="shared" si="1"/>
        <v>15.03</v>
      </c>
      <c r="K80" s="74">
        <f t="shared" si="2"/>
        <v>15.27</v>
      </c>
      <c r="L80" s="74">
        <f t="shared" si="3"/>
        <v>14.94</v>
      </c>
      <c r="M80" s="74">
        <f t="shared" si="4"/>
        <v>15.1</v>
      </c>
      <c r="N80" s="74"/>
    </row>
    <row r="81" spans="1:14" x14ac:dyDescent="0.25">
      <c r="A81">
        <v>66</v>
      </c>
      <c r="B81" s="225">
        <v>41402</v>
      </c>
      <c r="C81" s="74">
        <v>15.01</v>
      </c>
      <c r="D81" s="74">
        <v>15.12</v>
      </c>
      <c r="E81" s="74">
        <v>14.89</v>
      </c>
      <c r="F81" s="74">
        <v>15.11</v>
      </c>
      <c r="G81" s="75">
        <v>2403900</v>
      </c>
      <c r="H81" s="74">
        <v>15.11</v>
      </c>
      <c r="I81" s="81">
        <f t="shared" ref="I81:I144" si="5">H81/F81</f>
        <v>1</v>
      </c>
      <c r="J81" s="74">
        <f t="shared" ref="J81:J144" si="6">ROUND($I81*C81,2)</f>
        <v>15.01</v>
      </c>
      <c r="K81" s="74">
        <f t="shared" ref="K81:K144" si="7">ROUND($I81*D81,2)</f>
        <v>15.12</v>
      </c>
      <c r="L81" s="74">
        <f t="shared" ref="L81:L144" si="8">ROUND($I81*E81,2)</f>
        <v>14.89</v>
      </c>
      <c r="M81" s="74">
        <f t="shared" ref="M81:M144" si="9">ROUND($I81*F81,2)</f>
        <v>15.11</v>
      </c>
      <c r="N81" s="74"/>
    </row>
    <row r="82" spans="1:14" x14ac:dyDescent="0.25">
      <c r="A82">
        <v>67</v>
      </c>
      <c r="B82" s="225">
        <v>41401</v>
      </c>
      <c r="C82" s="74">
        <v>15.44</v>
      </c>
      <c r="D82" s="74">
        <v>15.45</v>
      </c>
      <c r="E82" s="74">
        <v>15.01</v>
      </c>
      <c r="F82" s="74">
        <v>15.09</v>
      </c>
      <c r="G82" s="75">
        <v>3224600</v>
      </c>
      <c r="H82" s="74">
        <v>15.09</v>
      </c>
      <c r="I82" s="81">
        <f t="shared" si="5"/>
        <v>1</v>
      </c>
      <c r="J82" s="74">
        <f t="shared" si="6"/>
        <v>15.44</v>
      </c>
      <c r="K82" s="74">
        <f t="shared" si="7"/>
        <v>15.45</v>
      </c>
      <c r="L82" s="74">
        <f t="shared" si="8"/>
        <v>15.01</v>
      </c>
      <c r="M82" s="74">
        <f t="shared" si="9"/>
        <v>15.09</v>
      </c>
      <c r="N82" s="74"/>
    </row>
    <row r="83" spans="1:14" x14ac:dyDescent="0.25">
      <c r="A83">
        <v>68</v>
      </c>
      <c r="B83" s="225">
        <v>41400</v>
      </c>
      <c r="C83" s="74">
        <v>14.96</v>
      </c>
      <c r="D83" s="74">
        <v>15.32</v>
      </c>
      <c r="E83" s="74">
        <v>14.86</v>
      </c>
      <c r="F83" s="74">
        <v>15.25</v>
      </c>
      <c r="G83" s="75">
        <v>3385900</v>
      </c>
      <c r="H83" s="74">
        <v>15.25</v>
      </c>
      <c r="I83" s="81">
        <f t="shared" si="5"/>
        <v>1</v>
      </c>
      <c r="J83" s="74">
        <f t="shared" si="6"/>
        <v>14.96</v>
      </c>
      <c r="K83" s="74">
        <f t="shared" si="7"/>
        <v>15.32</v>
      </c>
      <c r="L83" s="74">
        <f t="shared" si="8"/>
        <v>14.86</v>
      </c>
      <c r="M83" s="74">
        <f t="shared" si="9"/>
        <v>15.25</v>
      </c>
      <c r="N83" s="74"/>
    </row>
    <row r="84" spans="1:14" x14ac:dyDescent="0.25">
      <c r="A84">
        <v>69</v>
      </c>
      <c r="B84" s="225">
        <v>41397</v>
      </c>
      <c r="C84" s="74">
        <v>14.6</v>
      </c>
      <c r="D84" s="74">
        <v>14.9</v>
      </c>
      <c r="E84" s="74">
        <v>14.55</v>
      </c>
      <c r="F84" s="74">
        <v>14.71</v>
      </c>
      <c r="G84" s="75">
        <v>2958100</v>
      </c>
      <c r="H84" s="74">
        <v>14.71</v>
      </c>
      <c r="I84" s="81">
        <f t="shared" si="5"/>
        <v>1</v>
      </c>
      <c r="J84" s="74">
        <f t="shared" si="6"/>
        <v>14.6</v>
      </c>
      <c r="K84" s="74">
        <f t="shared" si="7"/>
        <v>14.9</v>
      </c>
      <c r="L84" s="74">
        <f t="shared" si="8"/>
        <v>14.55</v>
      </c>
      <c r="M84" s="74">
        <f t="shared" si="9"/>
        <v>14.71</v>
      </c>
      <c r="N84" s="74"/>
    </row>
    <row r="85" spans="1:14" x14ac:dyDescent="0.25">
      <c r="A85">
        <v>70</v>
      </c>
      <c r="B85" s="225">
        <v>41396</v>
      </c>
      <c r="C85" s="74">
        <v>14.6</v>
      </c>
      <c r="D85" s="74">
        <v>14.7</v>
      </c>
      <c r="E85" s="74">
        <v>14.22</v>
      </c>
      <c r="F85" s="74">
        <v>14.32</v>
      </c>
      <c r="G85" s="75">
        <v>4260500</v>
      </c>
      <c r="H85" s="74">
        <v>14.32</v>
      </c>
      <c r="I85" s="81">
        <f t="shared" si="5"/>
        <v>1</v>
      </c>
      <c r="J85" s="74">
        <f t="shared" si="6"/>
        <v>14.6</v>
      </c>
      <c r="K85" s="74">
        <f t="shared" si="7"/>
        <v>14.7</v>
      </c>
      <c r="L85" s="74">
        <f t="shared" si="8"/>
        <v>14.22</v>
      </c>
      <c r="M85" s="74">
        <f t="shared" si="9"/>
        <v>14.32</v>
      </c>
      <c r="N85" s="74"/>
    </row>
    <row r="86" spans="1:14" x14ac:dyDescent="0.25">
      <c r="A86">
        <v>71</v>
      </c>
      <c r="B86" s="225">
        <v>41395</v>
      </c>
      <c r="C86" s="74">
        <v>14.92</v>
      </c>
      <c r="D86" s="74">
        <v>14.96</v>
      </c>
      <c r="E86" s="74">
        <v>14.34</v>
      </c>
      <c r="F86" s="74">
        <v>14.34</v>
      </c>
      <c r="G86" s="75">
        <v>3817400</v>
      </c>
      <c r="H86" s="74">
        <v>14.34</v>
      </c>
      <c r="I86" s="81">
        <f t="shared" si="5"/>
        <v>1</v>
      </c>
      <c r="J86" s="74">
        <f t="shared" si="6"/>
        <v>14.92</v>
      </c>
      <c r="K86" s="74">
        <f t="shared" si="7"/>
        <v>14.96</v>
      </c>
      <c r="L86" s="74">
        <f t="shared" si="8"/>
        <v>14.34</v>
      </c>
      <c r="M86" s="74">
        <f t="shared" si="9"/>
        <v>14.34</v>
      </c>
      <c r="N86" s="74"/>
    </row>
    <row r="87" spans="1:14" x14ac:dyDescent="0.25">
      <c r="A87">
        <v>72</v>
      </c>
      <c r="B87" s="225">
        <v>41394</v>
      </c>
      <c r="C87" s="74">
        <v>14.73</v>
      </c>
      <c r="D87" s="74">
        <v>14.98</v>
      </c>
      <c r="E87" s="74">
        <v>14.58</v>
      </c>
      <c r="F87" s="74">
        <v>14.96</v>
      </c>
      <c r="G87" s="75">
        <v>2913300</v>
      </c>
      <c r="H87" s="74">
        <v>14.96</v>
      </c>
      <c r="I87" s="81">
        <f t="shared" si="5"/>
        <v>1</v>
      </c>
      <c r="J87" s="74">
        <f t="shared" si="6"/>
        <v>14.73</v>
      </c>
      <c r="K87" s="74">
        <f t="shared" si="7"/>
        <v>14.98</v>
      </c>
      <c r="L87" s="74">
        <f t="shared" si="8"/>
        <v>14.58</v>
      </c>
      <c r="M87" s="74">
        <f t="shared" si="9"/>
        <v>14.96</v>
      </c>
      <c r="N87" s="74"/>
    </row>
    <row r="88" spans="1:14" x14ac:dyDescent="0.25">
      <c r="A88">
        <v>73</v>
      </c>
      <c r="B88" s="225">
        <v>41393</v>
      </c>
      <c r="C88" s="74">
        <v>14.88</v>
      </c>
      <c r="D88" s="74">
        <v>14.96</v>
      </c>
      <c r="E88" s="74">
        <v>14.69</v>
      </c>
      <c r="F88" s="74">
        <v>14.8</v>
      </c>
      <c r="G88" s="75">
        <v>1961500</v>
      </c>
      <c r="H88" s="74">
        <v>14.8</v>
      </c>
      <c r="I88" s="81">
        <f t="shared" si="5"/>
        <v>1</v>
      </c>
      <c r="J88" s="74">
        <f t="shared" si="6"/>
        <v>14.88</v>
      </c>
      <c r="K88" s="74">
        <f t="shared" si="7"/>
        <v>14.96</v>
      </c>
      <c r="L88" s="74">
        <f t="shared" si="8"/>
        <v>14.69</v>
      </c>
      <c r="M88" s="74">
        <f t="shared" si="9"/>
        <v>14.8</v>
      </c>
      <c r="N88" s="74"/>
    </row>
    <row r="89" spans="1:14" x14ac:dyDescent="0.25">
      <c r="A89">
        <v>74</v>
      </c>
      <c r="B89" s="225">
        <v>41390</v>
      </c>
      <c r="C89" s="74">
        <v>14.84</v>
      </c>
      <c r="D89" s="74">
        <v>14.98</v>
      </c>
      <c r="E89" s="74">
        <v>14.65</v>
      </c>
      <c r="F89" s="74">
        <v>14.78</v>
      </c>
      <c r="G89" s="75">
        <v>1870600</v>
      </c>
      <c r="H89" s="74">
        <v>14.78</v>
      </c>
      <c r="I89" s="81">
        <f t="shared" si="5"/>
        <v>1</v>
      </c>
      <c r="J89" s="74">
        <f t="shared" si="6"/>
        <v>14.84</v>
      </c>
      <c r="K89" s="74">
        <f t="shared" si="7"/>
        <v>14.98</v>
      </c>
      <c r="L89" s="74">
        <f t="shared" si="8"/>
        <v>14.65</v>
      </c>
      <c r="M89" s="74">
        <f t="shared" si="9"/>
        <v>14.78</v>
      </c>
      <c r="N89" s="74"/>
    </row>
    <row r="90" spans="1:14" x14ac:dyDescent="0.25">
      <c r="A90">
        <v>75</v>
      </c>
      <c r="B90" s="225">
        <v>41389</v>
      </c>
      <c r="C90" s="74">
        <v>15.3</v>
      </c>
      <c r="D90" s="74">
        <v>15.53</v>
      </c>
      <c r="E90" s="74">
        <v>14.87</v>
      </c>
      <c r="F90" s="74">
        <v>14.88</v>
      </c>
      <c r="G90" s="75">
        <v>3308900</v>
      </c>
      <c r="H90" s="74">
        <v>14.88</v>
      </c>
      <c r="I90" s="81">
        <f t="shared" si="5"/>
        <v>1</v>
      </c>
      <c r="J90" s="74">
        <f t="shared" si="6"/>
        <v>15.3</v>
      </c>
      <c r="K90" s="74">
        <f t="shared" si="7"/>
        <v>15.53</v>
      </c>
      <c r="L90" s="74">
        <f t="shared" si="8"/>
        <v>14.87</v>
      </c>
      <c r="M90" s="74">
        <f t="shared" si="9"/>
        <v>14.88</v>
      </c>
      <c r="N90" s="74"/>
    </row>
    <row r="91" spans="1:14" x14ac:dyDescent="0.25">
      <c r="A91">
        <v>76</v>
      </c>
      <c r="B91" s="225">
        <v>41388</v>
      </c>
      <c r="C91" s="74">
        <v>14.82</v>
      </c>
      <c r="D91" s="74">
        <v>15.12</v>
      </c>
      <c r="E91" s="74">
        <v>14.6</v>
      </c>
      <c r="F91" s="74">
        <v>14.95</v>
      </c>
      <c r="G91" s="75">
        <v>3602100</v>
      </c>
      <c r="H91" s="74">
        <v>14.95</v>
      </c>
      <c r="I91" s="81">
        <f t="shared" si="5"/>
        <v>1</v>
      </c>
      <c r="J91" s="74">
        <f t="shared" si="6"/>
        <v>14.82</v>
      </c>
      <c r="K91" s="74">
        <f t="shared" si="7"/>
        <v>15.12</v>
      </c>
      <c r="L91" s="74">
        <f t="shared" si="8"/>
        <v>14.6</v>
      </c>
      <c r="M91" s="74">
        <f t="shared" si="9"/>
        <v>14.95</v>
      </c>
      <c r="N91" s="74"/>
    </row>
    <row r="92" spans="1:14" x14ac:dyDescent="0.25">
      <c r="A92">
        <v>77</v>
      </c>
      <c r="B92" s="225">
        <v>41387</v>
      </c>
      <c r="C92" s="74">
        <v>14.8</v>
      </c>
      <c r="D92" s="74">
        <v>15.25</v>
      </c>
      <c r="E92" s="74">
        <v>14.76</v>
      </c>
      <c r="F92" s="74">
        <v>15.23</v>
      </c>
      <c r="G92" s="75">
        <v>3798000</v>
      </c>
      <c r="H92" s="74">
        <v>15.23</v>
      </c>
      <c r="I92" s="81">
        <f t="shared" si="5"/>
        <v>1</v>
      </c>
      <c r="J92" s="74">
        <f t="shared" si="6"/>
        <v>14.8</v>
      </c>
      <c r="K92" s="74">
        <f t="shared" si="7"/>
        <v>15.25</v>
      </c>
      <c r="L92" s="74">
        <f t="shared" si="8"/>
        <v>14.76</v>
      </c>
      <c r="M92" s="74">
        <f t="shared" si="9"/>
        <v>15.23</v>
      </c>
      <c r="N92" s="74"/>
    </row>
    <row r="93" spans="1:14" x14ac:dyDescent="0.25">
      <c r="A93">
        <v>78</v>
      </c>
      <c r="B93" s="225">
        <v>41386</v>
      </c>
      <c r="C93" s="74">
        <v>14.65</v>
      </c>
      <c r="D93" s="74">
        <v>14.77</v>
      </c>
      <c r="E93" s="74">
        <v>14.14</v>
      </c>
      <c r="F93" s="74">
        <v>14.66</v>
      </c>
      <c r="G93" s="75">
        <v>3761500</v>
      </c>
      <c r="H93" s="74">
        <v>14.66</v>
      </c>
      <c r="I93" s="81">
        <f t="shared" si="5"/>
        <v>1</v>
      </c>
      <c r="J93" s="74">
        <f t="shared" si="6"/>
        <v>14.65</v>
      </c>
      <c r="K93" s="74">
        <f t="shared" si="7"/>
        <v>14.77</v>
      </c>
      <c r="L93" s="74">
        <f t="shared" si="8"/>
        <v>14.14</v>
      </c>
      <c r="M93" s="74">
        <f t="shared" si="9"/>
        <v>14.66</v>
      </c>
      <c r="N93" s="74"/>
    </row>
    <row r="94" spans="1:14" x14ac:dyDescent="0.25">
      <c r="A94">
        <v>79</v>
      </c>
      <c r="B94" s="225">
        <v>41383</v>
      </c>
      <c r="C94" s="74">
        <v>14.79</v>
      </c>
      <c r="D94" s="74">
        <v>14.95</v>
      </c>
      <c r="E94" s="74">
        <v>14.45</v>
      </c>
      <c r="F94" s="74">
        <v>14.63</v>
      </c>
      <c r="G94" s="75">
        <v>3870700</v>
      </c>
      <c r="H94" s="74">
        <v>14.63</v>
      </c>
      <c r="I94" s="81">
        <f t="shared" si="5"/>
        <v>1</v>
      </c>
      <c r="J94" s="74">
        <f t="shared" si="6"/>
        <v>14.79</v>
      </c>
      <c r="K94" s="74">
        <f t="shared" si="7"/>
        <v>14.95</v>
      </c>
      <c r="L94" s="74">
        <f t="shared" si="8"/>
        <v>14.45</v>
      </c>
      <c r="M94" s="74">
        <f t="shared" si="9"/>
        <v>14.63</v>
      </c>
      <c r="N94" s="74"/>
    </row>
    <row r="95" spans="1:14" x14ac:dyDescent="0.25">
      <c r="A95">
        <v>80</v>
      </c>
      <c r="B95" s="225">
        <v>41382</v>
      </c>
      <c r="C95" s="74">
        <v>15.15</v>
      </c>
      <c r="D95" s="74">
        <v>15.28</v>
      </c>
      <c r="E95" s="74">
        <v>14.52</v>
      </c>
      <c r="F95" s="74">
        <v>14.67</v>
      </c>
      <c r="G95" s="75">
        <v>3576300</v>
      </c>
      <c r="H95" s="74">
        <v>14.67</v>
      </c>
      <c r="I95" s="81">
        <f t="shared" si="5"/>
        <v>1</v>
      </c>
      <c r="J95" s="74">
        <f t="shared" si="6"/>
        <v>15.15</v>
      </c>
      <c r="K95" s="74">
        <f t="shared" si="7"/>
        <v>15.28</v>
      </c>
      <c r="L95" s="74">
        <f t="shared" si="8"/>
        <v>14.52</v>
      </c>
      <c r="M95" s="74">
        <f t="shared" si="9"/>
        <v>14.67</v>
      </c>
      <c r="N95" s="74"/>
    </row>
    <row r="96" spans="1:14" x14ac:dyDescent="0.25">
      <c r="A96">
        <v>81</v>
      </c>
      <c r="B96" s="225">
        <v>41381</v>
      </c>
      <c r="C96" s="74">
        <v>15.45</v>
      </c>
      <c r="D96" s="74">
        <v>15.48</v>
      </c>
      <c r="E96" s="74">
        <v>14.85</v>
      </c>
      <c r="F96" s="74">
        <v>15.08</v>
      </c>
      <c r="G96" s="75">
        <v>4587700</v>
      </c>
      <c r="H96" s="74">
        <v>15.08</v>
      </c>
      <c r="I96" s="81">
        <f t="shared" si="5"/>
        <v>1</v>
      </c>
      <c r="J96" s="74">
        <f t="shared" si="6"/>
        <v>15.45</v>
      </c>
      <c r="K96" s="74">
        <f t="shared" si="7"/>
        <v>15.48</v>
      </c>
      <c r="L96" s="74">
        <f t="shared" si="8"/>
        <v>14.85</v>
      </c>
      <c r="M96" s="74">
        <f t="shared" si="9"/>
        <v>15.08</v>
      </c>
      <c r="N96" s="74"/>
    </row>
    <row r="97" spans="1:14" x14ac:dyDescent="0.25">
      <c r="A97">
        <v>82</v>
      </c>
      <c r="B97" s="225">
        <v>41380</v>
      </c>
      <c r="C97" s="74">
        <v>15.81</v>
      </c>
      <c r="D97" s="74">
        <v>15.97</v>
      </c>
      <c r="E97" s="74">
        <v>15.45</v>
      </c>
      <c r="F97" s="74">
        <v>15.63</v>
      </c>
      <c r="G97" s="75">
        <v>2757600</v>
      </c>
      <c r="H97" s="74">
        <v>15.63</v>
      </c>
      <c r="I97" s="81">
        <f t="shared" si="5"/>
        <v>1</v>
      </c>
      <c r="J97" s="74">
        <f t="shared" si="6"/>
        <v>15.81</v>
      </c>
      <c r="K97" s="74">
        <f t="shared" si="7"/>
        <v>15.97</v>
      </c>
      <c r="L97" s="74">
        <f t="shared" si="8"/>
        <v>15.45</v>
      </c>
      <c r="M97" s="74">
        <f t="shared" si="9"/>
        <v>15.63</v>
      </c>
      <c r="N97" s="74"/>
    </row>
    <row r="98" spans="1:14" x14ac:dyDescent="0.25">
      <c r="A98">
        <v>83</v>
      </c>
      <c r="B98" s="225">
        <v>41379</v>
      </c>
      <c r="C98" s="74">
        <v>16.190000000000001</v>
      </c>
      <c r="D98" s="74">
        <v>16.350000000000001</v>
      </c>
      <c r="E98" s="74">
        <v>15.56</v>
      </c>
      <c r="F98" s="74">
        <v>15.69</v>
      </c>
      <c r="G98" s="75">
        <v>4110200</v>
      </c>
      <c r="H98" s="74">
        <v>15.69</v>
      </c>
      <c r="I98" s="81">
        <f t="shared" si="5"/>
        <v>1</v>
      </c>
      <c r="J98" s="74">
        <f t="shared" si="6"/>
        <v>16.190000000000001</v>
      </c>
      <c r="K98" s="74">
        <f t="shared" si="7"/>
        <v>16.350000000000001</v>
      </c>
      <c r="L98" s="74">
        <f t="shared" si="8"/>
        <v>15.56</v>
      </c>
      <c r="M98" s="74">
        <f t="shared" si="9"/>
        <v>15.69</v>
      </c>
      <c r="N98" s="74"/>
    </row>
    <row r="99" spans="1:14" x14ac:dyDescent="0.25">
      <c r="A99">
        <v>84</v>
      </c>
      <c r="B99" s="225">
        <v>41376</v>
      </c>
      <c r="C99" s="74">
        <v>16.37</v>
      </c>
      <c r="D99" s="74">
        <v>16.47</v>
      </c>
      <c r="E99" s="74">
        <v>15.95</v>
      </c>
      <c r="F99" s="74">
        <v>16.36</v>
      </c>
      <c r="G99" s="75">
        <v>1563900</v>
      </c>
      <c r="H99" s="74">
        <v>16.36</v>
      </c>
      <c r="I99" s="81">
        <f t="shared" si="5"/>
        <v>1</v>
      </c>
      <c r="J99" s="74">
        <f t="shared" si="6"/>
        <v>16.37</v>
      </c>
      <c r="K99" s="74">
        <f t="shared" si="7"/>
        <v>16.47</v>
      </c>
      <c r="L99" s="74">
        <f t="shared" si="8"/>
        <v>15.95</v>
      </c>
      <c r="M99" s="74">
        <f t="shared" si="9"/>
        <v>16.36</v>
      </c>
      <c r="N99" s="74"/>
    </row>
    <row r="100" spans="1:14" x14ac:dyDescent="0.25">
      <c r="A100">
        <v>85</v>
      </c>
      <c r="B100" s="225">
        <v>41375</v>
      </c>
      <c r="C100" s="74">
        <v>16.29</v>
      </c>
      <c r="D100" s="74">
        <v>16.55</v>
      </c>
      <c r="E100" s="74">
        <v>16.149999999999999</v>
      </c>
      <c r="F100" s="74">
        <v>16.489999999999998</v>
      </c>
      <c r="G100" s="75">
        <v>2257600</v>
      </c>
      <c r="H100" s="74">
        <v>16.489999999999998</v>
      </c>
      <c r="I100" s="81">
        <f t="shared" si="5"/>
        <v>1</v>
      </c>
      <c r="J100" s="74">
        <f t="shared" si="6"/>
        <v>16.29</v>
      </c>
      <c r="K100" s="74">
        <f t="shared" si="7"/>
        <v>16.55</v>
      </c>
      <c r="L100" s="74">
        <f t="shared" si="8"/>
        <v>16.149999999999999</v>
      </c>
      <c r="M100" s="74">
        <f t="shared" si="9"/>
        <v>16.489999999999998</v>
      </c>
      <c r="N100" s="74"/>
    </row>
    <row r="101" spans="1:14" x14ac:dyDescent="0.25">
      <c r="A101">
        <v>86</v>
      </c>
      <c r="B101" s="225">
        <v>41374</v>
      </c>
      <c r="C101" s="74">
        <v>16.02</v>
      </c>
      <c r="D101" s="74">
        <v>16.809999999999999</v>
      </c>
      <c r="E101" s="74">
        <v>15.98</v>
      </c>
      <c r="F101" s="74">
        <v>16.399999999999999</v>
      </c>
      <c r="G101" s="75">
        <v>7506500</v>
      </c>
      <c r="H101" s="74">
        <v>16.399999999999999</v>
      </c>
      <c r="I101" s="81">
        <f t="shared" si="5"/>
        <v>1</v>
      </c>
      <c r="J101" s="74">
        <f t="shared" si="6"/>
        <v>16.02</v>
      </c>
      <c r="K101" s="74">
        <f t="shared" si="7"/>
        <v>16.809999999999999</v>
      </c>
      <c r="L101" s="74">
        <f t="shared" si="8"/>
        <v>15.98</v>
      </c>
      <c r="M101" s="74">
        <f t="shared" si="9"/>
        <v>16.399999999999999</v>
      </c>
      <c r="N101" s="74"/>
    </row>
    <row r="102" spans="1:14" x14ac:dyDescent="0.25">
      <c r="A102">
        <v>87</v>
      </c>
      <c r="B102" s="225">
        <v>41373</v>
      </c>
      <c r="C102" s="74">
        <v>15.53</v>
      </c>
      <c r="D102" s="74">
        <v>15.78</v>
      </c>
      <c r="E102" s="74">
        <v>15.25</v>
      </c>
      <c r="F102" s="74">
        <v>15.52</v>
      </c>
      <c r="G102" s="75">
        <v>2902800</v>
      </c>
      <c r="H102" s="74">
        <v>15.52</v>
      </c>
      <c r="I102" s="81">
        <f t="shared" si="5"/>
        <v>1</v>
      </c>
      <c r="J102" s="74">
        <f t="shared" si="6"/>
        <v>15.53</v>
      </c>
      <c r="K102" s="74">
        <f t="shared" si="7"/>
        <v>15.78</v>
      </c>
      <c r="L102" s="74">
        <f t="shared" si="8"/>
        <v>15.25</v>
      </c>
      <c r="M102" s="74">
        <f t="shared" si="9"/>
        <v>15.52</v>
      </c>
      <c r="N102" s="74"/>
    </row>
    <row r="103" spans="1:14" x14ac:dyDescent="0.25">
      <c r="A103">
        <v>88</v>
      </c>
      <c r="B103" s="225">
        <v>41372</v>
      </c>
      <c r="C103" s="74">
        <v>15.07</v>
      </c>
      <c r="D103" s="74">
        <v>15.52</v>
      </c>
      <c r="E103" s="74">
        <v>15.07</v>
      </c>
      <c r="F103" s="74">
        <v>15.51</v>
      </c>
      <c r="G103" s="75">
        <v>2869500</v>
      </c>
      <c r="H103" s="74">
        <v>15.51</v>
      </c>
      <c r="I103" s="81">
        <f t="shared" si="5"/>
        <v>1</v>
      </c>
      <c r="J103" s="74">
        <f t="shared" si="6"/>
        <v>15.07</v>
      </c>
      <c r="K103" s="74">
        <f t="shared" si="7"/>
        <v>15.52</v>
      </c>
      <c r="L103" s="74">
        <f t="shared" si="8"/>
        <v>15.07</v>
      </c>
      <c r="M103" s="74">
        <f t="shared" si="9"/>
        <v>15.51</v>
      </c>
      <c r="N103" s="74"/>
    </row>
    <row r="104" spans="1:14" x14ac:dyDescent="0.25">
      <c r="A104">
        <v>89</v>
      </c>
      <c r="B104" s="225">
        <v>41369</v>
      </c>
      <c r="C104" s="74">
        <v>14.8</v>
      </c>
      <c r="D104" s="74">
        <v>15.26</v>
      </c>
      <c r="E104" s="74">
        <v>14.72</v>
      </c>
      <c r="F104" s="74">
        <v>15.02</v>
      </c>
      <c r="G104" s="75">
        <v>4636900</v>
      </c>
      <c r="H104" s="74">
        <v>15.02</v>
      </c>
      <c r="I104" s="81">
        <f t="shared" si="5"/>
        <v>1</v>
      </c>
      <c r="J104" s="74">
        <f t="shared" si="6"/>
        <v>14.8</v>
      </c>
      <c r="K104" s="74">
        <f t="shared" si="7"/>
        <v>15.26</v>
      </c>
      <c r="L104" s="74">
        <f t="shared" si="8"/>
        <v>14.72</v>
      </c>
      <c r="M104" s="74">
        <f t="shared" si="9"/>
        <v>15.02</v>
      </c>
      <c r="N104" s="74"/>
    </row>
    <row r="105" spans="1:14" x14ac:dyDescent="0.25">
      <c r="A105">
        <v>90</v>
      </c>
      <c r="B105" s="225">
        <v>41368</v>
      </c>
      <c r="C105" s="74">
        <v>15.41</v>
      </c>
      <c r="D105" s="74">
        <v>15.67</v>
      </c>
      <c r="E105" s="74">
        <v>15.28</v>
      </c>
      <c r="F105" s="74">
        <v>15.57</v>
      </c>
      <c r="G105" s="75">
        <v>2539700</v>
      </c>
      <c r="H105" s="74">
        <v>15.57</v>
      </c>
      <c r="I105" s="81">
        <f t="shared" si="5"/>
        <v>1</v>
      </c>
      <c r="J105" s="74">
        <f t="shared" si="6"/>
        <v>15.41</v>
      </c>
      <c r="K105" s="74">
        <f t="shared" si="7"/>
        <v>15.67</v>
      </c>
      <c r="L105" s="74">
        <f t="shared" si="8"/>
        <v>15.28</v>
      </c>
      <c r="M105" s="74">
        <f t="shared" si="9"/>
        <v>15.57</v>
      </c>
      <c r="N105" s="74"/>
    </row>
    <row r="106" spans="1:14" x14ac:dyDescent="0.25">
      <c r="A106">
        <v>91</v>
      </c>
      <c r="B106" s="225">
        <v>41367</v>
      </c>
      <c r="C106" s="74">
        <v>15.48</v>
      </c>
      <c r="D106" s="74">
        <v>15.93</v>
      </c>
      <c r="E106" s="74">
        <v>15.32</v>
      </c>
      <c r="F106" s="74">
        <v>15.36</v>
      </c>
      <c r="G106" s="75">
        <v>3488800</v>
      </c>
      <c r="H106" s="74">
        <v>15.36</v>
      </c>
      <c r="I106" s="81">
        <f t="shared" si="5"/>
        <v>1</v>
      </c>
      <c r="J106" s="74">
        <f t="shared" si="6"/>
        <v>15.48</v>
      </c>
      <c r="K106" s="74">
        <f t="shared" si="7"/>
        <v>15.93</v>
      </c>
      <c r="L106" s="74">
        <f t="shared" si="8"/>
        <v>15.32</v>
      </c>
      <c r="M106" s="74">
        <f t="shared" si="9"/>
        <v>15.36</v>
      </c>
      <c r="N106" s="74"/>
    </row>
    <row r="107" spans="1:14" x14ac:dyDescent="0.25">
      <c r="A107">
        <v>92</v>
      </c>
      <c r="B107" s="225">
        <v>41366</v>
      </c>
      <c r="C107" s="74">
        <v>15.97</v>
      </c>
      <c r="D107" s="74">
        <v>16.100000000000001</v>
      </c>
      <c r="E107" s="74">
        <v>15.34</v>
      </c>
      <c r="F107" s="74">
        <v>15.45</v>
      </c>
      <c r="G107" s="75">
        <v>3680300</v>
      </c>
      <c r="H107" s="74">
        <v>15.45</v>
      </c>
      <c r="I107" s="81">
        <f t="shared" si="5"/>
        <v>1</v>
      </c>
      <c r="J107" s="74">
        <f t="shared" si="6"/>
        <v>15.97</v>
      </c>
      <c r="K107" s="74">
        <f t="shared" si="7"/>
        <v>16.100000000000001</v>
      </c>
      <c r="L107" s="74">
        <f t="shared" si="8"/>
        <v>15.34</v>
      </c>
      <c r="M107" s="74">
        <f t="shared" si="9"/>
        <v>15.45</v>
      </c>
      <c r="N107" s="74"/>
    </row>
    <row r="108" spans="1:14" x14ac:dyDescent="0.25">
      <c r="A108">
        <v>93</v>
      </c>
      <c r="B108" s="225">
        <v>41365</v>
      </c>
      <c r="C108" s="74">
        <v>16.05</v>
      </c>
      <c r="D108" s="74">
        <v>16.149999999999999</v>
      </c>
      <c r="E108" s="74">
        <v>15.68</v>
      </c>
      <c r="F108" s="74">
        <v>15.9</v>
      </c>
      <c r="G108" s="75">
        <v>2645200</v>
      </c>
      <c r="H108" s="74">
        <v>15.9</v>
      </c>
      <c r="I108" s="81">
        <f t="shared" si="5"/>
        <v>1</v>
      </c>
      <c r="J108" s="74">
        <f t="shared" si="6"/>
        <v>16.05</v>
      </c>
      <c r="K108" s="74">
        <f t="shared" si="7"/>
        <v>16.149999999999999</v>
      </c>
      <c r="L108" s="74">
        <f t="shared" si="8"/>
        <v>15.68</v>
      </c>
      <c r="M108" s="74">
        <f t="shared" si="9"/>
        <v>15.9</v>
      </c>
      <c r="N108" s="74"/>
    </row>
    <row r="109" spans="1:14" x14ac:dyDescent="0.25">
      <c r="A109">
        <v>94</v>
      </c>
      <c r="B109" s="225">
        <v>41361</v>
      </c>
      <c r="C109" s="74">
        <v>15.97</v>
      </c>
      <c r="D109" s="74">
        <v>16.100000000000001</v>
      </c>
      <c r="E109" s="74">
        <v>15.87</v>
      </c>
      <c r="F109" s="74">
        <v>16.010000000000002</v>
      </c>
      <c r="G109" s="75">
        <v>1361200</v>
      </c>
      <c r="H109" s="74">
        <v>16.010000000000002</v>
      </c>
      <c r="I109" s="81">
        <f t="shared" si="5"/>
        <v>1</v>
      </c>
      <c r="J109" s="74">
        <f t="shared" si="6"/>
        <v>15.97</v>
      </c>
      <c r="K109" s="74">
        <f t="shared" si="7"/>
        <v>16.100000000000001</v>
      </c>
      <c r="L109" s="74">
        <f t="shared" si="8"/>
        <v>15.87</v>
      </c>
      <c r="M109" s="74">
        <f t="shared" si="9"/>
        <v>16.010000000000002</v>
      </c>
      <c r="N109" s="74"/>
    </row>
    <row r="110" spans="1:14" x14ac:dyDescent="0.25">
      <c r="A110">
        <v>95</v>
      </c>
      <c r="B110" s="225">
        <v>41360</v>
      </c>
      <c r="C110" s="74">
        <v>15.82</v>
      </c>
      <c r="D110" s="74">
        <v>16.04</v>
      </c>
      <c r="E110" s="74">
        <v>15.63</v>
      </c>
      <c r="F110" s="74">
        <v>16.02</v>
      </c>
      <c r="G110" s="75">
        <v>1625000</v>
      </c>
      <c r="H110" s="74">
        <v>16.02</v>
      </c>
      <c r="I110" s="81">
        <f t="shared" si="5"/>
        <v>1</v>
      </c>
      <c r="J110" s="74">
        <f t="shared" si="6"/>
        <v>15.82</v>
      </c>
      <c r="K110" s="74">
        <f t="shared" si="7"/>
        <v>16.04</v>
      </c>
      <c r="L110" s="74">
        <f t="shared" si="8"/>
        <v>15.63</v>
      </c>
      <c r="M110" s="74">
        <f t="shared" si="9"/>
        <v>16.02</v>
      </c>
      <c r="N110" s="74"/>
    </row>
    <row r="111" spans="1:14" x14ac:dyDescent="0.25">
      <c r="A111">
        <v>96</v>
      </c>
      <c r="B111" s="225">
        <v>41359</v>
      </c>
      <c r="C111" s="74">
        <v>16.14</v>
      </c>
      <c r="D111" s="74">
        <v>16.36</v>
      </c>
      <c r="E111" s="74">
        <v>15.8</v>
      </c>
      <c r="F111" s="74">
        <v>15.89</v>
      </c>
      <c r="G111" s="75">
        <v>2543800</v>
      </c>
      <c r="H111" s="74">
        <v>15.89</v>
      </c>
      <c r="I111" s="81">
        <f t="shared" si="5"/>
        <v>1</v>
      </c>
      <c r="J111" s="74">
        <f t="shared" si="6"/>
        <v>16.14</v>
      </c>
      <c r="K111" s="74">
        <f t="shared" si="7"/>
        <v>16.36</v>
      </c>
      <c r="L111" s="74">
        <f t="shared" si="8"/>
        <v>15.8</v>
      </c>
      <c r="M111" s="74">
        <f t="shared" si="9"/>
        <v>15.89</v>
      </c>
      <c r="N111" s="74"/>
    </row>
    <row r="112" spans="1:14" x14ac:dyDescent="0.25">
      <c r="A112">
        <v>97</v>
      </c>
      <c r="B112" s="225">
        <v>41358</v>
      </c>
      <c r="C112" s="74">
        <v>15.84</v>
      </c>
      <c r="D112" s="74">
        <v>16.12</v>
      </c>
      <c r="E112" s="74">
        <v>15.66</v>
      </c>
      <c r="F112" s="74">
        <v>16.09</v>
      </c>
      <c r="G112" s="75">
        <v>3262700</v>
      </c>
      <c r="H112" s="74">
        <v>16.09</v>
      </c>
      <c r="I112" s="81">
        <f t="shared" si="5"/>
        <v>1</v>
      </c>
      <c r="J112" s="74">
        <f t="shared" si="6"/>
        <v>15.84</v>
      </c>
      <c r="K112" s="74">
        <f t="shared" si="7"/>
        <v>16.12</v>
      </c>
      <c r="L112" s="74">
        <f t="shared" si="8"/>
        <v>15.66</v>
      </c>
      <c r="M112" s="74">
        <f t="shared" si="9"/>
        <v>16.09</v>
      </c>
      <c r="N112" s="74"/>
    </row>
    <row r="113" spans="1:14" x14ac:dyDescent="0.25">
      <c r="A113">
        <v>98</v>
      </c>
      <c r="B113" s="225">
        <v>41355</v>
      </c>
      <c r="C113" s="74">
        <v>16.309999999999999</v>
      </c>
      <c r="D113" s="74">
        <v>16.329999999999998</v>
      </c>
      <c r="E113" s="74">
        <v>15.62</v>
      </c>
      <c r="F113" s="74">
        <v>15.76</v>
      </c>
      <c r="G113" s="75">
        <v>4573300</v>
      </c>
      <c r="H113" s="74">
        <v>15.76</v>
      </c>
      <c r="I113" s="81">
        <f t="shared" si="5"/>
        <v>1</v>
      </c>
      <c r="J113" s="74">
        <f t="shared" si="6"/>
        <v>16.309999999999999</v>
      </c>
      <c r="K113" s="74">
        <f t="shared" si="7"/>
        <v>16.329999999999998</v>
      </c>
      <c r="L113" s="74">
        <f t="shared" si="8"/>
        <v>15.62</v>
      </c>
      <c r="M113" s="74">
        <f t="shared" si="9"/>
        <v>15.76</v>
      </c>
      <c r="N113" s="74"/>
    </row>
    <row r="114" spans="1:14" x14ac:dyDescent="0.25">
      <c r="A114">
        <v>99</v>
      </c>
      <c r="B114" s="225">
        <v>41354</v>
      </c>
      <c r="C114" s="74">
        <v>16.38</v>
      </c>
      <c r="D114" s="74">
        <v>16.82</v>
      </c>
      <c r="E114" s="74">
        <v>16.13</v>
      </c>
      <c r="F114" s="74">
        <v>16.27</v>
      </c>
      <c r="G114" s="75">
        <v>6361600</v>
      </c>
      <c r="H114" s="74">
        <v>16.27</v>
      </c>
      <c r="I114" s="81">
        <f t="shared" si="5"/>
        <v>1</v>
      </c>
      <c r="J114" s="74">
        <f t="shared" si="6"/>
        <v>16.38</v>
      </c>
      <c r="K114" s="74">
        <f t="shared" si="7"/>
        <v>16.82</v>
      </c>
      <c r="L114" s="74">
        <f t="shared" si="8"/>
        <v>16.13</v>
      </c>
      <c r="M114" s="74">
        <f t="shared" si="9"/>
        <v>16.27</v>
      </c>
      <c r="N114" s="74"/>
    </row>
    <row r="115" spans="1:14" x14ac:dyDescent="0.25">
      <c r="A115">
        <v>100</v>
      </c>
      <c r="B115" s="225">
        <v>41353</v>
      </c>
      <c r="C115" s="74">
        <v>16.84</v>
      </c>
      <c r="D115" s="74">
        <v>17.239999999999998</v>
      </c>
      <c r="E115" s="74">
        <v>16.78</v>
      </c>
      <c r="F115" s="74">
        <v>16.95</v>
      </c>
      <c r="G115" s="75">
        <v>3709500</v>
      </c>
      <c r="H115" s="74">
        <v>16.95</v>
      </c>
      <c r="I115" s="81">
        <f t="shared" si="5"/>
        <v>1</v>
      </c>
      <c r="J115" s="74">
        <f t="shared" si="6"/>
        <v>16.84</v>
      </c>
      <c r="K115" s="74">
        <f t="shared" si="7"/>
        <v>17.239999999999998</v>
      </c>
      <c r="L115" s="74">
        <f t="shared" si="8"/>
        <v>16.78</v>
      </c>
      <c r="M115" s="74">
        <f t="shared" si="9"/>
        <v>16.95</v>
      </c>
      <c r="N115" s="74"/>
    </row>
    <row r="116" spans="1:14" x14ac:dyDescent="0.25">
      <c r="A116">
        <v>101</v>
      </c>
      <c r="B116" s="225">
        <v>41352</v>
      </c>
      <c r="C116" s="74">
        <v>17.07</v>
      </c>
      <c r="D116" s="74">
        <v>17.16</v>
      </c>
      <c r="E116" s="74">
        <v>16.579999999999998</v>
      </c>
      <c r="F116" s="74">
        <v>16.7</v>
      </c>
      <c r="G116" s="75">
        <v>2905300</v>
      </c>
      <c r="H116" s="74">
        <v>16.7</v>
      </c>
      <c r="I116" s="81">
        <f t="shared" si="5"/>
        <v>1</v>
      </c>
      <c r="J116" s="74">
        <f t="shared" si="6"/>
        <v>17.07</v>
      </c>
      <c r="K116" s="74">
        <f t="shared" si="7"/>
        <v>17.16</v>
      </c>
      <c r="L116" s="74">
        <f t="shared" si="8"/>
        <v>16.579999999999998</v>
      </c>
      <c r="M116" s="74">
        <f t="shared" si="9"/>
        <v>16.7</v>
      </c>
      <c r="N116" s="74"/>
    </row>
    <row r="117" spans="1:14" x14ac:dyDescent="0.25">
      <c r="A117">
        <v>102</v>
      </c>
      <c r="B117" s="225">
        <v>41351</v>
      </c>
      <c r="C117" s="74">
        <v>16.7</v>
      </c>
      <c r="D117" s="74">
        <v>17.18</v>
      </c>
      <c r="E117" s="74">
        <v>16.61</v>
      </c>
      <c r="F117" s="74">
        <v>16.989999999999998</v>
      </c>
      <c r="G117" s="75">
        <v>2167600</v>
      </c>
      <c r="H117" s="74">
        <v>16.989999999999998</v>
      </c>
      <c r="I117" s="81">
        <f t="shared" si="5"/>
        <v>1</v>
      </c>
      <c r="J117" s="74">
        <f t="shared" si="6"/>
        <v>16.7</v>
      </c>
      <c r="K117" s="74">
        <f t="shared" si="7"/>
        <v>17.18</v>
      </c>
      <c r="L117" s="74">
        <f t="shared" si="8"/>
        <v>16.61</v>
      </c>
      <c r="M117" s="74">
        <f t="shared" si="9"/>
        <v>16.989999999999998</v>
      </c>
      <c r="N117" s="74"/>
    </row>
    <row r="118" spans="1:14" x14ac:dyDescent="0.25">
      <c r="A118">
        <v>103</v>
      </c>
      <c r="B118" s="225">
        <v>41348</v>
      </c>
      <c r="C118" s="74">
        <v>17.02</v>
      </c>
      <c r="D118" s="74">
        <v>17.13</v>
      </c>
      <c r="E118" s="74">
        <v>16.690000000000001</v>
      </c>
      <c r="F118" s="74">
        <v>16.989999999999998</v>
      </c>
      <c r="G118" s="75">
        <v>2908700</v>
      </c>
      <c r="H118" s="74">
        <v>16.989999999999998</v>
      </c>
      <c r="I118" s="81">
        <f t="shared" si="5"/>
        <v>1</v>
      </c>
      <c r="J118" s="74">
        <f t="shared" si="6"/>
        <v>17.02</v>
      </c>
      <c r="K118" s="74">
        <f t="shared" si="7"/>
        <v>17.13</v>
      </c>
      <c r="L118" s="74">
        <f t="shared" si="8"/>
        <v>16.690000000000001</v>
      </c>
      <c r="M118" s="74">
        <f t="shared" si="9"/>
        <v>16.989999999999998</v>
      </c>
      <c r="N118" s="74"/>
    </row>
    <row r="119" spans="1:14" x14ac:dyDescent="0.25">
      <c r="A119">
        <v>104</v>
      </c>
      <c r="B119" s="225">
        <v>41347</v>
      </c>
      <c r="C119" s="74">
        <v>17</v>
      </c>
      <c r="D119" s="74">
        <v>17.28</v>
      </c>
      <c r="E119" s="74">
        <v>17</v>
      </c>
      <c r="F119" s="74">
        <v>17.100000000000001</v>
      </c>
      <c r="G119" s="75">
        <v>2375200</v>
      </c>
      <c r="H119" s="74">
        <v>17.100000000000001</v>
      </c>
      <c r="I119" s="81">
        <f t="shared" si="5"/>
        <v>1</v>
      </c>
      <c r="J119" s="74">
        <f t="shared" si="6"/>
        <v>17</v>
      </c>
      <c r="K119" s="74">
        <f t="shared" si="7"/>
        <v>17.28</v>
      </c>
      <c r="L119" s="74">
        <f t="shared" si="8"/>
        <v>17</v>
      </c>
      <c r="M119" s="74">
        <f t="shared" si="9"/>
        <v>17.100000000000001</v>
      </c>
      <c r="N119" s="74"/>
    </row>
    <row r="120" spans="1:14" x14ac:dyDescent="0.25">
      <c r="A120">
        <v>105</v>
      </c>
      <c r="B120" s="225">
        <v>41346</v>
      </c>
      <c r="C120" s="74">
        <v>17.100000000000001</v>
      </c>
      <c r="D120" s="74">
        <v>17.190000000000001</v>
      </c>
      <c r="E120" s="74">
        <v>16.739999999999998</v>
      </c>
      <c r="F120" s="74">
        <v>16.850000000000001</v>
      </c>
      <c r="G120" s="75">
        <v>2764400</v>
      </c>
      <c r="H120" s="74">
        <v>16.850000000000001</v>
      </c>
      <c r="I120" s="81">
        <f t="shared" si="5"/>
        <v>1</v>
      </c>
      <c r="J120" s="74">
        <f t="shared" si="6"/>
        <v>17.100000000000001</v>
      </c>
      <c r="K120" s="74">
        <f t="shared" si="7"/>
        <v>17.190000000000001</v>
      </c>
      <c r="L120" s="74">
        <f t="shared" si="8"/>
        <v>16.739999999999998</v>
      </c>
      <c r="M120" s="74">
        <f t="shared" si="9"/>
        <v>16.850000000000001</v>
      </c>
      <c r="N120" s="74"/>
    </row>
    <row r="121" spans="1:14" x14ac:dyDescent="0.25">
      <c r="A121">
        <v>106</v>
      </c>
      <c r="B121" s="225">
        <v>41345</v>
      </c>
      <c r="C121" s="74">
        <v>17.25</v>
      </c>
      <c r="D121" s="74">
        <v>17.43</v>
      </c>
      <c r="E121" s="74">
        <v>17.07</v>
      </c>
      <c r="F121" s="74">
        <v>17.100000000000001</v>
      </c>
      <c r="G121" s="75">
        <v>2638200</v>
      </c>
      <c r="H121" s="74">
        <v>17.100000000000001</v>
      </c>
      <c r="I121" s="81">
        <f t="shared" si="5"/>
        <v>1</v>
      </c>
      <c r="J121" s="74">
        <f t="shared" si="6"/>
        <v>17.25</v>
      </c>
      <c r="K121" s="74">
        <f t="shared" si="7"/>
        <v>17.43</v>
      </c>
      <c r="L121" s="74">
        <f t="shared" si="8"/>
        <v>17.07</v>
      </c>
      <c r="M121" s="74">
        <f t="shared" si="9"/>
        <v>17.100000000000001</v>
      </c>
      <c r="N121" s="74"/>
    </row>
    <row r="122" spans="1:14" x14ac:dyDescent="0.25">
      <c r="A122">
        <v>107</v>
      </c>
      <c r="B122" s="225">
        <v>41344</v>
      </c>
      <c r="C122" s="74">
        <v>17.2</v>
      </c>
      <c r="D122" s="74">
        <v>17.5</v>
      </c>
      <c r="E122" s="74">
        <v>17.010000000000002</v>
      </c>
      <c r="F122" s="74">
        <v>17.27</v>
      </c>
      <c r="G122" s="75">
        <v>3326800</v>
      </c>
      <c r="H122" s="74">
        <v>17.27</v>
      </c>
      <c r="I122" s="81">
        <f t="shared" si="5"/>
        <v>1</v>
      </c>
      <c r="J122" s="74">
        <f t="shared" si="6"/>
        <v>17.2</v>
      </c>
      <c r="K122" s="74">
        <f t="shared" si="7"/>
        <v>17.5</v>
      </c>
      <c r="L122" s="74">
        <f t="shared" si="8"/>
        <v>17.010000000000002</v>
      </c>
      <c r="M122" s="74">
        <f t="shared" si="9"/>
        <v>17.27</v>
      </c>
      <c r="N122" s="74"/>
    </row>
    <row r="123" spans="1:14" x14ac:dyDescent="0.25">
      <c r="A123">
        <v>108</v>
      </c>
      <c r="B123" s="225">
        <v>41341</v>
      </c>
      <c r="C123" s="74">
        <v>17.7</v>
      </c>
      <c r="D123" s="74">
        <v>17.78</v>
      </c>
      <c r="E123" s="74">
        <v>17.11</v>
      </c>
      <c r="F123" s="74">
        <v>17.149999999999999</v>
      </c>
      <c r="G123" s="75">
        <v>6775600</v>
      </c>
      <c r="H123" s="74">
        <v>17.149999999999999</v>
      </c>
      <c r="I123" s="81">
        <f t="shared" si="5"/>
        <v>1</v>
      </c>
      <c r="J123" s="74">
        <f t="shared" si="6"/>
        <v>17.7</v>
      </c>
      <c r="K123" s="74">
        <f t="shared" si="7"/>
        <v>17.78</v>
      </c>
      <c r="L123" s="74">
        <f t="shared" si="8"/>
        <v>17.11</v>
      </c>
      <c r="M123" s="74">
        <f t="shared" si="9"/>
        <v>17.149999999999999</v>
      </c>
      <c r="N123" s="74"/>
    </row>
    <row r="124" spans="1:14" x14ac:dyDescent="0.25">
      <c r="A124">
        <v>109</v>
      </c>
      <c r="B124" s="225">
        <v>41340</v>
      </c>
      <c r="C124" s="74">
        <v>17.100000000000001</v>
      </c>
      <c r="D124" s="74">
        <v>17.75</v>
      </c>
      <c r="E124" s="74">
        <v>16.8</v>
      </c>
      <c r="F124" s="74">
        <v>17.53</v>
      </c>
      <c r="G124" s="75">
        <v>17715700</v>
      </c>
      <c r="H124" s="74">
        <v>17.53</v>
      </c>
      <c r="I124" s="81">
        <f t="shared" si="5"/>
        <v>1</v>
      </c>
      <c r="J124" s="74">
        <f t="shared" si="6"/>
        <v>17.100000000000001</v>
      </c>
      <c r="K124" s="74">
        <f t="shared" si="7"/>
        <v>17.75</v>
      </c>
      <c r="L124" s="74">
        <f t="shared" si="8"/>
        <v>16.8</v>
      </c>
      <c r="M124" s="74">
        <f t="shared" si="9"/>
        <v>17.53</v>
      </c>
      <c r="N124" s="74"/>
    </row>
    <row r="125" spans="1:14" x14ac:dyDescent="0.25">
      <c r="A125">
        <v>110</v>
      </c>
      <c r="B125" s="225">
        <v>41339</v>
      </c>
      <c r="C125" s="74">
        <v>15.06</v>
      </c>
      <c r="D125" s="74">
        <v>15.17</v>
      </c>
      <c r="E125" s="74">
        <v>14.81</v>
      </c>
      <c r="F125" s="74">
        <v>14.94</v>
      </c>
      <c r="G125" s="75">
        <v>4301000</v>
      </c>
      <c r="H125" s="74">
        <v>14.94</v>
      </c>
      <c r="I125" s="81">
        <f t="shared" si="5"/>
        <v>1</v>
      </c>
      <c r="J125" s="74">
        <f t="shared" si="6"/>
        <v>15.06</v>
      </c>
      <c r="K125" s="74">
        <f t="shared" si="7"/>
        <v>15.17</v>
      </c>
      <c r="L125" s="74">
        <f t="shared" si="8"/>
        <v>14.81</v>
      </c>
      <c r="M125" s="74">
        <f t="shared" si="9"/>
        <v>14.94</v>
      </c>
      <c r="N125" s="74"/>
    </row>
    <row r="126" spans="1:14" x14ac:dyDescent="0.25">
      <c r="A126">
        <v>111</v>
      </c>
      <c r="B126" s="225">
        <v>41338</v>
      </c>
      <c r="C126" s="74">
        <v>15.02</v>
      </c>
      <c r="D126" s="74">
        <v>15.2</v>
      </c>
      <c r="E126" s="74">
        <v>14.86</v>
      </c>
      <c r="F126" s="74">
        <v>14.92</v>
      </c>
      <c r="G126" s="75">
        <v>3044600</v>
      </c>
      <c r="H126" s="74">
        <v>14.92</v>
      </c>
      <c r="I126" s="81">
        <f t="shared" si="5"/>
        <v>1</v>
      </c>
      <c r="J126" s="74">
        <f t="shared" si="6"/>
        <v>15.02</v>
      </c>
      <c r="K126" s="74">
        <f t="shared" si="7"/>
        <v>15.2</v>
      </c>
      <c r="L126" s="74">
        <f t="shared" si="8"/>
        <v>14.86</v>
      </c>
      <c r="M126" s="74">
        <f t="shared" si="9"/>
        <v>14.92</v>
      </c>
      <c r="N126" s="74"/>
    </row>
    <row r="127" spans="1:14" x14ac:dyDescent="0.25">
      <c r="A127">
        <v>112</v>
      </c>
      <c r="B127" s="225">
        <v>41337</v>
      </c>
      <c r="C127" s="74">
        <v>14.83</v>
      </c>
      <c r="D127" s="74">
        <v>14.98</v>
      </c>
      <c r="E127" s="74">
        <v>14.74</v>
      </c>
      <c r="F127" s="74">
        <v>14.93</v>
      </c>
      <c r="G127" s="75">
        <v>2916600</v>
      </c>
      <c r="H127" s="74">
        <v>14.93</v>
      </c>
      <c r="I127" s="81">
        <f t="shared" si="5"/>
        <v>1</v>
      </c>
      <c r="J127" s="74">
        <f t="shared" si="6"/>
        <v>14.83</v>
      </c>
      <c r="K127" s="74">
        <f t="shared" si="7"/>
        <v>14.98</v>
      </c>
      <c r="L127" s="74">
        <f t="shared" si="8"/>
        <v>14.74</v>
      </c>
      <c r="M127" s="74">
        <f t="shared" si="9"/>
        <v>14.93</v>
      </c>
      <c r="N127" s="74"/>
    </row>
    <row r="128" spans="1:14" x14ac:dyDescent="0.25">
      <c r="A128">
        <v>113</v>
      </c>
      <c r="B128" s="225">
        <v>41334</v>
      </c>
      <c r="C128" s="74">
        <v>15.12</v>
      </c>
      <c r="D128" s="74">
        <v>15.22</v>
      </c>
      <c r="E128" s="74">
        <v>14.69</v>
      </c>
      <c r="F128" s="74">
        <v>14.83</v>
      </c>
      <c r="G128" s="75">
        <v>3148600</v>
      </c>
      <c r="H128" s="74">
        <v>14.83</v>
      </c>
      <c r="I128" s="81">
        <f t="shared" si="5"/>
        <v>1</v>
      </c>
      <c r="J128" s="74">
        <f t="shared" si="6"/>
        <v>15.12</v>
      </c>
      <c r="K128" s="74">
        <f t="shared" si="7"/>
        <v>15.22</v>
      </c>
      <c r="L128" s="74">
        <f t="shared" si="8"/>
        <v>14.69</v>
      </c>
      <c r="M128" s="74">
        <f t="shared" si="9"/>
        <v>14.83</v>
      </c>
      <c r="N128" s="74"/>
    </row>
    <row r="129" spans="1:14" x14ac:dyDescent="0.25">
      <c r="A129">
        <v>114</v>
      </c>
      <c r="B129" s="225">
        <v>41333</v>
      </c>
      <c r="C129" s="74">
        <v>15.43</v>
      </c>
      <c r="D129" s="74">
        <v>15.54</v>
      </c>
      <c r="E129" s="74">
        <v>15.19</v>
      </c>
      <c r="F129" s="74">
        <v>15.24</v>
      </c>
      <c r="G129" s="75">
        <v>1478700</v>
      </c>
      <c r="H129" s="74">
        <v>15.24</v>
      </c>
      <c r="I129" s="81">
        <f t="shared" si="5"/>
        <v>1</v>
      </c>
      <c r="J129" s="74">
        <f t="shared" si="6"/>
        <v>15.43</v>
      </c>
      <c r="K129" s="74">
        <f t="shared" si="7"/>
        <v>15.54</v>
      </c>
      <c r="L129" s="74">
        <f t="shared" si="8"/>
        <v>15.19</v>
      </c>
      <c r="M129" s="74">
        <f t="shared" si="9"/>
        <v>15.24</v>
      </c>
      <c r="N129" s="74"/>
    </row>
    <row r="130" spans="1:14" x14ac:dyDescent="0.25">
      <c r="A130">
        <v>115</v>
      </c>
      <c r="B130" s="225">
        <v>41332</v>
      </c>
      <c r="C130" s="74">
        <v>15.38</v>
      </c>
      <c r="D130" s="74">
        <v>15.66</v>
      </c>
      <c r="E130" s="74">
        <v>15.25</v>
      </c>
      <c r="F130" s="74">
        <v>15.5</v>
      </c>
      <c r="G130" s="75">
        <v>1896600</v>
      </c>
      <c r="H130" s="74">
        <v>15.5</v>
      </c>
      <c r="I130" s="81">
        <f t="shared" si="5"/>
        <v>1</v>
      </c>
      <c r="J130" s="74">
        <f t="shared" si="6"/>
        <v>15.38</v>
      </c>
      <c r="K130" s="74">
        <f t="shared" si="7"/>
        <v>15.66</v>
      </c>
      <c r="L130" s="74">
        <f t="shared" si="8"/>
        <v>15.25</v>
      </c>
      <c r="M130" s="74">
        <f t="shared" si="9"/>
        <v>15.5</v>
      </c>
      <c r="N130" s="74"/>
    </row>
    <row r="131" spans="1:14" x14ac:dyDescent="0.25">
      <c r="A131">
        <v>116</v>
      </c>
      <c r="B131" s="225">
        <v>41331</v>
      </c>
      <c r="C131" s="74">
        <v>15.29</v>
      </c>
      <c r="D131" s="74">
        <v>15.48</v>
      </c>
      <c r="E131" s="74">
        <v>14.93</v>
      </c>
      <c r="F131" s="74">
        <v>15.27</v>
      </c>
      <c r="G131" s="75">
        <v>2533100</v>
      </c>
      <c r="H131" s="74">
        <v>15.27</v>
      </c>
      <c r="I131" s="81">
        <f t="shared" si="5"/>
        <v>1</v>
      </c>
      <c r="J131" s="74">
        <f t="shared" si="6"/>
        <v>15.29</v>
      </c>
      <c r="K131" s="74">
        <f t="shared" si="7"/>
        <v>15.48</v>
      </c>
      <c r="L131" s="74">
        <f t="shared" si="8"/>
        <v>14.93</v>
      </c>
      <c r="M131" s="74">
        <f t="shared" si="9"/>
        <v>15.27</v>
      </c>
      <c r="N131" s="74"/>
    </row>
    <row r="132" spans="1:14" x14ac:dyDescent="0.25">
      <c r="A132">
        <v>117</v>
      </c>
      <c r="B132" s="225">
        <v>41330</v>
      </c>
      <c r="C132" s="74">
        <v>15.73</v>
      </c>
      <c r="D132" s="74">
        <v>15.89</v>
      </c>
      <c r="E132" s="74">
        <v>15.22</v>
      </c>
      <c r="F132" s="74">
        <v>15.23</v>
      </c>
      <c r="G132" s="75">
        <v>1411200</v>
      </c>
      <c r="H132" s="74">
        <v>15.23</v>
      </c>
      <c r="I132" s="81">
        <f t="shared" si="5"/>
        <v>1</v>
      </c>
      <c r="J132" s="74">
        <f t="shared" si="6"/>
        <v>15.73</v>
      </c>
      <c r="K132" s="74">
        <f t="shared" si="7"/>
        <v>15.89</v>
      </c>
      <c r="L132" s="74">
        <f t="shared" si="8"/>
        <v>15.22</v>
      </c>
      <c r="M132" s="74">
        <f t="shared" si="9"/>
        <v>15.23</v>
      </c>
      <c r="N132" s="74"/>
    </row>
    <row r="133" spans="1:14" x14ac:dyDescent="0.25">
      <c r="A133">
        <v>118</v>
      </c>
      <c r="B133" s="225">
        <v>41327</v>
      </c>
      <c r="C133" s="74">
        <v>15.43</v>
      </c>
      <c r="D133" s="74">
        <v>15.65</v>
      </c>
      <c r="E133" s="74">
        <v>15.38</v>
      </c>
      <c r="F133" s="74">
        <v>15.62</v>
      </c>
      <c r="G133" s="75">
        <v>1579500</v>
      </c>
      <c r="H133" s="74">
        <v>15.62</v>
      </c>
      <c r="I133" s="81">
        <f t="shared" si="5"/>
        <v>1</v>
      </c>
      <c r="J133" s="74">
        <f t="shared" si="6"/>
        <v>15.43</v>
      </c>
      <c r="K133" s="74">
        <f t="shared" si="7"/>
        <v>15.65</v>
      </c>
      <c r="L133" s="74">
        <f t="shared" si="8"/>
        <v>15.38</v>
      </c>
      <c r="M133" s="74">
        <f t="shared" si="9"/>
        <v>15.62</v>
      </c>
      <c r="N133" s="74"/>
    </row>
    <row r="134" spans="1:14" x14ac:dyDescent="0.25">
      <c r="A134">
        <v>119</v>
      </c>
      <c r="B134" s="225">
        <v>41326</v>
      </c>
      <c r="C134" s="74">
        <v>15.74</v>
      </c>
      <c r="D134" s="74">
        <v>15.76</v>
      </c>
      <c r="E134" s="74">
        <v>15.02</v>
      </c>
      <c r="F134" s="74">
        <v>15.29</v>
      </c>
      <c r="G134" s="75">
        <v>3057000</v>
      </c>
      <c r="H134" s="74">
        <v>15.29</v>
      </c>
      <c r="I134" s="81">
        <f t="shared" si="5"/>
        <v>1</v>
      </c>
      <c r="J134" s="74">
        <f t="shared" si="6"/>
        <v>15.74</v>
      </c>
      <c r="K134" s="74">
        <f t="shared" si="7"/>
        <v>15.76</v>
      </c>
      <c r="L134" s="74">
        <f t="shared" si="8"/>
        <v>15.02</v>
      </c>
      <c r="M134" s="74">
        <f t="shared" si="9"/>
        <v>15.29</v>
      </c>
      <c r="N134" s="74"/>
    </row>
    <row r="135" spans="1:14" x14ac:dyDescent="0.25">
      <c r="A135">
        <v>120</v>
      </c>
      <c r="B135" s="225">
        <v>41325</v>
      </c>
      <c r="C135" s="74">
        <v>16.329999999999998</v>
      </c>
      <c r="D135" s="74">
        <v>16.37</v>
      </c>
      <c r="E135" s="74">
        <v>15.75</v>
      </c>
      <c r="F135" s="74">
        <v>15.76</v>
      </c>
      <c r="G135" s="75">
        <v>2472600</v>
      </c>
      <c r="H135" s="74">
        <v>15.76</v>
      </c>
      <c r="I135" s="81">
        <f t="shared" si="5"/>
        <v>1</v>
      </c>
      <c r="J135" s="74">
        <f t="shared" si="6"/>
        <v>16.329999999999998</v>
      </c>
      <c r="K135" s="74">
        <f t="shared" si="7"/>
        <v>16.37</v>
      </c>
      <c r="L135" s="74">
        <f t="shared" si="8"/>
        <v>15.75</v>
      </c>
      <c r="M135" s="74">
        <f t="shared" si="9"/>
        <v>15.76</v>
      </c>
      <c r="N135" s="74"/>
    </row>
    <row r="136" spans="1:14" x14ac:dyDescent="0.25">
      <c r="A136">
        <v>121</v>
      </c>
      <c r="B136" s="225">
        <v>41324</v>
      </c>
      <c r="C136" s="74">
        <v>16.100000000000001</v>
      </c>
      <c r="D136" s="74">
        <v>16.350000000000001</v>
      </c>
      <c r="E136" s="74">
        <v>15.95</v>
      </c>
      <c r="F136" s="74">
        <v>16.34</v>
      </c>
      <c r="G136" s="75">
        <v>1690600</v>
      </c>
      <c r="H136" s="74">
        <v>16.34</v>
      </c>
      <c r="I136" s="81">
        <f t="shared" si="5"/>
        <v>1</v>
      </c>
      <c r="J136" s="74">
        <f t="shared" si="6"/>
        <v>16.100000000000001</v>
      </c>
      <c r="K136" s="74">
        <f t="shared" si="7"/>
        <v>16.350000000000001</v>
      </c>
      <c r="L136" s="74">
        <f t="shared" si="8"/>
        <v>15.95</v>
      </c>
      <c r="M136" s="74">
        <f t="shared" si="9"/>
        <v>16.34</v>
      </c>
      <c r="N136" s="74"/>
    </row>
    <row r="137" spans="1:14" x14ac:dyDescent="0.25">
      <c r="A137">
        <v>122</v>
      </c>
      <c r="B137" s="225">
        <v>41320</v>
      </c>
      <c r="C137" s="74">
        <v>16.350000000000001</v>
      </c>
      <c r="D137" s="74">
        <v>16.38</v>
      </c>
      <c r="E137" s="74">
        <v>15.98</v>
      </c>
      <c r="F137" s="74">
        <v>16.149999999999999</v>
      </c>
      <c r="G137" s="75">
        <v>2002200</v>
      </c>
      <c r="H137" s="74">
        <v>16.149999999999999</v>
      </c>
      <c r="I137" s="81">
        <f t="shared" si="5"/>
        <v>1</v>
      </c>
      <c r="J137" s="74">
        <f t="shared" si="6"/>
        <v>16.350000000000001</v>
      </c>
      <c r="K137" s="74">
        <f t="shared" si="7"/>
        <v>16.38</v>
      </c>
      <c r="L137" s="74">
        <f t="shared" si="8"/>
        <v>15.98</v>
      </c>
      <c r="M137" s="74">
        <f t="shared" si="9"/>
        <v>16.149999999999999</v>
      </c>
      <c r="N137" s="74"/>
    </row>
    <row r="138" spans="1:14" x14ac:dyDescent="0.25">
      <c r="A138">
        <v>123</v>
      </c>
      <c r="B138" s="225">
        <v>41319</v>
      </c>
      <c r="C138" s="74">
        <v>16.11</v>
      </c>
      <c r="D138" s="74">
        <v>16.399999999999999</v>
      </c>
      <c r="E138" s="74">
        <v>15.93</v>
      </c>
      <c r="F138" s="74">
        <v>16.29</v>
      </c>
      <c r="G138" s="75">
        <v>2379700</v>
      </c>
      <c r="H138" s="74">
        <v>16.29</v>
      </c>
      <c r="I138" s="81">
        <f t="shared" si="5"/>
        <v>1</v>
      </c>
      <c r="J138" s="74">
        <f t="shared" si="6"/>
        <v>16.11</v>
      </c>
      <c r="K138" s="74">
        <f t="shared" si="7"/>
        <v>16.399999999999999</v>
      </c>
      <c r="L138" s="74">
        <f t="shared" si="8"/>
        <v>15.93</v>
      </c>
      <c r="M138" s="74">
        <f t="shared" si="9"/>
        <v>16.29</v>
      </c>
      <c r="N138" s="74"/>
    </row>
    <row r="139" spans="1:14" x14ac:dyDescent="0.25">
      <c r="A139">
        <v>124</v>
      </c>
      <c r="B139" s="225">
        <v>41318</v>
      </c>
      <c r="C139" s="74">
        <v>16.010000000000002</v>
      </c>
      <c r="D139" s="74">
        <v>16.22</v>
      </c>
      <c r="E139" s="74">
        <v>15.76</v>
      </c>
      <c r="F139" s="74">
        <v>16.2</v>
      </c>
      <c r="G139" s="75">
        <v>4009200</v>
      </c>
      <c r="H139" s="74">
        <v>16.2</v>
      </c>
      <c r="I139" s="81">
        <f t="shared" si="5"/>
        <v>1</v>
      </c>
      <c r="J139" s="74">
        <f t="shared" si="6"/>
        <v>16.010000000000002</v>
      </c>
      <c r="K139" s="74">
        <f t="shared" si="7"/>
        <v>16.22</v>
      </c>
      <c r="L139" s="74">
        <f t="shared" si="8"/>
        <v>15.76</v>
      </c>
      <c r="M139" s="74">
        <f t="shared" si="9"/>
        <v>16.2</v>
      </c>
      <c r="N139" s="74"/>
    </row>
    <row r="140" spans="1:14" x14ac:dyDescent="0.25">
      <c r="A140">
        <v>125</v>
      </c>
      <c r="B140" s="225">
        <v>41317</v>
      </c>
      <c r="C140" s="74">
        <v>16.02</v>
      </c>
      <c r="D140" s="74">
        <v>16.28</v>
      </c>
      <c r="E140" s="74">
        <v>15.78</v>
      </c>
      <c r="F140" s="74">
        <v>15.9</v>
      </c>
      <c r="G140" s="75">
        <v>3215200</v>
      </c>
      <c r="H140" s="74">
        <v>15.9</v>
      </c>
      <c r="I140" s="81">
        <f t="shared" si="5"/>
        <v>1</v>
      </c>
      <c r="J140" s="74">
        <f t="shared" si="6"/>
        <v>16.02</v>
      </c>
      <c r="K140" s="74">
        <f t="shared" si="7"/>
        <v>16.28</v>
      </c>
      <c r="L140" s="74">
        <f t="shared" si="8"/>
        <v>15.78</v>
      </c>
      <c r="M140" s="74">
        <f t="shared" si="9"/>
        <v>15.9</v>
      </c>
      <c r="N140" s="74"/>
    </row>
    <row r="141" spans="1:14" x14ac:dyDescent="0.25">
      <c r="A141">
        <v>126</v>
      </c>
      <c r="B141" s="225">
        <v>41316</v>
      </c>
      <c r="C141" s="74">
        <v>16.010000000000002</v>
      </c>
      <c r="D141" s="74">
        <v>16.09</v>
      </c>
      <c r="E141" s="74">
        <v>15.79</v>
      </c>
      <c r="F141" s="74">
        <v>15.99</v>
      </c>
      <c r="G141" s="75">
        <v>1450800</v>
      </c>
      <c r="H141" s="74">
        <v>15.99</v>
      </c>
      <c r="I141" s="81">
        <f t="shared" si="5"/>
        <v>1</v>
      </c>
      <c r="J141" s="74">
        <f t="shared" si="6"/>
        <v>16.010000000000002</v>
      </c>
      <c r="K141" s="74">
        <f t="shared" si="7"/>
        <v>16.09</v>
      </c>
      <c r="L141" s="74">
        <f t="shared" si="8"/>
        <v>15.79</v>
      </c>
      <c r="M141" s="74">
        <f t="shared" si="9"/>
        <v>15.99</v>
      </c>
      <c r="N141" s="74"/>
    </row>
    <row r="142" spans="1:14" x14ac:dyDescent="0.25">
      <c r="A142">
        <v>127</v>
      </c>
      <c r="B142" s="225">
        <v>41313</v>
      </c>
      <c r="C142" s="74">
        <v>16.059999999999999</v>
      </c>
      <c r="D142" s="74">
        <v>16.309999999999999</v>
      </c>
      <c r="E142" s="74">
        <v>15.97</v>
      </c>
      <c r="F142" s="74">
        <v>16.059999999999999</v>
      </c>
      <c r="G142" s="75">
        <v>1663200</v>
      </c>
      <c r="H142" s="74">
        <v>16.059999999999999</v>
      </c>
      <c r="I142" s="81">
        <f t="shared" si="5"/>
        <v>1</v>
      </c>
      <c r="J142" s="74">
        <f t="shared" si="6"/>
        <v>16.059999999999999</v>
      </c>
      <c r="K142" s="74">
        <f t="shared" si="7"/>
        <v>16.309999999999999</v>
      </c>
      <c r="L142" s="74">
        <f t="shared" si="8"/>
        <v>15.97</v>
      </c>
      <c r="M142" s="74">
        <f t="shared" si="9"/>
        <v>16.059999999999999</v>
      </c>
      <c r="N142" s="74"/>
    </row>
    <row r="143" spans="1:14" x14ac:dyDescent="0.25">
      <c r="A143">
        <v>128</v>
      </c>
      <c r="B143" s="225">
        <v>41312</v>
      </c>
      <c r="C143" s="74">
        <v>16.09</v>
      </c>
      <c r="D143" s="74">
        <v>16.5</v>
      </c>
      <c r="E143" s="74">
        <v>16.02</v>
      </c>
      <c r="F143" s="74">
        <v>16.12</v>
      </c>
      <c r="G143" s="75">
        <v>3707600</v>
      </c>
      <c r="H143" s="74">
        <v>16.12</v>
      </c>
      <c r="I143" s="81">
        <f t="shared" si="5"/>
        <v>1</v>
      </c>
      <c r="J143" s="74">
        <f t="shared" si="6"/>
        <v>16.09</v>
      </c>
      <c r="K143" s="74">
        <f t="shared" si="7"/>
        <v>16.5</v>
      </c>
      <c r="L143" s="74">
        <f t="shared" si="8"/>
        <v>16.02</v>
      </c>
      <c r="M143" s="74">
        <f t="shared" si="9"/>
        <v>16.12</v>
      </c>
      <c r="N143" s="74"/>
    </row>
    <row r="144" spans="1:14" x14ac:dyDescent="0.25">
      <c r="A144">
        <v>129</v>
      </c>
      <c r="B144" s="225">
        <v>41311</v>
      </c>
      <c r="C144" s="74">
        <v>16</v>
      </c>
      <c r="D144" s="74">
        <v>16.149999999999999</v>
      </c>
      <c r="E144" s="74">
        <v>15.87</v>
      </c>
      <c r="F144" s="74">
        <v>16.04</v>
      </c>
      <c r="G144" s="75">
        <v>2222600</v>
      </c>
      <c r="H144" s="74">
        <v>16.04</v>
      </c>
      <c r="I144" s="81">
        <f t="shared" si="5"/>
        <v>1</v>
      </c>
      <c r="J144" s="74">
        <f t="shared" si="6"/>
        <v>16</v>
      </c>
      <c r="K144" s="74">
        <f t="shared" si="7"/>
        <v>16.149999999999999</v>
      </c>
      <c r="L144" s="74">
        <f t="shared" si="8"/>
        <v>15.87</v>
      </c>
      <c r="M144" s="74">
        <f t="shared" si="9"/>
        <v>16.04</v>
      </c>
      <c r="N144" s="74"/>
    </row>
    <row r="145" spans="1:14" x14ac:dyDescent="0.25">
      <c r="A145">
        <v>130</v>
      </c>
      <c r="B145" s="225">
        <v>41310</v>
      </c>
      <c r="C145" s="74">
        <v>15.75</v>
      </c>
      <c r="D145" s="74">
        <v>16.2</v>
      </c>
      <c r="E145" s="74">
        <v>15.66</v>
      </c>
      <c r="F145" s="74">
        <v>16.11</v>
      </c>
      <c r="G145" s="75">
        <v>2848500</v>
      </c>
      <c r="H145" s="74">
        <v>16.11</v>
      </c>
      <c r="I145" s="81">
        <f t="shared" ref="I145:I208" si="10">H145/F145</f>
        <v>1</v>
      </c>
      <c r="J145" s="74">
        <f t="shared" ref="J145:J208" si="11">ROUND($I145*C145,2)</f>
        <v>15.75</v>
      </c>
      <c r="K145" s="74">
        <f t="shared" ref="K145:K208" si="12">ROUND($I145*D145,2)</f>
        <v>16.2</v>
      </c>
      <c r="L145" s="74">
        <f t="shared" ref="L145:L208" si="13">ROUND($I145*E145,2)</f>
        <v>15.66</v>
      </c>
      <c r="M145" s="74">
        <f t="shared" ref="M145:M208" si="14">ROUND($I145*F145,2)</f>
        <v>16.11</v>
      </c>
      <c r="N145" s="74"/>
    </row>
    <row r="146" spans="1:14" x14ac:dyDescent="0.25">
      <c r="A146">
        <v>131</v>
      </c>
      <c r="B146" s="225">
        <v>41309</v>
      </c>
      <c r="C146" s="74">
        <v>15.85</v>
      </c>
      <c r="D146" s="74">
        <v>16.59</v>
      </c>
      <c r="E146" s="74">
        <v>15.62</v>
      </c>
      <c r="F146" s="74">
        <v>15.66</v>
      </c>
      <c r="G146" s="75">
        <v>4940300</v>
      </c>
      <c r="H146" s="74">
        <v>15.66</v>
      </c>
      <c r="I146" s="81">
        <f t="shared" si="10"/>
        <v>1</v>
      </c>
      <c r="J146" s="74">
        <f t="shared" si="11"/>
        <v>15.85</v>
      </c>
      <c r="K146" s="74">
        <f t="shared" si="12"/>
        <v>16.59</v>
      </c>
      <c r="L146" s="74">
        <f t="shared" si="13"/>
        <v>15.62</v>
      </c>
      <c r="M146" s="74">
        <f t="shared" si="14"/>
        <v>15.66</v>
      </c>
      <c r="N146" s="74"/>
    </row>
    <row r="147" spans="1:14" x14ac:dyDescent="0.25">
      <c r="A147">
        <v>132</v>
      </c>
      <c r="B147" s="225">
        <v>41306</v>
      </c>
      <c r="C147" s="74">
        <v>15.75</v>
      </c>
      <c r="D147" s="74">
        <v>15.97</v>
      </c>
      <c r="E147" s="74">
        <v>15.69</v>
      </c>
      <c r="F147" s="74">
        <v>15.87</v>
      </c>
      <c r="G147" s="75">
        <v>2947800</v>
      </c>
      <c r="H147" s="74">
        <v>15.87</v>
      </c>
      <c r="I147" s="81">
        <f t="shared" si="10"/>
        <v>1</v>
      </c>
      <c r="J147" s="74">
        <f t="shared" si="11"/>
        <v>15.75</v>
      </c>
      <c r="K147" s="74">
        <f t="shared" si="12"/>
        <v>15.97</v>
      </c>
      <c r="L147" s="74">
        <f t="shared" si="13"/>
        <v>15.69</v>
      </c>
      <c r="M147" s="74">
        <f t="shared" si="14"/>
        <v>15.87</v>
      </c>
      <c r="N147" s="74"/>
    </row>
    <row r="148" spans="1:14" x14ac:dyDescent="0.25">
      <c r="A148">
        <v>133</v>
      </c>
      <c r="B148" s="225">
        <v>41305</v>
      </c>
      <c r="C148" s="74">
        <v>15.23</v>
      </c>
      <c r="D148" s="74">
        <v>15.7</v>
      </c>
      <c r="E148" s="74">
        <v>15.15</v>
      </c>
      <c r="F148" s="74">
        <v>15.66</v>
      </c>
      <c r="G148" s="75">
        <v>7002200</v>
      </c>
      <c r="H148" s="74">
        <v>15.66</v>
      </c>
      <c r="I148" s="81">
        <f t="shared" si="10"/>
        <v>1</v>
      </c>
      <c r="J148" s="74">
        <f t="shared" si="11"/>
        <v>15.23</v>
      </c>
      <c r="K148" s="74">
        <f t="shared" si="12"/>
        <v>15.7</v>
      </c>
      <c r="L148" s="74">
        <f t="shared" si="13"/>
        <v>15.15</v>
      </c>
      <c r="M148" s="74">
        <f t="shared" si="14"/>
        <v>15.66</v>
      </c>
      <c r="N148" s="74"/>
    </row>
    <row r="149" spans="1:14" x14ac:dyDescent="0.25">
      <c r="A149">
        <v>134</v>
      </c>
      <c r="B149" s="225">
        <v>41304</v>
      </c>
      <c r="C149" s="74">
        <v>15.07</v>
      </c>
      <c r="D149" s="74">
        <v>15.25</v>
      </c>
      <c r="E149" s="74">
        <v>14.54</v>
      </c>
      <c r="F149" s="74">
        <v>14.6</v>
      </c>
      <c r="G149" s="75">
        <v>3331500</v>
      </c>
      <c r="H149" s="74">
        <v>14.6</v>
      </c>
      <c r="I149" s="81">
        <f t="shared" si="10"/>
        <v>1</v>
      </c>
      <c r="J149" s="74">
        <f t="shared" si="11"/>
        <v>15.07</v>
      </c>
      <c r="K149" s="74">
        <f t="shared" si="12"/>
        <v>15.25</v>
      </c>
      <c r="L149" s="74">
        <f t="shared" si="13"/>
        <v>14.54</v>
      </c>
      <c r="M149" s="74">
        <f t="shared" si="14"/>
        <v>14.6</v>
      </c>
      <c r="N149" s="74"/>
    </row>
    <row r="150" spans="1:14" x14ac:dyDescent="0.25">
      <c r="A150">
        <v>135</v>
      </c>
      <c r="B150" s="225">
        <v>41303</v>
      </c>
      <c r="C150" s="74">
        <v>15.73</v>
      </c>
      <c r="D150" s="74">
        <v>15.74</v>
      </c>
      <c r="E150" s="74">
        <v>15.1</v>
      </c>
      <c r="F150" s="74">
        <v>15.2</v>
      </c>
      <c r="G150" s="75">
        <v>2778000</v>
      </c>
      <c r="H150" s="74">
        <v>15.2</v>
      </c>
      <c r="I150" s="81">
        <f t="shared" si="10"/>
        <v>1</v>
      </c>
      <c r="J150" s="74">
        <f t="shared" si="11"/>
        <v>15.73</v>
      </c>
      <c r="K150" s="74">
        <f t="shared" si="12"/>
        <v>15.74</v>
      </c>
      <c r="L150" s="74">
        <f t="shared" si="13"/>
        <v>15.1</v>
      </c>
      <c r="M150" s="74">
        <f t="shared" si="14"/>
        <v>15.2</v>
      </c>
      <c r="N150" s="74"/>
    </row>
    <row r="151" spans="1:14" x14ac:dyDescent="0.25">
      <c r="A151">
        <v>136</v>
      </c>
      <c r="B151" s="225">
        <v>41302</v>
      </c>
      <c r="C151" s="74">
        <v>15.69</v>
      </c>
      <c r="D151" s="74">
        <v>16</v>
      </c>
      <c r="E151" s="74">
        <v>15.68</v>
      </c>
      <c r="F151" s="74">
        <v>15.73</v>
      </c>
      <c r="G151" s="75">
        <v>2071500</v>
      </c>
      <c r="H151" s="74">
        <v>15.73</v>
      </c>
      <c r="I151" s="81">
        <f t="shared" si="10"/>
        <v>1</v>
      </c>
      <c r="J151" s="74">
        <f t="shared" si="11"/>
        <v>15.69</v>
      </c>
      <c r="K151" s="74">
        <f t="shared" si="12"/>
        <v>16</v>
      </c>
      <c r="L151" s="74">
        <f t="shared" si="13"/>
        <v>15.68</v>
      </c>
      <c r="M151" s="74">
        <f t="shared" si="14"/>
        <v>15.73</v>
      </c>
      <c r="N151" s="74"/>
    </row>
    <row r="152" spans="1:14" x14ac:dyDescent="0.25">
      <c r="A152">
        <v>137</v>
      </c>
      <c r="B152" s="225">
        <v>41299</v>
      </c>
      <c r="C152" s="74">
        <v>15.53</v>
      </c>
      <c r="D152" s="74">
        <v>15.77</v>
      </c>
      <c r="E152" s="74">
        <v>15.36</v>
      </c>
      <c r="F152" s="74">
        <v>15.69</v>
      </c>
      <c r="G152" s="75">
        <v>4119000</v>
      </c>
      <c r="H152" s="74">
        <v>15.69</v>
      </c>
      <c r="I152" s="81">
        <f t="shared" si="10"/>
        <v>1</v>
      </c>
      <c r="J152" s="74">
        <f t="shared" si="11"/>
        <v>15.53</v>
      </c>
      <c r="K152" s="74">
        <f t="shared" si="12"/>
        <v>15.77</v>
      </c>
      <c r="L152" s="74">
        <f t="shared" si="13"/>
        <v>15.36</v>
      </c>
      <c r="M152" s="74">
        <f t="shared" si="14"/>
        <v>15.69</v>
      </c>
      <c r="N152" s="74"/>
    </row>
    <row r="153" spans="1:14" x14ac:dyDescent="0.25">
      <c r="A153">
        <v>138</v>
      </c>
      <c r="B153" s="225">
        <v>41298</v>
      </c>
      <c r="C153" s="74">
        <v>15.41</v>
      </c>
      <c r="D153" s="74">
        <v>15.72</v>
      </c>
      <c r="E153" s="74">
        <v>15.31</v>
      </c>
      <c r="F153" s="74">
        <v>15.46</v>
      </c>
      <c r="G153" s="75">
        <v>3962700</v>
      </c>
      <c r="H153" s="74">
        <v>15.46</v>
      </c>
      <c r="I153" s="81">
        <f t="shared" si="10"/>
        <v>1</v>
      </c>
      <c r="J153" s="74">
        <f t="shared" si="11"/>
        <v>15.41</v>
      </c>
      <c r="K153" s="74">
        <f t="shared" si="12"/>
        <v>15.72</v>
      </c>
      <c r="L153" s="74">
        <f t="shared" si="13"/>
        <v>15.31</v>
      </c>
      <c r="M153" s="74">
        <f t="shared" si="14"/>
        <v>15.46</v>
      </c>
      <c r="N153" s="74"/>
    </row>
    <row r="154" spans="1:14" x14ac:dyDescent="0.25">
      <c r="A154">
        <v>139</v>
      </c>
      <c r="B154" s="225">
        <v>41297</v>
      </c>
      <c r="C154" s="74">
        <v>15.44</v>
      </c>
      <c r="D154" s="74">
        <v>15.51</v>
      </c>
      <c r="E154" s="74">
        <v>15.31</v>
      </c>
      <c r="F154" s="74">
        <v>15.41</v>
      </c>
      <c r="G154" s="75">
        <v>4367900</v>
      </c>
      <c r="H154" s="74">
        <v>15.41</v>
      </c>
      <c r="I154" s="81">
        <f t="shared" si="10"/>
        <v>1</v>
      </c>
      <c r="J154" s="74">
        <f t="shared" si="11"/>
        <v>15.44</v>
      </c>
      <c r="K154" s="74">
        <f t="shared" si="12"/>
        <v>15.51</v>
      </c>
      <c r="L154" s="74">
        <f t="shared" si="13"/>
        <v>15.31</v>
      </c>
      <c r="M154" s="74">
        <f t="shared" si="14"/>
        <v>15.41</v>
      </c>
      <c r="N154" s="74"/>
    </row>
    <row r="155" spans="1:14" x14ac:dyDescent="0.25">
      <c r="A155">
        <v>140</v>
      </c>
      <c r="B155" s="225">
        <v>41296</v>
      </c>
      <c r="C155" s="74">
        <v>15.44</v>
      </c>
      <c r="D155" s="74">
        <v>15.56</v>
      </c>
      <c r="E155" s="74">
        <v>15.25</v>
      </c>
      <c r="F155" s="74">
        <v>15.41</v>
      </c>
      <c r="G155" s="75">
        <v>2325300</v>
      </c>
      <c r="H155" s="74">
        <v>15.41</v>
      </c>
      <c r="I155" s="81">
        <f t="shared" si="10"/>
        <v>1</v>
      </c>
      <c r="J155" s="74">
        <f t="shared" si="11"/>
        <v>15.44</v>
      </c>
      <c r="K155" s="74">
        <f t="shared" si="12"/>
        <v>15.56</v>
      </c>
      <c r="L155" s="74">
        <f t="shared" si="13"/>
        <v>15.25</v>
      </c>
      <c r="M155" s="74">
        <f t="shared" si="14"/>
        <v>15.41</v>
      </c>
      <c r="N155" s="74"/>
    </row>
    <row r="156" spans="1:14" x14ac:dyDescent="0.25">
      <c r="A156">
        <v>141</v>
      </c>
      <c r="B156" s="225">
        <v>41292</v>
      </c>
      <c r="C156" s="74">
        <v>15.43</v>
      </c>
      <c r="D156" s="74">
        <v>15.57</v>
      </c>
      <c r="E156" s="74">
        <v>15.25</v>
      </c>
      <c r="F156" s="74">
        <v>15.44</v>
      </c>
      <c r="G156" s="75">
        <v>3532300</v>
      </c>
      <c r="H156" s="74">
        <v>15.44</v>
      </c>
      <c r="I156" s="81">
        <f t="shared" si="10"/>
        <v>1</v>
      </c>
      <c r="J156" s="74">
        <f t="shared" si="11"/>
        <v>15.43</v>
      </c>
      <c r="K156" s="74">
        <f t="shared" si="12"/>
        <v>15.57</v>
      </c>
      <c r="L156" s="74">
        <f t="shared" si="13"/>
        <v>15.25</v>
      </c>
      <c r="M156" s="74">
        <f t="shared" si="14"/>
        <v>15.44</v>
      </c>
      <c r="N156" s="74"/>
    </row>
    <row r="157" spans="1:14" x14ac:dyDescent="0.25">
      <c r="A157">
        <v>142</v>
      </c>
      <c r="B157" s="225">
        <v>41291</v>
      </c>
      <c r="C157" s="74">
        <v>15.37</v>
      </c>
      <c r="D157" s="74">
        <v>15.93</v>
      </c>
      <c r="E157" s="74">
        <v>15.37</v>
      </c>
      <c r="F157" s="74">
        <v>15.52</v>
      </c>
      <c r="G157" s="75">
        <v>5841700</v>
      </c>
      <c r="H157" s="74">
        <v>15.52</v>
      </c>
      <c r="I157" s="81">
        <f t="shared" si="10"/>
        <v>1</v>
      </c>
      <c r="J157" s="74">
        <f t="shared" si="11"/>
        <v>15.37</v>
      </c>
      <c r="K157" s="74">
        <f t="shared" si="12"/>
        <v>15.93</v>
      </c>
      <c r="L157" s="74">
        <f t="shared" si="13"/>
        <v>15.37</v>
      </c>
      <c r="M157" s="74">
        <f t="shared" si="14"/>
        <v>15.52</v>
      </c>
      <c r="N157" s="74"/>
    </row>
    <row r="158" spans="1:14" x14ac:dyDescent="0.25">
      <c r="A158">
        <v>143</v>
      </c>
      <c r="B158" s="225">
        <v>41290</v>
      </c>
      <c r="C158" s="74">
        <v>14.69</v>
      </c>
      <c r="D158" s="74">
        <v>15.41</v>
      </c>
      <c r="E158" s="74">
        <v>14.65</v>
      </c>
      <c r="F158" s="74">
        <v>15.23</v>
      </c>
      <c r="G158" s="75">
        <v>10666400</v>
      </c>
      <c r="H158" s="74">
        <v>15.23</v>
      </c>
      <c r="I158" s="81">
        <f t="shared" si="10"/>
        <v>1</v>
      </c>
      <c r="J158" s="74">
        <f t="shared" si="11"/>
        <v>14.69</v>
      </c>
      <c r="K158" s="74">
        <f t="shared" si="12"/>
        <v>15.41</v>
      </c>
      <c r="L158" s="74">
        <f t="shared" si="13"/>
        <v>14.65</v>
      </c>
      <c r="M158" s="74">
        <f t="shared" si="14"/>
        <v>15.23</v>
      </c>
      <c r="N158" s="74"/>
    </row>
    <row r="159" spans="1:14" x14ac:dyDescent="0.25">
      <c r="A159">
        <v>144</v>
      </c>
      <c r="B159" s="225">
        <v>41289</v>
      </c>
      <c r="C159" s="74">
        <v>14.51</v>
      </c>
      <c r="D159" s="74">
        <v>14.89</v>
      </c>
      <c r="E159" s="74">
        <v>14.37</v>
      </c>
      <c r="F159" s="74">
        <v>14.69</v>
      </c>
      <c r="G159" s="75">
        <v>4123900</v>
      </c>
      <c r="H159" s="74">
        <v>14.69</v>
      </c>
      <c r="I159" s="81">
        <f t="shared" si="10"/>
        <v>1</v>
      </c>
      <c r="J159" s="74">
        <f t="shared" si="11"/>
        <v>14.51</v>
      </c>
      <c r="K159" s="74">
        <f t="shared" si="12"/>
        <v>14.89</v>
      </c>
      <c r="L159" s="74">
        <f t="shared" si="13"/>
        <v>14.37</v>
      </c>
      <c r="M159" s="74">
        <f t="shared" si="14"/>
        <v>14.69</v>
      </c>
      <c r="N159" s="74"/>
    </row>
    <row r="160" spans="1:14" x14ac:dyDescent="0.25">
      <c r="A160">
        <v>145</v>
      </c>
      <c r="B160" s="225">
        <v>41288</v>
      </c>
      <c r="C160" s="74">
        <v>14.61</v>
      </c>
      <c r="D160" s="74">
        <v>14.81</v>
      </c>
      <c r="E160" s="74">
        <v>14.51</v>
      </c>
      <c r="F160" s="74">
        <v>14.6</v>
      </c>
      <c r="G160" s="75">
        <v>2514000</v>
      </c>
      <c r="H160" s="74">
        <v>14.6</v>
      </c>
      <c r="I160" s="81">
        <f t="shared" si="10"/>
        <v>1</v>
      </c>
      <c r="J160" s="74">
        <f t="shared" si="11"/>
        <v>14.61</v>
      </c>
      <c r="K160" s="74">
        <f t="shared" si="12"/>
        <v>14.81</v>
      </c>
      <c r="L160" s="74">
        <f t="shared" si="13"/>
        <v>14.51</v>
      </c>
      <c r="M160" s="74">
        <f t="shared" si="14"/>
        <v>14.6</v>
      </c>
      <c r="N160" s="74"/>
    </row>
    <row r="161" spans="1:14" x14ac:dyDescent="0.25">
      <c r="A161">
        <v>146</v>
      </c>
      <c r="B161" s="225">
        <v>41285</v>
      </c>
      <c r="C161" s="74">
        <v>15.25</v>
      </c>
      <c r="D161" s="74">
        <v>15.25</v>
      </c>
      <c r="E161" s="74">
        <v>14.57</v>
      </c>
      <c r="F161" s="74">
        <v>14.65</v>
      </c>
      <c r="G161" s="75">
        <v>5552000</v>
      </c>
      <c r="H161" s="74">
        <v>14.65</v>
      </c>
      <c r="I161" s="81">
        <f t="shared" si="10"/>
        <v>1</v>
      </c>
      <c r="J161" s="74">
        <f t="shared" si="11"/>
        <v>15.25</v>
      </c>
      <c r="K161" s="74">
        <f t="shared" si="12"/>
        <v>15.25</v>
      </c>
      <c r="L161" s="74">
        <f t="shared" si="13"/>
        <v>14.57</v>
      </c>
      <c r="M161" s="74">
        <f t="shared" si="14"/>
        <v>14.65</v>
      </c>
      <c r="N161" s="74"/>
    </row>
    <row r="162" spans="1:14" x14ac:dyDescent="0.25">
      <c r="A162">
        <v>147</v>
      </c>
      <c r="B162" s="225">
        <v>41284</v>
      </c>
      <c r="C162" s="74">
        <v>15.31</v>
      </c>
      <c r="D162" s="74">
        <v>15.42</v>
      </c>
      <c r="E162" s="74">
        <v>15.08</v>
      </c>
      <c r="F162" s="74">
        <v>15.14</v>
      </c>
      <c r="G162" s="75">
        <v>2372400</v>
      </c>
      <c r="H162" s="74">
        <v>15.14</v>
      </c>
      <c r="I162" s="81">
        <f t="shared" si="10"/>
        <v>1</v>
      </c>
      <c r="J162" s="74">
        <f t="shared" si="11"/>
        <v>15.31</v>
      </c>
      <c r="K162" s="74">
        <f t="shared" si="12"/>
        <v>15.42</v>
      </c>
      <c r="L162" s="74">
        <f t="shared" si="13"/>
        <v>15.08</v>
      </c>
      <c r="M162" s="74">
        <f t="shared" si="14"/>
        <v>15.14</v>
      </c>
      <c r="N162" s="74"/>
    </row>
    <row r="163" spans="1:14" x14ac:dyDescent="0.25">
      <c r="A163">
        <v>148</v>
      </c>
      <c r="B163" s="225">
        <v>41283</v>
      </c>
      <c r="C163" s="74">
        <v>15.47</v>
      </c>
      <c r="D163" s="74">
        <v>15.58</v>
      </c>
      <c r="E163" s="74">
        <v>14.76</v>
      </c>
      <c r="F163" s="74">
        <v>15.21</v>
      </c>
      <c r="G163" s="75">
        <v>5606700</v>
      </c>
      <c r="H163" s="74">
        <v>15.21</v>
      </c>
      <c r="I163" s="81">
        <f t="shared" si="10"/>
        <v>1</v>
      </c>
      <c r="J163" s="74">
        <f t="shared" si="11"/>
        <v>15.47</v>
      </c>
      <c r="K163" s="74">
        <f t="shared" si="12"/>
        <v>15.58</v>
      </c>
      <c r="L163" s="74">
        <f t="shared" si="13"/>
        <v>14.76</v>
      </c>
      <c r="M163" s="74">
        <f t="shared" si="14"/>
        <v>15.21</v>
      </c>
      <c r="N163" s="74"/>
    </row>
    <row r="164" spans="1:14" x14ac:dyDescent="0.25">
      <c r="A164">
        <v>149</v>
      </c>
      <c r="B164" s="225">
        <v>41282</v>
      </c>
      <c r="C164" s="74">
        <v>16.11</v>
      </c>
      <c r="D164" s="74">
        <v>16.14</v>
      </c>
      <c r="E164" s="74">
        <v>15.32</v>
      </c>
      <c r="F164" s="74">
        <v>15.46</v>
      </c>
      <c r="G164" s="75">
        <v>5245000</v>
      </c>
      <c r="H164" s="74">
        <v>15.46</v>
      </c>
      <c r="I164" s="81">
        <f t="shared" si="10"/>
        <v>1</v>
      </c>
      <c r="J164" s="74">
        <f t="shared" si="11"/>
        <v>16.11</v>
      </c>
      <c r="K164" s="74">
        <f t="shared" si="12"/>
        <v>16.14</v>
      </c>
      <c r="L164" s="74">
        <f t="shared" si="13"/>
        <v>15.32</v>
      </c>
      <c r="M164" s="74">
        <f t="shared" si="14"/>
        <v>15.46</v>
      </c>
      <c r="N164" s="74"/>
    </row>
    <row r="165" spans="1:14" x14ac:dyDescent="0.25">
      <c r="A165">
        <v>150</v>
      </c>
      <c r="B165" s="225">
        <v>41281</v>
      </c>
      <c r="C165" s="74">
        <v>16.059999999999999</v>
      </c>
      <c r="D165" s="74">
        <v>16.16</v>
      </c>
      <c r="E165" s="74">
        <v>15.99</v>
      </c>
      <c r="F165" s="74">
        <v>16.05</v>
      </c>
      <c r="G165" s="75">
        <v>2515000</v>
      </c>
      <c r="H165" s="74">
        <v>16.05</v>
      </c>
      <c r="I165" s="81">
        <f t="shared" si="10"/>
        <v>1</v>
      </c>
      <c r="J165" s="74">
        <f t="shared" si="11"/>
        <v>16.059999999999999</v>
      </c>
      <c r="K165" s="74">
        <f t="shared" si="12"/>
        <v>16.16</v>
      </c>
      <c r="L165" s="74">
        <f t="shared" si="13"/>
        <v>15.99</v>
      </c>
      <c r="M165" s="74">
        <f t="shared" si="14"/>
        <v>16.05</v>
      </c>
      <c r="N165" s="74"/>
    </row>
    <row r="166" spans="1:14" x14ac:dyDescent="0.25">
      <c r="A166">
        <v>151</v>
      </c>
      <c r="B166" s="225">
        <v>41278</v>
      </c>
      <c r="C166" s="74">
        <v>16.28</v>
      </c>
      <c r="D166" s="74">
        <v>16.37</v>
      </c>
      <c r="E166" s="74">
        <v>16.079999999999998</v>
      </c>
      <c r="F166" s="74">
        <v>16.100000000000001</v>
      </c>
      <c r="G166" s="75">
        <v>2149100</v>
      </c>
      <c r="H166" s="74">
        <v>16.100000000000001</v>
      </c>
      <c r="I166" s="81">
        <f t="shared" si="10"/>
        <v>1</v>
      </c>
      <c r="J166" s="74">
        <f t="shared" si="11"/>
        <v>16.28</v>
      </c>
      <c r="K166" s="74">
        <f t="shared" si="12"/>
        <v>16.37</v>
      </c>
      <c r="L166" s="74">
        <f t="shared" si="13"/>
        <v>16.079999999999998</v>
      </c>
      <c r="M166" s="74">
        <f t="shared" si="14"/>
        <v>16.100000000000001</v>
      </c>
      <c r="N166" s="74"/>
    </row>
    <row r="167" spans="1:14" x14ac:dyDescent="0.25">
      <c r="A167">
        <v>152</v>
      </c>
      <c r="B167" s="225">
        <v>41277</v>
      </c>
      <c r="C167" s="74">
        <v>16.34</v>
      </c>
      <c r="D167" s="74">
        <v>16.72</v>
      </c>
      <c r="E167" s="74">
        <v>16.170000000000002</v>
      </c>
      <c r="F167" s="74">
        <v>16.2</v>
      </c>
      <c r="G167" s="75">
        <v>2892000</v>
      </c>
      <c r="H167" s="74">
        <v>16.2</v>
      </c>
      <c r="I167" s="81">
        <f t="shared" si="10"/>
        <v>1</v>
      </c>
      <c r="J167" s="74">
        <f t="shared" si="11"/>
        <v>16.34</v>
      </c>
      <c r="K167" s="74">
        <f t="shared" si="12"/>
        <v>16.72</v>
      </c>
      <c r="L167" s="74">
        <f t="shared" si="13"/>
        <v>16.170000000000002</v>
      </c>
      <c r="M167" s="74">
        <f t="shared" si="14"/>
        <v>16.2</v>
      </c>
      <c r="N167" s="74"/>
    </row>
    <row r="168" spans="1:14" x14ac:dyDescent="0.25">
      <c r="A168">
        <v>153</v>
      </c>
      <c r="B168" s="225">
        <v>41276</v>
      </c>
      <c r="C168" s="74">
        <v>16.04</v>
      </c>
      <c r="D168" s="74">
        <v>16.510000000000002</v>
      </c>
      <c r="E168" s="74">
        <v>16.02</v>
      </c>
      <c r="F168" s="74">
        <v>16.48</v>
      </c>
      <c r="G168" s="75">
        <v>3863900</v>
      </c>
      <c r="H168" s="74">
        <v>16.48</v>
      </c>
      <c r="I168" s="81">
        <f t="shared" si="10"/>
        <v>1</v>
      </c>
      <c r="J168" s="74">
        <f t="shared" si="11"/>
        <v>16.04</v>
      </c>
      <c r="K168" s="74">
        <f t="shared" si="12"/>
        <v>16.510000000000002</v>
      </c>
      <c r="L168" s="74">
        <f t="shared" si="13"/>
        <v>16.02</v>
      </c>
      <c r="M168" s="74">
        <f t="shared" si="14"/>
        <v>16.48</v>
      </c>
      <c r="N168" s="74"/>
    </row>
    <row r="169" spans="1:14" x14ac:dyDescent="0.25">
      <c r="A169">
        <v>154</v>
      </c>
      <c r="B169" s="225">
        <v>41274</v>
      </c>
      <c r="C169" s="74">
        <v>15.26</v>
      </c>
      <c r="D169" s="74">
        <v>15.74</v>
      </c>
      <c r="E169" s="74">
        <v>15.15</v>
      </c>
      <c r="F169" s="74">
        <v>15.7</v>
      </c>
      <c r="G169" s="75">
        <v>2113300</v>
      </c>
      <c r="H169" s="74">
        <v>15.7</v>
      </c>
      <c r="I169" s="81">
        <f t="shared" si="10"/>
        <v>1</v>
      </c>
      <c r="J169" s="74">
        <f t="shared" si="11"/>
        <v>15.26</v>
      </c>
      <c r="K169" s="74">
        <f t="shared" si="12"/>
        <v>15.74</v>
      </c>
      <c r="L169" s="74">
        <f t="shared" si="13"/>
        <v>15.15</v>
      </c>
      <c r="M169" s="74">
        <f t="shared" si="14"/>
        <v>15.7</v>
      </c>
      <c r="N169" s="74"/>
    </row>
    <row r="170" spans="1:14" x14ac:dyDescent="0.25">
      <c r="A170">
        <v>155</v>
      </c>
      <c r="B170" s="225">
        <v>41271</v>
      </c>
      <c r="C170" s="74">
        <v>15.33</v>
      </c>
      <c r="D170" s="74">
        <v>15.57</v>
      </c>
      <c r="E170" s="74">
        <v>15.15</v>
      </c>
      <c r="F170" s="74">
        <v>15.33</v>
      </c>
      <c r="G170" s="75">
        <v>1897200</v>
      </c>
      <c r="H170" s="74">
        <v>15.33</v>
      </c>
      <c r="I170" s="81">
        <f t="shared" si="10"/>
        <v>1</v>
      </c>
      <c r="J170" s="74">
        <f t="shared" si="11"/>
        <v>15.33</v>
      </c>
      <c r="K170" s="74">
        <f t="shared" si="12"/>
        <v>15.57</v>
      </c>
      <c r="L170" s="74">
        <f t="shared" si="13"/>
        <v>15.15</v>
      </c>
      <c r="M170" s="74">
        <f t="shared" si="14"/>
        <v>15.33</v>
      </c>
      <c r="N170" s="74"/>
    </row>
    <row r="171" spans="1:14" x14ac:dyDescent="0.25">
      <c r="A171">
        <v>156</v>
      </c>
      <c r="B171" s="225">
        <v>41270</v>
      </c>
      <c r="C171" s="74">
        <v>15.61</v>
      </c>
      <c r="D171" s="74">
        <v>15.66</v>
      </c>
      <c r="E171" s="74">
        <v>15.16</v>
      </c>
      <c r="F171" s="74">
        <v>15.41</v>
      </c>
      <c r="G171" s="75">
        <v>2767000</v>
      </c>
      <c r="H171" s="74">
        <v>15.41</v>
      </c>
      <c r="I171" s="81">
        <f t="shared" si="10"/>
        <v>1</v>
      </c>
      <c r="J171" s="74">
        <f t="shared" si="11"/>
        <v>15.61</v>
      </c>
      <c r="K171" s="74">
        <f t="shared" si="12"/>
        <v>15.66</v>
      </c>
      <c r="L171" s="74">
        <f t="shared" si="13"/>
        <v>15.16</v>
      </c>
      <c r="M171" s="74">
        <f t="shared" si="14"/>
        <v>15.41</v>
      </c>
      <c r="N171" s="74"/>
    </row>
    <row r="172" spans="1:14" x14ac:dyDescent="0.25">
      <c r="A172">
        <v>157</v>
      </c>
      <c r="B172" s="225">
        <v>41269</v>
      </c>
      <c r="C172" s="74">
        <v>15.71</v>
      </c>
      <c r="D172" s="74">
        <v>15.99</v>
      </c>
      <c r="E172" s="74">
        <v>15.65</v>
      </c>
      <c r="F172" s="74">
        <v>15.73</v>
      </c>
      <c r="G172" s="75">
        <v>1654100</v>
      </c>
      <c r="H172" s="74">
        <v>15.73</v>
      </c>
      <c r="I172" s="81">
        <f t="shared" si="10"/>
        <v>1</v>
      </c>
      <c r="J172" s="74">
        <f t="shared" si="11"/>
        <v>15.71</v>
      </c>
      <c r="K172" s="74">
        <f t="shared" si="12"/>
        <v>15.99</v>
      </c>
      <c r="L172" s="74">
        <f t="shared" si="13"/>
        <v>15.65</v>
      </c>
      <c r="M172" s="74">
        <f t="shared" si="14"/>
        <v>15.73</v>
      </c>
      <c r="N172" s="74"/>
    </row>
    <row r="173" spans="1:14" x14ac:dyDescent="0.25">
      <c r="A173">
        <v>158</v>
      </c>
      <c r="B173" s="225">
        <v>41267</v>
      </c>
      <c r="C173" s="74">
        <v>15.85</v>
      </c>
      <c r="D173" s="74">
        <v>15.85</v>
      </c>
      <c r="E173" s="74">
        <v>15.47</v>
      </c>
      <c r="F173" s="74">
        <v>15.69</v>
      </c>
      <c r="G173" s="75">
        <v>999900</v>
      </c>
      <c r="H173" s="74">
        <v>15.69</v>
      </c>
      <c r="I173" s="81">
        <f t="shared" si="10"/>
        <v>1</v>
      </c>
      <c r="J173" s="74">
        <f t="shared" si="11"/>
        <v>15.85</v>
      </c>
      <c r="K173" s="74">
        <f t="shared" si="12"/>
        <v>15.85</v>
      </c>
      <c r="L173" s="74">
        <f t="shared" si="13"/>
        <v>15.47</v>
      </c>
      <c r="M173" s="74">
        <f t="shared" si="14"/>
        <v>15.69</v>
      </c>
      <c r="N173" s="74"/>
    </row>
    <row r="174" spans="1:14" x14ac:dyDescent="0.25">
      <c r="A174">
        <v>159</v>
      </c>
      <c r="B174" s="225">
        <v>41264</v>
      </c>
      <c r="C174" s="74">
        <v>15.23</v>
      </c>
      <c r="D174" s="74">
        <v>15.92</v>
      </c>
      <c r="E174" s="74">
        <v>15.23</v>
      </c>
      <c r="F174" s="74">
        <v>15.88</v>
      </c>
      <c r="G174" s="75">
        <v>5077200</v>
      </c>
      <c r="H174" s="74">
        <v>15.88</v>
      </c>
      <c r="I174" s="81">
        <f t="shared" si="10"/>
        <v>1</v>
      </c>
      <c r="J174" s="74">
        <f t="shared" si="11"/>
        <v>15.23</v>
      </c>
      <c r="K174" s="74">
        <f t="shared" si="12"/>
        <v>15.92</v>
      </c>
      <c r="L174" s="74">
        <f t="shared" si="13"/>
        <v>15.23</v>
      </c>
      <c r="M174" s="74">
        <f t="shared" si="14"/>
        <v>15.88</v>
      </c>
      <c r="N174" s="74"/>
    </row>
    <row r="175" spans="1:14" x14ac:dyDescent="0.25">
      <c r="A175">
        <v>160</v>
      </c>
      <c r="B175" s="225">
        <v>41263</v>
      </c>
      <c r="C175" s="74">
        <v>15.9</v>
      </c>
      <c r="D175" s="74">
        <v>16</v>
      </c>
      <c r="E175" s="74">
        <v>15.63</v>
      </c>
      <c r="F175" s="74">
        <v>15.91</v>
      </c>
      <c r="G175" s="75">
        <v>2176500</v>
      </c>
      <c r="H175" s="74">
        <v>15.91</v>
      </c>
      <c r="I175" s="81">
        <f t="shared" si="10"/>
        <v>1</v>
      </c>
      <c r="J175" s="74">
        <f t="shared" si="11"/>
        <v>15.9</v>
      </c>
      <c r="K175" s="74">
        <f t="shared" si="12"/>
        <v>16</v>
      </c>
      <c r="L175" s="74">
        <f t="shared" si="13"/>
        <v>15.63</v>
      </c>
      <c r="M175" s="74">
        <f t="shared" si="14"/>
        <v>15.91</v>
      </c>
      <c r="N175" s="74"/>
    </row>
    <row r="176" spans="1:14" x14ac:dyDescent="0.25">
      <c r="A176">
        <v>161</v>
      </c>
      <c r="B176" s="225">
        <v>41262</v>
      </c>
      <c r="C176" s="74">
        <v>15.71</v>
      </c>
      <c r="D176" s="74">
        <v>15.91</v>
      </c>
      <c r="E176" s="74">
        <v>15.62</v>
      </c>
      <c r="F176" s="74">
        <v>15.83</v>
      </c>
      <c r="G176" s="75">
        <v>2812200</v>
      </c>
      <c r="H176" s="74">
        <v>15.83</v>
      </c>
      <c r="I176" s="81">
        <f t="shared" si="10"/>
        <v>1</v>
      </c>
      <c r="J176" s="74">
        <f t="shared" si="11"/>
        <v>15.71</v>
      </c>
      <c r="K176" s="74">
        <f t="shared" si="12"/>
        <v>15.91</v>
      </c>
      <c r="L176" s="74">
        <f t="shared" si="13"/>
        <v>15.62</v>
      </c>
      <c r="M176" s="74">
        <f t="shared" si="14"/>
        <v>15.83</v>
      </c>
      <c r="N176" s="74"/>
    </row>
    <row r="177" spans="1:14" x14ac:dyDescent="0.25">
      <c r="A177">
        <v>162</v>
      </c>
      <c r="B177" s="225">
        <v>41261</v>
      </c>
      <c r="C177" s="74">
        <v>15.3</v>
      </c>
      <c r="D177" s="74">
        <v>15.67</v>
      </c>
      <c r="E177" s="74">
        <v>15.28</v>
      </c>
      <c r="F177" s="74">
        <v>15.64</v>
      </c>
      <c r="G177" s="75">
        <v>2334900</v>
      </c>
      <c r="H177" s="74">
        <v>15.64</v>
      </c>
      <c r="I177" s="81">
        <f t="shared" si="10"/>
        <v>1</v>
      </c>
      <c r="J177" s="74">
        <f t="shared" si="11"/>
        <v>15.3</v>
      </c>
      <c r="K177" s="74">
        <f t="shared" si="12"/>
        <v>15.67</v>
      </c>
      <c r="L177" s="74">
        <f t="shared" si="13"/>
        <v>15.28</v>
      </c>
      <c r="M177" s="74">
        <f t="shared" si="14"/>
        <v>15.64</v>
      </c>
      <c r="N177" s="74"/>
    </row>
    <row r="178" spans="1:14" x14ac:dyDescent="0.25">
      <c r="A178">
        <v>163</v>
      </c>
      <c r="B178" s="225">
        <v>41260</v>
      </c>
      <c r="C178" s="74">
        <v>15.54</v>
      </c>
      <c r="D178" s="74">
        <v>15.63</v>
      </c>
      <c r="E178" s="74">
        <v>14.91</v>
      </c>
      <c r="F178" s="74">
        <v>15.3</v>
      </c>
      <c r="G178" s="75">
        <v>3651300</v>
      </c>
      <c r="H178" s="74">
        <v>15.3</v>
      </c>
      <c r="I178" s="81">
        <f t="shared" si="10"/>
        <v>1</v>
      </c>
      <c r="J178" s="74">
        <f t="shared" si="11"/>
        <v>15.54</v>
      </c>
      <c r="K178" s="74">
        <f t="shared" si="12"/>
        <v>15.63</v>
      </c>
      <c r="L178" s="74">
        <f t="shared" si="13"/>
        <v>14.91</v>
      </c>
      <c r="M178" s="74">
        <f t="shared" si="14"/>
        <v>15.3</v>
      </c>
      <c r="N178" s="74"/>
    </row>
    <row r="179" spans="1:14" x14ac:dyDescent="0.25">
      <c r="A179">
        <v>164</v>
      </c>
      <c r="B179" s="225">
        <v>41257</v>
      </c>
      <c r="C179" s="74">
        <v>15.42</v>
      </c>
      <c r="D179" s="74">
        <v>16.010000000000002</v>
      </c>
      <c r="E179" s="74">
        <v>15.35</v>
      </c>
      <c r="F179" s="74">
        <v>15.71</v>
      </c>
      <c r="G179" s="75">
        <v>4873400</v>
      </c>
      <c r="H179" s="74">
        <v>15.71</v>
      </c>
      <c r="I179" s="81">
        <f t="shared" si="10"/>
        <v>1</v>
      </c>
      <c r="J179" s="74">
        <f t="shared" si="11"/>
        <v>15.42</v>
      </c>
      <c r="K179" s="74">
        <f t="shared" si="12"/>
        <v>16.010000000000002</v>
      </c>
      <c r="L179" s="74">
        <f t="shared" si="13"/>
        <v>15.35</v>
      </c>
      <c r="M179" s="74">
        <f t="shared" si="14"/>
        <v>15.71</v>
      </c>
      <c r="N179" s="74"/>
    </row>
    <row r="180" spans="1:14" x14ac:dyDescent="0.25">
      <c r="A180">
        <v>165</v>
      </c>
      <c r="B180" s="225">
        <v>41256</v>
      </c>
      <c r="C180" s="74">
        <v>16.02</v>
      </c>
      <c r="D180" s="74">
        <v>16.43</v>
      </c>
      <c r="E180" s="74">
        <v>15.27</v>
      </c>
      <c r="F180" s="74">
        <v>15.8</v>
      </c>
      <c r="G180" s="75">
        <v>15671600</v>
      </c>
      <c r="H180" s="74">
        <v>15.8</v>
      </c>
      <c r="I180" s="81">
        <f t="shared" si="10"/>
        <v>1</v>
      </c>
      <c r="J180" s="74">
        <f t="shared" si="11"/>
        <v>16.02</v>
      </c>
      <c r="K180" s="74">
        <f t="shared" si="12"/>
        <v>16.43</v>
      </c>
      <c r="L180" s="74">
        <f t="shared" si="13"/>
        <v>15.27</v>
      </c>
      <c r="M180" s="74">
        <f t="shared" si="14"/>
        <v>15.8</v>
      </c>
      <c r="N180" s="74"/>
    </row>
    <row r="181" spans="1:14" x14ac:dyDescent="0.25">
      <c r="A181">
        <v>166</v>
      </c>
      <c r="B181" s="225">
        <v>41255</v>
      </c>
      <c r="C181" s="74">
        <v>15.41</v>
      </c>
      <c r="D181" s="74">
        <v>15.75</v>
      </c>
      <c r="E181" s="74">
        <v>15.3</v>
      </c>
      <c r="F181" s="74">
        <v>15.57</v>
      </c>
      <c r="G181" s="75">
        <v>4746500</v>
      </c>
      <c r="H181" s="74">
        <v>15.57</v>
      </c>
      <c r="I181" s="81">
        <f t="shared" si="10"/>
        <v>1</v>
      </c>
      <c r="J181" s="74">
        <f t="shared" si="11"/>
        <v>15.41</v>
      </c>
      <c r="K181" s="74">
        <f t="shared" si="12"/>
        <v>15.75</v>
      </c>
      <c r="L181" s="74">
        <f t="shared" si="13"/>
        <v>15.3</v>
      </c>
      <c r="M181" s="74">
        <f t="shared" si="14"/>
        <v>15.57</v>
      </c>
      <c r="N181" s="74"/>
    </row>
    <row r="182" spans="1:14" x14ac:dyDescent="0.25">
      <c r="A182">
        <v>167</v>
      </c>
      <c r="B182" s="225">
        <v>41254</v>
      </c>
      <c r="C182" s="74">
        <v>15.94</v>
      </c>
      <c r="D182" s="74">
        <v>15.96</v>
      </c>
      <c r="E182" s="74">
        <v>15.25</v>
      </c>
      <c r="F182" s="74">
        <v>15.31</v>
      </c>
      <c r="G182" s="75">
        <v>6034500</v>
      </c>
      <c r="H182" s="74">
        <v>15.31</v>
      </c>
      <c r="I182" s="81">
        <f t="shared" si="10"/>
        <v>1</v>
      </c>
      <c r="J182" s="74">
        <f t="shared" si="11"/>
        <v>15.94</v>
      </c>
      <c r="K182" s="74">
        <f t="shared" si="12"/>
        <v>15.96</v>
      </c>
      <c r="L182" s="74">
        <f t="shared" si="13"/>
        <v>15.25</v>
      </c>
      <c r="M182" s="74">
        <f t="shared" si="14"/>
        <v>15.31</v>
      </c>
      <c r="N182" s="74"/>
    </row>
    <row r="183" spans="1:14" x14ac:dyDescent="0.25">
      <c r="A183">
        <v>168</v>
      </c>
      <c r="B183" s="225">
        <v>41253</v>
      </c>
      <c r="C183" s="74">
        <v>15.6</v>
      </c>
      <c r="D183" s="74">
        <v>15.96</v>
      </c>
      <c r="E183" s="74">
        <v>15.6</v>
      </c>
      <c r="F183" s="74">
        <v>15.8</v>
      </c>
      <c r="G183" s="75">
        <v>2847300</v>
      </c>
      <c r="H183" s="74">
        <v>15.8</v>
      </c>
      <c r="I183" s="81">
        <f t="shared" si="10"/>
        <v>1</v>
      </c>
      <c r="J183" s="74">
        <f t="shared" si="11"/>
        <v>15.6</v>
      </c>
      <c r="K183" s="74">
        <f t="shared" si="12"/>
        <v>15.96</v>
      </c>
      <c r="L183" s="74">
        <f t="shared" si="13"/>
        <v>15.6</v>
      </c>
      <c r="M183" s="74">
        <f t="shared" si="14"/>
        <v>15.8</v>
      </c>
      <c r="N183" s="74"/>
    </row>
    <row r="184" spans="1:14" x14ac:dyDescent="0.25">
      <c r="A184">
        <v>169</v>
      </c>
      <c r="B184" s="225">
        <v>41250</v>
      </c>
      <c r="C184" s="74">
        <v>15.72</v>
      </c>
      <c r="D184" s="74">
        <v>15.81</v>
      </c>
      <c r="E184" s="74">
        <v>15.28</v>
      </c>
      <c r="F184" s="74">
        <v>15.6</v>
      </c>
      <c r="G184" s="75">
        <v>2856200</v>
      </c>
      <c r="H184" s="74">
        <v>15.6</v>
      </c>
      <c r="I184" s="81">
        <f t="shared" si="10"/>
        <v>1</v>
      </c>
      <c r="J184" s="74">
        <f t="shared" si="11"/>
        <v>15.72</v>
      </c>
      <c r="K184" s="74">
        <f t="shared" si="12"/>
        <v>15.81</v>
      </c>
      <c r="L184" s="74">
        <f t="shared" si="13"/>
        <v>15.28</v>
      </c>
      <c r="M184" s="74">
        <f t="shared" si="14"/>
        <v>15.6</v>
      </c>
      <c r="N184" s="74"/>
    </row>
    <row r="185" spans="1:14" x14ac:dyDescent="0.25">
      <c r="A185">
        <v>170</v>
      </c>
      <c r="B185" s="225">
        <v>41249</v>
      </c>
      <c r="C185" s="74">
        <v>14.97</v>
      </c>
      <c r="D185" s="74">
        <v>15.67</v>
      </c>
      <c r="E185" s="74">
        <v>14.92</v>
      </c>
      <c r="F185" s="74">
        <v>15.64</v>
      </c>
      <c r="G185" s="75">
        <v>3838600</v>
      </c>
      <c r="H185" s="74">
        <v>15.64</v>
      </c>
      <c r="I185" s="81">
        <f t="shared" si="10"/>
        <v>1</v>
      </c>
      <c r="J185" s="74">
        <f t="shared" si="11"/>
        <v>14.97</v>
      </c>
      <c r="K185" s="74">
        <f t="shared" si="12"/>
        <v>15.67</v>
      </c>
      <c r="L185" s="74">
        <f t="shared" si="13"/>
        <v>14.92</v>
      </c>
      <c r="M185" s="74">
        <f t="shared" si="14"/>
        <v>15.64</v>
      </c>
      <c r="N185" s="74"/>
    </row>
    <row r="186" spans="1:14" x14ac:dyDescent="0.25">
      <c r="A186">
        <v>171</v>
      </c>
      <c r="B186" s="225">
        <v>41248</v>
      </c>
      <c r="C186" s="74">
        <v>15.37</v>
      </c>
      <c r="D186" s="74">
        <v>15.45</v>
      </c>
      <c r="E186" s="74">
        <v>14.83</v>
      </c>
      <c r="F186" s="74">
        <v>14.99</v>
      </c>
      <c r="G186" s="75">
        <v>3241000</v>
      </c>
      <c r="H186" s="74">
        <v>14.99</v>
      </c>
      <c r="I186" s="81">
        <f t="shared" si="10"/>
        <v>1</v>
      </c>
      <c r="J186" s="74">
        <f t="shared" si="11"/>
        <v>15.37</v>
      </c>
      <c r="K186" s="74">
        <f t="shared" si="12"/>
        <v>15.45</v>
      </c>
      <c r="L186" s="74">
        <f t="shared" si="13"/>
        <v>14.83</v>
      </c>
      <c r="M186" s="74">
        <f t="shared" si="14"/>
        <v>14.99</v>
      </c>
      <c r="N186" s="74"/>
    </row>
    <row r="187" spans="1:14" x14ac:dyDescent="0.25">
      <c r="A187">
        <v>172</v>
      </c>
      <c r="B187" s="225">
        <v>41247</v>
      </c>
      <c r="C187" s="74">
        <v>15.08</v>
      </c>
      <c r="D187" s="74">
        <v>15.4</v>
      </c>
      <c r="E187" s="74">
        <v>15.01</v>
      </c>
      <c r="F187" s="74">
        <v>15.33</v>
      </c>
      <c r="G187" s="75">
        <v>2511800</v>
      </c>
      <c r="H187" s="74">
        <v>15.33</v>
      </c>
      <c r="I187" s="81">
        <f t="shared" si="10"/>
        <v>1</v>
      </c>
      <c r="J187" s="74">
        <f t="shared" si="11"/>
        <v>15.08</v>
      </c>
      <c r="K187" s="74">
        <f t="shared" si="12"/>
        <v>15.4</v>
      </c>
      <c r="L187" s="74">
        <f t="shared" si="13"/>
        <v>15.01</v>
      </c>
      <c r="M187" s="74">
        <f t="shared" si="14"/>
        <v>15.33</v>
      </c>
      <c r="N187" s="74"/>
    </row>
    <row r="188" spans="1:14" x14ac:dyDescent="0.25">
      <c r="A188">
        <v>173</v>
      </c>
      <c r="B188" s="225">
        <v>41246</v>
      </c>
      <c r="C188" s="74">
        <v>15.03</v>
      </c>
      <c r="D188" s="74">
        <v>15.35</v>
      </c>
      <c r="E188" s="74">
        <v>15.01</v>
      </c>
      <c r="F188" s="74">
        <v>15.07</v>
      </c>
      <c r="G188" s="75">
        <v>3733800</v>
      </c>
      <c r="H188" s="74">
        <v>15.07</v>
      </c>
      <c r="I188" s="81">
        <f t="shared" si="10"/>
        <v>1</v>
      </c>
      <c r="J188" s="74">
        <f t="shared" si="11"/>
        <v>15.03</v>
      </c>
      <c r="K188" s="74">
        <f t="shared" si="12"/>
        <v>15.35</v>
      </c>
      <c r="L188" s="74">
        <f t="shared" si="13"/>
        <v>15.01</v>
      </c>
      <c r="M188" s="74">
        <f t="shared" si="14"/>
        <v>15.07</v>
      </c>
      <c r="N188" s="74"/>
    </row>
    <row r="189" spans="1:14" x14ac:dyDescent="0.25">
      <c r="A189">
        <v>174</v>
      </c>
      <c r="B189" s="225">
        <v>41243</v>
      </c>
      <c r="C189" s="74">
        <v>14.91</v>
      </c>
      <c r="D189" s="74">
        <v>15.15</v>
      </c>
      <c r="E189" s="74">
        <v>14.58</v>
      </c>
      <c r="F189" s="74">
        <v>14.88</v>
      </c>
      <c r="G189" s="75">
        <v>3905500</v>
      </c>
      <c r="H189" s="74">
        <v>14.88</v>
      </c>
      <c r="I189" s="81">
        <f t="shared" si="10"/>
        <v>1</v>
      </c>
      <c r="J189" s="74">
        <f t="shared" si="11"/>
        <v>14.91</v>
      </c>
      <c r="K189" s="74">
        <f t="shared" si="12"/>
        <v>15.15</v>
      </c>
      <c r="L189" s="74">
        <f t="shared" si="13"/>
        <v>14.58</v>
      </c>
      <c r="M189" s="74">
        <f t="shared" si="14"/>
        <v>14.88</v>
      </c>
      <c r="N189" s="74"/>
    </row>
    <row r="190" spans="1:14" x14ac:dyDescent="0.25">
      <c r="A190">
        <v>175</v>
      </c>
      <c r="B190" s="225">
        <v>41242</v>
      </c>
      <c r="C190" s="74">
        <v>14.49</v>
      </c>
      <c r="D190" s="74">
        <v>15</v>
      </c>
      <c r="E190" s="74">
        <v>14.42</v>
      </c>
      <c r="F190" s="74">
        <v>14.88</v>
      </c>
      <c r="G190" s="75">
        <v>4866700</v>
      </c>
      <c r="H190" s="74">
        <v>14.88</v>
      </c>
      <c r="I190" s="81">
        <f t="shared" si="10"/>
        <v>1</v>
      </c>
      <c r="J190" s="74">
        <f t="shared" si="11"/>
        <v>14.49</v>
      </c>
      <c r="K190" s="74">
        <f t="shared" si="12"/>
        <v>15</v>
      </c>
      <c r="L190" s="74">
        <f t="shared" si="13"/>
        <v>14.42</v>
      </c>
      <c r="M190" s="74">
        <f t="shared" si="14"/>
        <v>14.88</v>
      </c>
      <c r="N190" s="74"/>
    </row>
    <row r="191" spans="1:14" x14ac:dyDescent="0.25">
      <c r="A191">
        <v>176</v>
      </c>
      <c r="B191" s="225">
        <v>41241</v>
      </c>
      <c r="C191" s="74">
        <v>14.3</v>
      </c>
      <c r="D191" s="74">
        <v>14.43</v>
      </c>
      <c r="E191" s="74">
        <v>14.09</v>
      </c>
      <c r="F191" s="74">
        <v>14.39</v>
      </c>
      <c r="G191" s="75">
        <v>4310500</v>
      </c>
      <c r="H191" s="74">
        <v>14.39</v>
      </c>
      <c r="I191" s="81">
        <f t="shared" si="10"/>
        <v>1</v>
      </c>
      <c r="J191" s="74">
        <f t="shared" si="11"/>
        <v>14.3</v>
      </c>
      <c r="K191" s="74">
        <f t="shared" si="12"/>
        <v>14.43</v>
      </c>
      <c r="L191" s="74">
        <f t="shared" si="13"/>
        <v>14.09</v>
      </c>
      <c r="M191" s="74">
        <f t="shared" si="14"/>
        <v>14.39</v>
      </c>
      <c r="N191" s="74"/>
    </row>
    <row r="192" spans="1:14" x14ac:dyDescent="0.25">
      <c r="A192">
        <v>177</v>
      </c>
      <c r="B192" s="225">
        <v>41240</v>
      </c>
      <c r="C192" s="74">
        <v>14.57</v>
      </c>
      <c r="D192" s="74">
        <v>14.79</v>
      </c>
      <c r="E192" s="74">
        <v>14.51</v>
      </c>
      <c r="F192" s="74">
        <v>14.51</v>
      </c>
      <c r="G192" s="75">
        <v>2802600</v>
      </c>
      <c r="H192" s="74">
        <v>14.51</v>
      </c>
      <c r="I192" s="81">
        <f t="shared" si="10"/>
        <v>1</v>
      </c>
      <c r="J192" s="74">
        <f t="shared" si="11"/>
        <v>14.57</v>
      </c>
      <c r="K192" s="74">
        <f t="shared" si="12"/>
        <v>14.79</v>
      </c>
      <c r="L192" s="74">
        <f t="shared" si="13"/>
        <v>14.51</v>
      </c>
      <c r="M192" s="74">
        <f t="shared" si="14"/>
        <v>14.51</v>
      </c>
      <c r="N192" s="74"/>
    </row>
    <row r="193" spans="1:14" x14ac:dyDescent="0.25">
      <c r="A193">
        <v>178</v>
      </c>
      <c r="B193" s="225">
        <v>41239</v>
      </c>
      <c r="C193" s="74">
        <v>14.56</v>
      </c>
      <c r="D193" s="74">
        <v>14.66</v>
      </c>
      <c r="E193" s="74">
        <v>14.39</v>
      </c>
      <c r="F193" s="74">
        <v>14.6</v>
      </c>
      <c r="G193" s="75">
        <v>1561900</v>
      </c>
      <c r="H193" s="74">
        <v>14.6</v>
      </c>
      <c r="I193" s="81">
        <f t="shared" si="10"/>
        <v>1</v>
      </c>
      <c r="J193" s="74">
        <f t="shared" si="11"/>
        <v>14.56</v>
      </c>
      <c r="K193" s="74">
        <f t="shared" si="12"/>
        <v>14.66</v>
      </c>
      <c r="L193" s="74">
        <f t="shared" si="13"/>
        <v>14.39</v>
      </c>
      <c r="M193" s="74">
        <f t="shared" si="14"/>
        <v>14.6</v>
      </c>
      <c r="N193" s="74"/>
    </row>
    <row r="194" spans="1:14" x14ac:dyDescent="0.25">
      <c r="A194">
        <v>179</v>
      </c>
      <c r="B194" s="225">
        <v>41236</v>
      </c>
      <c r="C194" s="74">
        <v>14.5</v>
      </c>
      <c r="D194" s="74">
        <v>14.61</v>
      </c>
      <c r="E194" s="74">
        <v>14.32</v>
      </c>
      <c r="F194" s="74">
        <v>14.58</v>
      </c>
      <c r="G194" s="75">
        <v>814400</v>
      </c>
      <c r="H194" s="74">
        <v>14.58</v>
      </c>
      <c r="I194" s="81">
        <f t="shared" si="10"/>
        <v>1</v>
      </c>
      <c r="J194" s="74">
        <f t="shared" si="11"/>
        <v>14.5</v>
      </c>
      <c r="K194" s="74">
        <f t="shared" si="12"/>
        <v>14.61</v>
      </c>
      <c r="L194" s="74">
        <f t="shared" si="13"/>
        <v>14.32</v>
      </c>
      <c r="M194" s="74">
        <f t="shared" si="14"/>
        <v>14.58</v>
      </c>
      <c r="N194" s="74"/>
    </row>
    <row r="195" spans="1:14" x14ac:dyDescent="0.25">
      <c r="A195">
        <v>180</v>
      </c>
      <c r="B195" s="225">
        <v>41234</v>
      </c>
      <c r="C195" s="74">
        <v>14.15</v>
      </c>
      <c r="D195" s="74">
        <v>14.47</v>
      </c>
      <c r="E195" s="74">
        <v>14.15</v>
      </c>
      <c r="F195" s="74">
        <v>14.4</v>
      </c>
      <c r="G195" s="75">
        <v>1554100</v>
      </c>
      <c r="H195" s="74">
        <v>14.4</v>
      </c>
      <c r="I195" s="81">
        <f t="shared" si="10"/>
        <v>1</v>
      </c>
      <c r="J195" s="74">
        <f t="shared" si="11"/>
        <v>14.15</v>
      </c>
      <c r="K195" s="74">
        <f t="shared" si="12"/>
        <v>14.47</v>
      </c>
      <c r="L195" s="74">
        <f t="shared" si="13"/>
        <v>14.15</v>
      </c>
      <c r="M195" s="74">
        <f t="shared" si="14"/>
        <v>14.4</v>
      </c>
      <c r="N195" s="74"/>
    </row>
    <row r="196" spans="1:14" x14ac:dyDescent="0.25">
      <c r="A196">
        <v>181</v>
      </c>
      <c r="B196" s="225">
        <v>41233</v>
      </c>
      <c r="C196" s="74">
        <v>14.03</v>
      </c>
      <c r="D196" s="74">
        <v>14.36</v>
      </c>
      <c r="E196" s="74">
        <v>13.95</v>
      </c>
      <c r="F196" s="74">
        <v>14.16</v>
      </c>
      <c r="G196" s="75">
        <v>1885800</v>
      </c>
      <c r="H196" s="74">
        <v>14.16</v>
      </c>
      <c r="I196" s="81">
        <f t="shared" si="10"/>
        <v>1</v>
      </c>
      <c r="J196" s="74">
        <f t="shared" si="11"/>
        <v>14.03</v>
      </c>
      <c r="K196" s="74">
        <f t="shared" si="12"/>
        <v>14.36</v>
      </c>
      <c r="L196" s="74">
        <f t="shared" si="13"/>
        <v>13.95</v>
      </c>
      <c r="M196" s="74">
        <f t="shared" si="14"/>
        <v>14.16</v>
      </c>
      <c r="N196" s="74"/>
    </row>
    <row r="197" spans="1:14" x14ac:dyDescent="0.25">
      <c r="A197">
        <v>182</v>
      </c>
      <c r="B197" s="225">
        <v>41232</v>
      </c>
      <c r="C197" s="74">
        <v>14.05</v>
      </c>
      <c r="D197" s="74">
        <v>14.19</v>
      </c>
      <c r="E197" s="74">
        <v>13.96</v>
      </c>
      <c r="F197" s="74">
        <v>14.07</v>
      </c>
      <c r="G197" s="75">
        <v>2497800</v>
      </c>
      <c r="H197" s="74">
        <v>14.07</v>
      </c>
      <c r="I197" s="81">
        <f t="shared" si="10"/>
        <v>1</v>
      </c>
      <c r="J197" s="74">
        <f t="shared" si="11"/>
        <v>14.05</v>
      </c>
      <c r="K197" s="74">
        <f t="shared" si="12"/>
        <v>14.19</v>
      </c>
      <c r="L197" s="74">
        <f t="shared" si="13"/>
        <v>13.96</v>
      </c>
      <c r="M197" s="74">
        <f t="shared" si="14"/>
        <v>14.07</v>
      </c>
      <c r="N197" s="74"/>
    </row>
    <row r="198" spans="1:14" x14ac:dyDescent="0.25">
      <c r="A198">
        <v>183</v>
      </c>
      <c r="B198" s="225">
        <v>41229</v>
      </c>
      <c r="C198" s="74">
        <v>14.09</v>
      </c>
      <c r="D198" s="74">
        <v>14.16</v>
      </c>
      <c r="E198" s="74">
        <v>13.52</v>
      </c>
      <c r="F198" s="74">
        <v>13.87</v>
      </c>
      <c r="G198" s="75">
        <v>2521500</v>
      </c>
      <c r="H198" s="74">
        <v>13.87</v>
      </c>
      <c r="I198" s="81">
        <f t="shared" si="10"/>
        <v>1</v>
      </c>
      <c r="J198" s="74">
        <f t="shared" si="11"/>
        <v>14.09</v>
      </c>
      <c r="K198" s="74">
        <f t="shared" si="12"/>
        <v>14.16</v>
      </c>
      <c r="L198" s="74">
        <f t="shared" si="13"/>
        <v>13.52</v>
      </c>
      <c r="M198" s="74">
        <f t="shared" si="14"/>
        <v>13.87</v>
      </c>
      <c r="N198" s="74"/>
    </row>
    <row r="199" spans="1:14" x14ac:dyDescent="0.25">
      <c r="A199">
        <v>184</v>
      </c>
      <c r="B199" s="225">
        <v>41228</v>
      </c>
      <c r="C199" s="74">
        <v>14.17</v>
      </c>
      <c r="D199" s="74">
        <v>14.32</v>
      </c>
      <c r="E199" s="74">
        <v>14.02</v>
      </c>
      <c r="F199" s="74">
        <v>14.09</v>
      </c>
      <c r="G199" s="75">
        <v>2370900</v>
      </c>
      <c r="H199" s="74">
        <v>14.09</v>
      </c>
      <c r="I199" s="81">
        <f t="shared" si="10"/>
        <v>1</v>
      </c>
      <c r="J199" s="74">
        <f t="shared" si="11"/>
        <v>14.17</v>
      </c>
      <c r="K199" s="74">
        <f t="shared" si="12"/>
        <v>14.32</v>
      </c>
      <c r="L199" s="74">
        <f t="shared" si="13"/>
        <v>14.02</v>
      </c>
      <c r="M199" s="74">
        <f t="shared" si="14"/>
        <v>14.09</v>
      </c>
      <c r="N199" s="74"/>
    </row>
    <row r="200" spans="1:14" x14ac:dyDescent="0.25">
      <c r="A200">
        <v>185</v>
      </c>
      <c r="B200" s="225">
        <v>41227</v>
      </c>
      <c r="C200" s="74">
        <v>14.49</v>
      </c>
      <c r="D200" s="74">
        <v>14.56</v>
      </c>
      <c r="E200" s="74">
        <v>14.09</v>
      </c>
      <c r="F200" s="74">
        <v>14.17</v>
      </c>
      <c r="G200" s="75">
        <v>3898900</v>
      </c>
      <c r="H200" s="74">
        <v>14.17</v>
      </c>
      <c r="I200" s="81">
        <f t="shared" si="10"/>
        <v>1</v>
      </c>
      <c r="J200" s="74">
        <f t="shared" si="11"/>
        <v>14.49</v>
      </c>
      <c r="K200" s="74">
        <f t="shared" si="12"/>
        <v>14.56</v>
      </c>
      <c r="L200" s="74">
        <f t="shared" si="13"/>
        <v>14.09</v>
      </c>
      <c r="M200" s="74">
        <f t="shared" si="14"/>
        <v>14.17</v>
      </c>
      <c r="N200" s="74"/>
    </row>
    <row r="201" spans="1:14" x14ac:dyDescent="0.25">
      <c r="A201">
        <v>186</v>
      </c>
      <c r="B201" s="225">
        <v>41226</v>
      </c>
      <c r="C201" s="74">
        <v>14.63</v>
      </c>
      <c r="D201" s="74">
        <v>14.63</v>
      </c>
      <c r="E201" s="74">
        <v>14.01</v>
      </c>
      <c r="F201" s="74">
        <v>14.17</v>
      </c>
      <c r="G201" s="75">
        <v>3128000</v>
      </c>
      <c r="H201" s="74">
        <v>14.17</v>
      </c>
      <c r="I201" s="81">
        <f t="shared" si="10"/>
        <v>1</v>
      </c>
      <c r="J201" s="74">
        <f t="shared" si="11"/>
        <v>14.63</v>
      </c>
      <c r="K201" s="74">
        <f t="shared" si="12"/>
        <v>14.63</v>
      </c>
      <c r="L201" s="74">
        <f t="shared" si="13"/>
        <v>14.01</v>
      </c>
      <c r="M201" s="74">
        <f t="shared" si="14"/>
        <v>14.17</v>
      </c>
      <c r="N201" s="74"/>
    </row>
    <row r="202" spans="1:14" x14ac:dyDescent="0.25">
      <c r="A202">
        <v>187</v>
      </c>
      <c r="B202" s="225">
        <v>41225</v>
      </c>
      <c r="C202" s="74">
        <v>14.58</v>
      </c>
      <c r="D202" s="74">
        <v>14.86</v>
      </c>
      <c r="E202" s="74">
        <v>14.5</v>
      </c>
      <c r="F202" s="74">
        <v>14.71</v>
      </c>
      <c r="G202" s="75">
        <v>2147800</v>
      </c>
      <c r="H202" s="74">
        <v>14.71</v>
      </c>
      <c r="I202" s="81">
        <f t="shared" si="10"/>
        <v>1</v>
      </c>
      <c r="J202" s="74">
        <f t="shared" si="11"/>
        <v>14.58</v>
      </c>
      <c r="K202" s="74">
        <f t="shared" si="12"/>
        <v>14.86</v>
      </c>
      <c r="L202" s="74">
        <f t="shared" si="13"/>
        <v>14.5</v>
      </c>
      <c r="M202" s="74">
        <f t="shared" si="14"/>
        <v>14.71</v>
      </c>
      <c r="N202" s="74"/>
    </row>
    <row r="203" spans="1:14" x14ac:dyDescent="0.25">
      <c r="A203">
        <v>188</v>
      </c>
      <c r="B203" s="225">
        <v>41222</v>
      </c>
      <c r="C203" s="74">
        <v>14.25</v>
      </c>
      <c r="D203" s="74">
        <v>14.69</v>
      </c>
      <c r="E203" s="74">
        <v>14.11</v>
      </c>
      <c r="F203" s="74">
        <v>14.53</v>
      </c>
      <c r="G203" s="75">
        <v>2675500</v>
      </c>
      <c r="H203" s="74">
        <v>14.53</v>
      </c>
      <c r="I203" s="81">
        <f t="shared" si="10"/>
        <v>1</v>
      </c>
      <c r="J203" s="74">
        <f t="shared" si="11"/>
        <v>14.25</v>
      </c>
      <c r="K203" s="74">
        <f t="shared" si="12"/>
        <v>14.69</v>
      </c>
      <c r="L203" s="74">
        <f t="shared" si="13"/>
        <v>14.11</v>
      </c>
      <c r="M203" s="74">
        <f t="shared" si="14"/>
        <v>14.53</v>
      </c>
      <c r="N203" s="74"/>
    </row>
    <row r="204" spans="1:14" x14ac:dyDescent="0.25">
      <c r="A204">
        <v>189</v>
      </c>
      <c r="B204" s="225">
        <v>41221</v>
      </c>
      <c r="C204" s="74">
        <v>14.39</v>
      </c>
      <c r="D204" s="74">
        <v>14.99</v>
      </c>
      <c r="E204" s="74">
        <v>14.26</v>
      </c>
      <c r="F204" s="74">
        <v>14.5</v>
      </c>
      <c r="G204" s="75">
        <v>7831400</v>
      </c>
      <c r="H204" s="74">
        <v>14.5</v>
      </c>
      <c r="I204" s="81">
        <f t="shared" si="10"/>
        <v>1</v>
      </c>
      <c r="J204" s="74">
        <f t="shared" si="11"/>
        <v>14.39</v>
      </c>
      <c r="K204" s="74">
        <f t="shared" si="12"/>
        <v>14.99</v>
      </c>
      <c r="L204" s="74">
        <f t="shared" si="13"/>
        <v>14.26</v>
      </c>
      <c r="M204" s="74">
        <f t="shared" si="14"/>
        <v>14.5</v>
      </c>
      <c r="N204" s="74"/>
    </row>
    <row r="205" spans="1:14" x14ac:dyDescent="0.25">
      <c r="A205">
        <v>190</v>
      </c>
      <c r="B205" s="225">
        <v>41220</v>
      </c>
      <c r="C205" s="74">
        <v>13.75</v>
      </c>
      <c r="D205" s="74">
        <v>14.86</v>
      </c>
      <c r="E205" s="74">
        <v>13.75</v>
      </c>
      <c r="F205" s="74">
        <v>14.45</v>
      </c>
      <c r="G205" s="75">
        <v>11352900</v>
      </c>
      <c r="H205" s="74">
        <v>14.45</v>
      </c>
      <c r="I205" s="81">
        <f t="shared" si="10"/>
        <v>1</v>
      </c>
      <c r="J205" s="74">
        <f t="shared" si="11"/>
        <v>13.75</v>
      </c>
      <c r="K205" s="74">
        <f t="shared" si="12"/>
        <v>14.86</v>
      </c>
      <c r="L205" s="74">
        <f t="shared" si="13"/>
        <v>13.75</v>
      </c>
      <c r="M205" s="74">
        <f t="shared" si="14"/>
        <v>14.45</v>
      </c>
      <c r="N205" s="74"/>
    </row>
    <row r="206" spans="1:14" x14ac:dyDescent="0.25">
      <c r="A206">
        <v>191</v>
      </c>
      <c r="B206" s="225">
        <v>41219</v>
      </c>
      <c r="C206" s="74">
        <v>13.26</v>
      </c>
      <c r="D206" s="74">
        <v>13.39</v>
      </c>
      <c r="E206" s="74">
        <v>13.14</v>
      </c>
      <c r="F206" s="74">
        <v>13.18</v>
      </c>
      <c r="G206" s="75">
        <v>2174500</v>
      </c>
      <c r="H206" s="74">
        <v>13.18</v>
      </c>
      <c r="I206" s="81">
        <f t="shared" si="10"/>
        <v>1</v>
      </c>
      <c r="J206" s="74">
        <f t="shared" si="11"/>
        <v>13.26</v>
      </c>
      <c r="K206" s="74">
        <f t="shared" si="12"/>
        <v>13.39</v>
      </c>
      <c r="L206" s="74">
        <f t="shared" si="13"/>
        <v>13.14</v>
      </c>
      <c r="M206" s="74">
        <f t="shared" si="14"/>
        <v>13.18</v>
      </c>
      <c r="N206" s="74"/>
    </row>
    <row r="207" spans="1:14" x14ac:dyDescent="0.25">
      <c r="A207">
        <v>192</v>
      </c>
      <c r="B207" s="225">
        <v>41218</v>
      </c>
      <c r="C207" s="74">
        <v>12.74</v>
      </c>
      <c r="D207" s="74">
        <v>13.49</v>
      </c>
      <c r="E207" s="74">
        <v>12.71</v>
      </c>
      <c r="F207" s="74">
        <v>13.16</v>
      </c>
      <c r="G207" s="75">
        <v>2747400</v>
      </c>
      <c r="H207" s="74">
        <v>13.16</v>
      </c>
      <c r="I207" s="81">
        <f t="shared" si="10"/>
        <v>1</v>
      </c>
      <c r="J207" s="74">
        <f t="shared" si="11"/>
        <v>12.74</v>
      </c>
      <c r="K207" s="74">
        <f t="shared" si="12"/>
        <v>13.49</v>
      </c>
      <c r="L207" s="74">
        <f t="shared" si="13"/>
        <v>12.71</v>
      </c>
      <c r="M207" s="74">
        <f t="shared" si="14"/>
        <v>13.16</v>
      </c>
      <c r="N207" s="74"/>
    </row>
    <row r="208" spans="1:14" x14ac:dyDescent="0.25">
      <c r="A208">
        <v>193</v>
      </c>
      <c r="B208" s="225">
        <v>41215</v>
      </c>
      <c r="C208" s="74">
        <v>13.37</v>
      </c>
      <c r="D208" s="74">
        <v>13.38</v>
      </c>
      <c r="E208" s="74">
        <v>12.75</v>
      </c>
      <c r="F208" s="74">
        <v>12.78</v>
      </c>
      <c r="G208" s="75">
        <v>2887300</v>
      </c>
      <c r="H208" s="74">
        <v>12.78</v>
      </c>
      <c r="I208" s="81">
        <f t="shared" si="10"/>
        <v>1</v>
      </c>
      <c r="J208" s="74">
        <f t="shared" si="11"/>
        <v>13.37</v>
      </c>
      <c r="K208" s="74">
        <f t="shared" si="12"/>
        <v>13.38</v>
      </c>
      <c r="L208" s="74">
        <f t="shared" si="13"/>
        <v>12.75</v>
      </c>
      <c r="M208" s="74">
        <f t="shared" si="14"/>
        <v>12.78</v>
      </c>
      <c r="N208" s="74"/>
    </row>
    <row r="209" spans="1:14" x14ac:dyDescent="0.25">
      <c r="A209">
        <v>194</v>
      </c>
      <c r="B209" s="225">
        <v>41214</v>
      </c>
      <c r="C209" s="74">
        <v>12.41</v>
      </c>
      <c r="D209" s="74">
        <v>13.47</v>
      </c>
      <c r="E209" s="74">
        <v>12.41</v>
      </c>
      <c r="F209" s="74">
        <v>13.3</v>
      </c>
      <c r="G209" s="75">
        <v>4480200</v>
      </c>
      <c r="H209" s="74">
        <v>13.3</v>
      </c>
      <c r="I209" s="81">
        <f t="shared" ref="I209:I272" si="15">H209/F209</f>
        <v>1</v>
      </c>
      <c r="J209" s="74">
        <f t="shared" ref="J209:J272" si="16">ROUND($I209*C209,2)</f>
        <v>12.41</v>
      </c>
      <c r="K209" s="74">
        <f t="shared" ref="K209:K272" si="17">ROUND($I209*D209,2)</f>
        <v>13.47</v>
      </c>
      <c r="L209" s="74">
        <f t="shared" ref="L209:L272" si="18">ROUND($I209*E209,2)</f>
        <v>12.41</v>
      </c>
      <c r="M209" s="74">
        <f t="shared" ref="M209:M272" si="19">ROUND($I209*F209,2)</f>
        <v>13.3</v>
      </c>
      <c r="N209" s="74"/>
    </row>
    <row r="210" spans="1:14" x14ac:dyDescent="0.25">
      <c r="A210">
        <v>195</v>
      </c>
      <c r="B210" s="225">
        <v>41213</v>
      </c>
      <c r="C210" s="74">
        <v>12.81</v>
      </c>
      <c r="D210" s="74">
        <v>12.87</v>
      </c>
      <c r="E210" s="74">
        <v>12.35</v>
      </c>
      <c r="F210" s="74">
        <v>12.42</v>
      </c>
      <c r="G210" s="75">
        <v>2823900</v>
      </c>
      <c r="H210" s="74">
        <v>12.42</v>
      </c>
      <c r="I210" s="81">
        <f t="shared" si="15"/>
        <v>1</v>
      </c>
      <c r="J210" s="74">
        <f t="shared" si="16"/>
        <v>12.81</v>
      </c>
      <c r="K210" s="74">
        <f t="shared" si="17"/>
        <v>12.87</v>
      </c>
      <c r="L210" s="74">
        <f t="shared" si="18"/>
        <v>12.35</v>
      </c>
      <c r="M210" s="74">
        <f t="shared" si="19"/>
        <v>12.42</v>
      </c>
      <c r="N210" s="74"/>
    </row>
    <row r="211" spans="1:14" x14ac:dyDescent="0.25">
      <c r="A211">
        <v>196</v>
      </c>
      <c r="B211" s="225">
        <v>41208</v>
      </c>
      <c r="C211" s="74">
        <v>12.38</v>
      </c>
      <c r="D211" s="74">
        <v>12.98</v>
      </c>
      <c r="E211" s="74">
        <v>12.37</v>
      </c>
      <c r="F211" s="74">
        <v>12.94</v>
      </c>
      <c r="G211" s="75">
        <v>4513500</v>
      </c>
      <c r="H211" s="74">
        <v>12.94</v>
      </c>
      <c r="I211" s="81">
        <f t="shared" si="15"/>
        <v>1</v>
      </c>
      <c r="J211" s="74">
        <f t="shared" si="16"/>
        <v>12.38</v>
      </c>
      <c r="K211" s="74">
        <f t="shared" si="17"/>
        <v>12.98</v>
      </c>
      <c r="L211" s="74">
        <f t="shared" si="18"/>
        <v>12.37</v>
      </c>
      <c r="M211" s="74">
        <f t="shared" si="19"/>
        <v>12.94</v>
      </c>
      <c r="N211" s="74"/>
    </row>
    <row r="212" spans="1:14" x14ac:dyDescent="0.25">
      <c r="A212">
        <v>197</v>
      </c>
      <c r="B212" s="225">
        <v>41207</v>
      </c>
      <c r="C212" s="74">
        <v>12.55</v>
      </c>
      <c r="D212" s="74">
        <v>12.78</v>
      </c>
      <c r="E212" s="74">
        <v>12.23</v>
      </c>
      <c r="F212" s="74">
        <v>12.35</v>
      </c>
      <c r="G212" s="75">
        <v>5557800</v>
      </c>
      <c r="H212" s="74">
        <v>12.35</v>
      </c>
      <c r="I212" s="81">
        <f t="shared" si="15"/>
        <v>1</v>
      </c>
      <c r="J212" s="74">
        <f t="shared" si="16"/>
        <v>12.55</v>
      </c>
      <c r="K212" s="74">
        <f t="shared" si="17"/>
        <v>12.78</v>
      </c>
      <c r="L212" s="74">
        <f t="shared" si="18"/>
        <v>12.23</v>
      </c>
      <c r="M212" s="74">
        <f t="shared" si="19"/>
        <v>12.35</v>
      </c>
      <c r="N212" s="74"/>
    </row>
    <row r="213" spans="1:14" x14ac:dyDescent="0.25">
      <c r="A213">
        <v>198</v>
      </c>
      <c r="B213" s="225">
        <v>41206</v>
      </c>
      <c r="C213" s="74">
        <v>12.68</v>
      </c>
      <c r="D213" s="74">
        <v>12.68</v>
      </c>
      <c r="E213" s="74">
        <v>12.1</v>
      </c>
      <c r="F213" s="74">
        <v>12.17</v>
      </c>
      <c r="G213" s="75">
        <v>2430100</v>
      </c>
      <c r="H213" s="74">
        <v>12.17</v>
      </c>
      <c r="I213" s="81">
        <f t="shared" si="15"/>
        <v>1</v>
      </c>
      <c r="J213" s="74">
        <f t="shared" si="16"/>
        <v>12.68</v>
      </c>
      <c r="K213" s="74">
        <f t="shared" si="17"/>
        <v>12.68</v>
      </c>
      <c r="L213" s="74">
        <f t="shared" si="18"/>
        <v>12.1</v>
      </c>
      <c r="M213" s="74">
        <f t="shared" si="19"/>
        <v>12.17</v>
      </c>
      <c r="N213" s="74"/>
    </row>
    <row r="214" spans="1:14" x14ac:dyDescent="0.25">
      <c r="A214">
        <v>199</v>
      </c>
      <c r="B214" s="225">
        <v>41205</v>
      </c>
      <c r="C214" s="74">
        <v>12.06</v>
      </c>
      <c r="D214" s="74">
        <v>12.55</v>
      </c>
      <c r="E214" s="74">
        <v>11.96</v>
      </c>
      <c r="F214" s="74">
        <v>12.53</v>
      </c>
      <c r="G214" s="75">
        <v>4394700</v>
      </c>
      <c r="H214" s="74">
        <v>12.53</v>
      </c>
      <c r="I214" s="81">
        <f t="shared" si="15"/>
        <v>1</v>
      </c>
      <c r="J214" s="74">
        <f t="shared" si="16"/>
        <v>12.06</v>
      </c>
      <c r="K214" s="74">
        <f t="shared" si="17"/>
        <v>12.55</v>
      </c>
      <c r="L214" s="74">
        <f t="shared" si="18"/>
        <v>11.96</v>
      </c>
      <c r="M214" s="74">
        <f t="shared" si="19"/>
        <v>12.53</v>
      </c>
      <c r="N214" s="74"/>
    </row>
    <row r="215" spans="1:14" x14ac:dyDescent="0.25">
      <c r="A215">
        <v>200</v>
      </c>
      <c r="B215" s="225">
        <v>41204</v>
      </c>
      <c r="C215" s="74">
        <v>12.32</v>
      </c>
      <c r="D215" s="74">
        <v>12.49</v>
      </c>
      <c r="E215" s="74">
        <v>12.17</v>
      </c>
      <c r="F215" s="74">
        <v>12.28</v>
      </c>
      <c r="G215" s="75">
        <v>2813500</v>
      </c>
      <c r="H215" s="74">
        <v>12.28</v>
      </c>
      <c r="I215" s="81">
        <f t="shared" si="15"/>
        <v>1</v>
      </c>
      <c r="J215" s="74">
        <f t="shared" si="16"/>
        <v>12.32</v>
      </c>
      <c r="K215" s="74">
        <f t="shared" si="17"/>
        <v>12.49</v>
      </c>
      <c r="L215" s="74">
        <f t="shared" si="18"/>
        <v>12.17</v>
      </c>
      <c r="M215" s="74">
        <f t="shared" si="19"/>
        <v>12.28</v>
      </c>
      <c r="N215" s="74"/>
    </row>
    <row r="216" spans="1:14" x14ac:dyDescent="0.25">
      <c r="A216">
        <v>201</v>
      </c>
      <c r="B216" s="225">
        <v>41201</v>
      </c>
      <c r="C216" s="74">
        <v>12.62</v>
      </c>
      <c r="D216" s="74">
        <v>12.72</v>
      </c>
      <c r="E216" s="74">
        <v>12.34</v>
      </c>
      <c r="F216" s="74">
        <v>12.43</v>
      </c>
      <c r="G216" s="75">
        <v>2776100</v>
      </c>
      <c r="H216" s="74">
        <v>12.43</v>
      </c>
      <c r="I216" s="81">
        <f t="shared" si="15"/>
        <v>1</v>
      </c>
      <c r="J216" s="74">
        <f t="shared" si="16"/>
        <v>12.62</v>
      </c>
      <c r="K216" s="74">
        <f t="shared" si="17"/>
        <v>12.72</v>
      </c>
      <c r="L216" s="74">
        <f t="shared" si="18"/>
        <v>12.34</v>
      </c>
      <c r="M216" s="74">
        <f t="shared" si="19"/>
        <v>12.43</v>
      </c>
      <c r="N216" s="74"/>
    </row>
    <row r="217" spans="1:14" x14ac:dyDescent="0.25">
      <c r="A217">
        <v>202</v>
      </c>
      <c r="B217" s="225">
        <v>41200</v>
      </c>
      <c r="C217" s="74">
        <v>12.96</v>
      </c>
      <c r="D217" s="74">
        <v>13.05</v>
      </c>
      <c r="E217" s="74">
        <v>12.61</v>
      </c>
      <c r="F217" s="74">
        <v>12.62</v>
      </c>
      <c r="G217" s="75">
        <v>3320400</v>
      </c>
      <c r="H217" s="74">
        <v>12.62</v>
      </c>
      <c r="I217" s="81">
        <f t="shared" si="15"/>
        <v>1</v>
      </c>
      <c r="J217" s="74">
        <f t="shared" si="16"/>
        <v>12.96</v>
      </c>
      <c r="K217" s="74">
        <f t="shared" si="17"/>
        <v>13.05</v>
      </c>
      <c r="L217" s="74">
        <f t="shared" si="18"/>
        <v>12.61</v>
      </c>
      <c r="M217" s="74">
        <f t="shared" si="19"/>
        <v>12.62</v>
      </c>
      <c r="N217" s="74"/>
    </row>
    <row r="218" spans="1:14" x14ac:dyDescent="0.25">
      <c r="A218">
        <v>203</v>
      </c>
      <c r="B218" s="225">
        <v>41199</v>
      </c>
      <c r="C218" s="74">
        <v>13.3</v>
      </c>
      <c r="D218" s="74">
        <v>13.36</v>
      </c>
      <c r="E218" s="74">
        <v>12.96</v>
      </c>
      <c r="F218" s="74">
        <v>13.03</v>
      </c>
      <c r="G218" s="75">
        <v>2882400</v>
      </c>
      <c r="H218" s="74">
        <v>13.03</v>
      </c>
      <c r="I218" s="81">
        <f t="shared" si="15"/>
        <v>1</v>
      </c>
      <c r="J218" s="74">
        <f t="shared" si="16"/>
        <v>13.3</v>
      </c>
      <c r="K218" s="74">
        <f t="shared" si="17"/>
        <v>13.36</v>
      </c>
      <c r="L218" s="74">
        <f t="shared" si="18"/>
        <v>12.96</v>
      </c>
      <c r="M218" s="74">
        <f t="shared" si="19"/>
        <v>13.03</v>
      </c>
      <c r="N218" s="74"/>
    </row>
    <row r="219" spans="1:14" x14ac:dyDescent="0.25">
      <c r="A219">
        <v>204</v>
      </c>
      <c r="B219" s="225">
        <v>41198</v>
      </c>
      <c r="C219" s="74">
        <v>13.24</v>
      </c>
      <c r="D219" s="74">
        <v>13.54</v>
      </c>
      <c r="E219" s="74">
        <v>13.22</v>
      </c>
      <c r="F219" s="74">
        <v>13.33</v>
      </c>
      <c r="G219" s="75">
        <v>3537000</v>
      </c>
      <c r="H219" s="74">
        <v>13.33</v>
      </c>
      <c r="I219" s="81">
        <f t="shared" si="15"/>
        <v>1</v>
      </c>
      <c r="J219" s="74">
        <f t="shared" si="16"/>
        <v>13.24</v>
      </c>
      <c r="K219" s="74">
        <f t="shared" si="17"/>
        <v>13.54</v>
      </c>
      <c r="L219" s="74">
        <f t="shared" si="18"/>
        <v>13.22</v>
      </c>
      <c r="M219" s="74">
        <f t="shared" si="19"/>
        <v>13.33</v>
      </c>
      <c r="N219" s="74"/>
    </row>
    <row r="220" spans="1:14" x14ac:dyDescent="0.25">
      <c r="A220">
        <v>205</v>
      </c>
      <c r="B220" s="225">
        <v>41197</v>
      </c>
      <c r="C220" s="74">
        <v>12.78</v>
      </c>
      <c r="D220" s="74">
        <v>13.18</v>
      </c>
      <c r="E220" s="74">
        <v>12.78</v>
      </c>
      <c r="F220" s="74">
        <v>13.15</v>
      </c>
      <c r="G220" s="75">
        <v>3273500</v>
      </c>
      <c r="H220" s="74">
        <v>13.15</v>
      </c>
      <c r="I220" s="81">
        <f t="shared" si="15"/>
        <v>1</v>
      </c>
      <c r="J220" s="74">
        <f t="shared" si="16"/>
        <v>12.78</v>
      </c>
      <c r="K220" s="74">
        <f t="shared" si="17"/>
        <v>13.18</v>
      </c>
      <c r="L220" s="74">
        <f t="shared" si="18"/>
        <v>12.78</v>
      </c>
      <c r="M220" s="74">
        <f t="shared" si="19"/>
        <v>13.15</v>
      </c>
      <c r="N220" s="74"/>
    </row>
    <row r="221" spans="1:14" x14ac:dyDescent="0.25">
      <c r="A221">
        <v>206</v>
      </c>
      <c r="B221" s="225">
        <v>41194</v>
      </c>
      <c r="C221" s="74">
        <v>12.89</v>
      </c>
      <c r="D221" s="74">
        <v>13.02</v>
      </c>
      <c r="E221" s="74">
        <v>12.71</v>
      </c>
      <c r="F221" s="74">
        <v>12.75</v>
      </c>
      <c r="G221" s="75">
        <v>1464800</v>
      </c>
      <c r="H221" s="74">
        <v>12.75</v>
      </c>
      <c r="I221" s="81">
        <f t="shared" si="15"/>
        <v>1</v>
      </c>
      <c r="J221" s="74">
        <f t="shared" si="16"/>
        <v>12.89</v>
      </c>
      <c r="K221" s="74">
        <f t="shared" si="17"/>
        <v>13.02</v>
      </c>
      <c r="L221" s="74">
        <f t="shared" si="18"/>
        <v>12.71</v>
      </c>
      <c r="M221" s="74">
        <f t="shared" si="19"/>
        <v>12.75</v>
      </c>
      <c r="N221" s="74"/>
    </row>
    <row r="222" spans="1:14" x14ac:dyDescent="0.25">
      <c r="A222">
        <v>207</v>
      </c>
      <c r="B222" s="225">
        <v>41193</v>
      </c>
      <c r="C222" s="74">
        <v>12.83</v>
      </c>
      <c r="D222" s="74">
        <v>13.15</v>
      </c>
      <c r="E222" s="74">
        <v>12.81</v>
      </c>
      <c r="F222" s="74">
        <v>13.02</v>
      </c>
      <c r="G222" s="75">
        <v>3250700</v>
      </c>
      <c r="H222" s="74">
        <v>13.02</v>
      </c>
      <c r="I222" s="81">
        <f t="shared" si="15"/>
        <v>1</v>
      </c>
      <c r="J222" s="74">
        <f t="shared" si="16"/>
        <v>12.83</v>
      </c>
      <c r="K222" s="74">
        <f t="shared" si="17"/>
        <v>13.15</v>
      </c>
      <c r="L222" s="74">
        <f t="shared" si="18"/>
        <v>12.81</v>
      </c>
      <c r="M222" s="74">
        <f t="shared" si="19"/>
        <v>13.02</v>
      </c>
      <c r="N222" s="74"/>
    </row>
    <row r="223" spans="1:14" x14ac:dyDescent="0.25">
      <c r="A223">
        <v>208</v>
      </c>
      <c r="B223" s="225">
        <v>41192</v>
      </c>
      <c r="C223" s="74">
        <v>12.85</v>
      </c>
      <c r="D223" s="74">
        <v>13.02</v>
      </c>
      <c r="E223" s="74">
        <v>12.51</v>
      </c>
      <c r="F223" s="74">
        <v>12.68</v>
      </c>
      <c r="G223" s="75">
        <v>3139400</v>
      </c>
      <c r="H223" s="74">
        <v>12.68</v>
      </c>
      <c r="I223" s="81">
        <f t="shared" si="15"/>
        <v>1</v>
      </c>
      <c r="J223" s="74">
        <f t="shared" si="16"/>
        <v>12.85</v>
      </c>
      <c r="K223" s="74">
        <f t="shared" si="17"/>
        <v>13.02</v>
      </c>
      <c r="L223" s="74">
        <f t="shared" si="18"/>
        <v>12.51</v>
      </c>
      <c r="M223" s="74">
        <f t="shared" si="19"/>
        <v>12.68</v>
      </c>
      <c r="N223" s="74"/>
    </row>
    <row r="224" spans="1:14" x14ac:dyDescent="0.25">
      <c r="A224">
        <v>209</v>
      </c>
      <c r="B224" s="225">
        <v>41191</v>
      </c>
      <c r="C224" s="74">
        <v>12.83</v>
      </c>
      <c r="D224" s="74">
        <v>12.96</v>
      </c>
      <c r="E224" s="74">
        <v>12.61</v>
      </c>
      <c r="F224" s="74">
        <v>12.77</v>
      </c>
      <c r="G224" s="75">
        <v>1763600</v>
      </c>
      <c r="H224" s="74">
        <v>12.77</v>
      </c>
      <c r="I224" s="81">
        <f t="shared" si="15"/>
        <v>1</v>
      </c>
      <c r="J224" s="74">
        <f t="shared" si="16"/>
        <v>12.83</v>
      </c>
      <c r="K224" s="74">
        <f t="shared" si="17"/>
        <v>12.96</v>
      </c>
      <c r="L224" s="74">
        <f t="shared" si="18"/>
        <v>12.61</v>
      </c>
      <c r="M224" s="74">
        <f t="shared" si="19"/>
        <v>12.77</v>
      </c>
      <c r="N224" s="74"/>
    </row>
    <row r="225" spans="1:14" x14ac:dyDescent="0.25">
      <c r="A225">
        <v>210</v>
      </c>
      <c r="B225" s="225">
        <v>41190</v>
      </c>
      <c r="C225" s="74">
        <v>12.9</v>
      </c>
      <c r="D225" s="74">
        <v>13.09</v>
      </c>
      <c r="E225" s="74">
        <v>12.68</v>
      </c>
      <c r="F225" s="74">
        <v>12.85</v>
      </c>
      <c r="G225" s="75">
        <v>2165200</v>
      </c>
      <c r="H225" s="74">
        <v>12.85</v>
      </c>
      <c r="I225" s="81">
        <f t="shared" si="15"/>
        <v>1</v>
      </c>
      <c r="J225" s="74">
        <f t="shared" si="16"/>
        <v>12.9</v>
      </c>
      <c r="K225" s="74">
        <f t="shared" si="17"/>
        <v>13.09</v>
      </c>
      <c r="L225" s="74">
        <f t="shared" si="18"/>
        <v>12.68</v>
      </c>
      <c r="M225" s="74">
        <f t="shared" si="19"/>
        <v>12.85</v>
      </c>
      <c r="N225" s="74"/>
    </row>
    <row r="226" spans="1:14" x14ac:dyDescent="0.25">
      <c r="A226">
        <v>211</v>
      </c>
      <c r="B226" s="225">
        <v>41187</v>
      </c>
      <c r="C226" s="74">
        <v>13.28</v>
      </c>
      <c r="D226" s="74">
        <v>13.52</v>
      </c>
      <c r="E226" s="74">
        <v>13.03</v>
      </c>
      <c r="F226" s="74">
        <v>13.04</v>
      </c>
      <c r="G226" s="75">
        <v>2505300</v>
      </c>
      <c r="H226" s="74">
        <v>13.04</v>
      </c>
      <c r="I226" s="81">
        <f t="shared" si="15"/>
        <v>1</v>
      </c>
      <c r="J226" s="74">
        <f t="shared" si="16"/>
        <v>13.28</v>
      </c>
      <c r="K226" s="74">
        <f t="shared" si="17"/>
        <v>13.52</v>
      </c>
      <c r="L226" s="74">
        <f t="shared" si="18"/>
        <v>13.03</v>
      </c>
      <c r="M226" s="74">
        <f t="shared" si="19"/>
        <v>13.04</v>
      </c>
      <c r="N226" s="74"/>
    </row>
    <row r="227" spans="1:14" x14ac:dyDescent="0.25">
      <c r="A227">
        <v>212</v>
      </c>
      <c r="B227" s="225">
        <v>41186</v>
      </c>
      <c r="C227" s="74">
        <v>13.19</v>
      </c>
      <c r="D227" s="74">
        <v>13.2</v>
      </c>
      <c r="E227" s="74">
        <v>12.76</v>
      </c>
      <c r="F227" s="74">
        <v>13.14</v>
      </c>
      <c r="G227" s="75">
        <v>4473600</v>
      </c>
      <c r="H227" s="74">
        <v>13.14</v>
      </c>
      <c r="I227" s="81">
        <f t="shared" si="15"/>
        <v>1</v>
      </c>
      <c r="J227" s="74">
        <f t="shared" si="16"/>
        <v>13.19</v>
      </c>
      <c r="K227" s="74">
        <f t="shared" si="17"/>
        <v>13.2</v>
      </c>
      <c r="L227" s="74">
        <f t="shared" si="18"/>
        <v>12.76</v>
      </c>
      <c r="M227" s="74">
        <f t="shared" si="19"/>
        <v>13.14</v>
      </c>
      <c r="N227" s="74"/>
    </row>
    <row r="228" spans="1:14" x14ac:dyDescent="0.25">
      <c r="A228">
        <v>213</v>
      </c>
      <c r="B228" s="225">
        <v>41185</v>
      </c>
      <c r="C228" s="74">
        <v>13.25</v>
      </c>
      <c r="D228" s="74">
        <v>13.43</v>
      </c>
      <c r="E228" s="74">
        <v>13.06</v>
      </c>
      <c r="F228" s="74">
        <v>13.15</v>
      </c>
      <c r="G228" s="75">
        <v>3882900</v>
      </c>
      <c r="H228" s="74">
        <v>13.15</v>
      </c>
      <c r="I228" s="81">
        <f t="shared" si="15"/>
        <v>1</v>
      </c>
      <c r="J228" s="74">
        <f t="shared" si="16"/>
        <v>13.25</v>
      </c>
      <c r="K228" s="74">
        <f t="shared" si="17"/>
        <v>13.43</v>
      </c>
      <c r="L228" s="74">
        <f t="shared" si="18"/>
        <v>13.06</v>
      </c>
      <c r="M228" s="74">
        <f t="shared" si="19"/>
        <v>13.15</v>
      </c>
      <c r="N228" s="74"/>
    </row>
    <row r="229" spans="1:14" x14ac:dyDescent="0.25">
      <c r="A229">
        <v>214</v>
      </c>
      <c r="B229" s="225">
        <v>41184</v>
      </c>
      <c r="C229" s="74">
        <v>13.21</v>
      </c>
      <c r="D229" s="74">
        <v>13.3</v>
      </c>
      <c r="E229" s="74">
        <v>12.9</v>
      </c>
      <c r="F229" s="74">
        <v>13.21</v>
      </c>
      <c r="G229" s="75">
        <v>3821800</v>
      </c>
      <c r="H229" s="74">
        <v>13.21</v>
      </c>
      <c r="I229" s="81">
        <f t="shared" si="15"/>
        <v>1</v>
      </c>
      <c r="J229" s="74">
        <f t="shared" si="16"/>
        <v>13.21</v>
      </c>
      <c r="K229" s="74">
        <f t="shared" si="17"/>
        <v>13.3</v>
      </c>
      <c r="L229" s="74">
        <f t="shared" si="18"/>
        <v>12.9</v>
      </c>
      <c r="M229" s="74">
        <f t="shared" si="19"/>
        <v>13.21</v>
      </c>
      <c r="N229" s="74"/>
    </row>
    <row r="230" spans="1:14" x14ac:dyDescent="0.25">
      <c r="A230">
        <v>215</v>
      </c>
      <c r="B230" s="225">
        <v>41183</v>
      </c>
      <c r="C230" s="74">
        <v>13.76</v>
      </c>
      <c r="D230" s="74">
        <v>13.77</v>
      </c>
      <c r="E230" s="74">
        <v>12.96</v>
      </c>
      <c r="F230" s="74">
        <v>13.15</v>
      </c>
      <c r="G230" s="75">
        <v>4425200</v>
      </c>
      <c r="H230" s="74">
        <v>13.15</v>
      </c>
      <c r="I230" s="81">
        <f t="shared" si="15"/>
        <v>1</v>
      </c>
      <c r="J230" s="74">
        <f t="shared" si="16"/>
        <v>13.76</v>
      </c>
      <c r="K230" s="74">
        <f t="shared" si="17"/>
        <v>13.77</v>
      </c>
      <c r="L230" s="74">
        <f t="shared" si="18"/>
        <v>12.96</v>
      </c>
      <c r="M230" s="74">
        <f t="shared" si="19"/>
        <v>13.15</v>
      </c>
      <c r="N230" s="74"/>
    </row>
    <row r="231" spans="1:14" x14ac:dyDescent="0.25">
      <c r="A231">
        <v>216</v>
      </c>
      <c r="B231" s="225">
        <v>41180</v>
      </c>
      <c r="C231" s="74">
        <v>13.77</v>
      </c>
      <c r="D231" s="74">
        <v>13.81</v>
      </c>
      <c r="E231" s="74">
        <v>13.36</v>
      </c>
      <c r="F231" s="74">
        <v>13.59</v>
      </c>
      <c r="G231" s="75">
        <v>4608000</v>
      </c>
      <c r="H231" s="74">
        <v>13.59</v>
      </c>
      <c r="I231" s="81">
        <f t="shared" si="15"/>
        <v>1</v>
      </c>
      <c r="J231" s="74">
        <f t="shared" si="16"/>
        <v>13.77</v>
      </c>
      <c r="K231" s="74">
        <f t="shared" si="17"/>
        <v>13.81</v>
      </c>
      <c r="L231" s="74">
        <f t="shared" si="18"/>
        <v>13.36</v>
      </c>
      <c r="M231" s="74">
        <f t="shared" si="19"/>
        <v>13.59</v>
      </c>
      <c r="N231" s="74"/>
    </row>
    <row r="232" spans="1:14" x14ac:dyDescent="0.25">
      <c r="A232">
        <v>217</v>
      </c>
      <c r="B232" s="225">
        <v>41179</v>
      </c>
      <c r="C232" s="74">
        <v>13.1</v>
      </c>
      <c r="D232" s="74">
        <v>13.98</v>
      </c>
      <c r="E232" s="74">
        <v>13.05</v>
      </c>
      <c r="F232" s="74">
        <v>13.91</v>
      </c>
      <c r="G232" s="75">
        <v>5237600</v>
      </c>
      <c r="H232" s="74">
        <v>13.91</v>
      </c>
      <c r="I232" s="81">
        <f t="shared" si="15"/>
        <v>1</v>
      </c>
      <c r="J232" s="74">
        <f t="shared" si="16"/>
        <v>13.1</v>
      </c>
      <c r="K232" s="74">
        <f t="shared" si="17"/>
        <v>13.98</v>
      </c>
      <c r="L232" s="74">
        <f t="shared" si="18"/>
        <v>13.05</v>
      </c>
      <c r="M232" s="74">
        <f t="shared" si="19"/>
        <v>13.91</v>
      </c>
      <c r="N232" s="74"/>
    </row>
    <row r="233" spans="1:14" x14ac:dyDescent="0.25">
      <c r="A233">
        <v>218</v>
      </c>
      <c r="B233" s="225">
        <v>41178</v>
      </c>
      <c r="C233" s="74">
        <v>13.34</v>
      </c>
      <c r="D233" s="74">
        <v>13.35</v>
      </c>
      <c r="E233" s="74">
        <v>12.85</v>
      </c>
      <c r="F233" s="74">
        <v>12.97</v>
      </c>
      <c r="G233" s="75">
        <v>4244600</v>
      </c>
      <c r="H233" s="74">
        <v>12.97</v>
      </c>
      <c r="I233" s="81">
        <f t="shared" si="15"/>
        <v>1</v>
      </c>
      <c r="J233" s="74">
        <f t="shared" si="16"/>
        <v>13.34</v>
      </c>
      <c r="K233" s="74">
        <f t="shared" si="17"/>
        <v>13.35</v>
      </c>
      <c r="L233" s="74">
        <f t="shared" si="18"/>
        <v>12.85</v>
      </c>
      <c r="M233" s="74">
        <f t="shared" si="19"/>
        <v>12.97</v>
      </c>
      <c r="N233" s="74"/>
    </row>
    <row r="234" spans="1:14" x14ac:dyDescent="0.25">
      <c r="A234">
        <v>219</v>
      </c>
      <c r="B234" s="225">
        <v>41177</v>
      </c>
      <c r="C234" s="74">
        <v>13.99</v>
      </c>
      <c r="D234" s="74">
        <v>14.06</v>
      </c>
      <c r="E234" s="74">
        <v>13.38</v>
      </c>
      <c r="F234" s="74">
        <v>13.41</v>
      </c>
      <c r="G234" s="75">
        <v>3310700</v>
      </c>
      <c r="H234" s="74">
        <v>13.41</v>
      </c>
      <c r="I234" s="81">
        <f t="shared" si="15"/>
        <v>1</v>
      </c>
      <c r="J234" s="74">
        <f t="shared" si="16"/>
        <v>13.99</v>
      </c>
      <c r="K234" s="74">
        <f t="shared" si="17"/>
        <v>14.06</v>
      </c>
      <c r="L234" s="74">
        <f t="shared" si="18"/>
        <v>13.38</v>
      </c>
      <c r="M234" s="74">
        <f t="shared" si="19"/>
        <v>13.41</v>
      </c>
      <c r="N234" s="74"/>
    </row>
    <row r="235" spans="1:14" x14ac:dyDescent="0.25">
      <c r="A235">
        <v>220</v>
      </c>
      <c r="B235" s="225">
        <v>41176</v>
      </c>
      <c r="C235" s="74">
        <v>14.03</v>
      </c>
      <c r="D235" s="74">
        <v>14.26</v>
      </c>
      <c r="E235" s="74">
        <v>13.8</v>
      </c>
      <c r="F235" s="74">
        <v>13.86</v>
      </c>
      <c r="G235" s="75">
        <v>2941100</v>
      </c>
      <c r="H235" s="74">
        <v>13.86</v>
      </c>
      <c r="I235" s="81">
        <f t="shared" si="15"/>
        <v>1</v>
      </c>
      <c r="J235" s="74">
        <f t="shared" si="16"/>
        <v>14.03</v>
      </c>
      <c r="K235" s="74">
        <f t="shared" si="17"/>
        <v>14.26</v>
      </c>
      <c r="L235" s="74">
        <f t="shared" si="18"/>
        <v>13.8</v>
      </c>
      <c r="M235" s="74">
        <f t="shared" si="19"/>
        <v>13.86</v>
      </c>
      <c r="N235" s="74"/>
    </row>
    <row r="236" spans="1:14" x14ac:dyDescent="0.25">
      <c r="A236">
        <v>221</v>
      </c>
      <c r="B236" s="225">
        <v>41173</v>
      </c>
      <c r="C236" s="74">
        <v>14.07</v>
      </c>
      <c r="D236" s="74">
        <v>14.48</v>
      </c>
      <c r="E236" s="74">
        <v>14.07</v>
      </c>
      <c r="F236" s="74">
        <v>14.2</v>
      </c>
      <c r="G236" s="75">
        <v>3590400</v>
      </c>
      <c r="H236" s="74">
        <v>14.2</v>
      </c>
      <c r="I236" s="81">
        <f t="shared" si="15"/>
        <v>1</v>
      </c>
      <c r="J236" s="74">
        <f t="shared" si="16"/>
        <v>14.07</v>
      </c>
      <c r="K236" s="74">
        <f t="shared" si="17"/>
        <v>14.48</v>
      </c>
      <c r="L236" s="74">
        <f t="shared" si="18"/>
        <v>14.07</v>
      </c>
      <c r="M236" s="74">
        <f t="shared" si="19"/>
        <v>14.2</v>
      </c>
      <c r="N236" s="74"/>
    </row>
    <row r="237" spans="1:14" x14ac:dyDescent="0.25">
      <c r="A237">
        <v>222</v>
      </c>
      <c r="B237" s="225">
        <v>41172</v>
      </c>
      <c r="C237" s="74">
        <v>14.23</v>
      </c>
      <c r="D237" s="74">
        <v>14.36</v>
      </c>
      <c r="E237" s="74">
        <v>14.01</v>
      </c>
      <c r="F237" s="74">
        <v>14.16</v>
      </c>
      <c r="G237" s="75">
        <v>2632800</v>
      </c>
      <c r="H237" s="74">
        <v>14.16</v>
      </c>
      <c r="I237" s="81">
        <f t="shared" si="15"/>
        <v>1</v>
      </c>
      <c r="J237" s="74">
        <f t="shared" si="16"/>
        <v>14.23</v>
      </c>
      <c r="K237" s="74">
        <f t="shared" si="17"/>
        <v>14.36</v>
      </c>
      <c r="L237" s="74">
        <f t="shared" si="18"/>
        <v>14.01</v>
      </c>
      <c r="M237" s="74">
        <f t="shared" si="19"/>
        <v>14.16</v>
      </c>
      <c r="N237" s="74"/>
    </row>
    <row r="238" spans="1:14" x14ac:dyDescent="0.25">
      <c r="A238">
        <v>223</v>
      </c>
      <c r="B238" s="225">
        <v>41171</v>
      </c>
      <c r="C238" s="74">
        <v>14.37</v>
      </c>
      <c r="D238" s="74">
        <v>14.49</v>
      </c>
      <c r="E238" s="74">
        <v>14.1</v>
      </c>
      <c r="F238" s="74">
        <v>14.38</v>
      </c>
      <c r="G238" s="75">
        <v>2472800</v>
      </c>
      <c r="H238" s="74">
        <v>14.38</v>
      </c>
      <c r="I238" s="81">
        <f t="shared" si="15"/>
        <v>1</v>
      </c>
      <c r="J238" s="74">
        <f t="shared" si="16"/>
        <v>14.37</v>
      </c>
      <c r="K238" s="74">
        <f t="shared" si="17"/>
        <v>14.49</v>
      </c>
      <c r="L238" s="74">
        <f t="shared" si="18"/>
        <v>14.1</v>
      </c>
      <c r="M238" s="74">
        <f t="shared" si="19"/>
        <v>14.38</v>
      </c>
      <c r="N238" s="74"/>
    </row>
    <row r="239" spans="1:14" x14ac:dyDescent="0.25">
      <c r="A239">
        <v>224</v>
      </c>
      <c r="B239" s="225">
        <v>41170</v>
      </c>
      <c r="C239" s="74">
        <v>14.36</v>
      </c>
      <c r="D239" s="74">
        <v>14.5</v>
      </c>
      <c r="E239" s="74">
        <v>14.2</v>
      </c>
      <c r="F239" s="74">
        <v>14.27</v>
      </c>
      <c r="G239" s="75">
        <v>2416800</v>
      </c>
      <c r="H239" s="74">
        <v>14.27</v>
      </c>
      <c r="I239" s="81">
        <f t="shared" si="15"/>
        <v>1</v>
      </c>
      <c r="J239" s="74">
        <f t="shared" si="16"/>
        <v>14.36</v>
      </c>
      <c r="K239" s="74">
        <f t="shared" si="17"/>
        <v>14.5</v>
      </c>
      <c r="L239" s="74">
        <f t="shared" si="18"/>
        <v>14.2</v>
      </c>
      <c r="M239" s="74">
        <f t="shared" si="19"/>
        <v>14.27</v>
      </c>
      <c r="N239" s="74"/>
    </row>
    <row r="240" spans="1:14" x14ac:dyDescent="0.25">
      <c r="A240">
        <v>225</v>
      </c>
      <c r="B240" s="225">
        <v>41169</v>
      </c>
      <c r="C240" s="74">
        <v>14.75</v>
      </c>
      <c r="D240" s="74">
        <v>14.9</v>
      </c>
      <c r="E240" s="74">
        <v>14.37</v>
      </c>
      <c r="F240" s="74">
        <v>14.43</v>
      </c>
      <c r="G240" s="75">
        <v>2271400</v>
      </c>
      <c r="H240" s="74">
        <v>14.43</v>
      </c>
      <c r="I240" s="81">
        <f t="shared" si="15"/>
        <v>1</v>
      </c>
      <c r="J240" s="74">
        <f t="shared" si="16"/>
        <v>14.75</v>
      </c>
      <c r="K240" s="74">
        <f t="shared" si="17"/>
        <v>14.9</v>
      </c>
      <c r="L240" s="74">
        <f t="shared" si="18"/>
        <v>14.37</v>
      </c>
      <c r="M240" s="74">
        <f t="shared" si="19"/>
        <v>14.43</v>
      </c>
      <c r="N240" s="74"/>
    </row>
    <row r="241" spans="1:14" x14ac:dyDescent="0.25">
      <c r="A241">
        <v>226</v>
      </c>
      <c r="B241" s="225">
        <v>41166</v>
      </c>
      <c r="C241" s="74">
        <v>14.23</v>
      </c>
      <c r="D241" s="74">
        <v>14.95</v>
      </c>
      <c r="E241" s="74">
        <v>14.23</v>
      </c>
      <c r="F241" s="74">
        <v>14.86</v>
      </c>
      <c r="G241" s="75">
        <v>4980900</v>
      </c>
      <c r="H241" s="74">
        <v>14.86</v>
      </c>
      <c r="I241" s="81">
        <f t="shared" si="15"/>
        <v>1</v>
      </c>
      <c r="J241" s="74">
        <f t="shared" si="16"/>
        <v>14.23</v>
      </c>
      <c r="K241" s="74">
        <f t="shared" si="17"/>
        <v>14.95</v>
      </c>
      <c r="L241" s="74">
        <f t="shared" si="18"/>
        <v>14.23</v>
      </c>
      <c r="M241" s="74">
        <f t="shared" si="19"/>
        <v>14.86</v>
      </c>
      <c r="N241" s="74"/>
    </row>
    <row r="242" spans="1:14" x14ac:dyDescent="0.25">
      <c r="A242">
        <v>227</v>
      </c>
      <c r="B242" s="225">
        <v>41165</v>
      </c>
      <c r="C242" s="74">
        <v>13.9</v>
      </c>
      <c r="D242" s="74">
        <v>14.35</v>
      </c>
      <c r="E242" s="74">
        <v>13.85</v>
      </c>
      <c r="F242" s="74">
        <v>14.14</v>
      </c>
      <c r="G242" s="75">
        <v>4124500</v>
      </c>
      <c r="H242" s="74">
        <v>14.14</v>
      </c>
      <c r="I242" s="81">
        <f t="shared" si="15"/>
        <v>1</v>
      </c>
      <c r="J242" s="74">
        <f t="shared" si="16"/>
        <v>13.9</v>
      </c>
      <c r="K242" s="74">
        <f t="shared" si="17"/>
        <v>14.35</v>
      </c>
      <c r="L242" s="74">
        <f t="shared" si="18"/>
        <v>13.85</v>
      </c>
      <c r="M242" s="74">
        <f t="shared" si="19"/>
        <v>14.14</v>
      </c>
      <c r="N242" s="74"/>
    </row>
    <row r="243" spans="1:14" x14ac:dyDescent="0.25">
      <c r="A243">
        <v>228</v>
      </c>
      <c r="B243" s="225">
        <v>41164</v>
      </c>
      <c r="C243" s="74">
        <v>13.97</v>
      </c>
      <c r="D243" s="74">
        <v>14.07</v>
      </c>
      <c r="E243" s="74">
        <v>13.86</v>
      </c>
      <c r="F243" s="74">
        <v>13.93</v>
      </c>
      <c r="G243" s="75">
        <v>3118200</v>
      </c>
      <c r="H243" s="74">
        <v>13.93</v>
      </c>
      <c r="I243" s="81">
        <f t="shared" si="15"/>
        <v>1</v>
      </c>
      <c r="J243" s="74">
        <f t="shared" si="16"/>
        <v>13.97</v>
      </c>
      <c r="K243" s="74">
        <f t="shared" si="17"/>
        <v>14.07</v>
      </c>
      <c r="L243" s="74">
        <f t="shared" si="18"/>
        <v>13.86</v>
      </c>
      <c r="M243" s="74">
        <f t="shared" si="19"/>
        <v>13.93</v>
      </c>
      <c r="N243" s="74"/>
    </row>
    <row r="244" spans="1:14" x14ac:dyDescent="0.25">
      <c r="A244">
        <v>229</v>
      </c>
      <c r="B244" s="225">
        <v>41163</v>
      </c>
      <c r="C244" s="74">
        <v>14.24</v>
      </c>
      <c r="D244" s="74">
        <v>14.29</v>
      </c>
      <c r="E244" s="74">
        <v>13.79</v>
      </c>
      <c r="F244" s="74">
        <v>13.8</v>
      </c>
      <c r="G244" s="75">
        <v>5167300</v>
      </c>
      <c r="H244" s="74">
        <v>13.8</v>
      </c>
      <c r="I244" s="81">
        <f t="shared" si="15"/>
        <v>1</v>
      </c>
      <c r="J244" s="74">
        <f t="shared" si="16"/>
        <v>14.24</v>
      </c>
      <c r="K244" s="74">
        <f t="shared" si="17"/>
        <v>14.29</v>
      </c>
      <c r="L244" s="74">
        <f t="shared" si="18"/>
        <v>13.79</v>
      </c>
      <c r="M244" s="74">
        <f t="shared" si="19"/>
        <v>13.8</v>
      </c>
      <c r="N244" s="74"/>
    </row>
    <row r="245" spans="1:14" x14ac:dyDescent="0.25">
      <c r="A245">
        <v>230</v>
      </c>
      <c r="B245" s="225">
        <v>41162</v>
      </c>
      <c r="C245" s="74">
        <v>14.45</v>
      </c>
      <c r="D245" s="74">
        <v>14.54</v>
      </c>
      <c r="E245" s="74">
        <v>14.13</v>
      </c>
      <c r="F245" s="74">
        <v>14.18</v>
      </c>
      <c r="G245" s="75">
        <v>3328700</v>
      </c>
      <c r="H245" s="74">
        <v>14.18</v>
      </c>
      <c r="I245" s="81">
        <f t="shared" si="15"/>
        <v>1</v>
      </c>
      <c r="J245" s="74">
        <f t="shared" si="16"/>
        <v>14.45</v>
      </c>
      <c r="K245" s="74">
        <f t="shared" si="17"/>
        <v>14.54</v>
      </c>
      <c r="L245" s="74">
        <f t="shared" si="18"/>
        <v>14.13</v>
      </c>
      <c r="M245" s="74">
        <f t="shared" si="19"/>
        <v>14.18</v>
      </c>
      <c r="N245" s="74"/>
    </row>
    <row r="246" spans="1:14" x14ac:dyDescent="0.25">
      <c r="A246">
        <v>231</v>
      </c>
      <c r="B246" s="225">
        <v>41159</v>
      </c>
      <c r="C246" s="74">
        <v>14.35</v>
      </c>
      <c r="D246" s="74">
        <v>14.71</v>
      </c>
      <c r="E246" s="74">
        <v>14.23</v>
      </c>
      <c r="F246" s="74">
        <v>14.66</v>
      </c>
      <c r="G246" s="75">
        <v>4867900</v>
      </c>
      <c r="H246" s="74">
        <v>14.66</v>
      </c>
      <c r="I246" s="81">
        <f t="shared" si="15"/>
        <v>1</v>
      </c>
      <c r="J246" s="74">
        <f t="shared" si="16"/>
        <v>14.35</v>
      </c>
      <c r="K246" s="74">
        <f t="shared" si="17"/>
        <v>14.71</v>
      </c>
      <c r="L246" s="74">
        <f t="shared" si="18"/>
        <v>14.23</v>
      </c>
      <c r="M246" s="74">
        <f t="shared" si="19"/>
        <v>14.66</v>
      </c>
      <c r="N246" s="74"/>
    </row>
    <row r="247" spans="1:14" x14ac:dyDescent="0.25">
      <c r="A247">
        <v>232</v>
      </c>
      <c r="B247" s="225">
        <v>41158</v>
      </c>
      <c r="C247" s="74">
        <v>14.02</v>
      </c>
      <c r="D247" s="74">
        <v>14.44</v>
      </c>
      <c r="E247" s="74">
        <v>13.99</v>
      </c>
      <c r="F247" s="74">
        <v>14.37</v>
      </c>
      <c r="G247" s="75">
        <v>4715600</v>
      </c>
      <c r="H247" s="74">
        <v>14.37</v>
      </c>
      <c r="I247" s="81">
        <f t="shared" si="15"/>
        <v>1</v>
      </c>
      <c r="J247" s="74">
        <f t="shared" si="16"/>
        <v>14.02</v>
      </c>
      <c r="K247" s="74">
        <f t="shared" si="17"/>
        <v>14.44</v>
      </c>
      <c r="L247" s="74">
        <f t="shared" si="18"/>
        <v>13.99</v>
      </c>
      <c r="M247" s="74">
        <f t="shared" si="19"/>
        <v>14.37</v>
      </c>
      <c r="N247" s="74"/>
    </row>
    <row r="248" spans="1:14" x14ac:dyDescent="0.25">
      <c r="A248">
        <v>233</v>
      </c>
      <c r="B248" s="225">
        <v>41157</v>
      </c>
      <c r="C248" s="74">
        <v>13.75</v>
      </c>
      <c r="D248" s="74">
        <v>14</v>
      </c>
      <c r="E248" s="74">
        <v>13.66</v>
      </c>
      <c r="F248" s="74">
        <v>13.95</v>
      </c>
      <c r="G248" s="75">
        <v>6336000</v>
      </c>
      <c r="H248" s="74">
        <v>13.95</v>
      </c>
      <c r="I248" s="81">
        <f t="shared" si="15"/>
        <v>1</v>
      </c>
      <c r="J248" s="74">
        <f t="shared" si="16"/>
        <v>13.75</v>
      </c>
      <c r="K248" s="74">
        <f t="shared" si="17"/>
        <v>14</v>
      </c>
      <c r="L248" s="74">
        <f t="shared" si="18"/>
        <v>13.66</v>
      </c>
      <c r="M248" s="74">
        <f t="shared" si="19"/>
        <v>13.95</v>
      </c>
      <c r="N248" s="74"/>
    </row>
    <row r="249" spans="1:14" x14ac:dyDescent="0.25">
      <c r="A249">
        <v>234</v>
      </c>
      <c r="B249" s="225">
        <v>41156</v>
      </c>
      <c r="C249" s="74">
        <v>13.65</v>
      </c>
      <c r="D249" s="74">
        <v>13.9</v>
      </c>
      <c r="E249" s="74">
        <v>13.5</v>
      </c>
      <c r="F249" s="74">
        <v>13.74</v>
      </c>
      <c r="G249" s="75">
        <v>6121100</v>
      </c>
      <c r="H249" s="74">
        <v>13.74</v>
      </c>
      <c r="I249" s="81">
        <f t="shared" si="15"/>
        <v>1</v>
      </c>
      <c r="J249" s="74">
        <f t="shared" si="16"/>
        <v>13.65</v>
      </c>
      <c r="K249" s="74">
        <f t="shared" si="17"/>
        <v>13.9</v>
      </c>
      <c r="L249" s="74">
        <f t="shared" si="18"/>
        <v>13.5</v>
      </c>
      <c r="M249" s="74">
        <f t="shared" si="19"/>
        <v>13.74</v>
      </c>
      <c r="N249" s="74"/>
    </row>
    <row r="250" spans="1:14" x14ac:dyDescent="0.25">
      <c r="A250">
        <v>235</v>
      </c>
      <c r="B250" s="225">
        <v>41152</v>
      </c>
      <c r="C250" s="74">
        <v>13.6</v>
      </c>
      <c r="D250" s="74">
        <v>13.94</v>
      </c>
      <c r="E250" s="74">
        <v>13.39</v>
      </c>
      <c r="F250" s="74">
        <v>13.67</v>
      </c>
      <c r="G250" s="75">
        <v>11966900</v>
      </c>
      <c r="H250" s="74">
        <v>13.67</v>
      </c>
      <c r="I250" s="81">
        <f t="shared" si="15"/>
        <v>1</v>
      </c>
      <c r="J250" s="74">
        <f t="shared" si="16"/>
        <v>13.6</v>
      </c>
      <c r="K250" s="74">
        <f t="shared" si="17"/>
        <v>13.94</v>
      </c>
      <c r="L250" s="74">
        <f t="shared" si="18"/>
        <v>13.39</v>
      </c>
      <c r="M250" s="74">
        <f t="shared" si="19"/>
        <v>13.67</v>
      </c>
      <c r="N250" s="74"/>
    </row>
    <row r="251" spans="1:14" x14ac:dyDescent="0.25">
      <c r="A251">
        <v>236</v>
      </c>
      <c r="B251" s="225">
        <v>41151</v>
      </c>
      <c r="C251" s="74">
        <v>14.84</v>
      </c>
      <c r="D251" s="74">
        <v>14.97</v>
      </c>
      <c r="E251" s="74">
        <v>13.41</v>
      </c>
      <c r="F251" s="74">
        <v>13.46</v>
      </c>
      <c r="G251" s="75">
        <v>33252300</v>
      </c>
      <c r="H251" s="74">
        <v>13.46</v>
      </c>
      <c r="I251" s="81">
        <f t="shared" si="15"/>
        <v>1</v>
      </c>
      <c r="J251" s="74">
        <f t="shared" si="16"/>
        <v>14.84</v>
      </c>
      <c r="K251" s="74">
        <f t="shared" si="17"/>
        <v>14.97</v>
      </c>
      <c r="L251" s="74">
        <f t="shared" si="18"/>
        <v>13.41</v>
      </c>
      <c r="M251" s="74">
        <f t="shared" si="19"/>
        <v>13.46</v>
      </c>
      <c r="N251" s="74"/>
    </row>
    <row r="252" spans="1:14" x14ac:dyDescent="0.25">
      <c r="A252">
        <v>237</v>
      </c>
      <c r="B252" s="225">
        <v>41150</v>
      </c>
      <c r="C252" s="74">
        <v>17.23</v>
      </c>
      <c r="D252" s="74">
        <v>17.25</v>
      </c>
      <c r="E252" s="74">
        <v>16.420000000000002</v>
      </c>
      <c r="F252" s="74">
        <v>16.72</v>
      </c>
      <c r="G252" s="75">
        <v>7942900</v>
      </c>
      <c r="H252" s="74">
        <v>16.72</v>
      </c>
      <c r="I252" s="81">
        <f t="shared" si="15"/>
        <v>1</v>
      </c>
      <c r="J252" s="74">
        <f t="shared" si="16"/>
        <v>17.23</v>
      </c>
      <c r="K252" s="74">
        <f t="shared" si="17"/>
        <v>17.25</v>
      </c>
      <c r="L252" s="74">
        <f t="shared" si="18"/>
        <v>16.420000000000002</v>
      </c>
      <c r="M252" s="74">
        <f t="shared" si="19"/>
        <v>16.72</v>
      </c>
      <c r="N252" s="74"/>
    </row>
    <row r="253" spans="1:14" x14ac:dyDescent="0.25">
      <c r="A253">
        <v>238</v>
      </c>
      <c r="B253" s="225">
        <v>41149</v>
      </c>
      <c r="C253" s="74">
        <v>16.86</v>
      </c>
      <c r="D253" s="74">
        <v>17.18</v>
      </c>
      <c r="E253" s="74">
        <v>16.75</v>
      </c>
      <c r="F253" s="74">
        <v>17.059999999999999</v>
      </c>
      <c r="G253" s="75">
        <v>4639500</v>
      </c>
      <c r="H253" s="74">
        <v>17.059999999999999</v>
      </c>
      <c r="I253" s="81">
        <f t="shared" si="15"/>
        <v>1</v>
      </c>
      <c r="J253" s="74">
        <f t="shared" si="16"/>
        <v>16.86</v>
      </c>
      <c r="K253" s="74">
        <f t="shared" si="17"/>
        <v>17.18</v>
      </c>
      <c r="L253" s="74">
        <f t="shared" si="18"/>
        <v>16.75</v>
      </c>
      <c r="M253" s="74">
        <f t="shared" si="19"/>
        <v>17.059999999999999</v>
      </c>
      <c r="N253" s="74"/>
    </row>
    <row r="254" spans="1:14" x14ac:dyDescent="0.25">
      <c r="A254">
        <v>239</v>
      </c>
      <c r="B254" s="225">
        <v>41148</v>
      </c>
      <c r="C254" s="74">
        <v>17.149999999999999</v>
      </c>
      <c r="D254" s="74">
        <v>17.260000000000002</v>
      </c>
      <c r="E254" s="74">
        <v>16.71</v>
      </c>
      <c r="F254" s="74">
        <v>16.8</v>
      </c>
      <c r="G254" s="75">
        <v>3494300</v>
      </c>
      <c r="H254" s="74">
        <v>16.8</v>
      </c>
      <c r="I254" s="81">
        <f t="shared" si="15"/>
        <v>1</v>
      </c>
      <c r="J254" s="74">
        <f t="shared" si="16"/>
        <v>17.149999999999999</v>
      </c>
      <c r="K254" s="74">
        <f t="shared" si="17"/>
        <v>17.260000000000002</v>
      </c>
      <c r="L254" s="74">
        <f t="shared" si="18"/>
        <v>16.71</v>
      </c>
      <c r="M254" s="74">
        <f t="shared" si="19"/>
        <v>16.8</v>
      </c>
      <c r="N254" s="74"/>
    </row>
    <row r="255" spans="1:14" x14ac:dyDescent="0.25">
      <c r="A255">
        <v>240</v>
      </c>
      <c r="B255" s="225">
        <v>41145</v>
      </c>
      <c r="C255" s="74">
        <v>17.190000000000001</v>
      </c>
      <c r="D255" s="74">
        <v>17.22</v>
      </c>
      <c r="E255" s="74">
        <v>16.39</v>
      </c>
      <c r="F255" s="74">
        <v>16.88</v>
      </c>
      <c r="G255" s="75">
        <v>4691500</v>
      </c>
      <c r="H255" s="74">
        <v>16.88</v>
      </c>
      <c r="I255" s="81">
        <f t="shared" si="15"/>
        <v>1</v>
      </c>
      <c r="J255" s="74">
        <f t="shared" si="16"/>
        <v>17.190000000000001</v>
      </c>
      <c r="K255" s="74">
        <f t="shared" si="17"/>
        <v>17.22</v>
      </c>
      <c r="L255" s="74">
        <f t="shared" si="18"/>
        <v>16.39</v>
      </c>
      <c r="M255" s="74">
        <f t="shared" si="19"/>
        <v>16.88</v>
      </c>
      <c r="N255" s="74"/>
    </row>
    <row r="256" spans="1:14" x14ac:dyDescent="0.25">
      <c r="A256">
        <v>241</v>
      </c>
      <c r="B256" s="225">
        <v>41144</v>
      </c>
      <c r="C256" s="74">
        <v>17.399999999999999</v>
      </c>
      <c r="D256" s="74">
        <v>17.41</v>
      </c>
      <c r="E256" s="74">
        <v>17.09</v>
      </c>
      <c r="F256" s="74">
        <v>17.22</v>
      </c>
      <c r="G256" s="75">
        <v>2893500</v>
      </c>
      <c r="H256" s="74">
        <v>17.22</v>
      </c>
      <c r="I256" s="81">
        <f t="shared" si="15"/>
        <v>1</v>
      </c>
      <c r="J256" s="74">
        <f t="shared" si="16"/>
        <v>17.399999999999999</v>
      </c>
      <c r="K256" s="74">
        <f t="shared" si="17"/>
        <v>17.41</v>
      </c>
      <c r="L256" s="74">
        <f t="shared" si="18"/>
        <v>17.09</v>
      </c>
      <c r="M256" s="74">
        <f t="shared" si="19"/>
        <v>17.22</v>
      </c>
      <c r="N256" s="74"/>
    </row>
    <row r="257" spans="1:14" x14ac:dyDescent="0.25">
      <c r="A257">
        <v>242</v>
      </c>
      <c r="B257" s="225">
        <v>41143</v>
      </c>
      <c r="C257" s="74">
        <v>17.3</v>
      </c>
      <c r="D257" s="74">
        <v>17.66</v>
      </c>
      <c r="E257" s="74">
        <v>17.04</v>
      </c>
      <c r="F257" s="74">
        <v>17.48</v>
      </c>
      <c r="G257" s="75">
        <v>2680300</v>
      </c>
      <c r="H257" s="74">
        <v>17.48</v>
      </c>
      <c r="I257" s="81">
        <f t="shared" si="15"/>
        <v>1</v>
      </c>
      <c r="J257" s="74">
        <f t="shared" si="16"/>
        <v>17.3</v>
      </c>
      <c r="K257" s="74">
        <f t="shared" si="17"/>
        <v>17.66</v>
      </c>
      <c r="L257" s="74">
        <f t="shared" si="18"/>
        <v>17.04</v>
      </c>
      <c r="M257" s="74">
        <f t="shared" si="19"/>
        <v>17.48</v>
      </c>
      <c r="N257" s="74"/>
    </row>
    <row r="258" spans="1:14" x14ac:dyDescent="0.25">
      <c r="A258">
        <v>243</v>
      </c>
      <c r="B258" s="225">
        <v>41142</v>
      </c>
      <c r="C258" s="74">
        <v>17.61</v>
      </c>
      <c r="D258" s="74">
        <v>17.850000000000001</v>
      </c>
      <c r="E258" s="74">
        <v>17.3</v>
      </c>
      <c r="F258" s="74">
        <v>17.41</v>
      </c>
      <c r="G258" s="75">
        <v>4521200</v>
      </c>
      <c r="H258" s="74">
        <v>17.41</v>
      </c>
      <c r="I258" s="81">
        <f t="shared" si="15"/>
        <v>1</v>
      </c>
      <c r="J258" s="74">
        <f t="shared" si="16"/>
        <v>17.61</v>
      </c>
      <c r="K258" s="74">
        <f t="shared" si="17"/>
        <v>17.850000000000001</v>
      </c>
      <c r="L258" s="74">
        <f t="shared" si="18"/>
        <v>17.3</v>
      </c>
      <c r="M258" s="74">
        <f t="shared" si="19"/>
        <v>17.41</v>
      </c>
      <c r="N258" s="74"/>
    </row>
    <row r="259" spans="1:14" x14ac:dyDescent="0.25">
      <c r="A259">
        <v>244</v>
      </c>
      <c r="B259" s="225">
        <v>41141</v>
      </c>
      <c r="C259" s="74">
        <v>17.63</v>
      </c>
      <c r="D259" s="74">
        <v>17.66</v>
      </c>
      <c r="E259" s="74">
        <v>17.190000000000001</v>
      </c>
      <c r="F259" s="74">
        <v>17.47</v>
      </c>
      <c r="G259" s="75">
        <v>3138500</v>
      </c>
      <c r="H259" s="74">
        <v>17.47</v>
      </c>
      <c r="I259" s="81">
        <f t="shared" si="15"/>
        <v>1</v>
      </c>
      <c r="J259" s="74">
        <f t="shared" si="16"/>
        <v>17.63</v>
      </c>
      <c r="K259" s="74">
        <f t="shared" si="17"/>
        <v>17.66</v>
      </c>
      <c r="L259" s="74">
        <f t="shared" si="18"/>
        <v>17.190000000000001</v>
      </c>
      <c r="M259" s="74">
        <f t="shared" si="19"/>
        <v>17.47</v>
      </c>
      <c r="N259" s="74"/>
    </row>
    <row r="260" spans="1:14" x14ac:dyDescent="0.25">
      <c r="A260">
        <v>245</v>
      </c>
      <c r="B260" s="225">
        <v>41138</v>
      </c>
      <c r="C260" s="74">
        <v>17.43</v>
      </c>
      <c r="D260" s="74">
        <v>17.690000000000001</v>
      </c>
      <c r="E260" s="74">
        <v>17.3</v>
      </c>
      <c r="F260" s="74">
        <v>17.62</v>
      </c>
      <c r="G260" s="75">
        <v>3359500</v>
      </c>
      <c r="H260" s="74">
        <v>17.62</v>
      </c>
      <c r="I260" s="81">
        <f t="shared" si="15"/>
        <v>1</v>
      </c>
      <c r="J260" s="74">
        <f t="shared" si="16"/>
        <v>17.43</v>
      </c>
      <c r="K260" s="74">
        <f t="shared" si="17"/>
        <v>17.690000000000001</v>
      </c>
      <c r="L260" s="74">
        <f t="shared" si="18"/>
        <v>17.3</v>
      </c>
      <c r="M260" s="74">
        <f t="shared" si="19"/>
        <v>17.62</v>
      </c>
      <c r="N260" s="74"/>
    </row>
    <row r="261" spans="1:14" x14ac:dyDescent="0.25">
      <c r="A261">
        <v>246</v>
      </c>
      <c r="B261" s="225">
        <v>41137</v>
      </c>
      <c r="C261" s="74">
        <v>17.350000000000001</v>
      </c>
      <c r="D261" s="74">
        <v>17.46</v>
      </c>
      <c r="E261" s="74">
        <v>16.98</v>
      </c>
      <c r="F261" s="74">
        <v>17.239999999999998</v>
      </c>
      <c r="G261" s="75">
        <v>3995000</v>
      </c>
      <c r="H261" s="74">
        <v>17.239999999999998</v>
      </c>
      <c r="I261" s="81">
        <f t="shared" si="15"/>
        <v>1</v>
      </c>
      <c r="J261" s="74">
        <f t="shared" si="16"/>
        <v>17.350000000000001</v>
      </c>
      <c r="K261" s="74">
        <f t="shared" si="17"/>
        <v>17.46</v>
      </c>
      <c r="L261" s="74">
        <f t="shared" si="18"/>
        <v>16.98</v>
      </c>
      <c r="M261" s="74">
        <f t="shared" si="19"/>
        <v>17.239999999999998</v>
      </c>
      <c r="N261" s="74"/>
    </row>
    <row r="262" spans="1:14" x14ac:dyDescent="0.25">
      <c r="A262">
        <v>247</v>
      </c>
      <c r="B262" s="225">
        <v>41136</v>
      </c>
      <c r="C262" s="74">
        <v>16.97</v>
      </c>
      <c r="D262" s="74">
        <v>17.309999999999999</v>
      </c>
      <c r="E262" s="74">
        <v>16.84</v>
      </c>
      <c r="F262" s="74">
        <v>17.2</v>
      </c>
      <c r="G262" s="75">
        <v>6762400</v>
      </c>
      <c r="H262" s="74">
        <v>17.2</v>
      </c>
      <c r="I262" s="81">
        <f t="shared" si="15"/>
        <v>1</v>
      </c>
      <c r="J262" s="74">
        <f t="shared" si="16"/>
        <v>16.97</v>
      </c>
      <c r="K262" s="74">
        <f t="shared" si="17"/>
        <v>17.309999999999999</v>
      </c>
      <c r="L262" s="74">
        <f t="shared" si="18"/>
        <v>16.84</v>
      </c>
      <c r="M262" s="74">
        <f t="shared" si="19"/>
        <v>17.2</v>
      </c>
      <c r="N262" s="74"/>
    </row>
    <row r="263" spans="1:14" x14ac:dyDescent="0.25">
      <c r="A263">
        <v>248</v>
      </c>
      <c r="B263" s="225">
        <v>41135</v>
      </c>
      <c r="C263" s="74">
        <v>18</v>
      </c>
      <c r="D263" s="74">
        <v>18</v>
      </c>
      <c r="E263" s="74">
        <v>16.22</v>
      </c>
      <c r="F263" s="74">
        <v>16.649999999999999</v>
      </c>
      <c r="G263" s="75">
        <v>11234600</v>
      </c>
      <c r="H263" s="74">
        <v>16.649999999999999</v>
      </c>
      <c r="I263" s="81">
        <f t="shared" si="15"/>
        <v>1</v>
      </c>
      <c r="J263" s="74">
        <f t="shared" si="16"/>
        <v>18</v>
      </c>
      <c r="K263" s="74">
        <f t="shared" si="17"/>
        <v>18</v>
      </c>
      <c r="L263" s="74">
        <f t="shared" si="18"/>
        <v>16.22</v>
      </c>
      <c r="M263" s="74">
        <f t="shared" si="19"/>
        <v>16.649999999999999</v>
      </c>
      <c r="N263" s="74"/>
    </row>
    <row r="264" spans="1:14" x14ac:dyDescent="0.25">
      <c r="A264">
        <v>249</v>
      </c>
      <c r="B264" s="225">
        <v>41134</v>
      </c>
      <c r="C264" s="74">
        <v>17.989999999999998</v>
      </c>
      <c r="D264" s="74">
        <v>18.39</v>
      </c>
      <c r="E264" s="74">
        <v>17.670000000000002</v>
      </c>
      <c r="F264" s="74">
        <v>17.899999999999999</v>
      </c>
      <c r="G264" s="75">
        <v>4374700</v>
      </c>
      <c r="H264" s="74">
        <v>17.899999999999999</v>
      </c>
      <c r="I264" s="81">
        <f t="shared" si="15"/>
        <v>1</v>
      </c>
      <c r="J264" s="74">
        <f t="shared" si="16"/>
        <v>17.989999999999998</v>
      </c>
      <c r="K264" s="74">
        <f t="shared" si="17"/>
        <v>18.39</v>
      </c>
      <c r="L264" s="74">
        <f t="shared" si="18"/>
        <v>17.670000000000002</v>
      </c>
      <c r="M264" s="74">
        <f t="shared" si="19"/>
        <v>17.899999999999999</v>
      </c>
      <c r="N264" s="74"/>
    </row>
    <row r="265" spans="1:14" x14ac:dyDescent="0.25">
      <c r="A265">
        <v>250</v>
      </c>
      <c r="B265" s="225">
        <v>41131</v>
      </c>
      <c r="C265" s="74">
        <v>17.600000000000001</v>
      </c>
      <c r="D265" s="74">
        <v>18.07</v>
      </c>
      <c r="E265" s="74">
        <v>17.600000000000001</v>
      </c>
      <c r="F265" s="74">
        <v>17.98</v>
      </c>
      <c r="G265" s="75">
        <v>3057400</v>
      </c>
      <c r="H265" s="74">
        <v>17.98</v>
      </c>
      <c r="I265" s="81">
        <f t="shared" si="15"/>
        <v>1</v>
      </c>
      <c r="J265" s="74">
        <f t="shared" si="16"/>
        <v>17.600000000000001</v>
      </c>
      <c r="K265" s="74">
        <f t="shared" si="17"/>
        <v>18.07</v>
      </c>
      <c r="L265" s="74">
        <f t="shared" si="18"/>
        <v>17.600000000000001</v>
      </c>
      <c r="M265" s="74">
        <f t="shared" si="19"/>
        <v>17.98</v>
      </c>
      <c r="N265" s="74"/>
    </row>
    <row r="266" spans="1:14" x14ac:dyDescent="0.25">
      <c r="A266">
        <v>251</v>
      </c>
      <c r="B266" s="225">
        <v>41130</v>
      </c>
      <c r="C266" s="74">
        <v>17.61</v>
      </c>
      <c r="D266" s="74">
        <v>18.03</v>
      </c>
      <c r="E266" s="74">
        <v>17.489999999999998</v>
      </c>
      <c r="F266" s="74">
        <v>17.82</v>
      </c>
      <c r="G266" s="75">
        <v>3689900</v>
      </c>
      <c r="H266" s="74">
        <v>17.82</v>
      </c>
      <c r="I266" s="81">
        <f t="shared" si="15"/>
        <v>1</v>
      </c>
      <c r="J266" s="74">
        <f t="shared" si="16"/>
        <v>17.61</v>
      </c>
      <c r="K266" s="74">
        <f t="shared" si="17"/>
        <v>18.03</v>
      </c>
      <c r="L266" s="74">
        <f t="shared" si="18"/>
        <v>17.489999999999998</v>
      </c>
      <c r="M266" s="74">
        <f t="shared" si="19"/>
        <v>17.82</v>
      </c>
      <c r="N266" s="74"/>
    </row>
    <row r="267" spans="1:14" x14ac:dyDescent="0.25">
      <c r="A267">
        <v>252</v>
      </c>
      <c r="B267" s="225">
        <v>41129</v>
      </c>
      <c r="C267" s="74">
        <v>17.559999999999999</v>
      </c>
      <c r="D267" s="74">
        <v>18.100000000000001</v>
      </c>
      <c r="E267" s="74">
        <v>17.55</v>
      </c>
      <c r="F267" s="74">
        <v>17.7</v>
      </c>
      <c r="G267" s="75">
        <v>4029100</v>
      </c>
      <c r="H267" s="74">
        <v>17.7</v>
      </c>
      <c r="I267" s="81">
        <f t="shared" si="15"/>
        <v>1</v>
      </c>
      <c r="J267" s="74">
        <f t="shared" si="16"/>
        <v>17.559999999999999</v>
      </c>
      <c r="K267" s="74">
        <f t="shared" si="17"/>
        <v>18.100000000000001</v>
      </c>
      <c r="L267" s="74">
        <f t="shared" si="18"/>
        <v>17.55</v>
      </c>
      <c r="M267" s="74">
        <f t="shared" si="19"/>
        <v>17.7</v>
      </c>
      <c r="N267" s="74"/>
    </row>
    <row r="268" spans="1:14" x14ac:dyDescent="0.25">
      <c r="A268">
        <v>253</v>
      </c>
      <c r="B268" s="225">
        <v>41128</v>
      </c>
      <c r="C268" s="74">
        <v>17.41</v>
      </c>
      <c r="D268" s="74">
        <v>18.38</v>
      </c>
      <c r="E268" s="74">
        <v>17.260000000000002</v>
      </c>
      <c r="F268" s="74">
        <v>17.61</v>
      </c>
      <c r="G268" s="75">
        <v>9092100</v>
      </c>
      <c r="H268" s="74">
        <v>17.61</v>
      </c>
      <c r="I268" s="81">
        <f t="shared" si="15"/>
        <v>1</v>
      </c>
      <c r="J268" s="74">
        <f t="shared" si="16"/>
        <v>17.41</v>
      </c>
      <c r="K268" s="74">
        <f t="shared" si="17"/>
        <v>18.38</v>
      </c>
      <c r="L268" s="74">
        <f t="shared" si="18"/>
        <v>17.260000000000002</v>
      </c>
      <c r="M268" s="74">
        <f t="shared" si="19"/>
        <v>17.61</v>
      </c>
      <c r="N268" s="74"/>
    </row>
    <row r="269" spans="1:14" x14ac:dyDescent="0.25">
      <c r="A269">
        <v>254</v>
      </c>
      <c r="B269" s="225">
        <v>41127</v>
      </c>
      <c r="C269" s="74">
        <v>16.399999999999999</v>
      </c>
      <c r="D269" s="74">
        <v>17.25</v>
      </c>
      <c r="E269" s="74">
        <v>16.34</v>
      </c>
      <c r="F269" s="74">
        <v>17.21</v>
      </c>
      <c r="G269" s="75">
        <v>5666900</v>
      </c>
      <c r="H269" s="74">
        <v>17.21</v>
      </c>
      <c r="I269" s="81">
        <f t="shared" si="15"/>
        <v>1</v>
      </c>
      <c r="J269" s="74">
        <f t="shared" si="16"/>
        <v>16.399999999999999</v>
      </c>
      <c r="K269" s="74">
        <f t="shared" si="17"/>
        <v>17.25</v>
      </c>
      <c r="L269" s="74">
        <f t="shared" si="18"/>
        <v>16.34</v>
      </c>
      <c r="M269" s="74">
        <f t="shared" si="19"/>
        <v>17.21</v>
      </c>
      <c r="N269" s="74"/>
    </row>
    <row r="270" spans="1:14" x14ac:dyDescent="0.25">
      <c r="A270">
        <v>255</v>
      </c>
      <c r="B270" s="225">
        <v>41124</v>
      </c>
      <c r="C270" s="74">
        <v>15.85</v>
      </c>
      <c r="D270" s="74">
        <v>16.45</v>
      </c>
      <c r="E270" s="74">
        <v>15.8</v>
      </c>
      <c r="F270" s="74">
        <v>16.34</v>
      </c>
      <c r="G270" s="75">
        <v>5230700</v>
      </c>
      <c r="H270" s="74">
        <v>16.34</v>
      </c>
      <c r="I270" s="81">
        <f t="shared" si="15"/>
        <v>1</v>
      </c>
      <c r="J270" s="74">
        <f t="shared" si="16"/>
        <v>15.85</v>
      </c>
      <c r="K270" s="74">
        <f t="shared" si="17"/>
        <v>16.45</v>
      </c>
      <c r="L270" s="74">
        <f t="shared" si="18"/>
        <v>15.8</v>
      </c>
      <c r="M270" s="74">
        <f t="shared" si="19"/>
        <v>16.34</v>
      </c>
      <c r="N270" s="74"/>
    </row>
    <row r="271" spans="1:14" x14ac:dyDescent="0.25">
      <c r="A271">
        <v>256</v>
      </c>
      <c r="B271" s="225">
        <v>41123</v>
      </c>
      <c r="C271" s="74">
        <v>15.7</v>
      </c>
      <c r="D271" s="74">
        <v>16.18</v>
      </c>
      <c r="E271" s="74">
        <v>15.21</v>
      </c>
      <c r="F271" s="74">
        <v>15.39</v>
      </c>
      <c r="G271" s="75">
        <v>5805500</v>
      </c>
      <c r="H271" s="74">
        <v>15.39</v>
      </c>
      <c r="I271" s="81">
        <f t="shared" si="15"/>
        <v>1</v>
      </c>
      <c r="J271" s="74">
        <f t="shared" si="16"/>
        <v>15.7</v>
      </c>
      <c r="K271" s="74">
        <f t="shared" si="17"/>
        <v>16.18</v>
      </c>
      <c r="L271" s="74">
        <f t="shared" si="18"/>
        <v>15.21</v>
      </c>
      <c r="M271" s="74">
        <f t="shared" si="19"/>
        <v>15.39</v>
      </c>
      <c r="N271" s="74"/>
    </row>
    <row r="272" spans="1:14" x14ac:dyDescent="0.25">
      <c r="A272">
        <v>257</v>
      </c>
      <c r="B272" s="225">
        <v>41122</v>
      </c>
      <c r="C272" s="74">
        <v>16.25</v>
      </c>
      <c r="D272" s="74">
        <v>16.3</v>
      </c>
      <c r="E272" s="74">
        <v>15.84</v>
      </c>
      <c r="F272" s="74">
        <v>16.03</v>
      </c>
      <c r="G272" s="75">
        <v>3768700</v>
      </c>
      <c r="H272" s="74">
        <v>16.03</v>
      </c>
      <c r="I272" s="81">
        <f t="shared" si="15"/>
        <v>1</v>
      </c>
      <c r="J272" s="74">
        <f t="shared" si="16"/>
        <v>16.25</v>
      </c>
      <c r="K272" s="74">
        <f t="shared" si="17"/>
        <v>16.3</v>
      </c>
      <c r="L272" s="74">
        <f t="shared" si="18"/>
        <v>15.84</v>
      </c>
      <c r="M272" s="74">
        <f t="shared" si="19"/>
        <v>16.03</v>
      </c>
      <c r="N272" s="74"/>
    </row>
    <row r="273" spans="1:14" x14ac:dyDescent="0.25">
      <c r="A273">
        <v>258</v>
      </c>
      <c r="B273" s="225">
        <v>41121</v>
      </c>
      <c r="C273" s="74">
        <v>16.14</v>
      </c>
      <c r="D273" s="74">
        <v>16.510000000000002</v>
      </c>
      <c r="E273" s="74">
        <v>15.96</v>
      </c>
      <c r="F273" s="74">
        <v>16.03</v>
      </c>
      <c r="G273" s="75">
        <v>5036600</v>
      </c>
      <c r="H273" s="74">
        <v>16.03</v>
      </c>
      <c r="I273" s="81">
        <f t="shared" ref="I273:I336" si="20">H273/F273</f>
        <v>1</v>
      </c>
      <c r="J273" s="74">
        <f t="shared" ref="J273:J336" si="21">ROUND($I273*C273,2)</f>
        <v>16.14</v>
      </c>
      <c r="K273" s="74">
        <f t="shared" ref="K273:K336" si="22">ROUND($I273*D273,2)</f>
        <v>16.510000000000002</v>
      </c>
      <c r="L273" s="74">
        <f t="shared" ref="L273:L336" si="23">ROUND($I273*E273,2)</f>
        <v>15.96</v>
      </c>
      <c r="M273" s="74">
        <f t="shared" ref="M273:M336" si="24">ROUND($I273*F273,2)</f>
        <v>16.03</v>
      </c>
      <c r="N273" s="74"/>
    </row>
    <row r="274" spans="1:14" x14ac:dyDescent="0.25">
      <c r="A274">
        <v>259</v>
      </c>
      <c r="B274" s="225">
        <v>41120</v>
      </c>
      <c r="C274" s="74">
        <v>16.32</v>
      </c>
      <c r="D274" s="74">
        <v>16.5</v>
      </c>
      <c r="E274" s="74">
        <v>15.95</v>
      </c>
      <c r="F274" s="74">
        <v>16.12</v>
      </c>
      <c r="G274" s="75">
        <v>5845300</v>
      </c>
      <c r="H274" s="74">
        <v>16.12</v>
      </c>
      <c r="I274" s="81">
        <f t="shared" si="20"/>
        <v>1</v>
      </c>
      <c r="J274" s="74">
        <f t="shared" si="21"/>
        <v>16.32</v>
      </c>
      <c r="K274" s="74">
        <f t="shared" si="22"/>
        <v>16.5</v>
      </c>
      <c r="L274" s="74">
        <f t="shared" si="23"/>
        <v>15.95</v>
      </c>
      <c r="M274" s="74">
        <f t="shared" si="24"/>
        <v>16.12</v>
      </c>
      <c r="N274" s="74"/>
    </row>
    <row r="275" spans="1:14" x14ac:dyDescent="0.25">
      <c r="A275">
        <v>260</v>
      </c>
      <c r="B275" s="225">
        <v>41117</v>
      </c>
      <c r="C275" s="74">
        <v>15.45</v>
      </c>
      <c r="D275" s="74">
        <v>16.21</v>
      </c>
      <c r="E275" s="74">
        <v>15.38</v>
      </c>
      <c r="F275" s="74">
        <v>15.99</v>
      </c>
      <c r="G275" s="75">
        <v>6454800</v>
      </c>
      <c r="H275" s="74">
        <v>15.99</v>
      </c>
      <c r="I275" s="81">
        <f t="shared" si="20"/>
        <v>1</v>
      </c>
      <c r="J275" s="74">
        <f t="shared" si="21"/>
        <v>15.45</v>
      </c>
      <c r="K275" s="74">
        <f t="shared" si="22"/>
        <v>16.21</v>
      </c>
      <c r="L275" s="74">
        <f t="shared" si="23"/>
        <v>15.38</v>
      </c>
      <c r="M275" s="74">
        <f t="shared" si="24"/>
        <v>15.99</v>
      </c>
      <c r="N275" s="74"/>
    </row>
    <row r="276" spans="1:14" x14ac:dyDescent="0.25">
      <c r="A276">
        <v>261</v>
      </c>
      <c r="B276" s="225">
        <v>41116</v>
      </c>
      <c r="C276" s="74">
        <v>15.07</v>
      </c>
      <c r="D276" s="74">
        <v>15.5</v>
      </c>
      <c r="E276" s="74">
        <v>14.91</v>
      </c>
      <c r="F276" s="74">
        <v>15.4</v>
      </c>
      <c r="G276" s="75">
        <v>5043700</v>
      </c>
      <c r="H276" s="74">
        <v>15.4</v>
      </c>
      <c r="I276" s="81">
        <f t="shared" si="20"/>
        <v>1</v>
      </c>
      <c r="J276" s="74">
        <f t="shared" si="21"/>
        <v>15.07</v>
      </c>
      <c r="K276" s="74">
        <f t="shared" si="22"/>
        <v>15.5</v>
      </c>
      <c r="L276" s="74">
        <f t="shared" si="23"/>
        <v>14.91</v>
      </c>
      <c r="M276" s="74">
        <f t="shared" si="24"/>
        <v>15.4</v>
      </c>
      <c r="N276" s="74"/>
    </row>
    <row r="277" spans="1:14" x14ac:dyDescent="0.25">
      <c r="A277">
        <v>262</v>
      </c>
      <c r="B277" s="225">
        <v>41115</v>
      </c>
      <c r="C277" s="74">
        <v>14.59</v>
      </c>
      <c r="D277" s="74">
        <v>15.07</v>
      </c>
      <c r="E277" s="74">
        <v>14.51</v>
      </c>
      <c r="F277" s="74">
        <v>14.73</v>
      </c>
      <c r="G277" s="75">
        <v>4343900</v>
      </c>
      <c r="H277" s="74">
        <v>14.73</v>
      </c>
      <c r="I277" s="81">
        <f t="shared" si="20"/>
        <v>1</v>
      </c>
      <c r="J277" s="74">
        <f t="shared" si="21"/>
        <v>14.59</v>
      </c>
      <c r="K277" s="74">
        <f t="shared" si="22"/>
        <v>15.07</v>
      </c>
      <c r="L277" s="74">
        <f t="shared" si="23"/>
        <v>14.51</v>
      </c>
      <c r="M277" s="74">
        <f t="shared" si="24"/>
        <v>14.73</v>
      </c>
      <c r="N277" s="74"/>
    </row>
    <row r="278" spans="1:14" x14ac:dyDescent="0.25">
      <c r="A278">
        <v>263</v>
      </c>
      <c r="B278" s="225">
        <v>41114</v>
      </c>
      <c r="C278" s="74">
        <v>14.61</v>
      </c>
      <c r="D278" s="74">
        <v>14.63</v>
      </c>
      <c r="E278" s="74">
        <v>14.24</v>
      </c>
      <c r="F278" s="74">
        <v>14.4</v>
      </c>
      <c r="G278" s="75">
        <v>2883200</v>
      </c>
      <c r="H278" s="74">
        <v>14.4</v>
      </c>
      <c r="I278" s="81">
        <f t="shared" si="20"/>
        <v>1</v>
      </c>
      <c r="J278" s="74">
        <f t="shared" si="21"/>
        <v>14.61</v>
      </c>
      <c r="K278" s="74">
        <f t="shared" si="22"/>
        <v>14.63</v>
      </c>
      <c r="L278" s="74">
        <f t="shared" si="23"/>
        <v>14.24</v>
      </c>
      <c r="M278" s="74">
        <f t="shared" si="24"/>
        <v>14.4</v>
      </c>
      <c r="N278" s="74"/>
    </row>
    <row r="279" spans="1:14" x14ac:dyDescent="0.25">
      <c r="A279">
        <v>264</v>
      </c>
      <c r="B279" s="225">
        <v>41113</v>
      </c>
      <c r="C279" s="74">
        <v>14.27</v>
      </c>
      <c r="D279" s="74">
        <v>14.62</v>
      </c>
      <c r="E279" s="74">
        <v>13.91</v>
      </c>
      <c r="F279" s="74">
        <v>14.47</v>
      </c>
      <c r="G279" s="75">
        <v>3278900</v>
      </c>
      <c r="H279" s="74">
        <v>14.47</v>
      </c>
      <c r="I279" s="81">
        <f t="shared" si="20"/>
        <v>1</v>
      </c>
      <c r="J279" s="74">
        <f t="shared" si="21"/>
        <v>14.27</v>
      </c>
      <c r="K279" s="74">
        <f t="shared" si="22"/>
        <v>14.62</v>
      </c>
      <c r="L279" s="74">
        <f t="shared" si="23"/>
        <v>13.91</v>
      </c>
      <c r="M279" s="74">
        <f t="shared" si="24"/>
        <v>14.47</v>
      </c>
      <c r="N279" s="74"/>
    </row>
    <row r="280" spans="1:14" x14ac:dyDescent="0.25">
      <c r="A280">
        <v>265</v>
      </c>
      <c r="B280" s="225">
        <v>41110</v>
      </c>
      <c r="C280" s="74">
        <v>15</v>
      </c>
      <c r="D280" s="74">
        <v>15.3</v>
      </c>
      <c r="E280" s="74">
        <v>14.77</v>
      </c>
      <c r="F280" s="74">
        <v>14.82</v>
      </c>
      <c r="G280" s="75">
        <v>5588800</v>
      </c>
      <c r="H280" s="74">
        <v>14.82</v>
      </c>
      <c r="I280" s="81">
        <f t="shared" si="20"/>
        <v>1</v>
      </c>
      <c r="J280" s="74">
        <f t="shared" si="21"/>
        <v>15</v>
      </c>
      <c r="K280" s="74">
        <f t="shared" si="22"/>
        <v>15.3</v>
      </c>
      <c r="L280" s="74">
        <f t="shared" si="23"/>
        <v>14.77</v>
      </c>
      <c r="M280" s="74">
        <f t="shared" si="24"/>
        <v>14.82</v>
      </c>
      <c r="N280" s="74"/>
    </row>
    <row r="281" spans="1:14" x14ac:dyDescent="0.25">
      <c r="A281">
        <v>266</v>
      </c>
      <c r="B281" s="225">
        <v>41109</v>
      </c>
      <c r="C281" s="74">
        <v>14.2</v>
      </c>
      <c r="D281" s="74">
        <v>15.5</v>
      </c>
      <c r="E281" s="74">
        <v>14.2</v>
      </c>
      <c r="F281" s="74">
        <v>15.28</v>
      </c>
      <c r="G281" s="75">
        <v>12790300</v>
      </c>
      <c r="H281" s="74">
        <v>15.28</v>
      </c>
      <c r="I281" s="81">
        <f t="shared" si="20"/>
        <v>1</v>
      </c>
      <c r="J281" s="74">
        <f t="shared" si="21"/>
        <v>14.2</v>
      </c>
      <c r="K281" s="74">
        <f t="shared" si="22"/>
        <v>15.5</v>
      </c>
      <c r="L281" s="74">
        <f t="shared" si="23"/>
        <v>14.2</v>
      </c>
      <c r="M281" s="74">
        <f t="shared" si="24"/>
        <v>15.28</v>
      </c>
      <c r="N281" s="74"/>
    </row>
    <row r="282" spans="1:14" x14ac:dyDescent="0.25">
      <c r="A282">
        <v>267</v>
      </c>
      <c r="B282" s="225">
        <v>41108</v>
      </c>
      <c r="C282" s="74">
        <v>13.58</v>
      </c>
      <c r="D282" s="74">
        <v>14.51</v>
      </c>
      <c r="E282" s="74">
        <v>13.55</v>
      </c>
      <c r="F282" s="74">
        <v>14.2</v>
      </c>
      <c r="G282" s="75">
        <v>7609000</v>
      </c>
      <c r="H282" s="74">
        <v>14.2</v>
      </c>
      <c r="I282" s="81">
        <f t="shared" si="20"/>
        <v>1</v>
      </c>
      <c r="J282" s="74">
        <f t="shared" si="21"/>
        <v>13.58</v>
      </c>
      <c r="K282" s="74">
        <f t="shared" si="22"/>
        <v>14.51</v>
      </c>
      <c r="L282" s="74">
        <f t="shared" si="23"/>
        <v>13.55</v>
      </c>
      <c r="M282" s="74">
        <f t="shared" si="24"/>
        <v>14.2</v>
      </c>
      <c r="N282" s="74"/>
    </row>
    <row r="283" spans="1:14" x14ac:dyDescent="0.25">
      <c r="A283">
        <v>268</v>
      </c>
      <c r="B283" s="225">
        <v>41107</v>
      </c>
      <c r="C283" s="74">
        <v>13.7</v>
      </c>
      <c r="D283" s="74">
        <v>13.73</v>
      </c>
      <c r="E283" s="74">
        <v>13.08</v>
      </c>
      <c r="F283" s="74">
        <v>13.48</v>
      </c>
      <c r="G283" s="75">
        <v>6834900</v>
      </c>
      <c r="H283" s="74">
        <v>13.48</v>
      </c>
      <c r="I283" s="81">
        <f t="shared" si="20"/>
        <v>1</v>
      </c>
      <c r="J283" s="74">
        <f t="shared" si="21"/>
        <v>13.7</v>
      </c>
      <c r="K283" s="74">
        <f t="shared" si="22"/>
        <v>13.73</v>
      </c>
      <c r="L283" s="74">
        <f t="shared" si="23"/>
        <v>13.08</v>
      </c>
      <c r="M283" s="74">
        <f t="shared" si="24"/>
        <v>13.48</v>
      </c>
      <c r="N283" s="74"/>
    </row>
    <row r="284" spans="1:14" x14ac:dyDescent="0.25">
      <c r="A284">
        <v>269</v>
      </c>
      <c r="B284" s="225">
        <v>41106</v>
      </c>
      <c r="C284" s="74">
        <v>14.14</v>
      </c>
      <c r="D284" s="74">
        <v>14.3</v>
      </c>
      <c r="E284" s="74">
        <v>13.55</v>
      </c>
      <c r="F284" s="74">
        <v>13.63</v>
      </c>
      <c r="G284" s="75">
        <v>5730300</v>
      </c>
      <c r="H284" s="74">
        <v>13.63</v>
      </c>
      <c r="I284" s="81">
        <f t="shared" si="20"/>
        <v>1</v>
      </c>
      <c r="J284" s="74">
        <f t="shared" si="21"/>
        <v>14.14</v>
      </c>
      <c r="K284" s="74">
        <f t="shared" si="22"/>
        <v>14.3</v>
      </c>
      <c r="L284" s="74">
        <f t="shared" si="23"/>
        <v>13.55</v>
      </c>
      <c r="M284" s="74">
        <f t="shared" si="24"/>
        <v>13.63</v>
      </c>
      <c r="N284" s="74"/>
    </row>
    <row r="285" spans="1:14" x14ac:dyDescent="0.25">
      <c r="A285">
        <v>270</v>
      </c>
      <c r="B285" s="225">
        <v>41103</v>
      </c>
      <c r="C285" s="74">
        <v>14.19</v>
      </c>
      <c r="D285" s="74">
        <v>14.38</v>
      </c>
      <c r="E285" s="74">
        <v>14.02</v>
      </c>
      <c r="F285" s="74">
        <v>14.2</v>
      </c>
      <c r="G285" s="75">
        <v>5094800</v>
      </c>
      <c r="H285" s="74">
        <v>14.2</v>
      </c>
      <c r="I285" s="81">
        <f t="shared" si="20"/>
        <v>1</v>
      </c>
      <c r="J285" s="74">
        <f t="shared" si="21"/>
        <v>14.19</v>
      </c>
      <c r="K285" s="74">
        <f t="shared" si="22"/>
        <v>14.38</v>
      </c>
      <c r="L285" s="74">
        <f t="shared" si="23"/>
        <v>14.02</v>
      </c>
      <c r="M285" s="74">
        <f t="shared" si="24"/>
        <v>14.2</v>
      </c>
      <c r="N285" s="74"/>
    </row>
    <row r="286" spans="1:14" x14ac:dyDescent="0.25">
      <c r="A286">
        <v>271</v>
      </c>
      <c r="B286" s="225">
        <v>41102</v>
      </c>
      <c r="C286" s="74">
        <v>13.96</v>
      </c>
      <c r="D286" s="74">
        <v>14.41</v>
      </c>
      <c r="E286" s="74">
        <v>13.54</v>
      </c>
      <c r="F286" s="74">
        <v>14.23</v>
      </c>
      <c r="G286" s="75">
        <v>9627900</v>
      </c>
      <c r="H286" s="74">
        <v>14.23</v>
      </c>
      <c r="I286" s="81">
        <f t="shared" si="20"/>
        <v>1</v>
      </c>
      <c r="J286" s="74">
        <f t="shared" si="21"/>
        <v>13.96</v>
      </c>
      <c r="K286" s="74">
        <f t="shared" si="22"/>
        <v>14.41</v>
      </c>
      <c r="L286" s="74">
        <f t="shared" si="23"/>
        <v>13.54</v>
      </c>
      <c r="M286" s="74">
        <f t="shared" si="24"/>
        <v>14.23</v>
      </c>
      <c r="N286" s="74"/>
    </row>
    <row r="287" spans="1:14" x14ac:dyDescent="0.25">
      <c r="A287">
        <v>272</v>
      </c>
      <c r="B287" s="225">
        <v>41101</v>
      </c>
      <c r="C287" s="74">
        <v>15.27</v>
      </c>
      <c r="D287" s="74">
        <v>15.27</v>
      </c>
      <c r="E287" s="74">
        <v>13.97</v>
      </c>
      <c r="F287" s="74">
        <v>14.15</v>
      </c>
      <c r="G287" s="75">
        <v>12839400</v>
      </c>
      <c r="H287" s="74">
        <v>14.15</v>
      </c>
      <c r="I287" s="81">
        <f t="shared" si="20"/>
        <v>1</v>
      </c>
      <c r="J287" s="74">
        <f t="shared" si="21"/>
        <v>15.27</v>
      </c>
      <c r="K287" s="74">
        <f t="shared" si="22"/>
        <v>15.27</v>
      </c>
      <c r="L287" s="74">
        <f t="shared" si="23"/>
        <v>13.97</v>
      </c>
      <c r="M287" s="74">
        <f t="shared" si="24"/>
        <v>14.15</v>
      </c>
      <c r="N287" s="74"/>
    </row>
    <row r="288" spans="1:14" x14ac:dyDescent="0.25">
      <c r="A288">
        <v>273</v>
      </c>
      <c r="B288" s="225">
        <v>41100</v>
      </c>
      <c r="C288" s="74">
        <v>15.54</v>
      </c>
      <c r="D288" s="74">
        <v>15.84</v>
      </c>
      <c r="E288" s="74">
        <v>15.27</v>
      </c>
      <c r="F288" s="74">
        <v>15.36</v>
      </c>
      <c r="G288" s="75">
        <v>5598800</v>
      </c>
      <c r="H288" s="74">
        <v>15.36</v>
      </c>
      <c r="I288" s="81">
        <f t="shared" si="20"/>
        <v>1</v>
      </c>
      <c r="J288" s="74">
        <f t="shared" si="21"/>
        <v>15.54</v>
      </c>
      <c r="K288" s="74">
        <f t="shared" si="22"/>
        <v>15.84</v>
      </c>
      <c r="L288" s="74">
        <f t="shared" si="23"/>
        <v>15.27</v>
      </c>
      <c r="M288" s="74">
        <f t="shared" si="24"/>
        <v>15.36</v>
      </c>
      <c r="N288" s="74"/>
    </row>
    <row r="289" spans="1:14" x14ac:dyDescent="0.25">
      <c r="A289">
        <v>274</v>
      </c>
      <c r="B289" s="225">
        <v>41099</v>
      </c>
      <c r="C289" s="74">
        <v>15.82</v>
      </c>
      <c r="D289" s="74">
        <v>15.82</v>
      </c>
      <c r="E289" s="74">
        <v>15.14</v>
      </c>
      <c r="F289" s="74">
        <v>15.32</v>
      </c>
      <c r="G289" s="75">
        <v>5996600</v>
      </c>
      <c r="H289" s="74">
        <v>15.32</v>
      </c>
      <c r="I289" s="81">
        <f t="shared" si="20"/>
        <v>1</v>
      </c>
      <c r="J289" s="74">
        <f t="shared" si="21"/>
        <v>15.82</v>
      </c>
      <c r="K289" s="74">
        <f t="shared" si="22"/>
        <v>15.82</v>
      </c>
      <c r="L289" s="74">
        <f t="shared" si="23"/>
        <v>15.14</v>
      </c>
      <c r="M289" s="74">
        <f t="shared" si="24"/>
        <v>15.32</v>
      </c>
      <c r="N289" s="74"/>
    </row>
    <row r="290" spans="1:14" x14ac:dyDescent="0.25">
      <c r="A290">
        <v>275</v>
      </c>
      <c r="B290" s="225">
        <v>41096</v>
      </c>
      <c r="C290" s="74">
        <v>16.22</v>
      </c>
      <c r="D290" s="74">
        <v>16.399999999999999</v>
      </c>
      <c r="E290" s="74">
        <v>15.41</v>
      </c>
      <c r="F290" s="74">
        <v>15.91</v>
      </c>
      <c r="G290" s="75">
        <v>6457400</v>
      </c>
      <c r="H290" s="74">
        <v>15.91</v>
      </c>
      <c r="I290" s="81">
        <f t="shared" si="20"/>
        <v>1</v>
      </c>
      <c r="J290" s="74">
        <f t="shared" si="21"/>
        <v>16.22</v>
      </c>
      <c r="K290" s="74">
        <f t="shared" si="22"/>
        <v>16.399999999999999</v>
      </c>
      <c r="L290" s="74">
        <f t="shared" si="23"/>
        <v>15.41</v>
      </c>
      <c r="M290" s="74">
        <f t="shared" si="24"/>
        <v>15.91</v>
      </c>
      <c r="N290" s="74"/>
    </row>
    <row r="291" spans="1:14" x14ac:dyDescent="0.25">
      <c r="A291">
        <v>276</v>
      </c>
      <c r="B291" s="225">
        <v>41095</v>
      </c>
      <c r="C291" s="74">
        <v>16.670000000000002</v>
      </c>
      <c r="D291" s="74">
        <v>16.95</v>
      </c>
      <c r="E291" s="74">
        <v>16.53</v>
      </c>
      <c r="F291" s="74">
        <v>16.61</v>
      </c>
      <c r="G291" s="75">
        <v>3843400</v>
      </c>
      <c r="H291" s="74">
        <v>16.61</v>
      </c>
      <c r="I291" s="81">
        <f t="shared" si="20"/>
        <v>1</v>
      </c>
      <c r="J291" s="74">
        <f t="shared" si="21"/>
        <v>16.670000000000002</v>
      </c>
      <c r="K291" s="74">
        <f t="shared" si="22"/>
        <v>16.95</v>
      </c>
      <c r="L291" s="74">
        <f t="shared" si="23"/>
        <v>16.53</v>
      </c>
      <c r="M291" s="74">
        <f t="shared" si="24"/>
        <v>16.61</v>
      </c>
      <c r="N291" s="74"/>
    </row>
    <row r="292" spans="1:14" x14ac:dyDescent="0.25">
      <c r="A292">
        <v>277</v>
      </c>
      <c r="B292" s="225">
        <v>41093</v>
      </c>
      <c r="C292" s="74">
        <v>16.52</v>
      </c>
      <c r="D292" s="74">
        <v>16.86</v>
      </c>
      <c r="E292" s="74">
        <v>16.5</v>
      </c>
      <c r="F292" s="74">
        <v>16.809999999999999</v>
      </c>
      <c r="G292" s="75">
        <v>2748700</v>
      </c>
      <c r="H292" s="74">
        <v>16.809999999999999</v>
      </c>
      <c r="I292" s="81">
        <f t="shared" si="20"/>
        <v>1</v>
      </c>
      <c r="J292" s="74">
        <f t="shared" si="21"/>
        <v>16.52</v>
      </c>
      <c r="K292" s="74">
        <f t="shared" si="22"/>
        <v>16.86</v>
      </c>
      <c r="L292" s="74">
        <f t="shared" si="23"/>
        <v>16.5</v>
      </c>
      <c r="M292" s="74">
        <f t="shared" si="24"/>
        <v>16.809999999999999</v>
      </c>
      <c r="N292" s="74"/>
    </row>
    <row r="293" spans="1:14" x14ac:dyDescent="0.25">
      <c r="A293">
        <v>278</v>
      </c>
      <c r="B293" s="225">
        <v>41092</v>
      </c>
      <c r="C293" s="74">
        <v>16.29</v>
      </c>
      <c r="D293" s="74">
        <v>16.63</v>
      </c>
      <c r="E293" s="74">
        <v>15.99</v>
      </c>
      <c r="F293" s="74">
        <v>16.579999999999998</v>
      </c>
      <c r="G293" s="75">
        <v>4767900</v>
      </c>
      <c r="H293" s="74">
        <v>16.579999999999998</v>
      </c>
      <c r="I293" s="81">
        <f t="shared" si="20"/>
        <v>1</v>
      </c>
      <c r="J293" s="74">
        <f t="shared" si="21"/>
        <v>16.29</v>
      </c>
      <c r="K293" s="74">
        <f t="shared" si="22"/>
        <v>16.63</v>
      </c>
      <c r="L293" s="74">
        <f t="shared" si="23"/>
        <v>15.99</v>
      </c>
      <c r="M293" s="74">
        <f t="shared" si="24"/>
        <v>16.579999999999998</v>
      </c>
      <c r="N293" s="74"/>
    </row>
    <row r="294" spans="1:14" x14ac:dyDescent="0.25">
      <c r="A294">
        <v>279</v>
      </c>
      <c r="B294" s="225">
        <v>41089</v>
      </c>
      <c r="C294" s="74">
        <v>16.05</v>
      </c>
      <c r="D294" s="74">
        <v>16.45</v>
      </c>
      <c r="E294" s="74">
        <v>16.04</v>
      </c>
      <c r="F294" s="74">
        <v>16.37</v>
      </c>
      <c r="G294" s="75">
        <v>4793100</v>
      </c>
      <c r="H294" s="74">
        <v>16.37</v>
      </c>
      <c r="I294" s="81">
        <f t="shared" si="20"/>
        <v>1</v>
      </c>
      <c r="J294" s="74">
        <f t="shared" si="21"/>
        <v>16.05</v>
      </c>
      <c r="K294" s="74">
        <f t="shared" si="22"/>
        <v>16.45</v>
      </c>
      <c r="L294" s="74">
        <f t="shared" si="23"/>
        <v>16.04</v>
      </c>
      <c r="M294" s="74">
        <f t="shared" si="24"/>
        <v>16.37</v>
      </c>
      <c r="N294" s="74"/>
    </row>
    <row r="295" spans="1:14" x14ac:dyDescent="0.25">
      <c r="A295">
        <v>280</v>
      </c>
      <c r="B295" s="225">
        <v>41088</v>
      </c>
      <c r="C295" s="74">
        <v>15.46</v>
      </c>
      <c r="D295" s="74">
        <v>15.86</v>
      </c>
      <c r="E295" s="74">
        <v>15.37</v>
      </c>
      <c r="F295" s="74">
        <v>15.74</v>
      </c>
      <c r="G295" s="75">
        <v>3635800</v>
      </c>
      <c r="H295" s="74">
        <v>15.74</v>
      </c>
      <c r="I295" s="81">
        <f t="shared" si="20"/>
        <v>1</v>
      </c>
      <c r="J295" s="74">
        <f t="shared" si="21"/>
        <v>15.46</v>
      </c>
      <c r="K295" s="74">
        <f t="shared" si="22"/>
        <v>15.86</v>
      </c>
      <c r="L295" s="74">
        <f t="shared" si="23"/>
        <v>15.37</v>
      </c>
      <c r="M295" s="74">
        <f t="shared" si="24"/>
        <v>15.74</v>
      </c>
      <c r="N295" s="74"/>
    </row>
    <row r="296" spans="1:14" x14ac:dyDescent="0.25">
      <c r="A296">
        <v>281</v>
      </c>
      <c r="B296" s="225">
        <v>41087</v>
      </c>
      <c r="C296" s="74">
        <v>15.45</v>
      </c>
      <c r="D296" s="74">
        <v>15.79</v>
      </c>
      <c r="E296" s="74">
        <v>15.42</v>
      </c>
      <c r="F296" s="74">
        <v>15.75</v>
      </c>
      <c r="G296" s="75">
        <v>4447600</v>
      </c>
      <c r="H296" s="74">
        <v>15.75</v>
      </c>
      <c r="I296" s="81">
        <f t="shared" si="20"/>
        <v>1</v>
      </c>
      <c r="J296" s="74">
        <f t="shared" si="21"/>
        <v>15.45</v>
      </c>
      <c r="K296" s="74">
        <f t="shared" si="22"/>
        <v>15.79</v>
      </c>
      <c r="L296" s="74">
        <f t="shared" si="23"/>
        <v>15.42</v>
      </c>
      <c r="M296" s="74">
        <f t="shared" si="24"/>
        <v>15.75</v>
      </c>
      <c r="N296" s="74"/>
    </row>
    <row r="297" spans="1:14" x14ac:dyDescent="0.25">
      <c r="A297">
        <v>282</v>
      </c>
      <c r="B297" s="225">
        <v>41086</v>
      </c>
      <c r="C297" s="74">
        <v>15.32</v>
      </c>
      <c r="D297" s="74">
        <v>15.54</v>
      </c>
      <c r="E297" s="74">
        <v>15.2</v>
      </c>
      <c r="F297" s="74">
        <v>15.47</v>
      </c>
      <c r="G297" s="75">
        <v>4264700</v>
      </c>
      <c r="H297" s="74">
        <v>15.47</v>
      </c>
      <c r="I297" s="81">
        <f t="shared" si="20"/>
        <v>1</v>
      </c>
      <c r="J297" s="74">
        <f t="shared" si="21"/>
        <v>15.32</v>
      </c>
      <c r="K297" s="74">
        <f t="shared" si="22"/>
        <v>15.54</v>
      </c>
      <c r="L297" s="74">
        <f t="shared" si="23"/>
        <v>15.2</v>
      </c>
      <c r="M297" s="74">
        <f t="shared" si="24"/>
        <v>15.47</v>
      </c>
      <c r="N297" s="74"/>
    </row>
    <row r="298" spans="1:14" x14ac:dyDescent="0.25">
      <c r="A298">
        <v>283</v>
      </c>
      <c r="B298" s="225">
        <v>41085</v>
      </c>
      <c r="C298" s="74">
        <v>15.25</v>
      </c>
      <c r="D298" s="74">
        <v>15.26</v>
      </c>
      <c r="E298" s="74">
        <v>14.91</v>
      </c>
      <c r="F298" s="74">
        <v>15.17</v>
      </c>
      <c r="G298" s="75">
        <v>3580500</v>
      </c>
      <c r="H298" s="74">
        <v>15.17</v>
      </c>
      <c r="I298" s="81">
        <f t="shared" si="20"/>
        <v>1</v>
      </c>
      <c r="J298" s="74">
        <f t="shared" si="21"/>
        <v>15.25</v>
      </c>
      <c r="K298" s="74">
        <f t="shared" si="22"/>
        <v>15.26</v>
      </c>
      <c r="L298" s="74">
        <f t="shared" si="23"/>
        <v>14.91</v>
      </c>
      <c r="M298" s="74">
        <f t="shared" si="24"/>
        <v>15.17</v>
      </c>
      <c r="N298" s="74"/>
    </row>
    <row r="299" spans="1:14" x14ac:dyDescent="0.25">
      <c r="A299">
        <v>284</v>
      </c>
      <c r="B299" s="225">
        <v>41082</v>
      </c>
      <c r="C299" s="74">
        <v>15.36</v>
      </c>
      <c r="D299" s="74">
        <v>15.54</v>
      </c>
      <c r="E299" s="74">
        <v>15.21</v>
      </c>
      <c r="F299" s="74">
        <v>15.51</v>
      </c>
      <c r="G299" s="75">
        <v>13929600</v>
      </c>
      <c r="H299" s="74">
        <v>15.51</v>
      </c>
      <c r="I299" s="81">
        <f t="shared" si="20"/>
        <v>1</v>
      </c>
      <c r="J299" s="74">
        <f t="shared" si="21"/>
        <v>15.36</v>
      </c>
      <c r="K299" s="74">
        <f t="shared" si="22"/>
        <v>15.54</v>
      </c>
      <c r="L299" s="74">
        <f t="shared" si="23"/>
        <v>15.21</v>
      </c>
      <c r="M299" s="74">
        <f t="shared" si="24"/>
        <v>15.51</v>
      </c>
      <c r="N299" s="74"/>
    </row>
    <row r="300" spans="1:14" x14ac:dyDescent="0.25">
      <c r="A300">
        <v>285</v>
      </c>
      <c r="B300" s="225">
        <v>41081</v>
      </c>
      <c r="C300" s="74">
        <v>15.63</v>
      </c>
      <c r="D300" s="74">
        <v>15.78</v>
      </c>
      <c r="E300" s="74">
        <v>15.22</v>
      </c>
      <c r="F300" s="74">
        <v>15.31</v>
      </c>
      <c r="G300" s="75">
        <v>5041800</v>
      </c>
      <c r="H300" s="74">
        <v>15.31</v>
      </c>
      <c r="I300" s="81">
        <f t="shared" si="20"/>
        <v>1</v>
      </c>
      <c r="J300" s="74">
        <f t="shared" si="21"/>
        <v>15.63</v>
      </c>
      <c r="K300" s="74">
        <f t="shared" si="22"/>
        <v>15.78</v>
      </c>
      <c r="L300" s="74">
        <f t="shared" si="23"/>
        <v>15.22</v>
      </c>
      <c r="M300" s="74">
        <f t="shared" si="24"/>
        <v>15.31</v>
      </c>
      <c r="N300" s="74"/>
    </row>
    <row r="301" spans="1:14" x14ac:dyDescent="0.25">
      <c r="A301">
        <v>286</v>
      </c>
      <c r="B301" s="225">
        <v>41080</v>
      </c>
      <c r="C301" s="74">
        <v>15.74</v>
      </c>
      <c r="D301" s="74">
        <v>15.97</v>
      </c>
      <c r="E301" s="74">
        <v>15.67</v>
      </c>
      <c r="F301" s="74">
        <v>15.88</v>
      </c>
      <c r="G301" s="75">
        <v>4834900</v>
      </c>
      <c r="H301" s="74">
        <v>15.88</v>
      </c>
      <c r="I301" s="81">
        <f t="shared" si="20"/>
        <v>1</v>
      </c>
      <c r="J301" s="74">
        <f t="shared" si="21"/>
        <v>15.74</v>
      </c>
      <c r="K301" s="74">
        <f t="shared" si="22"/>
        <v>15.97</v>
      </c>
      <c r="L301" s="74">
        <f t="shared" si="23"/>
        <v>15.67</v>
      </c>
      <c r="M301" s="74">
        <f t="shared" si="24"/>
        <v>15.88</v>
      </c>
      <c r="N301" s="74"/>
    </row>
    <row r="302" spans="1:14" x14ac:dyDescent="0.25">
      <c r="A302">
        <v>287</v>
      </c>
      <c r="B302" s="225">
        <v>41079</v>
      </c>
      <c r="C302" s="74">
        <v>15.7</v>
      </c>
      <c r="D302" s="74">
        <v>15.92</v>
      </c>
      <c r="E302" s="74">
        <v>15.65</v>
      </c>
      <c r="F302" s="74">
        <v>15.78</v>
      </c>
      <c r="G302" s="75">
        <v>3461600</v>
      </c>
      <c r="H302" s="74">
        <v>15.78</v>
      </c>
      <c r="I302" s="81">
        <f t="shared" si="20"/>
        <v>1</v>
      </c>
      <c r="J302" s="74">
        <f t="shared" si="21"/>
        <v>15.7</v>
      </c>
      <c r="K302" s="74">
        <f t="shared" si="22"/>
        <v>15.92</v>
      </c>
      <c r="L302" s="74">
        <f t="shared" si="23"/>
        <v>15.65</v>
      </c>
      <c r="M302" s="74">
        <f t="shared" si="24"/>
        <v>15.78</v>
      </c>
      <c r="N302" s="74"/>
    </row>
    <row r="303" spans="1:14" x14ac:dyDescent="0.25">
      <c r="A303">
        <v>288</v>
      </c>
      <c r="B303" s="225">
        <v>41078</v>
      </c>
      <c r="C303" s="74">
        <v>15.45</v>
      </c>
      <c r="D303" s="74">
        <v>15.76</v>
      </c>
      <c r="E303" s="74">
        <v>15.3</v>
      </c>
      <c r="F303" s="74">
        <v>15.67</v>
      </c>
      <c r="G303" s="75">
        <v>3932000</v>
      </c>
      <c r="H303" s="74">
        <v>15.67</v>
      </c>
      <c r="I303" s="81">
        <f t="shared" si="20"/>
        <v>1</v>
      </c>
      <c r="J303" s="74">
        <f t="shared" si="21"/>
        <v>15.45</v>
      </c>
      <c r="K303" s="74">
        <f t="shared" si="22"/>
        <v>15.76</v>
      </c>
      <c r="L303" s="74">
        <f t="shared" si="23"/>
        <v>15.3</v>
      </c>
      <c r="M303" s="74">
        <f t="shared" si="24"/>
        <v>15.67</v>
      </c>
      <c r="N303" s="74"/>
    </row>
    <row r="304" spans="1:14" x14ac:dyDescent="0.25">
      <c r="A304">
        <v>289</v>
      </c>
      <c r="B304" s="225">
        <v>41075</v>
      </c>
      <c r="C304" s="74">
        <v>15.08</v>
      </c>
      <c r="D304" s="74">
        <v>15.52</v>
      </c>
      <c r="E304" s="74">
        <v>14.92</v>
      </c>
      <c r="F304" s="74">
        <v>15.51</v>
      </c>
      <c r="G304" s="75">
        <v>4452700</v>
      </c>
      <c r="H304" s="74">
        <v>15.51</v>
      </c>
      <c r="I304" s="81">
        <f t="shared" si="20"/>
        <v>1</v>
      </c>
      <c r="J304" s="74">
        <f t="shared" si="21"/>
        <v>15.08</v>
      </c>
      <c r="K304" s="74">
        <f t="shared" si="22"/>
        <v>15.52</v>
      </c>
      <c r="L304" s="74">
        <f t="shared" si="23"/>
        <v>14.92</v>
      </c>
      <c r="M304" s="74">
        <f t="shared" si="24"/>
        <v>15.51</v>
      </c>
      <c r="N304" s="74"/>
    </row>
    <row r="305" spans="1:14" x14ac:dyDescent="0.25">
      <c r="A305">
        <v>290</v>
      </c>
      <c r="B305" s="225">
        <v>41074</v>
      </c>
      <c r="C305" s="74">
        <v>14.6</v>
      </c>
      <c r="D305" s="74">
        <v>15.11</v>
      </c>
      <c r="E305" s="74">
        <v>14.33</v>
      </c>
      <c r="F305" s="74">
        <v>15.06</v>
      </c>
      <c r="G305" s="75">
        <v>5397400</v>
      </c>
      <c r="H305" s="74">
        <v>15.06</v>
      </c>
      <c r="I305" s="81">
        <f t="shared" si="20"/>
        <v>1</v>
      </c>
      <c r="J305" s="74">
        <f t="shared" si="21"/>
        <v>14.6</v>
      </c>
      <c r="K305" s="74">
        <f t="shared" si="22"/>
        <v>15.11</v>
      </c>
      <c r="L305" s="74">
        <f t="shared" si="23"/>
        <v>14.33</v>
      </c>
      <c r="M305" s="74">
        <f t="shared" si="24"/>
        <v>15.06</v>
      </c>
      <c r="N305" s="74"/>
    </row>
    <row r="306" spans="1:14" x14ac:dyDescent="0.25">
      <c r="A306">
        <v>291</v>
      </c>
      <c r="B306" s="225">
        <v>41073</v>
      </c>
      <c r="C306" s="74">
        <v>14.46</v>
      </c>
      <c r="D306" s="74">
        <v>14.76</v>
      </c>
      <c r="E306" s="74">
        <v>14.35</v>
      </c>
      <c r="F306" s="74">
        <v>14.61</v>
      </c>
      <c r="G306" s="75">
        <v>8053700</v>
      </c>
      <c r="H306" s="74">
        <v>14.61</v>
      </c>
      <c r="I306" s="81">
        <f t="shared" si="20"/>
        <v>1</v>
      </c>
      <c r="J306" s="74">
        <f t="shared" si="21"/>
        <v>14.46</v>
      </c>
      <c r="K306" s="74">
        <f t="shared" si="22"/>
        <v>14.76</v>
      </c>
      <c r="L306" s="74">
        <f t="shared" si="23"/>
        <v>14.35</v>
      </c>
      <c r="M306" s="74">
        <f t="shared" si="24"/>
        <v>14.61</v>
      </c>
      <c r="N306" s="74"/>
    </row>
    <row r="307" spans="1:14" x14ac:dyDescent="0.25">
      <c r="A307">
        <v>292</v>
      </c>
      <c r="B307" s="225">
        <v>41072</v>
      </c>
      <c r="C307" s="74">
        <v>14.3</v>
      </c>
      <c r="D307" s="74">
        <v>14.59</v>
      </c>
      <c r="E307" s="74">
        <v>14.08</v>
      </c>
      <c r="F307" s="74">
        <v>14.52</v>
      </c>
      <c r="G307" s="75">
        <v>5930300</v>
      </c>
      <c r="H307" s="74">
        <v>14.52</v>
      </c>
      <c r="I307" s="81">
        <f t="shared" si="20"/>
        <v>1</v>
      </c>
      <c r="J307" s="74">
        <f t="shared" si="21"/>
        <v>14.3</v>
      </c>
      <c r="K307" s="74">
        <f t="shared" si="22"/>
        <v>14.59</v>
      </c>
      <c r="L307" s="74">
        <f t="shared" si="23"/>
        <v>14.08</v>
      </c>
      <c r="M307" s="74">
        <f t="shared" si="24"/>
        <v>14.52</v>
      </c>
      <c r="N307" s="74"/>
    </row>
    <row r="308" spans="1:14" x14ac:dyDescent="0.25">
      <c r="A308">
        <v>293</v>
      </c>
      <c r="B308" s="225">
        <v>41071</v>
      </c>
      <c r="C308" s="74">
        <v>14.81</v>
      </c>
      <c r="D308" s="74">
        <v>14.87</v>
      </c>
      <c r="E308" s="74">
        <v>13.83</v>
      </c>
      <c r="F308" s="74">
        <v>14.12</v>
      </c>
      <c r="G308" s="75">
        <v>9577700</v>
      </c>
      <c r="H308" s="74">
        <v>14.12</v>
      </c>
      <c r="I308" s="81">
        <f t="shared" si="20"/>
        <v>1</v>
      </c>
      <c r="J308" s="74">
        <f t="shared" si="21"/>
        <v>14.81</v>
      </c>
      <c r="K308" s="74">
        <f t="shared" si="22"/>
        <v>14.87</v>
      </c>
      <c r="L308" s="74">
        <f t="shared" si="23"/>
        <v>13.83</v>
      </c>
      <c r="M308" s="74">
        <f t="shared" si="24"/>
        <v>14.12</v>
      </c>
      <c r="N308" s="74"/>
    </row>
    <row r="309" spans="1:14" x14ac:dyDescent="0.25">
      <c r="A309">
        <v>294</v>
      </c>
      <c r="B309" s="225">
        <v>41068</v>
      </c>
      <c r="C309" s="74">
        <v>14.12</v>
      </c>
      <c r="D309" s="74">
        <v>14.82</v>
      </c>
      <c r="E309" s="74">
        <v>14.02</v>
      </c>
      <c r="F309" s="74">
        <v>14.69</v>
      </c>
      <c r="G309" s="75">
        <v>9378300</v>
      </c>
      <c r="H309" s="74">
        <v>14.69</v>
      </c>
      <c r="I309" s="81">
        <f t="shared" si="20"/>
        <v>1</v>
      </c>
      <c r="J309" s="74">
        <f t="shared" si="21"/>
        <v>14.12</v>
      </c>
      <c r="K309" s="74">
        <f t="shared" si="22"/>
        <v>14.82</v>
      </c>
      <c r="L309" s="74">
        <f t="shared" si="23"/>
        <v>14.02</v>
      </c>
      <c r="M309" s="74">
        <f t="shared" si="24"/>
        <v>14.69</v>
      </c>
      <c r="N309" s="74"/>
    </row>
    <row r="310" spans="1:14" x14ac:dyDescent="0.25">
      <c r="A310">
        <v>295</v>
      </c>
      <c r="B310" s="225">
        <v>41067</v>
      </c>
      <c r="C310" s="74">
        <v>14.03</v>
      </c>
      <c r="D310" s="74">
        <v>14.28</v>
      </c>
      <c r="E310" s="74">
        <v>13.8</v>
      </c>
      <c r="F310" s="74">
        <v>14.22</v>
      </c>
      <c r="G310" s="75">
        <v>9335300</v>
      </c>
      <c r="H310" s="74">
        <v>14.22</v>
      </c>
      <c r="I310" s="81">
        <f t="shared" si="20"/>
        <v>1</v>
      </c>
      <c r="J310" s="74">
        <f t="shared" si="21"/>
        <v>14.03</v>
      </c>
      <c r="K310" s="74">
        <f t="shared" si="22"/>
        <v>14.28</v>
      </c>
      <c r="L310" s="74">
        <f t="shared" si="23"/>
        <v>13.8</v>
      </c>
      <c r="M310" s="74">
        <f t="shared" si="24"/>
        <v>14.22</v>
      </c>
      <c r="N310" s="74"/>
    </row>
    <row r="311" spans="1:14" x14ac:dyDescent="0.25">
      <c r="A311">
        <v>296</v>
      </c>
      <c r="B311" s="225">
        <v>41066</v>
      </c>
      <c r="C311" s="74">
        <v>13.47</v>
      </c>
      <c r="D311" s="74">
        <v>14.1</v>
      </c>
      <c r="E311" s="74">
        <v>13.47</v>
      </c>
      <c r="F311" s="74">
        <v>13.89</v>
      </c>
      <c r="G311" s="75">
        <v>5155900</v>
      </c>
      <c r="H311" s="74">
        <v>13.89</v>
      </c>
      <c r="I311" s="81">
        <f t="shared" si="20"/>
        <v>1</v>
      </c>
      <c r="J311" s="74">
        <f t="shared" si="21"/>
        <v>13.47</v>
      </c>
      <c r="K311" s="74">
        <f t="shared" si="22"/>
        <v>14.1</v>
      </c>
      <c r="L311" s="74">
        <f t="shared" si="23"/>
        <v>13.47</v>
      </c>
      <c r="M311" s="74">
        <f t="shared" si="24"/>
        <v>13.89</v>
      </c>
      <c r="N311" s="74"/>
    </row>
    <row r="312" spans="1:14" x14ac:dyDescent="0.25">
      <c r="A312">
        <v>297</v>
      </c>
      <c r="B312" s="225">
        <v>41065</v>
      </c>
      <c r="C312" s="74">
        <v>12.67</v>
      </c>
      <c r="D312" s="74">
        <v>13.37</v>
      </c>
      <c r="E312" s="74">
        <v>12.63</v>
      </c>
      <c r="F312" s="74">
        <v>13.28</v>
      </c>
      <c r="G312" s="75">
        <v>4723600</v>
      </c>
      <c r="H312" s="74">
        <v>13.28</v>
      </c>
      <c r="I312" s="81">
        <f t="shared" si="20"/>
        <v>1</v>
      </c>
      <c r="J312" s="74">
        <f t="shared" si="21"/>
        <v>12.67</v>
      </c>
      <c r="K312" s="74">
        <f t="shared" si="22"/>
        <v>13.37</v>
      </c>
      <c r="L312" s="74">
        <f t="shared" si="23"/>
        <v>12.63</v>
      </c>
      <c r="M312" s="74">
        <f t="shared" si="24"/>
        <v>13.28</v>
      </c>
      <c r="N312" s="74"/>
    </row>
    <row r="313" spans="1:14" x14ac:dyDescent="0.25">
      <c r="A313">
        <v>298</v>
      </c>
      <c r="B313" s="225">
        <v>41064</v>
      </c>
      <c r="C313" s="74">
        <v>12.78</v>
      </c>
      <c r="D313" s="74">
        <v>12.97</v>
      </c>
      <c r="E313" s="74">
        <v>12.25</v>
      </c>
      <c r="F313" s="74">
        <v>12.7</v>
      </c>
      <c r="G313" s="75">
        <v>5557200</v>
      </c>
      <c r="H313" s="74">
        <v>12.7</v>
      </c>
      <c r="I313" s="81">
        <f t="shared" si="20"/>
        <v>1</v>
      </c>
      <c r="J313" s="74">
        <f t="shared" si="21"/>
        <v>12.78</v>
      </c>
      <c r="K313" s="74">
        <f t="shared" si="22"/>
        <v>12.97</v>
      </c>
      <c r="L313" s="74">
        <f t="shared" si="23"/>
        <v>12.25</v>
      </c>
      <c r="M313" s="74">
        <f t="shared" si="24"/>
        <v>12.7</v>
      </c>
      <c r="N313" s="74"/>
    </row>
    <row r="314" spans="1:14" x14ac:dyDescent="0.25">
      <c r="A314">
        <v>299</v>
      </c>
      <c r="B314" s="225">
        <v>41061</v>
      </c>
      <c r="C314" s="74">
        <v>13.29</v>
      </c>
      <c r="D314" s="74">
        <v>13.41</v>
      </c>
      <c r="E314" s="74">
        <v>12.66</v>
      </c>
      <c r="F314" s="74">
        <v>12.68</v>
      </c>
      <c r="G314" s="75">
        <v>9972000</v>
      </c>
      <c r="H314" s="74">
        <v>12.68</v>
      </c>
      <c r="I314" s="81">
        <f t="shared" si="20"/>
        <v>1</v>
      </c>
      <c r="J314" s="74">
        <f t="shared" si="21"/>
        <v>13.29</v>
      </c>
      <c r="K314" s="74">
        <f t="shared" si="22"/>
        <v>13.41</v>
      </c>
      <c r="L314" s="74">
        <f t="shared" si="23"/>
        <v>12.66</v>
      </c>
      <c r="M314" s="74">
        <f t="shared" si="24"/>
        <v>12.68</v>
      </c>
      <c r="N314" s="74"/>
    </row>
    <row r="315" spans="1:14" x14ac:dyDescent="0.25">
      <c r="A315">
        <v>300</v>
      </c>
      <c r="B315" s="225">
        <v>41060</v>
      </c>
      <c r="C315" s="74">
        <v>12.51</v>
      </c>
      <c r="D315" s="74">
        <v>13.67</v>
      </c>
      <c r="E315" s="74">
        <v>12.45</v>
      </c>
      <c r="F315" s="74">
        <v>13.55</v>
      </c>
      <c r="G315" s="75">
        <v>21070300</v>
      </c>
      <c r="H315" s="74">
        <v>13.55</v>
      </c>
      <c r="I315" s="81">
        <f t="shared" si="20"/>
        <v>1</v>
      </c>
      <c r="J315" s="74">
        <f t="shared" si="21"/>
        <v>12.51</v>
      </c>
      <c r="K315" s="74">
        <f t="shared" si="22"/>
        <v>13.67</v>
      </c>
      <c r="L315" s="74">
        <f t="shared" si="23"/>
        <v>12.45</v>
      </c>
      <c r="M315" s="74">
        <f t="shared" si="24"/>
        <v>13.55</v>
      </c>
      <c r="N315" s="74"/>
    </row>
    <row r="316" spans="1:14" x14ac:dyDescent="0.25">
      <c r="A316">
        <v>301</v>
      </c>
      <c r="B316" s="225">
        <v>41059</v>
      </c>
      <c r="C316" s="74">
        <v>12.19</v>
      </c>
      <c r="D316" s="74">
        <v>12.19</v>
      </c>
      <c r="E316" s="74">
        <v>11.65</v>
      </c>
      <c r="F316" s="74">
        <v>11.88</v>
      </c>
      <c r="G316" s="75">
        <v>9029800</v>
      </c>
      <c r="H316" s="74">
        <v>11.88</v>
      </c>
      <c r="I316" s="81">
        <f t="shared" si="20"/>
        <v>1</v>
      </c>
      <c r="J316" s="74">
        <f t="shared" si="21"/>
        <v>12.19</v>
      </c>
      <c r="K316" s="74">
        <f t="shared" si="22"/>
        <v>12.19</v>
      </c>
      <c r="L316" s="74">
        <f t="shared" si="23"/>
        <v>11.65</v>
      </c>
      <c r="M316" s="74">
        <f t="shared" si="24"/>
        <v>11.88</v>
      </c>
      <c r="N316" s="74"/>
    </row>
    <row r="317" spans="1:14" x14ac:dyDescent="0.25">
      <c r="A317">
        <v>302</v>
      </c>
      <c r="B317" s="225">
        <v>41058</v>
      </c>
      <c r="C317" s="74">
        <v>11.93</v>
      </c>
      <c r="D317" s="74">
        <v>12.37</v>
      </c>
      <c r="E317" s="74">
        <v>11.85</v>
      </c>
      <c r="F317" s="74">
        <v>12.34</v>
      </c>
      <c r="G317" s="75">
        <v>4901500</v>
      </c>
      <c r="H317" s="74">
        <v>12.34</v>
      </c>
      <c r="I317" s="81">
        <f t="shared" si="20"/>
        <v>1</v>
      </c>
      <c r="J317" s="74">
        <f t="shared" si="21"/>
        <v>11.93</v>
      </c>
      <c r="K317" s="74">
        <f t="shared" si="22"/>
        <v>12.37</v>
      </c>
      <c r="L317" s="74">
        <f t="shared" si="23"/>
        <v>11.85</v>
      </c>
      <c r="M317" s="74">
        <f t="shared" si="24"/>
        <v>12.34</v>
      </c>
      <c r="N317" s="74"/>
    </row>
    <row r="318" spans="1:14" x14ac:dyDescent="0.25">
      <c r="A318">
        <v>303</v>
      </c>
      <c r="B318" s="225">
        <v>41054</v>
      </c>
      <c r="C318" s="74">
        <v>11.99</v>
      </c>
      <c r="D318" s="74">
        <v>12.15</v>
      </c>
      <c r="E318" s="74">
        <v>11.78</v>
      </c>
      <c r="F318" s="74">
        <v>11.84</v>
      </c>
      <c r="G318" s="75">
        <v>4025100</v>
      </c>
      <c r="H318" s="74">
        <v>11.84</v>
      </c>
      <c r="I318" s="81">
        <f t="shared" si="20"/>
        <v>1</v>
      </c>
      <c r="J318" s="74">
        <f t="shared" si="21"/>
        <v>11.99</v>
      </c>
      <c r="K318" s="74">
        <f t="shared" si="22"/>
        <v>12.15</v>
      </c>
      <c r="L318" s="74">
        <f t="shared" si="23"/>
        <v>11.78</v>
      </c>
      <c r="M318" s="74">
        <f t="shared" si="24"/>
        <v>11.84</v>
      </c>
      <c r="N318" s="74"/>
    </row>
    <row r="319" spans="1:14" x14ac:dyDescent="0.25">
      <c r="A319">
        <v>304</v>
      </c>
      <c r="B319" s="225">
        <v>41053</v>
      </c>
      <c r="C319" s="74">
        <v>12.22</v>
      </c>
      <c r="D319" s="74">
        <v>12.24</v>
      </c>
      <c r="E319" s="74">
        <v>11.75</v>
      </c>
      <c r="F319" s="74">
        <v>11.95</v>
      </c>
      <c r="G319" s="75">
        <v>4843400</v>
      </c>
      <c r="H319" s="74">
        <v>11.95</v>
      </c>
      <c r="I319" s="81">
        <f t="shared" si="20"/>
        <v>1</v>
      </c>
      <c r="J319" s="74">
        <f t="shared" si="21"/>
        <v>12.22</v>
      </c>
      <c r="K319" s="74">
        <f t="shared" si="22"/>
        <v>12.24</v>
      </c>
      <c r="L319" s="74">
        <f t="shared" si="23"/>
        <v>11.75</v>
      </c>
      <c r="M319" s="74">
        <f t="shared" si="24"/>
        <v>11.95</v>
      </c>
      <c r="N319" s="74"/>
    </row>
    <row r="320" spans="1:14" x14ac:dyDescent="0.25">
      <c r="A320">
        <v>305</v>
      </c>
      <c r="B320" s="225">
        <v>41052</v>
      </c>
      <c r="C320" s="74">
        <v>12.02</v>
      </c>
      <c r="D320" s="74">
        <v>12.3</v>
      </c>
      <c r="E320" s="74">
        <v>11.83</v>
      </c>
      <c r="F320" s="74">
        <v>12.19</v>
      </c>
      <c r="G320" s="75">
        <v>4978200</v>
      </c>
      <c r="H320" s="74">
        <v>12.19</v>
      </c>
      <c r="I320" s="81">
        <f t="shared" si="20"/>
        <v>1</v>
      </c>
      <c r="J320" s="74">
        <f t="shared" si="21"/>
        <v>12.02</v>
      </c>
      <c r="K320" s="74">
        <f t="shared" si="22"/>
        <v>12.3</v>
      </c>
      <c r="L320" s="74">
        <f t="shared" si="23"/>
        <v>11.83</v>
      </c>
      <c r="M320" s="74">
        <f t="shared" si="24"/>
        <v>12.19</v>
      </c>
      <c r="N320" s="74"/>
    </row>
    <row r="321" spans="1:14" x14ac:dyDescent="0.25">
      <c r="A321">
        <v>306</v>
      </c>
      <c r="B321" s="225">
        <v>41051</v>
      </c>
      <c r="C321" s="74">
        <v>12.3</v>
      </c>
      <c r="D321" s="74">
        <v>12.63</v>
      </c>
      <c r="E321" s="74">
        <v>12.08</v>
      </c>
      <c r="F321" s="74">
        <v>12.24</v>
      </c>
      <c r="G321" s="75">
        <v>3626800</v>
      </c>
      <c r="H321" s="74">
        <v>12.24</v>
      </c>
      <c r="I321" s="81">
        <f t="shared" si="20"/>
        <v>1</v>
      </c>
      <c r="J321" s="74">
        <f t="shared" si="21"/>
        <v>12.3</v>
      </c>
      <c r="K321" s="74">
        <f t="shared" si="22"/>
        <v>12.63</v>
      </c>
      <c r="L321" s="74">
        <f t="shared" si="23"/>
        <v>12.08</v>
      </c>
      <c r="M321" s="74">
        <f t="shared" si="24"/>
        <v>12.24</v>
      </c>
      <c r="N321" s="74"/>
    </row>
    <row r="322" spans="1:14" x14ac:dyDescent="0.25">
      <c r="A322">
        <v>307</v>
      </c>
      <c r="B322" s="225">
        <v>41050</v>
      </c>
      <c r="C322" s="74">
        <v>11.59</v>
      </c>
      <c r="D322" s="74">
        <v>12.47</v>
      </c>
      <c r="E322" s="74">
        <v>11.57</v>
      </c>
      <c r="F322" s="74">
        <v>12.25</v>
      </c>
      <c r="G322" s="75">
        <v>5161500</v>
      </c>
      <c r="H322" s="74">
        <v>12.25</v>
      </c>
      <c r="I322" s="81">
        <f t="shared" si="20"/>
        <v>1</v>
      </c>
      <c r="J322" s="74">
        <f t="shared" si="21"/>
        <v>11.59</v>
      </c>
      <c r="K322" s="74">
        <f t="shared" si="22"/>
        <v>12.47</v>
      </c>
      <c r="L322" s="74">
        <f t="shared" si="23"/>
        <v>11.57</v>
      </c>
      <c r="M322" s="74">
        <f t="shared" si="24"/>
        <v>12.25</v>
      </c>
      <c r="N322" s="74"/>
    </row>
    <row r="323" spans="1:14" x14ac:dyDescent="0.25">
      <c r="A323">
        <v>308</v>
      </c>
      <c r="B323" s="225">
        <v>41047</v>
      </c>
      <c r="C323" s="74">
        <v>11.85</v>
      </c>
      <c r="D323" s="74">
        <v>11.96</v>
      </c>
      <c r="E323" s="74">
        <v>11.45</v>
      </c>
      <c r="F323" s="74">
        <v>11.49</v>
      </c>
      <c r="G323" s="75">
        <v>3568400</v>
      </c>
      <c r="H323" s="74">
        <v>11.49</v>
      </c>
      <c r="I323" s="81">
        <f t="shared" si="20"/>
        <v>1</v>
      </c>
      <c r="J323" s="74">
        <f t="shared" si="21"/>
        <v>11.85</v>
      </c>
      <c r="K323" s="74">
        <f t="shared" si="22"/>
        <v>11.96</v>
      </c>
      <c r="L323" s="74">
        <f t="shared" si="23"/>
        <v>11.45</v>
      </c>
      <c r="M323" s="74">
        <f t="shared" si="24"/>
        <v>11.49</v>
      </c>
      <c r="N323" s="74"/>
    </row>
    <row r="324" spans="1:14" x14ac:dyDescent="0.25">
      <c r="A324">
        <v>309</v>
      </c>
      <c r="B324" s="225">
        <v>41046</v>
      </c>
      <c r="C324" s="74">
        <v>12.39</v>
      </c>
      <c r="D324" s="74">
        <v>12.59</v>
      </c>
      <c r="E324" s="74">
        <v>11.76</v>
      </c>
      <c r="F324" s="74">
        <v>11.77</v>
      </c>
      <c r="G324" s="75">
        <v>4466600</v>
      </c>
      <c r="H324" s="74">
        <v>11.77</v>
      </c>
      <c r="I324" s="81">
        <f t="shared" si="20"/>
        <v>1</v>
      </c>
      <c r="J324" s="74">
        <f t="shared" si="21"/>
        <v>12.39</v>
      </c>
      <c r="K324" s="74">
        <f t="shared" si="22"/>
        <v>12.59</v>
      </c>
      <c r="L324" s="74">
        <f t="shared" si="23"/>
        <v>11.76</v>
      </c>
      <c r="M324" s="74">
        <f t="shared" si="24"/>
        <v>11.77</v>
      </c>
      <c r="N324" s="74"/>
    </row>
    <row r="325" spans="1:14" x14ac:dyDescent="0.25">
      <c r="A325">
        <v>310</v>
      </c>
      <c r="B325" s="225">
        <v>41045</v>
      </c>
      <c r="C325" s="74">
        <v>13.15</v>
      </c>
      <c r="D325" s="74">
        <v>13.23</v>
      </c>
      <c r="E325" s="74">
        <v>12.33</v>
      </c>
      <c r="F325" s="74">
        <v>12.39</v>
      </c>
      <c r="G325" s="75">
        <v>6161800</v>
      </c>
      <c r="H325" s="74">
        <v>12.39</v>
      </c>
      <c r="I325" s="81">
        <f t="shared" si="20"/>
        <v>1</v>
      </c>
      <c r="J325" s="74">
        <f t="shared" si="21"/>
        <v>13.15</v>
      </c>
      <c r="K325" s="74">
        <f t="shared" si="22"/>
        <v>13.23</v>
      </c>
      <c r="L325" s="74">
        <f t="shared" si="23"/>
        <v>12.33</v>
      </c>
      <c r="M325" s="74">
        <f t="shared" si="24"/>
        <v>12.39</v>
      </c>
      <c r="N325" s="74"/>
    </row>
    <row r="326" spans="1:14" x14ac:dyDescent="0.25">
      <c r="A326">
        <v>311</v>
      </c>
      <c r="B326" s="225">
        <v>41044</v>
      </c>
      <c r="C326" s="74">
        <v>13.4</v>
      </c>
      <c r="D326" s="74">
        <v>13.65</v>
      </c>
      <c r="E326" s="74">
        <v>12.95</v>
      </c>
      <c r="F326" s="74">
        <v>13.05</v>
      </c>
      <c r="G326" s="75">
        <v>5605800</v>
      </c>
      <c r="H326" s="74">
        <v>13.05</v>
      </c>
      <c r="I326" s="81">
        <f t="shared" si="20"/>
        <v>1</v>
      </c>
      <c r="J326" s="74">
        <f t="shared" si="21"/>
        <v>13.4</v>
      </c>
      <c r="K326" s="74">
        <f t="shared" si="22"/>
        <v>13.65</v>
      </c>
      <c r="L326" s="74">
        <f t="shared" si="23"/>
        <v>12.95</v>
      </c>
      <c r="M326" s="74">
        <f t="shared" si="24"/>
        <v>13.05</v>
      </c>
      <c r="N326" s="74"/>
    </row>
    <row r="327" spans="1:14" x14ac:dyDescent="0.25">
      <c r="A327">
        <v>312</v>
      </c>
      <c r="B327" s="225">
        <v>41043</v>
      </c>
      <c r="C327" s="74">
        <v>12.9</v>
      </c>
      <c r="D327" s="74">
        <v>13.42</v>
      </c>
      <c r="E327" s="74">
        <v>12.9</v>
      </c>
      <c r="F327" s="74">
        <v>13.27</v>
      </c>
      <c r="G327" s="75">
        <v>7774000</v>
      </c>
      <c r="H327" s="74">
        <v>13.27</v>
      </c>
      <c r="I327" s="81">
        <f t="shared" si="20"/>
        <v>1</v>
      </c>
      <c r="J327" s="74">
        <f t="shared" si="21"/>
        <v>12.9</v>
      </c>
      <c r="K327" s="74">
        <f t="shared" si="22"/>
        <v>13.42</v>
      </c>
      <c r="L327" s="74">
        <f t="shared" si="23"/>
        <v>12.9</v>
      </c>
      <c r="M327" s="74">
        <f t="shared" si="24"/>
        <v>13.27</v>
      </c>
      <c r="N327" s="74"/>
    </row>
    <row r="328" spans="1:14" x14ac:dyDescent="0.25">
      <c r="A328">
        <v>313</v>
      </c>
      <c r="B328" s="225">
        <v>41040</v>
      </c>
      <c r="C328" s="74">
        <v>11.97</v>
      </c>
      <c r="D328" s="74">
        <v>13.36</v>
      </c>
      <c r="E328" s="74">
        <v>11.93</v>
      </c>
      <c r="F328" s="74">
        <v>13.1</v>
      </c>
      <c r="G328" s="75">
        <v>11510700</v>
      </c>
      <c r="H328" s="74">
        <v>13.1</v>
      </c>
      <c r="I328" s="81">
        <f t="shared" si="20"/>
        <v>1</v>
      </c>
      <c r="J328" s="74">
        <f t="shared" si="21"/>
        <v>11.97</v>
      </c>
      <c r="K328" s="74">
        <f t="shared" si="22"/>
        <v>13.36</v>
      </c>
      <c r="L328" s="74">
        <f t="shared" si="23"/>
        <v>11.93</v>
      </c>
      <c r="M328" s="74">
        <f t="shared" si="24"/>
        <v>13.1</v>
      </c>
      <c r="N328" s="74"/>
    </row>
    <row r="329" spans="1:14" x14ac:dyDescent="0.25">
      <c r="A329">
        <v>314</v>
      </c>
      <c r="B329" s="225">
        <v>41039</v>
      </c>
      <c r="C329" s="74">
        <v>12.55</v>
      </c>
      <c r="D329" s="74">
        <v>12.6</v>
      </c>
      <c r="E329" s="74">
        <v>11.85</v>
      </c>
      <c r="F329" s="74">
        <v>12.06</v>
      </c>
      <c r="G329" s="75">
        <v>7566800</v>
      </c>
      <c r="H329" s="74">
        <v>12.06</v>
      </c>
      <c r="I329" s="81">
        <f t="shared" si="20"/>
        <v>1</v>
      </c>
      <c r="J329" s="74">
        <f t="shared" si="21"/>
        <v>12.55</v>
      </c>
      <c r="K329" s="74">
        <f t="shared" si="22"/>
        <v>12.6</v>
      </c>
      <c r="L329" s="74">
        <f t="shared" si="23"/>
        <v>11.85</v>
      </c>
      <c r="M329" s="74">
        <f t="shared" si="24"/>
        <v>12.06</v>
      </c>
      <c r="N329" s="74"/>
    </row>
    <row r="330" spans="1:14" x14ac:dyDescent="0.25">
      <c r="A330">
        <v>315</v>
      </c>
      <c r="B330" s="225">
        <v>41038</v>
      </c>
      <c r="C330" s="74">
        <v>12.49</v>
      </c>
      <c r="D330" s="74">
        <v>12.58</v>
      </c>
      <c r="E330" s="74">
        <v>12.07</v>
      </c>
      <c r="F330" s="74">
        <v>12.42</v>
      </c>
      <c r="G330" s="75">
        <v>7176100</v>
      </c>
      <c r="H330" s="74">
        <v>12.42</v>
      </c>
      <c r="I330" s="81">
        <f t="shared" si="20"/>
        <v>1</v>
      </c>
      <c r="J330" s="74">
        <f t="shared" si="21"/>
        <v>12.49</v>
      </c>
      <c r="K330" s="74">
        <f t="shared" si="22"/>
        <v>12.58</v>
      </c>
      <c r="L330" s="74">
        <f t="shared" si="23"/>
        <v>12.07</v>
      </c>
      <c r="M330" s="74">
        <f t="shared" si="24"/>
        <v>12.42</v>
      </c>
      <c r="N330" s="74"/>
    </row>
    <row r="331" spans="1:14" x14ac:dyDescent="0.25">
      <c r="A331">
        <v>316</v>
      </c>
      <c r="B331" s="225">
        <v>41037</v>
      </c>
      <c r="C331" s="74">
        <v>13.22</v>
      </c>
      <c r="D331" s="74">
        <v>13.22</v>
      </c>
      <c r="E331" s="74">
        <v>12.46</v>
      </c>
      <c r="F331" s="74">
        <v>12.7</v>
      </c>
      <c r="G331" s="75">
        <v>5905100</v>
      </c>
      <c r="H331" s="74">
        <v>12.7</v>
      </c>
      <c r="I331" s="81">
        <f t="shared" si="20"/>
        <v>1</v>
      </c>
      <c r="J331" s="74">
        <f t="shared" si="21"/>
        <v>13.22</v>
      </c>
      <c r="K331" s="74">
        <f t="shared" si="22"/>
        <v>13.22</v>
      </c>
      <c r="L331" s="74">
        <f t="shared" si="23"/>
        <v>12.46</v>
      </c>
      <c r="M331" s="74">
        <f t="shared" si="24"/>
        <v>12.7</v>
      </c>
      <c r="N331" s="74"/>
    </row>
    <row r="332" spans="1:14" x14ac:dyDescent="0.25">
      <c r="A332">
        <v>317</v>
      </c>
      <c r="B332" s="225">
        <v>41036</v>
      </c>
      <c r="C332" s="74">
        <v>13.25</v>
      </c>
      <c r="D332" s="74">
        <v>13.51</v>
      </c>
      <c r="E332" s="74">
        <v>13.07</v>
      </c>
      <c r="F332" s="74">
        <v>13.31</v>
      </c>
      <c r="G332" s="75">
        <v>5113000</v>
      </c>
      <c r="H332" s="74">
        <v>13.31</v>
      </c>
      <c r="I332" s="81">
        <f t="shared" si="20"/>
        <v>1</v>
      </c>
      <c r="J332" s="74">
        <f t="shared" si="21"/>
        <v>13.25</v>
      </c>
      <c r="K332" s="74">
        <f t="shared" si="22"/>
        <v>13.51</v>
      </c>
      <c r="L332" s="74">
        <f t="shared" si="23"/>
        <v>13.07</v>
      </c>
      <c r="M332" s="74">
        <f t="shared" si="24"/>
        <v>13.31</v>
      </c>
      <c r="N332" s="74"/>
    </row>
    <row r="333" spans="1:14" x14ac:dyDescent="0.25">
      <c r="A333">
        <v>318</v>
      </c>
      <c r="B333" s="225">
        <v>41033</v>
      </c>
      <c r="C333" s="74">
        <v>13.88</v>
      </c>
      <c r="D333" s="74">
        <v>13.92</v>
      </c>
      <c r="E333" s="74">
        <v>13.25</v>
      </c>
      <c r="F333" s="74">
        <v>13.3</v>
      </c>
      <c r="G333" s="75">
        <v>6610900</v>
      </c>
      <c r="H333" s="74">
        <v>13.3</v>
      </c>
      <c r="I333" s="81">
        <f t="shared" si="20"/>
        <v>1</v>
      </c>
      <c r="J333" s="74">
        <f t="shared" si="21"/>
        <v>13.88</v>
      </c>
      <c r="K333" s="74">
        <f t="shared" si="22"/>
        <v>13.92</v>
      </c>
      <c r="L333" s="74">
        <f t="shared" si="23"/>
        <v>13.25</v>
      </c>
      <c r="M333" s="74">
        <f t="shared" si="24"/>
        <v>13.3</v>
      </c>
      <c r="N333" s="74"/>
    </row>
    <row r="334" spans="1:14" x14ac:dyDescent="0.25">
      <c r="A334">
        <v>319</v>
      </c>
      <c r="B334" s="225">
        <v>41032</v>
      </c>
      <c r="C334" s="74">
        <v>14.26</v>
      </c>
      <c r="D334" s="74">
        <v>14.51</v>
      </c>
      <c r="E334" s="74">
        <v>13.92</v>
      </c>
      <c r="F334" s="74">
        <v>13.98</v>
      </c>
      <c r="G334" s="75">
        <v>5391700</v>
      </c>
      <c r="H334" s="74">
        <v>13.98</v>
      </c>
      <c r="I334" s="81">
        <f t="shared" si="20"/>
        <v>1</v>
      </c>
      <c r="J334" s="74">
        <f t="shared" si="21"/>
        <v>14.26</v>
      </c>
      <c r="K334" s="74">
        <f t="shared" si="22"/>
        <v>14.51</v>
      </c>
      <c r="L334" s="74">
        <f t="shared" si="23"/>
        <v>13.92</v>
      </c>
      <c r="M334" s="74">
        <f t="shared" si="24"/>
        <v>13.98</v>
      </c>
      <c r="N334" s="74"/>
    </row>
    <row r="335" spans="1:14" x14ac:dyDescent="0.25">
      <c r="A335">
        <v>320</v>
      </c>
      <c r="B335" s="225">
        <v>41031</v>
      </c>
      <c r="C335" s="74">
        <v>14.61</v>
      </c>
      <c r="D335" s="74">
        <v>14.64</v>
      </c>
      <c r="E335" s="74">
        <v>14.24</v>
      </c>
      <c r="F335" s="74">
        <v>14.3</v>
      </c>
      <c r="G335" s="75">
        <v>4095200</v>
      </c>
      <c r="H335" s="74">
        <v>14.3</v>
      </c>
      <c r="I335" s="81">
        <f t="shared" si="20"/>
        <v>1</v>
      </c>
      <c r="J335" s="74">
        <f t="shared" si="21"/>
        <v>14.61</v>
      </c>
      <c r="K335" s="74">
        <f t="shared" si="22"/>
        <v>14.64</v>
      </c>
      <c r="L335" s="74">
        <f t="shared" si="23"/>
        <v>14.24</v>
      </c>
      <c r="M335" s="74">
        <f t="shared" si="24"/>
        <v>14.3</v>
      </c>
      <c r="N335" s="74"/>
    </row>
    <row r="336" spans="1:14" x14ac:dyDescent="0.25">
      <c r="A336">
        <v>321</v>
      </c>
      <c r="B336" s="225">
        <v>41030</v>
      </c>
      <c r="C336" s="74">
        <v>14.83</v>
      </c>
      <c r="D336" s="74">
        <v>15.09</v>
      </c>
      <c r="E336" s="74">
        <v>14.65</v>
      </c>
      <c r="F336" s="74">
        <v>14.72</v>
      </c>
      <c r="G336" s="75">
        <v>4445700</v>
      </c>
      <c r="H336" s="74">
        <v>14.72</v>
      </c>
      <c r="I336" s="81">
        <f t="shared" si="20"/>
        <v>1</v>
      </c>
      <c r="J336" s="74">
        <f t="shared" si="21"/>
        <v>14.83</v>
      </c>
      <c r="K336" s="74">
        <f t="shared" si="22"/>
        <v>15.09</v>
      </c>
      <c r="L336" s="74">
        <f t="shared" si="23"/>
        <v>14.65</v>
      </c>
      <c r="M336" s="74">
        <f t="shared" si="24"/>
        <v>14.72</v>
      </c>
      <c r="N336" s="74"/>
    </row>
    <row r="337" spans="1:14" x14ac:dyDescent="0.25">
      <c r="A337">
        <v>322</v>
      </c>
      <c r="B337" s="225">
        <v>41029</v>
      </c>
      <c r="C337" s="74">
        <v>15.09</v>
      </c>
      <c r="D337" s="74">
        <v>15.11</v>
      </c>
      <c r="E337" s="74">
        <v>14.66</v>
      </c>
      <c r="F337" s="74">
        <v>14.82</v>
      </c>
      <c r="G337" s="75">
        <v>3668000</v>
      </c>
      <c r="H337" s="74">
        <v>14.82</v>
      </c>
      <c r="I337" s="81">
        <f t="shared" ref="I337:I400" si="25">H337/F337</f>
        <v>1</v>
      </c>
      <c r="J337" s="74">
        <f t="shared" ref="J337:J400" si="26">ROUND($I337*C337,2)</f>
        <v>15.09</v>
      </c>
      <c r="K337" s="74">
        <f t="shared" ref="K337:K400" si="27">ROUND($I337*D337,2)</f>
        <v>15.11</v>
      </c>
      <c r="L337" s="74">
        <f t="shared" ref="L337:L400" si="28">ROUND($I337*E337,2)</f>
        <v>14.66</v>
      </c>
      <c r="M337" s="74">
        <f t="shared" ref="M337:M400" si="29">ROUND($I337*F337,2)</f>
        <v>14.82</v>
      </c>
      <c r="N337" s="74"/>
    </row>
    <row r="338" spans="1:14" x14ac:dyDescent="0.25">
      <c r="A338">
        <v>323</v>
      </c>
      <c r="B338" s="225">
        <v>41026</v>
      </c>
      <c r="C338" s="74">
        <v>15.44</v>
      </c>
      <c r="D338" s="74">
        <v>15.52</v>
      </c>
      <c r="E338" s="74">
        <v>15.05</v>
      </c>
      <c r="F338" s="74">
        <v>15.09</v>
      </c>
      <c r="G338" s="75">
        <v>4273400</v>
      </c>
      <c r="H338" s="74">
        <v>15.09</v>
      </c>
      <c r="I338" s="81">
        <f t="shared" si="25"/>
        <v>1</v>
      </c>
      <c r="J338" s="74">
        <f t="shared" si="26"/>
        <v>15.44</v>
      </c>
      <c r="K338" s="74">
        <f t="shared" si="27"/>
        <v>15.52</v>
      </c>
      <c r="L338" s="74">
        <f t="shared" si="28"/>
        <v>15.05</v>
      </c>
      <c r="M338" s="74">
        <f t="shared" si="29"/>
        <v>15.09</v>
      </c>
      <c r="N338" s="74"/>
    </row>
    <row r="339" spans="1:14" x14ac:dyDescent="0.25">
      <c r="A339">
        <v>324</v>
      </c>
      <c r="B339" s="225">
        <v>41025</v>
      </c>
      <c r="C339" s="74">
        <v>15.61</v>
      </c>
      <c r="D339" s="74">
        <v>15.72</v>
      </c>
      <c r="E339" s="74">
        <v>15.34</v>
      </c>
      <c r="F339" s="74">
        <v>15.38</v>
      </c>
      <c r="G339" s="75">
        <v>4263700</v>
      </c>
      <c r="H339" s="74">
        <v>15.38</v>
      </c>
      <c r="I339" s="81">
        <f t="shared" si="25"/>
        <v>1</v>
      </c>
      <c r="J339" s="74">
        <f t="shared" si="26"/>
        <v>15.61</v>
      </c>
      <c r="K339" s="74">
        <f t="shared" si="27"/>
        <v>15.72</v>
      </c>
      <c r="L339" s="74">
        <f t="shared" si="28"/>
        <v>15.34</v>
      </c>
      <c r="M339" s="74">
        <f t="shared" si="29"/>
        <v>15.38</v>
      </c>
      <c r="N339" s="74"/>
    </row>
    <row r="340" spans="1:14" x14ac:dyDescent="0.25">
      <c r="A340">
        <v>325</v>
      </c>
      <c r="B340" s="225">
        <v>41024</v>
      </c>
      <c r="C340" s="74">
        <v>15.96</v>
      </c>
      <c r="D340" s="74">
        <v>16.18</v>
      </c>
      <c r="E340" s="74">
        <v>15.5</v>
      </c>
      <c r="F340" s="74">
        <v>15.66</v>
      </c>
      <c r="G340" s="75">
        <v>4295200</v>
      </c>
      <c r="H340" s="74">
        <v>15.66</v>
      </c>
      <c r="I340" s="81">
        <f t="shared" si="25"/>
        <v>1</v>
      </c>
      <c r="J340" s="74">
        <f t="shared" si="26"/>
        <v>15.96</v>
      </c>
      <c r="K340" s="74">
        <f t="shared" si="27"/>
        <v>16.18</v>
      </c>
      <c r="L340" s="74">
        <f t="shared" si="28"/>
        <v>15.5</v>
      </c>
      <c r="M340" s="74">
        <f t="shared" si="29"/>
        <v>15.66</v>
      </c>
      <c r="N340" s="74"/>
    </row>
    <row r="341" spans="1:14" x14ac:dyDescent="0.25">
      <c r="A341">
        <v>326</v>
      </c>
      <c r="B341" s="225">
        <v>41023</v>
      </c>
      <c r="C341" s="74">
        <v>15.35</v>
      </c>
      <c r="D341" s="74">
        <v>15.8</v>
      </c>
      <c r="E341" s="74">
        <v>15.2</v>
      </c>
      <c r="F341" s="74">
        <v>15.68</v>
      </c>
      <c r="G341" s="75">
        <v>6418300</v>
      </c>
      <c r="H341" s="74">
        <v>15.68</v>
      </c>
      <c r="I341" s="81">
        <f t="shared" si="25"/>
        <v>1</v>
      </c>
      <c r="J341" s="74">
        <f t="shared" si="26"/>
        <v>15.35</v>
      </c>
      <c r="K341" s="74">
        <f t="shared" si="27"/>
        <v>15.8</v>
      </c>
      <c r="L341" s="74">
        <f t="shared" si="28"/>
        <v>15.2</v>
      </c>
      <c r="M341" s="74">
        <f t="shared" si="29"/>
        <v>15.68</v>
      </c>
      <c r="N341" s="74"/>
    </row>
    <row r="342" spans="1:14" x14ac:dyDescent="0.25">
      <c r="A342">
        <v>327</v>
      </c>
      <c r="B342" s="225">
        <v>41022</v>
      </c>
      <c r="C342" s="74">
        <v>15.75</v>
      </c>
      <c r="D342" s="74">
        <v>15.75</v>
      </c>
      <c r="E342" s="74">
        <v>15.2</v>
      </c>
      <c r="F342" s="74">
        <v>15.35</v>
      </c>
      <c r="G342" s="75">
        <v>4351600</v>
      </c>
      <c r="H342" s="74">
        <v>15.35</v>
      </c>
      <c r="I342" s="81">
        <f t="shared" si="25"/>
        <v>1</v>
      </c>
      <c r="J342" s="74">
        <f t="shared" si="26"/>
        <v>15.75</v>
      </c>
      <c r="K342" s="74">
        <f t="shared" si="27"/>
        <v>15.75</v>
      </c>
      <c r="L342" s="74">
        <f t="shared" si="28"/>
        <v>15.2</v>
      </c>
      <c r="M342" s="74">
        <f t="shared" si="29"/>
        <v>15.35</v>
      </c>
      <c r="N342" s="74"/>
    </row>
    <row r="343" spans="1:14" x14ac:dyDescent="0.25">
      <c r="A343">
        <v>328</v>
      </c>
      <c r="B343" s="225">
        <v>41019</v>
      </c>
      <c r="C343" s="74">
        <v>16.649999999999999</v>
      </c>
      <c r="D343" s="74">
        <v>16.8</v>
      </c>
      <c r="E343" s="74">
        <v>15.96</v>
      </c>
      <c r="F343" s="74">
        <v>15.99</v>
      </c>
      <c r="G343" s="75">
        <v>3560100</v>
      </c>
      <c r="H343" s="74">
        <v>15.99</v>
      </c>
      <c r="I343" s="81">
        <f t="shared" si="25"/>
        <v>1</v>
      </c>
      <c r="J343" s="74">
        <f t="shared" si="26"/>
        <v>16.649999999999999</v>
      </c>
      <c r="K343" s="74">
        <f t="shared" si="27"/>
        <v>16.8</v>
      </c>
      <c r="L343" s="74">
        <f t="shared" si="28"/>
        <v>15.96</v>
      </c>
      <c r="M343" s="74">
        <f t="shared" si="29"/>
        <v>15.99</v>
      </c>
      <c r="N343" s="74"/>
    </row>
    <row r="344" spans="1:14" x14ac:dyDescent="0.25">
      <c r="A344">
        <v>329</v>
      </c>
      <c r="B344" s="225">
        <v>41018</v>
      </c>
      <c r="C344" s="74">
        <v>16.54</v>
      </c>
      <c r="D344" s="74">
        <v>16.98</v>
      </c>
      <c r="E344" s="74">
        <v>16.329999999999998</v>
      </c>
      <c r="F344" s="74">
        <v>16.62</v>
      </c>
      <c r="G344" s="75">
        <v>4368100</v>
      </c>
      <c r="H344" s="74">
        <v>16.62</v>
      </c>
      <c r="I344" s="81">
        <f t="shared" si="25"/>
        <v>1</v>
      </c>
      <c r="J344" s="74">
        <f t="shared" si="26"/>
        <v>16.54</v>
      </c>
      <c r="K344" s="74">
        <f t="shared" si="27"/>
        <v>16.98</v>
      </c>
      <c r="L344" s="74">
        <f t="shared" si="28"/>
        <v>16.329999999999998</v>
      </c>
      <c r="M344" s="74">
        <f t="shared" si="29"/>
        <v>16.62</v>
      </c>
      <c r="N344" s="74"/>
    </row>
    <row r="345" spans="1:14" x14ac:dyDescent="0.25">
      <c r="A345">
        <v>330</v>
      </c>
      <c r="B345" s="225">
        <v>41017</v>
      </c>
      <c r="C345" s="74">
        <v>16.47</v>
      </c>
      <c r="D345" s="74">
        <v>16.7</v>
      </c>
      <c r="E345" s="74">
        <v>16.309999999999999</v>
      </c>
      <c r="F345" s="74">
        <v>16.53</v>
      </c>
      <c r="G345" s="75">
        <v>3559600</v>
      </c>
      <c r="H345" s="74">
        <v>16.53</v>
      </c>
      <c r="I345" s="81">
        <f t="shared" si="25"/>
        <v>1</v>
      </c>
      <c r="J345" s="74">
        <f t="shared" si="26"/>
        <v>16.47</v>
      </c>
      <c r="K345" s="74">
        <f t="shared" si="27"/>
        <v>16.7</v>
      </c>
      <c r="L345" s="74">
        <f t="shared" si="28"/>
        <v>16.309999999999999</v>
      </c>
      <c r="M345" s="74">
        <f t="shared" si="29"/>
        <v>16.53</v>
      </c>
      <c r="N345" s="74"/>
    </row>
    <row r="346" spans="1:14" x14ac:dyDescent="0.25">
      <c r="A346">
        <v>331</v>
      </c>
      <c r="B346" s="225">
        <v>41016</v>
      </c>
      <c r="C346" s="74">
        <v>16.190000000000001</v>
      </c>
      <c r="D346" s="74">
        <v>16.79</v>
      </c>
      <c r="E346" s="74">
        <v>16.18</v>
      </c>
      <c r="F346" s="74">
        <v>16.63</v>
      </c>
      <c r="G346" s="75">
        <v>4060600</v>
      </c>
      <c r="H346" s="74">
        <v>16.63</v>
      </c>
      <c r="I346" s="81">
        <f t="shared" si="25"/>
        <v>1</v>
      </c>
      <c r="J346" s="74">
        <f t="shared" si="26"/>
        <v>16.190000000000001</v>
      </c>
      <c r="K346" s="74">
        <f t="shared" si="27"/>
        <v>16.79</v>
      </c>
      <c r="L346" s="74">
        <f t="shared" si="28"/>
        <v>16.18</v>
      </c>
      <c r="M346" s="74">
        <f t="shared" si="29"/>
        <v>16.63</v>
      </c>
      <c r="N346" s="74"/>
    </row>
    <row r="347" spans="1:14" x14ac:dyDescent="0.25">
      <c r="A347">
        <v>332</v>
      </c>
      <c r="B347" s="225">
        <v>41015</v>
      </c>
      <c r="C347" s="74">
        <v>16.32</v>
      </c>
      <c r="D347" s="74">
        <v>16.420000000000002</v>
      </c>
      <c r="E347" s="74">
        <v>15.83</v>
      </c>
      <c r="F347" s="74">
        <v>16.02</v>
      </c>
      <c r="G347" s="75">
        <v>4643900</v>
      </c>
      <c r="H347" s="74">
        <v>16.02</v>
      </c>
      <c r="I347" s="81">
        <f t="shared" si="25"/>
        <v>1</v>
      </c>
      <c r="J347" s="74">
        <f t="shared" si="26"/>
        <v>16.32</v>
      </c>
      <c r="K347" s="74">
        <f t="shared" si="27"/>
        <v>16.420000000000002</v>
      </c>
      <c r="L347" s="74">
        <f t="shared" si="28"/>
        <v>15.83</v>
      </c>
      <c r="M347" s="74">
        <f t="shared" si="29"/>
        <v>16.02</v>
      </c>
      <c r="N347" s="74"/>
    </row>
    <row r="348" spans="1:14" x14ac:dyDescent="0.25">
      <c r="A348">
        <v>333</v>
      </c>
      <c r="B348" s="225">
        <v>41012</v>
      </c>
      <c r="C348" s="74">
        <v>16.22</v>
      </c>
      <c r="D348" s="74">
        <v>16.239999999999998</v>
      </c>
      <c r="E348" s="74">
        <v>15.94</v>
      </c>
      <c r="F348" s="74">
        <v>16.16</v>
      </c>
      <c r="G348" s="75">
        <v>4870800</v>
      </c>
      <c r="H348" s="74">
        <v>16.16</v>
      </c>
      <c r="I348" s="81">
        <f t="shared" si="25"/>
        <v>1</v>
      </c>
      <c r="J348" s="74">
        <f t="shared" si="26"/>
        <v>16.22</v>
      </c>
      <c r="K348" s="74">
        <f t="shared" si="27"/>
        <v>16.239999999999998</v>
      </c>
      <c r="L348" s="74">
        <f t="shared" si="28"/>
        <v>15.94</v>
      </c>
      <c r="M348" s="74">
        <f t="shared" si="29"/>
        <v>16.16</v>
      </c>
      <c r="N348" s="74"/>
    </row>
    <row r="349" spans="1:14" x14ac:dyDescent="0.25">
      <c r="A349">
        <v>334</v>
      </c>
      <c r="B349" s="225">
        <v>41011</v>
      </c>
      <c r="C349" s="74">
        <v>15.65</v>
      </c>
      <c r="D349" s="74">
        <v>16.329999999999998</v>
      </c>
      <c r="E349" s="74">
        <v>15.65</v>
      </c>
      <c r="F349" s="74">
        <v>16.22</v>
      </c>
      <c r="G349" s="75">
        <v>3915700</v>
      </c>
      <c r="H349" s="74">
        <v>16.22</v>
      </c>
      <c r="I349" s="81">
        <f t="shared" si="25"/>
        <v>1</v>
      </c>
      <c r="J349" s="74">
        <f t="shared" si="26"/>
        <v>15.65</v>
      </c>
      <c r="K349" s="74">
        <f t="shared" si="27"/>
        <v>16.329999999999998</v>
      </c>
      <c r="L349" s="74">
        <f t="shared" si="28"/>
        <v>15.65</v>
      </c>
      <c r="M349" s="74">
        <f t="shared" si="29"/>
        <v>16.22</v>
      </c>
      <c r="N349" s="74"/>
    </row>
    <row r="350" spans="1:14" x14ac:dyDescent="0.25">
      <c r="A350">
        <v>335</v>
      </c>
      <c r="B350" s="225">
        <v>41010</v>
      </c>
      <c r="C350" s="74">
        <v>15.42</v>
      </c>
      <c r="D350" s="74">
        <v>15.84</v>
      </c>
      <c r="E350" s="74">
        <v>15.18</v>
      </c>
      <c r="F350" s="74">
        <v>15.61</v>
      </c>
      <c r="G350" s="75">
        <v>4199600</v>
      </c>
      <c r="H350" s="74">
        <v>15.61</v>
      </c>
      <c r="I350" s="81">
        <f t="shared" si="25"/>
        <v>1</v>
      </c>
      <c r="J350" s="74">
        <f t="shared" si="26"/>
        <v>15.42</v>
      </c>
      <c r="K350" s="74">
        <f t="shared" si="27"/>
        <v>15.84</v>
      </c>
      <c r="L350" s="74">
        <f t="shared" si="28"/>
        <v>15.18</v>
      </c>
      <c r="M350" s="74">
        <f t="shared" si="29"/>
        <v>15.61</v>
      </c>
      <c r="N350" s="74"/>
    </row>
    <row r="351" spans="1:14" x14ac:dyDescent="0.25">
      <c r="A351">
        <v>336</v>
      </c>
      <c r="B351" s="225">
        <v>41009</v>
      </c>
      <c r="C351" s="74">
        <v>15.43</v>
      </c>
      <c r="D351" s="74">
        <v>15.84</v>
      </c>
      <c r="E351" s="74">
        <v>15.04</v>
      </c>
      <c r="F351" s="74">
        <v>15.2</v>
      </c>
      <c r="G351" s="75">
        <v>3878100</v>
      </c>
      <c r="H351" s="74">
        <v>15.2</v>
      </c>
      <c r="I351" s="81">
        <f t="shared" si="25"/>
        <v>1</v>
      </c>
      <c r="J351" s="74">
        <f t="shared" si="26"/>
        <v>15.43</v>
      </c>
      <c r="K351" s="74">
        <f t="shared" si="27"/>
        <v>15.84</v>
      </c>
      <c r="L351" s="74">
        <f t="shared" si="28"/>
        <v>15.04</v>
      </c>
      <c r="M351" s="74">
        <f t="shared" si="29"/>
        <v>15.2</v>
      </c>
      <c r="N351" s="74"/>
    </row>
    <row r="352" spans="1:14" x14ac:dyDescent="0.25">
      <c r="A352">
        <v>337</v>
      </c>
      <c r="B352" s="225">
        <v>41008</v>
      </c>
      <c r="C352" s="74">
        <v>15.58</v>
      </c>
      <c r="D352" s="74">
        <v>15.81</v>
      </c>
      <c r="E352" s="74">
        <v>15.3</v>
      </c>
      <c r="F352" s="74">
        <v>15.47</v>
      </c>
      <c r="G352" s="75">
        <v>5554000</v>
      </c>
      <c r="H352" s="74">
        <v>15.47</v>
      </c>
      <c r="I352" s="81">
        <f t="shared" si="25"/>
        <v>1</v>
      </c>
      <c r="J352" s="74">
        <f t="shared" si="26"/>
        <v>15.58</v>
      </c>
      <c r="K352" s="74">
        <f t="shared" si="27"/>
        <v>15.81</v>
      </c>
      <c r="L352" s="74">
        <f t="shared" si="28"/>
        <v>15.3</v>
      </c>
      <c r="M352" s="74">
        <f t="shared" si="29"/>
        <v>15.47</v>
      </c>
      <c r="N352" s="74"/>
    </row>
    <row r="353" spans="1:14" x14ac:dyDescent="0.25">
      <c r="A353">
        <v>338</v>
      </c>
      <c r="B353" s="225">
        <v>41004</v>
      </c>
      <c r="C353" s="74">
        <v>15.9</v>
      </c>
      <c r="D353" s="74">
        <v>16.25</v>
      </c>
      <c r="E353" s="74">
        <v>15.75</v>
      </c>
      <c r="F353" s="74">
        <v>15.91</v>
      </c>
      <c r="G353" s="75">
        <v>5469400</v>
      </c>
      <c r="H353" s="74">
        <v>15.91</v>
      </c>
      <c r="I353" s="81">
        <f t="shared" si="25"/>
        <v>1</v>
      </c>
      <c r="J353" s="74">
        <f t="shared" si="26"/>
        <v>15.9</v>
      </c>
      <c r="K353" s="74">
        <f t="shared" si="27"/>
        <v>16.25</v>
      </c>
      <c r="L353" s="74">
        <f t="shared" si="28"/>
        <v>15.75</v>
      </c>
      <c r="M353" s="74">
        <f t="shared" si="29"/>
        <v>15.91</v>
      </c>
      <c r="N353" s="74"/>
    </row>
    <row r="354" spans="1:14" x14ac:dyDescent="0.25">
      <c r="A354">
        <v>339</v>
      </c>
      <c r="B354" s="225">
        <v>41003</v>
      </c>
      <c r="C354" s="74">
        <v>16.440000000000001</v>
      </c>
      <c r="D354" s="74">
        <v>16.72</v>
      </c>
      <c r="E354" s="74">
        <v>16.010000000000002</v>
      </c>
      <c r="F354" s="74">
        <v>16.34</v>
      </c>
      <c r="G354" s="75">
        <v>6387600</v>
      </c>
      <c r="H354" s="74">
        <v>16.34</v>
      </c>
      <c r="I354" s="81">
        <f t="shared" si="25"/>
        <v>1</v>
      </c>
      <c r="J354" s="74">
        <f t="shared" si="26"/>
        <v>16.440000000000001</v>
      </c>
      <c r="K354" s="74">
        <f t="shared" si="27"/>
        <v>16.72</v>
      </c>
      <c r="L354" s="74">
        <f t="shared" si="28"/>
        <v>16.010000000000002</v>
      </c>
      <c r="M354" s="74">
        <f t="shared" si="29"/>
        <v>16.34</v>
      </c>
      <c r="N354" s="74"/>
    </row>
    <row r="355" spans="1:14" x14ac:dyDescent="0.25">
      <c r="A355">
        <v>340</v>
      </c>
      <c r="B355" s="225">
        <v>41002</v>
      </c>
      <c r="C355" s="74">
        <v>16.39</v>
      </c>
      <c r="D355" s="74">
        <v>16.670000000000002</v>
      </c>
      <c r="E355" s="74">
        <v>16.059999999999999</v>
      </c>
      <c r="F355" s="74">
        <v>16.29</v>
      </c>
      <c r="G355" s="75">
        <v>4260500</v>
      </c>
      <c r="H355" s="74">
        <v>16.29</v>
      </c>
      <c r="I355" s="81">
        <f t="shared" si="25"/>
        <v>1</v>
      </c>
      <c r="J355" s="74">
        <f t="shared" si="26"/>
        <v>16.39</v>
      </c>
      <c r="K355" s="74">
        <f t="shared" si="27"/>
        <v>16.670000000000002</v>
      </c>
      <c r="L355" s="74">
        <f t="shared" si="28"/>
        <v>16.059999999999999</v>
      </c>
      <c r="M355" s="74">
        <f t="shared" si="29"/>
        <v>16.29</v>
      </c>
      <c r="N355" s="74"/>
    </row>
    <row r="356" spans="1:14" x14ac:dyDescent="0.25">
      <c r="A356">
        <v>341</v>
      </c>
      <c r="B356" s="225">
        <v>41001</v>
      </c>
      <c r="C356" s="74">
        <v>16.11</v>
      </c>
      <c r="D356" s="74">
        <v>16.54</v>
      </c>
      <c r="E356" s="74">
        <v>16.02</v>
      </c>
      <c r="F356" s="74">
        <v>16.37</v>
      </c>
      <c r="G356" s="75">
        <v>2850400</v>
      </c>
      <c r="H356" s="74">
        <v>16.37</v>
      </c>
      <c r="I356" s="81">
        <f t="shared" si="25"/>
        <v>1</v>
      </c>
      <c r="J356" s="74">
        <f t="shared" si="26"/>
        <v>16.11</v>
      </c>
      <c r="K356" s="74">
        <f t="shared" si="27"/>
        <v>16.54</v>
      </c>
      <c r="L356" s="74">
        <f t="shared" si="28"/>
        <v>16.02</v>
      </c>
      <c r="M356" s="74">
        <f t="shared" si="29"/>
        <v>16.37</v>
      </c>
      <c r="N356" s="74"/>
    </row>
    <row r="357" spans="1:14" x14ac:dyDescent="0.25">
      <c r="A357">
        <v>342</v>
      </c>
      <c r="B357" s="225">
        <v>40998</v>
      </c>
      <c r="C357" s="74">
        <v>16.39</v>
      </c>
      <c r="D357" s="74">
        <v>16.63</v>
      </c>
      <c r="E357" s="74">
        <v>16</v>
      </c>
      <c r="F357" s="74">
        <v>16.190000000000001</v>
      </c>
      <c r="G357" s="75">
        <v>2816900</v>
      </c>
      <c r="H357" s="74">
        <v>16.190000000000001</v>
      </c>
      <c r="I357" s="81">
        <f t="shared" si="25"/>
        <v>1</v>
      </c>
      <c r="J357" s="74">
        <f t="shared" si="26"/>
        <v>16.39</v>
      </c>
      <c r="K357" s="74">
        <f t="shared" si="27"/>
        <v>16.63</v>
      </c>
      <c r="L357" s="74">
        <f t="shared" si="28"/>
        <v>16</v>
      </c>
      <c r="M357" s="74">
        <f t="shared" si="29"/>
        <v>16.190000000000001</v>
      </c>
      <c r="N357" s="74"/>
    </row>
    <row r="358" spans="1:14" x14ac:dyDescent="0.25">
      <c r="A358">
        <v>343</v>
      </c>
      <c r="B358" s="225">
        <v>40997</v>
      </c>
      <c r="C358" s="74">
        <v>16.11</v>
      </c>
      <c r="D358" s="74">
        <v>16.36</v>
      </c>
      <c r="E358" s="74">
        <v>15.91</v>
      </c>
      <c r="F358" s="74">
        <v>16.239999999999998</v>
      </c>
      <c r="G358" s="75">
        <v>3172400</v>
      </c>
      <c r="H358" s="74">
        <v>16.239999999999998</v>
      </c>
      <c r="I358" s="81">
        <f t="shared" si="25"/>
        <v>1</v>
      </c>
      <c r="J358" s="74">
        <f t="shared" si="26"/>
        <v>16.11</v>
      </c>
      <c r="K358" s="74">
        <f t="shared" si="27"/>
        <v>16.36</v>
      </c>
      <c r="L358" s="74">
        <f t="shared" si="28"/>
        <v>15.91</v>
      </c>
      <c r="M358" s="74">
        <f t="shared" si="29"/>
        <v>16.239999999999998</v>
      </c>
      <c r="N358" s="74"/>
    </row>
    <row r="359" spans="1:14" x14ac:dyDescent="0.25">
      <c r="A359">
        <v>344</v>
      </c>
      <c r="B359" s="225">
        <v>40996</v>
      </c>
      <c r="C359" s="74">
        <v>16.510000000000002</v>
      </c>
      <c r="D359" s="74">
        <v>16.59</v>
      </c>
      <c r="E359" s="74">
        <v>16</v>
      </c>
      <c r="F359" s="74">
        <v>16.28</v>
      </c>
      <c r="G359" s="75">
        <v>4948400</v>
      </c>
      <c r="H359" s="74">
        <v>16.28</v>
      </c>
      <c r="I359" s="81">
        <f t="shared" si="25"/>
        <v>1</v>
      </c>
      <c r="J359" s="74">
        <f t="shared" si="26"/>
        <v>16.510000000000002</v>
      </c>
      <c r="K359" s="74">
        <f t="shared" si="27"/>
        <v>16.59</v>
      </c>
      <c r="L359" s="74">
        <f t="shared" si="28"/>
        <v>16</v>
      </c>
      <c r="M359" s="74">
        <f t="shared" si="29"/>
        <v>16.28</v>
      </c>
      <c r="N359" s="74"/>
    </row>
    <row r="360" spans="1:14" x14ac:dyDescent="0.25">
      <c r="A360">
        <v>345</v>
      </c>
      <c r="B360" s="225">
        <v>40995</v>
      </c>
      <c r="C360" s="74">
        <v>16.02</v>
      </c>
      <c r="D360" s="74">
        <v>16.84</v>
      </c>
      <c r="E360" s="74">
        <v>16.02</v>
      </c>
      <c r="F360" s="74">
        <v>16.489999999999998</v>
      </c>
      <c r="G360" s="75">
        <v>6090000</v>
      </c>
      <c r="H360" s="74">
        <v>16.489999999999998</v>
      </c>
      <c r="I360" s="81">
        <f t="shared" si="25"/>
        <v>1</v>
      </c>
      <c r="J360" s="74">
        <f t="shared" si="26"/>
        <v>16.02</v>
      </c>
      <c r="K360" s="74">
        <f t="shared" si="27"/>
        <v>16.84</v>
      </c>
      <c r="L360" s="74">
        <f t="shared" si="28"/>
        <v>16.02</v>
      </c>
      <c r="M360" s="74">
        <f t="shared" si="29"/>
        <v>16.489999999999998</v>
      </c>
      <c r="N360" s="74"/>
    </row>
    <row r="361" spans="1:14" x14ac:dyDescent="0.25">
      <c r="A361">
        <v>346</v>
      </c>
      <c r="B361" s="225">
        <v>40994</v>
      </c>
      <c r="C361" s="74">
        <v>16.059999999999999</v>
      </c>
      <c r="D361" s="74">
        <v>16.13</v>
      </c>
      <c r="E361" s="74">
        <v>15.75</v>
      </c>
      <c r="F361" s="74">
        <v>15.96</v>
      </c>
      <c r="G361" s="75">
        <v>3542500</v>
      </c>
      <c r="H361" s="74">
        <v>15.96</v>
      </c>
      <c r="I361" s="81">
        <f t="shared" si="25"/>
        <v>1</v>
      </c>
      <c r="J361" s="74">
        <f t="shared" si="26"/>
        <v>16.059999999999999</v>
      </c>
      <c r="K361" s="74">
        <f t="shared" si="27"/>
        <v>16.13</v>
      </c>
      <c r="L361" s="74">
        <f t="shared" si="28"/>
        <v>15.75</v>
      </c>
      <c r="M361" s="74">
        <f t="shared" si="29"/>
        <v>15.96</v>
      </c>
      <c r="N361" s="74"/>
    </row>
    <row r="362" spans="1:14" x14ac:dyDescent="0.25">
      <c r="A362">
        <v>347</v>
      </c>
      <c r="B362" s="225">
        <v>40991</v>
      </c>
      <c r="C362" s="74">
        <v>15.7</v>
      </c>
      <c r="D362" s="74">
        <v>15.88</v>
      </c>
      <c r="E362" s="74">
        <v>15.42</v>
      </c>
      <c r="F362" s="74">
        <v>15.88</v>
      </c>
      <c r="G362" s="75">
        <v>2889700</v>
      </c>
      <c r="H362" s="74">
        <v>15.88</v>
      </c>
      <c r="I362" s="81">
        <f t="shared" si="25"/>
        <v>1</v>
      </c>
      <c r="J362" s="74">
        <f t="shared" si="26"/>
        <v>15.7</v>
      </c>
      <c r="K362" s="74">
        <f t="shared" si="27"/>
        <v>15.88</v>
      </c>
      <c r="L362" s="74">
        <f t="shared" si="28"/>
        <v>15.42</v>
      </c>
      <c r="M362" s="74">
        <f t="shared" si="29"/>
        <v>15.88</v>
      </c>
      <c r="N362" s="74"/>
    </row>
    <row r="363" spans="1:14" x14ac:dyDescent="0.25">
      <c r="A363">
        <v>348</v>
      </c>
      <c r="B363" s="225">
        <v>40990</v>
      </c>
      <c r="C363" s="74">
        <v>16.05</v>
      </c>
      <c r="D363" s="74">
        <v>16.05</v>
      </c>
      <c r="E363" s="74">
        <v>15.53</v>
      </c>
      <c r="F363" s="74">
        <v>15.69</v>
      </c>
      <c r="G363" s="75">
        <v>3999100</v>
      </c>
      <c r="H363" s="74">
        <v>15.69</v>
      </c>
      <c r="I363" s="81">
        <f t="shared" si="25"/>
        <v>1</v>
      </c>
      <c r="J363" s="74">
        <f t="shared" si="26"/>
        <v>16.05</v>
      </c>
      <c r="K363" s="74">
        <f t="shared" si="27"/>
        <v>16.05</v>
      </c>
      <c r="L363" s="74">
        <f t="shared" si="28"/>
        <v>15.53</v>
      </c>
      <c r="M363" s="74">
        <f t="shared" si="29"/>
        <v>15.69</v>
      </c>
      <c r="N363" s="74"/>
    </row>
    <row r="364" spans="1:14" x14ac:dyDescent="0.25">
      <c r="A364">
        <v>349</v>
      </c>
      <c r="B364" s="225">
        <v>40989</v>
      </c>
      <c r="C364" s="74">
        <v>15.66</v>
      </c>
      <c r="D364" s="74">
        <v>15.97</v>
      </c>
      <c r="E364" s="74">
        <v>15.57</v>
      </c>
      <c r="F364" s="74">
        <v>15.78</v>
      </c>
      <c r="G364" s="75">
        <v>4020000</v>
      </c>
      <c r="H364" s="74">
        <v>15.78</v>
      </c>
      <c r="I364" s="81">
        <f t="shared" si="25"/>
        <v>1</v>
      </c>
      <c r="J364" s="74">
        <f t="shared" si="26"/>
        <v>15.66</v>
      </c>
      <c r="K364" s="74">
        <f t="shared" si="27"/>
        <v>15.97</v>
      </c>
      <c r="L364" s="74">
        <f t="shared" si="28"/>
        <v>15.57</v>
      </c>
      <c r="M364" s="74">
        <f t="shared" si="29"/>
        <v>15.78</v>
      </c>
      <c r="N364" s="74"/>
    </row>
    <row r="365" spans="1:14" x14ac:dyDescent="0.25">
      <c r="A365">
        <v>350</v>
      </c>
      <c r="B365" s="225">
        <v>40988</v>
      </c>
      <c r="C365" s="74">
        <v>15.87</v>
      </c>
      <c r="D365" s="74">
        <v>16.010000000000002</v>
      </c>
      <c r="E365" s="74">
        <v>15.53</v>
      </c>
      <c r="F365" s="74">
        <v>15.89</v>
      </c>
      <c r="G365" s="75">
        <v>3242000</v>
      </c>
      <c r="H365" s="74">
        <v>15.89</v>
      </c>
      <c r="I365" s="81">
        <f t="shared" si="25"/>
        <v>1</v>
      </c>
      <c r="J365" s="74">
        <f t="shared" si="26"/>
        <v>15.87</v>
      </c>
      <c r="K365" s="74">
        <f t="shared" si="27"/>
        <v>16.010000000000002</v>
      </c>
      <c r="L365" s="74">
        <f t="shared" si="28"/>
        <v>15.53</v>
      </c>
      <c r="M365" s="74">
        <f t="shared" si="29"/>
        <v>15.89</v>
      </c>
      <c r="N365" s="74"/>
    </row>
    <row r="366" spans="1:14" x14ac:dyDescent="0.25">
      <c r="A366">
        <v>351</v>
      </c>
      <c r="B366" s="225">
        <v>40987</v>
      </c>
      <c r="C366" s="74">
        <v>15.93</v>
      </c>
      <c r="D366" s="74">
        <v>16.190000000000001</v>
      </c>
      <c r="E366" s="74">
        <v>15.82</v>
      </c>
      <c r="F366" s="74">
        <v>16.02</v>
      </c>
      <c r="G366" s="75">
        <v>4697200</v>
      </c>
      <c r="H366" s="74">
        <v>16.02</v>
      </c>
      <c r="I366" s="81">
        <f t="shared" si="25"/>
        <v>1</v>
      </c>
      <c r="J366" s="74">
        <f t="shared" si="26"/>
        <v>15.93</v>
      </c>
      <c r="K366" s="74">
        <f t="shared" si="27"/>
        <v>16.190000000000001</v>
      </c>
      <c r="L366" s="74">
        <f t="shared" si="28"/>
        <v>15.82</v>
      </c>
      <c r="M366" s="74">
        <f t="shared" si="29"/>
        <v>16.02</v>
      </c>
      <c r="N366" s="74"/>
    </row>
    <row r="367" spans="1:14" x14ac:dyDescent="0.25">
      <c r="A367">
        <v>352</v>
      </c>
      <c r="B367" s="225">
        <v>40984</v>
      </c>
      <c r="C367" s="74">
        <v>15.95</v>
      </c>
      <c r="D367" s="74">
        <v>16.07</v>
      </c>
      <c r="E367" s="74">
        <v>15.62</v>
      </c>
      <c r="F367" s="74">
        <v>15.99</v>
      </c>
      <c r="G367" s="75">
        <v>5104000</v>
      </c>
      <c r="H367" s="74">
        <v>15.99</v>
      </c>
      <c r="I367" s="81">
        <f t="shared" si="25"/>
        <v>1</v>
      </c>
      <c r="J367" s="74">
        <f t="shared" si="26"/>
        <v>15.95</v>
      </c>
      <c r="K367" s="74">
        <f t="shared" si="27"/>
        <v>16.07</v>
      </c>
      <c r="L367" s="74">
        <f t="shared" si="28"/>
        <v>15.62</v>
      </c>
      <c r="M367" s="74">
        <f t="shared" si="29"/>
        <v>15.99</v>
      </c>
      <c r="N367" s="74"/>
    </row>
    <row r="368" spans="1:14" x14ac:dyDescent="0.25">
      <c r="A368">
        <v>353</v>
      </c>
      <c r="B368" s="225">
        <v>40983</v>
      </c>
      <c r="C368" s="74">
        <v>15.33</v>
      </c>
      <c r="D368" s="74">
        <v>16.05</v>
      </c>
      <c r="E368" s="74">
        <v>15.26</v>
      </c>
      <c r="F368" s="74">
        <v>15.92</v>
      </c>
      <c r="G368" s="75">
        <v>5377600</v>
      </c>
      <c r="H368" s="74">
        <v>15.92</v>
      </c>
      <c r="I368" s="81">
        <f t="shared" si="25"/>
        <v>1</v>
      </c>
      <c r="J368" s="74">
        <f t="shared" si="26"/>
        <v>15.33</v>
      </c>
      <c r="K368" s="74">
        <f t="shared" si="27"/>
        <v>16.05</v>
      </c>
      <c r="L368" s="74">
        <f t="shared" si="28"/>
        <v>15.26</v>
      </c>
      <c r="M368" s="74">
        <f t="shared" si="29"/>
        <v>15.92</v>
      </c>
      <c r="N368" s="74"/>
    </row>
    <row r="369" spans="1:14" x14ac:dyDescent="0.25">
      <c r="A369">
        <v>354</v>
      </c>
      <c r="B369" s="225">
        <v>40982</v>
      </c>
      <c r="C369" s="74">
        <v>15.65</v>
      </c>
      <c r="D369" s="74">
        <v>15.7</v>
      </c>
      <c r="E369" s="74">
        <v>15.16</v>
      </c>
      <c r="F369" s="74">
        <v>15.4</v>
      </c>
      <c r="G369" s="75">
        <v>4671800</v>
      </c>
      <c r="H369" s="74">
        <v>15.4</v>
      </c>
      <c r="I369" s="81">
        <f t="shared" si="25"/>
        <v>1</v>
      </c>
      <c r="J369" s="74">
        <f t="shared" si="26"/>
        <v>15.65</v>
      </c>
      <c r="K369" s="74">
        <f t="shared" si="27"/>
        <v>15.7</v>
      </c>
      <c r="L369" s="74">
        <f t="shared" si="28"/>
        <v>15.16</v>
      </c>
      <c r="M369" s="74">
        <f t="shared" si="29"/>
        <v>15.4</v>
      </c>
      <c r="N369" s="74"/>
    </row>
    <row r="370" spans="1:14" x14ac:dyDescent="0.25">
      <c r="A370">
        <v>355</v>
      </c>
      <c r="B370" s="225">
        <v>40981</v>
      </c>
      <c r="C370" s="74">
        <v>14.7</v>
      </c>
      <c r="D370" s="74">
        <v>15.68</v>
      </c>
      <c r="E370" s="74">
        <v>14.7</v>
      </c>
      <c r="F370" s="74">
        <v>15.64</v>
      </c>
      <c r="G370" s="75">
        <v>7809800</v>
      </c>
      <c r="H370" s="74">
        <v>15.64</v>
      </c>
      <c r="I370" s="81">
        <f t="shared" si="25"/>
        <v>1</v>
      </c>
      <c r="J370" s="74">
        <f t="shared" si="26"/>
        <v>14.7</v>
      </c>
      <c r="K370" s="74">
        <f t="shared" si="27"/>
        <v>15.68</v>
      </c>
      <c r="L370" s="74">
        <f t="shared" si="28"/>
        <v>14.7</v>
      </c>
      <c r="M370" s="74">
        <f t="shared" si="29"/>
        <v>15.64</v>
      </c>
      <c r="N370" s="74"/>
    </row>
    <row r="371" spans="1:14" x14ac:dyDescent="0.25">
      <c r="A371">
        <v>356</v>
      </c>
      <c r="B371" s="225">
        <v>40980</v>
      </c>
      <c r="C371" s="74">
        <v>14.99</v>
      </c>
      <c r="D371" s="74">
        <v>15.15</v>
      </c>
      <c r="E371" s="74">
        <v>14.49</v>
      </c>
      <c r="F371" s="74">
        <v>14.57</v>
      </c>
      <c r="G371" s="75">
        <v>3520600</v>
      </c>
      <c r="H371" s="74">
        <v>14.57</v>
      </c>
      <c r="I371" s="81">
        <f t="shared" si="25"/>
        <v>1</v>
      </c>
      <c r="J371" s="74">
        <f t="shared" si="26"/>
        <v>14.99</v>
      </c>
      <c r="K371" s="74">
        <f t="shared" si="27"/>
        <v>15.15</v>
      </c>
      <c r="L371" s="74">
        <f t="shared" si="28"/>
        <v>14.49</v>
      </c>
      <c r="M371" s="74">
        <f t="shared" si="29"/>
        <v>14.57</v>
      </c>
      <c r="N371" s="74"/>
    </row>
    <row r="372" spans="1:14" x14ac:dyDescent="0.25">
      <c r="A372">
        <v>357</v>
      </c>
      <c r="B372" s="225">
        <v>40977</v>
      </c>
      <c r="C372" s="74">
        <v>14.7</v>
      </c>
      <c r="D372" s="74">
        <v>15.22</v>
      </c>
      <c r="E372" s="74">
        <v>14.67</v>
      </c>
      <c r="F372" s="74">
        <v>14.99</v>
      </c>
      <c r="G372" s="75">
        <v>4430300</v>
      </c>
      <c r="H372" s="74">
        <v>14.99</v>
      </c>
      <c r="I372" s="81">
        <f t="shared" si="25"/>
        <v>1</v>
      </c>
      <c r="J372" s="74">
        <f t="shared" si="26"/>
        <v>14.7</v>
      </c>
      <c r="K372" s="74">
        <f t="shared" si="27"/>
        <v>15.22</v>
      </c>
      <c r="L372" s="74">
        <f t="shared" si="28"/>
        <v>14.67</v>
      </c>
      <c r="M372" s="74">
        <f t="shared" si="29"/>
        <v>14.99</v>
      </c>
      <c r="N372" s="74"/>
    </row>
    <row r="373" spans="1:14" x14ac:dyDescent="0.25">
      <c r="A373">
        <v>358</v>
      </c>
      <c r="B373" s="225">
        <v>40976</v>
      </c>
      <c r="C373" s="74">
        <v>14.5</v>
      </c>
      <c r="D373" s="74">
        <v>14.95</v>
      </c>
      <c r="E373" s="74">
        <v>14.41</v>
      </c>
      <c r="F373" s="74">
        <v>14.79</v>
      </c>
      <c r="G373" s="75">
        <v>7826700</v>
      </c>
      <c r="H373" s="74">
        <v>14.79</v>
      </c>
      <c r="I373" s="81">
        <f t="shared" si="25"/>
        <v>1</v>
      </c>
      <c r="J373" s="74">
        <f t="shared" si="26"/>
        <v>14.5</v>
      </c>
      <c r="K373" s="74">
        <f t="shared" si="27"/>
        <v>14.95</v>
      </c>
      <c r="L373" s="74">
        <f t="shared" si="28"/>
        <v>14.41</v>
      </c>
      <c r="M373" s="74">
        <f t="shared" si="29"/>
        <v>14.79</v>
      </c>
      <c r="N373" s="74"/>
    </row>
    <row r="374" spans="1:14" x14ac:dyDescent="0.25">
      <c r="A374">
        <v>359</v>
      </c>
      <c r="B374" s="225">
        <v>40975</v>
      </c>
      <c r="C374" s="74">
        <v>14.42</v>
      </c>
      <c r="D374" s="74">
        <v>14.75</v>
      </c>
      <c r="E374" s="74">
        <v>13.99</v>
      </c>
      <c r="F374" s="74">
        <v>14.01</v>
      </c>
      <c r="G374" s="75">
        <v>12811000</v>
      </c>
      <c r="H374" s="74">
        <v>14.01</v>
      </c>
      <c r="I374" s="81">
        <f t="shared" si="25"/>
        <v>1</v>
      </c>
      <c r="J374" s="74">
        <f t="shared" si="26"/>
        <v>14.42</v>
      </c>
      <c r="K374" s="74">
        <f t="shared" si="27"/>
        <v>14.75</v>
      </c>
      <c r="L374" s="74">
        <f t="shared" si="28"/>
        <v>13.99</v>
      </c>
      <c r="M374" s="74">
        <f t="shared" si="29"/>
        <v>14.01</v>
      </c>
      <c r="N374" s="74"/>
    </row>
    <row r="375" spans="1:14" x14ac:dyDescent="0.25">
      <c r="A375">
        <v>360</v>
      </c>
      <c r="B375" s="225">
        <v>40974</v>
      </c>
      <c r="C375" s="74">
        <v>13.7</v>
      </c>
      <c r="D375" s="74">
        <v>13.78</v>
      </c>
      <c r="E375" s="74">
        <v>13.4</v>
      </c>
      <c r="F375" s="74">
        <v>13.44</v>
      </c>
      <c r="G375" s="75">
        <v>6705100</v>
      </c>
      <c r="H375" s="74">
        <v>13.44</v>
      </c>
      <c r="I375" s="81">
        <f t="shared" si="25"/>
        <v>1</v>
      </c>
      <c r="J375" s="74">
        <f t="shared" si="26"/>
        <v>13.7</v>
      </c>
      <c r="K375" s="74">
        <f t="shared" si="27"/>
        <v>13.78</v>
      </c>
      <c r="L375" s="74">
        <f t="shared" si="28"/>
        <v>13.4</v>
      </c>
      <c r="M375" s="74">
        <f t="shared" si="29"/>
        <v>13.44</v>
      </c>
      <c r="N375" s="74"/>
    </row>
    <row r="376" spans="1:14" x14ac:dyDescent="0.25">
      <c r="A376">
        <v>361</v>
      </c>
      <c r="B376" s="225">
        <v>40973</v>
      </c>
      <c r="C376" s="74">
        <v>14.38</v>
      </c>
      <c r="D376" s="74">
        <v>14.4</v>
      </c>
      <c r="E376" s="74">
        <v>13.76</v>
      </c>
      <c r="F376" s="74">
        <v>13.8</v>
      </c>
      <c r="G376" s="75">
        <v>7725900</v>
      </c>
      <c r="H376" s="74">
        <v>13.8</v>
      </c>
      <c r="I376" s="81">
        <f t="shared" si="25"/>
        <v>1</v>
      </c>
      <c r="J376" s="74">
        <f t="shared" si="26"/>
        <v>14.38</v>
      </c>
      <c r="K376" s="74">
        <f t="shared" si="27"/>
        <v>14.4</v>
      </c>
      <c r="L376" s="74">
        <f t="shared" si="28"/>
        <v>13.76</v>
      </c>
      <c r="M376" s="74">
        <f t="shared" si="29"/>
        <v>13.8</v>
      </c>
      <c r="N376" s="74"/>
    </row>
    <row r="377" spans="1:14" x14ac:dyDescent="0.25">
      <c r="A377">
        <v>362</v>
      </c>
      <c r="B377" s="225">
        <v>40970</v>
      </c>
      <c r="C377" s="74">
        <v>14.78</v>
      </c>
      <c r="D377" s="74">
        <v>15</v>
      </c>
      <c r="E377" s="74">
        <v>14.45</v>
      </c>
      <c r="F377" s="74">
        <v>14.48</v>
      </c>
      <c r="G377" s="75">
        <v>4234000</v>
      </c>
      <c r="H377" s="74">
        <v>14.48</v>
      </c>
      <c r="I377" s="81">
        <f t="shared" si="25"/>
        <v>1</v>
      </c>
      <c r="J377" s="74">
        <f t="shared" si="26"/>
        <v>14.78</v>
      </c>
      <c r="K377" s="74">
        <f t="shared" si="27"/>
        <v>15</v>
      </c>
      <c r="L377" s="74">
        <f t="shared" si="28"/>
        <v>14.45</v>
      </c>
      <c r="M377" s="74">
        <f t="shared" si="29"/>
        <v>14.48</v>
      </c>
      <c r="N377" s="74"/>
    </row>
    <row r="378" spans="1:14" x14ac:dyDescent="0.25">
      <c r="A378">
        <v>363</v>
      </c>
      <c r="B378" s="225">
        <v>40969</v>
      </c>
      <c r="C378" s="74">
        <v>14.8</v>
      </c>
      <c r="D378" s="74">
        <v>15.23</v>
      </c>
      <c r="E378" s="74">
        <v>14.52</v>
      </c>
      <c r="F378" s="74">
        <v>14.87</v>
      </c>
      <c r="G378" s="75">
        <v>7109800</v>
      </c>
      <c r="H378" s="74">
        <v>14.87</v>
      </c>
      <c r="I378" s="81">
        <f t="shared" si="25"/>
        <v>1</v>
      </c>
      <c r="J378" s="74">
        <f t="shared" si="26"/>
        <v>14.8</v>
      </c>
      <c r="K378" s="74">
        <f t="shared" si="27"/>
        <v>15.23</v>
      </c>
      <c r="L378" s="74">
        <f t="shared" si="28"/>
        <v>14.52</v>
      </c>
      <c r="M378" s="74">
        <f t="shared" si="29"/>
        <v>14.87</v>
      </c>
      <c r="N378" s="74"/>
    </row>
    <row r="379" spans="1:14" x14ac:dyDescent="0.25">
      <c r="A379">
        <v>364</v>
      </c>
      <c r="B379" s="225">
        <v>40968</v>
      </c>
      <c r="C379" s="74">
        <v>15.3</v>
      </c>
      <c r="D379" s="74">
        <v>15.56</v>
      </c>
      <c r="E379" s="74">
        <v>14.86</v>
      </c>
      <c r="F379" s="74">
        <v>14.89</v>
      </c>
      <c r="G379" s="75">
        <v>5822700</v>
      </c>
      <c r="H379" s="74">
        <v>14.89</v>
      </c>
      <c r="I379" s="81">
        <f t="shared" si="25"/>
        <v>1</v>
      </c>
      <c r="J379" s="74">
        <f t="shared" si="26"/>
        <v>15.3</v>
      </c>
      <c r="K379" s="74">
        <f t="shared" si="27"/>
        <v>15.56</v>
      </c>
      <c r="L379" s="74">
        <f t="shared" si="28"/>
        <v>14.86</v>
      </c>
      <c r="M379" s="74">
        <f t="shared" si="29"/>
        <v>14.89</v>
      </c>
      <c r="N379" s="74"/>
    </row>
    <row r="380" spans="1:14" x14ac:dyDescent="0.25">
      <c r="A380">
        <v>365</v>
      </c>
      <c r="B380" s="225">
        <v>40967</v>
      </c>
      <c r="C380" s="74">
        <v>15.47</v>
      </c>
      <c r="D380" s="74">
        <v>15.58</v>
      </c>
      <c r="E380" s="74">
        <v>15.2</v>
      </c>
      <c r="F380" s="74">
        <v>15.28</v>
      </c>
      <c r="G380" s="75">
        <v>4494300</v>
      </c>
      <c r="H380" s="74">
        <v>15.28</v>
      </c>
      <c r="I380" s="81">
        <f t="shared" si="25"/>
        <v>1</v>
      </c>
      <c r="J380" s="74">
        <f t="shared" si="26"/>
        <v>15.47</v>
      </c>
      <c r="K380" s="74">
        <f t="shared" si="27"/>
        <v>15.58</v>
      </c>
      <c r="L380" s="74">
        <f t="shared" si="28"/>
        <v>15.2</v>
      </c>
      <c r="M380" s="74">
        <f t="shared" si="29"/>
        <v>15.28</v>
      </c>
      <c r="N380" s="74"/>
    </row>
    <row r="381" spans="1:14" x14ac:dyDescent="0.25">
      <c r="A381">
        <v>366</v>
      </c>
      <c r="B381" s="225">
        <v>40966</v>
      </c>
      <c r="C381" s="74">
        <v>15.53</v>
      </c>
      <c r="D381" s="74">
        <v>15.78</v>
      </c>
      <c r="E381" s="74">
        <v>15.18</v>
      </c>
      <c r="F381" s="74">
        <v>15.55</v>
      </c>
      <c r="G381" s="75">
        <v>4011100</v>
      </c>
      <c r="H381" s="74">
        <v>15.55</v>
      </c>
      <c r="I381" s="81">
        <f t="shared" si="25"/>
        <v>1</v>
      </c>
      <c r="J381" s="74">
        <f t="shared" si="26"/>
        <v>15.53</v>
      </c>
      <c r="K381" s="74">
        <f t="shared" si="27"/>
        <v>15.78</v>
      </c>
      <c r="L381" s="74">
        <f t="shared" si="28"/>
        <v>15.18</v>
      </c>
      <c r="M381" s="74">
        <f t="shared" si="29"/>
        <v>15.55</v>
      </c>
      <c r="N381" s="74"/>
    </row>
    <row r="382" spans="1:14" x14ac:dyDescent="0.25">
      <c r="A382">
        <v>367</v>
      </c>
      <c r="B382" s="225">
        <v>40963</v>
      </c>
      <c r="C382" s="74">
        <v>15.42</v>
      </c>
      <c r="D382" s="74">
        <v>16.190000000000001</v>
      </c>
      <c r="E382" s="74">
        <v>15.42</v>
      </c>
      <c r="F382" s="74">
        <v>15.68</v>
      </c>
      <c r="G382" s="75">
        <v>5184300</v>
      </c>
      <c r="H382" s="74">
        <v>15.68</v>
      </c>
      <c r="I382" s="81">
        <f t="shared" si="25"/>
        <v>1</v>
      </c>
      <c r="J382" s="74">
        <f t="shared" si="26"/>
        <v>15.42</v>
      </c>
      <c r="K382" s="74">
        <f t="shared" si="27"/>
        <v>16.190000000000001</v>
      </c>
      <c r="L382" s="74">
        <f t="shared" si="28"/>
        <v>15.42</v>
      </c>
      <c r="M382" s="74">
        <f t="shared" si="29"/>
        <v>15.68</v>
      </c>
      <c r="N382" s="74"/>
    </row>
    <row r="383" spans="1:14" x14ac:dyDescent="0.25">
      <c r="A383">
        <v>368</v>
      </c>
      <c r="B383" s="225">
        <v>40962</v>
      </c>
      <c r="C383" s="74">
        <v>14.94</v>
      </c>
      <c r="D383" s="74">
        <v>15.63</v>
      </c>
      <c r="E383" s="74">
        <v>14.85</v>
      </c>
      <c r="F383" s="74">
        <v>15.43</v>
      </c>
      <c r="G383" s="75">
        <v>5828600</v>
      </c>
      <c r="H383" s="74">
        <v>15.43</v>
      </c>
      <c r="I383" s="81">
        <f t="shared" si="25"/>
        <v>1</v>
      </c>
      <c r="J383" s="74">
        <f t="shared" si="26"/>
        <v>14.94</v>
      </c>
      <c r="K383" s="74">
        <f t="shared" si="27"/>
        <v>15.63</v>
      </c>
      <c r="L383" s="74">
        <f t="shared" si="28"/>
        <v>14.85</v>
      </c>
      <c r="M383" s="74">
        <f t="shared" si="29"/>
        <v>15.43</v>
      </c>
      <c r="N383" s="74"/>
    </row>
    <row r="384" spans="1:14" x14ac:dyDescent="0.25">
      <c r="A384">
        <v>369</v>
      </c>
      <c r="B384" s="225">
        <v>40961</v>
      </c>
      <c r="C384" s="74">
        <v>15.52</v>
      </c>
      <c r="D384" s="74">
        <v>15.59</v>
      </c>
      <c r="E384" s="74">
        <v>14.92</v>
      </c>
      <c r="F384" s="74">
        <v>14.94</v>
      </c>
      <c r="G384" s="75">
        <v>8033300</v>
      </c>
      <c r="H384" s="74">
        <v>14.94</v>
      </c>
      <c r="I384" s="81">
        <f t="shared" si="25"/>
        <v>1</v>
      </c>
      <c r="J384" s="74">
        <f t="shared" si="26"/>
        <v>15.52</v>
      </c>
      <c r="K384" s="74">
        <f t="shared" si="27"/>
        <v>15.59</v>
      </c>
      <c r="L384" s="74">
        <f t="shared" si="28"/>
        <v>14.92</v>
      </c>
      <c r="M384" s="74">
        <f t="shared" si="29"/>
        <v>14.94</v>
      </c>
      <c r="N384" s="74"/>
    </row>
    <row r="385" spans="1:14" x14ac:dyDescent="0.25">
      <c r="A385">
        <v>370</v>
      </c>
      <c r="B385" s="225">
        <v>40960</v>
      </c>
      <c r="C385" s="74">
        <v>16.36</v>
      </c>
      <c r="D385" s="74">
        <v>16.45</v>
      </c>
      <c r="E385" s="74">
        <v>15.45</v>
      </c>
      <c r="F385" s="74">
        <v>15.58</v>
      </c>
      <c r="G385" s="75">
        <v>14645400</v>
      </c>
      <c r="H385" s="74">
        <v>15.58</v>
      </c>
      <c r="I385" s="81">
        <f t="shared" si="25"/>
        <v>1</v>
      </c>
      <c r="J385" s="74">
        <f t="shared" si="26"/>
        <v>16.36</v>
      </c>
      <c r="K385" s="74">
        <f t="shared" si="27"/>
        <v>16.45</v>
      </c>
      <c r="L385" s="74">
        <f t="shared" si="28"/>
        <v>15.45</v>
      </c>
      <c r="M385" s="74">
        <f t="shared" si="29"/>
        <v>15.58</v>
      </c>
      <c r="N385" s="74"/>
    </row>
    <row r="386" spans="1:14" x14ac:dyDescent="0.25">
      <c r="A386">
        <v>371</v>
      </c>
      <c r="B386" s="225">
        <v>40956</v>
      </c>
      <c r="C386" s="74">
        <v>17.16</v>
      </c>
      <c r="D386" s="74">
        <v>17.39</v>
      </c>
      <c r="E386" s="74">
        <v>16.88</v>
      </c>
      <c r="F386" s="74">
        <v>17</v>
      </c>
      <c r="G386" s="75">
        <v>2703800</v>
      </c>
      <c r="H386" s="74">
        <v>17</v>
      </c>
      <c r="I386" s="81">
        <f t="shared" si="25"/>
        <v>1</v>
      </c>
      <c r="J386" s="74">
        <f t="shared" si="26"/>
        <v>17.16</v>
      </c>
      <c r="K386" s="74">
        <f t="shared" si="27"/>
        <v>17.39</v>
      </c>
      <c r="L386" s="74">
        <f t="shared" si="28"/>
        <v>16.88</v>
      </c>
      <c r="M386" s="74">
        <f t="shared" si="29"/>
        <v>17</v>
      </c>
      <c r="N386" s="74"/>
    </row>
    <row r="387" spans="1:14" x14ac:dyDescent="0.25">
      <c r="A387">
        <v>372</v>
      </c>
      <c r="B387" s="225">
        <v>40955</v>
      </c>
      <c r="C387" s="74">
        <v>16.72</v>
      </c>
      <c r="D387" s="74">
        <v>17.27</v>
      </c>
      <c r="E387" s="74">
        <v>16.440000000000001</v>
      </c>
      <c r="F387" s="74">
        <v>17.16</v>
      </c>
      <c r="G387" s="75">
        <v>3429000</v>
      </c>
      <c r="H387" s="74">
        <v>17.16</v>
      </c>
      <c r="I387" s="81">
        <f t="shared" si="25"/>
        <v>1</v>
      </c>
      <c r="J387" s="74">
        <f t="shared" si="26"/>
        <v>16.72</v>
      </c>
      <c r="K387" s="74">
        <f t="shared" si="27"/>
        <v>17.27</v>
      </c>
      <c r="L387" s="74">
        <f t="shared" si="28"/>
        <v>16.440000000000001</v>
      </c>
      <c r="M387" s="74">
        <f t="shared" si="29"/>
        <v>17.16</v>
      </c>
      <c r="N387" s="74"/>
    </row>
    <row r="388" spans="1:14" x14ac:dyDescent="0.25">
      <c r="A388">
        <v>373</v>
      </c>
      <c r="B388" s="225">
        <v>40954</v>
      </c>
      <c r="C388" s="74">
        <v>16.95</v>
      </c>
      <c r="D388" s="74">
        <v>17.21</v>
      </c>
      <c r="E388" s="74">
        <v>16.55</v>
      </c>
      <c r="F388" s="74">
        <v>16.71</v>
      </c>
      <c r="G388" s="75">
        <v>4875400</v>
      </c>
      <c r="H388" s="74">
        <v>16.71</v>
      </c>
      <c r="I388" s="81">
        <f t="shared" si="25"/>
        <v>1</v>
      </c>
      <c r="J388" s="74">
        <f t="shared" si="26"/>
        <v>16.95</v>
      </c>
      <c r="K388" s="74">
        <f t="shared" si="27"/>
        <v>17.21</v>
      </c>
      <c r="L388" s="74">
        <f t="shared" si="28"/>
        <v>16.55</v>
      </c>
      <c r="M388" s="74">
        <f t="shared" si="29"/>
        <v>16.71</v>
      </c>
      <c r="N388" s="74"/>
    </row>
    <row r="389" spans="1:14" x14ac:dyDescent="0.25">
      <c r="A389">
        <v>374</v>
      </c>
      <c r="B389" s="225">
        <v>40953</v>
      </c>
      <c r="C389" s="74">
        <v>16.579999999999998</v>
      </c>
      <c r="D389" s="74">
        <v>16.98</v>
      </c>
      <c r="E389" s="74">
        <v>16.559999999999999</v>
      </c>
      <c r="F389" s="74">
        <v>16.920000000000002</v>
      </c>
      <c r="G389" s="75">
        <v>4142900</v>
      </c>
      <c r="H389" s="74">
        <v>16.920000000000002</v>
      </c>
      <c r="I389" s="81">
        <f t="shared" si="25"/>
        <v>1</v>
      </c>
      <c r="J389" s="74">
        <f t="shared" si="26"/>
        <v>16.579999999999998</v>
      </c>
      <c r="K389" s="74">
        <f t="shared" si="27"/>
        <v>16.98</v>
      </c>
      <c r="L389" s="74">
        <f t="shared" si="28"/>
        <v>16.559999999999999</v>
      </c>
      <c r="M389" s="74">
        <f t="shared" si="29"/>
        <v>16.920000000000002</v>
      </c>
      <c r="N389" s="74"/>
    </row>
    <row r="390" spans="1:14" x14ac:dyDescent="0.25">
      <c r="A390">
        <v>375</v>
      </c>
      <c r="B390" s="225">
        <v>40952</v>
      </c>
      <c r="C390" s="74">
        <v>16.5</v>
      </c>
      <c r="D390" s="74">
        <v>16.690000000000001</v>
      </c>
      <c r="E390" s="74">
        <v>16.260000000000002</v>
      </c>
      <c r="F390" s="74">
        <v>16.440000000000001</v>
      </c>
      <c r="G390" s="75">
        <v>2480500</v>
      </c>
      <c r="H390" s="74">
        <v>16.440000000000001</v>
      </c>
      <c r="I390" s="81">
        <f t="shared" si="25"/>
        <v>1</v>
      </c>
      <c r="J390" s="74">
        <f t="shared" si="26"/>
        <v>16.5</v>
      </c>
      <c r="K390" s="74">
        <f t="shared" si="27"/>
        <v>16.690000000000001</v>
      </c>
      <c r="L390" s="74">
        <f t="shared" si="28"/>
        <v>16.260000000000002</v>
      </c>
      <c r="M390" s="74">
        <f t="shared" si="29"/>
        <v>16.440000000000001</v>
      </c>
      <c r="N390" s="74"/>
    </row>
    <row r="391" spans="1:14" x14ac:dyDescent="0.25">
      <c r="A391">
        <v>376</v>
      </c>
      <c r="B391" s="225">
        <v>40949</v>
      </c>
      <c r="C391" s="74">
        <v>16.329999999999998</v>
      </c>
      <c r="D391" s="74">
        <v>16.600000000000001</v>
      </c>
      <c r="E391" s="74">
        <v>16.170000000000002</v>
      </c>
      <c r="F391" s="74">
        <v>16.239999999999998</v>
      </c>
      <c r="G391" s="75">
        <v>2665900</v>
      </c>
      <c r="H391" s="74">
        <v>16.239999999999998</v>
      </c>
      <c r="I391" s="81">
        <f t="shared" si="25"/>
        <v>1</v>
      </c>
      <c r="J391" s="74">
        <f t="shared" si="26"/>
        <v>16.329999999999998</v>
      </c>
      <c r="K391" s="74">
        <f t="shared" si="27"/>
        <v>16.600000000000001</v>
      </c>
      <c r="L391" s="74">
        <f t="shared" si="28"/>
        <v>16.170000000000002</v>
      </c>
      <c r="M391" s="74">
        <f t="shared" si="29"/>
        <v>16.239999999999998</v>
      </c>
      <c r="N391" s="74"/>
    </row>
    <row r="392" spans="1:14" x14ac:dyDescent="0.25">
      <c r="A392">
        <v>377</v>
      </c>
      <c r="B392" s="225">
        <v>40948</v>
      </c>
      <c r="C392" s="74">
        <v>16.66</v>
      </c>
      <c r="D392" s="74">
        <v>16.7</v>
      </c>
      <c r="E392" s="74">
        <v>16.28</v>
      </c>
      <c r="F392" s="74">
        <v>16.53</v>
      </c>
      <c r="G392" s="75">
        <v>3109000</v>
      </c>
      <c r="H392" s="74">
        <v>16.53</v>
      </c>
      <c r="I392" s="81">
        <f t="shared" si="25"/>
        <v>1</v>
      </c>
      <c r="J392" s="74">
        <f t="shared" si="26"/>
        <v>16.66</v>
      </c>
      <c r="K392" s="74">
        <f t="shared" si="27"/>
        <v>16.7</v>
      </c>
      <c r="L392" s="74">
        <f t="shared" si="28"/>
        <v>16.28</v>
      </c>
      <c r="M392" s="74">
        <f t="shared" si="29"/>
        <v>16.53</v>
      </c>
      <c r="N392" s="74"/>
    </row>
    <row r="393" spans="1:14" x14ac:dyDescent="0.25">
      <c r="A393">
        <v>378</v>
      </c>
      <c r="B393" s="225">
        <v>40947</v>
      </c>
      <c r="C393" s="74">
        <v>16.149999999999999</v>
      </c>
      <c r="D393" s="74">
        <v>16.989999999999998</v>
      </c>
      <c r="E393" s="74">
        <v>16.149999999999999</v>
      </c>
      <c r="F393" s="74">
        <v>16.7</v>
      </c>
      <c r="G393" s="75">
        <v>7403800</v>
      </c>
      <c r="H393" s="74">
        <v>16.7</v>
      </c>
      <c r="I393" s="81">
        <f t="shared" si="25"/>
        <v>1</v>
      </c>
      <c r="J393" s="74">
        <f t="shared" si="26"/>
        <v>16.149999999999999</v>
      </c>
      <c r="K393" s="74">
        <f t="shared" si="27"/>
        <v>16.989999999999998</v>
      </c>
      <c r="L393" s="74">
        <f t="shared" si="28"/>
        <v>16.149999999999999</v>
      </c>
      <c r="M393" s="74">
        <f t="shared" si="29"/>
        <v>16.7</v>
      </c>
      <c r="N393" s="74"/>
    </row>
    <row r="394" spans="1:14" x14ac:dyDescent="0.25">
      <c r="A394">
        <v>379</v>
      </c>
      <c r="B394" s="225">
        <v>40946</v>
      </c>
      <c r="C394" s="74">
        <v>15.78</v>
      </c>
      <c r="D394" s="74">
        <v>16.29</v>
      </c>
      <c r="E394" s="74">
        <v>15.66</v>
      </c>
      <c r="F394" s="74">
        <v>16.170000000000002</v>
      </c>
      <c r="G394" s="75">
        <v>4679500</v>
      </c>
      <c r="H394" s="74">
        <v>16.170000000000002</v>
      </c>
      <c r="I394" s="81">
        <f t="shared" si="25"/>
        <v>1</v>
      </c>
      <c r="J394" s="74">
        <f t="shared" si="26"/>
        <v>15.78</v>
      </c>
      <c r="K394" s="74">
        <f t="shared" si="27"/>
        <v>16.29</v>
      </c>
      <c r="L394" s="74">
        <f t="shared" si="28"/>
        <v>15.66</v>
      </c>
      <c r="M394" s="74">
        <f t="shared" si="29"/>
        <v>16.170000000000002</v>
      </c>
      <c r="N394" s="74"/>
    </row>
    <row r="395" spans="1:14" x14ac:dyDescent="0.25">
      <c r="A395">
        <v>380</v>
      </c>
      <c r="B395" s="225">
        <v>40945</v>
      </c>
      <c r="C395" s="74">
        <v>15.37</v>
      </c>
      <c r="D395" s="74">
        <v>15.99</v>
      </c>
      <c r="E395" s="74">
        <v>15.25</v>
      </c>
      <c r="F395" s="74">
        <v>15.9</v>
      </c>
      <c r="G395" s="75">
        <v>3357500</v>
      </c>
      <c r="H395" s="74">
        <v>15.9</v>
      </c>
      <c r="I395" s="81">
        <f t="shared" si="25"/>
        <v>1</v>
      </c>
      <c r="J395" s="74">
        <f t="shared" si="26"/>
        <v>15.37</v>
      </c>
      <c r="K395" s="74">
        <f t="shared" si="27"/>
        <v>15.99</v>
      </c>
      <c r="L395" s="74">
        <f t="shared" si="28"/>
        <v>15.25</v>
      </c>
      <c r="M395" s="74">
        <f t="shared" si="29"/>
        <v>15.9</v>
      </c>
      <c r="N395" s="74"/>
    </row>
    <row r="396" spans="1:14" x14ac:dyDescent="0.25">
      <c r="A396">
        <v>381</v>
      </c>
      <c r="B396" s="225">
        <v>40942</v>
      </c>
      <c r="C396" s="74">
        <v>15.02</v>
      </c>
      <c r="D396" s="74">
        <v>15.53</v>
      </c>
      <c r="E396" s="74">
        <v>14.95</v>
      </c>
      <c r="F396" s="74">
        <v>15.46</v>
      </c>
      <c r="G396" s="75">
        <v>4122200</v>
      </c>
      <c r="H396" s="74">
        <v>15.46</v>
      </c>
      <c r="I396" s="81">
        <f t="shared" si="25"/>
        <v>1</v>
      </c>
      <c r="J396" s="74">
        <f t="shared" si="26"/>
        <v>15.02</v>
      </c>
      <c r="K396" s="74">
        <f t="shared" si="27"/>
        <v>15.53</v>
      </c>
      <c r="L396" s="74">
        <f t="shared" si="28"/>
        <v>14.95</v>
      </c>
      <c r="M396" s="74">
        <f t="shared" si="29"/>
        <v>15.46</v>
      </c>
      <c r="N396" s="74"/>
    </row>
    <row r="397" spans="1:14" x14ac:dyDescent="0.25">
      <c r="A397">
        <v>382</v>
      </c>
      <c r="B397" s="225">
        <v>40941</v>
      </c>
      <c r="C397" s="74">
        <v>15.04</v>
      </c>
      <c r="D397" s="74">
        <v>15.15</v>
      </c>
      <c r="E397" s="74">
        <v>14.66</v>
      </c>
      <c r="F397" s="74">
        <v>14.74</v>
      </c>
      <c r="G397" s="75">
        <v>4173700</v>
      </c>
      <c r="H397" s="74">
        <v>14.74</v>
      </c>
      <c r="I397" s="81">
        <f t="shared" si="25"/>
        <v>1</v>
      </c>
      <c r="J397" s="74">
        <f t="shared" si="26"/>
        <v>15.04</v>
      </c>
      <c r="K397" s="74">
        <f t="shared" si="27"/>
        <v>15.15</v>
      </c>
      <c r="L397" s="74">
        <f t="shared" si="28"/>
        <v>14.66</v>
      </c>
      <c r="M397" s="74">
        <f t="shared" si="29"/>
        <v>14.74</v>
      </c>
      <c r="N397" s="74"/>
    </row>
    <row r="398" spans="1:14" x14ac:dyDescent="0.25">
      <c r="A398">
        <v>383</v>
      </c>
      <c r="B398" s="225">
        <v>40940</v>
      </c>
      <c r="C398" s="74">
        <v>14.69</v>
      </c>
      <c r="D398" s="74">
        <v>15.01</v>
      </c>
      <c r="E398" s="74">
        <v>14.6</v>
      </c>
      <c r="F398" s="74">
        <v>14.87</v>
      </c>
      <c r="G398" s="75">
        <v>3191800</v>
      </c>
      <c r="H398" s="74">
        <v>14.87</v>
      </c>
      <c r="I398" s="81">
        <f t="shared" si="25"/>
        <v>1</v>
      </c>
      <c r="J398" s="74">
        <f t="shared" si="26"/>
        <v>14.69</v>
      </c>
      <c r="K398" s="74">
        <f t="shared" si="27"/>
        <v>15.01</v>
      </c>
      <c r="L398" s="74">
        <f t="shared" si="28"/>
        <v>14.6</v>
      </c>
      <c r="M398" s="74">
        <f t="shared" si="29"/>
        <v>14.87</v>
      </c>
      <c r="N398" s="74"/>
    </row>
    <row r="399" spans="1:14" x14ac:dyDescent="0.25">
      <c r="A399">
        <v>384</v>
      </c>
      <c r="B399" s="225">
        <v>40939</v>
      </c>
      <c r="C399" s="74">
        <v>14.91</v>
      </c>
      <c r="D399" s="74">
        <v>14.96</v>
      </c>
      <c r="E399" s="74">
        <v>14.45</v>
      </c>
      <c r="F399" s="74">
        <v>14.55</v>
      </c>
      <c r="G399" s="75">
        <v>4242400</v>
      </c>
      <c r="H399" s="74">
        <v>14.55</v>
      </c>
      <c r="I399" s="81">
        <f t="shared" si="25"/>
        <v>1</v>
      </c>
      <c r="J399" s="74">
        <f t="shared" si="26"/>
        <v>14.91</v>
      </c>
      <c r="K399" s="74">
        <f t="shared" si="27"/>
        <v>14.96</v>
      </c>
      <c r="L399" s="74">
        <f t="shared" si="28"/>
        <v>14.45</v>
      </c>
      <c r="M399" s="74">
        <f t="shared" si="29"/>
        <v>14.55</v>
      </c>
      <c r="N399" s="74"/>
    </row>
    <row r="400" spans="1:14" x14ac:dyDescent="0.25">
      <c r="A400">
        <v>385</v>
      </c>
      <c r="B400" s="225">
        <v>40938</v>
      </c>
      <c r="C400" s="74">
        <v>14.86</v>
      </c>
      <c r="D400" s="74">
        <v>14.87</v>
      </c>
      <c r="E400" s="74">
        <v>14.48</v>
      </c>
      <c r="F400" s="74">
        <v>14.6</v>
      </c>
      <c r="G400" s="75">
        <v>4377900</v>
      </c>
      <c r="H400" s="74">
        <v>14.6</v>
      </c>
      <c r="I400" s="81">
        <f t="shared" si="25"/>
        <v>1</v>
      </c>
      <c r="J400" s="74">
        <f t="shared" si="26"/>
        <v>14.86</v>
      </c>
      <c r="K400" s="74">
        <f t="shared" si="27"/>
        <v>14.87</v>
      </c>
      <c r="L400" s="74">
        <f t="shared" si="28"/>
        <v>14.48</v>
      </c>
      <c r="M400" s="74">
        <f t="shared" si="29"/>
        <v>14.6</v>
      </c>
      <c r="N400" s="74"/>
    </row>
    <row r="401" spans="1:14" x14ac:dyDescent="0.25">
      <c r="A401">
        <v>386</v>
      </c>
      <c r="B401" s="225">
        <v>40935</v>
      </c>
      <c r="C401" s="74">
        <v>14.74</v>
      </c>
      <c r="D401" s="74">
        <v>15.19</v>
      </c>
      <c r="E401" s="74">
        <v>14.74</v>
      </c>
      <c r="F401" s="74">
        <v>15.03</v>
      </c>
      <c r="G401" s="75">
        <v>4697200</v>
      </c>
      <c r="H401" s="74">
        <v>15.03</v>
      </c>
      <c r="I401" s="81">
        <f t="shared" ref="I401:I464" si="30">H401/F401</f>
        <v>1</v>
      </c>
      <c r="J401" s="74">
        <f t="shared" ref="J401:J464" si="31">ROUND($I401*C401,2)</f>
        <v>14.74</v>
      </c>
      <c r="K401" s="74">
        <f t="shared" ref="K401:K464" si="32">ROUND($I401*D401,2)</f>
        <v>15.19</v>
      </c>
      <c r="L401" s="74">
        <f t="shared" ref="L401:L464" si="33">ROUND($I401*E401,2)</f>
        <v>14.74</v>
      </c>
      <c r="M401" s="74">
        <f t="shared" ref="M401:M464" si="34">ROUND($I401*F401,2)</f>
        <v>15.03</v>
      </c>
      <c r="N401" s="74"/>
    </row>
    <row r="402" spans="1:14" x14ac:dyDescent="0.25">
      <c r="A402">
        <v>387</v>
      </c>
      <c r="B402" s="225">
        <v>40934</v>
      </c>
      <c r="C402" s="74">
        <v>15.18</v>
      </c>
      <c r="D402" s="74">
        <v>15.84</v>
      </c>
      <c r="E402" s="74">
        <v>15.05</v>
      </c>
      <c r="F402" s="74">
        <v>15.34</v>
      </c>
      <c r="G402" s="75">
        <v>7210400</v>
      </c>
      <c r="H402" s="74">
        <v>15.34</v>
      </c>
      <c r="I402" s="81">
        <f t="shared" si="30"/>
        <v>1</v>
      </c>
      <c r="J402" s="74">
        <f t="shared" si="31"/>
        <v>15.18</v>
      </c>
      <c r="K402" s="74">
        <f t="shared" si="32"/>
        <v>15.84</v>
      </c>
      <c r="L402" s="74">
        <f t="shared" si="33"/>
        <v>15.05</v>
      </c>
      <c r="M402" s="74">
        <f t="shared" si="34"/>
        <v>15.34</v>
      </c>
      <c r="N402" s="74"/>
    </row>
    <row r="403" spans="1:14" x14ac:dyDescent="0.25">
      <c r="A403">
        <v>388</v>
      </c>
      <c r="B403" s="225">
        <v>40933</v>
      </c>
      <c r="C403" s="74">
        <v>15.1</v>
      </c>
      <c r="D403" s="74">
        <v>15.15</v>
      </c>
      <c r="E403" s="74">
        <v>14.68</v>
      </c>
      <c r="F403" s="74">
        <v>15.06</v>
      </c>
      <c r="G403" s="75">
        <v>4722900</v>
      </c>
      <c r="H403" s="74">
        <v>15.06</v>
      </c>
      <c r="I403" s="81">
        <f t="shared" si="30"/>
        <v>1</v>
      </c>
      <c r="J403" s="74">
        <f t="shared" si="31"/>
        <v>15.1</v>
      </c>
      <c r="K403" s="74">
        <f t="shared" si="32"/>
        <v>15.15</v>
      </c>
      <c r="L403" s="74">
        <f t="shared" si="33"/>
        <v>14.68</v>
      </c>
      <c r="M403" s="74">
        <f t="shared" si="34"/>
        <v>15.06</v>
      </c>
      <c r="N403" s="74"/>
    </row>
    <row r="404" spans="1:14" x14ac:dyDescent="0.25">
      <c r="A404">
        <v>389</v>
      </c>
      <c r="B404" s="225">
        <v>40932</v>
      </c>
      <c r="C404" s="74">
        <v>14.85</v>
      </c>
      <c r="D404" s="74">
        <v>15.19</v>
      </c>
      <c r="E404" s="74">
        <v>14.38</v>
      </c>
      <c r="F404" s="74">
        <v>15.15</v>
      </c>
      <c r="G404" s="75">
        <v>5284700</v>
      </c>
      <c r="H404" s="74">
        <v>15.15</v>
      </c>
      <c r="I404" s="81">
        <f t="shared" si="30"/>
        <v>1</v>
      </c>
      <c r="J404" s="74">
        <f t="shared" si="31"/>
        <v>14.85</v>
      </c>
      <c r="K404" s="74">
        <f t="shared" si="32"/>
        <v>15.19</v>
      </c>
      <c r="L404" s="74">
        <f t="shared" si="33"/>
        <v>14.38</v>
      </c>
      <c r="M404" s="74">
        <f t="shared" si="34"/>
        <v>15.15</v>
      </c>
      <c r="N404" s="74"/>
    </row>
    <row r="405" spans="1:14" x14ac:dyDescent="0.25">
      <c r="A405">
        <v>390</v>
      </c>
      <c r="B405" s="225">
        <v>40931</v>
      </c>
      <c r="C405" s="74">
        <v>15.29</v>
      </c>
      <c r="D405" s="74">
        <v>15.43</v>
      </c>
      <c r="E405" s="74">
        <v>14.67</v>
      </c>
      <c r="F405" s="74">
        <v>14.87</v>
      </c>
      <c r="G405" s="75">
        <v>4703800</v>
      </c>
      <c r="H405" s="74">
        <v>14.87</v>
      </c>
      <c r="I405" s="81">
        <f t="shared" si="30"/>
        <v>1</v>
      </c>
      <c r="J405" s="74">
        <f t="shared" si="31"/>
        <v>15.29</v>
      </c>
      <c r="K405" s="74">
        <f t="shared" si="32"/>
        <v>15.43</v>
      </c>
      <c r="L405" s="74">
        <f t="shared" si="33"/>
        <v>14.67</v>
      </c>
      <c r="M405" s="74">
        <f t="shared" si="34"/>
        <v>14.87</v>
      </c>
      <c r="N405" s="74"/>
    </row>
    <row r="406" spans="1:14" x14ac:dyDescent="0.25">
      <c r="A406">
        <v>391</v>
      </c>
      <c r="B406" s="225">
        <v>40928</v>
      </c>
      <c r="C406" s="74">
        <v>15.24</v>
      </c>
      <c r="D406" s="74">
        <v>15.42</v>
      </c>
      <c r="E406" s="74">
        <v>15.05</v>
      </c>
      <c r="F406" s="74">
        <v>15.27</v>
      </c>
      <c r="G406" s="75">
        <v>4149800</v>
      </c>
      <c r="H406" s="74">
        <v>15.27</v>
      </c>
      <c r="I406" s="81">
        <f t="shared" si="30"/>
        <v>1</v>
      </c>
      <c r="J406" s="74">
        <f t="shared" si="31"/>
        <v>15.24</v>
      </c>
      <c r="K406" s="74">
        <f t="shared" si="32"/>
        <v>15.42</v>
      </c>
      <c r="L406" s="74">
        <f t="shared" si="33"/>
        <v>15.05</v>
      </c>
      <c r="M406" s="74">
        <f t="shared" si="34"/>
        <v>15.27</v>
      </c>
      <c r="N406" s="74"/>
    </row>
    <row r="407" spans="1:14" x14ac:dyDescent="0.25">
      <c r="A407">
        <v>392</v>
      </c>
      <c r="B407" s="225">
        <v>40927</v>
      </c>
      <c r="C407" s="74">
        <v>15.28</v>
      </c>
      <c r="D407" s="74">
        <v>15.63</v>
      </c>
      <c r="E407" s="74">
        <v>15.15</v>
      </c>
      <c r="F407" s="74">
        <v>15.24</v>
      </c>
      <c r="G407" s="75">
        <v>4324400</v>
      </c>
      <c r="H407" s="74">
        <v>15.24</v>
      </c>
      <c r="I407" s="81">
        <f t="shared" si="30"/>
        <v>1</v>
      </c>
      <c r="J407" s="74">
        <f t="shared" si="31"/>
        <v>15.28</v>
      </c>
      <c r="K407" s="74">
        <f t="shared" si="32"/>
        <v>15.63</v>
      </c>
      <c r="L407" s="74">
        <f t="shared" si="33"/>
        <v>15.15</v>
      </c>
      <c r="M407" s="74">
        <f t="shared" si="34"/>
        <v>15.24</v>
      </c>
      <c r="N407" s="74"/>
    </row>
    <row r="408" spans="1:14" x14ac:dyDescent="0.25">
      <c r="A408">
        <v>393</v>
      </c>
      <c r="B408" s="225">
        <v>40926</v>
      </c>
      <c r="C408" s="74">
        <v>14.53</v>
      </c>
      <c r="D408" s="74">
        <v>15.15</v>
      </c>
      <c r="E408" s="74">
        <v>14.48</v>
      </c>
      <c r="F408" s="74">
        <v>15.01</v>
      </c>
      <c r="G408" s="75">
        <v>6339100</v>
      </c>
      <c r="H408" s="74">
        <v>15.01</v>
      </c>
      <c r="I408" s="81">
        <f t="shared" si="30"/>
        <v>1</v>
      </c>
      <c r="J408" s="74">
        <f t="shared" si="31"/>
        <v>14.53</v>
      </c>
      <c r="K408" s="74">
        <f t="shared" si="32"/>
        <v>15.15</v>
      </c>
      <c r="L408" s="74">
        <f t="shared" si="33"/>
        <v>14.48</v>
      </c>
      <c r="M408" s="74">
        <f t="shared" si="34"/>
        <v>15.01</v>
      </c>
      <c r="N408" s="74"/>
    </row>
    <row r="409" spans="1:14" x14ac:dyDescent="0.25">
      <c r="A409">
        <v>394</v>
      </c>
      <c r="B409" s="225">
        <v>40925</v>
      </c>
      <c r="C409" s="74">
        <v>14.63</v>
      </c>
      <c r="D409" s="74">
        <v>14.75</v>
      </c>
      <c r="E409" s="74">
        <v>14.3</v>
      </c>
      <c r="F409" s="74">
        <v>14.55</v>
      </c>
      <c r="G409" s="75">
        <v>3440900</v>
      </c>
      <c r="H409" s="74">
        <v>14.55</v>
      </c>
      <c r="I409" s="81">
        <f t="shared" si="30"/>
        <v>1</v>
      </c>
      <c r="J409" s="74">
        <f t="shared" si="31"/>
        <v>14.63</v>
      </c>
      <c r="K409" s="74">
        <f t="shared" si="32"/>
        <v>14.75</v>
      </c>
      <c r="L409" s="74">
        <f t="shared" si="33"/>
        <v>14.3</v>
      </c>
      <c r="M409" s="74">
        <f t="shared" si="34"/>
        <v>14.55</v>
      </c>
      <c r="N409" s="74"/>
    </row>
    <row r="410" spans="1:14" x14ac:dyDescent="0.25">
      <c r="A410">
        <v>395</v>
      </c>
      <c r="B410" s="225">
        <v>40921</v>
      </c>
      <c r="C410" s="74">
        <v>14.68</v>
      </c>
      <c r="D410" s="74">
        <v>14.8</v>
      </c>
      <c r="E410" s="74">
        <v>14.01</v>
      </c>
      <c r="F410" s="74">
        <v>14.48</v>
      </c>
      <c r="G410" s="75">
        <v>4775900</v>
      </c>
      <c r="H410" s="74">
        <v>14.48</v>
      </c>
      <c r="I410" s="81">
        <f t="shared" si="30"/>
        <v>1</v>
      </c>
      <c r="J410" s="74">
        <f t="shared" si="31"/>
        <v>14.68</v>
      </c>
      <c r="K410" s="74">
        <f t="shared" si="32"/>
        <v>14.8</v>
      </c>
      <c r="L410" s="74">
        <f t="shared" si="33"/>
        <v>14.01</v>
      </c>
      <c r="M410" s="74">
        <f t="shared" si="34"/>
        <v>14.48</v>
      </c>
      <c r="N410" s="74"/>
    </row>
    <row r="411" spans="1:14" x14ac:dyDescent="0.25">
      <c r="A411">
        <v>396</v>
      </c>
      <c r="B411" s="225">
        <v>40920</v>
      </c>
      <c r="C411" s="74">
        <v>14.45</v>
      </c>
      <c r="D411" s="74">
        <v>14.68</v>
      </c>
      <c r="E411" s="74">
        <v>14.29</v>
      </c>
      <c r="F411" s="74">
        <v>14.6</v>
      </c>
      <c r="G411" s="75">
        <v>4530700</v>
      </c>
      <c r="H411" s="74">
        <v>14.6</v>
      </c>
      <c r="I411" s="81">
        <f t="shared" si="30"/>
        <v>1</v>
      </c>
      <c r="J411" s="74">
        <f t="shared" si="31"/>
        <v>14.45</v>
      </c>
      <c r="K411" s="74">
        <f t="shared" si="32"/>
        <v>14.68</v>
      </c>
      <c r="L411" s="74">
        <f t="shared" si="33"/>
        <v>14.29</v>
      </c>
      <c r="M411" s="74">
        <f t="shared" si="34"/>
        <v>14.6</v>
      </c>
      <c r="N411" s="74"/>
    </row>
    <row r="412" spans="1:14" x14ac:dyDescent="0.25">
      <c r="A412">
        <v>397</v>
      </c>
      <c r="B412" s="225">
        <v>40919</v>
      </c>
      <c r="C412" s="74">
        <v>13.75</v>
      </c>
      <c r="D412" s="74">
        <v>14.37</v>
      </c>
      <c r="E412" s="74">
        <v>13.67</v>
      </c>
      <c r="F412" s="74">
        <v>14.31</v>
      </c>
      <c r="G412" s="75">
        <v>3890600</v>
      </c>
      <c r="H412" s="74">
        <v>14.31</v>
      </c>
      <c r="I412" s="81">
        <f t="shared" si="30"/>
        <v>1</v>
      </c>
      <c r="J412" s="74">
        <f t="shared" si="31"/>
        <v>13.75</v>
      </c>
      <c r="K412" s="74">
        <f t="shared" si="32"/>
        <v>14.37</v>
      </c>
      <c r="L412" s="74">
        <f t="shared" si="33"/>
        <v>13.67</v>
      </c>
      <c r="M412" s="74">
        <f t="shared" si="34"/>
        <v>14.31</v>
      </c>
      <c r="N412" s="74"/>
    </row>
    <row r="413" spans="1:14" x14ac:dyDescent="0.25">
      <c r="A413">
        <v>398</v>
      </c>
      <c r="B413" s="225">
        <v>40918</v>
      </c>
      <c r="C413" s="74">
        <v>14.16</v>
      </c>
      <c r="D413" s="74">
        <v>14.19</v>
      </c>
      <c r="E413" s="74">
        <v>13.72</v>
      </c>
      <c r="F413" s="74">
        <v>13.82</v>
      </c>
      <c r="G413" s="75">
        <v>4218100</v>
      </c>
      <c r="H413" s="74">
        <v>13.82</v>
      </c>
      <c r="I413" s="81">
        <f t="shared" si="30"/>
        <v>1</v>
      </c>
      <c r="J413" s="74">
        <f t="shared" si="31"/>
        <v>14.16</v>
      </c>
      <c r="K413" s="74">
        <f t="shared" si="32"/>
        <v>14.19</v>
      </c>
      <c r="L413" s="74">
        <f t="shared" si="33"/>
        <v>13.72</v>
      </c>
      <c r="M413" s="74">
        <f t="shared" si="34"/>
        <v>13.82</v>
      </c>
      <c r="N413" s="74"/>
    </row>
    <row r="414" spans="1:14" x14ac:dyDescent="0.25">
      <c r="A414">
        <v>399</v>
      </c>
      <c r="B414" s="225">
        <v>40917</v>
      </c>
      <c r="C414" s="74">
        <v>13.65</v>
      </c>
      <c r="D414" s="74">
        <v>14.24</v>
      </c>
      <c r="E414" s="74">
        <v>13.61</v>
      </c>
      <c r="F414" s="74">
        <v>13.94</v>
      </c>
      <c r="G414" s="75">
        <v>7243700</v>
      </c>
      <c r="H414" s="74">
        <v>13.94</v>
      </c>
      <c r="I414" s="81">
        <f t="shared" si="30"/>
        <v>1</v>
      </c>
      <c r="J414" s="74">
        <f t="shared" si="31"/>
        <v>13.65</v>
      </c>
      <c r="K414" s="74">
        <f t="shared" si="32"/>
        <v>14.24</v>
      </c>
      <c r="L414" s="74">
        <f t="shared" si="33"/>
        <v>13.61</v>
      </c>
      <c r="M414" s="74">
        <f t="shared" si="34"/>
        <v>13.94</v>
      </c>
      <c r="N414" s="74"/>
    </row>
    <row r="415" spans="1:14" x14ac:dyDescent="0.25">
      <c r="A415">
        <v>400</v>
      </c>
      <c r="B415" s="225">
        <v>40914</v>
      </c>
      <c r="C415" s="74">
        <v>13.14</v>
      </c>
      <c r="D415" s="74">
        <v>13.78</v>
      </c>
      <c r="E415" s="74">
        <v>13.12</v>
      </c>
      <c r="F415" s="74">
        <v>13.57</v>
      </c>
      <c r="G415" s="75">
        <v>8498100</v>
      </c>
      <c r="H415" s="74">
        <v>13.57</v>
      </c>
      <c r="I415" s="81">
        <f t="shared" si="30"/>
        <v>1</v>
      </c>
      <c r="J415" s="74">
        <f t="shared" si="31"/>
        <v>13.14</v>
      </c>
      <c r="K415" s="74">
        <f t="shared" si="32"/>
        <v>13.78</v>
      </c>
      <c r="L415" s="74">
        <f t="shared" si="33"/>
        <v>13.12</v>
      </c>
      <c r="M415" s="74">
        <f t="shared" si="34"/>
        <v>13.57</v>
      </c>
      <c r="N415" s="74"/>
    </row>
    <row r="416" spans="1:14" x14ac:dyDescent="0.25">
      <c r="A416">
        <v>401</v>
      </c>
      <c r="B416" s="225">
        <v>40913</v>
      </c>
      <c r="C416" s="74">
        <v>12.23</v>
      </c>
      <c r="D416" s="74">
        <v>13.21</v>
      </c>
      <c r="E416" s="74">
        <v>12.13</v>
      </c>
      <c r="F416" s="74">
        <v>13.18</v>
      </c>
      <c r="G416" s="75">
        <v>9455400</v>
      </c>
      <c r="H416" s="74">
        <v>13.18</v>
      </c>
      <c r="I416" s="81">
        <f t="shared" si="30"/>
        <v>1</v>
      </c>
      <c r="J416" s="74">
        <f t="shared" si="31"/>
        <v>12.23</v>
      </c>
      <c r="K416" s="74">
        <f t="shared" si="32"/>
        <v>13.21</v>
      </c>
      <c r="L416" s="74">
        <f t="shared" si="33"/>
        <v>12.13</v>
      </c>
      <c r="M416" s="74">
        <f t="shared" si="34"/>
        <v>13.18</v>
      </c>
      <c r="N416" s="74"/>
    </row>
    <row r="417" spans="1:14" x14ac:dyDescent="0.25">
      <c r="A417">
        <v>402</v>
      </c>
      <c r="B417" s="225">
        <v>40912</v>
      </c>
      <c r="C417" s="74">
        <v>12.22</v>
      </c>
      <c r="D417" s="74">
        <v>12.27</v>
      </c>
      <c r="E417" s="74">
        <v>11.91</v>
      </c>
      <c r="F417" s="74">
        <v>12.17</v>
      </c>
      <c r="G417" s="75">
        <v>4923200</v>
      </c>
      <c r="H417" s="74">
        <v>12.17</v>
      </c>
      <c r="I417" s="81">
        <f t="shared" si="30"/>
        <v>1</v>
      </c>
      <c r="J417" s="74">
        <f t="shared" si="31"/>
        <v>12.22</v>
      </c>
      <c r="K417" s="74">
        <f t="shared" si="32"/>
        <v>12.27</v>
      </c>
      <c r="L417" s="74">
        <f t="shared" si="33"/>
        <v>11.91</v>
      </c>
      <c r="M417" s="74">
        <f t="shared" si="34"/>
        <v>12.17</v>
      </c>
      <c r="N417" s="74"/>
    </row>
    <row r="418" spans="1:14" x14ac:dyDescent="0.25">
      <c r="A418">
        <v>403</v>
      </c>
      <c r="B418" s="225">
        <v>40911</v>
      </c>
      <c r="C418" s="74">
        <v>12.43</v>
      </c>
      <c r="D418" s="74">
        <v>12.85</v>
      </c>
      <c r="E418" s="74">
        <v>12.24</v>
      </c>
      <c r="F418" s="74">
        <v>12.46</v>
      </c>
      <c r="G418" s="75">
        <v>4569900</v>
      </c>
      <c r="H418" s="74">
        <v>12.46</v>
      </c>
      <c r="I418" s="81">
        <f t="shared" si="30"/>
        <v>1</v>
      </c>
      <c r="J418" s="74">
        <f t="shared" si="31"/>
        <v>12.43</v>
      </c>
      <c r="K418" s="74">
        <f t="shared" si="32"/>
        <v>12.85</v>
      </c>
      <c r="L418" s="74">
        <f t="shared" si="33"/>
        <v>12.24</v>
      </c>
      <c r="M418" s="74">
        <f t="shared" si="34"/>
        <v>12.46</v>
      </c>
      <c r="N418" s="74"/>
    </row>
    <row r="419" spans="1:14" x14ac:dyDescent="0.25">
      <c r="A419">
        <v>404</v>
      </c>
      <c r="B419" s="225">
        <v>40907</v>
      </c>
      <c r="C419" s="74">
        <v>12.15</v>
      </c>
      <c r="D419" s="74">
        <v>12.43</v>
      </c>
      <c r="E419" s="74">
        <v>12.05</v>
      </c>
      <c r="F419" s="74">
        <v>12.1</v>
      </c>
      <c r="G419" s="75">
        <v>3156300</v>
      </c>
      <c r="H419" s="74">
        <v>12.1</v>
      </c>
      <c r="I419" s="81">
        <f t="shared" si="30"/>
        <v>1</v>
      </c>
      <c r="J419" s="74">
        <f t="shared" si="31"/>
        <v>12.15</v>
      </c>
      <c r="K419" s="74">
        <f t="shared" si="32"/>
        <v>12.43</v>
      </c>
      <c r="L419" s="74">
        <f t="shared" si="33"/>
        <v>12.05</v>
      </c>
      <c r="M419" s="74">
        <f t="shared" si="34"/>
        <v>12.1</v>
      </c>
      <c r="N419" s="74"/>
    </row>
    <row r="420" spans="1:14" x14ac:dyDescent="0.25">
      <c r="A420">
        <v>405</v>
      </c>
      <c r="B420" s="225">
        <v>40906</v>
      </c>
      <c r="C420" s="74">
        <v>11.94</v>
      </c>
      <c r="D420" s="74">
        <v>12.21</v>
      </c>
      <c r="E420" s="74">
        <v>11.89</v>
      </c>
      <c r="F420" s="74">
        <v>12.19</v>
      </c>
      <c r="G420" s="75">
        <v>2838000</v>
      </c>
      <c r="H420" s="74">
        <v>12.19</v>
      </c>
      <c r="I420" s="81">
        <f t="shared" si="30"/>
        <v>1</v>
      </c>
      <c r="J420" s="74">
        <f t="shared" si="31"/>
        <v>11.94</v>
      </c>
      <c r="K420" s="74">
        <f t="shared" si="32"/>
        <v>12.21</v>
      </c>
      <c r="L420" s="74">
        <f t="shared" si="33"/>
        <v>11.89</v>
      </c>
      <c r="M420" s="74">
        <f t="shared" si="34"/>
        <v>12.19</v>
      </c>
      <c r="N420" s="74"/>
    </row>
    <row r="421" spans="1:14" x14ac:dyDescent="0.25">
      <c r="A421">
        <v>406</v>
      </c>
      <c r="B421" s="225">
        <v>40905</v>
      </c>
      <c r="C421" s="74">
        <v>12.01</v>
      </c>
      <c r="D421" s="74">
        <v>12.13</v>
      </c>
      <c r="E421" s="74">
        <v>11.72</v>
      </c>
      <c r="F421" s="74">
        <v>11.95</v>
      </c>
      <c r="G421" s="75">
        <v>2268400</v>
      </c>
      <c r="H421" s="74">
        <v>11.95</v>
      </c>
      <c r="I421" s="81">
        <f t="shared" si="30"/>
        <v>1</v>
      </c>
      <c r="J421" s="74">
        <f t="shared" si="31"/>
        <v>12.01</v>
      </c>
      <c r="K421" s="74">
        <f t="shared" si="32"/>
        <v>12.13</v>
      </c>
      <c r="L421" s="74">
        <f t="shared" si="33"/>
        <v>11.72</v>
      </c>
      <c r="M421" s="74">
        <f t="shared" si="34"/>
        <v>11.95</v>
      </c>
      <c r="N421" s="74"/>
    </row>
    <row r="422" spans="1:14" x14ac:dyDescent="0.25">
      <c r="A422">
        <v>407</v>
      </c>
      <c r="B422" s="225">
        <v>40904</v>
      </c>
      <c r="C422" s="74">
        <v>12.04</v>
      </c>
      <c r="D422" s="74">
        <v>12.28</v>
      </c>
      <c r="E422" s="74">
        <v>11.85</v>
      </c>
      <c r="F422" s="74">
        <v>12.03</v>
      </c>
      <c r="G422" s="75">
        <v>2127200</v>
      </c>
      <c r="H422" s="74">
        <v>12.03</v>
      </c>
      <c r="I422" s="81">
        <f t="shared" si="30"/>
        <v>1</v>
      </c>
      <c r="J422" s="74">
        <f t="shared" si="31"/>
        <v>12.04</v>
      </c>
      <c r="K422" s="74">
        <f t="shared" si="32"/>
        <v>12.28</v>
      </c>
      <c r="L422" s="74">
        <f t="shared" si="33"/>
        <v>11.85</v>
      </c>
      <c r="M422" s="74">
        <f t="shared" si="34"/>
        <v>12.03</v>
      </c>
      <c r="N422" s="74"/>
    </row>
    <row r="423" spans="1:14" x14ac:dyDescent="0.25">
      <c r="A423">
        <v>408</v>
      </c>
      <c r="B423" s="225">
        <v>40900</v>
      </c>
      <c r="C423" s="74">
        <v>12.02</v>
      </c>
      <c r="D423" s="74">
        <v>12.19</v>
      </c>
      <c r="E423" s="74">
        <v>11.91</v>
      </c>
      <c r="F423" s="74">
        <v>12.11</v>
      </c>
      <c r="G423" s="75">
        <v>2286400</v>
      </c>
      <c r="H423" s="74">
        <v>12.11</v>
      </c>
      <c r="I423" s="81">
        <f t="shared" si="30"/>
        <v>1</v>
      </c>
      <c r="J423" s="74">
        <f t="shared" si="31"/>
        <v>12.02</v>
      </c>
      <c r="K423" s="74">
        <f t="shared" si="32"/>
        <v>12.19</v>
      </c>
      <c r="L423" s="74">
        <f t="shared" si="33"/>
        <v>11.91</v>
      </c>
      <c r="M423" s="74">
        <f t="shared" si="34"/>
        <v>12.11</v>
      </c>
      <c r="N423" s="74"/>
    </row>
    <row r="424" spans="1:14" x14ac:dyDescent="0.25">
      <c r="A424">
        <v>409</v>
      </c>
      <c r="B424" s="225">
        <v>40899</v>
      </c>
      <c r="C424" s="74">
        <v>11.32</v>
      </c>
      <c r="D424" s="74">
        <v>12.14</v>
      </c>
      <c r="E424" s="74">
        <v>11.32</v>
      </c>
      <c r="F424" s="74">
        <v>12</v>
      </c>
      <c r="G424" s="75">
        <v>4590700</v>
      </c>
      <c r="H424" s="74">
        <v>12</v>
      </c>
      <c r="I424" s="81">
        <f t="shared" si="30"/>
        <v>1</v>
      </c>
      <c r="J424" s="74">
        <f t="shared" si="31"/>
        <v>11.32</v>
      </c>
      <c r="K424" s="74">
        <f t="shared" si="32"/>
        <v>12.14</v>
      </c>
      <c r="L424" s="74">
        <f t="shared" si="33"/>
        <v>11.32</v>
      </c>
      <c r="M424" s="74">
        <f t="shared" si="34"/>
        <v>12</v>
      </c>
      <c r="N424" s="74"/>
    </row>
    <row r="425" spans="1:14" x14ac:dyDescent="0.25">
      <c r="A425">
        <v>410</v>
      </c>
      <c r="B425" s="225">
        <v>40898</v>
      </c>
      <c r="C425" s="74">
        <v>11.35</v>
      </c>
      <c r="D425" s="74">
        <v>11.5</v>
      </c>
      <c r="E425" s="74">
        <v>10.92</v>
      </c>
      <c r="F425" s="74">
        <v>11.29</v>
      </c>
      <c r="G425" s="75">
        <v>5030300</v>
      </c>
      <c r="H425" s="74">
        <v>11.29</v>
      </c>
      <c r="I425" s="81">
        <f t="shared" si="30"/>
        <v>1</v>
      </c>
      <c r="J425" s="74">
        <f t="shared" si="31"/>
        <v>11.35</v>
      </c>
      <c r="K425" s="74">
        <f t="shared" si="32"/>
        <v>11.5</v>
      </c>
      <c r="L425" s="74">
        <f t="shared" si="33"/>
        <v>10.92</v>
      </c>
      <c r="M425" s="74">
        <f t="shared" si="34"/>
        <v>11.29</v>
      </c>
      <c r="N425" s="74"/>
    </row>
    <row r="426" spans="1:14" x14ac:dyDescent="0.25">
      <c r="A426">
        <v>411</v>
      </c>
      <c r="B426" s="225">
        <v>40897</v>
      </c>
      <c r="C426" s="74">
        <v>10.92</v>
      </c>
      <c r="D426" s="74">
        <v>11.77</v>
      </c>
      <c r="E426" s="74">
        <v>10.9</v>
      </c>
      <c r="F426" s="74">
        <v>11.64</v>
      </c>
      <c r="G426" s="75">
        <v>9296900</v>
      </c>
      <c r="H426" s="74">
        <v>11.64</v>
      </c>
      <c r="I426" s="81">
        <f t="shared" si="30"/>
        <v>1</v>
      </c>
      <c r="J426" s="74">
        <f t="shared" si="31"/>
        <v>10.92</v>
      </c>
      <c r="K426" s="74">
        <f t="shared" si="32"/>
        <v>11.77</v>
      </c>
      <c r="L426" s="74">
        <f t="shared" si="33"/>
        <v>10.9</v>
      </c>
      <c r="M426" s="74">
        <f t="shared" si="34"/>
        <v>11.64</v>
      </c>
      <c r="N426" s="74"/>
    </row>
    <row r="427" spans="1:14" x14ac:dyDescent="0.25">
      <c r="A427">
        <v>412</v>
      </c>
      <c r="B427" s="225">
        <v>40896</v>
      </c>
      <c r="C427" s="74">
        <v>10.84</v>
      </c>
      <c r="D427" s="74">
        <v>10.96</v>
      </c>
      <c r="E427" s="74">
        <v>10.3</v>
      </c>
      <c r="F427" s="74">
        <v>10.38</v>
      </c>
      <c r="G427" s="75">
        <v>3129900</v>
      </c>
      <c r="H427" s="74">
        <v>10.38</v>
      </c>
      <c r="I427" s="81">
        <f t="shared" si="30"/>
        <v>1</v>
      </c>
      <c r="J427" s="74">
        <f t="shared" si="31"/>
        <v>10.84</v>
      </c>
      <c r="K427" s="74">
        <f t="shared" si="32"/>
        <v>10.96</v>
      </c>
      <c r="L427" s="74">
        <f t="shared" si="33"/>
        <v>10.3</v>
      </c>
      <c r="M427" s="74">
        <f t="shared" si="34"/>
        <v>10.38</v>
      </c>
      <c r="N427" s="74"/>
    </row>
    <row r="428" spans="1:14" x14ac:dyDescent="0.25">
      <c r="A428">
        <v>413</v>
      </c>
      <c r="B428" s="225">
        <v>40893</v>
      </c>
      <c r="C428" s="74">
        <v>10.77</v>
      </c>
      <c r="D428" s="74">
        <v>11.2</v>
      </c>
      <c r="E428" s="74">
        <v>10.67</v>
      </c>
      <c r="F428" s="74">
        <v>10.77</v>
      </c>
      <c r="G428" s="75">
        <v>5142400</v>
      </c>
      <c r="H428" s="74">
        <v>10.77</v>
      </c>
      <c r="I428" s="81">
        <f t="shared" si="30"/>
        <v>1</v>
      </c>
      <c r="J428" s="74">
        <f t="shared" si="31"/>
        <v>10.77</v>
      </c>
      <c r="K428" s="74">
        <f t="shared" si="32"/>
        <v>11.2</v>
      </c>
      <c r="L428" s="74">
        <f t="shared" si="33"/>
        <v>10.67</v>
      </c>
      <c r="M428" s="74">
        <f t="shared" si="34"/>
        <v>10.77</v>
      </c>
      <c r="N428" s="74"/>
    </row>
    <row r="429" spans="1:14" x14ac:dyDescent="0.25">
      <c r="A429">
        <v>414</v>
      </c>
      <c r="B429" s="225">
        <v>40892</v>
      </c>
      <c r="C429" s="74">
        <v>10.93</v>
      </c>
      <c r="D429" s="74">
        <v>11.02</v>
      </c>
      <c r="E429" s="74">
        <v>10.52</v>
      </c>
      <c r="F429" s="74">
        <v>10.66</v>
      </c>
      <c r="G429" s="75">
        <v>3815600</v>
      </c>
      <c r="H429" s="74">
        <v>10.66</v>
      </c>
      <c r="I429" s="81">
        <f t="shared" si="30"/>
        <v>1</v>
      </c>
      <c r="J429" s="74">
        <f t="shared" si="31"/>
        <v>10.93</v>
      </c>
      <c r="K429" s="74">
        <f t="shared" si="32"/>
        <v>11.02</v>
      </c>
      <c r="L429" s="74">
        <f t="shared" si="33"/>
        <v>10.52</v>
      </c>
      <c r="M429" s="74">
        <f t="shared" si="34"/>
        <v>10.66</v>
      </c>
      <c r="N429" s="74"/>
    </row>
    <row r="430" spans="1:14" x14ac:dyDescent="0.25">
      <c r="A430">
        <v>415</v>
      </c>
      <c r="B430" s="225">
        <v>40891</v>
      </c>
      <c r="C430" s="74">
        <v>11.18</v>
      </c>
      <c r="D430" s="74">
        <v>11.24</v>
      </c>
      <c r="E430" s="74">
        <v>10.75</v>
      </c>
      <c r="F430" s="74">
        <v>10.81</v>
      </c>
      <c r="G430" s="75">
        <v>4072600</v>
      </c>
      <c r="H430" s="74">
        <v>10.81</v>
      </c>
      <c r="I430" s="81">
        <f t="shared" si="30"/>
        <v>1</v>
      </c>
      <c r="J430" s="74">
        <f t="shared" si="31"/>
        <v>11.18</v>
      </c>
      <c r="K430" s="74">
        <f t="shared" si="32"/>
        <v>11.24</v>
      </c>
      <c r="L430" s="74">
        <f t="shared" si="33"/>
        <v>10.75</v>
      </c>
      <c r="M430" s="74">
        <f t="shared" si="34"/>
        <v>10.81</v>
      </c>
      <c r="N430" s="74"/>
    </row>
    <row r="431" spans="1:14" x14ac:dyDescent="0.25">
      <c r="A431">
        <v>416</v>
      </c>
      <c r="B431" s="225">
        <v>40890</v>
      </c>
      <c r="C431" s="74">
        <v>11.79</v>
      </c>
      <c r="D431" s="74">
        <v>11.97</v>
      </c>
      <c r="E431" s="74">
        <v>11.12</v>
      </c>
      <c r="F431" s="74">
        <v>11.27</v>
      </c>
      <c r="G431" s="75">
        <v>3809900</v>
      </c>
      <c r="H431" s="74">
        <v>11.27</v>
      </c>
      <c r="I431" s="81">
        <f t="shared" si="30"/>
        <v>1</v>
      </c>
      <c r="J431" s="74">
        <f t="shared" si="31"/>
        <v>11.79</v>
      </c>
      <c r="K431" s="74">
        <f t="shared" si="32"/>
        <v>11.97</v>
      </c>
      <c r="L431" s="74">
        <f t="shared" si="33"/>
        <v>11.12</v>
      </c>
      <c r="M431" s="74">
        <f t="shared" si="34"/>
        <v>11.27</v>
      </c>
      <c r="N431" s="74"/>
    </row>
    <row r="432" spans="1:14" x14ac:dyDescent="0.25">
      <c r="A432">
        <v>417</v>
      </c>
      <c r="B432" s="225">
        <v>40889</v>
      </c>
      <c r="C432" s="74">
        <v>12.04</v>
      </c>
      <c r="D432" s="74">
        <v>12.09</v>
      </c>
      <c r="E432" s="74">
        <v>11.57</v>
      </c>
      <c r="F432" s="74">
        <v>11.73</v>
      </c>
      <c r="G432" s="75">
        <v>3704700</v>
      </c>
      <c r="H432" s="74">
        <v>11.73</v>
      </c>
      <c r="I432" s="81">
        <f t="shared" si="30"/>
        <v>1</v>
      </c>
      <c r="J432" s="74">
        <f t="shared" si="31"/>
        <v>12.04</v>
      </c>
      <c r="K432" s="74">
        <f t="shared" si="32"/>
        <v>12.09</v>
      </c>
      <c r="L432" s="74">
        <f t="shared" si="33"/>
        <v>11.57</v>
      </c>
      <c r="M432" s="74">
        <f t="shared" si="34"/>
        <v>11.73</v>
      </c>
      <c r="N432" s="74"/>
    </row>
    <row r="433" spans="1:14" x14ac:dyDescent="0.25">
      <c r="A433">
        <v>418</v>
      </c>
      <c r="B433" s="225">
        <v>40886</v>
      </c>
      <c r="C433" s="74">
        <v>12</v>
      </c>
      <c r="D433" s="74">
        <v>12.3</v>
      </c>
      <c r="E433" s="74">
        <v>11.85</v>
      </c>
      <c r="F433" s="74">
        <v>12.22</v>
      </c>
      <c r="G433" s="75">
        <v>5634000</v>
      </c>
      <c r="H433" s="74">
        <v>12.22</v>
      </c>
      <c r="I433" s="81">
        <f t="shared" si="30"/>
        <v>1</v>
      </c>
      <c r="J433" s="74">
        <f t="shared" si="31"/>
        <v>12</v>
      </c>
      <c r="K433" s="74">
        <f t="shared" si="32"/>
        <v>12.3</v>
      </c>
      <c r="L433" s="74">
        <f t="shared" si="33"/>
        <v>11.85</v>
      </c>
      <c r="M433" s="74">
        <f t="shared" si="34"/>
        <v>12.22</v>
      </c>
      <c r="N433" s="74"/>
    </row>
    <row r="434" spans="1:14" x14ac:dyDescent="0.25">
      <c r="A434">
        <v>419</v>
      </c>
      <c r="B434" s="225">
        <v>40885</v>
      </c>
      <c r="C434" s="74">
        <v>12.34</v>
      </c>
      <c r="D434" s="74">
        <v>13.12</v>
      </c>
      <c r="E434" s="74">
        <v>11.97</v>
      </c>
      <c r="F434" s="74">
        <v>12.03</v>
      </c>
      <c r="G434" s="75">
        <v>14535300</v>
      </c>
      <c r="H434" s="74">
        <v>12.03</v>
      </c>
      <c r="I434" s="81">
        <f t="shared" si="30"/>
        <v>1</v>
      </c>
      <c r="J434" s="74">
        <f t="shared" si="31"/>
        <v>12.34</v>
      </c>
      <c r="K434" s="74">
        <f t="shared" si="32"/>
        <v>13.12</v>
      </c>
      <c r="L434" s="74">
        <f t="shared" si="33"/>
        <v>11.97</v>
      </c>
      <c r="M434" s="74">
        <f t="shared" si="34"/>
        <v>12.03</v>
      </c>
      <c r="N434" s="74"/>
    </row>
    <row r="435" spans="1:14" x14ac:dyDescent="0.25">
      <c r="A435">
        <v>420</v>
      </c>
      <c r="B435" s="225">
        <v>40884</v>
      </c>
      <c r="C435" s="74">
        <v>11.4</v>
      </c>
      <c r="D435" s="74">
        <v>12</v>
      </c>
      <c r="E435" s="74">
        <v>11.2</v>
      </c>
      <c r="F435" s="74">
        <v>11.91</v>
      </c>
      <c r="G435" s="75">
        <v>7009000</v>
      </c>
      <c r="H435" s="74">
        <v>11.91</v>
      </c>
      <c r="I435" s="81">
        <f t="shared" si="30"/>
        <v>1</v>
      </c>
      <c r="J435" s="74">
        <f t="shared" si="31"/>
        <v>11.4</v>
      </c>
      <c r="K435" s="74">
        <f t="shared" si="32"/>
        <v>12</v>
      </c>
      <c r="L435" s="74">
        <f t="shared" si="33"/>
        <v>11.2</v>
      </c>
      <c r="M435" s="74">
        <f t="shared" si="34"/>
        <v>11.91</v>
      </c>
      <c r="N435" s="74"/>
    </row>
    <row r="436" spans="1:14" x14ac:dyDescent="0.25">
      <c r="A436">
        <v>421</v>
      </c>
      <c r="B436" s="225">
        <v>40883</v>
      </c>
      <c r="C436" s="74">
        <v>11.81</v>
      </c>
      <c r="D436" s="74">
        <v>11.9</v>
      </c>
      <c r="E436" s="74">
        <v>11.37</v>
      </c>
      <c r="F436" s="74">
        <v>11.5</v>
      </c>
      <c r="G436" s="75">
        <v>6473100</v>
      </c>
      <c r="H436" s="74">
        <v>11.5</v>
      </c>
      <c r="I436" s="81">
        <f t="shared" si="30"/>
        <v>1</v>
      </c>
      <c r="J436" s="74">
        <f t="shared" si="31"/>
        <v>11.81</v>
      </c>
      <c r="K436" s="74">
        <f t="shared" si="32"/>
        <v>11.9</v>
      </c>
      <c r="L436" s="74">
        <f t="shared" si="33"/>
        <v>11.37</v>
      </c>
      <c r="M436" s="74">
        <f t="shared" si="34"/>
        <v>11.5</v>
      </c>
      <c r="N436" s="74"/>
    </row>
    <row r="437" spans="1:14" x14ac:dyDescent="0.25">
      <c r="A437">
        <v>422</v>
      </c>
      <c r="B437" s="225">
        <v>40882</v>
      </c>
      <c r="C437" s="74">
        <v>12.21</v>
      </c>
      <c r="D437" s="74">
        <v>12.28</v>
      </c>
      <c r="E437" s="74">
        <v>11.85</v>
      </c>
      <c r="F437" s="74">
        <v>11.89</v>
      </c>
      <c r="G437" s="75">
        <v>4978100</v>
      </c>
      <c r="H437" s="74">
        <v>11.89</v>
      </c>
      <c r="I437" s="81">
        <f t="shared" si="30"/>
        <v>1</v>
      </c>
      <c r="J437" s="74">
        <f t="shared" si="31"/>
        <v>12.21</v>
      </c>
      <c r="K437" s="74">
        <f t="shared" si="32"/>
        <v>12.28</v>
      </c>
      <c r="L437" s="74">
        <f t="shared" si="33"/>
        <v>11.85</v>
      </c>
      <c r="M437" s="74">
        <f t="shared" si="34"/>
        <v>11.89</v>
      </c>
      <c r="N437" s="74"/>
    </row>
    <row r="438" spans="1:14" x14ac:dyDescent="0.25">
      <c r="A438">
        <v>423</v>
      </c>
      <c r="B438" s="225">
        <v>40879</v>
      </c>
      <c r="C438" s="74">
        <v>12.23</v>
      </c>
      <c r="D438" s="74">
        <v>12.44</v>
      </c>
      <c r="E438" s="74">
        <v>11.93</v>
      </c>
      <c r="F438" s="74">
        <v>11.95</v>
      </c>
      <c r="G438" s="75">
        <v>3332700</v>
      </c>
      <c r="H438" s="74">
        <v>11.95</v>
      </c>
      <c r="I438" s="81">
        <f t="shared" si="30"/>
        <v>1</v>
      </c>
      <c r="J438" s="74">
        <f t="shared" si="31"/>
        <v>12.23</v>
      </c>
      <c r="K438" s="74">
        <f t="shared" si="32"/>
        <v>12.44</v>
      </c>
      <c r="L438" s="74">
        <f t="shared" si="33"/>
        <v>11.93</v>
      </c>
      <c r="M438" s="74">
        <f t="shared" si="34"/>
        <v>11.95</v>
      </c>
      <c r="N438" s="74"/>
    </row>
    <row r="439" spans="1:14" x14ac:dyDescent="0.25">
      <c r="A439">
        <v>424</v>
      </c>
      <c r="B439" s="225">
        <v>40878</v>
      </c>
      <c r="C439" s="74">
        <v>12.03</v>
      </c>
      <c r="D439" s="74">
        <v>12.56</v>
      </c>
      <c r="E439" s="74">
        <v>11.99</v>
      </c>
      <c r="F439" s="74">
        <v>12.05</v>
      </c>
      <c r="G439" s="75">
        <v>3641500</v>
      </c>
      <c r="H439" s="74">
        <v>12.05</v>
      </c>
      <c r="I439" s="81">
        <f t="shared" si="30"/>
        <v>1</v>
      </c>
      <c r="J439" s="74">
        <f t="shared" si="31"/>
        <v>12.03</v>
      </c>
      <c r="K439" s="74">
        <f t="shared" si="32"/>
        <v>12.56</v>
      </c>
      <c r="L439" s="74">
        <f t="shared" si="33"/>
        <v>11.99</v>
      </c>
      <c r="M439" s="74">
        <f t="shared" si="34"/>
        <v>12.05</v>
      </c>
      <c r="N439" s="74"/>
    </row>
    <row r="440" spans="1:14" x14ac:dyDescent="0.25">
      <c r="A440">
        <v>425</v>
      </c>
      <c r="B440" s="225">
        <v>40877</v>
      </c>
      <c r="C440" s="74">
        <v>11.94</v>
      </c>
      <c r="D440" s="74">
        <v>12.12</v>
      </c>
      <c r="E440" s="74">
        <v>11.81</v>
      </c>
      <c r="F440" s="74">
        <v>12.11</v>
      </c>
      <c r="G440" s="75">
        <v>4389400</v>
      </c>
      <c r="H440" s="74">
        <v>12.11</v>
      </c>
      <c r="I440" s="81">
        <f t="shared" si="30"/>
        <v>1</v>
      </c>
      <c r="J440" s="74">
        <f t="shared" si="31"/>
        <v>11.94</v>
      </c>
      <c r="K440" s="74">
        <f t="shared" si="32"/>
        <v>12.12</v>
      </c>
      <c r="L440" s="74">
        <f t="shared" si="33"/>
        <v>11.81</v>
      </c>
      <c r="M440" s="74">
        <f t="shared" si="34"/>
        <v>12.11</v>
      </c>
      <c r="N440" s="74"/>
    </row>
    <row r="441" spans="1:14" x14ac:dyDescent="0.25">
      <c r="A441">
        <v>426</v>
      </c>
      <c r="B441" s="225">
        <v>40876</v>
      </c>
      <c r="C441" s="74">
        <v>11.59</v>
      </c>
      <c r="D441" s="74">
        <v>11.7</v>
      </c>
      <c r="E441" s="74">
        <v>11.36</v>
      </c>
      <c r="F441" s="74">
        <v>11.48</v>
      </c>
      <c r="G441" s="75">
        <v>2955700</v>
      </c>
      <c r="H441" s="74">
        <v>11.48</v>
      </c>
      <c r="I441" s="81">
        <f t="shared" si="30"/>
        <v>1</v>
      </c>
      <c r="J441" s="74">
        <f t="shared" si="31"/>
        <v>11.59</v>
      </c>
      <c r="K441" s="74">
        <f t="shared" si="32"/>
        <v>11.7</v>
      </c>
      <c r="L441" s="74">
        <f t="shared" si="33"/>
        <v>11.36</v>
      </c>
      <c r="M441" s="74">
        <f t="shared" si="34"/>
        <v>11.48</v>
      </c>
      <c r="N441" s="74"/>
    </row>
    <row r="442" spans="1:14" x14ac:dyDescent="0.25">
      <c r="A442">
        <v>427</v>
      </c>
      <c r="B442" s="225">
        <v>40875</v>
      </c>
      <c r="C442" s="74">
        <v>11.41</v>
      </c>
      <c r="D442" s="74">
        <v>11.73</v>
      </c>
      <c r="E442" s="74">
        <v>11.31</v>
      </c>
      <c r="F442" s="74">
        <v>11.55</v>
      </c>
      <c r="G442" s="75">
        <v>4457300</v>
      </c>
      <c r="H442" s="74">
        <v>11.55</v>
      </c>
      <c r="I442" s="81">
        <f t="shared" si="30"/>
        <v>1</v>
      </c>
      <c r="J442" s="74">
        <f t="shared" si="31"/>
        <v>11.41</v>
      </c>
      <c r="K442" s="74">
        <f t="shared" si="32"/>
        <v>11.73</v>
      </c>
      <c r="L442" s="74">
        <f t="shared" si="33"/>
        <v>11.31</v>
      </c>
      <c r="M442" s="74">
        <f t="shared" si="34"/>
        <v>11.55</v>
      </c>
      <c r="N442" s="74"/>
    </row>
    <row r="443" spans="1:14" x14ac:dyDescent="0.25">
      <c r="A443">
        <v>428</v>
      </c>
      <c r="B443" s="225">
        <v>40872</v>
      </c>
      <c r="C443" s="74">
        <v>10.93</v>
      </c>
      <c r="D443" s="74">
        <v>11.28</v>
      </c>
      <c r="E443" s="74">
        <v>10.9</v>
      </c>
      <c r="F443" s="74">
        <v>10.97</v>
      </c>
      <c r="G443" s="75">
        <v>1541100</v>
      </c>
      <c r="H443" s="74">
        <v>10.97</v>
      </c>
      <c r="I443" s="81">
        <f t="shared" si="30"/>
        <v>1</v>
      </c>
      <c r="J443" s="74">
        <f t="shared" si="31"/>
        <v>10.93</v>
      </c>
      <c r="K443" s="74">
        <f t="shared" si="32"/>
        <v>11.28</v>
      </c>
      <c r="L443" s="74">
        <f t="shared" si="33"/>
        <v>10.9</v>
      </c>
      <c r="M443" s="74">
        <f t="shared" si="34"/>
        <v>10.97</v>
      </c>
      <c r="N443" s="74"/>
    </row>
    <row r="444" spans="1:14" x14ac:dyDescent="0.25">
      <c r="A444">
        <v>429</v>
      </c>
      <c r="B444" s="225">
        <v>40870</v>
      </c>
      <c r="C444" s="74">
        <v>11.39</v>
      </c>
      <c r="D444" s="74">
        <v>11.49</v>
      </c>
      <c r="E444" s="74">
        <v>10.96</v>
      </c>
      <c r="F444" s="74">
        <v>11.03</v>
      </c>
      <c r="G444" s="75">
        <v>4101800</v>
      </c>
      <c r="H444" s="74">
        <v>11.03</v>
      </c>
      <c r="I444" s="81">
        <f t="shared" si="30"/>
        <v>1</v>
      </c>
      <c r="J444" s="74">
        <f t="shared" si="31"/>
        <v>11.39</v>
      </c>
      <c r="K444" s="74">
        <f t="shared" si="32"/>
        <v>11.49</v>
      </c>
      <c r="L444" s="74">
        <f t="shared" si="33"/>
        <v>10.96</v>
      </c>
      <c r="M444" s="74">
        <f t="shared" si="34"/>
        <v>11.03</v>
      </c>
      <c r="N444" s="74"/>
    </row>
    <row r="445" spans="1:14" x14ac:dyDescent="0.25">
      <c r="A445">
        <v>430</v>
      </c>
      <c r="B445" s="225">
        <v>40869</v>
      </c>
      <c r="C445" s="74">
        <v>12.25</v>
      </c>
      <c r="D445" s="74">
        <v>12.25</v>
      </c>
      <c r="E445" s="74">
        <v>11.38</v>
      </c>
      <c r="F445" s="74">
        <v>11.56</v>
      </c>
      <c r="G445" s="75">
        <v>6594800</v>
      </c>
      <c r="H445" s="74">
        <v>11.56</v>
      </c>
      <c r="I445" s="81">
        <f t="shared" si="30"/>
        <v>1</v>
      </c>
      <c r="J445" s="74">
        <f t="shared" si="31"/>
        <v>12.25</v>
      </c>
      <c r="K445" s="74">
        <f t="shared" si="32"/>
        <v>12.25</v>
      </c>
      <c r="L445" s="74">
        <f t="shared" si="33"/>
        <v>11.38</v>
      </c>
      <c r="M445" s="74">
        <f t="shared" si="34"/>
        <v>11.56</v>
      </c>
      <c r="N445" s="74"/>
    </row>
    <row r="446" spans="1:14" x14ac:dyDescent="0.25">
      <c r="A446">
        <v>431</v>
      </c>
      <c r="B446" s="225">
        <v>40868</v>
      </c>
      <c r="C446" s="74">
        <v>12.6</v>
      </c>
      <c r="D446" s="74">
        <v>12.69</v>
      </c>
      <c r="E446" s="74">
        <v>11.94</v>
      </c>
      <c r="F446" s="74">
        <v>12.29</v>
      </c>
      <c r="G446" s="75">
        <v>5299200</v>
      </c>
      <c r="H446" s="74">
        <v>12.29</v>
      </c>
      <c r="I446" s="81">
        <f t="shared" si="30"/>
        <v>1</v>
      </c>
      <c r="J446" s="74">
        <f t="shared" si="31"/>
        <v>12.6</v>
      </c>
      <c r="K446" s="74">
        <f t="shared" si="32"/>
        <v>12.69</v>
      </c>
      <c r="L446" s="74">
        <f t="shared" si="33"/>
        <v>11.94</v>
      </c>
      <c r="M446" s="74">
        <f t="shared" si="34"/>
        <v>12.29</v>
      </c>
      <c r="N446" s="74"/>
    </row>
    <row r="447" spans="1:14" x14ac:dyDescent="0.25">
      <c r="A447">
        <v>432</v>
      </c>
      <c r="B447" s="225">
        <v>40865</v>
      </c>
      <c r="C447" s="74">
        <v>13.13</v>
      </c>
      <c r="D447" s="74">
        <v>13.13</v>
      </c>
      <c r="E447" s="74">
        <v>12.75</v>
      </c>
      <c r="F447" s="74">
        <v>12.86</v>
      </c>
      <c r="G447" s="75">
        <v>4281000</v>
      </c>
      <c r="H447" s="74">
        <v>12.86</v>
      </c>
      <c r="I447" s="81">
        <f t="shared" si="30"/>
        <v>1</v>
      </c>
      <c r="J447" s="74">
        <f t="shared" si="31"/>
        <v>13.13</v>
      </c>
      <c r="K447" s="74">
        <f t="shared" si="32"/>
        <v>13.13</v>
      </c>
      <c r="L447" s="74">
        <f t="shared" si="33"/>
        <v>12.75</v>
      </c>
      <c r="M447" s="74">
        <f t="shared" si="34"/>
        <v>12.86</v>
      </c>
      <c r="N447" s="74"/>
    </row>
    <row r="448" spans="1:14" x14ac:dyDescent="0.25">
      <c r="A448">
        <v>433</v>
      </c>
      <c r="B448" s="225">
        <v>40864</v>
      </c>
      <c r="C448" s="74">
        <v>13.37</v>
      </c>
      <c r="D448" s="74">
        <v>13.6</v>
      </c>
      <c r="E448" s="74">
        <v>12.92</v>
      </c>
      <c r="F448" s="74">
        <v>13.03</v>
      </c>
      <c r="G448" s="75">
        <v>5743800</v>
      </c>
      <c r="H448" s="74">
        <v>13.03</v>
      </c>
      <c r="I448" s="81">
        <f t="shared" si="30"/>
        <v>1</v>
      </c>
      <c r="J448" s="74">
        <f t="shared" si="31"/>
        <v>13.37</v>
      </c>
      <c r="K448" s="74">
        <f t="shared" si="32"/>
        <v>13.6</v>
      </c>
      <c r="L448" s="74">
        <f t="shared" si="33"/>
        <v>12.92</v>
      </c>
      <c r="M448" s="74">
        <f t="shared" si="34"/>
        <v>13.03</v>
      </c>
      <c r="N448" s="74"/>
    </row>
    <row r="449" spans="1:14" x14ac:dyDescent="0.25">
      <c r="A449">
        <v>434</v>
      </c>
      <c r="B449" s="225">
        <v>40863</v>
      </c>
      <c r="C449" s="74">
        <v>13.59</v>
      </c>
      <c r="D449" s="74">
        <v>13.82</v>
      </c>
      <c r="E449" s="74">
        <v>13.39</v>
      </c>
      <c r="F449" s="74">
        <v>13.43</v>
      </c>
      <c r="G449" s="75">
        <v>5135100</v>
      </c>
      <c r="H449" s="74">
        <v>13.43</v>
      </c>
      <c r="I449" s="81">
        <f t="shared" si="30"/>
        <v>1</v>
      </c>
      <c r="J449" s="74">
        <f t="shared" si="31"/>
        <v>13.59</v>
      </c>
      <c r="K449" s="74">
        <f t="shared" si="32"/>
        <v>13.82</v>
      </c>
      <c r="L449" s="74">
        <f t="shared" si="33"/>
        <v>13.39</v>
      </c>
      <c r="M449" s="74">
        <f t="shared" si="34"/>
        <v>13.43</v>
      </c>
      <c r="N449" s="74"/>
    </row>
    <row r="450" spans="1:14" x14ac:dyDescent="0.25">
      <c r="A450">
        <v>435</v>
      </c>
      <c r="B450" s="225">
        <v>40862</v>
      </c>
      <c r="C450" s="74">
        <v>13.88</v>
      </c>
      <c r="D450" s="74">
        <v>14.17</v>
      </c>
      <c r="E450" s="74">
        <v>13.55</v>
      </c>
      <c r="F450" s="74">
        <v>13.67</v>
      </c>
      <c r="G450" s="75">
        <v>6893500</v>
      </c>
      <c r="H450" s="74">
        <v>13.67</v>
      </c>
      <c r="I450" s="81">
        <f t="shared" si="30"/>
        <v>1</v>
      </c>
      <c r="J450" s="74">
        <f t="shared" si="31"/>
        <v>13.88</v>
      </c>
      <c r="K450" s="74">
        <f t="shared" si="32"/>
        <v>14.17</v>
      </c>
      <c r="L450" s="74">
        <f t="shared" si="33"/>
        <v>13.55</v>
      </c>
      <c r="M450" s="74">
        <f t="shared" si="34"/>
        <v>13.67</v>
      </c>
      <c r="N450" s="74"/>
    </row>
    <row r="451" spans="1:14" x14ac:dyDescent="0.25">
      <c r="A451">
        <v>436</v>
      </c>
      <c r="B451" s="225">
        <v>40861</v>
      </c>
      <c r="C451" s="74">
        <v>13.5</v>
      </c>
      <c r="D451" s="74">
        <v>14.08</v>
      </c>
      <c r="E451" s="74">
        <v>13.5</v>
      </c>
      <c r="F451" s="74">
        <v>14.01</v>
      </c>
      <c r="G451" s="75">
        <v>4980600</v>
      </c>
      <c r="H451" s="74">
        <v>14.01</v>
      </c>
      <c r="I451" s="81">
        <f t="shared" si="30"/>
        <v>1</v>
      </c>
      <c r="J451" s="74">
        <f t="shared" si="31"/>
        <v>13.5</v>
      </c>
      <c r="K451" s="74">
        <f t="shared" si="32"/>
        <v>14.08</v>
      </c>
      <c r="L451" s="74">
        <f t="shared" si="33"/>
        <v>13.5</v>
      </c>
      <c r="M451" s="74">
        <f t="shared" si="34"/>
        <v>14.01</v>
      </c>
      <c r="N451" s="74"/>
    </row>
    <row r="452" spans="1:14" x14ac:dyDescent="0.25">
      <c r="A452">
        <v>437</v>
      </c>
      <c r="B452" s="225">
        <v>40858</v>
      </c>
      <c r="C452" s="74">
        <v>13.35</v>
      </c>
      <c r="D452" s="74">
        <v>13.74</v>
      </c>
      <c r="E452" s="74">
        <v>13.23</v>
      </c>
      <c r="F452" s="74">
        <v>13.6</v>
      </c>
      <c r="G452" s="75">
        <v>3573200</v>
      </c>
      <c r="H452" s="74">
        <v>13.6</v>
      </c>
      <c r="I452" s="81">
        <f t="shared" si="30"/>
        <v>1</v>
      </c>
      <c r="J452" s="74">
        <f t="shared" si="31"/>
        <v>13.35</v>
      </c>
      <c r="K452" s="74">
        <f t="shared" si="32"/>
        <v>13.74</v>
      </c>
      <c r="L452" s="74">
        <f t="shared" si="33"/>
        <v>13.23</v>
      </c>
      <c r="M452" s="74">
        <f t="shared" si="34"/>
        <v>13.6</v>
      </c>
      <c r="N452" s="74"/>
    </row>
    <row r="453" spans="1:14" x14ac:dyDescent="0.25">
      <c r="A453">
        <v>438</v>
      </c>
      <c r="B453" s="225">
        <v>40857</v>
      </c>
      <c r="C453" s="74">
        <v>13.12</v>
      </c>
      <c r="D453" s="74">
        <v>13.36</v>
      </c>
      <c r="E453" s="74">
        <v>12.74</v>
      </c>
      <c r="F453" s="74">
        <v>13.13</v>
      </c>
      <c r="G453" s="75">
        <v>3779400</v>
      </c>
      <c r="H453" s="74">
        <v>13.13</v>
      </c>
      <c r="I453" s="81">
        <f t="shared" si="30"/>
        <v>1</v>
      </c>
      <c r="J453" s="74">
        <f t="shared" si="31"/>
        <v>13.12</v>
      </c>
      <c r="K453" s="74">
        <f t="shared" si="32"/>
        <v>13.36</v>
      </c>
      <c r="L453" s="74">
        <f t="shared" si="33"/>
        <v>12.74</v>
      </c>
      <c r="M453" s="74">
        <f t="shared" si="34"/>
        <v>13.13</v>
      </c>
      <c r="N453" s="74"/>
    </row>
    <row r="454" spans="1:14" x14ac:dyDescent="0.25">
      <c r="A454">
        <v>439</v>
      </c>
      <c r="B454" s="225">
        <v>40856</v>
      </c>
      <c r="C454" s="74">
        <v>13.13</v>
      </c>
      <c r="D454" s="74">
        <v>13.28</v>
      </c>
      <c r="E454" s="74">
        <v>12.78</v>
      </c>
      <c r="F454" s="74">
        <v>12.85</v>
      </c>
      <c r="G454" s="75">
        <v>4530300</v>
      </c>
      <c r="H454" s="74">
        <v>12.85</v>
      </c>
      <c r="I454" s="81">
        <f t="shared" si="30"/>
        <v>1</v>
      </c>
      <c r="J454" s="74">
        <f t="shared" si="31"/>
        <v>13.13</v>
      </c>
      <c r="K454" s="74">
        <f t="shared" si="32"/>
        <v>13.28</v>
      </c>
      <c r="L454" s="74">
        <f t="shared" si="33"/>
        <v>12.78</v>
      </c>
      <c r="M454" s="74">
        <f t="shared" si="34"/>
        <v>12.85</v>
      </c>
      <c r="N454" s="74"/>
    </row>
    <row r="455" spans="1:14" x14ac:dyDescent="0.25">
      <c r="A455">
        <v>440</v>
      </c>
      <c r="B455" s="225">
        <v>40855</v>
      </c>
      <c r="C455" s="74">
        <v>13.35</v>
      </c>
      <c r="D455" s="74">
        <v>13.7</v>
      </c>
      <c r="E455" s="74">
        <v>13.11</v>
      </c>
      <c r="F455" s="74">
        <v>13.59</v>
      </c>
      <c r="G455" s="75">
        <v>4581600</v>
      </c>
      <c r="H455" s="74">
        <v>13.59</v>
      </c>
      <c r="I455" s="81">
        <f t="shared" si="30"/>
        <v>1</v>
      </c>
      <c r="J455" s="74">
        <f t="shared" si="31"/>
        <v>13.35</v>
      </c>
      <c r="K455" s="74">
        <f t="shared" si="32"/>
        <v>13.7</v>
      </c>
      <c r="L455" s="74">
        <f t="shared" si="33"/>
        <v>13.11</v>
      </c>
      <c r="M455" s="74">
        <f t="shared" si="34"/>
        <v>13.59</v>
      </c>
      <c r="N455" s="74"/>
    </row>
    <row r="456" spans="1:14" x14ac:dyDescent="0.25">
      <c r="A456">
        <v>441</v>
      </c>
      <c r="B456" s="225">
        <v>40854</v>
      </c>
      <c r="C456" s="74">
        <v>13.61</v>
      </c>
      <c r="D456" s="74">
        <v>13.83</v>
      </c>
      <c r="E456" s="74">
        <v>12.94</v>
      </c>
      <c r="F456" s="74">
        <v>13.22</v>
      </c>
      <c r="G456" s="75">
        <v>6338800</v>
      </c>
      <c r="H456" s="74">
        <v>13.22</v>
      </c>
      <c r="I456" s="81">
        <f t="shared" si="30"/>
        <v>1</v>
      </c>
      <c r="J456" s="74">
        <f t="shared" si="31"/>
        <v>13.61</v>
      </c>
      <c r="K456" s="74">
        <f t="shared" si="32"/>
        <v>13.83</v>
      </c>
      <c r="L456" s="74">
        <f t="shared" si="33"/>
        <v>12.94</v>
      </c>
      <c r="M456" s="74">
        <f t="shared" si="34"/>
        <v>13.22</v>
      </c>
      <c r="N456" s="74"/>
    </row>
    <row r="457" spans="1:14" x14ac:dyDescent="0.25">
      <c r="A457">
        <v>442</v>
      </c>
      <c r="B457" s="225">
        <v>40851</v>
      </c>
      <c r="C457" s="74">
        <v>13.6</v>
      </c>
      <c r="D457" s="74">
        <v>13.76</v>
      </c>
      <c r="E457" s="74">
        <v>13.25</v>
      </c>
      <c r="F457" s="74">
        <v>13.68</v>
      </c>
      <c r="G457" s="75">
        <v>4023200</v>
      </c>
      <c r="H457" s="74">
        <v>13.68</v>
      </c>
      <c r="I457" s="81">
        <f t="shared" si="30"/>
        <v>1</v>
      </c>
      <c r="J457" s="74">
        <f t="shared" si="31"/>
        <v>13.6</v>
      </c>
      <c r="K457" s="74">
        <f t="shared" si="32"/>
        <v>13.76</v>
      </c>
      <c r="L457" s="74">
        <f t="shared" si="33"/>
        <v>13.25</v>
      </c>
      <c r="M457" s="74">
        <f t="shared" si="34"/>
        <v>13.68</v>
      </c>
      <c r="N457" s="74"/>
    </row>
    <row r="458" spans="1:14" x14ac:dyDescent="0.25">
      <c r="A458">
        <v>443</v>
      </c>
      <c r="B458" s="225">
        <v>40850</v>
      </c>
      <c r="C458" s="74">
        <v>13.96</v>
      </c>
      <c r="D458" s="74">
        <v>13.98</v>
      </c>
      <c r="E458" s="74">
        <v>13.15</v>
      </c>
      <c r="F458" s="74">
        <v>13.75</v>
      </c>
      <c r="G458" s="75">
        <v>4117200</v>
      </c>
      <c r="H458" s="74">
        <v>13.75</v>
      </c>
      <c r="I458" s="81">
        <f t="shared" si="30"/>
        <v>1</v>
      </c>
      <c r="J458" s="74">
        <f t="shared" si="31"/>
        <v>13.96</v>
      </c>
      <c r="K458" s="74">
        <f t="shared" si="32"/>
        <v>13.98</v>
      </c>
      <c r="L458" s="74">
        <f t="shared" si="33"/>
        <v>13.15</v>
      </c>
      <c r="M458" s="74">
        <f t="shared" si="34"/>
        <v>13.75</v>
      </c>
      <c r="N458" s="74"/>
    </row>
    <row r="459" spans="1:14" x14ac:dyDescent="0.25">
      <c r="A459">
        <v>444</v>
      </c>
      <c r="B459" s="225">
        <v>40849</v>
      </c>
      <c r="C459" s="74">
        <v>13.56</v>
      </c>
      <c r="D459" s="74">
        <v>14.2</v>
      </c>
      <c r="E459" s="74">
        <v>13.16</v>
      </c>
      <c r="F459" s="74">
        <v>13.47</v>
      </c>
      <c r="G459" s="75">
        <v>9032700</v>
      </c>
      <c r="H459" s="74">
        <v>13.47</v>
      </c>
      <c r="I459" s="81">
        <f t="shared" si="30"/>
        <v>1</v>
      </c>
      <c r="J459" s="74">
        <f t="shared" si="31"/>
        <v>13.56</v>
      </c>
      <c r="K459" s="74">
        <f t="shared" si="32"/>
        <v>14.2</v>
      </c>
      <c r="L459" s="74">
        <f t="shared" si="33"/>
        <v>13.16</v>
      </c>
      <c r="M459" s="74">
        <f t="shared" si="34"/>
        <v>13.47</v>
      </c>
      <c r="N459" s="74"/>
    </row>
    <row r="460" spans="1:14" x14ac:dyDescent="0.25">
      <c r="A460">
        <v>445</v>
      </c>
      <c r="B460" s="225">
        <v>40848</v>
      </c>
      <c r="C460" s="74">
        <v>12.61</v>
      </c>
      <c r="D460" s="74">
        <v>13.46</v>
      </c>
      <c r="E460" s="74">
        <v>12.26</v>
      </c>
      <c r="F460" s="74">
        <v>13.25</v>
      </c>
      <c r="G460" s="75">
        <v>8440300</v>
      </c>
      <c r="H460" s="74">
        <v>13.25</v>
      </c>
      <c r="I460" s="81">
        <f t="shared" si="30"/>
        <v>1</v>
      </c>
      <c r="J460" s="74">
        <f t="shared" si="31"/>
        <v>12.61</v>
      </c>
      <c r="K460" s="74">
        <f t="shared" si="32"/>
        <v>13.46</v>
      </c>
      <c r="L460" s="74">
        <f t="shared" si="33"/>
        <v>12.26</v>
      </c>
      <c r="M460" s="74">
        <f t="shared" si="34"/>
        <v>13.25</v>
      </c>
      <c r="N460" s="74"/>
    </row>
    <row r="461" spans="1:14" x14ac:dyDescent="0.25">
      <c r="A461">
        <v>446</v>
      </c>
      <c r="B461" s="225">
        <v>40847</v>
      </c>
      <c r="C461" s="74">
        <v>13.49</v>
      </c>
      <c r="D461" s="74">
        <v>13.52</v>
      </c>
      <c r="E461" s="74">
        <v>13.12</v>
      </c>
      <c r="F461" s="74">
        <v>13.18</v>
      </c>
      <c r="G461" s="75">
        <v>3510000</v>
      </c>
      <c r="H461" s="74">
        <v>13.18</v>
      </c>
      <c r="I461" s="81">
        <f t="shared" si="30"/>
        <v>1</v>
      </c>
      <c r="J461" s="74">
        <f t="shared" si="31"/>
        <v>13.49</v>
      </c>
      <c r="K461" s="74">
        <f t="shared" si="32"/>
        <v>13.52</v>
      </c>
      <c r="L461" s="74">
        <f t="shared" si="33"/>
        <v>13.12</v>
      </c>
      <c r="M461" s="74">
        <f t="shared" si="34"/>
        <v>13.18</v>
      </c>
      <c r="N461" s="74"/>
    </row>
    <row r="462" spans="1:14" x14ac:dyDescent="0.25">
      <c r="A462">
        <v>447</v>
      </c>
      <c r="B462" s="225">
        <v>40844</v>
      </c>
      <c r="C462" s="74">
        <v>13.18</v>
      </c>
      <c r="D462" s="74">
        <v>13.88</v>
      </c>
      <c r="E462" s="74">
        <v>12.89</v>
      </c>
      <c r="F462" s="74">
        <v>13.82</v>
      </c>
      <c r="G462" s="75">
        <v>5871900</v>
      </c>
      <c r="H462" s="74">
        <v>13.82</v>
      </c>
      <c r="I462" s="81">
        <f t="shared" si="30"/>
        <v>1</v>
      </c>
      <c r="J462" s="74">
        <f t="shared" si="31"/>
        <v>13.18</v>
      </c>
      <c r="K462" s="74">
        <f t="shared" si="32"/>
        <v>13.88</v>
      </c>
      <c r="L462" s="74">
        <f t="shared" si="33"/>
        <v>12.89</v>
      </c>
      <c r="M462" s="74">
        <f t="shared" si="34"/>
        <v>13.82</v>
      </c>
      <c r="N462" s="74"/>
    </row>
    <row r="463" spans="1:14" x14ac:dyDescent="0.25">
      <c r="A463">
        <v>448</v>
      </c>
      <c r="B463" s="225">
        <v>40843</v>
      </c>
      <c r="C463" s="74">
        <v>12.98</v>
      </c>
      <c r="D463" s="74">
        <v>13.57</v>
      </c>
      <c r="E463" s="74">
        <v>12.53</v>
      </c>
      <c r="F463" s="74">
        <v>13.18</v>
      </c>
      <c r="G463" s="75">
        <v>8639900</v>
      </c>
      <c r="H463" s="74">
        <v>13.18</v>
      </c>
      <c r="I463" s="81">
        <f t="shared" si="30"/>
        <v>1</v>
      </c>
      <c r="J463" s="74">
        <f t="shared" si="31"/>
        <v>12.98</v>
      </c>
      <c r="K463" s="74">
        <f t="shared" si="32"/>
        <v>13.57</v>
      </c>
      <c r="L463" s="74">
        <f t="shared" si="33"/>
        <v>12.53</v>
      </c>
      <c r="M463" s="74">
        <f t="shared" si="34"/>
        <v>13.18</v>
      </c>
      <c r="N463" s="74"/>
    </row>
    <row r="464" spans="1:14" x14ac:dyDescent="0.25">
      <c r="A464">
        <v>449</v>
      </c>
      <c r="B464" s="225">
        <v>40842</v>
      </c>
      <c r="C464" s="74">
        <v>12.45</v>
      </c>
      <c r="D464" s="74">
        <v>12.58</v>
      </c>
      <c r="E464" s="74">
        <v>11.91</v>
      </c>
      <c r="F464" s="74">
        <v>12.41</v>
      </c>
      <c r="G464" s="75">
        <v>5379200</v>
      </c>
      <c r="H464" s="74">
        <v>12.41</v>
      </c>
      <c r="I464" s="81">
        <f t="shared" si="30"/>
        <v>1</v>
      </c>
      <c r="J464" s="74">
        <f t="shared" si="31"/>
        <v>12.45</v>
      </c>
      <c r="K464" s="74">
        <f t="shared" si="32"/>
        <v>12.58</v>
      </c>
      <c r="L464" s="74">
        <f t="shared" si="33"/>
        <v>11.91</v>
      </c>
      <c r="M464" s="74">
        <f t="shared" si="34"/>
        <v>12.41</v>
      </c>
      <c r="N464" s="74"/>
    </row>
    <row r="465" spans="1:14" x14ac:dyDescent="0.25">
      <c r="A465">
        <v>450</v>
      </c>
      <c r="B465" s="225">
        <v>40841</v>
      </c>
      <c r="C465" s="74">
        <v>13.67</v>
      </c>
      <c r="D465" s="74">
        <v>13.67</v>
      </c>
      <c r="E465" s="74">
        <v>12.03</v>
      </c>
      <c r="F465" s="74">
        <v>12.12</v>
      </c>
      <c r="G465" s="75">
        <v>12954500</v>
      </c>
      <c r="H465" s="74">
        <v>12.12</v>
      </c>
      <c r="I465" s="81">
        <f t="shared" ref="I465:I528" si="35">H465/F465</f>
        <v>1</v>
      </c>
      <c r="J465" s="74">
        <f t="shared" ref="J465:J528" si="36">ROUND($I465*C465,2)</f>
        <v>13.67</v>
      </c>
      <c r="K465" s="74">
        <f t="shared" ref="K465:K528" si="37">ROUND($I465*D465,2)</f>
        <v>13.67</v>
      </c>
      <c r="L465" s="74">
        <f t="shared" ref="L465:L528" si="38">ROUND($I465*E465,2)</f>
        <v>12.03</v>
      </c>
      <c r="M465" s="74">
        <f t="shared" ref="M465:M528" si="39">ROUND($I465*F465,2)</f>
        <v>12.12</v>
      </c>
      <c r="N465" s="74"/>
    </row>
    <row r="466" spans="1:14" x14ac:dyDescent="0.25">
      <c r="A466">
        <v>451</v>
      </c>
      <c r="B466" s="225">
        <v>40840</v>
      </c>
      <c r="C466" s="74">
        <v>12.74</v>
      </c>
      <c r="D466" s="74">
        <v>13.83</v>
      </c>
      <c r="E466" s="74">
        <v>12.74</v>
      </c>
      <c r="F466" s="74">
        <v>13.74</v>
      </c>
      <c r="G466" s="75">
        <v>8340500</v>
      </c>
      <c r="H466" s="74">
        <v>13.74</v>
      </c>
      <c r="I466" s="81">
        <f t="shared" si="35"/>
        <v>1</v>
      </c>
      <c r="J466" s="74">
        <f t="shared" si="36"/>
        <v>12.74</v>
      </c>
      <c r="K466" s="74">
        <f t="shared" si="37"/>
        <v>13.83</v>
      </c>
      <c r="L466" s="74">
        <f t="shared" si="38"/>
        <v>12.74</v>
      </c>
      <c r="M466" s="74">
        <f t="shared" si="39"/>
        <v>13.74</v>
      </c>
      <c r="N466" s="74"/>
    </row>
    <row r="467" spans="1:14" x14ac:dyDescent="0.25">
      <c r="A467">
        <v>452</v>
      </c>
      <c r="B467" s="225">
        <v>40837</v>
      </c>
      <c r="C467" s="74">
        <v>12.66</v>
      </c>
      <c r="D467" s="74">
        <v>13.1</v>
      </c>
      <c r="E467" s="74">
        <v>12.33</v>
      </c>
      <c r="F467" s="74">
        <v>12.67</v>
      </c>
      <c r="G467" s="75">
        <v>6434600</v>
      </c>
      <c r="H467" s="74">
        <v>12.67</v>
      </c>
      <c r="I467" s="81">
        <f t="shared" si="35"/>
        <v>1</v>
      </c>
      <c r="J467" s="74">
        <f t="shared" si="36"/>
        <v>12.66</v>
      </c>
      <c r="K467" s="74">
        <f t="shared" si="37"/>
        <v>13.1</v>
      </c>
      <c r="L467" s="74">
        <f t="shared" si="38"/>
        <v>12.33</v>
      </c>
      <c r="M467" s="74">
        <f t="shared" si="39"/>
        <v>12.67</v>
      </c>
      <c r="N467" s="74"/>
    </row>
    <row r="468" spans="1:14" x14ac:dyDescent="0.25">
      <c r="A468">
        <v>453</v>
      </c>
      <c r="B468" s="225">
        <v>40836</v>
      </c>
      <c r="C468" s="74">
        <v>11.77</v>
      </c>
      <c r="D468" s="74">
        <v>12.48</v>
      </c>
      <c r="E468" s="74">
        <v>11.43</v>
      </c>
      <c r="F468" s="74">
        <v>12.38</v>
      </c>
      <c r="G468" s="75">
        <v>6860200</v>
      </c>
      <c r="H468" s="74">
        <v>12.38</v>
      </c>
      <c r="I468" s="81">
        <f t="shared" si="35"/>
        <v>1</v>
      </c>
      <c r="J468" s="74">
        <f t="shared" si="36"/>
        <v>11.77</v>
      </c>
      <c r="K468" s="74">
        <f t="shared" si="37"/>
        <v>12.48</v>
      </c>
      <c r="L468" s="74">
        <f t="shared" si="38"/>
        <v>11.43</v>
      </c>
      <c r="M468" s="74">
        <f t="shared" si="39"/>
        <v>12.38</v>
      </c>
      <c r="N468" s="74"/>
    </row>
    <row r="469" spans="1:14" x14ac:dyDescent="0.25">
      <c r="A469">
        <v>454</v>
      </c>
      <c r="B469" s="225">
        <v>40835</v>
      </c>
      <c r="C469" s="74">
        <v>12.09</v>
      </c>
      <c r="D469" s="74">
        <v>12.17</v>
      </c>
      <c r="E469" s="74">
        <v>11.55</v>
      </c>
      <c r="F469" s="74">
        <v>11.78</v>
      </c>
      <c r="G469" s="75">
        <v>6262800</v>
      </c>
      <c r="H469" s="74">
        <v>11.78</v>
      </c>
      <c r="I469" s="81">
        <f t="shared" si="35"/>
        <v>1</v>
      </c>
      <c r="J469" s="74">
        <f t="shared" si="36"/>
        <v>12.09</v>
      </c>
      <c r="K469" s="74">
        <f t="shared" si="37"/>
        <v>12.17</v>
      </c>
      <c r="L469" s="74">
        <f t="shared" si="38"/>
        <v>11.55</v>
      </c>
      <c r="M469" s="74">
        <f t="shared" si="39"/>
        <v>11.78</v>
      </c>
      <c r="N469" s="74"/>
    </row>
    <row r="470" spans="1:14" x14ac:dyDescent="0.25">
      <c r="A470">
        <v>455</v>
      </c>
      <c r="B470" s="225">
        <v>40834</v>
      </c>
      <c r="C470" s="74">
        <v>11.8</v>
      </c>
      <c r="D470" s="74">
        <v>12.44</v>
      </c>
      <c r="E470" s="74">
        <v>11.35</v>
      </c>
      <c r="F470" s="74">
        <v>12.29</v>
      </c>
      <c r="G470" s="75">
        <v>4838600</v>
      </c>
      <c r="H470" s="74">
        <v>12.29</v>
      </c>
      <c r="I470" s="81">
        <f t="shared" si="35"/>
        <v>1</v>
      </c>
      <c r="J470" s="74">
        <f t="shared" si="36"/>
        <v>11.8</v>
      </c>
      <c r="K470" s="74">
        <f t="shared" si="37"/>
        <v>12.44</v>
      </c>
      <c r="L470" s="74">
        <f t="shared" si="38"/>
        <v>11.35</v>
      </c>
      <c r="M470" s="74">
        <f t="shared" si="39"/>
        <v>12.29</v>
      </c>
      <c r="N470" s="74"/>
    </row>
    <row r="471" spans="1:14" x14ac:dyDescent="0.25">
      <c r="A471">
        <v>456</v>
      </c>
      <c r="B471" s="225">
        <v>40833</v>
      </c>
      <c r="C471" s="74">
        <v>12.22</v>
      </c>
      <c r="D471" s="74">
        <v>12.41</v>
      </c>
      <c r="E471" s="74">
        <v>11.73</v>
      </c>
      <c r="F471" s="74">
        <v>11.79</v>
      </c>
      <c r="G471" s="75">
        <v>3459500</v>
      </c>
      <c r="H471" s="74">
        <v>11.79</v>
      </c>
      <c r="I471" s="81">
        <f t="shared" si="35"/>
        <v>1</v>
      </c>
      <c r="J471" s="74">
        <f t="shared" si="36"/>
        <v>12.22</v>
      </c>
      <c r="K471" s="74">
        <f t="shared" si="37"/>
        <v>12.41</v>
      </c>
      <c r="L471" s="74">
        <f t="shared" si="38"/>
        <v>11.73</v>
      </c>
      <c r="M471" s="74">
        <f t="shared" si="39"/>
        <v>11.79</v>
      </c>
      <c r="N471" s="74"/>
    </row>
    <row r="472" spans="1:14" x14ac:dyDescent="0.25">
      <c r="A472">
        <v>457</v>
      </c>
      <c r="B472" s="225">
        <v>40830</v>
      </c>
      <c r="C472" s="74">
        <v>12.02</v>
      </c>
      <c r="D472" s="74">
        <v>12.49</v>
      </c>
      <c r="E472" s="74">
        <v>11.93</v>
      </c>
      <c r="F472" s="74">
        <v>12.39</v>
      </c>
      <c r="G472" s="75">
        <v>5722000</v>
      </c>
      <c r="H472" s="74">
        <v>12.39</v>
      </c>
      <c r="I472" s="81">
        <f t="shared" si="35"/>
        <v>1</v>
      </c>
      <c r="J472" s="74">
        <f t="shared" si="36"/>
        <v>12.02</v>
      </c>
      <c r="K472" s="74">
        <f t="shared" si="37"/>
        <v>12.49</v>
      </c>
      <c r="L472" s="74">
        <f t="shared" si="38"/>
        <v>11.93</v>
      </c>
      <c r="M472" s="74">
        <f t="shared" si="39"/>
        <v>12.39</v>
      </c>
      <c r="N472" s="74"/>
    </row>
    <row r="473" spans="1:14" x14ac:dyDescent="0.25">
      <c r="A473">
        <v>458</v>
      </c>
      <c r="B473" s="225">
        <v>40829</v>
      </c>
      <c r="C473" s="74">
        <v>11.75</v>
      </c>
      <c r="D473" s="74">
        <v>11.96</v>
      </c>
      <c r="E473" s="74">
        <v>11.36</v>
      </c>
      <c r="F473" s="74">
        <v>11.77</v>
      </c>
      <c r="G473" s="75">
        <v>6315100</v>
      </c>
      <c r="H473" s="74">
        <v>11.77</v>
      </c>
      <c r="I473" s="81">
        <f t="shared" si="35"/>
        <v>1</v>
      </c>
      <c r="J473" s="74">
        <f t="shared" si="36"/>
        <v>11.75</v>
      </c>
      <c r="K473" s="74">
        <f t="shared" si="37"/>
        <v>11.96</v>
      </c>
      <c r="L473" s="74">
        <f t="shared" si="38"/>
        <v>11.36</v>
      </c>
      <c r="M473" s="74">
        <f t="shared" si="39"/>
        <v>11.77</v>
      </c>
      <c r="N473" s="74"/>
    </row>
    <row r="474" spans="1:14" x14ac:dyDescent="0.25">
      <c r="A474">
        <v>459</v>
      </c>
      <c r="B474" s="225">
        <v>40828</v>
      </c>
      <c r="C474" s="74">
        <v>12.24</v>
      </c>
      <c r="D474" s="74">
        <v>12.25</v>
      </c>
      <c r="E474" s="74">
        <v>11.27</v>
      </c>
      <c r="F474" s="74">
        <v>11.9</v>
      </c>
      <c r="G474" s="75">
        <v>9228600</v>
      </c>
      <c r="H474" s="74">
        <v>11.9</v>
      </c>
      <c r="I474" s="81">
        <f t="shared" si="35"/>
        <v>1</v>
      </c>
      <c r="J474" s="74">
        <f t="shared" si="36"/>
        <v>12.24</v>
      </c>
      <c r="K474" s="74">
        <f t="shared" si="37"/>
        <v>12.25</v>
      </c>
      <c r="L474" s="74">
        <f t="shared" si="38"/>
        <v>11.27</v>
      </c>
      <c r="M474" s="74">
        <f t="shared" si="39"/>
        <v>11.9</v>
      </c>
      <c r="N474" s="74"/>
    </row>
    <row r="475" spans="1:14" x14ac:dyDescent="0.25">
      <c r="A475">
        <v>460</v>
      </c>
      <c r="B475" s="225">
        <v>40827</v>
      </c>
      <c r="C475" s="74">
        <v>11.66</v>
      </c>
      <c r="D475" s="74">
        <v>12.23</v>
      </c>
      <c r="E475" s="74">
        <v>11.51</v>
      </c>
      <c r="F475" s="74">
        <v>12.09</v>
      </c>
      <c r="G475" s="75">
        <v>4189400</v>
      </c>
      <c r="H475" s="74">
        <v>12.09</v>
      </c>
      <c r="I475" s="81">
        <f t="shared" si="35"/>
        <v>1</v>
      </c>
      <c r="J475" s="74">
        <f t="shared" si="36"/>
        <v>11.66</v>
      </c>
      <c r="K475" s="74">
        <f t="shared" si="37"/>
        <v>12.23</v>
      </c>
      <c r="L475" s="74">
        <f t="shared" si="38"/>
        <v>11.51</v>
      </c>
      <c r="M475" s="74">
        <f t="shared" si="39"/>
        <v>12.09</v>
      </c>
      <c r="N475" s="74"/>
    </row>
    <row r="476" spans="1:14" x14ac:dyDescent="0.25">
      <c r="A476">
        <v>461</v>
      </c>
      <c r="B476" s="225">
        <v>40826</v>
      </c>
      <c r="C476" s="74">
        <v>11.88</v>
      </c>
      <c r="D476" s="74">
        <v>12.14</v>
      </c>
      <c r="E476" s="74">
        <v>11.58</v>
      </c>
      <c r="F476" s="74">
        <v>11.78</v>
      </c>
      <c r="G476" s="75">
        <v>3502600</v>
      </c>
      <c r="H476" s="74">
        <v>11.78</v>
      </c>
      <c r="I476" s="81">
        <f t="shared" si="35"/>
        <v>1</v>
      </c>
      <c r="J476" s="74">
        <f t="shared" si="36"/>
        <v>11.88</v>
      </c>
      <c r="K476" s="74">
        <f t="shared" si="37"/>
        <v>12.14</v>
      </c>
      <c r="L476" s="74">
        <f t="shared" si="38"/>
        <v>11.58</v>
      </c>
      <c r="M476" s="74">
        <f t="shared" si="39"/>
        <v>11.78</v>
      </c>
      <c r="N476" s="74"/>
    </row>
    <row r="477" spans="1:14" x14ac:dyDescent="0.25">
      <c r="A477">
        <v>462</v>
      </c>
      <c r="B477" s="225">
        <v>40823</v>
      </c>
      <c r="C477" s="74">
        <v>12.01</v>
      </c>
      <c r="D477" s="74">
        <v>12.08</v>
      </c>
      <c r="E477" s="74">
        <v>11.29</v>
      </c>
      <c r="F477" s="74">
        <v>11.57</v>
      </c>
      <c r="G477" s="75">
        <v>5665300</v>
      </c>
      <c r="H477" s="74">
        <v>11.57</v>
      </c>
      <c r="I477" s="81">
        <f t="shared" si="35"/>
        <v>1</v>
      </c>
      <c r="J477" s="74">
        <f t="shared" si="36"/>
        <v>12.01</v>
      </c>
      <c r="K477" s="74">
        <f t="shared" si="37"/>
        <v>12.08</v>
      </c>
      <c r="L477" s="74">
        <f t="shared" si="38"/>
        <v>11.29</v>
      </c>
      <c r="M477" s="74">
        <f t="shared" si="39"/>
        <v>11.57</v>
      </c>
      <c r="N477" s="74"/>
    </row>
    <row r="478" spans="1:14" x14ac:dyDescent="0.25">
      <c r="A478">
        <v>463</v>
      </c>
      <c r="B478" s="225">
        <v>40822</v>
      </c>
      <c r="C478" s="74">
        <v>11.41</v>
      </c>
      <c r="D478" s="74">
        <v>12.03</v>
      </c>
      <c r="E478" s="74">
        <v>11.08</v>
      </c>
      <c r="F478" s="74">
        <v>11.95</v>
      </c>
      <c r="G478" s="75">
        <v>6023600</v>
      </c>
      <c r="H478" s="74">
        <v>11.95</v>
      </c>
      <c r="I478" s="81">
        <f t="shared" si="35"/>
        <v>1</v>
      </c>
      <c r="J478" s="74">
        <f t="shared" si="36"/>
        <v>11.41</v>
      </c>
      <c r="K478" s="74">
        <f t="shared" si="37"/>
        <v>12.03</v>
      </c>
      <c r="L478" s="74">
        <f t="shared" si="38"/>
        <v>11.08</v>
      </c>
      <c r="M478" s="74">
        <f t="shared" si="39"/>
        <v>11.95</v>
      </c>
      <c r="N478" s="74"/>
    </row>
    <row r="479" spans="1:14" x14ac:dyDescent="0.25">
      <c r="A479">
        <v>464</v>
      </c>
      <c r="B479" s="225">
        <v>40821</v>
      </c>
      <c r="C479" s="74">
        <v>10.68</v>
      </c>
      <c r="D479" s="74">
        <v>11.49</v>
      </c>
      <c r="E479" s="74">
        <v>10.47</v>
      </c>
      <c r="F479" s="74">
        <v>11.37</v>
      </c>
      <c r="G479" s="75">
        <v>6900600</v>
      </c>
      <c r="H479" s="74">
        <v>11.37</v>
      </c>
      <c r="I479" s="81">
        <f t="shared" si="35"/>
        <v>1</v>
      </c>
      <c r="J479" s="74">
        <f t="shared" si="36"/>
        <v>10.68</v>
      </c>
      <c r="K479" s="74">
        <f t="shared" si="37"/>
        <v>11.49</v>
      </c>
      <c r="L479" s="74">
        <f t="shared" si="38"/>
        <v>10.47</v>
      </c>
      <c r="M479" s="74">
        <f t="shared" si="39"/>
        <v>11.37</v>
      </c>
      <c r="N479" s="74"/>
    </row>
    <row r="480" spans="1:14" x14ac:dyDescent="0.25">
      <c r="A480">
        <v>465</v>
      </c>
      <c r="B480" s="225">
        <v>40820</v>
      </c>
      <c r="C480" s="74">
        <v>10.01</v>
      </c>
      <c r="D480" s="74">
        <v>10.77</v>
      </c>
      <c r="E480" s="74">
        <v>9.89</v>
      </c>
      <c r="F480" s="74">
        <v>10.71</v>
      </c>
      <c r="G480" s="75">
        <v>7345300</v>
      </c>
      <c r="H480" s="74">
        <v>10.71</v>
      </c>
      <c r="I480" s="81">
        <f t="shared" si="35"/>
        <v>1</v>
      </c>
      <c r="J480" s="74">
        <f t="shared" si="36"/>
        <v>10.01</v>
      </c>
      <c r="K480" s="74">
        <f t="shared" si="37"/>
        <v>10.77</v>
      </c>
      <c r="L480" s="74">
        <f t="shared" si="38"/>
        <v>9.89</v>
      </c>
      <c r="M480" s="74">
        <f t="shared" si="39"/>
        <v>10.71</v>
      </c>
      <c r="N480" s="74"/>
    </row>
    <row r="481" spans="1:14" x14ac:dyDescent="0.25">
      <c r="A481">
        <v>466</v>
      </c>
      <c r="B481" s="225">
        <v>40819</v>
      </c>
      <c r="C481" s="74">
        <v>11.07</v>
      </c>
      <c r="D481" s="74">
        <v>11.22</v>
      </c>
      <c r="E481" s="74">
        <v>10.26</v>
      </c>
      <c r="F481" s="74">
        <v>10.28</v>
      </c>
      <c r="G481" s="75">
        <v>5609400</v>
      </c>
      <c r="H481" s="74">
        <v>10.28</v>
      </c>
      <c r="I481" s="81">
        <f t="shared" si="35"/>
        <v>1</v>
      </c>
      <c r="J481" s="74">
        <f t="shared" si="36"/>
        <v>11.07</v>
      </c>
      <c r="K481" s="74">
        <f t="shared" si="37"/>
        <v>11.22</v>
      </c>
      <c r="L481" s="74">
        <f t="shared" si="38"/>
        <v>10.26</v>
      </c>
      <c r="M481" s="74">
        <f t="shared" si="39"/>
        <v>10.28</v>
      </c>
      <c r="N481" s="74"/>
    </row>
    <row r="482" spans="1:14" x14ac:dyDescent="0.25">
      <c r="A482">
        <v>467</v>
      </c>
      <c r="B482" s="225">
        <v>40816</v>
      </c>
      <c r="C482" s="74">
        <v>11.48</v>
      </c>
      <c r="D482" s="74">
        <v>11.71</v>
      </c>
      <c r="E482" s="74">
        <v>11.17</v>
      </c>
      <c r="F482" s="74">
        <v>11.2</v>
      </c>
      <c r="G482" s="75">
        <v>4312800</v>
      </c>
      <c r="H482" s="74">
        <v>11.2</v>
      </c>
      <c r="I482" s="81">
        <f t="shared" si="35"/>
        <v>1</v>
      </c>
      <c r="J482" s="74">
        <f t="shared" si="36"/>
        <v>11.48</v>
      </c>
      <c r="K482" s="74">
        <f t="shared" si="37"/>
        <v>11.71</v>
      </c>
      <c r="L482" s="74">
        <f t="shared" si="38"/>
        <v>11.17</v>
      </c>
      <c r="M482" s="74">
        <f t="shared" si="39"/>
        <v>11.2</v>
      </c>
      <c r="N482" s="74"/>
    </row>
    <row r="483" spans="1:14" x14ac:dyDescent="0.25">
      <c r="A483">
        <v>468</v>
      </c>
      <c r="B483" s="225">
        <v>40815</v>
      </c>
      <c r="C483" s="74">
        <v>11.76</v>
      </c>
      <c r="D483" s="74">
        <v>11.98</v>
      </c>
      <c r="E483" s="74">
        <v>11.19</v>
      </c>
      <c r="F483" s="74">
        <v>11.72</v>
      </c>
      <c r="G483" s="75">
        <v>7154000</v>
      </c>
      <c r="H483" s="74">
        <v>11.72</v>
      </c>
      <c r="I483" s="81">
        <f t="shared" si="35"/>
        <v>1</v>
      </c>
      <c r="J483" s="74">
        <f t="shared" si="36"/>
        <v>11.76</v>
      </c>
      <c r="K483" s="74">
        <f t="shared" si="37"/>
        <v>11.98</v>
      </c>
      <c r="L483" s="74">
        <f t="shared" si="38"/>
        <v>11.19</v>
      </c>
      <c r="M483" s="74">
        <f t="shared" si="39"/>
        <v>11.72</v>
      </c>
      <c r="N483" s="74"/>
    </row>
    <row r="484" spans="1:14" x14ac:dyDescent="0.25">
      <c r="A484">
        <v>469</v>
      </c>
      <c r="B484" s="225">
        <v>40814</v>
      </c>
      <c r="C484" s="74">
        <v>12.37</v>
      </c>
      <c r="D484" s="74">
        <v>12.47</v>
      </c>
      <c r="E484" s="74">
        <v>11.31</v>
      </c>
      <c r="F484" s="74">
        <v>11.37</v>
      </c>
      <c r="G484" s="75">
        <v>7675800</v>
      </c>
      <c r="H484" s="74">
        <v>11.37</v>
      </c>
      <c r="I484" s="81">
        <f t="shared" si="35"/>
        <v>1</v>
      </c>
      <c r="J484" s="74">
        <f t="shared" si="36"/>
        <v>12.37</v>
      </c>
      <c r="K484" s="74">
        <f t="shared" si="37"/>
        <v>12.47</v>
      </c>
      <c r="L484" s="74">
        <f t="shared" si="38"/>
        <v>11.31</v>
      </c>
      <c r="M484" s="74">
        <f t="shared" si="39"/>
        <v>11.37</v>
      </c>
      <c r="N484" s="74"/>
    </row>
    <row r="485" spans="1:14" x14ac:dyDescent="0.25">
      <c r="A485">
        <v>470</v>
      </c>
      <c r="B485" s="225">
        <v>40813</v>
      </c>
      <c r="C485" s="74">
        <v>11.83</v>
      </c>
      <c r="D485" s="74">
        <v>12.62</v>
      </c>
      <c r="E485" s="74">
        <v>11.7</v>
      </c>
      <c r="F485" s="74">
        <v>12.29</v>
      </c>
      <c r="G485" s="75">
        <v>7579200</v>
      </c>
      <c r="H485" s="74">
        <v>12.29</v>
      </c>
      <c r="I485" s="81">
        <f t="shared" si="35"/>
        <v>1</v>
      </c>
      <c r="J485" s="74">
        <f t="shared" si="36"/>
        <v>11.83</v>
      </c>
      <c r="K485" s="74">
        <f t="shared" si="37"/>
        <v>12.62</v>
      </c>
      <c r="L485" s="74">
        <f t="shared" si="38"/>
        <v>11.7</v>
      </c>
      <c r="M485" s="74">
        <f t="shared" si="39"/>
        <v>12.29</v>
      </c>
      <c r="N485" s="74"/>
    </row>
    <row r="486" spans="1:14" x14ac:dyDescent="0.25">
      <c r="A486">
        <v>471</v>
      </c>
      <c r="B486" s="225">
        <v>40812</v>
      </c>
      <c r="C486" s="74">
        <v>11.51</v>
      </c>
      <c r="D486" s="74">
        <v>11.62</v>
      </c>
      <c r="E486" s="74">
        <v>11.05</v>
      </c>
      <c r="F486" s="74">
        <v>11.55</v>
      </c>
      <c r="G486" s="75">
        <v>4473700</v>
      </c>
      <c r="H486" s="74">
        <v>11.55</v>
      </c>
      <c r="I486" s="81">
        <f t="shared" si="35"/>
        <v>1</v>
      </c>
      <c r="J486" s="74">
        <f t="shared" si="36"/>
        <v>11.51</v>
      </c>
      <c r="K486" s="74">
        <f t="shared" si="37"/>
        <v>11.62</v>
      </c>
      <c r="L486" s="74">
        <f t="shared" si="38"/>
        <v>11.05</v>
      </c>
      <c r="M486" s="74">
        <f t="shared" si="39"/>
        <v>11.55</v>
      </c>
      <c r="N486" s="74"/>
    </row>
    <row r="487" spans="1:14" x14ac:dyDescent="0.25">
      <c r="A487">
        <v>472</v>
      </c>
      <c r="B487" s="225">
        <v>40809</v>
      </c>
      <c r="C487" s="74">
        <v>11.16</v>
      </c>
      <c r="D487" s="74">
        <v>11.55</v>
      </c>
      <c r="E487" s="74">
        <v>10.99</v>
      </c>
      <c r="F487" s="74">
        <v>11.45</v>
      </c>
      <c r="G487" s="75">
        <v>3197400</v>
      </c>
      <c r="H487" s="74">
        <v>11.45</v>
      </c>
      <c r="I487" s="81">
        <f t="shared" si="35"/>
        <v>1</v>
      </c>
      <c r="J487" s="74">
        <f t="shared" si="36"/>
        <v>11.16</v>
      </c>
      <c r="K487" s="74">
        <f t="shared" si="37"/>
        <v>11.55</v>
      </c>
      <c r="L487" s="74">
        <f t="shared" si="38"/>
        <v>10.99</v>
      </c>
      <c r="M487" s="74">
        <f t="shared" si="39"/>
        <v>11.45</v>
      </c>
      <c r="N487" s="74"/>
    </row>
    <row r="488" spans="1:14" x14ac:dyDescent="0.25">
      <c r="A488">
        <v>473</v>
      </c>
      <c r="B488" s="225">
        <v>40808</v>
      </c>
      <c r="C488" s="74">
        <v>11.1</v>
      </c>
      <c r="D488" s="74">
        <v>11.55</v>
      </c>
      <c r="E488" s="74">
        <v>10.8</v>
      </c>
      <c r="F488" s="74">
        <v>11.24</v>
      </c>
      <c r="G488" s="75">
        <v>8061700</v>
      </c>
      <c r="H488" s="74">
        <v>11.24</v>
      </c>
      <c r="I488" s="81">
        <f t="shared" si="35"/>
        <v>1</v>
      </c>
      <c r="J488" s="74">
        <f t="shared" si="36"/>
        <v>11.1</v>
      </c>
      <c r="K488" s="74">
        <f t="shared" si="37"/>
        <v>11.55</v>
      </c>
      <c r="L488" s="74">
        <f t="shared" si="38"/>
        <v>10.8</v>
      </c>
      <c r="M488" s="74">
        <f t="shared" si="39"/>
        <v>11.24</v>
      </c>
      <c r="N488" s="74"/>
    </row>
    <row r="489" spans="1:14" x14ac:dyDescent="0.25">
      <c r="A489">
        <v>474</v>
      </c>
      <c r="B489" s="225">
        <v>40807</v>
      </c>
      <c r="C489" s="74">
        <v>12.78</v>
      </c>
      <c r="D489" s="74">
        <v>12.93</v>
      </c>
      <c r="E489" s="74">
        <v>12.01</v>
      </c>
      <c r="F489" s="74">
        <v>12.04</v>
      </c>
      <c r="G489" s="75">
        <v>6047100</v>
      </c>
      <c r="H489" s="74">
        <v>12.04</v>
      </c>
      <c r="I489" s="81">
        <f t="shared" si="35"/>
        <v>1</v>
      </c>
      <c r="J489" s="74">
        <f t="shared" si="36"/>
        <v>12.78</v>
      </c>
      <c r="K489" s="74">
        <f t="shared" si="37"/>
        <v>12.93</v>
      </c>
      <c r="L489" s="74">
        <f t="shared" si="38"/>
        <v>12.01</v>
      </c>
      <c r="M489" s="74">
        <f t="shared" si="39"/>
        <v>12.04</v>
      </c>
      <c r="N489" s="74"/>
    </row>
    <row r="490" spans="1:14" x14ac:dyDescent="0.25">
      <c r="A490">
        <v>475</v>
      </c>
      <c r="B490" s="225">
        <v>40806</v>
      </c>
      <c r="C490" s="74">
        <v>12.76</v>
      </c>
      <c r="D490" s="74">
        <v>13.09</v>
      </c>
      <c r="E490" s="74">
        <v>12.52</v>
      </c>
      <c r="F490" s="74">
        <v>12.75</v>
      </c>
      <c r="G490" s="75">
        <v>7317500</v>
      </c>
      <c r="H490" s="74">
        <v>12.75</v>
      </c>
      <c r="I490" s="81">
        <f t="shared" si="35"/>
        <v>1</v>
      </c>
      <c r="J490" s="74">
        <f t="shared" si="36"/>
        <v>12.76</v>
      </c>
      <c r="K490" s="74">
        <f t="shared" si="37"/>
        <v>13.09</v>
      </c>
      <c r="L490" s="74">
        <f t="shared" si="38"/>
        <v>12.52</v>
      </c>
      <c r="M490" s="74">
        <f t="shared" si="39"/>
        <v>12.75</v>
      </c>
      <c r="N490" s="74"/>
    </row>
    <row r="491" spans="1:14" x14ac:dyDescent="0.25">
      <c r="A491">
        <v>476</v>
      </c>
      <c r="B491" s="225">
        <v>40805</v>
      </c>
      <c r="C491" s="74">
        <v>12.75</v>
      </c>
      <c r="D491" s="74">
        <v>12.78</v>
      </c>
      <c r="E491" s="74">
        <v>12.43</v>
      </c>
      <c r="F491" s="74">
        <v>12.6</v>
      </c>
      <c r="G491" s="75">
        <v>7203700</v>
      </c>
      <c r="H491" s="74">
        <v>12.6</v>
      </c>
      <c r="I491" s="81">
        <f t="shared" si="35"/>
        <v>1</v>
      </c>
      <c r="J491" s="74">
        <f t="shared" si="36"/>
        <v>12.75</v>
      </c>
      <c r="K491" s="74">
        <f t="shared" si="37"/>
        <v>12.78</v>
      </c>
      <c r="L491" s="74">
        <f t="shared" si="38"/>
        <v>12.43</v>
      </c>
      <c r="M491" s="74">
        <f t="shared" si="39"/>
        <v>12.6</v>
      </c>
      <c r="N491" s="74"/>
    </row>
    <row r="492" spans="1:14" x14ac:dyDescent="0.25">
      <c r="A492">
        <v>477</v>
      </c>
      <c r="B492" s="225">
        <v>40802</v>
      </c>
      <c r="C492" s="74">
        <v>13.49</v>
      </c>
      <c r="D492" s="74">
        <v>13.64</v>
      </c>
      <c r="E492" s="74">
        <v>12.75</v>
      </c>
      <c r="F492" s="74">
        <v>13.01</v>
      </c>
      <c r="G492" s="75">
        <v>8853700</v>
      </c>
      <c r="H492" s="74">
        <v>13.01</v>
      </c>
      <c r="I492" s="81">
        <f t="shared" si="35"/>
        <v>1</v>
      </c>
      <c r="J492" s="74">
        <f t="shared" si="36"/>
        <v>13.49</v>
      </c>
      <c r="K492" s="74">
        <f t="shared" si="37"/>
        <v>13.64</v>
      </c>
      <c r="L492" s="74">
        <f t="shared" si="38"/>
        <v>12.75</v>
      </c>
      <c r="M492" s="74">
        <f t="shared" si="39"/>
        <v>13.01</v>
      </c>
      <c r="N492" s="74"/>
    </row>
    <row r="493" spans="1:14" x14ac:dyDescent="0.25">
      <c r="A493">
        <v>478</v>
      </c>
      <c r="B493" s="225">
        <v>40801</v>
      </c>
      <c r="C493" s="74">
        <v>14.14</v>
      </c>
      <c r="D493" s="74">
        <v>14.21</v>
      </c>
      <c r="E493" s="74">
        <v>13.53</v>
      </c>
      <c r="F493" s="74">
        <v>13.69</v>
      </c>
      <c r="G493" s="75">
        <v>8751000</v>
      </c>
      <c r="H493" s="74">
        <v>13.69</v>
      </c>
      <c r="I493" s="81">
        <f t="shared" si="35"/>
        <v>1</v>
      </c>
      <c r="J493" s="74">
        <f t="shared" si="36"/>
        <v>14.14</v>
      </c>
      <c r="K493" s="74">
        <f t="shared" si="37"/>
        <v>14.21</v>
      </c>
      <c r="L493" s="74">
        <f t="shared" si="38"/>
        <v>13.53</v>
      </c>
      <c r="M493" s="74">
        <f t="shared" si="39"/>
        <v>13.69</v>
      </c>
      <c r="N493" s="74"/>
    </row>
    <row r="494" spans="1:14" x14ac:dyDescent="0.25">
      <c r="A494">
        <v>479</v>
      </c>
      <c r="B494" s="225">
        <v>40800</v>
      </c>
      <c r="C494" s="74">
        <v>14.06</v>
      </c>
      <c r="D494" s="74">
        <v>14.34</v>
      </c>
      <c r="E494" s="74">
        <v>13.43</v>
      </c>
      <c r="F494" s="74">
        <v>13.96</v>
      </c>
      <c r="G494" s="75">
        <v>15047500</v>
      </c>
      <c r="H494" s="74">
        <v>13.96</v>
      </c>
      <c r="I494" s="81">
        <f t="shared" si="35"/>
        <v>1</v>
      </c>
      <c r="J494" s="74">
        <f t="shared" si="36"/>
        <v>14.06</v>
      </c>
      <c r="K494" s="74">
        <f t="shared" si="37"/>
        <v>14.34</v>
      </c>
      <c r="L494" s="74">
        <f t="shared" si="38"/>
        <v>13.43</v>
      </c>
      <c r="M494" s="74">
        <f t="shared" si="39"/>
        <v>13.96</v>
      </c>
      <c r="N494" s="74"/>
    </row>
    <row r="495" spans="1:14" x14ac:dyDescent="0.25">
      <c r="A495">
        <v>480</v>
      </c>
      <c r="B495" s="225">
        <v>40799</v>
      </c>
      <c r="C495" s="74">
        <v>12.9</v>
      </c>
      <c r="D495" s="74">
        <v>13.99</v>
      </c>
      <c r="E495" s="74">
        <v>12.89</v>
      </c>
      <c r="F495" s="74">
        <v>13.93</v>
      </c>
      <c r="G495" s="75">
        <v>9950900</v>
      </c>
      <c r="H495" s="74">
        <v>13.93</v>
      </c>
      <c r="I495" s="81">
        <f t="shared" si="35"/>
        <v>1</v>
      </c>
      <c r="J495" s="74">
        <f t="shared" si="36"/>
        <v>12.9</v>
      </c>
      <c r="K495" s="74">
        <f t="shared" si="37"/>
        <v>13.99</v>
      </c>
      <c r="L495" s="74">
        <f t="shared" si="38"/>
        <v>12.89</v>
      </c>
      <c r="M495" s="74">
        <f t="shared" si="39"/>
        <v>13.93</v>
      </c>
      <c r="N495" s="74"/>
    </row>
    <row r="496" spans="1:14" x14ac:dyDescent="0.25">
      <c r="A496">
        <v>481</v>
      </c>
      <c r="B496" s="225">
        <v>40798</v>
      </c>
      <c r="C496" s="74">
        <v>12.26</v>
      </c>
      <c r="D496" s="74">
        <v>12.9</v>
      </c>
      <c r="E496" s="74">
        <v>12.25</v>
      </c>
      <c r="F496" s="74">
        <v>12.82</v>
      </c>
      <c r="G496" s="75">
        <v>6347700</v>
      </c>
      <c r="H496" s="74">
        <v>12.82</v>
      </c>
      <c r="I496" s="81">
        <f t="shared" si="35"/>
        <v>1</v>
      </c>
      <c r="J496" s="74">
        <f t="shared" si="36"/>
        <v>12.26</v>
      </c>
      <c r="K496" s="74">
        <f t="shared" si="37"/>
        <v>12.9</v>
      </c>
      <c r="L496" s="74">
        <f t="shared" si="38"/>
        <v>12.25</v>
      </c>
      <c r="M496" s="74">
        <f t="shared" si="39"/>
        <v>12.82</v>
      </c>
      <c r="N496" s="74"/>
    </row>
    <row r="497" spans="1:14" x14ac:dyDescent="0.25">
      <c r="A497">
        <v>482</v>
      </c>
      <c r="B497" s="225">
        <v>40795</v>
      </c>
      <c r="C497" s="74">
        <v>12.91</v>
      </c>
      <c r="D497" s="74">
        <v>13.26</v>
      </c>
      <c r="E497" s="74">
        <v>12.33</v>
      </c>
      <c r="F497" s="74">
        <v>12.55</v>
      </c>
      <c r="G497" s="75">
        <v>7039300</v>
      </c>
      <c r="H497" s="74">
        <v>12.55</v>
      </c>
      <c r="I497" s="81">
        <f t="shared" si="35"/>
        <v>1</v>
      </c>
      <c r="J497" s="74">
        <f t="shared" si="36"/>
        <v>12.91</v>
      </c>
      <c r="K497" s="74">
        <f t="shared" si="37"/>
        <v>13.26</v>
      </c>
      <c r="L497" s="74">
        <f t="shared" si="38"/>
        <v>12.33</v>
      </c>
      <c r="M497" s="74">
        <f t="shared" si="39"/>
        <v>12.55</v>
      </c>
      <c r="N497" s="74"/>
    </row>
    <row r="498" spans="1:14" x14ac:dyDescent="0.25">
      <c r="A498">
        <v>483</v>
      </c>
      <c r="B498" s="225">
        <v>40794</v>
      </c>
      <c r="C498" s="74">
        <v>13.66</v>
      </c>
      <c r="D498" s="74">
        <v>13.95</v>
      </c>
      <c r="E498" s="74">
        <v>12.99</v>
      </c>
      <c r="F498" s="74">
        <v>13.09</v>
      </c>
      <c r="G498" s="75">
        <v>5953300</v>
      </c>
      <c r="H498" s="74">
        <v>13.09</v>
      </c>
      <c r="I498" s="81">
        <f t="shared" si="35"/>
        <v>1</v>
      </c>
      <c r="J498" s="74">
        <f t="shared" si="36"/>
        <v>13.66</v>
      </c>
      <c r="K498" s="74">
        <f t="shared" si="37"/>
        <v>13.95</v>
      </c>
      <c r="L498" s="74">
        <f t="shared" si="38"/>
        <v>12.99</v>
      </c>
      <c r="M498" s="74">
        <f t="shared" si="39"/>
        <v>13.09</v>
      </c>
      <c r="N498" s="74"/>
    </row>
    <row r="499" spans="1:14" x14ac:dyDescent="0.25">
      <c r="A499">
        <v>484</v>
      </c>
      <c r="B499" s="225">
        <v>40793</v>
      </c>
      <c r="C499" s="74">
        <v>13.41</v>
      </c>
      <c r="D499" s="74">
        <v>13.91</v>
      </c>
      <c r="E499" s="74">
        <v>13.33</v>
      </c>
      <c r="F499" s="74">
        <v>13.73</v>
      </c>
      <c r="G499" s="75">
        <v>5547300</v>
      </c>
      <c r="H499" s="74">
        <v>13.73</v>
      </c>
      <c r="I499" s="81">
        <f t="shared" si="35"/>
        <v>1</v>
      </c>
      <c r="J499" s="74">
        <f t="shared" si="36"/>
        <v>13.41</v>
      </c>
      <c r="K499" s="74">
        <f t="shared" si="37"/>
        <v>13.91</v>
      </c>
      <c r="L499" s="74">
        <f t="shared" si="38"/>
        <v>13.33</v>
      </c>
      <c r="M499" s="74">
        <f t="shared" si="39"/>
        <v>13.73</v>
      </c>
      <c r="N499" s="74"/>
    </row>
    <row r="500" spans="1:14" x14ac:dyDescent="0.25">
      <c r="A500">
        <v>485</v>
      </c>
      <c r="B500" s="225">
        <v>40792</v>
      </c>
      <c r="C500" s="74">
        <v>13.23</v>
      </c>
      <c r="D500" s="74">
        <v>13.5</v>
      </c>
      <c r="E500" s="74">
        <v>12.55</v>
      </c>
      <c r="F500" s="74">
        <v>13.07</v>
      </c>
      <c r="G500" s="75">
        <v>10818900</v>
      </c>
      <c r="H500" s="74">
        <v>13.07</v>
      </c>
      <c r="I500" s="81">
        <f t="shared" si="35"/>
        <v>1</v>
      </c>
      <c r="J500" s="74">
        <f t="shared" si="36"/>
        <v>13.23</v>
      </c>
      <c r="K500" s="74">
        <f t="shared" si="37"/>
        <v>13.5</v>
      </c>
      <c r="L500" s="74">
        <f t="shared" si="38"/>
        <v>12.55</v>
      </c>
      <c r="M500" s="74">
        <f t="shared" si="39"/>
        <v>13.07</v>
      </c>
      <c r="N500" s="74"/>
    </row>
    <row r="501" spans="1:14" x14ac:dyDescent="0.25">
      <c r="A501">
        <v>486</v>
      </c>
      <c r="B501" s="225">
        <v>40788</v>
      </c>
      <c r="C501" s="74">
        <v>14.46</v>
      </c>
      <c r="D501" s="74">
        <v>14.54</v>
      </c>
      <c r="E501" s="74">
        <v>13.52</v>
      </c>
      <c r="F501" s="74">
        <v>13.78</v>
      </c>
      <c r="G501" s="75">
        <v>14355800</v>
      </c>
      <c r="H501" s="74">
        <v>13.78</v>
      </c>
      <c r="I501" s="81">
        <f t="shared" si="35"/>
        <v>1</v>
      </c>
      <c r="J501" s="74">
        <f t="shared" si="36"/>
        <v>14.46</v>
      </c>
      <c r="K501" s="74">
        <f t="shared" si="37"/>
        <v>14.54</v>
      </c>
      <c r="L501" s="74">
        <f t="shared" si="38"/>
        <v>13.52</v>
      </c>
      <c r="M501" s="74">
        <f t="shared" si="39"/>
        <v>13.78</v>
      </c>
      <c r="N501" s="74"/>
    </row>
    <row r="502" spans="1:14" x14ac:dyDescent="0.25">
      <c r="A502">
        <v>487</v>
      </c>
      <c r="B502" s="225">
        <v>40787</v>
      </c>
      <c r="C502" s="74">
        <v>13.86</v>
      </c>
      <c r="D502" s="74">
        <v>14.89</v>
      </c>
      <c r="E502" s="74">
        <v>13.65</v>
      </c>
      <c r="F502" s="74">
        <v>14.71</v>
      </c>
      <c r="G502" s="75">
        <v>29789200</v>
      </c>
      <c r="H502" s="74">
        <v>14.71</v>
      </c>
      <c r="I502" s="81">
        <f t="shared" si="35"/>
        <v>1</v>
      </c>
      <c r="J502" s="74">
        <f t="shared" si="36"/>
        <v>13.86</v>
      </c>
      <c r="K502" s="74">
        <f t="shared" si="37"/>
        <v>14.89</v>
      </c>
      <c r="L502" s="74">
        <f t="shared" si="38"/>
        <v>13.65</v>
      </c>
      <c r="M502" s="74">
        <f t="shared" si="39"/>
        <v>14.71</v>
      </c>
      <c r="N502" s="74"/>
    </row>
    <row r="503" spans="1:14" x14ac:dyDescent="0.25">
      <c r="A503">
        <v>488</v>
      </c>
      <c r="B503" s="225">
        <v>40786</v>
      </c>
      <c r="C503" s="74">
        <v>12.85</v>
      </c>
      <c r="D503" s="74">
        <v>12.89</v>
      </c>
      <c r="E503" s="74">
        <v>12.03</v>
      </c>
      <c r="F503" s="74">
        <v>12.24</v>
      </c>
      <c r="G503" s="75">
        <v>11794300</v>
      </c>
      <c r="H503" s="74">
        <v>12.24</v>
      </c>
      <c r="I503" s="81">
        <f t="shared" si="35"/>
        <v>1</v>
      </c>
      <c r="J503" s="74">
        <f t="shared" si="36"/>
        <v>12.85</v>
      </c>
      <c r="K503" s="74">
        <f t="shared" si="37"/>
        <v>12.89</v>
      </c>
      <c r="L503" s="74">
        <f t="shared" si="38"/>
        <v>12.03</v>
      </c>
      <c r="M503" s="74">
        <f t="shared" si="39"/>
        <v>12.24</v>
      </c>
      <c r="N503" s="74"/>
    </row>
    <row r="504" spans="1:14" x14ac:dyDescent="0.25">
      <c r="A504">
        <v>489</v>
      </c>
      <c r="B504" s="225">
        <v>40785</v>
      </c>
      <c r="C504" s="74">
        <v>12.07</v>
      </c>
      <c r="D504" s="74">
        <v>12.82</v>
      </c>
      <c r="E504" s="74">
        <v>12.05</v>
      </c>
      <c r="F504" s="74">
        <v>12.62</v>
      </c>
      <c r="G504" s="75">
        <v>8279400</v>
      </c>
      <c r="H504" s="74">
        <v>12.62</v>
      </c>
      <c r="I504" s="81">
        <f t="shared" si="35"/>
        <v>1</v>
      </c>
      <c r="J504" s="74">
        <f t="shared" si="36"/>
        <v>12.07</v>
      </c>
      <c r="K504" s="74">
        <f t="shared" si="37"/>
        <v>12.82</v>
      </c>
      <c r="L504" s="74">
        <f t="shared" si="38"/>
        <v>12.05</v>
      </c>
      <c r="M504" s="74">
        <f t="shared" si="39"/>
        <v>12.62</v>
      </c>
      <c r="N504" s="74"/>
    </row>
    <row r="505" spans="1:14" x14ac:dyDescent="0.25">
      <c r="A505">
        <v>490</v>
      </c>
      <c r="B505" s="225">
        <v>40784</v>
      </c>
      <c r="C505" s="74">
        <v>11.02</v>
      </c>
      <c r="D505" s="74">
        <v>12.21</v>
      </c>
      <c r="E505" s="74">
        <v>11.02</v>
      </c>
      <c r="F505" s="74">
        <v>12.13</v>
      </c>
      <c r="G505" s="75">
        <v>5863700</v>
      </c>
      <c r="H505" s="74">
        <v>12.13</v>
      </c>
      <c r="I505" s="81">
        <f t="shared" si="35"/>
        <v>1</v>
      </c>
      <c r="J505" s="74">
        <f t="shared" si="36"/>
        <v>11.02</v>
      </c>
      <c r="K505" s="74">
        <f t="shared" si="37"/>
        <v>12.21</v>
      </c>
      <c r="L505" s="74">
        <f t="shared" si="38"/>
        <v>11.02</v>
      </c>
      <c r="M505" s="74">
        <f t="shared" si="39"/>
        <v>12.13</v>
      </c>
      <c r="N505" s="74"/>
    </row>
    <row r="506" spans="1:14" x14ac:dyDescent="0.25">
      <c r="A506">
        <v>491</v>
      </c>
      <c r="B506" s="225">
        <v>40781</v>
      </c>
      <c r="C506" s="74">
        <v>10.35</v>
      </c>
      <c r="D506" s="74">
        <v>11.01</v>
      </c>
      <c r="E506" s="74">
        <v>10.33</v>
      </c>
      <c r="F506" s="74">
        <v>10.78</v>
      </c>
      <c r="G506" s="75">
        <v>4431900</v>
      </c>
      <c r="H506" s="74">
        <v>10.78</v>
      </c>
      <c r="I506" s="81">
        <f t="shared" si="35"/>
        <v>1</v>
      </c>
      <c r="J506" s="74">
        <f t="shared" si="36"/>
        <v>10.35</v>
      </c>
      <c r="K506" s="74">
        <f t="shared" si="37"/>
        <v>11.01</v>
      </c>
      <c r="L506" s="74">
        <f t="shared" si="38"/>
        <v>10.33</v>
      </c>
      <c r="M506" s="74">
        <f t="shared" si="39"/>
        <v>10.78</v>
      </c>
      <c r="N506" s="74"/>
    </row>
    <row r="507" spans="1:14" x14ac:dyDescent="0.25">
      <c r="A507">
        <v>492</v>
      </c>
      <c r="B507" s="225">
        <v>40780</v>
      </c>
      <c r="C507" s="74">
        <v>11.14</v>
      </c>
      <c r="D507" s="74">
        <v>11.19</v>
      </c>
      <c r="E507" s="74">
        <v>10.34</v>
      </c>
      <c r="F507" s="74">
        <v>10.45</v>
      </c>
      <c r="G507" s="75">
        <v>5911400</v>
      </c>
      <c r="H507" s="74">
        <v>10.45</v>
      </c>
      <c r="I507" s="81">
        <f t="shared" si="35"/>
        <v>1</v>
      </c>
      <c r="J507" s="74">
        <f t="shared" si="36"/>
        <v>11.14</v>
      </c>
      <c r="K507" s="74">
        <f t="shared" si="37"/>
        <v>11.19</v>
      </c>
      <c r="L507" s="74">
        <f t="shared" si="38"/>
        <v>10.34</v>
      </c>
      <c r="M507" s="74">
        <f t="shared" si="39"/>
        <v>10.45</v>
      </c>
      <c r="N507" s="74"/>
    </row>
    <row r="508" spans="1:14" x14ac:dyDescent="0.25">
      <c r="A508">
        <v>493</v>
      </c>
      <c r="B508" s="225">
        <v>40779</v>
      </c>
      <c r="C508" s="74">
        <v>11.19</v>
      </c>
      <c r="D508" s="74">
        <v>11.28</v>
      </c>
      <c r="E508" s="74">
        <v>10.81</v>
      </c>
      <c r="F508" s="74">
        <v>11.06</v>
      </c>
      <c r="G508" s="75">
        <v>4211500</v>
      </c>
      <c r="H508" s="74">
        <v>11.06</v>
      </c>
      <c r="I508" s="81">
        <f t="shared" si="35"/>
        <v>1</v>
      </c>
      <c r="J508" s="74">
        <f t="shared" si="36"/>
        <v>11.19</v>
      </c>
      <c r="K508" s="74">
        <f t="shared" si="37"/>
        <v>11.28</v>
      </c>
      <c r="L508" s="74">
        <f t="shared" si="38"/>
        <v>10.81</v>
      </c>
      <c r="M508" s="74">
        <f t="shared" si="39"/>
        <v>11.06</v>
      </c>
      <c r="N508" s="74"/>
    </row>
    <row r="509" spans="1:14" x14ac:dyDescent="0.25">
      <c r="A509">
        <v>494</v>
      </c>
      <c r="B509" s="225">
        <v>40778</v>
      </c>
      <c r="C509" s="74">
        <v>10.75</v>
      </c>
      <c r="D509" s="74">
        <v>11.26</v>
      </c>
      <c r="E509" s="74">
        <v>10.68</v>
      </c>
      <c r="F509" s="74">
        <v>11.2</v>
      </c>
      <c r="G509" s="75">
        <v>4504600</v>
      </c>
      <c r="H509" s="74">
        <v>11.2</v>
      </c>
      <c r="I509" s="81">
        <f t="shared" si="35"/>
        <v>1</v>
      </c>
      <c r="J509" s="74">
        <f t="shared" si="36"/>
        <v>10.75</v>
      </c>
      <c r="K509" s="74">
        <f t="shared" si="37"/>
        <v>11.26</v>
      </c>
      <c r="L509" s="74">
        <f t="shared" si="38"/>
        <v>10.68</v>
      </c>
      <c r="M509" s="74">
        <f t="shared" si="39"/>
        <v>11.2</v>
      </c>
      <c r="N509" s="74"/>
    </row>
    <row r="510" spans="1:14" x14ac:dyDescent="0.25">
      <c r="A510">
        <v>495</v>
      </c>
      <c r="B510" s="225">
        <v>40777</v>
      </c>
      <c r="C510" s="74">
        <v>11.04</v>
      </c>
      <c r="D510" s="74">
        <v>11.19</v>
      </c>
      <c r="E510" s="74">
        <v>10.63</v>
      </c>
      <c r="F510" s="74">
        <v>10.7</v>
      </c>
      <c r="G510" s="75">
        <v>4089300</v>
      </c>
      <c r="H510" s="74">
        <v>10.7</v>
      </c>
      <c r="I510" s="81">
        <f t="shared" si="35"/>
        <v>1</v>
      </c>
      <c r="J510" s="74">
        <f t="shared" si="36"/>
        <v>11.04</v>
      </c>
      <c r="K510" s="74">
        <f t="shared" si="37"/>
        <v>11.19</v>
      </c>
      <c r="L510" s="74">
        <f t="shared" si="38"/>
        <v>10.63</v>
      </c>
      <c r="M510" s="74">
        <f t="shared" si="39"/>
        <v>10.7</v>
      </c>
      <c r="N510" s="74"/>
    </row>
    <row r="511" spans="1:14" x14ac:dyDescent="0.25">
      <c r="A511">
        <v>496</v>
      </c>
      <c r="B511" s="225">
        <v>40774</v>
      </c>
      <c r="C511" s="74">
        <v>10.82</v>
      </c>
      <c r="D511" s="74">
        <v>11.45</v>
      </c>
      <c r="E511" s="74">
        <v>10.7</v>
      </c>
      <c r="F511" s="74">
        <v>10.71</v>
      </c>
      <c r="G511" s="75">
        <v>3548100</v>
      </c>
      <c r="H511" s="74">
        <v>10.71</v>
      </c>
      <c r="I511" s="81">
        <f t="shared" si="35"/>
        <v>1</v>
      </c>
      <c r="J511" s="74">
        <f t="shared" si="36"/>
        <v>10.82</v>
      </c>
      <c r="K511" s="74">
        <f t="shared" si="37"/>
        <v>11.45</v>
      </c>
      <c r="L511" s="74">
        <f t="shared" si="38"/>
        <v>10.7</v>
      </c>
      <c r="M511" s="74">
        <f t="shared" si="39"/>
        <v>10.71</v>
      </c>
      <c r="N511" s="74"/>
    </row>
    <row r="512" spans="1:14" x14ac:dyDescent="0.25">
      <c r="A512">
        <v>497</v>
      </c>
      <c r="B512" s="225">
        <v>40773</v>
      </c>
      <c r="C512" s="74">
        <v>11.8</v>
      </c>
      <c r="D512" s="74">
        <v>11.82</v>
      </c>
      <c r="E512" s="74">
        <v>10.85</v>
      </c>
      <c r="F512" s="74">
        <v>10.95</v>
      </c>
      <c r="G512" s="75">
        <v>6082800</v>
      </c>
      <c r="H512" s="74">
        <v>10.95</v>
      </c>
      <c r="I512" s="81">
        <f t="shared" si="35"/>
        <v>1</v>
      </c>
      <c r="J512" s="74">
        <f t="shared" si="36"/>
        <v>11.8</v>
      </c>
      <c r="K512" s="74">
        <f t="shared" si="37"/>
        <v>11.82</v>
      </c>
      <c r="L512" s="74">
        <f t="shared" si="38"/>
        <v>10.85</v>
      </c>
      <c r="M512" s="74">
        <f t="shared" si="39"/>
        <v>10.95</v>
      </c>
      <c r="N512" s="74"/>
    </row>
    <row r="513" spans="1:14" x14ac:dyDescent="0.25">
      <c r="A513">
        <v>498</v>
      </c>
      <c r="B513" s="225">
        <v>40772</v>
      </c>
      <c r="C513" s="74">
        <v>12.85</v>
      </c>
      <c r="D513" s="74">
        <v>12.94</v>
      </c>
      <c r="E513" s="74">
        <v>12.02</v>
      </c>
      <c r="F513" s="74">
        <v>12.22</v>
      </c>
      <c r="G513" s="75">
        <v>5618200</v>
      </c>
      <c r="H513" s="74">
        <v>12.22</v>
      </c>
      <c r="I513" s="81">
        <f t="shared" si="35"/>
        <v>1</v>
      </c>
      <c r="J513" s="74">
        <f t="shared" si="36"/>
        <v>12.85</v>
      </c>
      <c r="K513" s="74">
        <f t="shared" si="37"/>
        <v>12.94</v>
      </c>
      <c r="L513" s="74">
        <f t="shared" si="38"/>
        <v>12.02</v>
      </c>
      <c r="M513" s="74">
        <f t="shared" si="39"/>
        <v>12.22</v>
      </c>
      <c r="N513" s="74"/>
    </row>
    <row r="514" spans="1:14" x14ac:dyDescent="0.25">
      <c r="A514">
        <v>499</v>
      </c>
      <c r="B514" s="225">
        <v>40771</v>
      </c>
      <c r="C514" s="74">
        <v>13.09</v>
      </c>
      <c r="D514" s="74">
        <v>13.14</v>
      </c>
      <c r="E514" s="74">
        <v>12.39</v>
      </c>
      <c r="F514" s="74">
        <v>12.74</v>
      </c>
      <c r="G514" s="75">
        <v>5524300</v>
      </c>
      <c r="H514" s="74">
        <v>12.74</v>
      </c>
      <c r="I514" s="81">
        <f t="shared" si="35"/>
        <v>1</v>
      </c>
      <c r="J514" s="74">
        <f t="shared" si="36"/>
        <v>13.09</v>
      </c>
      <c r="K514" s="74">
        <f t="shared" si="37"/>
        <v>13.14</v>
      </c>
      <c r="L514" s="74">
        <f t="shared" si="38"/>
        <v>12.39</v>
      </c>
      <c r="M514" s="74">
        <f t="shared" si="39"/>
        <v>12.74</v>
      </c>
      <c r="N514" s="74"/>
    </row>
    <row r="515" spans="1:14" x14ac:dyDescent="0.25">
      <c r="A515">
        <v>500</v>
      </c>
      <c r="B515" s="225">
        <v>40770</v>
      </c>
      <c r="C515" s="74">
        <v>12.95</v>
      </c>
      <c r="D515" s="74">
        <v>13.32</v>
      </c>
      <c r="E515" s="74">
        <v>12.87</v>
      </c>
      <c r="F515" s="74">
        <v>13.24</v>
      </c>
      <c r="G515" s="75">
        <v>5646600</v>
      </c>
      <c r="H515" s="74">
        <v>13.24</v>
      </c>
      <c r="I515" s="81">
        <f t="shared" si="35"/>
        <v>1</v>
      </c>
      <c r="J515" s="74">
        <f t="shared" si="36"/>
        <v>12.95</v>
      </c>
      <c r="K515" s="74">
        <f t="shared" si="37"/>
        <v>13.32</v>
      </c>
      <c r="L515" s="74">
        <f t="shared" si="38"/>
        <v>12.87</v>
      </c>
      <c r="M515" s="74">
        <f t="shared" si="39"/>
        <v>13.24</v>
      </c>
      <c r="N515" s="74"/>
    </row>
    <row r="516" spans="1:14" x14ac:dyDescent="0.25">
      <c r="A516">
        <v>501</v>
      </c>
      <c r="B516" s="225">
        <v>40767</v>
      </c>
      <c r="C516" s="74">
        <v>13.28</v>
      </c>
      <c r="D516" s="74">
        <v>13.49</v>
      </c>
      <c r="E516" s="74">
        <v>12.64</v>
      </c>
      <c r="F516" s="74">
        <v>12.82</v>
      </c>
      <c r="G516" s="75">
        <v>6808600</v>
      </c>
      <c r="H516" s="74">
        <v>12.82</v>
      </c>
      <c r="I516" s="81">
        <f t="shared" si="35"/>
        <v>1</v>
      </c>
      <c r="J516" s="74">
        <f t="shared" si="36"/>
        <v>13.28</v>
      </c>
      <c r="K516" s="74">
        <f t="shared" si="37"/>
        <v>13.49</v>
      </c>
      <c r="L516" s="74">
        <f t="shared" si="38"/>
        <v>12.64</v>
      </c>
      <c r="M516" s="74">
        <f t="shared" si="39"/>
        <v>12.82</v>
      </c>
      <c r="N516" s="74"/>
    </row>
    <row r="517" spans="1:14" x14ac:dyDescent="0.25">
      <c r="A517">
        <v>502</v>
      </c>
      <c r="B517" s="225">
        <v>40766</v>
      </c>
      <c r="C517" s="74">
        <v>11.7</v>
      </c>
      <c r="D517" s="74">
        <v>13.21</v>
      </c>
      <c r="E517" s="74">
        <v>11.65</v>
      </c>
      <c r="F517" s="74">
        <v>13.07</v>
      </c>
      <c r="G517" s="75">
        <v>10006000</v>
      </c>
      <c r="H517" s="74">
        <v>13.07</v>
      </c>
      <c r="I517" s="81">
        <f t="shared" si="35"/>
        <v>1</v>
      </c>
      <c r="J517" s="74">
        <f t="shared" si="36"/>
        <v>11.7</v>
      </c>
      <c r="K517" s="74">
        <f t="shared" si="37"/>
        <v>13.21</v>
      </c>
      <c r="L517" s="74">
        <f t="shared" si="38"/>
        <v>11.65</v>
      </c>
      <c r="M517" s="74">
        <f t="shared" si="39"/>
        <v>13.07</v>
      </c>
      <c r="N517" s="74"/>
    </row>
    <row r="518" spans="1:14" x14ac:dyDescent="0.25">
      <c r="A518">
        <v>503</v>
      </c>
      <c r="B518" s="225">
        <v>40765</v>
      </c>
      <c r="C518" s="74">
        <v>11.73</v>
      </c>
      <c r="D518" s="74">
        <v>12.1</v>
      </c>
      <c r="E518" s="74">
        <v>11.43</v>
      </c>
      <c r="F518" s="74">
        <v>11.45</v>
      </c>
      <c r="G518" s="75">
        <v>6932300</v>
      </c>
      <c r="H518" s="74">
        <v>11.45</v>
      </c>
      <c r="I518" s="81">
        <f t="shared" si="35"/>
        <v>1</v>
      </c>
      <c r="J518" s="74">
        <f t="shared" si="36"/>
        <v>11.73</v>
      </c>
      <c r="K518" s="74">
        <f t="shared" si="37"/>
        <v>12.1</v>
      </c>
      <c r="L518" s="74">
        <f t="shared" si="38"/>
        <v>11.43</v>
      </c>
      <c r="M518" s="74">
        <f t="shared" si="39"/>
        <v>11.45</v>
      </c>
      <c r="N518" s="74"/>
    </row>
    <row r="519" spans="1:14" x14ac:dyDescent="0.25">
      <c r="A519">
        <v>504</v>
      </c>
      <c r="B519" s="225">
        <v>40764</v>
      </c>
      <c r="C519" s="74">
        <v>11.33</v>
      </c>
      <c r="D519" s="74">
        <v>12.09</v>
      </c>
      <c r="E519" s="74">
        <v>10.94</v>
      </c>
      <c r="F519" s="74">
        <v>12.09</v>
      </c>
      <c r="G519" s="75">
        <v>8662100</v>
      </c>
      <c r="H519" s="74">
        <v>12.09</v>
      </c>
      <c r="I519" s="81">
        <f t="shared" si="35"/>
        <v>1</v>
      </c>
      <c r="J519" s="74">
        <f t="shared" si="36"/>
        <v>11.33</v>
      </c>
      <c r="K519" s="74">
        <f t="shared" si="37"/>
        <v>12.09</v>
      </c>
      <c r="L519" s="74">
        <f t="shared" si="38"/>
        <v>10.94</v>
      </c>
      <c r="M519" s="74">
        <f t="shared" si="39"/>
        <v>12.09</v>
      </c>
      <c r="N519" s="74"/>
    </row>
    <row r="520" spans="1:14" x14ac:dyDescent="0.25">
      <c r="A520">
        <v>505</v>
      </c>
      <c r="B520" s="225">
        <v>40763</v>
      </c>
      <c r="C520" s="74">
        <v>12</v>
      </c>
      <c r="D520" s="74">
        <v>12.3</v>
      </c>
      <c r="E520" s="74">
        <v>11.07</v>
      </c>
      <c r="F520" s="74">
        <v>11.1</v>
      </c>
      <c r="G520" s="75">
        <v>10404500</v>
      </c>
      <c r="H520" s="74">
        <v>11.1</v>
      </c>
      <c r="I520" s="81">
        <f t="shared" si="35"/>
        <v>1</v>
      </c>
      <c r="J520" s="74">
        <f t="shared" si="36"/>
        <v>12</v>
      </c>
      <c r="K520" s="74">
        <f t="shared" si="37"/>
        <v>12.3</v>
      </c>
      <c r="L520" s="74">
        <f t="shared" si="38"/>
        <v>11.07</v>
      </c>
      <c r="M520" s="74">
        <f t="shared" si="39"/>
        <v>11.1</v>
      </c>
      <c r="N520" s="74"/>
    </row>
    <row r="521" spans="1:14" x14ac:dyDescent="0.25">
      <c r="A521">
        <v>506</v>
      </c>
      <c r="B521" s="225">
        <v>40760</v>
      </c>
      <c r="C521" s="74">
        <v>13.71</v>
      </c>
      <c r="D521" s="74">
        <v>13.84</v>
      </c>
      <c r="E521" s="74">
        <v>12.6</v>
      </c>
      <c r="F521" s="74">
        <v>12.75</v>
      </c>
      <c r="G521" s="75">
        <v>12185800</v>
      </c>
      <c r="H521" s="74">
        <v>12.75</v>
      </c>
      <c r="I521" s="81">
        <f t="shared" si="35"/>
        <v>1</v>
      </c>
      <c r="J521" s="74">
        <f t="shared" si="36"/>
        <v>13.71</v>
      </c>
      <c r="K521" s="74">
        <f t="shared" si="37"/>
        <v>13.84</v>
      </c>
      <c r="L521" s="74">
        <f t="shared" si="38"/>
        <v>12.6</v>
      </c>
      <c r="M521" s="74">
        <f t="shared" si="39"/>
        <v>12.75</v>
      </c>
      <c r="N521" s="74"/>
    </row>
    <row r="522" spans="1:14" x14ac:dyDescent="0.25">
      <c r="A522">
        <v>507</v>
      </c>
      <c r="B522" s="225">
        <v>40759</v>
      </c>
      <c r="C522" s="74">
        <v>14.28</v>
      </c>
      <c r="D522" s="74">
        <v>14.46</v>
      </c>
      <c r="E522" s="74">
        <v>13.4</v>
      </c>
      <c r="F522" s="74">
        <v>13.4</v>
      </c>
      <c r="G522" s="75">
        <v>7126800</v>
      </c>
      <c r="H522" s="74">
        <v>13.4</v>
      </c>
      <c r="I522" s="81">
        <f t="shared" si="35"/>
        <v>1</v>
      </c>
      <c r="J522" s="74">
        <f t="shared" si="36"/>
        <v>14.28</v>
      </c>
      <c r="K522" s="74">
        <f t="shared" si="37"/>
        <v>14.46</v>
      </c>
      <c r="L522" s="74">
        <f t="shared" si="38"/>
        <v>13.4</v>
      </c>
      <c r="M522" s="74">
        <f t="shared" si="39"/>
        <v>13.4</v>
      </c>
      <c r="N522" s="74"/>
    </row>
    <row r="523" spans="1:14" x14ac:dyDescent="0.25">
      <c r="A523">
        <v>508</v>
      </c>
      <c r="B523" s="225">
        <v>40758</v>
      </c>
      <c r="C523" s="74">
        <v>14.08</v>
      </c>
      <c r="D523" s="74">
        <v>14.58</v>
      </c>
      <c r="E523" s="74">
        <v>13.6</v>
      </c>
      <c r="F523" s="74">
        <v>14.53</v>
      </c>
      <c r="G523" s="75">
        <v>5827000</v>
      </c>
      <c r="H523" s="74">
        <v>14.53</v>
      </c>
      <c r="I523" s="81">
        <f t="shared" si="35"/>
        <v>1</v>
      </c>
      <c r="J523" s="74">
        <f t="shared" si="36"/>
        <v>14.08</v>
      </c>
      <c r="K523" s="74">
        <f t="shared" si="37"/>
        <v>14.58</v>
      </c>
      <c r="L523" s="74">
        <f t="shared" si="38"/>
        <v>13.6</v>
      </c>
      <c r="M523" s="74">
        <f t="shared" si="39"/>
        <v>14.53</v>
      </c>
      <c r="N523" s="74"/>
    </row>
    <row r="524" spans="1:14" x14ac:dyDescent="0.25">
      <c r="A524">
        <v>509</v>
      </c>
      <c r="B524" s="225">
        <v>40757</v>
      </c>
      <c r="C524" s="74">
        <v>14.67</v>
      </c>
      <c r="D524" s="74">
        <v>15.09</v>
      </c>
      <c r="E524" s="74">
        <v>13.89</v>
      </c>
      <c r="F524" s="74">
        <v>14.03</v>
      </c>
      <c r="G524" s="75">
        <v>7543300</v>
      </c>
      <c r="H524" s="74">
        <v>14.03</v>
      </c>
      <c r="I524" s="81">
        <f t="shared" si="35"/>
        <v>1</v>
      </c>
      <c r="J524" s="74">
        <f t="shared" si="36"/>
        <v>14.67</v>
      </c>
      <c r="K524" s="74">
        <f t="shared" si="37"/>
        <v>15.09</v>
      </c>
      <c r="L524" s="74">
        <f t="shared" si="38"/>
        <v>13.89</v>
      </c>
      <c r="M524" s="74">
        <f t="shared" si="39"/>
        <v>14.03</v>
      </c>
      <c r="N524" s="74"/>
    </row>
    <row r="525" spans="1:14" x14ac:dyDescent="0.25">
      <c r="A525">
        <v>510</v>
      </c>
      <c r="B525" s="225">
        <v>40756</v>
      </c>
      <c r="C525" s="74">
        <v>15.81</v>
      </c>
      <c r="D525" s="74">
        <v>15.92</v>
      </c>
      <c r="E525" s="74">
        <v>14.75</v>
      </c>
      <c r="F525" s="74">
        <v>14.82</v>
      </c>
      <c r="G525" s="75">
        <v>7326400</v>
      </c>
      <c r="H525" s="74">
        <v>14.82</v>
      </c>
      <c r="I525" s="81">
        <f t="shared" si="35"/>
        <v>1</v>
      </c>
      <c r="J525" s="74">
        <f t="shared" si="36"/>
        <v>15.81</v>
      </c>
      <c r="K525" s="74">
        <f t="shared" si="37"/>
        <v>15.92</v>
      </c>
      <c r="L525" s="74">
        <f t="shared" si="38"/>
        <v>14.75</v>
      </c>
      <c r="M525" s="74">
        <f t="shared" si="39"/>
        <v>14.82</v>
      </c>
      <c r="N525" s="74"/>
    </row>
    <row r="526" spans="1:14" x14ac:dyDescent="0.25">
      <c r="A526">
        <v>511</v>
      </c>
      <c r="B526" s="225">
        <v>40753</v>
      </c>
      <c r="C526" s="74">
        <v>15.42</v>
      </c>
      <c r="D526" s="74">
        <v>15.84</v>
      </c>
      <c r="E526" s="74">
        <v>15</v>
      </c>
      <c r="F526" s="74">
        <v>15.46</v>
      </c>
      <c r="G526" s="75">
        <v>6256300</v>
      </c>
      <c r="H526" s="74">
        <v>15.46</v>
      </c>
      <c r="I526" s="81">
        <f t="shared" si="35"/>
        <v>1</v>
      </c>
      <c r="J526" s="74">
        <f t="shared" si="36"/>
        <v>15.42</v>
      </c>
      <c r="K526" s="74">
        <f t="shared" si="37"/>
        <v>15.84</v>
      </c>
      <c r="L526" s="74">
        <f t="shared" si="38"/>
        <v>15</v>
      </c>
      <c r="M526" s="74">
        <f t="shared" si="39"/>
        <v>15.46</v>
      </c>
      <c r="N526" s="74"/>
    </row>
    <row r="527" spans="1:14" x14ac:dyDescent="0.25">
      <c r="A527">
        <v>512</v>
      </c>
      <c r="B527" s="225">
        <v>40752</v>
      </c>
      <c r="C527" s="74">
        <v>15.77</v>
      </c>
      <c r="D527" s="74">
        <v>16.25</v>
      </c>
      <c r="E527" s="74">
        <v>15.47</v>
      </c>
      <c r="F527" s="74">
        <v>15.56</v>
      </c>
      <c r="G527" s="75">
        <v>5751000</v>
      </c>
      <c r="H527" s="74">
        <v>15.56</v>
      </c>
      <c r="I527" s="81">
        <f t="shared" si="35"/>
        <v>1</v>
      </c>
      <c r="J527" s="74">
        <f t="shared" si="36"/>
        <v>15.77</v>
      </c>
      <c r="K527" s="74">
        <f t="shared" si="37"/>
        <v>16.25</v>
      </c>
      <c r="L527" s="74">
        <f t="shared" si="38"/>
        <v>15.47</v>
      </c>
      <c r="M527" s="74">
        <f t="shared" si="39"/>
        <v>15.56</v>
      </c>
      <c r="N527" s="74"/>
    </row>
    <row r="528" spans="1:14" x14ac:dyDescent="0.25">
      <c r="A528">
        <v>513</v>
      </c>
      <c r="B528" s="225">
        <v>40751</v>
      </c>
      <c r="C528" s="74">
        <v>16.649999999999999</v>
      </c>
      <c r="D528" s="74">
        <v>16.829999999999998</v>
      </c>
      <c r="E528" s="74">
        <v>15.54</v>
      </c>
      <c r="F528" s="74">
        <v>15.69</v>
      </c>
      <c r="G528" s="75">
        <v>12170300</v>
      </c>
      <c r="H528" s="74">
        <v>15.69</v>
      </c>
      <c r="I528" s="81">
        <f t="shared" si="35"/>
        <v>1</v>
      </c>
      <c r="J528" s="74">
        <f t="shared" si="36"/>
        <v>16.649999999999999</v>
      </c>
      <c r="K528" s="74">
        <f t="shared" si="37"/>
        <v>16.829999999999998</v>
      </c>
      <c r="L528" s="74">
        <f t="shared" si="38"/>
        <v>15.54</v>
      </c>
      <c r="M528" s="74">
        <f t="shared" si="39"/>
        <v>15.69</v>
      </c>
      <c r="N528" s="74"/>
    </row>
    <row r="529" spans="1:14" x14ac:dyDescent="0.25">
      <c r="A529">
        <v>514</v>
      </c>
      <c r="B529" s="225">
        <v>40750</v>
      </c>
      <c r="C529" s="74">
        <v>17.489999999999998</v>
      </c>
      <c r="D529" s="74">
        <v>17.91</v>
      </c>
      <c r="E529" s="74">
        <v>17.350000000000001</v>
      </c>
      <c r="F529" s="74">
        <v>17.579999999999998</v>
      </c>
      <c r="G529" s="75">
        <v>4724000</v>
      </c>
      <c r="H529" s="74">
        <v>17.579999999999998</v>
      </c>
      <c r="I529" s="81">
        <f t="shared" ref="I529:I592" si="40">H529/F529</f>
        <v>1</v>
      </c>
      <c r="J529" s="74">
        <f t="shared" ref="J529:J592" si="41">ROUND($I529*C529,2)</f>
        <v>17.489999999999998</v>
      </c>
      <c r="K529" s="74">
        <f t="shared" ref="K529:K592" si="42">ROUND($I529*D529,2)</f>
        <v>17.91</v>
      </c>
      <c r="L529" s="74">
        <f t="shared" ref="L529:L592" si="43">ROUND($I529*E529,2)</f>
        <v>17.350000000000001</v>
      </c>
      <c r="M529" s="74">
        <f t="shared" ref="M529:M592" si="44">ROUND($I529*F529,2)</f>
        <v>17.579999999999998</v>
      </c>
      <c r="N529" s="74"/>
    </row>
    <row r="530" spans="1:14" x14ac:dyDescent="0.25">
      <c r="A530">
        <v>515</v>
      </c>
      <c r="B530" s="225">
        <v>40749</v>
      </c>
      <c r="C530" s="74">
        <v>17.43</v>
      </c>
      <c r="D530" s="74">
        <v>17.54</v>
      </c>
      <c r="E530" s="74">
        <v>17.22</v>
      </c>
      <c r="F530" s="74">
        <v>17.47</v>
      </c>
      <c r="G530" s="75">
        <v>4294200</v>
      </c>
      <c r="H530" s="74">
        <v>17.47</v>
      </c>
      <c r="I530" s="81">
        <f t="shared" si="40"/>
        <v>1</v>
      </c>
      <c r="J530" s="74">
        <f t="shared" si="41"/>
        <v>17.43</v>
      </c>
      <c r="K530" s="74">
        <f t="shared" si="42"/>
        <v>17.54</v>
      </c>
      <c r="L530" s="74">
        <f t="shared" si="43"/>
        <v>17.22</v>
      </c>
      <c r="M530" s="74">
        <f t="shared" si="44"/>
        <v>17.47</v>
      </c>
      <c r="N530" s="74"/>
    </row>
    <row r="531" spans="1:14" x14ac:dyDescent="0.25">
      <c r="A531">
        <v>516</v>
      </c>
      <c r="B531" s="225">
        <v>40746</v>
      </c>
      <c r="C531" s="74">
        <v>16.91</v>
      </c>
      <c r="D531" s="74">
        <v>17.829999999999998</v>
      </c>
      <c r="E531" s="74">
        <v>16.87</v>
      </c>
      <c r="F531" s="74">
        <v>17.66</v>
      </c>
      <c r="G531" s="75">
        <v>6656400</v>
      </c>
      <c r="H531" s="74">
        <v>17.66</v>
      </c>
      <c r="I531" s="81">
        <f t="shared" si="40"/>
        <v>1</v>
      </c>
      <c r="J531" s="74">
        <f t="shared" si="41"/>
        <v>16.91</v>
      </c>
      <c r="K531" s="74">
        <f t="shared" si="42"/>
        <v>17.829999999999998</v>
      </c>
      <c r="L531" s="74">
        <f t="shared" si="43"/>
        <v>16.87</v>
      </c>
      <c r="M531" s="74">
        <f t="shared" si="44"/>
        <v>17.66</v>
      </c>
      <c r="N531" s="74"/>
    </row>
    <row r="532" spans="1:14" x14ac:dyDescent="0.25">
      <c r="A532">
        <v>517</v>
      </c>
      <c r="B532" s="225">
        <v>40745</v>
      </c>
      <c r="C532" s="74">
        <v>16.600000000000001</v>
      </c>
      <c r="D532" s="74">
        <v>17.309999999999999</v>
      </c>
      <c r="E532" s="74">
        <v>16.25</v>
      </c>
      <c r="F532" s="74">
        <v>16.850000000000001</v>
      </c>
      <c r="G532" s="75">
        <v>6242300</v>
      </c>
      <c r="H532" s="74">
        <v>16.850000000000001</v>
      </c>
      <c r="I532" s="81">
        <f t="shared" si="40"/>
        <v>1</v>
      </c>
      <c r="J532" s="74">
        <f t="shared" si="41"/>
        <v>16.600000000000001</v>
      </c>
      <c r="K532" s="74">
        <f t="shared" si="42"/>
        <v>17.309999999999999</v>
      </c>
      <c r="L532" s="74">
        <f t="shared" si="43"/>
        <v>16.25</v>
      </c>
      <c r="M532" s="74">
        <f t="shared" si="44"/>
        <v>16.850000000000001</v>
      </c>
      <c r="N532" s="74"/>
    </row>
    <row r="533" spans="1:14" x14ac:dyDescent="0.25">
      <c r="A533">
        <v>518</v>
      </c>
      <c r="B533" s="225">
        <v>40744</v>
      </c>
      <c r="C533" s="74">
        <v>16.3</v>
      </c>
      <c r="D533" s="74">
        <v>16.7</v>
      </c>
      <c r="E533" s="74">
        <v>16.170000000000002</v>
      </c>
      <c r="F533" s="74">
        <v>16.55</v>
      </c>
      <c r="G533" s="75">
        <v>5597000</v>
      </c>
      <c r="H533" s="74">
        <v>16.55</v>
      </c>
      <c r="I533" s="81">
        <f t="shared" si="40"/>
        <v>1</v>
      </c>
      <c r="J533" s="74">
        <f t="shared" si="41"/>
        <v>16.3</v>
      </c>
      <c r="K533" s="74">
        <f t="shared" si="42"/>
        <v>16.7</v>
      </c>
      <c r="L533" s="74">
        <f t="shared" si="43"/>
        <v>16.170000000000002</v>
      </c>
      <c r="M533" s="74">
        <f t="shared" si="44"/>
        <v>16.55</v>
      </c>
      <c r="N533" s="74"/>
    </row>
    <row r="534" spans="1:14" x14ac:dyDescent="0.25">
      <c r="A534">
        <v>519</v>
      </c>
      <c r="B534" s="225">
        <v>40743</v>
      </c>
      <c r="C534" s="74">
        <v>15.8</v>
      </c>
      <c r="D534" s="74">
        <v>16.28</v>
      </c>
      <c r="E534" s="74">
        <v>15.79</v>
      </c>
      <c r="F534" s="74">
        <v>16.27</v>
      </c>
      <c r="G534" s="75">
        <v>5463200</v>
      </c>
      <c r="H534" s="74">
        <v>16.27</v>
      </c>
      <c r="I534" s="81">
        <f t="shared" si="40"/>
        <v>1</v>
      </c>
      <c r="J534" s="74">
        <f t="shared" si="41"/>
        <v>15.8</v>
      </c>
      <c r="K534" s="74">
        <f t="shared" si="42"/>
        <v>16.28</v>
      </c>
      <c r="L534" s="74">
        <f t="shared" si="43"/>
        <v>15.79</v>
      </c>
      <c r="M534" s="74">
        <f t="shared" si="44"/>
        <v>16.27</v>
      </c>
      <c r="N534" s="74"/>
    </row>
    <row r="535" spans="1:14" x14ac:dyDescent="0.25">
      <c r="A535">
        <v>520</v>
      </c>
      <c r="B535" s="225">
        <v>40742</v>
      </c>
      <c r="C535" s="74">
        <v>16.13</v>
      </c>
      <c r="D535" s="74">
        <v>16.23</v>
      </c>
      <c r="E535" s="74">
        <v>15.22</v>
      </c>
      <c r="F535" s="74">
        <v>15.61</v>
      </c>
      <c r="G535" s="75">
        <v>6128800</v>
      </c>
      <c r="H535" s="74">
        <v>15.61</v>
      </c>
      <c r="I535" s="81">
        <f t="shared" si="40"/>
        <v>1</v>
      </c>
      <c r="J535" s="74">
        <f t="shared" si="41"/>
        <v>16.13</v>
      </c>
      <c r="K535" s="74">
        <f t="shared" si="42"/>
        <v>16.23</v>
      </c>
      <c r="L535" s="74">
        <f t="shared" si="43"/>
        <v>15.22</v>
      </c>
      <c r="M535" s="74">
        <f t="shared" si="44"/>
        <v>15.61</v>
      </c>
      <c r="N535" s="74"/>
    </row>
    <row r="536" spans="1:14" x14ac:dyDescent="0.25">
      <c r="A536">
        <v>521</v>
      </c>
      <c r="B536" s="225">
        <v>40739</v>
      </c>
      <c r="C536" s="74">
        <v>16.02</v>
      </c>
      <c r="D536" s="74">
        <v>16.309999999999999</v>
      </c>
      <c r="E536" s="74">
        <v>15.66</v>
      </c>
      <c r="F536" s="74">
        <v>16.27</v>
      </c>
      <c r="G536" s="75">
        <v>6345400</v>
      </c>
      <c r="H536" s="74">
        <v>16.27</v>
      </c>
      <c r="I536" s="81">
        <f t="shared" si="40"/>
        <v>1</v>
      </c>
      <c r="J536" s="74">
        <f t="shared" si="41"/>
        <v>16.02</v>
      </c>
      <c r="K536" s="74">
        <f t="shared" si="42"/>
        <v>16.309999999999999</v>
      </c>
      <c r="L536" s="74">
        <f t="shared" si="43"/>
        <v>15.66</v>
      </c>
      <c r="M536" s="74">
        <f t="shared" si="44"/>
        <v>16.27</v>
      </c>
      <c r="N536" s="74"/>
    </row>
    <row r="537" spans="1:14" x14ac:dyDescent="0.25">
      <c r="A537">
        <v>522</v>
      </c>
      <c r="B537" s="225">
        <v>40738</v>
      </c>
      <c r="C537" s="74">
        <v>16.61</v>
      </c>
      <c r="D537" s="74">
        <v>16.77</v>
      </c>
      <c r="E537" s="74">
        <v>15.53</v>
      </c>
      <c r="F537" s="74">
        <v>15.94</v>
      </c>
      <c r="G537" s="75">
        <v>9187500</v>
      </c>
      <c r="H537" s="74">
        <v>15.94</v>
      </c>
      <c r="I537" s="81">
        <f t="shared" si="40"/>
        <v>1</v>
      </c>
      <c r="J537" s="74">
        <f t="shared" si="41"/>
        <v>16.61</v>
      </c>
      <c r="K537" s="74">
        <f t="shared" si="42"/>
        <v>16.77</v>
      </c>
      <c r="L537" s="74">
        <f t="shared" si="43"/>
        <v>15.53</v>
      </c>
      <c r="M537" s="74">
        <f t="shared" si="44"/>
        <v>15.94</v>
      </c>
      <c r="N537" s="74"/>
    </row>
    <row r="538" spans="1:14" x14ac:dyDescent="0.25">
      <c r="A538">
        <v>523</v>
      </c>
      <c r="B538" s="225">
        <v>40737</v>
      </c>
      <c r="C538" s="74">
        <v>16.8</v>
      </c>
      <c r="D538" s="74">
        <v>17.190000000000001</v>
      </c>
      <c r="E538" s="74">
        <v>16.53</v>
      </c>
      <c r="F538" s="74">
        <v>16.54</v>
      </c>
      <c r="G538" s="75">
        <v>4100800</v>
      </c>
      <c r="H538" s="74">
        <v>16.54</v>
      </c>
      <c r="I538" s="81">
        <f t="shared" si="40"/>
        <v>1</v>
      </c>
      <c r="J538" s="74">
        <f t="shared" si="41"/>
        <v>16.8</v>
      </c>
      <c r="K538" s="74">
        <f t="shared" si="42"/>
        <v>17.190000000000001</v>
      </c>
      <c r="L538" s="74">
        <f t="shared" si="43"/>
        <v>16.53</v>
      </c>
      <c r="M538" s="74">
        <f t="shared" si="44"/>
        <v>16.54</v>
      </c>
      <c r="N538" s="74"/>
    </row>
    <row r="539" spans="1:14" x14ac:dyDescent="0.25">
      <c r="A539">
        <v>524</v>
      </c>
      <c r="B539" s="225">
        <v>40736</v>
      </c>
      <c r="C539" s="74">
        <v>16.97</v>
      </c>
      <c r="D539" s="74">
        <v>17.239999999999998</v>
      </c>
      <c r="E539" s="74">
        <v>16.649999999999999</v>
      </c>
      <c r="F539" s="74">
        <v>16.7</v>
      </c>
      <c r="G539" s="75">
        <v>3677400</v>
      </c>
      <c r="H539" s="74">
        <v>16.7</v>
      </c>
      <c r="I539" s="81">
        <f t="shared" si="40"/>
        <v>1</v>
      </c>
      <c r="J539" s="74">
        <f t="shared" si="41"/>
        <v>16.97</v>
      </c>
      <c r="K539" s="74">
        <f t="shared" si="42"/>
        <v>17.239999999999998</v>
      </c>
      <c r="L539" s="74">
        <f t="shared" si="43"/>
        <v>16.649999999999999</v>
      </c>
      <c r="M539" s="74">
        <f t="shared" si="44"/>
        <v>16.7</v>
      </c>
      <c r="N539" s="74"/>
    </row>
    <row r="540" spans="1:14" x14ac:dyDescent="0.25">
      <c r="A540">
        <v>525</v>
      </c>
      <c r="B540" s="225">
        <v>40735</v>
      </c>
      <c r="C540" s="74">
        <v>17.3</v>
      </c>
      <c r="D540" s="74">
        <v>17.62</v>
      </c>
      <c r="E540" s="74">
        <v>16.8</v>
      </c>
      <c r="F540" s="74">
        <v>17.02</v>
      </c>
      <c r="G540" s="75">
        <v>3816600</v>
      </c>
      <c r="H540" s="74">
        <v>17.02</v>
      </c>
      <c r="I540" s="81">
        <f t="shared" si="40"/>
        <v>1</v>
      </c>
      <c r="J540" s="74">
        <f t="shared" si="41"/>
        <v>17.3</v>
      </c>
      <c r="K540" s="74">
        <f t="shared" si="42"/>
        <v>17.62</v>
      </c>
      <c r="L540" s="74">
        <f t="shared" si="43"/>
        <v>16.8</v>
      </c>
      <c r="M540" s="74">
        <f t="shared" si="44"/>
        <v>17.02</v>
      </c>
      <c r="N540" s="74"/>
    </row>
    <row r="541" spans="1:14" x14ac:dyDescent="0.25">
      <c r="A541">
        <v>526</v>
      </c>
      <c r="B541" s="225">
        <v>40732</v>
      </c>
      <c r="C541" s="74">
        <v>17.649999999999999</v>
      </c>
      <c r="D541" s="74">
        <v>17.71</v>
      </c>
      <c r="E541" s="74">
        <v>17.36</v>
      </c>
      <c r="F541" s="74">
        <v>17.510000000000002</v>
      </c>
      <c r="G541" s="75">
        <v>3810200</v>
      </c>
      <c r="H541" s="74">
        <v>17.510000000000002</v>
      </c>
      <c r="I541" s="81">
        <f t="shared" si="40"/>
        <v>1</v>
      </c>
      <c r="J541" s="74">
        <f t="shared" si="41"/>
        <v>17.649999999999999</v>
      </c>
      <c r="K541" s="74">
        <f t="shared" si="42"/>
        <v>17.71</v>
      </c>
      <c r="L541" s="74">
        <f t="shared" si="43"/>
        <v>17.36</v>
      </c>
      <c r="M541" s="74">
        <f t="shared" si="44"/>
        <v>17.510000000000002</v>
      </c>
      <c r="N541" s="74"/>
    </row>
    <row r="542" spans="1:14" x14ac:dyDescent="0.25">
      <c r="A542">
        <v>527</v>
      </c>
      <c r="B542" s="225">
        <v>40731</v>
      </c>
      <c r="C542" s="74">
        <v>17.82</v>
      </c>
      <c r="D542" s="74">
        <v>18.07</v>
      </c>
      <c r="E542" s="74">
        <v>17.59</v>
      </c>
      <c r="F542" s="74">
        <v>17.940000000000001</v>
      </c>
      <c r="G542" s="75">
        <v>4459100</v>
      </c>
      <c r="H542" s="74">
        <v>17.940000000000001</v>
      </c>
      <c r="I542" s="81">
        <f t="shared" si="40"/>
        <v>1</v>
      </c>
      <c r="J542" s="74">
        <f t="shared" si="41"/>
        <v>17.82</v>
      </c>
      <c r="K542" s="74">
        <f t="shared" si="42"/>
        <v>18.07</v>
      </c>
      <c r="L542" s="74">
        <f t="shared" si="43"/>
        <v>17.59</v>
      </c>
      <c r="M542" s="74">
        <f t="shared" si="44"/>
        <v>17.940000000000001</v>
      </c>
      <c r="N542" s="74"/>
    </row>
    <row r="543" spans="1:14" x14ac:dyDescent="0.25">
      <c r="A543">
        <v>528</v>
      </c>
      <c r="B543" s="225">
        <v>40730</v>
      </c>
      <c r="C543" s="74">
        <v>17.850000000000001</v>
      </c>
      <c r="D543" s="74">
        <v>17.95</v>
      </c>
      <c r="E543" s="74">
        <v>17.41</v>
      </c>
      <c r="F543" s="74">
        <v>17.53</v>
      </c>
      <c r="G543" s="75">
        <v>5561000</v>
      </c>
      <c r="H543" s="74">
        <v>17.53</v>
      </c>
      <c r="I543" s="81">
        <f t="shared" si="40"/>
        <v>1</v>
      </c>
      <c r="J543" s="74">
        <f t="shared" si="41"/>
        <v>17.850000000000001</v>
      </c>
      <c r="K543" s="74">
        <f t="shared" si="42"/>
        <v>17.95</v>
      </c>
      <c r="L543" s="74">
        <f t="shared" si="43"/>
        <v>17.41</v>
      </c>
      <c r="M543" s="74">
        <f t="shared" si="44"/>
        <v>17.53</v>
      </c>
      <c r="N543" s="74"/>
    </row>
    <row r="544" spans="1:14" x14ac:dyDescent="0.25">
      <c r="A544">
        <v>529</v>
      </c>
      <c r="B544" s="225">
        <v>40729</v>
      </c>
      <c r="C544" s="74">
        <v>18.59</v>
      </c>
      <c r="D544" s="74">
        <v>18.78</v>
      </c>
      <c r="E544" s="74">
        <v>17.87</v>
      </c>
      <c r="F544" s="74">
        <v>17.95</v>
      </c>
      <c r="G544" s="75">
        <v>6158000</v>
      </c>
      <c r="H544" s="74">
        <v>17.95</v>
      </c>
      <c r="I544" s="81">
        <f t="shared" si="40"/>
        <v>1</v>
      </c>
      <c r="J544" s="74">
        <f t="shared" si="41"/>
        <v>18.59</v>
      </c>
      <c r="K544" s="74">
        <f t="shared" si="42"/>
        <v>18.78</v>
      </c>
      <c r="L544" s="74">
        <f t="shared" si="43"/>
        <v>17.87</v>
      </c>
      <c r="M544" s="74">
        <f t="shared" si="44"/>
        <v>17.95</v>
      </c>
      <c r="N544" s="74"/>
    </row>
    <row r="545" spans="1:14" x14ac:dyDescent="0.25">
      <c r="A545">
        <v>530</v>
      </c>
      <c r="B545" s="225">
        <v>40725</v>
      </c>
      <c r="C545" s="74">
        <v>18.46</v>
      </c>
      <c r="D545" s="74">
        <v>18.68</v>
      </c>
      <c r="E545" s="74">
        <v>18.16</v>
      </c>
      <c r="F545" s="74">
        <v>18.649999999999999</v>
      </c>
      <c r="G545" s="75">
        <v>3112300</v>
      </c>
      <c r="H545" s="74">
        <v>18.649999999999999</v>
      </c>
      <c r="I545" s="81">
        <f t="shared" si="40"/>
        <v>1</v>
      </c>
      <c r="J545" s="74">
        <f t="shared" si="41"/>
        <v>18.46</v>
      </c>
      <c r="K545" s="74">
        <f t="shared" si="42"/>
        <v>18.68</v>
      </c>
      <c r="L545" s="74">
        <f t="shared" si="43"/>
        <v>18.16</v>
      </c>
      <c r="M545" s="74">
        <f t="shared" si="44"/>
        <v>18.649999999999999</v>
      </c>
      <c r="N545" s="74"/>
    </row>
    <row r="546" spans="1:14" x14ac:dyDescent="0.25">
      <c r="A546">
        <v>531</v>
      </c>
      <c r="B546" s="225">
        <v>40724</v>
      </c>
      <c r="C546" s="74">
        <v>18.46</v>
      </c>
      <c r="D546" s="74">
        <v>18.79</v>
      </c>
      <c r="E546" s="74">
        <v>18.32</v>
      </c>
      <c r="F546" s="74">
        <v>18.38</v>
      </c>
      <c r="G546" s="75">
        <v>3557600</v>
      </c>
      <c r="H546" s="74">
        <v>18.38</v>
      </c>
      <c r="I546" s="81">
        <f t="shared" si="40"/>
        <v>1</v>
      </c>
      <c r="J546" s="74">
        <f t="shared" si="41"/>
        <v>18.46</v>
      </c>
      <c r="K546" s="74">
        <f t="shared" si="42"/>
        <v>18.79</v>
      </c>
      <c r="L546" s="74">
        <f t="shared" si="43"/>
        <v>18.32</v>
      </c>
      <c r="M546" s="74">
        <f t="shared" si="44"/>
        <v>18.38</v>
      </c>
      <c r="N546" s="74"/>
    </row>
    <row r="547" spans="1:14" x14ac:dyDescent="0.25">
      <c r="A547">
        <v>532</v>
      </c>
      <c r="B547" s="225">
        <v>40723</v>
      </c>
      <c r="C547" s="74">
        <v>18.18</v>
      </c>
      <c r="D547" s="74">
        <v>18.66</v>
      </c>
      <c r="E547" s="74">
        <v>17.96</v>
      </c>
      <c r="F547" s="74">
        <v>18.37</v>
      </c>
      <c r="G547" s="75">
        <v>4681700</v>
      </c>
      <c r="H547" s="74">
        <v>18.37</v>
      </c>
      <c r="I547" s="81">
        <f t="shared" si="40"/>
        <v>1</v>
      </c>
      <c r="J547" s="74">
        <f t="shared" si="41"/>
        <v>18.18</v>
      </c>
      <c r="K547" s="74">
        <f t="shared" si="42"/>
        <v>18.66</v>
      </c>
      <c r="L547" s="74">
        <f t="shared" si="43"/>
        <v>17.96</v>
      </c>
      <c r="M547" s="74">
        <f t="shared" si="44"/>
        <v>18.37</v>
      </c>
      <c r="N547" s="74"/>
    </row>
    <row r="548" spans="1:14" x14ac:dyDescent="0.25">
      <c r="A548">
        <v>533</v>
      </c>
      <c r="B548" s="225">
        <v>40722</v>
      </c>
      <c r="C548" s="74">
        <v>17.88</v>
      </c>
      <c r="D548" s="74">
        <v>18.45</v>
      </c>
      <c r="E548" s="74">
        <v>17.809999999999999</v>
      </c>
      <c r="F548" s="74">
        <v>18.09</v>
      </c>
      <c r="G548" s="75">
        <v>3893900</v>
      </c>
      <c r="H548" s="74">
        <v>18.09</v>
      </c>
      <c r="I548" s="81">
        <f t="shared" si="40"/>
        <v>1</v>
      </c>
      <c r="J548" s="74">
        <f t="shared" si="41"/>
        <v>17.88</v>
      </c>
      <c r="K548" s="74">
        <f t="shared" si="42"/>
        <v>18.45</v>
      </c>
      <c r="L548" s="74">
        <f t="shared" si="43"/>
        <v>17.809999999999999</v>
      </c>
      <c r="M548" s="74">
        <f t="shared" si="44"/>
        <v>18.09</v>
      </c>
      <c r="N548" s="74"/>
    </row>
    <row r="549" spans="1:14" x14ac:dyDescent="0.25">
      <c r="A549">
        <v>534</v>
      </c>
      <c r="B549" s="225">
        <v>40721</v>
      </c>
      <c r="C549" s="74">
        <v>17.809999999999999</v>
      </c>
      <c r="D549" s="74">
        <v>18.190000000000001</v>
      </c>
      <c r="E549" s="74">
        <v>17.7</v>
      </c>
      <c r="F549" s="74">
        <v>17.82</v>
      </c>
      <c r="G549" s="75">
        <v>4258600</v>
      </c>
      <c r="H549" s="74">
        <v>17.82</v>
      </c>
      <c r="I549" s="81">
        <f t="shared" si="40"/>
        <v>1</v>
      </c>
      <c r="J549" s="74">
        <f t="shared" si="41"/>
        <v>17.809999999999999</v>
      </c>
      <c r="K549" s="74">
        <f t="shared" si="42"/>
        <v>18.190000000000001</v>
      </c>
      <c r="L549" s="74">
        <f t="shared" si="43"/>
        <v>17.7</v>
      </c>
      <c r="M549" s="74">
        <f t="shared" si="44"/>
        <v>17.82</v>
      </c>
      <c r="N549" s="74"/>
    </row>
    <row r="550" spans="1:14" x14ac:dyDescent="0.25">
      <c r="A550">
        <v>535</v>
      </c>
      <c r="B550" s="225">
        <v>40718</v>
      </c>
      <c r="C550" s="74">
        <v>18.600000000000001</v>
      </c>
      <c r="D550" s="74">
        <v>18.62</v>
      </c>
      <c r="E550" s="74">
        <v>17.670000000000002</v>
      </c>
      <c r="F550" s="74">
        <v>17.760000000000002</v>
      </c>
      <c r="G550" s="75">
        <v>5286400</v>
      </c>
      <c r="H550" s="74">
        <v>17.760000000000002</v>
      </c>
      <c r="I550" s="81">
        <f t="shared" si="40"/>
        <v>1</v>
      </c>
      <c r="J550" s="74">
        <f t="shared" si="41"/>
        <v>18.600000000000001</v>
      </c>
      <c r="K550" s="74">
        <f t="shared" si="42"/>
        <v>18.62</v>
      </c>
      <c r="L550" s="74">
        <f t="shared" si="43"/>
        <v>17.670000000000002</v>
      </c>
      <c r="M550" s="74">
        <f t="shared" si="44"/>
        <v>17.760000000000002</v>
      </c>
      <c r="N550" s="74"/>
    </row>
    <row r="551" spans="1:14" x14ac:dyDescent="0.25">
      <c r="A551">
        <v>536</v>
      </c>
      <c r="B551" s="225">
        <v>40717</v>
      </c>
      <c r="C551" s="74">
        <v>17.72</v>
      </c>
      <c r="D551" s="74">
        <v>18.62</v>
      </c>
      <c r="E551" s="74">
        <v>17.57</v>
      </c>
      <c r="F551" s="74">
        <v>18.559999999999999</v>
      </c>
      <c r="G551" s="75">
        <v>6513000</v>
      </c>
      <c r="H551" s="74">
        <v>18.559999999999999</v>
      </c>
      <c r="I551" s="81">
        <f t="shared" si="40"/>
        <v>1</v>
      </c>
      <c r="J551" s="74">
        <f t="shared" si="41"/>
        <v>17.72</v>
      </c>
      <c r="K551" s="74">
        <f t="shared" si="42"/>
        <v>18.62</v>
      </c>
      <c r="L551" s="74">
        <f t="shared" si="43"/>
        <v>17.57</v>
      </c>
      <c r="M551" s="74">
        <f t="shared" si="44"/>
        <v>18.559999999999999</v>
      </c>
      <c r="N551" s="74"/>
    </row>
    <row r="552" spans="1:14" x14ac:dyDescent="0.25">
      <c r="A552">
        <v>537</v>
      </c>
      <c r="B552" s="225">
        <v>40716</v>
      </c>
      <c r="C552" s="74">
        <v>17.45</v>
      </c>
      <c r="D552" s="74">
        <v>18.25</v>
      </c>
      <c r="E552" s="74">
        <v>17.350000000000001</v>
      </c>
      <c r="F552" s="74">
        <v>17.989999999999998</v>
      </c>
      <c r="G552" s="75">
        <v>7214000</v>
      </c>
      <c r="H552" s="74">
        <v>17.989999999999998</v>
      </c>
      <c r="I552" s="81">
        <f t="shared" si="40"/>
        <v>1</v>
      </c>
      <c r="J552" s="74">
        <f t="shared" si="41"/>
        <v>17.45</v>
      </c>
      <c r="K552" s="74">
        <f t="shared" si="42"/>
        <v>18.25</v>
      </c>
      <c r="L552" s="74">
        <f t="shared" si="43"/>
        <v>17.350000000000001</v>
      </c>
      <c r="M552" s="74">
        <f t="shared" si="44"/>
        <v>17.989999999999998</v>
      </c>
      <c r="N552" s="74"/>
    </row>
    <row r="553" spans="1:14" x14ac:dyDescent="0.25">
      <c r="A553">
        <v>538</v>
      </c>
      <c r="B553" s="225">
        <v>40715</v>
      </c>
      <c r="C553" s="74">
        <v>16.72</v>
      </c>
      <c r="D553" s="74">
        <v>17.61</v>
      </c>
      <c r="E553" s="74">
        <v>16.7</v>
      </c>
      <c r="F553" s="74">
        <v>17.59</v>
      </c>
      <c r="G553" s="75">
        <v>6932300</v>
      </c>
      <c r="H553" s="74">
        <v>17.59</v>
      </c>
      <c r="I553" s="81">
        <f t="shared" si="40"/>
        <v>1</v>
      </c>
      <c r="J553" s="74">
        <f t="shared" si="41"/>
        <v>16.72</v>
      </c>
      <c r="K553" s="74">
        <f t="shared" si="42"/>
        <v>17.61</v>
      </c>
      <c r="L553" s="74">
        <f t="shared" si="43"/>
        <v>16.7</v>
      </c>
      <c r="M553" s="74">
        <f t="shared" si="44"/>
        <v>17.59</v>
      </c>
      <c r="N553" s="74"/>
    </row>
    <row r="554" spans="1:14" x14ac:dyDescent="0.25">
      <c r="A554">
        <v>539</v>
      </c>
      <c r="B554" s="225">
        <v>40714</v>
      </c>
      <c r="C554" s="74">
        <v>16.649999999999999</v>
      </c>
      <c r="D554" s="74">
        <v>17.07</v>
      </c>
      <c r="E554" s="74">
        <v>16.5</v>
      </c>
      <c r="F554" s="74">
        <v>16.96</v>
      </c>
      <c r="G554" s="75">
        <v>6453600</v>
      </c>
      <c r="H554" s="74">
        <v>16.96</v>
      </c>
      <c r="I554" s="81">
        <f t="shared" si="40"/>
        <v>1</v>
      </c>
      <c r="J554" s="74">
        <f t="shared" si="41"/>
        <v>16.649999999999999</v>
      </c>
      <c r="K554" s="74">
        <f t="shared" si="42"/>
        <v>17.07</v>
      </c>
      <c r="L554" s="74">
        <f t="shared" si="43"/>
        <v>16.5</v>
      </c>
      <c r="M554" s="74">
        <f t="shared" si="44"/>
        <v>16.96</v>
      </c>
      <c r="N554" s="74"/>
    </row>
    <row r="555" spans="1:14" x14ac:dyDescent="0.25">
      <c r="A555">
        <v>540</v>
      </c>
      <c r="B555" s="225">
        <v>40711</v>
      </c>
      <c r="C555" s="74">
        <v>17.55</v>
      </c>
      <c r="D555" s="74">
        <v>17.55</v>
      </c>
      <c r="E555" s="74">
        <v>16.68</v>
      </c>
      <c r="F555" s="74">
        <v>16.73</v>
      </c>
      <c r="G555" s="75">
        <v>6548500</v>
      </c>
      <c r="H555" s="74">
        <v>16.73</v>
      </c>
      <c r="I555" s="81">
        <f t="shared" si="40"/>
        <v>1</v>
      </c>
      <c r="J555" s="74">
        <f t="shared" si="41"/>
        <v>17.55</v>
      </c>
      <c r="K555" s="74">
        <f t="shared" si="42"/>
        <v>17.55</v>
      </c>
      <c r="L555" s="74">
        <f t="shared" si="43"/>
        <v>16.68</v>
      </c>
      <c r="M555" s="74">
        <f t="shared" si="44"/>
        <v>16.73</v>
      </c>
      <c r="N555" s="74"/>
    </row>
    <row r="556" spans="1:14" x14ac:dyDescent="0.25">
      <c r="A556">
        <v>541</v>
      </c>
      <c r="B556" s="225">
        <v>40710</v>
      </c>
      <c r="C556" s="74">
        <v>17.64</v>
      </c>
      <c r="D556" s="74">
        <v>17.739999999999998</v>
      </c>
      <c r="E556" s="74">
        <v>16.79</v>
      </c>
      <c r="F556" s="74">
        <v>17.260000000000002</v>
      </c>
      <c r="G556" s="75">
        <v>12274600</v>
      </c>
      <c r="H556" s="74">
        <v>17.260000000000002</v>
      </c>
      <c r="I556" s="81">
        <f t="shared" si="40"/>
        <v>1</v>
      </c>
      <c r="J556" s="74">
        <f t="shared" si="41"/>
        <v>17.64</v>
      </c>
      <c r="K556" s="74">
        <f t="shared" si="42"/>
        <v>17.739999999999998</v>
      </c>
      <c r="L556" s="74">
        <f t="shared" si="43"/>
        <v>16.79</v>
      </c>
      <c r="M556" s="74">
        <f t="shared" si="44"/>
        <v>17.260000000000002</v>
      </c>
      <c r="N556" s="74"/>
    </row>
    <row r="557" spans="1:14" x14ac:dyDescent="0.25">
      <c r="A557">
        <v>542</v>
      </c>
      <c r="B557" s="225">
        <v>40709</v>
      </c>
      <c r="C557" s="74">
        <v>18.690000000000001</v>
      </c>
      <c r="D557" s="74">
        <v>18.87</v>
      </c>
      <c r="E557" s="74">
        <v>17.989999999999998</v>
      </c>
      <c r="F557" s="74">
        <v>18.11</v>
      </c>
      <c r="G557" s="75">
        <v>7383600</v>
      </c>
      <c r="H557" s="74">
        <v>18.11</v>
      </c>
      <c r="I557" s="81">
        <f t="shared" si="40"/>
        <v>1</v>
      </c>
      <c r="J557" s="74">
        <f t="shared" si="41"/>
        <v>18.690000000000001</v>
      </c>
      <c r="K557" s="74">
        <f t="shared" si="42"/>
        <v>18.87</v>
      </c>
      <c r="L557" s="74">
        <f t="shared" si="43"/>
        <v>17.989999999999998</v>
      </c>
      <c r="M557" s="74">
        <f t="shared" si="44"/>
        <v>18.11</v>
      </c>
      <c r="N557" s="74"/>
    </row>
    <row r="558" spans="1:14" x14ac:dyDescent="0.25">
      <c r="A558">
        <v>543</v>
      </c>
      <c r="B558" s="225">
        <v>40708</v>
      </c>
      <c r="C558" s="74">
        <v>18.77</v>
      </c>
      <c r="D558" s="74">
        <v>19.059999999999999</v>
      </c>
      <c r="E558" s="74">
        <v>18.36</v>
      </c>
      <c r="F558" s="74">
        <v>18.86</v>
      </c>
      <c r="G558" s="75">
        <v>6704100</v>
      </c>
      <c r="H558" s="74">
        <v>18.86</v>
      </c>
      <c r="I558" s="81">
        <f t="shared" si="40"/>
        <v>1</v>
      </c>
      <c r="J558" s="74">
        <f t="shared" si="41"/>
        <v>18.77</v>
      </c>
      <c r="K558" s="74">
        <f t="shared" si="42"/>
        <v>19.059999999999999</v>
      </c>
      <c r="L558" s="74">
        <f t="shared" si="43"/>
        <v>18.36</v>
      </c>
      <c r="M558" s="74">
        <f t="shared" si="44"/>
        <v>18.86</v>
      </c>
      <c r="N558" s="74"/>
    </row>
    <row r="559" spans="1:14" x14ac:dyDescent="0.25">
      <c r="A559">
        <v>544</v>
      </c>
      <c r="B559" s="225">
        <v>40707</v>
      </c>
      <c r="C559" s="74">
        <v>18.510000000000002</v>
      </c>
      <c r="D559" s="74">
        <v>19.440000000000001</v>
      </c>
      <c r="E559" s="74">
        <v>18.350000000000001</v>
      </c>
      <c r="F559" s="74">
        <v>18.510000000000002</v>
      </c>
      <c r="G559" s="75">
        <v>6889700</v>
      </c>
      <c r="H559" s="74">
        <v>18.510000000000002</v>
      </c>
      <c r="I559" s="81">
        <f t="shared" si="40"/>
        <v>1</v>
      </c>
      <c r="J559" s="74">
        <f t="shared" si="41"/>
        <v>18.510000000000002</v>
      </c>
      <c r="K559" s="74">
        <f t="shared" si="42"/>
        <v>19.440000000000001</v>
      </c>
      <c r="L559" s="74">
        <f t="shared" si="43"/>
        <v>18.350000000000001</v>
      </c>
      <c r="M559" s="74">
        <f t="shared" si="44"/>
        <v>18.510000000000002</v>
      </c>
      <c r="N559" s="74"/>
    </row>
    <row r="560" spans="1:14" x14ac:dyDescent="0.25">
      <c r="A560">
        <v>545</v>
      </c>
      <c r="B560" s="225">
        <v>40704</v>
      </c>
      <c r="C560" s="74">
        <v>18.82</v>
      </c>
      <c r="D560" s="74">
        <v>19.47</v>
      </c>
      <c r="E560" s="74">
        <v>18.8</v>
      </c>
      <c r="F560" s="74">
        <v>19.04</v>
      </c>
      <c r="G560" s="75">
        <v>9414400</v>
      </c>
      <c r="H560" s="74">
        <v>19.04</v>
      </c>
      <c r="I560" s="81">
        <f t="shared" si="40"/>
        <v>1</v>
      </c>
      <c r="J560" s="74">
        <f t="shared" si="41"/>
        <v>18.82</v>
      </c>
      <c r="K560" s="74">
        <f t="shared" si="42"/>
        <v>19.47</v>
      </c>
      <c r="L560" s="74">
        <f t="shared" si="43"/>
        <v>18.8</v>
      </c>
      <c r="M560" s="74">
        <f t="shared" si="44"/>
        <v>19.04</v>
      </c>
      <c r="N560" s="74"/>
    </row>
    <row r="561" spans="1:14" x14ac:dyDescent="0.25">
      <c r="A561">
        <v>546</v>
      </c>
      <c r="B561" s="225">
        <v>40703</v>
      </c>
      <c r="C561" s="74">
        <v>20.399999999999999</v>
      </c>
      <c r="D561" s="74">
        <v>20.399999999999999</v>
      </c>
      <c r="E561" s="74">
        <v>19</v>
      </c>
      <c r="F561" s="74">
        <v>19</v>
      </c>
      <c r="G561" s="75">
        <v>19655800</v>
      </c>
      <c r="H561" s="74">
        <v>19</v>
      </c>
      <c r="I561" s="81">
        <f t="shared" si="40"/>
        <v>1</v>
      </c>
      <c r="J561" s="74">
        <f t="shared" si="41"/>
        <v>20.399999999999999</v>
      </c>
      <c r="K561" s="74">
        <f t="shared" si="42"/>
        <v>20.399999999999999</v>
      </c>
      <c r="L561" s="74">
        <f t="shared" si="43"/>
        <v>19</v>
      </c>
      <c r="M561" s="74">
        <f t="shared" si="44"/>
        <v>19</v>
      </c>
      <c r="N561" s="74"/>
    </row>
    <row r="562" spans="1:14" x14ac:dyDescent="0.25">
      <c r="A562">
        <v>547</v>
      </c>
      <c r="B562" s="225">
        <v>40702</v>
      </c>
      <c r="C562" s="74">
        <v>21.06</v>
      </c>
      <c r="D562" s="74">
        <v>21.61</v>
      </c>
      <c r="E562" s="74">
        <v>19.72</v>
      </c>
      <c r="F562" s="74">
        <v>20.29</v>
      </c>
      <c r="G562" s="75">
        <v>36581000</v>
      </c>
      <c r="H562" s="74">
        <v>20.29</v>
      </c>
      <c r="I562" s="81">
        <f t="shared" si="40"/>
        <v>1</v>
      </c>
      <c r="J562" s="74">
        <f t="shared" si="41"/>
        <v>21.06</v>
      </c>
      <c r="K562" s="74">
        <f t="shared" si="42"/>
        <v>21.61</v>
      </c>
      <c r="L562" s="74">
        <f t="shared" si="43"/>
        <v>19.72</v>
      </c>
      <c r="M562" s="74">
        <f t="shared" si="44"/>
        <v>20.29</v>
      </c>
      <c r="N562" s="74"/>
    </row>
    <row r="563" spans="1:14" x14ac:dyDescent="0.25">
      <c r="A563">
        <v>548</v>
      </c>
      <c r="B563" s="225">
        <v>40701</v>
      </c>
      <c r="C563" s="74">
        <v>24.29</v>
      </c>
      <c r="D563" s="74">
        <v>24.61</v>
      </c>
      <c r="E563" s="74">
        <v>23.9</v>
      </c>
      <c r="F563" s="74">
        <v>24.21</v>
      </c>
      <c r="G563" s="75">
        <v>5399500</v>
      </c>
      <c r="H563" s="74">
        <v>24.21</v>
      </c>
      <c r="I563" s="81">
        <f t="shared" si="40"/>
        <v>1</v>
      </c>
      <c r="J563" s="74">
        <f t="shared" si="41"/>
        <v>24.29</v>
      </c>
      <c r="K563" s="74">
        <f t="shared" si="42"/>
        <v>24.61</v>
      </c>
      <c r="L563" s="74">
        <f t="shared" si="43"/>
        <v>23.9</v>
      </c>
      <c r="M563" s="74">
        <f t="shared" si="44"/>
        <v>24.21</v>
      </c>
      <c r="N563" s="74"/>
    </row>
    <row r="564" spans="1:14" x14ac:dyDescent="0.25">
      <c r="A564">
        <v>549</v>
      </c>
      <c r="B564" s="225">
        <v>40700</v>
      </c>
      <c r="C564" s="74">
        <v>24.8</v>
      </c>
      <c r="D564" s="74">
        <v>25.1</v>
      </c>
      <c r="E564" s="74">
        <v>24.02</v>
      </c>
      <c r="F564" s="74">
        <v>24.08</v>
      </c>
      <c r="G564" s="75">
        <v>5172700</v>
      </c>
      <c r="H564" s="74">
        <v>24.08</v>
      </c>
      <c r="I564" s="81">
        <f t="shared" si="40"/>
        <v>1</v>
      </c>
      <c r="J564" s="74">
        <f t="shared" si="41"/>
        <v>24.8</v>
      </c>
      <c r="K564" s="74">
        <f t="shared" si="42"/>
        <v>25.1</v>
      </c>
      <c r="L564" s="74">
        <f t="shared" si="43"/>
        <v>24.02</v>
      </c>
      <c r="M564" s="74">
        <f t="shared" si="44"/>
        <v>24.08</v>
      </c>
      <c r="N564" s="74"/>
    </row>
    <row r="565" spans="1:14" x14ac:dyDescent="0.25">
      <c r="A565">
        <v>550</v>
      </c>
      <c r="B565" s="225">
        <v>40697</v>
      </c>
      <c r="C565" s="74">
        <v>25.21</v>
      </c>
      <c r="D565" s="74">
        <v>25.55</v>
      </c>
      <c r="E565" s="74">
        <v>24.78</v>
      </c>
      <c r="F565" s="74">
        <v>24.83</v>
      </c>
      <c r="G565" s="75">
        <v>5531800</v>
      </c>
      <c r="H565" s="74">
        <v>24.83</v>
      </c>
      <c r="I565" s="81">
        <f t="shared" si="40"/>
        <v>1</v>
      </c>
      <c r="J565" s="74">
        <f t="shared" si="41"/>
        <v>25.21</v>
      </c>
      <c r="K565" s="74">
        <f t="shared" si="42"/>
        <v>25.55</v>
      </c>
      <c r="L565" s="74">
        <f t="shared" si="43"/>
        <v>24.78</v>
      </c>
      <c r="M565" s="74">
        <f t="shared" si="44"/>
        <v>24.83</v>
      </c>
      <c r="N565" s="74"/>
    </row>
    <row r="566" spans="1:14" x14ac:dyDescent="0.25">
      <c r="A566">
        <v>551</v>
      </c>
      <c r="B566" s="225">
        <v>40696</v>
      </c>
      <c r="C566" s="74">
        <v>25.59</v>
      </c>
      <c r="D566" s="74">
        <v>26.2</v>
      </c>
      <c r="E566" s="74">
        <v>25.45</v>
      </c>
      <c r="F566" s="74">
        <v>25.72</v>
      </c>
      <c r="G566" s="75">
        <v>3485300</v>
      </c>
      <c r="H566" s="74">
        <v>25.72</v>
      </c>
      <c r="I566" s="81">
        <f t="shared" si="40"/>
        <v>1</v>
      </c>
      <c r="J566" s="74">
        <f t="shared" si="41"/>
        <v>25.59</v>
      </c>
      <c r="K566" s="74">
        <f t="shared" si="42"/>
        <v>26.2</v>
      </c>
      <c r="L566" s="74">
        <f t="shared" si="43"/>
        <v>25.45</v>
      </c>
      <c r="M566" s="74">
        <f t="shared" si="44"/>
        <v>25.72</v>
      </c>
      <c r="N566" s="74"/>
    </row>
    <row r="567" spans="1:14" x14ac:dyDescent="0.25">
      <c r="A567">
        <v>552</v>
      </c>
      <c r="B567" s="225">
        <v>40695</v>
      </c>
      <c r="C567" s="74">
        <v>26.57</v>
      </c>
      <c r="D567" s="74">
        <v>27.27</v>
      </c>
      <c r="E567" s="74">
        <v>25.37</v>
      </c>
      <c r="F567" s="74">
        <v>25.48</v>
      </c>
      <c r="G567" s="75">
        <v>6890000</v>
      </c>
      <c r="H567" s="74">
        <v>25.48</v>
      </c>
      <c r="I567" s="81">
        <f t="shared" si="40"/>
        <v>1</v>
      </c>
      <c r="J567" s="74">
        <f t="shared" si="41"/>
        <v>26.57</v>
      </c>
      <c r="K567" s="74">
        <f t="shared" si="42"/>
        <v>27.27</v>
      </c>
      <c r="L567" s="74">
        <f t="shared" si="43"/>
        <v>25.37</v>
      </c>
      <c r="M567" s="74">
        <f t="shared" si="44"/>
        <v>25.48</v>
      </c>
      <c r="N567" s="74"/>
    </row>
    <row r="568" spans="1:14" x14ac:dyDescent="0.25">
      <c r="A568">
        <v>553</v>
      </c>
      <c r="B568" s="225">
        <v>40694</v>
      </c>
      <c r="C568" s="74">
        <v>26.83</v>
      </c>
      <c r="D568" s="74">
        <v>26.98</v>
      </c>
      <c r="E568" s="74">
        <v>26.1</v>
      </c>
      <c r="F568" s="74">
        <v>26.75</v>
      </c>
      <c r="G568" s="75">
        <v>3888600</v>
      </c>
      <c r="H568" s="74">
        <v>26.75</v>
      </c>
      <c r="I568" s="81">
        <f t="shared" si="40"/>
        <v>1</v>
      </c>
      <c r="J568" s="74">
        <f t="shared" si="41"/>
        <v>26.83</v>
      </c>
      <c r="K568" s="74">
        <f t="shared" si="42"/>
        <v>26.98</v>
      </c>
      <c r="L568" s="74">
        <f t="shared" si="43"/>
        <v>26.1</v>
      </c>
      <c r="M568" s="74">
        <f t="shared" si="44"/>
        <v>26.75</v>
      </c>
      <c r="N568" s="74"/>
    </row>
    <row r="569" spans="1:14" x14ac:dyDescent="0.25">
      <c r="A569">
        <v>554</v>
      </c>
      <c r="B569" s="225">
        <v>40690</v>
      </c>
      <c r="C569" s="74">
        <v>26.02</v>
      </c>
      <c r="D569" s="74">
        <v>26.63</v>
      </c>
      <c r="E569" s="74">
        <v>26.02</v>
      </c>
      <c r="F569" s="74">
        <v>26.52</v>
      </c>
      <c r="G569" s="75">
        <v>2563100</v>
      </c>
      <c r="H569" s="74">
        <v>26.52</v>
      </c>
      <c r="I569" s="81">
        <f t="shared" si="40"/>
        <v>1</v>
      </c>
      <c r="J569" s="74">
        <f t="shared" si="41"/>
        <v>26.02</v>
      </c>
      <c r="K569" s="74">
        <f t="shared" si="42"/>
        <v>26.63</v>
      </c>
      <c r="L569" s="74">
        <f t="shared" si="43"/>
        <v>26.02</v>
      </c>
      <c r="M569" s="74">
        <f t="shared" si="44"/>
        <v>26.52</v>
      </c>
      <c r="N569" s="74"/>
    </row>
    <row r="570" spans="1:14" x14ac:dyDescent="0.25">
      <c r="A570">
        <v>555</v>
      </c>
      <c r="B570" s="225">
        <v>40689</v>
      </c>
      <c r="C570" s="74">
        <v>25.9</v>
      </c>
      <c r="D570" s="74">
        <v>26.38</v>
      </c>
      <c r="E570" s="74">
        <v>25.79</v>
      </c>
      <c r="F570" s="74">
        <v>25.97</v>
      </c>
      <c r="G570" s="75">
        <v>3381400</v>
      </c>
      <c r="H570" s="74">
        <v>25.97</v>
      </c>
      <c r="I570" s="81">
        <f t="shared" si="40"/>
        <v>1</v>
      </c>
      <c r="J570" s="74">
        <f t="shared" si="41"/>
        <v>25.9</v>
      </c>
      <c r="K570" s="74">
        <f t="shared" si="42"/>
        <v>26.38</v>
      </c>
      <c r="L570" s="74">
        <f t="shared" si="43"/>
        <v>25.79</v>
      </c>
      <c r="M570" s="74">
        <f t="shared" si="44"/>
        <v>25.97</v>
      </c>
      <c r="N570" s="74"/>
    </row>
    <row r="571" spans="1:14" x14ac:dyDescent="0.25">
      <c r="A571">
        <v>556</v>
      </c>
      <c r="B571" s="225">
        <v>40688</v>
      </c>
      <c r="C571" s="74">
        <v>26.02</v>
      </c>
      <c r="D571" s="74">
        <v>26.2</v>
      </c>
      <c r="E571" s="74">
        <v>25.02</v>
      </c>
      <c r="F571" s="74">
        <v>26.02</v>
      </c>
      <c r="G571" s="75">
        <v>3602200</v>
      </c>
      <c r="H571" s="74">
        <v>26.02</v>
      </c>
      <c r="I571" s="81">
        <f t="shared" si="40"/>
        <v>1</v>
      </c>
      <c r="J571" s="74">
        <f t="shared" si="41"/>
        <v>26.02</v>
      </c>
      <c r="K571" s="74">
        <f t="shared" si="42"/>
        <v>26.2</v>
      </c>
      <c r="L571" s="74">
        <f t="shared" si="43"/>
        <v>25.02</v>
      </c>
      <c r="M571" s="74">
        <f t="shared" si="44"/>
        <v>26.02</v>
      </c>
      <c r="N571" s="74"/>
    </row>
    <row r="572" spans="1:14" x14ac:dyDescent="0.25">
      <c r="A572">
        <v>557</v>
      </c>
      <c r="B572" s="225">
        <v>40687</v>
      </c>
      <c r="C572" s="74">
        <v>25.87</v>
      </c>
      <c r="D572" s="74">
        <v>25.95</v>
      </c>
      <c r="E572" s="74">
        <v>25.06</v>
      </c>
      <c r="F572" s="74">
        <v>25.22</v>
      </c>
      <c r="G572" s="75">
        <v>3679500</v>
      </c>
      <c r="H572" s="74">
        <v>25.22</v>
      </c>
      <c r="I572" s="81">
        <f t="shared" si="40"/>
        <v>1</v>
      </c>
      <c r="J572" s="74">
        <f t="shared" si="41"/>
        <v>25.87</v>
      </c>
      <c r="K572" s="74">
        <f t="shared" si="42"/>
        <v>25.95</v>
      </c>
      <c r="L572" s="74">
        <f t="shared" si="43"/>
        <v>25.06</v>
      </c>
      <c r="M572" s="74">
        <f t="shared" si="44"/>
        <v>25.22</v>
      </c>
      <c r="N572" s="74"/>
    </row>
    <row r="573" spans="1:14" x14ac:dyDescent="0.25">
      <c r="A573">
        <v>558</v>
      </c>
      <c r="B573" s="225">
        <v>40686</v>
      </c>
      <c r="C573" s="74">
        <v>25.77</v>
      </c>
      <c r="D573" s="74">
        <v>26.25</v>
      </c>
      <c r="E573" s="74">
        <v>25.55</v>
      </c>
      <c r="F573" s="74">
        <v>25.74</v>
      </c>
      <c r="G573" s="75">
        <v>3400000</v>
      </c>
      <c r="H573" s="74">
        <v>25.74</v>
      </c>
      <c r="I573" s="81">
        <f t="shared" si="40"/>
        <v>1</v>
      </c>
      <c r="J573" s="74">
        <f t="shared" si="41"/>
        <v>25.77</v>
      </c>
      <c r="K573" s="74">
        <f t="shared" si="42"/>
        <v>26.25</v>
      </c>
      <c r="L573" s="74">
        <f t="shared" si="43"/>
        <v>25.55</v>
      </c>
      <c r="M573" s="74">
        <f t="shared" si="44"/>
        <v>25.74</v>
      </c>
      <c r="N573" s="74"/>
    </row>
    <row r="574" spans="1:14" x14ac:dyDescent="0.25">
      <c r="A574">
        <v>559</v>
      </c>
      <c r="B574" s="225">
        <v>40683</v>
      </c>
      <c r="C574" s="74">
        <v>26.11</v>
      </c>
      <c r="D574" s="74">
        <v>26.48</v>
      </c>
      <c r="E574" s="74">
        <v>25.99</v>
      </c>
      <c r="F574" s="74">
        <v>26.26</v>
      </c>
      <c r="G574" s="75">
        <v>3220500</v>
      </c>
      <c r="H574" s="74">
        <v>26.26</v>
      </c>
      <c r="I574" s="81">
        <f t="shared" si="40"/>
        <v>1</v>
      </c>
      <c r="J574" s="74">
        <f t="shared" si="41"/>
        <v>26.11</v>
      </c>
      <c r="K574" s="74">
        <f t="shared" si="42"/>
        <v>26.48</v>
      </c>
      <c r="L574" s="74">
        <f t="shared" si="43"/>
        <v>25.99</v>
      </c>
      <c r="M574" s="74">
        <f t="shared" si="44"/>
        <v>26.26</v>
      </c>
      <c r="N574" s="74"/>
    </row>
    <row r="575" spans="1:14" x14ac:dyDescent="0.25">
      <c r="A575">
        <v>560</v>
      </c>
      <c r="B575" s="225">
        <v>40682</v>
      </c>
      <c r="C575" s="74">
        <v>25.96</v>
      </c>
      <c r="D575" s="74">
        <v>26.36</v>
      </c>
      <c r="E575" s="74">
        <v>25.64</v>
      </c>
      <c r="F575" s="74">
        <v>26.2</v>
      </c>
      <c r="G575" s="75">
        <v>4891000</v>
      </c>
      <c r="H575" s="74">
        <v>26.2</v>
      </c>
      <c r="I575" s="81">
        <f t="shared" si="40"/>
        <v>1</v>
      </c>
      <c r="J575" s="74">
        <f t="shared" si="41"/>
        <v>25.96</v>
      </c>
      <c r="K575" s="74">
        <f t="shared" si="42"/>
        <v>26.36</v>
      </c>
      <c r="L575" s="74">
        <f t="shared" si="43"/>
        <v>25.64</v>
      </c>
      <c r="M575" s="74">
        <f t="shared" si="44"/>
        <v>26.2</v>
      </c>
      <c r="N575" s="74"/>
    </row>
    <row r="576" spans="1:14" x14ac:dyDescent="0.25">
      <c r="A576">
        <v>561</v>
      </c>
      <c r="B576" s="225">
        <v>40681</v>
      </c>
      <c r="C576" s="74">
        <v>25.6</v>
      </c>
      <c r="D576" s="74">
        <v>25.85</v>
      </c>
      <c r="E576" s="74">
        <v>25.37</v>
      </c>
      <c r="F576" s="74">
        <v>25.66</v>
      </c>
      <c r="G576" s="75">
        <v>5597700</v>
      </c>
      <c r="H576" s="74">
        <v>25.66</v>
      </c>
      <c r="I576" s="81">
        <f t="shared" si="40"/>
        <v>1</v>
      </c>
      <c r="J576" s="74">
        <f t="shared" si="41"/>
        <v>25.6</v>
      </c>
      <c r="K576" s="74">
        <f t="shared" si="42"/>
        <v>25.85</v>
      </c>
      <c r="L576" s="74">
        <f t="shared" si="43"/>
        <v>25.37</v>
      </c>
      <c r="M576" s="74">
        <f t="shared" si="44"/>
        <v>25.66</v>
      </c>
      <c r="N576" s="74"/>
    </row>
    <row r="577" spans="1:14" x14ac:dyDescent="0.25">
      <c r="A577">
        <v>562</v>
      </c>
      <c r="B577" s="225">
        <v>40680</v>
      </c>
      <c r="C577" s="74">
        <v>25.95</v>
      </c>
      <c r="D577" s="74">
        <v>25.95</v>
      </c>
      <c r="E577" s="74">
        <v>24.95</v>
      </c>
      <c r="F577" s="74">
        <v>25.55</v>
      </c>
      <c r="G577" s="75">
        <v>6184000</v>
      </c>
      <c r="H577" s="74">
        <v>25.55</v>
      </c>
      <c r="I577" s="81">
        <f t="shared" si="40"/>
        <v>1</v>
      </c>
      <c r="J577" s="74">
        <f t="shared" si="41"/>
        <v>25.95</v>
      </c>
      <c r="K577" s="74">
        <f t="shared" si="42"/>
        <v>25.95</v>
      </c>
      <c r="L577" s="74">
        <f t="shared" si="43"/>
        <v>24.95</v>
      </c>
      <c r="M577" s="74">
        <f t="shared" si="44"/>
        <v>25.55</v>
      </c>
      <c r="N577" s="74"/>
    </row>
    <row r="578" spans="1:14" x14ac:dyDescent="0.25">
      <c r="A578">
        <v>563</v>
      </c>
      <c r="B578" s="225">
        <v>40679</v>
      </c>
      <c r="C578" s="74">
        <v>26.87</v>
      </c>
      <c r="D578" s="74">
        <v>27.06</v>
      </c>
      <c r="E578" s="74">
        <v>26</v>
      </c>
      <c r="F578" s="74">
        <v>26.04</v>
      </c>
      <c r="G578" s="75">
        <v>4043100</v>
      </c>
      <c r="H578" s="74">
        <v>26.04</v>
      </c>
      <c r="I578" s="81">
        <f t="shared" si="40"/>
        <v>1</v>
      </c>
      <c r="J578" s="74">
        <f t="shared" si="41"/>
        <v>26.87</v>
      </c>
      <c r="K578" s="74">
        <f t="shared" si="42"/>
        <v>27.06</v>
      </c>
      <c r="L578" s="74">
        <f t="shared" si="43"/>
        <v>26</v>
      </c>
      <c r="M578" s="74">
        <f t="shared" si="44"/>
        <v>26.04</v>
      </c>
      <c r="N578" s="74"/>
    </row>
    <row r="579" spans="1:14" x14ac:dyDescent="0.25">
      <c r="A579">
        <v>564</v>
      </c>
      <c r="B579" s="225">
        <v>40676</v>
      </c>
      <c r="C579" s="74">
        <v>27.35</v>
      </c>
      <c r="D579" s="74">
        <v>27.74</v>
      </c>
      <c r="E579" s="74">
        <v>26.77</v>
      </c>
      <c r="F579" s="74">
        <v>27</v>
      </c>
      <c r="G579" s="75">
        <v>2690900</v>
      </c>
      <c r="H579" s="74">
        <v>27</v>
      </c>
      <c r="I579" s="81">
        <f t="shared" si="40"/>
        <v>1</v>
      </c>
      <c r="J579" s="74">
        <f t="shared" si="41"/>
        <v>27.35</v>
      </c>
      <c r="K579" s="74">
        <f t="shared" si="42"/>
        <v>27.74</v>
      </c>
      <c r="L579" s="74">
        <f t="shared" si="43"/>
        <v>26.77</v>
      </c>
      <c r="M579" s="74">
        <f t="shared" si="44"/>
        <v>27</v>
      </c>
      <c r="N579" s="74"/>
    </row>
    <row r="580" spans="1:14" x14ac:dyDescent="0.25">
      <c r="A580">
        <v>565</v>
      </c>
      <c r="B580" s="225">
        <v>40675</v>
      </c>
      <c r="C580" s="74">
        <v>27.11</v>
      </c>
      <c r="D580" s="74">
        <v>27.58</v>
      </c>
      <c r="E580" s="74">
        <v>26.44</v>
      </c>
      <c r="F580" s="74">
        <v>27.31</v>
      </c>
      <c r="G580" s="75">
        <v>3600000</v>
      </c>
      <c r="H580" s="74">
        <v>27.31</v>
      </c>
      <c r="I580" s="81">
        <f t="shared" si="40"/>
        <v>1</v>
      </c>
      <c r="J580" s="74">
        <f t="shared" si="41"/>
        <v>27.11</v>
      </c>
      <c r="K580" s="74">
        <f t="shared" si="42"/>
        <v>27.58</v>
      </c>
      <c r="L580" s="74">
        <f t="shared" si="43"/>
        <v>26.44</v>
      </c>
      <c r="M580" s="74">
        <f t="shared" si="44"/>
        <v>27.31</v>
      </c>
      <c r="N580" s="74"/>
    </row>
    <row r="581" spans="1:14" x14ac:dyDescent="0.25">
      <c r="A581">
        <v>566</v>
      </c>
      <c r="B581" s="225">
        <v>40674</v>
      </c>
      <c r="C581" s="74">
        <v>27.89</v>
      </c>
      <c r="D581" s="74">
        <v>28.14</v>
      </c>
      <c r="E581" s="74">
        <v>27.14</v>
      </c>
      <c r="F581" s="74">
        <v>27.36</v>
      </c>
      <c r="G581" s="75">
        <v>3600000</v>
      </c>
      <c r="H581" s="74">
        <v>27.36</v>
      </c>
      <c r="I581" s="81">
        <f t="shared" si="40"/>
        <v>1</v>
      </c>
      <c r="J581" s="74">
        <f t="shared" si="41"/>
        <v>27.89</v>
      </c>
      <c r="K581" s="74">
        <f t="shared" si="42"/>
        <v>28.14</v>
      </c>
      <c r="L581" s="74">
        <f t="shared" si="43"/>
        <v>27.14</v>
      </c>
      <c r="M581" s="74">
        <f t="shared" si="44"/>
        <v>27.36</v>
      </c>
      <c r="N581" s="74"/>
    </row>
    <row r="582" spans="1:14" x14ac:dyDescent="0.25">
      <c r="A582">
        <v>567</v>
      </c>
      <c r="B582" s="225">
        <v>40673</v>
      </c>
      <c r="C582" s="74">
        <v>27.16</v>
      </c>
      <c r="D582" s="74">
        <v>28.04</v>
      </c>
      <c r="E582" s="74">
        <v>27.01</v>
      </c>
      <c r="F582" s="74">
        <v>27.91</v>
      </c>
      <c r="G582" s="75">
        <v>6595500</v>
      </c>
      <c r="H582" s="74">
        <v>27.91</v>
      </c>
      <c r="I582" s="81">
        <f t="shared" si="40"/>
        <v>1</v>
      </c>
      <c r="J582" s="74">
        <f t="shared" si="41"/>
        <v>27.16</v>
      </c>
      <c r="K582" s="74">
        <f t="shared" si="42"/>
        <v>28.04</v>
      </c>
      <c r="L582" s="74">
        <f t="shared" si="43"/>
        <v>27.01</v>
      </c>
      <c r="M582" s="74">
        <f t="shared" si="44"/>
        <v>27.91</v>
      </c>
      <c r="N582" s="74"/>
    </row>
    <row r="583" spans="1:14" x14ac:dyDescent="0.25">
      <c r="A583">
        <v>568</v>
      </c>
      <c r="B583" s="225">
        <v>40672</v>
      </c>
      <c r="C583" s="74">
        <v>27.08</v>
      </c>
      <c r="D583" s="74">
        <v>27.16</v>
      </c>
      <c r="E583" s="74">
        <v>26.69</v>
      </c>
      <c r="F583" s="74">
        <v>26.92</v>
      </c>
      <c r="G583" s="75">
        <v>2788700</v>
      </c>
      <c r="H583" s="74">
        <v>26.92</v>
      </c>
      <c r="I583" s="81">
        <f t="shared" si="40"/>
        <v>1</v>
      </c>
      <c r="J583" s="74">
        <f t="shared" si="41"/>
        <v>27.08</v>
      </c>
      <c r="K583" s="74">
        <f t="shared" si="42"/>
        <v>27.16</v>
      </c>
      <c r="L583" s="74">
        <f t="shared" si="43"/>
        <v>26.69</v>
      </c>
      <c r="M583" s="74">
        <f t="shared" si="44"/>
        <v>26.92</v>
      </c>
      <c r="N583" s="74"/>
    </row>
    <row r="584" spans="1:14" x14ac:dyDescent="0.25">
      <c r="A584">
        <v>569</v>
      </c>
      <c r="B584" s="225">
        <v>40669</v>
      </c>
      <c r="C584" s="74">
        <v>28</v>
      </c>
      <c r="D584" s="74">
        <v>28.09</v>
      </c>
      <c r="E584" s="74">
        <v>26.9</v>
      </c>
      <c r="F584" s="74">
        <v>27.06</v>
      </c>
      <c r="G584" s="75">
        <v>3654400</v>
      </c>
      <c r="H584" s="74">
        <v>27.06</v>
      </c>
      <c r="I584" s="81">
        <f t="shared" si="40"/>
        <v>1</v>
      </c>
      <c r="J584" s="74">
        <f t="shared" si="41"/>
        <v>28</v>
      </c>
      <c r="K584" s="74">
        <f t="shared" si="42"/>
        <v>28.09</v>
      </c>
      <c r="L584" s="74">
        <f t="shared" si="43"/>
        <v>26.9</v>
      </c>
      <c r="M584" s="74">
        <f t="shared" si="44"/>
        <v>27.06</v>
      </c>
      <c r="N584" s="74"/>
    </row>
    <row r="585" spans="1:14" x14ac:dyDescent="0.25">
      <c r="A585">
        <v>570</v>
      </c>
      <c r="B585" s="225">
        <v>40668</v>
      </c>
      <c r="C585" s="74">
        <v>27.26</v>
      </c>
      <c r="D585" s="74">
        <v>28.33</v>
      </c>
      <c r="E585" s="74">
        <v>27.18</v>
      </c>
      <c r="F585" s="74">
        <v>27.48</v>
      </c>
      <c r="G585" s="75">
        <v>5500000</v>
      </c>
      <c r="H585" s="74">
        <v>27.48</v>
      </c>
      <c r="I585" s="81">
        <f t="shared" si="40"/>
        <v>1</v>
      </c>
      <c r="J585" s="74">
        <f t="shared" si="41"/>
        <v>27.26</v>
      </c>
      <c r="K585" s="74">
        <f t="shared" si="42"/>
        <v>28.33</v>
      </c>
      <c r="L585" s="74">
        <f t="shared" si="43"/>
        <v>27.18</v>
      </c>
      <c r="M585" s="74">
        <f t="shared" si="44"/>
        <v>27.48</v>
      </c>
      <c r="N585" s="74"/>
    </row>
    <row r="586" spans="1:14" x14ac:dyDescent="0.25">
      <c r="A586">
        <v>571</v>
      </c>
      <c r="B586" s="225">
        <v>40667</v>
      </c>
      <c r="C586" s="74">
        <v>27.54</v>
      </c>
      <c r="D586" s="74">
        <v>27.72</v>
      </c>
      <c r="E586" s="74">
        <v>26.35</v>
      </c>
      <c r="F586" s="74">
        <v>27.14</v>
      </c>
      <c r="G586" s="75">
        <v>4292400</v>
      </c>
      <c r="H586" s="74">
        <v>27.14</v>
      </c>
      <c r="I586" s="81">
        <f t="shared" si="40"/>
        <v>1</v>
      </c>
      <c r="J586" s="74">
        <f t="shared" si="41"/>
        <v>27.54</v>
      </c>
      <c r="K586" s="74">
        <f t="shared" si="42"/>
        <v>27.72</v>
      </c>
      <c r="L586" s="74">
        <f t="shared" si="43"/>
        <v>26.35</v>
      </c>
      <c r="M586" s="74">
        <f t="shared" si="44"/>
        <v>27.14</v>
      </c>
      <c r="N586" s="74"/>
    </row>
    <row r="587" spans="1:14" x14ac:dyDescent="0.25">
      <c r="A587">
        <v>572</v>
      </c>
      <c r="B587" s="225">
        <v>40666</v>
      </c>
      <c r="C587" s="74">
        <v>27.44</v>
      </c>
      <c r="D587" s="74">
        <v>27.73</v>
      </c>
      <c r="E587" s="74">
        <v>27.02</v>
      </c>
      <c r="F587" s="74">
        <v>27.62</v>
      </c>
      <c r="G587" s="75">
        <v>3000000</v>
      </c>
      <c r="H587" s="74">
        <v>27.62</v>
      </c>
      <c r="I587" s="81">
        <f t="shared" si="40"/>
        <v>1</v>
      </c>
      <c r="J587" s="74">
        <f t="shared" si="41"/>
        <v>27.44</v>
      </c>
      <c r="K587" s="74">
        <f t="shared" si="42"/>
        <v>27.73</v>
      </c>
      <c r="L587" s="74">
        <f t="shared" si="43"/>
        <v>27.02</v>
      </c>
      <c r="M587" s="74">
        <f t="shared" si="44"/>
        <v>27.62</v>
      </c>
      <c r="N587" s="74"/>
    </row>
    <row r="588" spans="1:14" x14ac:dyDescent="0.25">
      <c r="A588">
        <v>573</v>
      </c>
      <c r="B588" s="225">
        <v>40665</v>
      </c>
      <c r="C588" s="74">
        <v>28.36</v>
      </c>
      <c r="D588" s="74">
        <v>28.44</v>
      </c>
      <c r="E588" s="74">
        <v>27.43</v>
      </c>
      <c r="F588" s="74">
        <v>27.62</v>
      </c>
      <c r="G588" s="75">
        <v>3644500</v>
      </c>
      <c r="H588" s="74">
        <v>27.62</v>
      </c>
      <c r="I588" s="81">
        <f t="shared" si="40"/>
        <v>1</v>
      </c>
      <c r="J588" s="74">
        <f t="shared" si="41"/>
        <v>28.36</v>
      </c>
      <c r="K588" s="74">
        <f t="shared" si="42"/>
        <v>28.44</v>
      </c>
      <c r="L588" s="74">
        <f t="shared" si="43"/>
        <v>27.43</v>
      </c>
      <c r="M588" s="74">
        <f t="shared" si="44"/>
        <v>27.62</v>
      </c>
      <c r="N588" s="74"/>
    </row>
    <row r="589" spans="1:14" x14ac:dyDescent="0.25">
      <c r="A589">
        <v>574</v>
      </c>
      <c r="B589" s="225">
        <v>40662</v>
      </c>
      <c r="C589" s="74">
        <v>27.67</v>
      </c>
      <c r="D589" s="74">
        <v>28.78</v>
      </c>
      <c r="E589" s="74">
        <v>27.47</v>
      </c>
      <c r="F589" s="74">
        <v>28.24</v>
      </c>
      <c r="G589" s="75">
        <v>4312600</v>
      </c>
      <c r="H589" s="74">
        <v>28.24</v>
      </c>
      <c r="I589" s="81">
        <f t="shared" si="40"/>
        <v>1</v>
      </c>
      <c r="J589" s="74">
        <f t="shared" si="41"/>
        <v>27.67</v>
      </c>
      <c r="K589" s="74">
        <f t="shared" si="42"/>
        <v>28.78</v>
      </c>
      <c r="L589" s="74">
        <f t="shared" si="43"/>
        <v>27.47</v>
      </c>
      <c r="M589" s="74">
        <f t="shared" si="44"/>
        <v>28.24</v>
      </c>
      <c r="N589" s="74"/>
    </row>
    <row r="590" spans="1:14" x14ac:dyDescent="0.25">
      <c r="A590">
        <v>575</v>
      </c>
      <c r="B590" s="225">
        <v>40661</v>
      </c>
      <c r="C590" s="74">
        <v>27.7</v>
      </c>
      <c r="D590" s="74">
        <v>28</v>
      </c>
      <c r="E590" s="74">
        <v>27.29</v>
      </c>
      <c r="F590" s="74">
        <v>27.8</v>
      </c>
      <c r="G590" s="75">
        <v>3300000</v>
      </c>
      <c r="H590" s="74">
        <v>27.8</v>
      </c>
      <c r="I590" s="81">
        <f t="shared" si="40"/>
        <v>1</v>
      </c>
      <c r="J590" s="74">
        <f t="shared" si="41"/>
        <v>27.7</v>
      </c>
      <c r="K590" s="74">
        <f t="shared" si="42"/>
        <v>28</v>
      </c>
      <c r="L590" s="74">
        <f t="shared" si="43"/>
        <v>27.29</v>
      </c>
      <c r="M590" s="74">
        <f t="shared" si="44"/>
        <v>27.8</v>
      </c>
      <c r="N590" s="74"/>
    </row>
    <row r="591" spans="1:14" x14ac:dyDescent="0.25">
      <c r="A591">
        <v>576</v>
      </c>
      <c r="B591" s="225">
        <v>40660</v>
      </c>
      <c r="C591" s="74">
        <v>27.74</v>
      </c>
      <c r="D591" s="74">
        <v>27.91</v>
      </c>
      <c r="E591" s="74">
        <v>27.53</v>
      </c>
      <c r="F591" s="74">
        <v>27.8</v>
      </c>
      <c r="G591" s="75">
        <v>3751400</v>
      </c>
      <c r="H591" s="74">
        <v>27.8</v>
      </c>
      <c r="I591" s="81">
        <f t="shared" si="40"/>
        <v>1</v>
      </c>
      <c r="J591" s="74">
        <f t="shared" si="41"/>
        <v>27.74</v>
      </c>
      <c r="K591" s="74">
        <f t="shared" si="42"/>
        <v>27.91</v>
      </c>
      <c r="L591" s="74">
        <f t="shared" si="43"/>
        <v>27.53</v>
      </c>
      <c r="M591" s="74">
        <f t="shared" si="44"/>
        <v>27.8</v>
      </c>
      <c r="N591" s="74"/>
    </row>
    <row r="592" spans="1:14" x14ac:dyDescent="0.25">
      <c r="A592">
        <v>577</v>
      </c>
      <c r="B592" s="225">
        <v>40659</v>
      </c>
      <c r="C592" s="74">
        <v>27.7</v>
      </c>
      <c r="D592" s="74">
        <v>27.95</v>
      </c>
      <c r="E592" s="74">
        <v>27.3</v>
      </c>
      <c r="F592" s="74">
        <v>27.64</v>
      </c>
      <c r="G592" s="75">
        <v>3100000</v>
      </c>
      <c r="H592" s="74">
        <v>27.64</v>
      </c>
      <c r="I592" s="81">
        <f t="shared" si="40"/>
        <v>1</v>
      </c>
      <c r="J592" s="74">
        <f t="shared" si="41"/>
        <v>27.7</v>
      </c>
      <c r="K592" s="74">
        <f t="shared" si="42"/>
        <v>27.95</v>
      </c>
      <c r="L592" s="74">
        <f t="shared" si="43"/>
        <v>27.3</v>
      </c>
      <c r="M592" s="74">
        <f t="shared" si="44"/>
        <v>27.64</v>
      </c>
      <c r="N592" s="74"/>
    </row>
    <row r="593" spans="1:14" x14ac:dyDescent="0.25">
      <c r="A593">
        <v>578</v>
      </c>
      <c r="B593" s="225">
        <v>40658</v>
      </c>
      <c r="C593" s="74">
        <v>27.56</v>
      </c>
      <c r="D593" s="74">
        <v>27.94</v>
      </c>
      <c r="E593" s="74">
        <v>27.12</v>
      </c>
      <c r="F593" s="74">
        <v>27.46</v>
      </c>
      <c r="G593" s="75">
        <v>3317600</v>
      </c>
      <c r="H593" s="74">
        <v>27.46</v>
      </c>
      <c r="I593" s="81">
        <f t="shared" ref="I593:I656" si="45">H593/F593</f>
        <v>1</v>
      </c>
      <c r="J593" s="74">
        <f t="shared" ref="J593:J656" si="46">ROUND($I593*C593,2)</f>
        <v>27.56</v>
      </c>
      <c r="K593" s="74">
        <f t="shared" ref="K593:K656" si="47">ROUND($I593*D593,2)</f>
        <v>27.94</v>
      </c>
      <c r="L593" s="74">
        <f t="shared" ref="L593:L656" si="48">ROUND($I593*E593,2)</f>
        <v>27.12</v>
      </c>
      <c r="M593" s="74">
        <f t="shared" ref="M593:M656" si="49">ROUND($I593*F593,2)</f>
        <v>27.46</v>
      </c>
      <c r="N593" s="74"/>
    </row>
    <row r="594" spans="1:14" x14ac:dyDescent="0.25">
      <c r="A594">
        <v>579</v>
      </c>
      <c r="B594" s="225">
        <v>40654</v>
      </c>
      <c r="C594" s="74">
        <v>27.15</v>
      </c>
      <c r="D594" s="74">
        <v>28.15</v>
      </c>
      <c r="E594" s="74">
        <v>26.95</v>
      </c>
      <c r="F594" s="74">
        <v>27.52</v>
      </c>
      <c r="G594" s="75">
        <v>7252100</v>
      </c>
      <c r="H594" s="74">
        <v>27.52</v>
      </c>
      <c r="I594" s="81">
        <f t="shared" si="45"/>
        <v>1</v>
      </c>
      <c r="J594" s="74">
        <f t="shared" si="46"/>
        <v>27.15</v>
      </c>
      <c r="K594" s="74">
        <f t="shared" si="47"/>
        <v>28.15</v>
      </c>
      <c r="L594" s="74">
        <f t="shared" si="48"/>
        <v>26.95</v>
      </c>
      <c r="M594" s="74">
        <f t="shared" si="49"/>
        <v>27.52</v>
      </c>
      <c r="N594" s="74"/>
    </row>
    <row r="595" spans="1:14" x14ac:dyDescent="0.25">
      <c r="A595">
        <v>580</v>
      </c>
      <c r="B595" s="225">
        <v>40653</v>
      </c>
      <c r="C595" s="74">
        <v>26.4</v>
      </c>
      <c r="D595" s="74">
        <v>26.89</v>
      </c>
      <c r="E595" s="74">
        <v>26.11</v>
      </c>
      <c r="F595" s="74">
        <v>26.8</v>
      </c>
      <c r="G595" s="75">
        <v>4696600</v>
      </c>
      <c r="H595" s="74">
        <v>26.8</v>
      </c>
      <c r="I595" s="81">
        <f t="shared" si="45"/>
        <v>1</v>
      </c>
      <c r="J595" s="74">
        <f t="shared" si="46"/>
        <v>26.4</v>
      </c>
      <c r="K595" s="74">
        <f t="shared" si="47"/>
        <v>26.89</v>
      </c>
      <c r="L595" s="74">
        <f t="shared" si="48"/>
        <v>26.11</v>
      </c>
      <c r="M595" s="74">
        <f t="shared" si="49"/>
        <v>26.8</v>
      </c>
      <c r="N595" s="74"/>
    </row>
    <row r="596" spans="1:14" x14ac:dyDescent="0.25">
      <c r="A596">
        <v>581</v>
      </c>
      <c r="B596" s="225">
        <v>40652</v>
      </c>
      <c r="C596" s="74">
        <v>25.89</v>
      </c>
      <c r="D596" s="74">
        <v>25.98</v>
      </c>
      <c r="E596" s="74">
        <v>25.04</v>
      </c>
      <c r="F596" s="74">
        <v>25.9</v>
      </c>
      <c r="G596" s="75">
        <v>3772300</v>
      </c>
      <c r="H596" s="74">
        <v>25.9</v>
      </c>
      <c r="I596" s="81">
        <f t="shared" si="45"/>
        <v>1</v>
      </c>
      <c r="J596" s="74">
        <f t="shared" si="46"/>
        <v>25.89</v>
      </c>
      <c r="K596" s="74">
        <f t="shared" si="47"/>
        <v>25.98</v>
      </c>
      <c r="L596" s="74">
        <f t="shared" si="48"/>
        <v>25.04</v>
      </c>
      <c r="M596" s="74">
        <f t="shared" si="49"/>
        <v>25.9</v>
      </c>
      <c r="N596" s="74"/>
    </row>
    <row r="597" spans="1:14" x14ac:dyDescent="0.25">
      <c r="A597">
        <v>582</v>
      </c>
      <c r="B597" s="225">
        <v>40651</v>
      </c>
      <c r="C597" s="74">
        <v>25.94</v>
      </c>
      <c r="D597" s="74">
        <v>26.31</v>
      </c>
      <c r="E597" s="74">
        <v>25.63</v>
      </c>
      <c r="F597" s="74">
        <v>25.78</v>
      </c>
      <c r="G597" s="75">
        <v>3908400</v>
      </c>
      <c r="H597" s="74">
        <v>25.78</v>
      </c>
      <c r="I597" s="81">
        <f t="shared" si="45"/>
        <v>1</v>
      </c>
      <c r="J597" s="74">
        <f t="shared" si="46"/>
        <v>25.94</v>
      </c>
      <c r="K597" s="74">
        <f t="shared" si="47"/>
        <v>26.31</v>
      </c>
      <c r="L597" s="74">
        <f t="shared" si="48"/>
        <v>25.63</v>
      </c>
      <c r="M597" s="74">
        <f t="shared" si="49"/>
        <v>25.78</v>
      </c>
      <c r="N597" s="74"/>
    </row>
    <row r="598" spans="1:14" x14ac:dyDescent="0.25">
      <c r="A598">
        <v>583</v>
      </c>
      <c r="B598" s="225">
        <v>40648</v>
      </c>
      <c r="C598" s="74">
        <v>26.7</v>
      </c>
      <c r="D598" s="74">
        <v>26.9</v>
      </c>
      <c r="E598" s="74">
        <v>26.23</v>
      </c>
      <c r="F598" s="74">
        <v>26.41</v>
      </c>
      <c r="G598" s="75">
        <v>3146500</v>
      </c>
      <c r="H598" s="74">
        <v>26.41</v>
      </c>
      <c r="I598" s="81">
        <f t="shared" si="45"/>
        <v>1</v>
      </c>
      <c r="J598" s="74">
        <f t="shared" si="46"/>
        <v>26.7</v>
      </c>
      <c r="K598" s="74">
        <f t="shared" si="47"/>
        <v>26.9</v>
      </c>
      <c r="L598" s="74">
        <f t="shared" si="48"/>
        <v>26.23</v>
      </c>
      <c r="M598" s="74">
        <f t="shared" si="49"/>
        <v>26.41</v>
      </c>
      <c r="N598" s="74"/>
    </row>
    <row r="599" spans="1:14" x14ac:dyDescent="0.25">
      <c r="A599">
        <v>584</v>
      </c>
      <c r="B599" s="225">
        <v>40647</v>
      </c>
      <c r="C599" s="74">
        <v>26.07</v>
      </c>
      <c r="D599" s="74">
        <v>26.77</v>
      </c>
      <c r="E599" s="74">
        <v>26</v>
      </c>
      <c r="F599" s="74">
        <v>26.7</v>
      </c>
      <c r="G599" s="75">
        <v>4437500</v>
      </c>
      <c r="H599" s="74">
        <v>26.7</v>
      </c>
      <c r="I599" s="81">
        <f t="shared" si="45"/>
        <v>1</v>
      </c>
      <c r="J599" s="74">
        <f t="shared" si="46"/>
        <v>26.07</v>
      </c>
      <c r="K599" s="74">
        <f t="shared" si="47"/>
        <v>26.77</v>
      </c>
      <c r="L599" s="74">
        <f t="shared" si="48"/>
        <v>26</v>
      </c>
      <c r="M599" s="74">
        <f t="shared" si="49"/>
        <v>26.7</v>
      </c>
      <c r="N599" s="74"/>
    </row>
    <row r="600" spans="1:14" x14ac:dyDescent="0.25">
      <c r="A600">
        <v>585</v>
      </c>
      <c r="B600" s="225">
        <v>40646</v>
      </c>
      <c r="C600" s="74">
        <v>25.99</v>
      </c>
      <c r="D600" s="74">
        <v>26.9</v>
      </c>
      <c r="E600" s="74">
        <v>25.84</v>
      </c>
      <c r="F600" s="74">
        <v>26.54</v>
      </c>
      <c r="G600" s="75">
        <v>7908700</v>
      </c>
      <c r="H600" s="74">
        <v>26.54</v>
      </c>
      <c r="I600" s="81">
        <f t="shared" si="45"/>
        <v>1</v>
      </c>
      <c r="J600" s="74">
        <f t="shared" si="46"/>
        <v>25.99</v>
      </c>
      <c r="K600" s="74">
        <f t="shared" si="47"/>
        <v>26.9</v>
      </c>
      <c r="L600" s="74">
        <f t="shared" si="48"/>
        <v>25.84</v>
      </c>
      <c r="M600" s="74">
        <f t="shared" si="49"/>
        <v>26.54</v>
      </c>
      <c r="N600" s="74"/>
    </row>
    <row r="601" spans="1:14" x14ac:dyDescent="0.25">
      <c r="A601">
        <v>586</v>
      </c>
      <c r="B601" s="225">
        <v>40645</v>
      </c>
      <c r="C601" s="74">
        <v>25</v>
      </c>
      <c r="D601" s="74">
        <v>25.47</v>
      </c>
      <c r="E601" s="74">
        <v>24.58</v>
      </c>
      <c r="F601" s="74">
        <v>25.4</v>
      </c>
      <c r="G601" s="75">
        <v>4513100</v>
      </c>
      <c r="H601" s="74">
        <v>25.4</v>
      </c>
      <c r="I601" s="81">
        <f t="shared" si="45"/>
        <v>1</v>
      </c>
      <c r="J601" s="74">
        <f t="shared" si="46"/>
        <v>25</v>
      </c>
      <c r="K601" s="74">
        <f t="shared" si="47"/>
        <v>25.47</v>
      </c>
      <c r="L601" s="74">
        <f t="shared" si="48"/>
        <v>24.58</v>
      </c>
      <c r="M601" s="74">
        <f t="shared" si="49"/>
        <v>25.4</v>
      </c>
      <c r="N601" s="74"/>
    </row>
    <row r="602" spans="1:14" x14ac:dyDescent="0.25">
      <c r="A602">
        <v>587</v>
      </c>
      <c r="B602" s="225">
        <v>40644</v>
      </c>
      <c r="C602" s="74">
        <v>26.09</v>
      </c>
      <c r="D602" s="74">
        <v>26.21</v>
      </c>
      <c r="E602" s="74">
        <v>24.98</v>
      </c>
      <c r="F602" s="74">
        <v>25.31</v>
      </c>
      <c r="G602" s="75">
        <v>5900600</v>
      </c>
      <c r="H602" s="74">
        <v>25.31</v>
      </c>
      <c r="I602" s="81">
        <f t="shared" si="45"/>
        <v>1</v>
      </c>
      <c r="J602" s="74">
        <f t="shared" si="46"/>
        <v>26.09</v>
      </c>
      <c r="K602" s="74">
        <f t="shared" si="47"/>
        <v>26.21</v>
      </c>
      <c r="L602" s="74">
        <f t="shared" si="48"/>
        <v>24.98</v>
      </c>
      <c r="M602" s="74">
        <f t="shared" si="49"/>
        <v>25.31</v>
      </c>
      <c r="N602" s="74"/>
    </row>
    <row r="603" spans="1:14" x14ac:dyDescent="0.25">
      <c r="A603">
        <v>588</v>
      </c>
      <c r="B603" s="225">
        <v>40641</v>
      </c>
      <c r="C603" s="74">
        <v>26.38</v>
      </c>
      <c r="D603" s="74">
        <v>26.59</v>
      </c>
      <c r="E603" s="74">
        <v>25.7</v>
      </c>
      <c r="F603" s="74">
        <v>26.14</v>
      </c>
      <c r="G603" s="75">
        <v>2895900</v>
      </c>
      <c r="H603" s="74">
        <v>26.14</v>
      </c>
      <c r="I603" s="81">
        <f t="shared" si="45"/>
        <v>1</v>
      </c>
      <c r="J603" s="74">
        <f t="shared" si="46"/>
        <v>26.38</v>
      </c>
      <c r="K603" s="74">
        <f t="shared" si="47"/>
        <v>26.59</v>
      </c>
      <c r="L603" s="74">
        <f t="shared" si="48"/>
        <v>25.7</v>
      </c>
      <c r="M603" s="74">
        <f t="shared" si="49"/>
        <v>26.14</v>
      </c>
      <c r="N603" s="74"/>
    </row>
    <row r="604" spans="1:14" x14ac:dyDescent="0.25">
      <c r="A604">
        <v>589</v>
      </c>
      <c r="B604" s="225">
        <v>40640</v>
      </c>
      <c r="C604" s="74">
        <v>26.6</v>
      </c>
      <c r="D604" s="74">
        <v>26.74</v>
      </c>
      <c r="E604" s="74">
        <v>26.08</v>
      </c>
      <c r="F604" s="74">
        <v>26.24</v>
      </c>
      <c r="G604" s="75">
        <v>3161100</v>
      </c>
      <c r="H604" s="74">
        <v>26.24</v>
      </c>
      <c r="I604" s="81">
        <f t="shared" si="45"/>
        <v>1</v>
      </c>
      <c r="J604" s="74">
        <f t="shared" si="46"/>
        <v>26.6</v>
      </c>
      <c r="K604" s="74">
        <f t="shared" si="47"/>
        <v>26.74</v>
      </c>
      <c r="L604" s="74">
        <f t="shared" si="48"/>
        <v>26.08</v>
      </c>
      <c r="M604" s="74">
        <f t="shared" si="49"/>
        <v>26.24</v>
      </c>
      <c r="N604" s="74"/>
    </row>
    <row r="605" spans="1:14" x14ac:dyDescent="0.25">
      <c r="A605">
        <v>590</v>
      </c>
      <c r="B605" s="225">
        <v>40639</v>
      </c>
      <c r="C605" s="74">
        <v>26.58</v>
      </c>
      <c r="D605" s="74">
        <v>27.1</v>
      </c>
      <c r="E605" s="74">
        <v>26.09</v>
      </c>
      <c r="F605" s="74">
        <v>26.65</v>
      </c>
      <c r="G605" s="75">
        <v>6876300</v>
      </c>
      <c r="H605" s="74">
        <v>26.65</v>
      </c>
      <c r="I605" s="81">
        <f t="shared" si="45"/>
        <v>1</v>
      </c>
      <c r="J605" s="74">
        <f t="shared" si="46"/>
        <v>26.58</v>
      </c>
      <c r="K605" s="74">
        <f t="shared" si="47"/>
        <v>27.1</v>
      </c>
      <c r="L605" s="74">
        <f t="shared" si="48"/>
        <v>26.09</v>
      </c>
      <c r="M605" s="74">
        <f t="shared" si="49"/>
        <v>26.65</v>
      </c>
      <c r="N605" s="74"/>
    </row>
    <row r="606" spans="1:14" x14ac:dyDescent="0.25">
      <c r="A606">
        <v>591</v>
      </c>
      <c r="B606" s="225">
        <v>40638</v>
      </c>
      <c r="C606" s="74">
        <v>25.75</v>
      </c>
      <c r="D606" s="74">
        <v>27.41</v>
      </c>
      <c r="E606" s="74">
        <v>25.66</v>
      </c>
      <c r="F606" s="74">
        <v>26.55</v>
      </c>
      <c r="G606" s="75">
        <v>10388100</v>
      </c>
      <c r="H606" s="74">
        <v>26.55</v>
      </c>
      <c r="I606" s="81">
        <f t="shared" si="45"/>
        <v>1</v>
      </c>
      <c r="J606" s="74">
        <f t="shared" si="46"/>
        <v>25.75</v>
      </c>
      <c r="K606" s="74">
        <f t="shared" si="47"/>
        <v>27.41</v>
      </c>
      <c r="L606" s="74">
        <f t="shared" si="48"/>
        <v>25.66</v>
      </c>
      <c r="M606" s="74">
        <f t="shared" si="49"/>
        <v>26.55</v>
      </c>
      <c r="N606" s="74"/>
    </row>
    <row r="607" spans="1:14" x14ac:dyDescent="0.25">
      <c r="A607">
        <v>592</v>
      </c>
      <c r="B607" s="225">
        <v>40637</v>
      </c>
      <c r="C607" s="74">
        <v>25.46</v>
      </c>
      <c r="D607" s="74">
        <v>25.62</v>
      </c>
      <c r="E607" s="74">
        <v>24.84</v>
      </c>
      <c r="F607" s="74">
        <v>25.07</v>
      </c>
      <c r="G607" s="75">
        <v>3376700</v>
      </c>
      <c r="H607" s="74">
        <v>25.07</v>
      </c>
      <c r="I607" s="81">
        <f t="shared" si="45"/>
        <v>1</v>
      </c>
      <c r="J607" s="74">
        <f t="shared" si="46"/>
        <v>25.46</v>
      </c>
      <c r="K607" s="74">
        <f t="shared" si="47"/>
        <v>25.62</v>
      </c>
      <c r="L607" s="74">
        <f t="shared" si="48"/>
        <v>24.84</v>
      </c>
      <c r="M607" s="74">
        <f t="shared" si="49"/>
        <v>25.07</v>
      </c>
      <c r="N607" s="74"/>
    </row>
    <row r="608" spans="1:14" x14ac:dyDescent="0.25">
      <c r="A608">
        <v>593</v>
      </c>
      <c r="B608" s="225">
        <v>40634</v>
      </c>
      <c r="C608" s="74">
        <v>25.56</v>
      </c>
      <c r="D608" s="74">
        <v>25.75</v>
      </c>
      <c r="E608" s="74">
        <v>25</v>
      </c>
      <c r="F608" s="74">
        <v>25.35</v>
      </c>
      <c r="G608" s="75">
        <v>6201000</v>
      </c>
      <c r="H608" s="74">
        <v>25.35</v>
      </c>
      <c r="I608" s="81">
        <f t="shared" si="45"/>
        <v>1</v>
      </c>
      <c r="J608" s="74">
        <f t="shared" si="46"/>
        <v>25.56</v>
      </c>
      <c r="K608" s="74">
        <f t="shared" si="47"/>
        <v>25.75</v>
      </c>
      <c r="L608" s="74">
        <f t="shared" si="48"/>
        <v>25</v>
      </c>
      <c r="M608" s="74">
        <f t="shared" si="49"/>
        <v>25.35</v>
      </c>
      <c r="N608" s="74"/>
    </row>
    <row r="609" spans="1:14" x14ac:dyDescent="0.25">
      <c r="A609">
        <v>594</v>
      </c>
      <c r="B609" s="225">
        <v>40633</v>
      </c>
      <c r="C609" s="74">
        <v>25.51</v>
      </c>
      <c r="D609" s="74">
        <v>26.78</v>
      </c>
      <c r="E609" s="74">
        <v>25.51</v>
      </c>
      <c r="F609" s="74">
        <v>25.94</v>
      </c>
      <c r="G609" s="75">
        <v>9266500</v>
      </c>
      <c r="H609" s="74">
        <v>25.94</v>
      </c>
      <c r="I609" s="81">
        <f t="shared" si="45"/>
        <v>1</v>
      </c>
      <c r="J609" s="74">
        <f t="shared" si="46"/>
        <v>25.51</v>
      </c>
      <c r="K609" s="74">
        <f t="shared" si="47"/>
        <v>26.78</v>
      </c>
      <c r="L609" s="74">
        <f t="shared" si="48"/>
        <v>25.51</v>
      </c>
      <c r="M609" s="74">
        <f t="shared" si="49"/>
        <v>25.94</v>
      </c>
      <c r="N609" s="74"/>
    </row>
    <row r="610" spans="1:14" x14ac:dyDescent="0.25">
      <c r="A610">
        <v>595</v>
      </c>
      <c r="B610" s="225">
        <v>40632</v>
      </c>
      <c r="C610" s="74">
        <v>24.83</v>
      </c>
      <c r="D610" s="74">
        <v>25.99</v>
      </c>
      <c r="E610" s="74">
        <v>24.43</v>
      </c>
      <c r="F610" s="74">
        <v>25.58</v>
      </c>
      <c r="G610" s="75">
        <v>9065400</v>
      </c>
      <c r="H610" s="74">
        <v>25.58</v>
      </c>
      <c r="I610" s="81">
        <f t="shared" si="45"/>
        <v>1</v>
      </c>
      <c r="J610" s="74">
        <f t="shared" si="46"/>
        <v>24.83</v>
      </c>
      <c r="K610" s="74">
        <f t="shared" si="47"/>
        <v>25.99</v>
      </c>
      <c r="L610" s="74">
        <f t="shared" si="48"/>
        <v>24.43</v>
      </c>
      <c r="M610" s="74">
        <f t="shared" si="49"/>
        <v>25.58</v>
      </c>
      <c r="N610" s="74"/>
    </row>
    <row r="611" spans="1:14" x14ac:dyDescent="0.25">
      <c r="A611">
        <v>596</v>
      </c>
      <c r="B611" s="225">
        <v>40631</v>
      </c>
      <c r="C611" s="74">
        <v>23.28</v>
      </c>
      <c r="D611" s="74">
        <v>24.34</v>
      </c>
      <c r="E611" s="74">
        <v>23.2</v>
      </c>
      <c r="F611" s="74">
        <v>24.34</v>
      </c>
      <c r="G611" s="75">
        <v>4544600</v>
      </c>
      <c r="H611" s="74">
        <v>24.34</v>
      </c>
      <c r="I611" s="81">
        <f t="shared" si="45"/>
        <v>1</v>
      </c>
      <c r="J611" s="74">
        <f t="shared" si="46"/>
        <v>23.28</v>
      </c>
      <c r="K611" s="74">
        <f t="shared" si="47"/>
        <v>24.34</v>
      </c>
      <c r="L611" s="74">
        <f t="shared" si="48"/>
        <v>23.2</v>
      </c>
      <c r="M611" s="74">
        <f t="shared" si="49"/>
        <v>24.34</v>
      </c>
      <c r="N611" s="74"/>
    </row>
    <row r="612" spans="1:14" x14ac:dyDescent="0.25">
      <c r="A612">
        <v>597</v>
      </c>
      <c r="B612" s="225">
        <v>40630</v>
      </c>
      <c r="C612" s="74">
        <v>24.08</v>
      </c>
      <c r="D612" s="74">
        <v>24.19</v>
      </c>
      <c r="E612" s="74">
        <v>23.35</v>
      </c>
      <c r="F612" s="74">
        <v>23.4</v>
      </c>
      <c r="G612" s="75">
        <v>4818400</v>
      </c>
      <c r="H612" s="74">
        <v>23.4</v>
      </c>
      <c r="I612" s="81">
        <f t="shared" si="45"/>
        <v>1</v>
      </c>
      <c r="J612" s="74">
        <f t="shared" si="46"/>
        <v>24.08</v>
      </c>
      <c r="K612" s="74">
        <f t="shared" si="47"/>
        <v>24.19</v>
      </c>
      <c r="L612" s="74">
        <f t="shared" si="48"/>
        <v>23.35</v>
      </c>
      <c r="M612" s="74">
        <f t="shared" si="49"/>
        <v>23.4</v>
      </c>
      <c r="N612" s="74"/>
    </row>
    <row r="613" spans="1:14" x14ac:dyDescent="0.25">
      <c r="A613">
        <v>598</v>
      </c>
      <c r="B613" s="225">
        <v>40627</v>
      </c>
      <c r="C613" s="74">
        <v>24.22</v>
      </c>
      <c r="D613" s="74">
        <v>24.5</v>
      </c>
      <c r="E613" s="74">
        <v>23.68</v>
      </c>
      <c r="F613" s="74">
        <v>24</v>
      </c>
      <c r="G613" s="75">
        <v>5399100</v>
      </c>
      <c r="H613" s="74">
        <v>24</v>
      </c>
      <c r="I613" s="81">
        <f t="shared" si="45"/>
        <v>1</v>
      </c>
      <c r="J613" s="74">
        <f t="shared" si="46"/>
        <v>24.22</v>
      </c>
      <c r="K613" s="74">
        <f t="shared" si="47"/>
        <v>24.5</v>
      </c>
      <c r="L613" s="74">
        <f t="shared" si="48"/>
        <v>23.68</v>
      </c>
      <c r="M613" s="74">
        <f t="shared" si="49"/>
        <v>24</v>
      </c>
      <c r="N613" s="74"/>
    </row>
    <row r="614" spans="1:14" x14ac:dyDescent="0.25">
      <c r="A614">
        <v>599</v>
      </c>
      <c r="B614" s="225">
        <v>40626</v>
      </c>
      <c r="C614" s="74">
        <v>23.2</v>
      </c>
      <c r="D614" s="74">
        <v>24.38</v>
      </c>
      <c r="E614" s="74">
        <v>23.15</v>
      </c>
      <c r="F614" s="74">
        <v>24.25</v>
      </c>
      <c r="G614" s="75">
        <v>8263500</v>
      </c>
      <c r="H614" s="74">
        <v>24.25</v>
      </c>
      <c r="I614" s="81">
        <f t="shared" si="45"/>
        <v>1</v>
      </c>
      <c r="J614" s="74">
        <f t="shared" si="46"/>
        <v>23.2</v>
      </c>
      <c r="K614" s="74">
        <f t="shared" si="47"/>
        <v>24.38</v>
      </c>
      <c r="L614" s="74">
        <f t="shared" si="48"/>
        <v>23.15</v>
      </c>
      <c r="M614" s="74">
        <f t="shared" si="49"/>
        <v>24.25</v>
      </c>
      <c r="N614" s="74"/>
    </row>
    <row r="615" spans="1:14" x14ac:dyDescent="0.25">
      <c r="A615">
        <v>600</v>
      </c>
      <c r="B615" s="225">
        <v>40625</v>
      </c>
      <c r="C615" s="74">
        <v>22.22</v>
      </c>
      <c r="D615" s="74">
        <v>23.13</v>
      </c>
      <c r="E615" s="74">
        <v>22.2</v>
      </c>
      <c r="F615" s="74">
        <v>22.89</v>
      </c>
      <c r="G615" s="75">
        <v>7552000</v>
      </c>
      <c r="H615" s="74">
        <v>22.89</v>
      </c>
      <c r="I615" s="81">
        <f t="shared" si="45"/>
        <v>1</v>
      </c>
      <c r="J615" s="74">
        <f t="shared" si="46"/>
        <v>22.22</v>
      </c>
      <c r="K615" s="74">
        <f t="shared" si="47"/>
        <v>23.13</v>
      </c>
      <c r="L615" s="74">
        <f t="shared" si="48"/>
        <v>22.2</v>
      </c>
      <c r="M615" s="74">
        <f t="shared" si="49"/>
        <v>22.89</v>
      </c>
      <c r="N615" s="74"/>
    </row>
    <row r="616" spans="1:14" x14ac:dyDescent="0.25">
      <c r="A616">
        <v>601</v>
      </c>
      <c r="B616" s="225">
        <v>40624</v>
      </c>
      <c r="C616" s="74">
        <v>23.43</v>
      </c>
      <c r="D616" s="74">
        <v>23.7</v>
      </c>
      <c r="E616" s="74">
        <v>22.23</v>
      </c>
      <c r="F616" s="74">
        <v>22.32</v>
      </c>
      <c r="G616" s="75">
        <v>14837800</v>
      </c>
      <c r="H616" s="74">
        <v>22.32</v>
      </c>
      <c r="I616" s="81">
        <f t="shared" si="45"/>
        <v>1</v>
      </c>
      <c r="J616" s="74">
        <f t="shared" si="46"/>
        <v>23.43</v>
      </c>
      <c r="K616" s="74">
        <f t="shared" si="47"/>
        <v>23.7</v>
      </c>
      <c r="L616" s="74">
        <f t="shared" si="48"/>
        <v>22.23</v>
      </c>
      <c r="M616" s="74">
        <f t="shared" si="49"/>
        <v>22.32</v>
      </c>
      <c r="N616" s="74"/>
    </row>
    <row r="617" spans="1:14" x14ac:dyDescent="0.25">
      <c r="A617">
        <v>602</v>
      </c>
      <c r="B617" s="225">
        <v>40623</v>
      </c>
      <c r="C617" s="74">
        <v>23.48</v>
      </c>
      <c r="D617" s="74">
        <v>24.04</v>
      </c>
      <c r="E617" s="74">
        <v>22.57</v>
      </c>
      <c r="F617" s="74">
        <v>24.02</v>
      </c>
      <c r="G617" s="75">
        <v>6619500</v>
      </c>
      <c r="H617" s="74">
        <v>24.02</v>
      </c>
      <c r="I617" s="81">
        <f t="shared" si="45"/>
        <v>1</v>
      </c>
      <c r="J617" s="74">
        <f t="shared" si="46"/>
        <v>23.48</v>
      </c>
      <c r="K617" s="74">
        <f t="shared" si="47"/>
        <v>24.04</v>
      </c>
      <c r="L617" s="74">
        <f t="shared" si="48"/>
        <v>22.57</v>
      </c>
      <c r="M617" s="74">
        <f t="shared" si="49"/>
        <v>24.02</v>
      </c>
      <c r="N617" s="74"/>
    </row>
    <row r="618" spans="1:14" x14ac:dyDescent="0.25">
      <c r="A618">
        <v>603</v>
      </c>
      <c r="B618" s="225">
        <v>40620</v>
      </c>
      <c r="C618" s="74">
        <v>25.04</v>
      </c>
      <c r="D618" s="74">
        <v>25.17</v>
      </c>
      <c r="E618" s="74">
        <v>22.97</v>
      </c>
      <c r="F618" s="74">
        <v>23.1</v>
      </c>
      <c r="G618" s="75">
        <v>11687000</v>
      </c>
      <c r="H618" s="74">
        <v>23.1</v>
      </c>
      <c r="I618" s="81">
        <f t="shared" si="45"/>
        <v>1</v>
      </c>
      <c r="J618" s="74">
        <f t="shared" si="46"/>
        <v>25.04</v>
      </c>
      <c r="K618" s="74">
        <f t="shared" si="47"/>
        <v>25.17</v>
      </c>
      <c r="L618" s="74">
        <f t="shared" si="48"/>
        <v>22.97</v>
      </c>
      <c r="M618" s="74">
        <f t="shared" si="49"/>
        <v>23.1</v>
      </c>
      <c r="N618" s="74"/>
    </row>
    <row r="619" spans="1:14" x14ac:dyDescent="0.25">
      <c r="A619">
        <v>604</v>
      </c>
      <c r="B619" s="225">
        <v>40619</v>
      </c>
      <c r="C619" s="74">
        <v>25.31</v>
      </c>
      <c r="D619" s="74">
        <v>25.45</v>
      </c>
      <c r="E619" s="74">
        <v>24.31</v>
      </c>
      <c r="F619" s="74">
        <v>24.74</v>
      </c>
      <c r="G619" s="75">
        <v>7429500</v>
      </c>
      <c r="H619" s="74">
        <v>24.74</v>
      </c>
      <c r="I619" s="81">
        <f t="shared" si="45"/>
        <v>1</v>
      </c>
      <c r="J619" s="74">
        <f t="shared" si="46"/>
        <v>25.31</v>
      </c>
      <c r="K619" s="74">
        <f t="shared" si="47"/>
        <v>25.45</v>
      </c>
      <c r="L619" s="74">
        <f t="shared" si="48"/>
        <v>24.31</v>
      </c>
      <c r="M619" s="74">
        <f t="shared" si="49"/>
        <v>24.74</v>
      </c>
      <c r="N619" s="74"/>
    </row>
    <row r="620" spans="1:14" x14ac:dyDescent="0.25">
      <c r="A620">
        <v>605</v>
      </c>
      <c r="B620" s="225">
        <v>40618</v>
      </c>
      <c r="C620" s="74">
        <v>24.69</v>
      </c>
      <c r="D620" s="74">
        <v>25.74</v>
      </c>
      <c r="E620" s="74">
        <v>24.69</v>
      </c>
      <c r="F620" s="74">
        <v>25.07</v>
      </c>
      <c r="G620" s="75">
        <v>7991000</v>
      </c>
      <c r="H620" s="74">
        <v>25.07</v>
      </c>
      <c r="I620" s="81">
        <f t="shared" si="45"/>
        <v>1</v>
      </c>
      <c r="J620" s="74">
        <f t="shared" si="46"/>
        <v>24.69</v>
      </c>
      <c r="K620" s="74">
        <f t="shared" si="47"/>
        <v>25.74</v>
      </c>
      <c r="L620" s="74">
        <f t="shared" si="48"/>
        <v>24.69</v>
      </c>
      <c r="M620" s="74">
        <f t="shared" si="49"/>
        <v>25.07</v>
      </c>
      <c r="N620" s="74"/>
    </row>
    <row r="621" spans="1:14" x14ac:dyDescent="0.25">
      <c r="A621">
        <v>606</v>
      </c>
      <c r="B621" s="225">
        <v>40617</v>
      </c>
      <c r="C621" s="74">
        <v>23.9</v>
      </c>
      <c r="D621" s="74">
        <v>24.87</v>
      </c>
      <c r="E621" s="74">
        <v>23.52</v>
      </c>
      <c r="F621" s="74">
        <v>24.66</v>
      </c>
      <c r="G621" s="75">
        <v>4973300</v>
      </c>
      <c r="H621" s="74">
        <v>24.66</v>
      </c>
      <c r="I621" s="81">
        <f t="shared" si="45"/>
        <v>1</v>
      </c>
      <c r="J621" s="74">
        <f t="shared" si="46"/>
        <v>23.9</v>
      </c>
      <c r="K621" s="74">
        <f t="shared" si="47"/>
        <v>24.87</v>
      </c>
      <c r="L621" s="74">
        <f t="shared" si="48"/>
        <v>23.52</v>
      </c>
      <c r="M621" s="74">
        <f t="shared" si="49"/>
        <v>24.66</v>
      </c>
      <c r="N621" s="74"/>
    </row>
    <row r="622" spans="1:14" x14ac:dyDescent="0.25">
      <c r="A622">
        <v>607</v>
      </c>
      <c r="B622" s="225">
        <v>40616</v>
      </c>
      <c r="C622" s="74">
        <v>24.8</v>
      </c>
      <c r="D622" s="74">
        <v>25.4</v>
      </c>
      <c r="E622" s="74">
        <v>24.57</v>
      </c>
      <c r="F622" s="74">
        <v>24.66</v>
      </c>
      <c r="G622" s="75">
        <v>3896400</v>
      </c>
      <c r="H622" s="74">
        <v>24.66</v>
      </c>
      <c r="I622" s="81">
        <f t="shared" si="45"/>
        <v>1</v>
      </c>
      <c r="J622" s="74">
        <f t="shared" si="46"/>
        <v>24.8</v>
      </c>
      <c r="K622" s="74">
        <f t="shared" si="47"/>
        <v>25.4</v>
      </c>
      <c r="L622" s="74">
        <f t="shared" si="48"/>
        <v>24.57</v>
      </c>
      <c r="M622" s="74">
        <f t="shared" si="49"/>
        <v>24.66</v>
      </c>
      <c r="N622" s="74"/>
    </row>
    <row r="623" spans="1:14" x14ac:dyDescent="0.25">
      <c r="A623">
        <v>608</v>
      </c>
      <c r="B623" s="225">
        <v>40613</v>
      </c>
      <c r="C623" s="74">
        <v>23.9</v>
      </c>
      <c r="D623" s="74">
        <v>25</v>
      </c>
      <c r="E623" s="74">
        <v>23.7</v>
      </c>
      <c r="F623" s="74">
        <v>24.93</v>
      </c>
      <c r="G623" s="75">
        <v>7055500</v>
      </c>
      <c r="H623" s="74">
        <v>24.93</v>
      </c>
      <c r="I623" s="81">
        <f t="shared" si="45"/>
        <v>1</v>
      </c>
      <c r="J623" s="74">
        <f t="shared" si="46"/>
        <v>23.9</v>
      </c>
      <c r="K623" s="74">
        <f t="shared" si="47"/>
        <v>25</v>
      </c>
      <c r="L623" s="74">
        <f t="shared" si="48"/>
        <v>23.7</v>
      </c>
      <c r="M623" s="74">
        <f t="shared" si="49"/>
        <v>24.93</v>
      </c>
      <c r="N623" s="74"/>
    </row>
    <row r="624" spans="1:14" x14ac:dyDescent="0.25">
      <c r="A624">
        <v>609</v>
      </c>
      <c r="B624" s="225">
        <v>40612</v>
      </c>
      <c r="C624" s="74">
        <v>24.01</v>
      </c>
      <c r="D624" s="74">
        <v>24.58</v>
      </c>
      <c r="E624" s="74">
        <v>23.61</v>
      </c>
      <c r="F624" s="74">
        <v>23.63</v>
      </c>
      <c r="G624" s="75">
        <v>7251600</v>
      </c>
      <c r="H624" s="74">
        <v>23.63</v>
      </c>
      <c r="I624" s="81">
        <f t="shared" si="45"/>
        <v>1</v>
      </c>
      <c r="J624" s="74">
        <f t="shared" si="46"/>
        <v>24.01</v>
      </c>
      <c r="K624" s="74">
        <f t="shared" si="47"/>
        <v>24.58</v>
      </c>
      <c r="L624" s="74">
        <f t="shared" si="48"/>
        <v>23.61</v>
      </c>
      <c r="M624" s="74">
        <f t="shared" si="49"/>
        <v>23.63</v>
      </c>
      <c r="N624" s="74"/>
    </row>
    <row r="625" spans="1:14" x14ac:dyDescent="0.25">
      <c r="A625">
        <v>610</v>
      </c>
      <c r="B625" s="225">
        <v>40611</v>
      </c>
      <c r="C625" s="74">
        <v>24.47</v>
      </c>
      <c r="D625" s="74">
        <v>25.24</v>
      </c>
      <c r="E625" s="74">
        <v>24.04</v>
      </c>
      <c r="F625" s="74">
        <v>24.33</v>
      </c>
      <c r="G625" s="75">
        <v>11647000</v>
      </c>
      <c r="H625" s="74">
        <v>24.33</v>
      </c>
      <c r="I625" s="81">
        <f t="shared" si="45"/>
        <v>1</v>
      </c>
      <c r="J625" s="74">
        <f t="shared" si="46"/>
        <v>24.47</v>
      </c>
      <c r="K625" s="74">
        <f t="shared" si="47"/>
        <v>25.24</v>
      </c>
      <c r="L625" s="74">
        <f t="shared" si="48"/>
        <v>24.04</v>
      </c>
      <c r="M625" s="74">
        <f t="shared" si="49"/>
        <v>24.33</v>
      </c>
      <c r="N625" s="74"/>
    </row>
    <row r="626" spans="1:14" x14ac:dyDescent="0.25">
      <c r="A626">
        <v>611</v>
      </c>
      <c r="B626" s="225">
        <v>40610</v>
      </c>
      <c r="C626" s="74">
        <v>26.39</v>
      </c>
      <c r="D626" s="74">
        <v>26.39</v>
      </c>
      <c r="E626" s="74">
        <v>25.32</v>
      </c>
      <c r="F626" s="74">
        <v>25.68</v>
      </c>
      <c r="G626" s="75">
        <v>8859200</v>
      </c>
      <c r="H626" s="74">
        <v>25.68</v>
      </c>
      <c r="I626" s="81">
        <f t="shared" si="45"/>
        <v>1</v>
      </c>
      <c r="J626" s="74">
        <f t="shared" si="46"/>
        <v>26.39</v>
      </c>
      <c r="K626" s="74">
        <f t="shared" si="47"/>
        <v>26.39</v>
      </c>
      <c r="L626" s="74">
        <f t="shared" si="48"/>
        <v>25.32</v>
      </c>
      <c r="M626" s="74">
        <f t="shared" si="49"/>
        <v>25.68</v>
      </c>
      <c r="N626" s="74"/>
    </row>
    <row r="627" spans="1:14" x14ac:dyDescent="0.25">
      <c r="A627">
        <v>612</v>
      </c>
      <c r="B627" s="225">
        <v>40609</v>
      </c>
      <c r="C627" s="74">
        <v>27.6</v>
      </c>
      <c r="D627" s="74">
        <v>28.38</v>
      </c>
      <c r="E627" s="74">
        <v>24.99</v>
      </c>
      <c r="F627" s="74">
        <v>25.98</v>
      </c>
      <c r="G627" s="75">
        <v>24397900</v>
      </c>
      <c r="H627" s="74">
        <v>25.98</v>
      </c>
      <c r="I627" s="81">
        <f t="shared" si="45"/>
        <v>1</v>
      </c>
      <c r="J627" s="74">
        <f t="shared" si="46"/>
        <v>27.6</v>
      </c>
      <c r="K627" s="74">
        <f t="shared" si="47"/>
        <v>28.38</v>
      </c>
      <c r="L627" s="74">
        <f t="shared" si="48"/>
        <v>24.99</v>
      </c>
      <c r="M627" s="74">
        <f t="shared" si="49"/>
        <v>25.98</v>
      </c>
      <c r="N627" s="74"/>
    </row>
    <row r="628" spans="1:14" x14ac:dyDescent="0.25">
      <c r="A628">
        <v>613</v>
      </c>
      <c r="B628" s="225">
        <v>40606</v>
      </c>
      <c r="C628" s="74">
        <v>28.78</v>
      </c>
      <c r="D628" s="74">
        <v>29.24</v>
      </c>
      <c r="E628" s="74">
        <v>28.12</v>
      </c>
      <c r="F628" s="74">
        <v>28.81</v>
      </c>
      <c r="G628" s="75">
        <v>7156700</v>
      </c>
      <c r="H628" s="74">
        <v>28.81</v>
      </c>
      <c r="I628" s="81">
        <f t="shared" si="45"/>
        <v>1</v>
      </c>
      <c r="J628" s="74">
        <f t="shared" si="46"/>
        <v>28.78</v>
      </c>
      <c r="K628" s="74">
        <f t="shared" si="47"/>
        <v>29.24</v>
      </c>
      <c r="L628" s="74">
        <f t="shared" si="48"/>
        <v>28.12</v>
      </c>
      <c r="M628" s="74">
        <f t="shared" si="49"/>
        <v>28.81</v>
      </c>
      <c r="N628" s="74"/>
    </row>
    <row r="629" spans="1:14" x14ac:dyDescent="0.25">
      <c r="A629">
        <v>614</v>
      </c>
      <c r="B629" s="225">
        <v>40605</v>
      </c>
      <c r="C629" s="74">
        <v>27.92</v>
      </c>
      <c r="D629" s="74">
        <v>28.94</v>
      </c>
      <c r="E629" s="74">
        <v>27.8</v>
      </c>
      <c r="F629" s="74">
        <v>28.71</v>
      </c>
      <c r="G629" s="75">
        <v>6028200</v>
      </c>
      <c r="H629" s="74">
        <v>28.71</v>
      </c>
      <c r="I629" s="81">
        <f t="shared" si="45"/>
        <v>1</v>
      </c>
      <c r="J629" s="74">
        <f t="shared" si="46"/>
        <v>27.92</v>
      </c>
      <c r="K629" s="74">
        <f t="shared" si="47"/>
        <v>28.94</v>
      </c>
      <c r="L629" s="74">
        <f t="shared" si="48"/>
        <v>27.8</v>
      </c>
      <c r="M629" s="74">
        <f t="shared" si="49"/>
        <v>28.71</v>
      </c>
      <c r="N629" s="74"/>
    </row>
    <row r="630" spans="1:14" x14ac:dyDescent="0.25">
      <c r="A630">
        <v>615</v>
      </c>
      <c r="B630" s="225">
        <v>40604</v>
      </c>
      <c r="C630" s="74">
        <v>26.43</v>
      </c>
      <c r="D630" s="74">
        <v>28.8</v>
      </c>
      <c r="E630" s="74">
        <v>26.39</v>
      </c>
      <c r="F630" s="74">
        <v>27.44</v>
      </c>
      <c r="G630" s="75">
        <v>9032300</v>
      </c>
      <c r="H630" s="74">
        <v>27.44</v>
      </c>
      <c r="I630" s="81">
        <f t="shared" si="45"/>
        <v>1</v>
      </c>
      <c r="J630" s="74">
        <f t="shared" si="46"/>
        <v>26.43</v>
      </c>
      <c r="K630" s="74">
        <f t="shared" si="47"/>
        <v>28.8</v>
      </c>
      <c r="L630" s="74">
        <f t="shared" si="48"/>
        <v>26.39</v>
      </c>
      <c r="M630" s="74">
        <f t="shared" si="49"/>
        <v>27.44</v>
      </c>
      <c r="N630" s="74"/>
    </row>
    <row r="631" spans="1:14" x14ac:dyDescent="0.25">
      <c r="A631">
        <v>616</v>
      </c>
      <c r="B631" s="225">
        <v>40603</v>
      </c>
      <c r="C631" s="74">
        <v>27.65</v>
      </c>
      <c r="D631" s="74">
        <v>27.71</v>
      </c>
      <c r="E631" s="74">
        <v>26.05</v>
      </c>
      <c r="F631" s="74">
        <v>26.34</v>
      </c>
      <c r="G631" s="75">
        <v>4001000</v>
      </c>
      <c r="H631" s="74">
        <v>26.34</v>
      </c>
      <c r="I631" s="81">
        <f t="shared" si="45"/>
        <v>1</v>
      </c>
      <c r="J631" s="74">
        <f t="shared" si="46"/>
        <v>27.65</v>
      </c>
      <c r="K631" s="74">
        <f t="shared" si="47"/>
        <v>27.71</v>
      </c>
      <c r="L631" s="74">
        <f t="shared" si="48"/>
        <v>26.05</v>
      </c>
      <c r="M631" s="74">
        <f t="shared" si="49"/>
        <v>26.34</v>
      </c>
      <c r="N631" s="74"/>
    </row>
    <row r="632" spans="1:14" x14ac:dyDescent="0.25">
      <c r="A632">
        <v>617</v>
      </c>
      <c r="B632" s="225">
        <v>40602</v>
      </c>
      <c r="C632" s="74">
        <v>27.8</v>
      </c>
      <c r="D632" s="74">
        <v>28.08</v>
      </c>
      <c r="E632" s="74">
        <v>27.19</v>
      </c>
      <c r="F632" s="74">
        <v>27.57</v>
      </c>
      <c r="G632" s="75">
        <v>3111800</v>
      </c>
      <c r="H632" s="74">
        <v>27.57</v>
      </c>
      <c r="I632" s="81">
        <f t="shared" si="45"/>
        <v>1</v>
      </c>
      <c r="J632" s="74">
        <f t="shared" si="46"/>
        <v>27.8</v>
      </c>
      <c r="K632" s="74">
        <f t="shared" si="47"/>
        <v>28.08</v>
      </c>
      <c r="L632" s="74">
        <f t="shared" si="48"/>
        <v>27.19</v>
      </c>
      <c r="M632" s="74">
        <f t="shared" si="49"/>
        <v>27.57</v>
      </c>
      <c r="N632" s="74"/>
    </row>
    <row r="633" spans="1:14" x14ac:dyDescent="0.25">
      <c r="A633">
        <v>618</v>
      </c>
      <c r="B633" s="225">
        <v>40599</v>
      </c>
      <c r="C633" s="74">
        <v>26.9</v>
      </c>
      <c r="D633" s="74">
        <v>27.58</v>
      </c>
      <c r="E633" s="74">
        <v>26.85</v>
      </c>
      <c r="F633" s="74">
        <v>27.57</v>
      </c>
      <c r="G633" s="75">
        <v>4561000</v>
      </c>
      <c r="H633" s="74">
        <v>27.57</v>
      </c>
      <c r="I633" s="81">
        <f t="shared" si="45"/>
        <v>1</v>
      </c>
      <c r="J633" s="74">
        <f t="shared" si="46"/>
        <v>26.9</v>
      </c>
      <c r="K633" s="74">
        <f t="shared" si="47"/>
        <v>27.58</v>
      </c>
      <c r="L633" s="74">
        <f t="shared" si="48"/>
        <v>26.85</v>
      </c>
      <c r="M633" s="74">
        <f t="shared" si="49"/>
        <v>27.57</v>
      </c>
      <c r="N633" s="74"/>
    </row>
    <row r="634" spans="1:14" x14ac:dyDescent="0.25">
      <c r="A634">
        <v>619</v>
      </c>
      <c r="B634" s="225">
        <v>40598</v>
      </c>
      <c r="C634" s="74">
        <v>26.2</v>
      </c>
      <c r="D634" s="74">
        <v>26.7</v>
      </c>
      <c r="E634" s="74">
        <v>25.75</v>
      </c>
      <c r="F634" s="74">
        <v>26.56</v>
      </c>
      <c r="G634" s="75">
        <v>4677800</v>
      </c>
      <c r="H634" s="74">
        <v>26.56</v>
      </c>
      <c r="I634" s="81">
        <f t="shared" si="45"/>
        <v>1</v>
      </c>
      <c r="J634" s="74">
        <f t="shared" si="46"/>
        <v>26.2</v>
      </c>
      <c r="K634" s="74">
        <f t="shared" si="47"/>
        <v>26.7</v>
      </c>
      <c r="L634" s="74">
        <f t="shared" si="48"/>
        <v>25.75</v>
      </c>
      <c r="M634" s="74">
        <f t="shared" si="49"/>
        <v>26.56</v>
      </c>
      <c r="N634" s="74"/>
    </row>
    <row r="635" spans="1:14" x14ac:dyDescent="0.25">
      <c r="A635">
        <v>620</v>
      </c>
      <c r="B635" s="225">
        <v>40597</v>
      </c>
      <c r="C635" s="74">
        <v>26.28</v>
      </c>
      <c r="D635" s="74">
        <v>26.5</v>
      </c>
      <c r="E635" s="74">
        <v>24.77</v>
      </c>
      <c r="F635" s="74">
        <v>25.56</v>
      </c>
      <c r="G635" s="75">
        <v>5775300</v>
      </c>
      <c r="H635" s="74">
        <v>25.56</v>
      </c>
      <c r="I635" s="81">
        <f t="shared" si="45"/>
        <v>1</v>
      </c>
      <c r="J635" s="74">
        <f t="shared" si="46"/>
        <v>26.28</v>
      </c>
      <c r="K635" s="74">
        <f t="shared" si="47"/>
        <v>26.5</v>
      </c>
      <c r="L635" s="74">
        <f t="shared" si="48"/>
        <v>24.77</v>
      </c>
      <c r="M635" s="74">
        <f t="shared" si="49"/>
        <v>25.56</v>
      </c>
      <c r="N635" s="74"/>
    </row>
    <row r="636" spans="1:14" x14ac:dyDescent="0.25">
      <c r="A636">
        <v>621</v>
      </c>
      <c r="B636" s="225">
        <v>40596</v>
      </c>
      <c r="C636" s="74">
        <v>27.23</v>
      </c>
      <c r="D636" s="74">
        <v>27.49</v>
      </c>
      <c r="E636" s="74">
        <v>25.96</v>
      </c>
      <c r="F636" s="74">
        <v>26.15</v>
      </c>
      <c r="G636" s="75">
        <v>5596300</v>
      </c>
      <c r="H636" s="74">
        <v>26.15</v>
      </c>
      <c r="I636" s="81">
        <f t="shared" si="45"/>
        <v>1</v>
      </c>
      <c r="J636" s="74">
        <f t="shared" si="46"/>
        <v>27.23</v>
      </c>
      <c r="K636" s="74">
        <f t="shared" si="47"/>
        <v>27.49</v>
      </c>
      <c r="L636" s="74">
        <f t="shared" si="48"/>
        <v>25.96</v>
      </c>
      <c r="M636" s="74">
        <f t="shared" si="49"/>
        <v>26.15</v>
      </c>
      <c r="N636" s="74"/>
    </row>
    <row r="637" spans="1:14" x14ac:dyDescent="0.25">
      <c r="A637">
        <v>622</v>
      </c>
      <c r="B637" s="225">
        <v>40592</v>
      </c>
      <c r="C637" s="74">
        <v>27.8</v>
      </c>
      <c r="D637" s="74">
        <v>27.97</v>
      </c>
      <c r="E637" s="74">
        <v>27.32</v>
      </c>
      <c r="F637" s="74">
        <v>27.69</v>
      </c>
      <c r="G637" s="75">
        <v>3571500</v>
      </c>
      <c r="H637" s="74">
        <v>27.69</v>
      </c>
      <c r="I637" s="81">
        <f t="shared" si="45"/>
        <v>1</v>
      </c>
      <c r="J637" s="74">
        <f t="shared" si="46"/>
        <v>27.8</v>
      </c>
      <c r="K637" s="74">
        <f t="shared" si="47"/>
        <v>27.97</v>
      </c>
      <c r="L637" s="74">
        <f t="shared" si="48"/>
        <v>27.32</v>
      </c>
      <c r="M637" s="74">
        <f t="shared" si="49"/>
        <v>27.69</v>
      </c>
      <c r="N637" s="74"/>
    </row>
    <row r="638" spans="1:14" x14ac:dyDescent="0.25">
      <c r="A638">
        <v>623</v>
      </c>
      <c r="B638" s="225">
        <v>40591</v>
      </c>
      <c r="C638" s="74">
        <v>27.58</v>
      </c>
      <c r="D638" s="74">
        <v>27.86</v>
      </c>
      <c r="E638" s="74">
        <v>27.47</v>
      </c>
      <c r="F638" s="74">
        <v>27.74</v>
      </c>
      <c r="G638" s="75">
        <v>3349600</v>
      </c>
      <c r="H638" s="74">
        <v>27.74</v>
      </c>
      <c r="I638" s="81">
        <f t="shared" si="45"/>
        <v>1</v>
      </c>
      <c r="J638" s="74">
        <f t="shared" si="46"/>
        <v>27.58</v>
      </c>
      <c r="K638" s="74">
        <f t="shared" si="47"/>
        <v>27.86</v>
      </c>
      <c r="L638" s="74">
        <f t="shared" si="48"/>
        <v>27.47</v>
      </c>
      <c r="M638" s="74">
        <f t="shared" si="49"/>
        <v>27.74</v>
      </c>
      <c r="N638" s="74"/>
    </row>
    <row r="639" spans="1:14" x14ac:dyDescent="0.25">
      <c r="A639">
        <v>624</v>
      </c>
      <c r="B639" s="225">
        <v>40590</v>
      </c>
      <c r="C639" s="74">
        <v>27.38</v>
      </c>
      <c r="D639" s="74">
        <v>27.84</v>
      </c>
      <c r="E639" s="74">
        <v>27.2</v>
      </c>
      <c r="F639" s="74">
        <v>27.73</v>
      </c>
      <c r="G639" s="75">
        <v>3424300</v>
      </c>
      <c r="H639" s="74">
        <v>27.73</v>
      </c>
      <c r="I639" s="81">
        <f t="shared" si="45"/>
        <v>1</v>
      </c>
      <c r="J639" s="74">
        <f t="shared" si="46"/>
        <v>27.38</v>
      </c>
      <c r="K639" s="74">
        <f t="shared" si="47"/>
        <v>27.84</v>
      </c>
      <c r="L639" s="74">
        <f t="shared" si="48"/>
        <v>27.2</v>
      </c>
      <c r="M639" s="74">
        <f t="shared" si="49"/>
        <v>27.73</v>
      </c>
      <c r="N639" s="74"/>
    </row>
    <row r="640" spans="1:14" x14ac:dyDescent="0.25">
      <c r="A640">
        <v>625</v>
      </c>
      <c r="B640" s="225">
        <v>40589</v>
      </c>
      <c r="C640" s="74">
        <v>27.92</v>
      </c>
      <c r="D640" s="74">
        <v>27.97</v>
      </c>
      <c r="E640" s="74">
        <v>27</v>
      </c>
      <c r="F640" s="74">
        <v>27.25</v>
      </c>
      <c r="G640" s="75">
        <v>6678800</v>
      </c>
      <c r="H640" s="74">
        <v>27.25</v>
      </c>
      <c r="I640" s="81">
        <f t="shared" si="45"/>
        <v>1</v>
      </c>
      <c r="J640" s="74">
        <f t="shared" si="46"/>
        <v>27.92</v>
      </c>
      <c r="K640" s="74">
        <f t="shared" si="47"/>
        <v>27.97</v>
      </c>
      <c r="L640" s="74">
        <f t="shared" si="48"/>
        <v>27</v>
      </c>
      <c r="M640" s="74">
        <f t="shared" si="49"/>
        <v>27.25</v>
      </c>
      <c r="N640" s="74"/>
    </row>
    <row r="641" spans="1:14" x14ac:dyDescent="0.25">
      <c r="A641">
        <v>626</v>
      </c>
      <c r="B641" s="225">
        <v>40588</v>
      </c>
      <c r="C641" s="74">
        <v>28.39</v>
      </c>
      <c r="D641" s="74">
        <v>28.68</v>
      </c>
      <c r="E641" s="74">
        <v>27.66</v>
      </c>
      <c r="F641" s="74">
        <v>28.13</v>
      </c>
      <c r="G641" s="75">
        <v>5670900</v>
      </c>
      <c r="H641" s="74">
        <v>28.13</v>
      </c>
      <c r="I641" s="81">
        <f t="shared" si="45"/>
        <v>1</v>
      </c>
      <c r="J641" s="74">
        <f t="shared" si="46"/>
        <v>28.39</v>
      </c>
      <c r="K641" s="74">
        <f t="shared" si="47"/>
        <v>28.68</v>
      </c>
      <c r="L641" s="74">
        <f t="shared" si="48"/>
        <v>27.66</v>
      </c>
      <c r="M641" s="74">
        <f t="shared" si="49"/>
        <v>28.13</v>
      </c>
      <c r="N641" s="74"/>
    </row>
    <row r="642" spans="1:14" x14ac:dyDescent="0.25">
      <c r="A642">
        <v>627</v>
      </c>
      <c r="B642" s="225">
        <v>40585</v>
      </c>
      <c r="C642" s="74">
        <v>27.2</v>
      </c>
      <c r="D642" s="74">
        <v>28.1</v>
      </c>
      <c r="E642" s="74">
        <v>27.12</v>
      </c>
      <c r="F642" s="74">
        <v>27.84</v>
      </c>
      <c r="G642" s="75">
        <v>6757400</v>
      </c>
      <c r="H642" s="74">
        <v>27.84</v>
      </c>
      <c r="I642" s="81">
        <f t="shared" si="45"/>
        <v>1</v>
      </c>
      <c r="J642" s="74">
        <f t="shared" si="46"/>
        <v>27.2</v>
      </c>
      <c r="K642" s="74">
        <f t="shared" si="47"/>
        <v>28.1</v>
      </c>
      <c r="L642" s="74">
        <f t="shared" si="48"/>
        <v>27.12</v>
      </c>
      <c r="M642" s="74">
        <f t="shared" si="49"/>
        <v>27.84</v>
      </c>
      <c r="N642" s="74"/>
    </row>
    <row r="643" spans="1:14" x14ac:dyDescent="0.25">
      <c r="A643">
        <v>628</v>
      </c>
      <c r="B643" s="225">
        <v>40584</v>
      </c>
      <c r="C643" s="74">
        <v>26.24</v>
      </c>
      <c r="D643" s="74">
        <v>27.9</v>
      </c>
      <c r="E643" s="74">
        <v>25.98</v>
      </c>
      <c r="F643" s="74">
        <v>27.35</v>
      </c>
      <c r="G643" s="75">
        <v>8491400</v>
      </c>
      <c r="H643" s="74">
        <v>27.35</v>
      </c>
      <c r="I643" s="81">
        <f t="shared" si="45"/>
        <v>1</v>
      </c>
      <c r="J643" s="74">
        <f t="shared" si="46"/>
        <v>26.24</v>
      </c>
      <c r="K643" s="74">
        <f t="shared" si="47"/>
        <v>27.9</v>
      </c>
      <c r="L643" s="74">
        <f t="shared" si="48"/>
        <v>25.98</v>
      </c>
      <c r="M643" s="74">
        <f t="shared" si="49"/>
        <v>27.35</v>
      </c>
      <c r="N643" s="74"/>
    </row>
    <row r="644" spans="1:14" x14ac:dyDescent="0.25">
      <c r="A644">
        <v>629</v>
      </c>
      <c r="B644" s="225">
        <v>40583</v>
      </c>
      <c r="C644" s="74">
        <v>27.13</v>
      </c>
      <c r="D644" s="74">
        <v>27.69</v>
      </c>
      <c r="E644" s="74">
        <v>26.33</v>
      </c>
      <c r="F644" s="74">
        <v>26.64</v>
      </c>
      <c r="G644" s="75">
        <v>7430500</v>
      </c>
      <c r="H644" s="74">
        <v>26.64</v>
      </c>
      <c r="I644" s="81">
        <f t="shared" si="45"/>
        <v>1</v>
      </c>
      <c r="J644" s="74">
        <f t="shared" si="46"/>
        <v>27.13</v>
      </c>
      <c r="K644" s="74">
        <f t="shared" si="47"/>
        <v>27.69</v>
      </c>
      <c r="L644" s="74">
        <f t="shared" si="48"/>
        <v>26.33</v>
      </c>
      <c r="M644" s="74">
        <f t="shared" si="49"/>
        <v>26.64</v>
      </c>
      <c r="N644" s="74"/>
    </row>
    <row r="645" spans="1:14" x14ac:dyDescent="0.25">
      <c r="A645">
        <v>630</v>
      </c>
      <c r="B645" s="225">
        <v>40582</v>
      </c>
      <c r="C645" s="74">
        <v>26.77</v>
      </c>
      <c r="D645" s="74">
        <v>26.99</v>
      </c>
      <c r="E645" s="74">
        <v>26.46</v>
      </c>
      <c r="F645" s="74">
        <v>26.88</v>
      </c>
      <c r="G645" s="75">
        <v>3665000</v>
      </c>
      <c r="H645" s="74">
        <v>26.88</v>
      </c>
      <c r="I645" s="81">
        <f t="shared" si="45"/>
        <v>1</v>
      </c>
      <c r="J645" s="74">
        <f t="shared" si="46"/>
        <v>26.77</v>
      </c>
      <c r="K645" s="74">
        <f t="shared" si="47"/>
        <v>26.99</v>
      </c>
      <c r="L645" s="74">
        <f t="shared" si="48"/>
        <v>26.46</v>
      </c>
      <c r="M645" s="74">
        <f t="shared" si="49"/>
        <v>26.88</v>
      </c>
      <c r="N645" s="74"/>
    </row>
    <row r="646" spans="1:14" x14ac:dyDescent="0.25">
      <c r="A646">
        <v>631</v>
      </c>
      <c r="B646" s="225">
        <v>40581</v>
      </c>
      <c r="C646" s="74">
        <v>26.87</v>
      </c>
      <c r="D646" s="74">
        <v>27.23</v>
      </c>
      <c r="E646" s="74">
        <v>26.44</v>
      </c>
      <c r="F646" s="74">
        <v>26.72</v>
      </c>
      <c r="G646" s="75">
        <v>8510300</v>
      </c>
      <c r="H646" s="74">
        <v>26.72</v>
      </c>
      <c r="I646" s="81">
        <f t="shared" si="45"/>
        <v>1</v>
      </c>
      <c r="J646" s="74">
        <f t="shared" si="46"/>
        <v>26.87</v>
      </c>
      <c r="K646" s="74">
        <f t="shared" si="47"/>
        <v>27.23</v>
      </c>
      <c r="L646" s="74">
        <f t="shared" si="48"/>
        <v>26.44</v>
      </c>
      <c r="M646" s="74">
        <f t="shared" si="49"/>
        <v>26.72</v>
      </c>
      <c r="N646" s="74"/>
    </row>
    <row r="647" spans="1:14" x14ac:dyDescent="0.25">
      <c r="A647">
        <v>632</v>
      </c>
      <c r="B647" s="225">
        <v>40578</v>
      </c>
      <c r="C647" s="74">
        <v>25.01</v>
      </c>
      <c r="D647" s="74">
        <v>27.09</v>
      </c>
      <c r="E647" s="74">
        <v>25.01</v>
      </c>
      <c r="F647" s="74">
        <v>26.9</v>
      </c>
      <c r="G647" s="75">
        <v>19113600</v>
      </c>
      <c r="H647" s="74">
        <v>26.9</v>
      </c>
      <c r="I647" s="81">
        <f t="shared" si="45"/>
        <v>1</v>
      </c>
      <c r="J647" s="74">
        <f t="shared" si="46"/>
        <v>25.01</v>
      </c>
      <c r="K647" s="74">
        <f t="shared" si="47"/>
        <v>27.09</v>
      </c>
      <c r="L647" s="74">
        <f t="shared" si="48"/>
        <v>25.01</v>
      </c>
      <c r="M647" s="74">
        <f t="shared" si="49"/>
        <v>26.9</v>
      </c>
      <c r="N647" s="74"/>
    </row>
    <row r="648" spans="1:14" x14ac:dyDescent="0.25">
      <c r="A648">
        <v>633</v>
      </c>
      <c r="B648" s="225">
        <v>40577</v>
      </c>
      <c r="C648" s="74">
        <v>23.31</v>
      </c>
      <c r="D648" s="74">
        <v>23.64</v>
      </c>
      <c r="E648" s="74">
        <v>22.84</v>
      </c>
      <c r="F648" s="74">
        <v>23.55</v>
      </c>
      <c r="G648" s="75">
        <v>3988200</v>
      </c>
      <c r="H648" s="74">
        <v>23.55</v>
      </c>
      <c r="I648" s="81">
        <f t="shared" si="45"/>
        <v>1</v>
      </c>
      <c r="J648" s="74">
        <f t="shared" si="46"/>
        <v>23.31</v>
      </c>
      <c r="K648" s="74">
        <f t="shared" si="47"/>
        <v>23.64</v>
      </c>
      <c r="L648" s="74">
        <f t="shared" si="48"/>
        <v>22.84</v>
      </c>
      <c r="M648" s="74">
        <f t="shared" si="49"/>
        <v>23.55</v>
      </c>
      <c r="N648" s="74"/>
    </row>
    <row r="649" spans="1:14" x14ac:dyDescent="0.25">
      <c r="A649">
        <v>634</v>
      </c>
      <c r="B649" s="225">
        <v>40576</v>
      </c>
      <c r="C649" s="74">
        <v>22.99</v>
      </c>
      <c r="D649" s="74">
        <v>23.62</v>
      </c>
      <c r="E649" s="74">
        <v>22.99</v>
      </c>
      <c r="F649" s="74">
        <v>23.31</v>
      </c>
      <c r="G649" s="75">
        <v>5148700</v>
      </c>
      <c r="H649" s="74">
        <v>23.31</v>
      </c>
      <c r="I649" s="81">
        <f t="shared" si="45"/>
        <v>1</v>
      </c>
      <c r="J649" s="74">
        <f t="shared" si="46"/>
        <v>22.99</v>
      </c>
      <c r="K649" s="74">
        <f t="shared" si="47"/>
        <v>23.62</v>
      </c>
      <c r="L649" s="74">
        <f t="shared" si="48"/>
        <v>22.99</v>
      </c>
      <c r="M649" s="74">
        <f t="shared" si="49"/>
        <v>23.31</v>
      </c>
      <c r="N649" s="74"/>
    </row>
    <row r="650" spans="1:14" x14ac:dyDescent="0.25">
      <c r="A650">
        <v>635</v>
      </c>
      <c r="B650" s="225">
        <v>40575</v>
      </c>
      <c r="C650" s="74">
        <v>22.22</v>
      </c>
      <c r="D650" s="74">
        <v>23.11</v>
      </c>
      <c r="E650" s="74">
        <v>22.17</v>
      </c>
      <c r="F650" s="74">
        <v>23.05</v>
      </c>
      <c r="G650" s="75">
        <v>9081300</v>
      </c>
      <c r="H650" s="74">
        <v>23.05</v>
      </c>
      <c r="I650" s="81">
        <f t="shared" si="45"/>
        <v>1</v>
      </c>
      <c r="J650" s="74">
        <f t="shared" si="46"/>
        <v>22.22</v>
      </c>
      <c r="K650" s="74">
        <f t="shared" si="47"/>
        <v>23.11</v>
      </c>
      <c r="L650" s="74">
        <f t="shared" si="48"/>
        <v>22.17</v>
      </c>
      <c r="M650" s="74">
        <f t="shared" si="49"/>
        <v>23.05</v>
      </c>
      <c r="N650" s="74"/>
    </row>
    <row r="651" spans="1:14" x14ac:dyDescent="0.25">
      <c r="A651">
        <v>636</v>
      </c>
      <c r="B651" s="225">
        <v>40574</v>
      </c>
      <c r="C651" s="74">
        <v>22.52</v>
      </c>
      <c r="D651" s="74">
        <v>22.57</v>
      </c>
      <c r="E651" s="74">
        <v>21.91</v>
      </c>
      <c r="F651" s="74">
        <v>22.03</v>
      </c>
      <c r="G651" s="75">
        <v>15094900</v>
      </c>
      <c r="H651" s="74">
        <v>22.03</v>
      </c>
      <c r="I651" s="81">
        <f t="shared" si="45"/>
        <v>1</v>
      </c>
      <c r="J651" s="74">
        <f t="shared" si="46"/>
        <v>22.52</v>
      </c>
      <c r="K651" s="74">
        <f t="shared" si="47"/>
        <v>22.57</v>
      </c>
      <c r="L651" s="74">
        <f t="shared" si="48"/>
        <v>21.91</v>
      </c>
      <c r="M651" s="74">
        <f t="shared" si="49"/>
        <v>22.03</v>
      </c>
      <c r="N651" s="74"/>
    </row>
    <row r="652" spans="1:14" x14ac:dyDescent="0.25">
      <c r="A652">
        <v>637</v>
      </c>
      <c r="B652" s="225">
        <v>40571</v>
      </c>
      <c r="C652" s="74">
        <v>23.96</v>
      </c>
      <c r="D652" s="74">
        <v>24.48</v>
      </c>
      <c r="E652" s="74">
        <v>23.11</v>
      </c>
      <c r="F652" s="74">
        <v>23.5</v>
      </c>
      <c r="G652" s="75">
        <v>6688500</v>
      </c>
      <c r="H652" s="74">
        <v>23.5</v>
      </c>
      <c r="I652" s="81">
        <f t="shared" si="45"/>
        <v>1</v>
      </c>
      <c r="J652" s="74">
        <f t="shared" si="46"/>
        <v>23.96</v>
      </c>
      <c r="K652" s="74">
        <f t="shared" si="47"/>
        <v>24.48</v>
      </c>
      <c r="L652" s="74">
        <f t="shared" si="48"/>
        <v>23.11</v>
      </c>
      <c r="M652" s="74">
        <f t="shared" si="49"/>
        <v>23.5</v>
      </c>
      <c r="N652" s="74"/>
    </row>
    <row r="653" spans="1:14" x14ac:dyDescent="0.25">
      <c r="A653">
        <v>638</v>
      </c>
      <c r="B653" s="225">
        <v>40570</v>
      </c>
      <c r="C653" s="74">
        <v>23.63</v>
      </c>
      <c r="D653" s="74">
        <v>24.2</v>
      </c>
      <c r="E653" s="74">
        <v>23.47</v>
      </c>
      <c r="F653" s="74">
        <v>23.65</v>
      </c>
      <c r="G653" s="75">
        <v>5970400</v>
      </c>
      <c r="H653" s="74">
        <v>23.65</v>
      </c>
      <c r="I653" s="81">
        <f t="shared" si="45"/>
        <v>1</v>
      </c>
      <c r="J653" s="74">
        <f t="shared" si="46"/>
        <v>23.63</v>
      </c>
      <c r="K653" s="74">
        <f t="shared" si="47"/>
        <v>24.2</v>
      </c>
      <c r="L653" s="74">
        <f t="shared" si="48"/>
        <v>23.47</v>
      </c>
      <c r="M653" s="74">
        <f t="shared" si="49"/>
        <v>23.65</v>
      </c>
      <c r="N653" s="74"/>
    </row>
    <row r="654" spans="1:14" x14ac:dyDescent="0.25">
      <c r="A654">
        <v>639</v>
      </c>
      <c r="B654" s="225">
        <v>40569</v>
      </c>
      <c r="C654" s="74">
        <v>23.62</v>
      </c>
      <c r="D654" s="74">
        <v>23.71</v>
      </c>
      <c r="E654" s="74">
        <v>23.04</v>
      </c>
      <c r="F654" s="74">
        <v>23.31</v>
      </c>
      <c r="G654" s="75">
        <v>10861700</v>
      </c>
      <c r="H654" s="74">
        <v>23.31</v>
      </c>
      <c r="I654" s="81">
        <f t="shared" si="45"/>
        <v>1</v>
      </c>
      <c r="J654" s="74">
        <f t="shared" si="46"/>
        <v>23.62</v>
      </c>
      <c r="K654" s="74">
        <f t="shared" si="47"/>
        <v>23.71</v>
      </c>
      <c r="L654" s="74">
        <f t="shared" si="48"/>
        <v>23.04</v>
      </c>
      <c r="M654" s="74">
        <f t="shared" si="49"/>
        <v>23.31</v>
      </c>
      <c r="N654" s="74"/>
    </row>
    <row r="655" spans="1:14" x14ac:dyDescent="0.25">
      <c r="A655">
        <v>640</v>
      </c>
      <c r="B655" s="225">
        <v>40568</v>
      </c>
      <c r="C655" s="74">
        <v>24.43</v>
      </c>
      <c r="D655" s="74">
        <v>24.67</v>
      </c>
      <c r="E655" s="74">
        <v>23.77</v>
      </c>
      <c r="F655" s="74">
        <v>24.19</v>
      </c>
      <c r="G655" s="75">
        <v>4851300</v>
      </c>
      <c r="H655" s="74">
        <v>24.19</v>
      </c>
      <c r="I655" s="81">
        <f t="shared" si="45"/>
        <v>1</v>
      </c>
      <c r="J655" s="74">
        <f t="shared" si="46"/>
        <v>24.43</v>
      </c>
      <c r="K655" s="74">
        <f t="shared" si="47"/>
        <v>24.67</v>
      </c>
      <c r="L655" s="74">
        <f t="shared" si="48"/>
        <v>23.77</v>
      </c>
      <c r="M655" s="74">
        <f t="shared" si="49"/>
        <v>24.19</v>
      </c>
      <c r="N655" s="74"/>
    </row>
    <row r="656" spans="1:14" x14ac:dyDescent="0.25">
      <c r="A656">
        <v>641</v>
      </c>
      <c r="B656" s="225">
        <v>40567</v>
      </c>
      <c r="C656" s="74">
        <v>23.61</v>
      </c>
      <c r="D656" s="74">
        <v>24.8</v>
      </c>
      <c r="E656" s="74">
        <v>23.34</v>
      </c>
      <c r="F656" s="74">
        <v>24.73</v>
      </c>
      <c r="G656" s="75">
        <v>5034900</v>
      </c>
      <c r="H656" s="74">
        <v>24.73</v>
      </c>
      <c r="I656" s="81">
        <f t="shared" si="45"/>
        <v>1</v>
      </c>
      <c r="J656" s="74">
        <f t="shared" si="46"/>
        <v>23.61</v>
      </c>
      <c r="K656" s="74">
        <f t="shared" si="47"/>
        <v>24.8</v>
      </c>
      <c r="L656" s="74">
        <f t="shared" si="48"/>
        <v>23.34</v>
      </c>
      <c r="M656" s="74">
        <f t="shared" si="49"/>
        <v>24.73</v>
      </c>
      <c r="N656" s="74"/>
    </row>
    <row r="657" spans="1:14" x14ac:dyDescent="0.25">
      <c r="A657">
        <v>642</v>
      </c>
      <c r="B657" s="225">
        <v>40564</v>
      </c>
      <c r="C657" s="74">
        <v>24.41</v>
      </c>
      <c r="D657" s="74">
        <v>24.45</v>
      </c>
      <c r="E657" s="74">
        <v>23.24</v>
      </c>
      <c r="F657" s="74">
        <v>23.6</v>
      </c>
      <c r="G657" s="75">
        <v>6709100</v>
      </c>
      <c r="H657" s="74">
        <v>23.6</v>
      </c>
      <c r="I657" s="81">
        <f t="shared" ref="I657:I720" si="50">H657/F657</f>
        <v>1</v>
      </c>
      <c r="J657" s="74">
        <f t="shared" ref="J657:J720" si="51">ROUND($I657*C657,2)</f>
        <v>24.41</v>
      </c>
      <c r="K657" s="74">
        <f t="shared" ref="K657:K720" si="52">ROUND($I657*D657,2)</f>
        <v>24.45</v>
      </c>
      <c r="L657" s="74">
        <f t="shared" ref="L657:L720" si="53">ROUND($I657*E657,2)</f>
        <v>23.24</v>
      </c>
      <c r="M657" s="74">
        <f t="shared" ref="M657:M720" si="54">ROUND($I657*F657,2)</f>
        <v>23.6</v>
      </c>
      <c r="N657" s="74"/>
    </row>
    <row r="658" spans="1:14" x14ac:dyDescent="0.25">
      <c r="A658">
        <v>643</v>
      </c>
      <c r="B658" s="225">
        <v>40563</v>
      </c>
      <c r="C658" s="74">
        <v>24.35</v>
      </c>
      <c r="D658" s="74">
        <v>24.56</v>
      </c>
      <c r="E658" s="74">
        <v>23.33</v>
      </c>
      <c r="F658" s="74">
        <v>24.1</v>
      </c>
      <c r="G658" s="75">
        <v>7043700</v>
      </c>
      <c r="H658" s="74">
        <v>24.1</v>
      </c>
      <c r="I658" s="81">
        <f t="shared" si="50"/>
        <v>1</v>
      </c>
      <c r="J658" s="74">
        <f t="shared" si="51"/>
        <v>24.35</v>
      </c>
      <c r="K658" s="74">
        <f t="shared" si="52"/>
        <v>24.56</v>
      </c>
      <c r="L658" s="74">
        <f t="shared" si="53"/>
        <v>23.33</v>
      </c>
      <c r="M658" s="74">
        <f t="shared" si="54"/>
        <v>24.1</v>
      </c>
      <c r="N658" s="74"/>
    </row>
    <row r="659" spans="1:14" x14ac:dyDescent="0.25">
      <c r="A659">
        <v>644</v>
      </c>
      <c r="B659" s="225">
        <v>40562</v>
      </c>
      <c r="C659" s="74">
        <v>25.51</v>
      </c>
      <c r="D659" s="74">
        <v>25.68</v>
      </c>
      <c r="E659" s="74">
        <v>24.54</v>
      </c>
      <c r="F659" s="74">
        <v>24.82</v>
      </c>
      <c r="G659" s="75">
        <v>4950600</v>
      </c>
      <c r="H659" s="74">
        <v>24.82</v>
      </c>
      <c r="I659" s="81">
        <f t="shared" si="50"/>
        <v>1</v>
      </c>
      <c r="J659" s="74">
        <f t="shared" si="51"/>
        <v>25.51</v>
      </c>
      <c r="K659" s="74">
        <f t="shared" si="52"/>
        <v>25.68</v>
      </c>
      <c r="L659" s="74">
        <f t="shared" si="53"/>
        <v>24.54</v>
      </c>
      <c r="M659" s="74">
        <f t="shared" si="54"/>
        <v>24.82</v>
      </c>
      <c r="N659" s="74"/>
    </row>
    <row r="660" spans="1:14" x14ac:dyDescent="0.25">
      <c r="A660">
        <v>645</v>
      </c>
      <c r="B660" s="225">
        <v>40561</v>
      </c>
      <c r="C660" s="74">
        <v>25.4</v>
      </c>
      <c r="D660" s="74">
        <v>25.77</v>
      </c>
      <c r="E660" s="74">
        <v>25.08</v>
      </c>
      <c r="F660" s="74">
        <v>25.49</v>
      </c>
      <c r="G660" s="75">
        <v>5695500</v>
      </c>
      <c r="H660" s="74">
        <v>25.49</v>
      </c>
      <c r="I660" s="81">
        <f t="shared" si="50"/>
        <v>1</v>
      </c>
      <c r="J660" s="74">
        <f t="shared" si="51"/>
        <v>25.4</v>
      </c>
      <c r="K660" s="74">
        <f t="shared" si="52"/>
        <v>25.77</v>
      </c>
      <c r="L660" s="74">
        <f t="shared" si="53"/>
        <v>25.08</v>
      </c>
      <c r="M660" s="74">
        <f t="shared" si="54"/>
        <v>25.49</v>
      </c>
      <c r="N660" s="74"/>
    </row>
    <row r="661" spans="1:14" x14ac:dyDescent="0.25">
      <c r="A661">
        <v>646</v>
      </c>
      <c r="B661" s="225">
        <v>40557</v>
      </c>
      <c r="C661" s="74">
        <v>25</v>
      </c>
      <c r="D661" s="74">
        <v>25.39</v>
      </c>
      <c r="E661" s="74">
        <v>24.58</v>
      </c>
      <c r="F661" s="74">
        <v>25.33</v>
      </c>
      <c r="G661" s="75">
        <v>4492400</v>
      </c>
      <c r="H661" s="74">
        <v>25.33</v>
      </c>
      <c r="I661" s="81">
        <f t="shared" si="50"/>
        <v>1</v>
      </c>
      <c r="J661" s="74">
        <f t="shared" si="51"/>
        <v>25</v>
      </c>
      <c r="K661" s="74">
        <f t="shared" si="52"/>
        <v>25.39</v>
      </c>
      <c r="L661" s="74">
        <f t="shared" si="53"/>
        <v>24.58</v>
      </c>
      <c r="M661" s="74">
        <f t="shared" si="54"/>
        <v>25.33</v>
      </c>
      <c r="N661" s="74"/>
    </row>
    <row r="662" spans="1:14" x14ac:dyDescent="0.25">
      <c r="A662">
        <v>647</v>
      </c>
      <c r="B662" s="225">
        <v>40556</v>
      </c>
      <c r="C662" s="74">
        <v>24.98</v>
      </c>
      <c r="D662" s="74">
        <v>25.71</v>
      </c>
      <c r="E662" s="74">
        <v>24.78</v>
      </c>
      <c r="F662" s="74">
        <v>25.05</v>
      </c>
      <c r="G662" s="75">
        <v>6232000</v>
      </c>
      <c r="H662" s="74">
        <v>25.05</v>
      </c>
      <c r="I662" s="81">
        <f t="shared" si="50"/>
        <v>1</v>
      </c>
      <c r="J662" s="74">
        <f t="shared" si="51"/>
        <v>24.98</v>
      </c>
      <c r="K662" s="74">
        <f t="shared" si="52"/>
        <v>25.71</v>
      </c>
      <c r="L662" s="74">
        <f t="shared" si="53"/>
        <v>24.78</v>
      </c>
      <c r="M662" s="74">
        <f t="shared" si="54"/>
        <v>25.05</v>
      </c>
      <c r="N662" s="74"/>
    </row>
    <row r="663" spans="1:14" x14ac:dyDescent="0.25">
      <c r="A663">
        <v>648</v>
      </c>
      <c r="B663" s="225">
        <v>40555</v>
      </c>
      <c r="C663" s="74">
        <v>24.98</v>
      </c>
      <c r="D663" s="74">
        <v>25.07</v>
      </c>
      <c r="E663" s="74">
        <v>24.52</v>
      </c>
      <c r="F663" s="74">
        <v>24.99</v>
      </c>
      <c r="G663" s="75">
        <v>5126200</v>
      </c>
      <c r="H663" s="74">
        <v>24.99</v>
      </c>
      <c r="I663" s="81">
        <f t="shared" si="50"/>
        <v>1</v>
      </c>
      <c r="J663" s="74">
        <f t="shared" si="51"/>
        <v>24.98</v>
      </c>
      <c r="K663" s="74">
        <f t="shared" si="52"/>
        <v>25.07</v>
      </c>
      <c r="L663" s="74">
        <f t="shared" si="53"/>
        <v>24.52</v>
      </c>
      <c r="M663" s="74">
        <f t="shared" si="54"/>
        <v>24.99</v>
      </c>
      <c r="N663" s="74"/>
    </row>
    <row r="664" spans="1:14" x14ac:dyDescent="0.25">
      <c r="A664">
        <v>649</v>
      </c>
      <c r="B664" s="225">
        <v>40554</v>
      </c>
      <c r="C664" s="74">
        <v>25.5</v>
      </c>
      <c r="D664" s="74">
        <v>25.6</v>
      </c>
      <c r="E664" s="74">
        <v>24.59</v>
      </c>
      <c r="F664" s="74">
        <v>24.73</v>
      </c>
      <c r="G664" s="75">
        <v>10230300</v>
      </c>
      <c r="H664" s="74">
        <v>24.73</v>
      </c>
      <c r="I664" s="81">
        <f t="shared" si="50"/>
        <v>1</v>
      </c>
      <c r="J664" s="74">
        <f t="shared" si="51"/>
        <v>25.5</v>
      </c>
      <c r="K664" s="74">
        <f t="shared" si="52"/>
        <v>25.6</v>
      </c>
      <c r="L664" s="74">
        <f t="shared" si="53"/>
        <v>24.59</v>
      </c>
      <c r="M664" s="74">
        <f t="shared" si="54"/>
        <v>24.73</v>
      </c>
      <c r="N664" s="74"/>
    </row>
    <row r="665" spans="1:14" x14ac:dyDescent="0.25">
      <c r="A665">
        <v>650</v>
      </c>
      <c r="B665" s="225">
        <v>40553</v>
      </c>
      <c r="C665" s="74">
        <v>23.75</v>
      </c>
      <c r="D665" s="74">
        <v>24.84</v>
      </c>
      <c r="E665" s="74">
        <v>23.35</v>
      </c>
      <c r="F665" s="74">
        <v>24.82</v>
      </c>
      <c r="G665" s="75">
        <v>7912600</v>
      </c>
      <c r="H665" s="74">
        <v>24.82</v>
      </c>
      <c r="I665" s="81">
        <f t="shared" si="50"/>
        <v>1</v>
      </c>
      <c r="J665" s="74">
        <f t="shared" si="51"/>
        <v>23.75</v>
      </c>
      <c r="K665" s="74">
        <f t="shared" si="52"/>
        <v>24.84</v>
      </c>
      <c r="L665" s="74">
        <f t="shared" si="53"/>
        <v>23.35</v>
      </c>
      <c r="M665" s="74">
        <f t="shared" si="54"/>
        <v>24.82</v>
      </c>
      <c r="N665" s="74"/>
    </row>
    <row r="666" spans="1:14" x14ac:dyDescent="0.25">
      <c r="A666">
        <v>651</v>
      </c>
      <c r="B666" s="225">
        <v>40550</v>
      </c>
      <c r="C666" s="74">
        <v>24.09</v>
      </c>
      <c r="D666" s="74">
        <v>24.19</v>
      </c>
      <c r="E666" s="74">
        <v>23.32</v>
      </c>
      <c r="F666" s="74">
        <v>23.82</v>
      </c>
      <c r="G666" s="75">
        <v>5680000</v>
      </c>
      <c r="H666" s="74">
        <v>23.82</v>
      </c>
      <c r="I666" s="81">
        <f t="shared" si="50"/>
        <v>1</v>
      </c>
      <c r="J666" s="74">
        <f t="shared" si="51"/>
        <v>24.09</v>
      </c>
      <c r="K666" s="74">
        <f t="shared" si="52"/>
        <v>24.19</v>
      </c>
      <c r="L666" s="74">
        <f t="shared" si="53"/>
        <v>23.32</v>
      </c>
      <c r="M666" s="74">
        <f t="shared" si="54"/>
        <v>23.82</v>
      </c>
      <c r="N666" s="74"/>
    </row>
    <row r="667" spans="1:14" x14ac:dyDescent="0.25">
      <c r="A667">
        <v>652</v>
      </c>
      <c r="B667" s="225">
        <v>40549</v>
      </c>
      <c r="C667" s="74">
        <v>23.1</v>
      </c>
      <c r="D667" s="74">
        <v>24.25</v>
      </c>
      <c r="E667" s="74">
        <v>23</v>
      </c>
      <c r="F667" s="74">
        <v>23.99</v>
      </c>
      <c r="G667" s="75">
        <v>13624100</v>
      </c>
      <c r="H667" s="74">
        <v>23.99</v>
      </c>
      <c r="I667" s="81">
        <f t="shared" si="50"/>
        <v>1</v>
      </c>
      <c r="J667" s="74">
        <f t="shared" si="51"/>
        <v>23.1</v>
      </c>
      <c r="K667" s="74">
        <f t="shared" si="52"/>
        <v>24.25</v>
      </c>
      <c r="L667" s="74">
        <f t="shared" si="53"/>
        <v>23</v>
      </c>
      <c r="M667" s="74">
        <f t="shared" si="54"/>
        <v>23.99</v>
      </c>
      <c r="N667" s="74"/>
    </row>
    <row r="668" spans="1:14" x14ac:dyDescent="0.25">
      <c r="A668">
        <v>653</v>
      </c>
      <c r="B668" s="225">
        <v>40548</v>
      </c>
      <c r="C668" s="74">
        <v>22.34</v>
      </c>
      <c r="D668" s="74">
        <v>23.19</v>
      </c>
      <c r="E668" s="74">
        <v>22.26</v>
      </c>
      <c r="F668" s="74">
        <v>22.93</v>
      </c>
      <c r="G668" s="75">
        <v>7039700</v>
      </c>
      <c r="H668" s="74">
        <v>22.93</v>
      </c>
      <c r="I668" s="81">
        <f t="shared" si="50"/>
        <v>1</v>
      </c>
      <c r="J668" s="74">
        <f t="shared" si="51"/>
        <v>22.34</v>
      </c>
      <c r="K668" s="74">
        <f t="shared" si="52"/>
        <v>23.19</v>
      </c>
      <c r="L668" s="74">
        <f t="shared" si="53"/>
        <v>22.26</v>
      </c>
      <c r="M668" s="74">
        <f t="shared" si="54"/>
        <v>22.93</v>
      </c>
      <c r="N668" s="74"/>
    </row>
    <row r="669" spans="1:14" x14ac:dyDescent="0.25">
      <c r="A669">
        <v>654</v>
      </c>
      <c r="B669" s="225">
        <v>40547</v>
      </c>
      <c r="C669" s="74">
        <v>21.83</v>
      </c>
      <c r="D669" s="74">
        <v>22.51</v>
      </c>
      <c r="E669" s="74">
        <v>21.76</v>
      </c>
      <c r="F669" s="74">
        <v>22.48</v>
      </c>
      <c r="G669" s="75">
        <v>8258000</v>
      </c>
      <c r="H669" s="74">
        <v>22.48</v>
      </c>
      <c r="I669" s="81">
        <f t="shared" si="50"/>
        <v>1</v>
      </c>
      <c r="J669" s="74">
        <f t="shared" si="51"/>
        <v>21.83</v>
      </c>
      <c r="K669" s="74">
        <f t="shared" si="52"/>
        <v>22.51</v>
      </c>
      <c r="L669" s="74">
        <f t="shared" si="53"/>
        <v>21.76</v>
      </c>
      <c r="M669" s="74">
        <f t="shared" si="54"/>
        <v>22.48</v>
      </c>
      <c r="N669" s="74"/>
    </row>
    <row r="670" spans="1:14" x14ac:dyDescent="0.25">
      <c r="A670">
        <v>655</v>
      </c>
      <c r="B670" s="225">
        <v>40546</v>
      </c>
      <c r="C670" s="74">
        <v>21.21</v>
      </c>
      <c r="D670" s="74">
        <v>21.87</v>
      </c>
      <c r="E670" s="74">
        <v>21.14</v>
      </c>
      <c r="F670" s="74">
        <v>21.71</v>
      </c>
      <c r="G670" s="75">
        <v>3731800</v>
      </c>
      <c r="H670" s="74">
        <v>21.71</v>
      </c>
      <c r="I670" s="81">
        <f t="shared" si="50"/>
        <v>1</v>
      </c>
      <c r="J670" s="74">
        <f t="shared" si="51"/>
        <v>21.21</v>
      </c>
      <c r="K670" s="74">
        <f t="shared" si="52"/>
        <v>21.87</v>
      </c>
      <c r="L670" s="74">
        <f t="shared" si="53"/>
        <v>21.14</v>
      </c>
      <c r="M670" s="74">
        <f t="shared" si="54"/>
        <v>21.71</v>
      </c>
      <c r="N670" s="74"/>
    </row>
    <row r="671" spans="1:14" x14ac:dyDescent="0.25">
      <c r="A671">
        <v>656</v>
      </c>
      <c r="B671" s="225">
        <v>40543</v>
      </c>
      <c r="C671" s="74">
        <v>21.22</v>
      </c>
      <c r="D671" s="74">
        <v>21.25</v>
      </c>
      <c r="E671" s="74">
        <v>20.92</v>
      </c>
      <c r="F671" s="74">
        <v>21.05</v>
      </c>
      <c r="G671" s="75">
        <v>1857700</v>
      </c>
      <c r="H671" s="74">
        <v>21.05</v>
      </c>
      <c r="I671" s="81">
        <f t="shared" si="50"/>
        <v>1</v>
      </c>
      <c r="J671" s="74">
        <f t="shared" si="51"/>
        <v>21.22</v>
      </c>
      <c r="K671" s="74">
        <f t="shared" si="52"/>
        <v>21.25</v>
      </c>
      <c r="L671" s="74">
        <f t="shared" si="53"/>
        <v>20.92</v>
      </c>
      <c r="M671" s="74">
        <f t="shared" si="54"/>
        <v>21.05</v>
      </c>
      <c r="N671" s="74"/>
    </row>
    <row r="672" spans="1:14" x14ac:dyDescent="0.25">
      <c r="A672">
        <v>657</v>
      </c>
      <c r="B672" s="225">
        <v>40542</v>
      </c>
      <c r="C672" s="74">
        <v>21.02</v>
      </c>
      <c r="D672" s="74">
        <v>21.42</v>
      </c>
      <c r="E672" s="74">
        <v>21.02</v>
      </c>
      <c r="F672" s="74">
        <v>21.22</v>
      </c>
      <c r="G672" s="75">
        <v>2485400</v>
      </c>
      <c r="H672" s="74">
        <v>21.22</v>
      </c>
      <c r="I672" s="81">
        <f t="shared" si="50"/>
        <v>1</v>
      </c>
      <c r="J672" s="74">
        <f t="shared" si="51"/>
        <v>21.02</v>
      </c>
      <c r="K672" s="74">
        <f t="shared" si="52"/>
        <v>21.42</v>
      </c>
      <c r="L672" s="74">
        <f t="shared" si="53"/>
        <v>21.02</v>
      </c>
      <c r="M672" s="74">
        <f t="shared" si="54"/>
        <v>21.22</v>
      </c>
      <c r="N672" s="74"/>
    </row>
    <row r="673" spans="1:14" x14ac:dyDescent="0.25">
      <c r="A673">
        <v>658</v>
      </c>
      <c r="B673" s="225">
        <v>40541</v>
      </c>
      <c r="C673" s="74">
        <v>21.18</v>
      </c>
      <c r="D673" s="74">
        <v>21.23</v>
      </c>
      <c r="E673" s="74">
        <v>20.83</v>
      </c>
      <c r="F673" s="74">
        <v>21.08</v>
      </c>
      <c r="G673" s="75">
        <v>2104500</v>
      </c>
      <c r="H673" s="74">
        <v>21.08</v>
      </c>
      <c r="I673" s="81">
        <f t="shared" si="50"/>
        <v>1</v>
      </c>
      <c r="J673" s="74">
        <f t="shared" si="51"/>
        <v>21.18</v>
      </c>
      <c r="K673" s="74">
        <f t="shared" si="52"/>
        <v>21.23</v>
      </c>
      <c r="L673" s="74">
        <f t="shared" si="53"/>
        <v>20.83</v>
      </c>
      <c r="M673" s="74">
        <f t="shared" si="54"/>
        <v>21.08</v>
      </c>
      <c r="N673" s="74"/>
    </row>
    <row r="674" spans="1:14" x14ac:dyDescent="0.25">
      <c r="A674">
        <v>659</v>
      </c>
      <c r="B674" s="225">
        <v>40540</v>
      </c>
      <c r="C674" s="74">
        <v>21.04</v>
      </c>
      <c r="D674" s="74">
        <v>21.25</v>
      </c>
      <c r="E674" s="74">
        <v>20.91</v>
      </c>
      <c r="F674" s="74">
        <v>21.24</v>
      </c>
      <c r="G674" s="75">
        <v>2615500</v>
      </c>
      <c r="H674" s="74">
        <v>21.24</v>
      </c>
      <c r="I674" s="81">
        <f t="shared" si="50"/>
        <v>1</v>
      </c>
      <c r="J674" s="74">
        <f t="shared" si="51"/>
        <v>21.04</v>
      </c>
      <c r="K674" s="74">
        <f t="shared" si="52"/>
        <v>21.25</v>
      </c>
      <c r="L674" s="74">
        <f t="shared" si="53"/>
        <v>20.91</v>
      </c>
      <c r="M674" s="74">
        <f t="shared" si="54"/>
        <v>21.24</v>
      </c>
      <c r="N674" s="74"/>
    </row>
    <row r="675" spans="1:14" x14ac:dyDescent="0.25">
      <c r="A675">
        <v>660</v>
      </c>
      <c r="B675" s="225">
        <v>40539</v>
      </c>
      <c r="C675" s="74">
        <v>20.56</v>
      </c>
      <c r="D675" s="74">
        <v>21.1</v>
      </c>
      <c r="E675" s="74">
        <v>20.52</v>
      </c>
      <c r="F675" s="74">
        <v>20.96</v>
      </c>
      <c r="G675" s="75">
        <v>2982200</v>
      </c>
      <c r="H675" s="74">
        <v>20.96</v>
      </c>
      <c r="I675" s="81">
        <f t="shared" si="50"/>
        <v>1</v>
      </c>
      <c r="J675" s="74">
        <f t="shared" si="51"/>
        <v>20.56</v>
      </c>
      <c r="K675" s="74">
        <f t="shared" si="52"/>
        <v>21.1</v>
      </c>
      <c r="L675" s="74">
        <f t="shared" si="53"/>
        <v>20.52</v>
      </c>
      <c r="M675" s="74">
        <f t="shared" si="54"/>
        <v>20.96</v>
      </c>
      <c r="N675" s="74"/>
    </row>
    <row r="676" spans="1:14" x14ac:dyDescent="0.25">
      <c r="A676">
        <v>661</v>
      </c>
      <c r="B676" s="225">
        <v>40535</v>
      </c>
      <c r="C676" s="74">
        <v>20.71</v>
      </c>
      <c r="D676" s="74">
        <v>20.93</v>
      </c>
      <c r="E676" s="74">
        <v>20.25</v>
      </c>
      <c r="F676" s="74">
        <v>20.399999999999999</v>
      </c>
      <c r="G676" s="75">
        <v>4845700</v>
      </c>
      <c r="H676" s="74">
        <v>20.399999999999999</v>
      </c>
      <c r="I676" s="81">
        <f t="shared" si="50"/>
        <v>1</v>
      </c>
      <c r="J676" s="74">
        <f t="shared" si="51"/>
        <v>20.71</v>
      </c>
      <c r="K676" s="74">
        <f t="shared" si="52"/>
        <v>20.93</v>
      </c>
      <c r="L676" s="74">
        <f t="shared" si="53"/>
        <v>20.25</v>
      </c>
      <c r="M676" s="74">
        <f t="shared" si="54"/>
        <v>20.399999999999999</v>
      </c>
      <c r="N676" s="74"/>
    </row>
    <row r="677" spans="1:14" x14ac:dyDescent="0.25">
      <c r="A677">
        <v>662</v>
      </c>
      <c r="B677" s="225">
        <v>40534</v>
      </c>
      <c r="C677" s="74">
        <v>21.42</v>
      </c>
      <c r="D677" s="74">
        <v>21.58</v>
      </c>
      <c r="E677" s="74">
        <v>20.71</v>
      </c>
      <c r="F677" s="74">
        <v>20.81</v>
      </c>
      <c r="G677" s="75">
        <v>5376400</v>
      </c>
      <c r="H677" s="74">
        <v>20.81</v>
      </c>
      <c r="I677" s="81">
        <f t="shared" si="50"/>
        <v>1</v>
      </c>
      <c r="J677" s="74">
        <f t="shared" si="51"/>
        <v>21.42</v>
      </c>
      <c r="K677" s="74">
        <f t="shared" si="52"/>
        <v>21.58</v>
      </c>
      <c r="L677" s="74">
        <f t="shared" si="53"/>
        <v>20.71</v>
      </c>
      <c r="M677" s="74">
        <f t="shared" si="54"/>
        <v>20.81</v>
      </c>
      <c r="N677" s="74"/>
    </row>
    <row r="678" spans="1:14" x14ac:dyDescent="0.25">
      <c r="A678">
        <v>663</v>
      </c>
      <c r="B678" s="225">
        <v>40533</v>
      </c>
      <c r="C678" s="74">
        <v>20.97</v>
      </c>
      <c r="D678" s="74">
        <v>21.63</v>
      </c>
      <c r="E678" s="74">
        <v>20.85</v>
      </c>
      <c r="F678" s="74">
        <v>21.48</v>
      </c>
      <c r="G678" s="75">
        <v>4365400</v>
      </c>
      <c r="H678" s="74">
        <v>21.48</v>
      </c>
      <c r="I678" s="81">
        <f t="shared" si="50"/>
        <v>1</v>
      </c>
      <c r="J678" s="74">
        <f t="shared" si="51"/>
        <v>20.97</v>
      </c>
      <c r="K678" s="74">
        <f t="shared" si="52"/>
        <v>21.63</v>
      </c>
      <c r="L678" s="74">
        <f t="shared" si="53"/>
        <v>20.85</v>
      </c>
      <c r="M678" s="74">
        <f t="shared" si="54"/>
        <v>21.48</v>
      </c>
      <c r="N678" s="74"/>
    </row>
    <row r="679" spans="1:14" x14ac:dyDescent="0.25">
      <c r="A679">
        <v>664</v>
      </c>
      <c r="B679" s="225">
        <v>40532</v>
      </c>
      <c r="C679" s="74">
        <v>21.38</v>
      </c>
      <c r="D679" s="74">
        <v>21.53</v>
      </c>
      <c r="E679" s="74">
        <v>20.76</v>
      </c>
      <c r="F679" s="74">
        <v>21.28</v>
      </c>
      <c r="G679" s="75">
        <v>4888100</v>
      </c>
      <c r="H679" s="74">
        <v>21.28</v>
      </c>
      <c r="I679" s="81">
        <f t="shared" si="50"/>
        <v>1</v>
      </c>
      <c r="J679" s="74">
        <f t="shared" si="51"/>
        <v>21.38</v>
      </c>
      <c r="K679" s="74">
        <f t="shared" si="52"/>
        <v>21.53</v>
      </c>
      <c r="L679" s="74">
        <f t="shared" si="53"/>
        <v>20.76</v>
      </c>
      <c r="M679" s="74">
        <f t="shared" si="54"/>
        <v>21.28</v>
      </c>
      <c r="N679" s="74"/>
    </row>
    <row r="680" spans="1:14" x14ac:dyDescent="0.25">
      <c r="A680">
        <v>665</v>
      </c>
      <c r="B680" s="225">
        <v>40529</v>
      </c>
      <c r="C680" s="74">
        <v>20.92</v>
      </c>
      <c r="D680" s="74">
        <v>21.69</v>
      </c>
      <c r="E680" s="74">
        <v>20.56</v>
      </c>
      <c r="F680" s="74">
        <v>21.42</v>
      </c>
      <c r="G680" s="75">
        <v>8143000</v>
      </c>
      <c r="H680" s="74">
        <v>21.42</v>
      </c>
      <c r="I680" s="81">
        <f t="shared" si="50"/>
        <v>1</v>
      </c>
      <c r="J680" s="74">
        <f t="shared" si="51"/>
        <v>20.92</v>
      </c>
      <c r="K680" s="74">
        <f t="shared" si="52"/>
        <v>21.69</v>
      </c>
      <c r="L680" s="74">
        <f t="shared" si="53"/>
        <v>20.56</v>
      </c>
      <c r="M680" s="74">
        <f t="shared" si="54"/>
        <v>21.42</v>
      </c>
      <c r="N680" s="74"/>
    </row>
    <row r="681" spans="1:14" x14ac:dyDescent="0.25">
      <c r="A681">
        <v>666</v>
      </c>
      <c r="B681" s="225">
        <v>40528</v>
      </c>
      <c r="C681" s="74">
        <v>19.5</v>
      </c>
      <c r="D681" s="74">
        <v>20.91</v>
      </c>
      <c r="E681" s="74">
        <v>19.48</v>
      </c>
      <c r="F681" s="74">
        <v>20.86</v>
      </c>
      <c r="G681" s="75">
        <v>13383700</v>
      </c>
      <c r="H681" s="74">
        <v>20.86</v>
      </c>
      <c r="I681" s="81">
        <f t="shared" si="50"/>
        <v>1</v>
      </c>
      <c r="J681" s="74">
        <f t="shared" si="51"/>
        <v>19.5</v>
      </c>
      <c r="K681" s="74">
        <f t="shared" si="52"/>
        <v>20.91</v>
      </c>
      <c r="L681" s="74">
        <f t="shared" si="53"/>
        <v>19.48</v>
      </c>
      <c r="M681" s="74">
        <f t="shared" si="54"/>
        <v>20.86</v>
      </c>
      <c r="N681" s="74"/>
    </row>
    <row r="682" spans="1:14" x14ac:dyDescent="0.25">
      <c r="A682">
        <v>667</v>
      </c>
      <c r="B682" s="225">
        <v>40527</v>
      </c>
      <c r="C682" s="74">
        <v>18.98</v>
      </c>
      <c r="D682" s="74">
        <v>19.59</v>
      </c>
      <c r="E682" s="74">
        <v>18.88</v>
      </c>
      <c r="F682" s="74">
        <v>19.29</v>
      </c>
      <c r="G682" s="75">
        <v>3367500</v>
      </c>
      <c r="H682" s="74">
        <v>19.29</v>
      </c>
      <c r="I682" s="81">
        <f t="shared" si="50"/>
        <v>1</v>
      </c>
      <c r="J682" s="74">
        <f t="shared" si="51"/>
        <v>18.98</v>
      </c>
      <c r="K682" s="74">
        <f t="shared" si="52"/>
        <v>19.59</v>
      </c>
      <c r="L682" s="74">
        <f t="shared" si="53"/>
        <v>18.88</v>
      </c>
      <c r="M682" s="74">
        <f t="shared" si="54"/>
        <v>19.29</v>
      </c>
      <c r="N682" s="74"/>
    </row>
    <row r="683" spans="1:14" x14ac:dyDescent="0.25">
      <c r="A683">
        <v>668</v>
      </c>
      <c r="B683" s="225">
        <v>40526</v>
      </c>
      <c r="C683" s="74">
        <v>19</v>
      </c>
      <c r="D683" s="74">
        <v>19.63</v>
      </c>
      <c r="E683" s="74">
        <v>18.93</v>
      </c>
      <c r="F683" s="74">
        <v>19.100000000000001</v>
      </c>
      <c r="G683" s="75">
        <v>5158200</v>
      </c>
      <c r="H683" s="74">
        <v>19.100000000000001</v>
      </c>
      <c r="I683" s="81">
        <f t="shared" si="50"/>
        <v>1</v>
      </c>
      <c r="J683" s="74">
        <f t="shared" si="51"/>
        <v>19</v>
      </c>
      <c r="K683" s="74">
        <f t="shared" si="52"/>
        <v>19.63</v>
      </c>
      <c r="L683" s="74">
        <f t="shared" si="53"/>
        <v>18.93</v>
      </c>
      <c r="M683" s="74">
        <f t="shared" si="54"/>
        <v>19.100000000000001</v>
      </c>
      <c r="N683" s="74"/>
    </row>
    <row r="684" spans="1:14" x14ac:dyDescent="0.25">
      <c r="A684">
        <v>669</v>
      </c>
      <c r="B684" s="225">
        <v>40525</v>
      </c>
      <c r="C684" s="74">
        <v>19.309999999999999</v>
      </c>
      <c r="D684" s="74">
        <v>19.34</v>
      </c>
      <c r="E684" s="74">
        <v>18.87</v>
      </c>
      <c r="F684" s="74">
        <v>19.079999999999998</v>
      </c>
      <c r="G684" s="75">
        <v>5064700</v>
      </c>
      <c r="H684" s="74">
        <v>19.079999999999998</v>
      </c>
      <c r="I684" s="81">
        <f t="shared" si="50"/>
        <v>1</v>
      </c>
      <c r="J684" s="74">
        <f t="shared" si="51"/>
        <v>19.309999999999999</v>
      </c>
      <c r="K684" s="74">
        <f t="shared" si="52"/>
        <v>19.34</v>
      </c>
      <c r="L684" s="74">
        <f t="shared" si="53"/>
        <v>18.87</v>
      </c>
      <c r="M684" s="74">
        <f t="shared" si="54"/>
        <v>19.079999999999998</v>
      </c>
      <c r="N684" s="74"/>
    </row>
    <row r="685" spans="1:14" x14ac:dyDescent="0.25">
      <c r="A685">
        <v>670</v>
      </c>
      <c r="B685" s="225">
        <v>40522</v>
      </c>
      <c r="C685" s="74">
        <v>18.3</v>
      </c>
      <c r="D685" s="74">
        <v>19.25</v>
      </c>
      <c r="E685" s="74">
        <v>18.3</v>
      </c>
      <c r="F685" s="74">
        <v>19.21</v>
      </c>
      <c r="G685" s="75">
        <v>12197500</v>
      </c>
      <c r="H685" s="74">
        <v>19.21</v>
      </c>
      <c r="I685" s="81">
        <f t="shared" si="50"/>
        <v>1</v>
      </c>
      <c r="J685" s="74">
        <f t="shared" si="51"/>
        <v>18.3</v>
      </c>
      <c r="K685" s="74">
        <f t="shared" si="52"/>
        <v>19.25</v>
      </c>
      <c r="L685" s="74">
        <f t="shared" si="53"/>
        <v>18.3</v>
      </c>
      <c r="M685" s="74">
        <f t="shared" si="54"/>
        <v>19.21</v>
      </c>
      <c r="N685" s="74"/>
    </row>
    <row r="686" spans="1:14" x14ac:dyDescent="0.25">
      <c r="A686">
        <v>671</v>
      </c>
      <c r="B686" s="225">
        <v>40521</v>
      </c>
      <c r="C686" s="74">
        <v>17.41</v>
      </c>
      <c r="D686" s="74">
        <v>18.38</v>
      </c>
      <c r="E686" s="74">
        <v>17.34</v>
      </c>
      <c r="F686" s="74">
        <v>18.36</v>
      </c>
      <c r="G686" s="75">
        <v>19528700</v>
      </c>
      <c r="H686" s="74">
        <v>18.36</v>
      </c>
      <c r="I686" s="81">
        <f t="shared" si="50"/>
        <v>1</v>
      </c>
      <c r="J686" s="74">
        <f t="shared" si="51"/>
        <v>17.41</v>
      </c>
      <c r="K686" s="74">
        <f t="shared" si="52"/>
        <v>18.38</v>
      </c>
      <c r="L686" s="74">
        <f t="shared" si="53"/>
        <v>17.34</v>
      </c>
      <c r="M686" s="74">
        <f t="shared" si="54"/>
        <v>18.36</v>
      </c>
      <c r="N686" s="74"/>
    </row>
    <row r="687" spans="1:14" x14ac:dyDescent="0.25">
      <c r="A687">
        <v>672</v>
      </c>
      <c r="B687" s="225">
        <v>40520</v>
      </c>
      <c r="C687" s="74">
        <v>15.81</v>
      </c>
      <c r="D687" s="74">
        <v>16.05</v>
      </c>
      <c r="E687" s="74">
        <v>15.7</v>
      </c>
      <c r="F687" s="74">
        <v>15.92</v>
      </c>
      <c r="G687" s="75">
        <v>4832600</v>
      </c>
      <c r="H687" s="74">
        <v>15.92</v>
      </c>
      <c r="I687" s="81">
        <f t="shared" si="50"/>
        <v>1</v>
      </c>
      <c r="J687" s="74">
        <f t="shared" si="51"/>
        <v>15.81</v>
      </c>
      <c r="K687" s="74">
        <f t="shared" si="52"/>
        <v>16.05</v>
      </c>
      <c r="L687" s="74">
        <f t="shared" si="53"/>
        <v>15.7</v>
      </c>
      <c r="M687" s="74">
        <f t="shared" si="54"/>
        <v>15.92</v>
      </c>
      <c r="N687" s="74"/>
    </row>
    <row r="688" spans="1:14" x14ac:dyDescent="0.25">
      <c r="A688">
        <v>673</v>
      </c>
      <c r="B688" s="225">
        <v>40519</v>
      </c>
      <c r="C688" s="74">
        <v>16.07</v>
      </c>
      <c r="D688" s="74">
        <v>16.190000000000001</v>
      </c>
      <c r="E688" s="74">
        <v>15.7</v>
      </c>
      <c r="F688" s="74">
        <v>15.74</v>
      </c>
      <c r="G688" s="75">
        <v>3874500</v>
      </c>
      <c r="H688" s="74">
        <v>15.74</v>
      </c>
      <c r="I688" s="81">
        <f t="shared" si="50"/>
        <v>1</v>
      </c>
      <c r="J688" s="74">
        <f t="shared" si="51"/>
        <v>16.07</v>
      </c>
      <c r="K688" s="74">
        <f t="shared" si="52"/>
        <v>16.190000000000001</v>
      </c>
      <c r="L688" s="74">
        <f t="shared" si="53"/>
        <v>15.7</v>
      </c>
      <c r="M688" s="74">
        <f t="shared" si="54"/>
        <v>15.74</v>
      </c>
      <c r="N688" s="74"/>
    </row>
    <row r="689" spans="1:14" x14ac:dyDescent="0.25">
      <c r="A689">
        <v>674</v>
      </c>
      <c r="B689" s="225">
        <v>40518</v>
      </c>
      <c r="C689" s="74">
        <v>15.89</v>
      </c>
      <c r="D689" s="74">
        <v>16.079999999999998</v>
      </c>
      <c r="E689" s="74">
        <v>15.86</v>
      </c>
      <c r="F689" s="74">
        <v>15.92</v>
      </c>
      <c r="G689" s="75">
        <v>2314400</v>
      </c>
      <c r="H689" s="74">
        <v>15.92</v>
      </c>
      <c r="I689" s="81">
        <f t="shared" si="50"/>
        <v>1</v>
      </c>
      <c r="J689" s="74">
        <f t="shared" si="51"/>
        <v>15.89</v>
      </c>
      <c r="K689" s="74">
        <f t="shared" si="52"/>
        <v>16.079999999999998</v>
      </c>
      <c r="L689" s="74">
        <f t="shared" si="53"/>
        <v>15.86</v>
      </c>
      <c r="M689" s="74">
        <f t="shared" si="54"/>
        <v>15.92</v>
      </c>
      <c r="N689" s="74"/>
    </row>
    <row r="690" spans="1:14" x14ac:dyDescent="0.25">
      <c r="A690">
        <v>675</v>
      </c>
      <c r="B690" s="225">
        <v>40515</v>
      </c>
      <c r="C690" s="74">
        <v>15.54</v>
      </c>
      <c r="D690" s="74">
        <v>16.05</v>
      </c>
      <c r="E690" s="74">
        <v>15.53</v>
      </c>
      <c r="F690" s="74">
        <v>15.93</v>
      </c>
      <c r="G690" s="75">
        <v>3444700</v>
      </c>
      <c r="H690" s="74">
        <v>15.93</v>
      </c>
      <c r="I690" s="81">
        <f t="shared" si="50"/>
        <v>1</v>
      </c>
      <c r="J690" s="74">
        <f t="shared" si="51"/>
        <v>15.54</v>
      </c>
      <c r="K690" s="74">
        <f t="shared" si="52"/>
        <v>16.05</v>
      </c>
      <c r="L690" s="74">
        <f t="shared" si="53"/>
        <v>15.53</v>
      </c>
      <c r="M690" s="74">
        <f t="shared" si="54"/>
        <v>15.93</v>
      </c>
      <c r="N690" s="74"/>
    </row>
    <row r="691" spans="1:14" x14ac:dyDescent="0.25">
      <c r="A691">
        <v>676</v>
      </c>
      <c r="B691" s="225">
        <v>40514</v>
      </c>
      <c r="C691" s="74">
        <v>15.41</v>
      </c>
      <c r="D691" s="74">
        <v>15.79</v>
      </c>
      <c r="E691" s="74">
        <v>15.38</v>
      </c>
      <c r="F691" s="74">
        <v>15.72</v>
      </c>
      <c r="G691" s="75">
        <v>3145200</v>
      </c>
      <c r="H691" s="74">
        <v>15.72</v>
      </c>
      <c r="I691" s="81">
        <f t="shared" si="50"/>
        <v>1</v>
      </c>
      <c r="J691" s="74">
        <f t="shared" si="51"/>
        <v>15.41</v>
      </c>
      <c r="K691" s="74">
        <f t="shared" si="52"/>
        <v>15.79</v>
      </c>
      <c r="L691" s="74">
        <f t="shared" si="53"/>
        <v>15.38</v>
      </c>
      <c r="M691" s="74">
        <f t="shared" si="54"/>
        <v>15.72</v>
      </c>
      <c r="N691" s="74"/>
    </row>
    <row r="692" spans="1:14" x14ac:dyDescent="0.25">
      <c r="A692">
        <v>677</v>
      </c>
      <c r="B692" s="225">
        <v>40513</v>
      </c>
      <c r="C692" s="74">
        <v>15.43</v>
      </c>
      <c r="D692" s="74">
        <v>15.44</v>
      </c>
      <c r="E692" s="74">
        <v>15.11</v>
      </c>
      <c r="F692" s="74">
        <v>15.35</v>
      </c>
      <c r="G692" s="75">
        <v>4873900</v>
      </c>
      <c r="H692" s="74">
        <v>15.35</v>
      </c>
      <c r="I692" s="81">
        <f t="shared" si="50"/>
        <v>1</v>
      </c>
      <c r="J692" s="74">
        <f t="shared" si="51"/>
        <v>15.43</v>
      </c>
      <c r="K692" s="74">
        <f t="shared" si="52"/>
        <v>15.44</v>
      </c>
      <c r="L692" s="74">
        <f t="shared" si="53"/>
        <v>15.11</v>
      </c>
      <c r="M692" s="74">
        <f t="shared" si="54"/>
        <v>15.35</v>
      </c>
      <c r="N692" s="74"/>
    </row>
    <row r="693" spans="1:14" x14ac:dyDescent="0.25">
      <c r="A693">
        <v>678</v>
      </c>
      <c r="B693" s="225">
        <v>40512</v>
      </c>
      <c r="C693" s="74">
        <v>15.3</v>
      </c>
      <c r="D693" s="74">
        <v>15.35</v>
      </c>
      <c r="E693" s="74">
        <v>14.96</v>
      </c>
      <c r="F693" s="74">
        <v>15.13</v>
      </c>
      <c r="G693" s="75">
        <v>6450300</v>
      </c>
      <c r="H693" s="74">
        <v>15.13</v>
      </c>
      <c r="I693" s="81">
        <f t="shared" si="50"/>
        <v>1</v>
      </c>
      <c r="J693" s="74">
        <f t="shared" si="51"/>
        <v>15.3</v>
      </c>
      <c r="K693" s="74">
        <f t="shared" si="52"/>
        <v>15.35</v>
      </c>
      <c r="L693" s="74">
        <f t="shared" si="53"/>
        <v>14.96</v>
      </c>
      <c r="M693" s="74">
        <f t="shared" si="54"/>
        <v>15.13</v>
      </c>
      <c r="N693" s="74"/>
    </row>
    <row r="694" spans="1:14" x14ac:dyDescent="0.25">
      <c r="A694">
        <v>679</v>
      </c>
      <c r="B694" s="225">
        <v>40511</v>
      </c>
      <c r="C694" s="74">
        <v>15.23</v>
      </c>
      <c r="D694" s="74">
        <v>15.53</v>
      </c>
      <c r="E694" s="74">
        <v>15.1</v>
      </c>
      <c r="F694" s="74">
        <v>15.51</v>
      </c>
      <c r="G694" s="75">
        <v>3659000</v>
      </c>
      <c r="H694" s="74">
        <v>15.51</v>
      </c>
      <c r="I694" s="81">
        <f t="shared" si="50"/>
        <v>1</v>
      </c>
      <c r="J694" s="74">
        <f t="shared" si="51"/>
        <v>15.23</v>
      </c>
      <c r="K694" s="74">
        <f t="shared" si="52"/>
        <v>15.53</v>
      </c>
      <c r="L694" s="74">
        <f t="shared" si="53"/>
        <v>15.1</v>
      </c>
      <c r="M694" s="74">
        <f t="shared" si="54"/>
        <v>15.51</v>
      </c>
      <c r="N694" s="74"/>
    </row>
    <row r="695" spans="1:14" x14ac:dyDescent="0.25">
      <c r="A695">
        <v>680</v>
      </c>
      <c r="B695" s="225">
        <v>40508</v>
      </c>
      <c r="C695" s="74">
        <v>15.25</v>
      </c>
      <c r="D695" s="74">
        <v>15.33</v>
      </c>
      <c r="E695" s="74">
        <v>15.2</v>
      </c>
      <c r="F695" s="74">
        <v>15.29</v>
      </c>
      <c r="G695" s="75">
        <v>1468200</v>
      </c>
      <c r="H695" s="74">
        <v>15.29</v>
      </c>
      <c r="I695" s="81">
        <f t="shared" si="50"/>
        <v>1</v>
      </c>
      <c r="J695" s="74">
        <f t="shared" si="51"/>
        <v>15.25</v>
      </c>
      <c r="K695" s="74">
        <f t="shared" si="52"/>
        <v>15.33</v>
      </c>
      <c r="L695" s="74">
        <f t="shared" si="53"/>
        <v>15.2</v>
      </c>
      <c r="M695" s="74">
        <f t="shared" si="54"/>
        <v>15.29</v>
      </c>
      <c r="N695" s="74"/>
    </row>
    <row r="696" spans="1:14" x14ac:dyDescent="0.25">
      <c r="A696">
        <v>681</v>
      </c>
      <c r="B696" s="225">
        <v>40506</v>
      </c>
      <c r="C696" s="74">
        <v>15.38</v>
      </c>
      <c r="D696" s="74">
        <v>15.55</v>
      </c>
      <c r="E696" s="74">
        <v>15.28</v>
      </c>
      <c r="F696" s="74">
        <v>15.48</v>
      </c>
      <c r="G696" s="75">
        <v>3076400</v>
      </c>
      <c r="H696" s="74">
        <v>15.48</v>
      </c>
      <c r="I696" s="81">
        <f t="shared" si="50"/>
        <v>1</v>
      </c>
      <c r="J696" s="74">
        <f t="shared" si="51"/>
        <v>15.38</v>
      </c>
      <c r="K696" s="74">
        <f t="shared" si="52"/>
        <v>15.55</v>
      </c>
      <c r="L696" s="74">
        <f t="shared" si="53"/>
        <v>15.28</v>
      </c>
      <c r="M696" s="74">
        <f t="shared" si="54"/>
        <v>15.48</v>
      </c>
      <c r="N696" s="74"/>
    </row>
    <row r="697" spans="1:14" x14ac:dyDescent="0.25">
      <c r="A697">
        <v>682</v>
      </c>
      <c r="B697" s="225">
        <v>40505</v>
      </c>
      <c r="C697" s="74">
        <v>15.1</v>
      </c>
      <c r="D697" s="74">
        <v>15.34</v>
      </c>
      <c r="E697" s="74">
        <v>15.04</v>
      </c>
      <c r="F697" s="74">
        <v>15.22</v>
      </c>
      <c r="G697" s="75">
        <v>5328900</v>
      </c>
      <c r="H697" s="74">
        <v>15.22</v>
      </c>
      <c r="I697" s="81">
        <f t="shared" si="50"/>
        <v>1</v>
      </c>
      <c r="J697" s="74">
        <f t="shared" si="51"/>
        <v>15.1</v>
      </c>
      <c r="K697" s="74">
        <f t="shared" si="52"/>
        <v>15.34</v>
      </c>
      <c r="L697" s="74">
        <f t="shared" si="53"/>
        <v>15.04</v>
      </c>
      <c r="M697" s="74">
        <f t="shared" si="54"/>
        <v>15.22</v>
      </c>
      <c r="N697" s="74"/>
    </row>
    <row r="698" spans="1:14" x14ac:dyDescent="0.25">
      <c r="A698">
        <v>683</v>
      </c>
      <c r="B698" s="225">
        <v>40504</v>
      </c>
      <c r="C698" s="74">
        <v>14.98</v>
      </c>
      <c r="D698" s="74">
        <v>15.37</v>
      </c>
      <c r="E698" s="74">
        <v>14.81</v>
      </c>
      <c r="F698" s="74">
        <v>15.34</v>
      </c>
      <c r="G698" s="75">
        <v>6385800</v>
      </c>
      <c r="H698" s="74">
        <v>15.34</v>
      </c>
      <c r="I698" s="81">
        <f t="shared" si="50"/>
        <v>1</v>
      </c>
      <c r="J698" s="74">
        <f t="shared" si="51"/>
        <v>14.98</v>
      </c>
      <c r="K698" s="74">
        <f t="shared" si="52"/>
        <v>15.37</v>
      </c>
      <c r="L698" s="74">
        <f t="shared" si="53"/>
        <v>14.81</v>
      </c>
      <c r="M698" s="74">
        <f t="shared" si="54"/>
        <v>15.34</v>
      </c>
      <c r="N698" s="74"/>
    </row>
    <row r="699" spans="1:14" x14ac:dyDescent="0.25">
      <c r="A699">
        <v>684</v>
      </c>
      <c r="B699" s="225">
        <v>40501</v>
      </c>
      <c r="C699" s="74">
        <v>14.52</v>
      </c>
      <c r="D699" s="74">
        <v>14.72</v>
      </c>
      <c r="E699" s="74">
        <v>14.39</v>
      </c>
      <c r="F699" s="74">
        <v>14.63</v>
      </c>
      <c r="G699" s="75">
        <v>2342300</v>
      </c>
      <c r="H699" s="74">
        <v>14.63</v>
      </c>
      <c r="I699" s="81">
        <f t="shared" si="50"/>
        <v>1</v>
      </c>
      <c r="J699" s="74">
        <f t="shared" si="51"/>
        <v>14.52</v>
      </c>
      <c r="K699" s="74">
        <f t="shared" si="52"/>
        <v>14.72</v>
      </c>
      <c r="L699" s="74">
        <f t="shared" si="53"/>
        <v>14.39</v>
      </c>
      <c r="M699" s="74">
        <f t="shared" si="54"/>
        <v>14.63</v>
      </c>
      <c r="N699" s="74"/>
    </row>
    <row r="700" spans="1:14" x14ac:dyDescent="0.25">
      <c r="A700">
        <v>685</v>
      </c>
      <c r="B700" s="225">
        <v>40500</v>
      </c>
      <c r="C700" s="74">
        <v>14.21</v>
      </c>
      <c r="D700" s="74">
        <v>14.65</v>
      </c>
      <c r="E700" s="74">
        <v>14.21</v>
      </c>
      <c r="F700" s="74">
        <v>14.57</v>
      </c>
      <c r="G700" s="75">
        <v>4270700</v>
      </c>
      <c r="H700" s="74">
        <v>14.57</v>
      </c>
      <c r="I700" s="81">
        <f t="shared" si="50"/>
        <v>1</v>
      </c>
      <c r="J700" s="74">
        <f t="shared" si="51"/>
        <v>14.21</v>
      </c>
      <c r="K700" s="74">
        <f t="shared" si="52"/>
        <v>14.65</v>
      </c>
      <c r="L700" s="74">
        <f t="shared" si="53"/>
        <v>14.21</v>
      </c>
      <c r="M700" s="74">
        <f t="shared" si="54"/>
        <v>14.57</v>
      </c>
      <c r="N700" s="74"/>
    </row>
    <row r="701" spans="1:14" x14ac:dyDescent="0.25">
      <c r="A701">
        <v>686</v>
      </c>
      <c r="B701" s="225">
        <v>40499</v>
      </c>
      <c r="C701" s="74">
        <v>13.89</v>
      </c>
      <c r="D701" s="74">
        <v>14.2</v>
      </c>
      <c r="E701" s="74">
        <v>13.89</v>
      </c>
      <c r="F701" s="74">
        <v>14.07</v>
      </c>
      <c r="G701" s="75">
        <v>2727600</v>
      </c>
      <c r="H701" s="74">
        <v>14.07</v>
      </c>
      <c r="I701" s="81">
        <f t="shared" si="50"/>
        <v>1</v>
      </c>
      <c r="J701" s="74">
        <f t="shared" si="51"/>
        <v>13.89</v>
      </c>
      <c r="K701" s="74">
        <f t="shared" si="52"/>
        <v>14.2</v>
      </c>
      <c r="L701" s="74">
        <f t="shared" si="53"/>
        <v>13.89</v>
      </c>
      <c r="M701" s="74">
        <f t="shared" si="54"/>
        <v>14.07</v>
      </c>
      <c r="N701" s="74"/>
    </row>
    <row r="702" spans="1:14" x14ac:dyDescent="0.25">
      <c r="A702">
        <v>687</v>
      </c>
      <c r="B702" s="225">
        <v>40498</v>
      </c>
      <c r="C702" s="74">
        <v>14.25</v>
      </c>
      <c r="D702" s="74">
        <v>14.25</v>
      </c>
      <c r="E702" s="74">
        <v>13.75</v>
      </c>
      <c r="F702" s="74">
        <v>14.04</v>
      </c>
      <c r="G702" s="75">
        <v>4881800</v>
      </c>
      <c r="H702" s="74">
        <v>14.04</v>
      </c>
      <c r="I702" s="81">
        <f t="shared" si="50"/>
        <v>1</v>
      </c>
      <c r="J702" s="74">
        <f t="shared" si="51"/>
        <v>14.25</v>
      </c>
      <c r="K702" s="74">
        <f t="shared" si="52"/>
        <v>14.25</v>
      </c>
      <c r="L702" s="74">
        <f t="shared" si="53"/>
        <v>13.75</v>
      </c>
      <c r="M702" s="74">
        <f t="shared" si="54"/>
        <v>14.04</v>
      </c>
      <c r="N702" s="74"/>
    </row>
    <row r="703" spans="1:14" x14ac:dyDescent="0.25">
      <c r="A703">
        <v>688</v>
      </c>
      <c r="B703" s="225">
        <v>40497</v>
      </c>
      <c r="C703" s="74">
        <v>14.85</v>
      </c>
      <c r="D703" s="74">
        <v>14.88</v>
      </c>
      <c r="E703" s="74">
        <v>14.26</v>
      </c>
      <c r="F703" s="74">
        <v>14.32</v>
      </c>
      <c r="G703" s="75">
        <v>2959900</v>
      </c>
      <c r="H703" s="74">
        <v>14.32</v>
      </c>
      <c r="I703" s="81">
        <f t="shared" si="50"/>
        <v>1</v>
      </c>
      <c r="J703" s="74">
        <f t="shared" si="51"/>
        <v>14.85</v>
      </c>
      <c r="K703" s="74">
        <f t="shared" si="52"/>
        <v>14.88</v>
      </c>
      <c r="L703" s="74">
        <f t="shared" si="53"/>
        <v>14.26</v>
      </c>
      <c r="M703" s="74">
        <f t="shared" si="54"/>
        <v>14.32</v>
      </c>
      <c r="N703" s="74"/>
    </row>
    <row r="704" spans="1:14" x14ac:dyDescent="0.25">
      <c r="A704">
        <v>689</v>
      </c>
      <c r="B704" s="225">
        <v>40494</v>
      </c>
      <c r="C704" s="74">
        <v>14.78</v>
      </c>
      <c r="D704" s="74">
        <v>15.08</v>
      </c>
      <c r="E704" s="74">
        <v>14.62</v>
      </c>
      <c r="F704" s="74">
        <v>14.73</v>
      </c>
      <c r="G704" s="75">
        <v>8787700</v>
      </c>
      <c r="H704" s="74">
        <v>14.73</v>
      </c>
      <c r="I704" s="81">
        <f t="shared" si="50"/>
        <v>1</v>
      </c>
      <c r="J704" s="74">
        <f t="shared" si="51"/>
        <v>14.78</v>
      </c>
      <c r="K704" s="74">
        <f t="shared" si="52"/>
        <v>15.08</v>
      </c>
      <c r="L704" s="74">
        <f t="shared" si="53"/>
        <v>14.62</v>
      </c>
      <c r="M704" s="74">
        <f t="shared" si="54"/>
        <v>14.73</v>
      </c>
      <c r="N704" s="74"/>
    </row>
    <row r="705" spans="1:14" x14ac:dyDescent="0.25">
      <c r="A705">
        <v>690</v>
      </c>
      <c r="B705" s="225">
        <v>40493</v>
      </c>
      <c r="C705" s="74">
        <v>14.29</v>
      </c>
      <c r="D705" s="74">
        <v>15</v>
      </c>
      <c r="E705" s="74">
        <v>14.05</v>
      </c>
      <c r="F705" s="74">
        <v>14.63</v>
      </c>
      <c r="G705" s="75">
        <v>6459900</v>
      </c>
      <c r="H705" s="74">
        <v>14.63</v>
      </c>
      <c r="I705" s="81">
        <f t="shared" si="50"/>
        <v>1</v>
      </c>
      <c r="J705" s="74">
        <f t="shared" si="51"/>
        <v>14.29</v>
      </c>
      <c r="K705" s="74">
        <f t="shared" si="52"/>
        <v>15</v>
      </c>
      <c r="L705" s="74">
        <f t="shared" si="53"/>
        <v>14.05</v>
      </c>
      <c r="M705" s="74">
        <f t="shared" si="54"/>
        <v>14.63</v>
      </c>
      <c r="N705" s="74"/>
    </row>
    <row r="706" spans="1:14" x14ac:dyDescent="0.25">
      <c r="A706">
        <v>691</v>
      </c>
      <c r="B706" s="225">
        <v>40492</v>
      </c>
      <c r="C706" s="74">
        <v>14.41</v>
      </c>
      <c r="D706" s="74">
        <v>14.69</v>
      </c>
      <c r="E706" s="74">
        <v>14.17</v>
      </c>
      <c r="F706" s="74">
        <v>14.61</v>
      </c>
      <c r="G706" s="75">
        <v>5415500</v>
      </c>
      <c r="H706" s="74">
        <v>14.61</v>
      </c>
      <c r="I706" s="81">
        <f t="shared" si="50"/>
        <v>1</v>
      </c>
      <c r="J706" s="74">
        <f t="shared" si="51"/>
        <v>14.41</v>
      </c>
      <c r="K706" s="74">
        <f t="shared" si="52"/>
        <v>14.69</v>
      </c>
      <c r="L706" s="74">
        <f t="shared" si="53"/>
        <v>14.17</v>
      </c>
      <c r="M706" s="74">
        <f t="shared" si="54"/>
        <v>14.61</v>
      </c>
      <c r="N706" s="74"/>
    </row>
    <row r="707" spans="1:14" x14ac:dyDescent="0.25">
      <c r="A707">
        <v>692</v>
      </c>
      <c r="B707" s="225">
        <v>40491</v>
      </c>
      <c r="C707" s="74">
        <v>14.47</v>
      </c>
      <c r="D707" s="74">
        <v>14.59</v>
      </c>
      <c r="E707" s="74">
        <v>14.16</v>
      </c>
      <c r="F707" s="74">
        <v>14.3</v>
      </c>
      <c r="G707" s="75">
        <v>4934500</v>
      </c>
      <c r="H707" s="74">
        <v>14.3</v>
      </c>
      <c r="I707" s="81">
        <f t="shared" si="50"/>
        <v>1</v>
      </c>
      <c r="J707" s="74">
        <f t="shared" si="51"/>
        <v>14.47</v>
      </c>
      <c r="K707" s="74">
        <f t="shared" si="52"/>
        <v>14.59</v>
      </c>
      <c r="L707" s="74">
        <f t="shared" si="53"/>
        <v>14.16</v>
      </c>
      <c r="M707" s="74">
        <f t="shared" si="54"/>
        <v>14.3</v>
      </c>
      <c r="N707" s="74"/>
    </row>
    <row r="708" spans="1:14" x14ac:dyDescent="0.25">
      <c r="A708">
        <v>693</v>
      </c>
      <c r="B708" s="225">
        <v>40490</v>
      </c>
      <c r="C708" s="74">
        <v>14.33</v>
      </c>
      <c r="D708" s="74">
        <v>14.67</v>
      </c>
      <c r="E708" s="74">
        <v>14.3</v>
      </c>
      <c r="F708" s="74">
        <v>14.47</v>
      </c>
      <c r="G708" s="75">
        <v>4388500</v>
      </c>
      <c r="H708" s="74">
        <v>14.47</v>
      </c>
      <c r="I708" s="81">
        <f t="shared" si="50"/>
        <v>1</v>
      </c>
      <c r="J708" s="74">
        <f t="shared" si="51"/>
        <v>14.33</v>
      </c>
      <c r="K708" s="74">
        <f t="shared" si="52"/>
        <v>14.67</v>
      </c>
      <c r="L708" s="74">
        <f t="shared" si="53"/>
        <v>14.3</v>
      </c>
      <c r="M708" s="74">
        <f t="shared" si="54"/>
        <v>14.47</v>
      </c>
      <c r="N708" s="74"/>
    </row>
    <row r="709" spans="1:14" x14ac:dyDescent="0.25">
      <c r="A709">
        <v>694</v>
      </c>
      <c r="B709" s="225">
        <v>40487</v>
      </c>
      <c r="C709" s="74">
        <v>14.26</v>
      </c>
      <c r="D709" s="74">
        <v>14.44</v>
      </c>
      <c r="E709" s="74">
        <v>14</v>
      </c>
      <c r="F709" s="74">
        <v>14.37</v>
      </c>
      <c r="G709" s="75">
        <v>4851700</v>
      </c>
      <c r="H709" s="74">
        <v>14.37</v>
      </c>
      <c r="I709" s="81">
        <f t="shared" si="50"/>
        <v>1</v>
      </c>
      <c r="J709" s="74">
        <f t="shared" si="51"/>
        <v>14.26</v>
      </c>
      <c r="K709" s="74">
        <f t="shared" si="52"/>
        <v>14.44</v>
      </c>
      <c r="L709" s="74">
        <f t="shared" si="53"/>
        <v>14</v>
      </c>
      <c r="M709" s="74">
        <f t="shared" si="54"/>
        <v>14.37</v>
      </c>
      <c r="N709" s="74"/>
    </row>
    <row r="710" spans="1:14" x14ac:dyDescent="0.25">
      <c r="A710">
        <v>695</v>
      </c>
      <c r="B710" s="225">
        <v>40486</v>
      </c>
      <c r="C710" s="74">
        <v>14.1</v>
      </c>
      <c r="D710" s="74">
        <v>14.24</v>
      </c>
      <c r="E710" s="74">
        <v>13.85</v>
      </c>
      <c r="F710" s="74">
        <v>14.2</v>
      </c>
      <c r="G710" s="75">
        <v>6133500</v>
      </c>
      <c r="H710" s="74">
        <v>14.2</v>
      </c>
      <c r="I710" s="81">
        <f t="shared" si="50"/>
        <v>1</v>
      </c>
      <c r="J710" s="74">
        <f t="shared" si="51"/>
        <v>14.1</v>
      </c>
      <c r="K710" s="74">
        <f t="shared" si="52"/>
        <v>14.24</v>
      </c>
      <c r="L710" s="74">
        <f t="shared" si="53"/>
        <v>13.85</v>
      </c>
      <c r="M710" s="74">
        <f t="shared" si="54"/>
        <v>14.2</v>
      </c>
      <c r="N710" s="74"/>
    </row>
    <row r="711" spans="1:14" x14ac:dyDescent="0.25">
      <c r="A711">
        <v>696</v>
      </c>
      <c r="B711" s="225">
        <v>40485</v>
      </c>
      <c r="C711" s="74">
        <v>13.57</v>
      </c>
      <c r="D711" s="74">
        <v>13.94</v>
      </c>
      <c r="E711" s="74">
        <v>13.34</v>
      </c>
      <c r="F711" s="74">
        <v>13.94</v>
      </c>
      <c r="G711" s="75">
        <v>6566200</v>
      </c>
      <c r="H711" s="74">
        <v>13.94</v>
      </c>
      <c r="I711" s="81">
        <f t="shared" si="50"/>
        <v>1</v>
      </c>
      <c r="J711" s="74">
        <f t="shared" si="51"/>
        <v>13.57</v>
      </c>
      <c r="K711" s="74">
        <f t="shared" si="52"/>
        <v>13.94</v>
      </c>
      <c r="L711" s="74">
        <f t="shared" si="53"/>
        <v>13.34</v>
      </c>
      <c r="M711" s="74">
        <f t="shared" si="54"/>
        <v>13.94</v>
      </c>
      <c r="N711" s="74"/>
    </row>
    <row r="712" spans="1:14" x14ac:dyDescent="0.25">
      <c r="A712">
        <v>697</v>
      </c>
      <c r="B712" s="225">
        <v>40484</v>
      </c>
      <c r="C712" s="74">
        <v>13.71</v>
      </c>
      <c r="D712" s="74">
        <v>13.86</v>
      </c>
      <c r="E712" s="74">
        <v>13.41</v>
      </c>
      <c r="F712" s="74">
        <v>13.55</v>
      </c>
      <c r="G712" s="75">
        <v>5217500</v>
      </c>
      <c r="H712" s="74">
        <v>13.55</v>
      </c>
      <c r="I712" s="81">
        <f t="shared" si="50"/>
        <v>1</v>
      </c>
      <c r="J712" s="74">
        <f t="shared" si="51"/>
        <v>13.71</v>
      </c>
      <c r="K712" s="74">
        <f t="shared" si="52"/>
        <v>13.86</v>
      </c>
      <c r="L712" s="74">
        <f t="shared" si="53"/>
        <v>13.41</v>
      </c>
      <c r="M712" s="74">
        <f t="shared" si="54"/>
        <v>13.55</v>
      </c>
      <c r="N712" s="74"/>
    </row>
    <row r="713" spans="1:14" x14ac:dyDescent="0.25">
      <c r="A713">
        <v>698</v>
      </c>
      <c r="B713" s="225">
        <v>40483</v>
      </c>
      <c r="C713" s="74">
        <v>13.8</v>
      </c>
      <c r="D713" s="74">
        <v>14.03</v>
      </c>
      <c r="E713" s="74">
        <v>13.51</v>
      </c>
      <c r="F713" s="74">
        <v>13.6</v>
      </c>
      <c r="G713" s="75">
        <v>5993600</v>
      </c>
      <c r="H713" s="74">
        <v>13.6</v>
      </c>
      <c r="I713" s="81">
        <f t="shared" si="50"/>
        <v>1</v>
      </c>
      <c r="J713" s="74">
        <f t="shared" si="51"/>
        <v>13.8</v>
      </c>
      <c r="K713" s="74">
        <f t="shared" si="52"/>
        <v>14.03</v>
      </c>
      <c r="L713" s="74">
        <f t="shared" si="53"/>
        <v>13.51</v>
      </c>
      <c r="M713" s="74">
        <f t="shared" si="54"/>
        <v>13.6</v>
      </c>
      <c r="N713" s="74"/>
    </row>
    <row r="714" spans="1:14" x14ac:dyDescent="0.25">
      <c r="A714">
        <v>699</v>
      </c>
      <c r="B714" s="225">
        <v>40480</v>
      </c>
      <c r="C714" s="74">
        <v>13.42</v>
      </c>
      <c r="D714" s="74">
        <v>13.89</v>
      </c>
      <c r="E714" s="74">
        <v>13.32</v>
      </c>
      <c r="F714" s="74">
        <v>13.81</v>
      </c>
      <c r="G714" s="75">
        <v>7294500</v>
      </c>
      <c r="H714" s="74">
        <v>13.81</v>
      </c>
      <c r="I714" s="81">
        <f t="shared" si="50"/>
        <v>1</v>
      </c>
      <c r="J714" s="74">
        <f t="shared" si="51"/>
        <v>13.42</v>
      </c>
      <c r="K714" s="74">
        <f t="shared" si="52"/>
        <v>13.89</v>
      </c>
      <c r="L714" s="74">
        <f t="shared" si="53"/>
        <v>13.32</v>
      </c>
      <c r="M714" s="74">
        <f t="shared" si="54"/>
        <v>13.81</v>
      </c>
      <c r="N714" s="74"/>
    </row>
    <row r="715" spans="1:14" x14ac:dyDescent="0.25">
      <c r="A715">
        <v>700</v>
      </c>
      <c r="B715" s="225">
        <v>40479</v>
      </c>
      <c r="C715" s="74">
        <v>13.74</v>
      </c>
      <c r="D715" s="74">
        <v>13.8</v>
      </c>
      <c r="E715" s="74">
        <v>12.96</v>
      </c>
      <c r="F715" s="74">
        <v>13.32</v>
      </c>
      <c r="G715" s="75">
        <v>10660200</v>
      </c>
      <c r="H715" s="74">
        <v>13.32</v>
      </c>
      <c r="I715" s="81">
        <f t="shared" si="50"/>
        <v>1</v>
      </c>
      <c r="J715" s="74">
        <f t="shared" si="51"/>
        <v>13.74</v>
      </c>
      <c r="K715" s="74">
        <f t="shared" si="52"/>
        <v>13.8</v>
      </c>
      <c r="L715" s="74">
        <f t="shared" si="53"/>
        <v>12.96</v>
      </c>
      <c r="M715" s="74">
        <f t="shared" si="54"/>
        <v>13.32</v>
      </c>
      <c r="N715" s="74"/>
    </row>
    <row r="716" spans="1:14" x14ac:dyDescent="0.25">
      <c r="A716">
        <v>701</v>
      </c>
      <c r="B716" s="225">
        <v>40478</v>
      </c>
      <c r="C716" s="74">
        <v>13.88</v>
      </c>
      <c r="D716" s="74">
        <v>13.98</v>
      </c>
      <c r="E716" s="74">
        <v>13.55</v>
      </c>
      <c r="F716" s="74">
        <v>13.75</v>
      </c>
      <c r="G716" s="75">
        <v>4529600</v>
      </c>
      <c r="H716" s="74">
        <v>13.75</v>
      </c>
      <c r="I716" s="81">
        <f t="shared" si="50"/>
        <v>1</v>
      </c>
      <c r="J716" s="74">
        <f t="shared" si="51"/>
        <v>13.88</v>
      </c>
      <c r="K716" s="74">
        <f t="shared" si="52"/>
        <v>13.98</v>
      </c>
      <c r="L716" s="74">
        <f t="shared" si="53"/>
        <v>13.55</v>
      </c>
      <c r="M716" s="74">
        <f t="shared" si="54"/>
        <v>13.75</v>
      </c>
      <c r="N716" s="74"/>
    </row>
    <row r="717" spans="1:14" x14ac:dyDescent="0.25">
      <c r="A717">
        <v>702</v>
      </c>
      <c r="B717" s="225">
        <v>40477</v>
      </c>
      <c r="C717" s="74">
        <v>13.99</v>
      </c>
      <c r="D717" s="74">
        <v>14.17</v>
      </c>
      <c r="E717" s="74">
        <v>13.91</v>
      </c>
      <c r="F717" s="74">
        <v>13.94</v>
      </c>
      <c r="G717" s="75">
        <v>4466600</v>
      </c>
      <c r="H717" s="74">
        <v>13.94</v>
      </c>
      <c r="I717" s="81">
        <f t="shared" si="50"/>
        <v>1</v>
      </c>
      <c r="J717" s="74">
        <f t="shared" si="51"/>
        <v>13.99</v>
      </c>
      <c r="K717" s="74">
        <f t="shared" si="52"/>
        <v>14.17</v>
      </c>
      <c r="L717" s="74">
        <f t="shared" si="53"/>
        <v>13.91</v>
      </c>
      <c r="M717" s="74">
        <f t="shared" si="54"/>
        <v>13.94</v>
      </c>
      <c r="N717" s="74"/>
    </row>
    <row r="718" spans="1:14" x14ac:dyDescent="0.25">
      <c r="A718">
        <v>703</v>
      </c>
      <c r="B718" s="225">
        <v>40476</v>
      </c>
      <c r="C718" s="74">
        <v>13.9</v>
      </c>
      <c r="D718" s="74">
        <v>14.35</v>
      </c>
      <c r="E718" s="74">
        <v>13.81</v>
      </c>
      <c r="F718" s="74">
        <v>14.15</v>
      </c>
      <c r="G718" s="75">
        <v>7605500</v>
      </c>
      <c r="H718" s="74">
        <v>14.15</v>
      </c>
      <c r="I718" s="81">
        <f t="shared" si="50"/>
        <v>1</v>
      </c>
      <c r="J718" s="74">
        <f t="shared" si="51"/>
        <v>13.9</v>
      </c>
      <c r="K718" s="74">
        <f t="shared" si="52"/>
        <v>14.35</v>
      </c>
      <c r="L718" s="74">
        <f t="shared" si="53"/>
        <v>13.81</v>
      </c>
      <c r="M718" s="74">
        <f t="shared" si="54"/>
        <v>14.15</v>
      </c>
      <c r="N718" s="74"/>
    </row>
    <row r="719" spans="1:14" x14ac:dyDescent="0.25">
      <c r="A719">
        <v>704</v>
      </c>
      <c r="B719" s="225">
        <v>40473</v>
      </c>
      <c r="C719" s="74">
        <v>13.56</v>
      </c>
      <c r="D719" s="74">
        <v>13.81</v>
      </c>
      <c r="E719" s="74">
        <v>13.48</v>
      </c>
      <c r="F719" s="74">
        <v>13.8</v>
      </c>
      <c r="G719" s="75">
        <v>4088100</v>
      </c>
      <c r="H719" s="74">
        <v>13.8</v>
      </c>
      <c r="I719" s="81">
        <f t="shared" si="50"/>
        <v>1</v>
      </c>
      <c r="J719" s="74">
        <f t="shared" si="51"/>
        <v>13.56</v>
      </c>
      <c r="K719" s="74">
        <f t="shared" si="52"/>
        <v>13.81</v>
      </c>
      <c r="L719" s="74">
        <f t="shared" si="53"/>
        <v>13.48</v>
      </c>
      <c r="M719" s="74">
        <f t="shared" si="54"/>
        <v>13.8</v>
      </c>
      <c r="N719" s="74"/>
    </row>
    <row r="720" spans="1:14" x14ac:dyDescent="0.25">
      <c r="A720">
        <v>705</v>
      </c>
      <c r="B720" s="225">
        <v>40472</v>
      </c>
      <c r="C720" s="74">
        <v>13.93</v>
      </c>
      <c r="D720" s="74">
        <v>13.97</v>
      </c>
      <c r="E720" s="74">
        <v>13.38</v>
      </c>
      <c r="F720" s="74">
        <v>13.52</v>
      </c>
      <c r="G720" s="75">
        <v>8428400</v>
      </c>
      <c r="H720" s="74">
        <v>13.52</v>
      </c>
      <c r="I720" s="81">
        <f t="shared" si="50"/>
        <v>1</v>
      </c>
      <c r="J720" s="74">
        <f t="shared" si="51"/>
        <v>13.93</v>
      </c>
      <c r="K720" s="74">
        <f t="shared" si="52"/>
        <v>13.97</v>
      </c>
      <c r="L720" s="74">
        <f t="shared" si="53"/>
        <v>13.38</v>
      </c>
      <c r="M720" s="74">
        <f t="shared" si="54"/>
        <v>13.52</v>
      </c>
      <c r="N720" s="74"/>
    </row>
    <row r="721" spans="1:14" x14ac:dyDescent="0.25">
      <c r="A721">
        <v>706</v>
      </c>
      <c r="B721" s="225">
        <v>40471</v>
      </c>
      <c r="C721" s="74">
        <v>13.75</v>
      </c>
      <c r="D721" s="74">
        <v>14.11</v>
      </c>
      <c r="E721" s="74">
        <v>13.7</v>
      </c>
      <c r="F721" s="74">
        <v>13.88</v>
      </c>
      <c r="G721" s="75">
        <v>7256000</v>
      </c>
      <c r="H721" s="74">
        <v>13.88</v>
      </c>
      <c r="I721" s="81">
        <f t="shared" ref="I721:I784" si="55">H721/F721</f>
        <v>1</v>
      </c>
      <c r="J721" s="74">
        <f t="shared" ref="J721:J784" si="56">ROUND($I721*C721,2)</f>
        <v>13.75</v>
      </c>
      <c r="K721" s="74">
        <f t="shared" ref="K721:K784" si="57">ROUND($I721*D721,2)</f>
        <v>14.11</v>
      </c>
      <c r="L721" s="74">
        <f t="shared" ref="L721:L784" si="58">ROUND($I721*E721,2)</f>
        <v>13.7</v>
      </c>
      <c r="M721" s="74">
        <f t="shared" ref="M721:M784" si="59">ROUND($I721*F721,2)</f>
        <v>13.88</v>
      </c>
      <c r="N721" s="74"/>
    </row>
    <row r="722" spans="1:14" x14ac:dyDescent="0.25">
      <c r="A722">
        <v>707</v>
      </c>
      <c r="B722" s="225">
        <v>40470</v>
      </c>
      <c r="C722" s="74">
        <v>14.13</v>
      </c>
      <c r="D722" s="74">
        <v>14.14</v>
      </c>
      <c r="E722" s="74">
        <v>13.31</v>
      </c>
      <c r="F722" s="74">
        <v>13.55</v>
      </c>
      <c r="G722" s="75">
        <v>19962500</v>
      </c>
      <c r="H722" s="74">
        <v>13.55</v>
      </c>
      <c r="I722" s="81">
        <f t="shared" si="55"/>
        <v>1</v>
      </c>
      <c r="J722" s="74">
        <f t="shared" si="56"/>
        <v>14.13</v>
      </c>
      <c r="K722" s="74">
        <f t="shared" si="57"/>
        <v>14.14</v>
      </c>
      <c r="L722" s="74">
        <f t="shared" si="58"/>
        <v>13.31</v>
      </c>
      <c r="M722" s="74">
        <f t="shared" si="59"/>
        <v>13.55</v>
      </c>
      <c r="N722" s="74"/>
    </row>
    <row r="723" spans="1:14" x14ac:dyDescent="0.25">
      <c r="A723">
        <v>708</v>
      </c>
      <c r="B723" s="225">
        <v>40469</v>
      </c>
      <c r="C723" s="74">
        <v>14.39</v>
      </c>
      <c r="D723" s="74">
        <v>14.62</v>
      </c>
      <c r="E723" s="74">
        <v>14.36</v>
      </c>
      <c r="F723" s="74">
        <v>14.54</v>
      </c>
      <c r="G723" s="75">
        <v>5839100</v>
      </c>
      <c r="H723" s="74">
        <v>14.54</v>
      </c>
      <c r="I723" s="81">
        <f t="shared" si="55"/>
        <v>1</v>
      </c>
      <c r="J723" s="74">
        <f t="shared" si="56"/>
        <v>14.39</v>
      </c>
      <c r="K723" s="74">
        <f t="shared" si="57"/>
        <v>14.62</v>
      </c>
      <c r="L723" s="74">
        <f t="shared" si="58"/>
        <v>14.36</v>
      </c>
      <c r="M723" s="74">
        <f t="shared" si="59"/>
        <v>14.54</v>
      </c>
      <c r="N723" s="74"/>
    </row>
    <row r="724" spans="1:14" x14ac:dyDescent="0.25">
      <c r="A724">
        <v>709</v>
      </c>
      <c r="B724" s="225">
        <v>40466</v>
      </c>
      <c r="C724" s="74">
        <v>14.72</v>
      </c>
      <c r="D724" s="74">
        <v>14.85</v>
      </c>
      <c r="E724" s="74">
        <v>14.17</v>
      </c>
      <c r="F724" s="74">
        <v>14.5</v>
      </c>
      <c r="G724" s="75">
        <v>12451300</v>
      </c>
      <c r="H724" s="74">
        <v>14.5</v>
      </c>
      <c r="I724" s="81">
        <f t="shared" si="55"/>
        <v>1</v>
      </c>
      <c r="J724" s="74">
        <f t="shared" si="56"/>
        <v>14.72</v>
      </c>
      <c r="K724" s="74">
        <f t="shared" si="57"/>
        <v>14.85</v>
      </c>
      <c r="L724" s="74">
        <f t="shared" si="58"/>
        <v>14.17</v>
      </c>
      <c r="M724" s="74">
        <f t="shared" si="59"/>
        <v>14.5</v>
      </c>
      <c r="N724" s="74"/>
    </row>
    <row r="725" spans="1:14" x14ac:dyDescent="0.25">
      <c r="A725">
        <v>710</v>
      </c>
      <c r="B725" s="225">
        <v>40465</v>
      </c>
      <c r="C725" s="74">
        <v>15.07</v>
      </c>
      <c r="D725" s="74">
        <v>15.17</v>
      </c>
      <c r="E725" s="74">
        <v>14.7</v>
      </c>
      <c r="F725" s="74">
        <v>14.9</v>
      </c>
      <c r="G725" s="75">
        <v>6719400</v>
      </c>
      <c r="H725" s="74">
        <v>14.9</v>
      </c>
      <c r="I725" s="81">
        <f t="shared" si="55"/>
        <v>1</v>
      </c>
      <c r="J725" s="74">
        <f t="shared" si="56"/>
        <v>15.07</v>
      </c>
      <c r="K725" s="74">
        <f t="shared" si="57"/>
        <v>15.17</v>
      </c>
      <c r="L725" s="74">
        <f t="shared" si="58"/>
        <v>14.7</v>
      </c>
      <c r="M725" s="74">
        <f t="shared" si="59"/>
        <v>14.9</v>
      </c>
      <c r="N725" s="74"/>
    </row>
    <row r="726" spans="1:14" x14ac:dyDescent="0.25">
      <c r="A726">
        <v>711</v>
      </c>
      <c r="B726" s="225">
        <v>40464</v>
      </c>
      <c r="C726" s="74">
        <v>15.27</v>
      </c>
      <c r="D726" s="74">
        <v>15.41</v>
      </c>
      <c r="E726" s="74">
        <v>15.05</v>
      </c>
      <c r="F726" s="74">
        <v>15.14</v>
      </c>
      <c r="G726" s="75">
        <v>12737600</v>
      </c>
      <c r="H726" s="74">
        <v>15.14</v>
      </c>
      <c r="I726" s="81">
        <f t="shared" si="55"/>
        <v>1</v>
      </c>
      <c r="J726" s="74">
        <f t="shared" si="56"/>
        <v>15.27</v>
      </c>
      <c r="K726" s="74">
        <f t="shared" si="57"/>
        <v>15.41</v>
      </c>
      <c r="L726" s="74">
        <f t="shared" si="58"/>
        <v>15.05</v>
      </c>
      <c r="M726" s="74">
        <f t="shared" si="59"/>
        <v>15.14</v>
      </c>
      <c r="N726" s="74"/>
    </row>
    <row r="727" spans="1:14" x14ac:dyDescent="0.25">
      <c r="A727">
        <v>712</v>
      </c>
      <c r="B727" s="225">
        <v>40463</v>
      </c>
      <c r="C727" s="74">
        <v>15.22</v>
      </c>
      <c r="D727" s="74">
        <v>15.25</v>
      </c>
      <c r="E727" s="74">
        <v>14.88</v>
      </c>
      <c r="F727" s="74">
        <v>15.22</v>
      </c>
      <c r="G727" s="75">
        <v>14478800</v>
      </c>
      <c r="H727" s="74">
        <v>15.22</v>
      </c>
      <c r="I727" s="81">
        <f t="shared" si="55"/>
        <v>1</v>
      </c>
      <c r="J727" s="74">
        <f t="shared" si="56"/>
        <v>15.22</v>
      </c>
      <c r="K727" s="74">
        <f t="shared" si="57"/>
        <v>15.25</v>
      </c>
      <c r="L727" s="74">
        <f t="shared" si="58"/>
        <v>14.88</v>
      </c>
      <c r="M727" s="74">
        <f t="shared" si="59"/>
        <v>15.22</v>
      </c>
      <c r="N727" s="74"/>
    </row>
    <row r="728" spans="1:14" x14ac:dyDescent="0.25">
      <c r="A728">
        <v>713</v>
      </c>
      <c r="B728" s="225">
        <v>40462</v>
      </c>
      <c r="C728" s="74">
        <v>15.41</v>
      </c>
      <c r="D728" s="74">
        <v>15.79</v>
      </c>
      <c r="E728" s="74">
        <v>15.36</v>
      </c>
      <c r="F728" s="74">
        <v>15.54</v>
      </c>
      <c r="G728" s="75">
        <v>2361000</v>
      </c>
      <c r="H728" s="74">
        <v>15.54</v>
      </c>
      <c r="I728" s="81">
        <f t="shared" si="55"/>
        <v>1</v>
      </c>
      <c r="J728" s="74">
        <f t="shared" si="56"/>
        <v>15.41</v>
      </c>
      <c r="K728" s="74">
        <f t="shared" si="57"/>
        <v>15.79</v>
      </c>
      <c r="L728" s="74">
        <f t="shared" si="58"/>
        <v>15.36</v>
      </c>
      <c r="M728" s="74">
        <f t="shared" si="59"/>
        <v>15.54</v>
      </c>
      <c r="N728" s="74"/>
    </row>
    <row r="729" spans="1:14" x14ac:dyDescent="0.25">
      <c r="A729">
        <v>714</v>
      </c>
      <c r="B729" s="225">
        <v>40459</v>
      </c>
      <c r="C729" s="74">
        <v>15.58</v>
      </c>
      <c r="D729" s="74">
        <v>15.58</v>
      </c>
      <c r="E729" s="74">
        <v>15.18</v>
      </c>
      <c r="F729" s="74">
        <v>15.44</v>
      </c>
      <c r="G729" s="75">
        <v>3337000</v>
      </c>
      <c r="H729" s="74">
        <v>15.44</v>
      </c>
      <c r="I729" s="81">
        <f t="shared" si="55"/>
        <v>1</v>
      </c>
      <c r="J729" s="74">
        <f t="shared" si="56"/>
        <v>15.58</v>
      </c>
      <c r="K729" s="74">
        <f t="shared" si="57"/>
        <v>15.58</v>
      </c>
      <c r="L729" s="74">
        <f t="shared" si="58"/>
        <v>15.18</v>
      </c>
      <c r="M729" s="74">
        <f t="shared" si="59"/>
        <v>15.44</v>
      </c>
      <c r="N729" s="74"/>
    </row>
    <row r="730" spans="1:14" x14ac:dyDescent="0.25">
      <c r="A730">
        <v>715</v>
      </c>
      <c r="B730" s="225">
        <v>40458</v>
      </c>
      <c r="C730" s="74">
        <v>15.52</v>
      </c>
      <c r="D730" s="74">
        <v>15.65</v>
      </c>
      <c r="E730" s="74">
        <v>15.28</v>
      </c>
      <c r="F730" s="74">
        <v>15.59</v>
      </c>
      <c r="G730" s="75">
        <v>3003400</v>
      </c>
      <c r="H730" s="74">
        <v>15.59</v>
      </c>
      <c r="I730" s="81">
        <f t="shared" si="55"/>
        <v>1</v>
      </c>
      <c r="J730" s="74">
        <f t="shared" si="56"/>
        <v>15.52</v>
      </c>
      <c r="K730" s="74">
        <f t="shared" si="57"/>
        <v>15.65</v>
      </c>
      <c r="L730" s="74">
        <f t="shared" si="58"/>
        <v>15.28</v>
      </c>
      <c r="M730" s="74">
        <f t="shared" si="59"/>
        <v>15.59</v>
      </c>
      <c r="N730" s="74"/>
    </row>
    <row r="731" spans="1:14" x14ac:dyDescent="0.25">
      <c r="A731">
        <v>716</v>
      </c>
      <c r="B731" s="225">
        <v>40457</v>
      </c>
      <c r="C731" s="74">
        <v>15.43</v>
      </c>
      <c r="D731" s="74">
        <v>15.6</v>
      </c>
      <c r="E731" s="74">
        <v>15.37</v>
      </c>
      <c r="F731" s="74">
        <v>15.45</v>
      </c>
      <c r="G731" s="75">
        <v>4262700</v>
      </c>
      <c r="H731" s="74">
        <v>15.45</v>
      </c>
      <c r="I731" s="81">
        <f t="shared" si="55"/>
        <v>1</v>
      </c>
      <c r="J731" s="74">
        <f t="shared" si="56"/>
        <v>15.43</v>
      </c>
      <c r="K731" s="74">
        <f t="shared" si="57"/>
        <v>15.6</v>
      </c>
      <c r="L731" s="74">
        <f t="shared" si="58"/>
        <v>15.37</v>
      </c>
      <c r="M731" s="74">
        <f t="shared" si="59"/>
        <v>15.45</v>
      </c>
      <c r="N731" s="74"/>
    </row>
    <row r="732" spans="1:14" x14ac:dyDescent="0.25">
      <c r="A732">
        <v>717</v>
      </c>
      <c r="B732" s="225">
        <v>40456</v>
      </c>
      <c r="C732" s="74">
        <v>15.53</v>
      </c>
      <c r="D732" s="74">
        <v>15.59</v>
      </c>
      <c r="E732" s="74">
        <v>15.33</v>
      </c>
      <c r="F732" s="74">
        <v>15.44</v>
      </c>
      <c r="G732" s="75">
        <v>4271700</v>
      </c>
      <c r="H732" s="74">
        <v>15.44</v>
      </c>
      <c r="I732" s="81">
        <f t="shared" si="55"/>
        <v>1</v>
      </c>
      <c r="J732" s="74">
        <f t="shared" si="56"/>
        <v>15.53</v>
      </c>
      <c r="K732" s="74">
        <f t="shared" si="57"/>
        <v>15.59</v>
      </c>
      <c r="L732" s="74">
        <f t="shared" si="58"/>
        <v>15.33</v>
      </c>
      <c r="M732" s="74">
        <f t="shared" si="59"/>
        <v>15.44</v>
      </c>
      <c r="N732" s="74"/>
    </row>
    <row r="733" spans="1:14" x14ac:dyDescent="0.25">
      <c r="A733">
        <v>718</v>
      </c>
      <c r="B733" s="225">
        <v>40455</v>
      </c>
      <c r="C733" s="74">
        <v>15.39</v>
      </c>
      <c r="D733" s="74">
        <v>15.72</v>
      </c>
      <c r="E733" s="74">
        <v>15.14</v>
      </c>
      <c r="F733" s="74">
        <v>15.36</v>
      </c>
      <c r="G733" s="75">
        <v>3072100</v>
      </c>
      <c r="H733" s="74">
        <v>15.36</v>
      </c>
      <c r="I733" s="81">
        <f t="shared" si="55"/>
        <v>1</v>
      </c>
      <c r="J733" s="74">
        <f t="shared" si="56"/>
        <v>15.39</v>
      </c>
      <c r="K733" s="74">
        <f t="shared" si="57"/>
        <v>15.72</v>
      </c>
      <c r="L733" s="74">
        <f t="shared" si="58"/>
        <v>15.14</v>
      </c>
      <c r="M733" s="74">
        <f t="shared" si="59"/>
        <v>15.36</v>
      </c>
      <c r="N733" s="74"/>
    </row>
    <row r="734" spans="1:14" x14ac:dyDescent="0.25">
      <c r="A734">
        <v>719</v>
      </c>
      <c r="B734" s="225">
        <v>40452</v>
      </c>
      <c r="C734" s="74">
        <v>15.72</v>
      </c>
      <c r="D734" s="74">
        <v>16</v>
      </c>
      <c r="E734" s="74">
        <v>15.35</v>
      </c>
      <c r="F734" s="74">
        <v>15.45</v>
      </c>
      <c r="G734" s="75">
        <v>3363400</v>
      </c>
      <c r="H734" s="74">
        <v>15.45</v>
      </c>
      <c r="I734" s="81">
        <f t="shared" si="55"/>
        <v>1</v>
      </c>
      <c r="J734" s="74">
        <f t="shared" si="56"/>
        <v>15.72</v>
      </c>
      <c r="K734" s="74">
        <f t="shared" si="57"/>
        <v>16</v>
      </c>
      <c r="L734" s="74">
        <f t="shared" si="58"/>
        <v>15.35</v>
      </c>
      <c r="M734" s="74">
        <f t="shared" si="59"/>
        <v>15.45</v>
      </c>
      <c r="N734" s="74"/>
    </row>
    <row r="735" spans="1:14" x14ac:dyDescent="0.25">
      <c r="A735">
        <v>720</v>
      </c>
      <c r="B735" s="225">
        <v>40451</v>
      </c>
      <c r="C735" s="74">
        <v>15.85</v>
      </c>
      <c r="D735" s="74">
        <v>16.04</v>
      </c>
      <c r="E735" s="74">
        <v>15.51</v>
      </c>
      <c r="F735" s="74">
        <v>15.57</v>
      </c>
      <c r="G735" s="75">
        <v>3745200</v>
      </c>
      <c r="H735" s="74">
        <v>15.57</v>
      </c>
      <c r="I735" s="81">
        <f t="shared" si="55"/>
        <v>1</v>
      </c>
      <c r="J735" s="74">
        <f t="shared" si="56"/>
        <v>15.85</v>
      </c>
      <c r="K735" s="74">
        <f t="shared" si="57"/>
        <v>16.04</v>
      </c>
      <c r="L735" s="74">
        <f t="shared" si="58"/>
        <v>15.51</v>
      </c>
      <c r="M735" s="74">
        <f t="shared" si="59"/>
        <v>15.57</v>
      </c>
      <c r="N735" s="74"/>
    </row>
    <row r="736" spans="1:14" x14ac:dyDescent="0.25">
      <c r="A736">
        <v>721</v>
      </c>
      <c r="B736" s="225">
        <v>40450</v>
      </c>
      <c r="C736" s="74">
        <v>15.64</v>
      </c>
      <c r="D736" s="74">
        <v>15.89</v>
      </c>
      <c r="E736" s="74">
        <v>15.4</v>
      </c>
      <c r="F736" s="74">
        <v>15.69</v>
      </c>
      <c r="G736" s="75">
        <v>4609000</v>
      </c>
      <c r="H736" s="74">
        <v>15.69</v>
      </c>
      <c r="I736" s="81">
        <f t="shared" si="55"/>
        <v>1</v>
      </c>
      <c r="J736" s="74">
        <f t="shared" si="56"/>
        <v>15.64</v>
      </c>
      <c r="K736" s="74">
        <f t="shared" si="57"/>
        <v>15.89</v>
      </c>
      <c r="L736" s="74">
        <f t="shared" si="58"/>
        <v>15.4</v>
      </c>
      <c r="M736" s="74">
        <f t="shared" si="59"/>
        <v>15.69</v>
      </c>
      <c r="N736" s="74"/>
    </row>
    <row r="737" spans="1:14" x14ac:dyDescent="0.25">
      <c r="A737">
        <v>722</v>
      </c>
      <c r="B737" s="225">
        <v>40449</v>
      </c>
      <c r="C737" s="74">
        <v>15.7</v>
      </c>
      <c r="D737" s="74">
        <v>15.78</v>
      </c>
      <c r="E737" s="74">
        <v>15.3</v>
      </c>
      <c r="F737" s="74">
        <v>15.65</v>
      </c>
      <c r="G737" s="75">
        <v>2477200</v>
      </c>
      <c r="H737" s="74">
        <v>15.65</v>
      </c>
      <c r="I737" s="81">
        <f t="shared" si="55"/>
        <v>1</v>
      </c>
      <c r="J737" s="74">
        <f t="shared" si="56"/>
        <v>15.7</v>
      </c>
      <c r="K737" s="74">
        <f t="shared" si="57"/>
        <v>15.78</v>
      </c>
      <c r="L737" s="74">
        <f t="shared" si="58"/>
        <v>15.3</v>
      </c>
      <c r="M737" s="74">
        <f t="shared" si="59"/>
        <v>15.65</v>
      </c>
      <c r="N737" s="74"/>
    </row>
    <row r="738" spans="1:14" x14ac:dyDescent="0.25">
      <c r="A738">
        <v>723</v>
      </c>
      <c r="B738" s="225">
        <v>40448</v>
      </c>
      <c r="C738" s="74">
        <v>15.59</v>
      </c>
      <c r="D738" s="74">
        <v>15.9</v>
      </c>
      <c r="E738" s="74">
        <v>15.33</v>
      </c>
      <c r="F738" s="74">
        <v>15.66</v>
      </c>
      <c r="G738" s="75">
        <v>4160100</v>
      </c>
      <c r="H738" s="74">
        <v>15.66</v>
      </c>
      <c r="I738" s="81">
        <f t="shared" si="55"/>
        <v>1</v>
      </c>
      <c r="J738" s="74">
        <f t="shared" si="56"/>
        <v>15.59</v>
      </c>
      <c r="K738" s="74">
        <f t="shared" si="57"/>
        <v>15.9</v>
      </c>
      <c r="L738" s="74">
        <f t="shared" si="58"/>
        <v>15.33</v>
      </c>
      <c r="M738" s="74">
        <f t="shared" si="59"/>
        <v>15.66</v>
      </c>
      <c r="N738" s="74"/>
    </row>
    <row r="739" spans="1:14" x14ac:dyDescent="0.25">
      <c r="A739">
        <v>724</v>
      </c>
      <c r="B739" s="225">
        <v>40445</v>
      </c>
      <c r="C739" s="74">
        <v>15.35</v>
      </c>
      <c r="D739" s="74">
        <v>15.85</v>
      </c>
      <c r="E739" s="74">
        <v>15.33</v>
      </c>
      <c r="F739" s="74">
        <v>15.6</v>
      </c>
      <c r="G739" s="75">
        <v>3777900</v>
      </c>
      <c r="H739" s="74">
        <v>15.6</v>
      </c>
      <c r="I739" s="81">
        <f t="shared" si="55"/>
        <v>1</v>
      </c>
      <c r="J739" s="74">
        <f t="shared" si="56"/>
        <v>15.35</v>
      </c>
      <c r="K739" s="74">
        <f t="shared" si="57"/>
        <v>15.85</v>
      </c>
      <c r="L739" s="74">
        <f t="shared" si="58"/>
        <v>15.33</v>
      </c>
      <c r="M739" s="74">
        <f t="shared" si="59"/>
        <v>15.6</v>
      </c>
      <c r="N739" s="74"/>
    </row>
    <row r="740" spans="1:14" x14ac:dyDescent="0.25">
      <c r="A740">
        <v>725</v>
      </c>
      <c r="B740" s="225">
        <v>40444</v>
      </c>
      <c r="C740" s="74">
        <v>14.85</v>
      </c>
      <c r="D740" s="74">
        <v>15.48</v>
      </c>
      <c r="E740" s="74">
        <v>14.78</v>
      </c>
      <c r="F740" s="74">
        <v>15.22</v>
      </c>
      <c r="G740" s="75">
        <v>5102800</v>
      </c>
      <c r="H740" s="74">
        <v>15.22</v>
      </c>
      <c r="I740" s="81">
        <f t="shared" si="55"/>
        <v>1</v>
      </c>
      <c r="J740" s="74">
        <f t="shared" si="56"/>
        <v>14.85</v>
      </c>
      <c r="K740" s="74">
        <f t="shared" si="57"/>
        <v>15.48</v>
      </c>
      <c r="L740" s="74">
        <f t="shared" si="58"/>
        <v>14.78</v>
      </c>
      <c r="M740" s="74">
        <f t="shared" si="59"/>
        <v>15.22</v>
      </c>
      <c r="N740" s="74"/>
    </row>
    <row r="741" spans="1:14" x14ac:dyDescent="0.25">
      <c r="A741">
        <v>726</v>
      </c>
      <c r="B741" s="225">
        <v>40443</v>
      </c>
      <c r="C741" s="74">
        <v>15.16</v>
      </c>
      <c r="D741" s="74">
        <v>15.39</v>
      </c>
      <c r="E741" s="74">
        <v>15</v>
      </c>
      <c r="F741" s="74">
        <v>15.05</v>
      </c>
      <c r="G741" s="75">
        <v>3211700</v>
      </c>
      <c r="H741" s="74">
        <v>15.05</v>
      </c>
      <c r="I741" s="81">
        <f t="shared" si="55"/>
        <v>1</v>
      </c>
      <c r="J741" s="74">
        <f t="shared" si="56"/>
        <v>15.16</v>
      </c>
      <c r="K741" s="74">
        <f t="shared" si="57"/>
        <v>15.39</v>
      </c>
      <c r="L741" s="74">
        <f t="shared" si="58"/>
        <v>15</v>
      </c>
      <c r="M741" s="74">
        <f t="shared" si="59"/>
        <v>15.05</v>
      </c>
      <c r="N741" s="74"/>
    </row>
    <row r="742" spans="1:14" x14ac:dyDescent="0.25">
      <c r="A742">
        <v>727</v>
      </c>
      <c r="B742" s="225">
        <v>40442</v>
      </c>
      <c r="C742" s="74">
        <v>15.08</v>
      </c>
      <c r="D742" s="74">
        <v>15.46</v>
      </c>
      <c r="E742" s="74">
        <v>15.05</v>
      </c>
      <c r="F742" s="74">
        <v>15.23</v>
      </c>
      <c r="G742" s="75">
        <v>5179700</v>
      </c>
      <c r="H742" s="74">
        <v>15.23</v>
      </c>
      <c r="I742" s="81">
        <f t="shared" si="55"/>
        <v>1</v>
      </c>
      <c r="J742" s="74">
        <f t="shared" si="56"/>
        <v>15.08</v>
      </c>
      <c r="K742" s="74">
        <f t="shared" si="57"/>
        <v>15.46</v>
      </c>
      <c r="L742" s="74">
        <f t="shared" si="58"/>
        <v>15.05</v>
      </c>
      <c r="M742" s="74">
        <f t="shared" si="59"/>
        <v>15.23</v>
      </c>
      <c r="N742" s="74"/>
    </row>
    <row r="743" spans="1:14" x14ac:dyDescent="0.25">
      <c r="A743">
        <v>728</v>
      </c>
      <c r="B743" s="225">
        <v>40441</v>
      </c>
      <c r="C743" s="74">
        <v>15.2</v>
      </c>
      <c r="D743" s="74">
        <v>15.47</v>
      </c>
      <c r="E743" s="74">
        <v>15.11</v>
      </c>
      <c r="F743" s="74">
        <v>15.37</v>
      </c>
      <c r="G743" s="75">
        <v>3109300</v>
      </c>
      <c r="H743" s="74">
        <v>15.37</v>
      </c>
      <c r="I743" s="81">
        <f t="shared" si="55"/>
        <v>1</v>
      </c>
      <c r="J743" s="74">
        <f t="shared" si="56"/>
        <v>15.2</v>
      </c>
      <c r="K743" s="74">
        <f t="shared" si="57"/>
        <v>15.47</v>
      </c>
      <c r="L743" s="74">
        <f t="shared" si="58"/>
        <v>15.11</v>
      </c>
      <c r="M743" s="74">
        <f t="shared" si="59"/>
        <v>15.37</v>
      </c>
      <c r="N743" s="74"/>
    </row>
    <row r="744" spans="1:14" x14ac:dyDescent="0.25">
      <c r="A744">
        <v>729</v>
      </c>
      <c r="B744" s="225">
        <v>40438</v>
      </c>
      <c r="C744" s="74">
        <v>15.1</v>
      </c>
      <c r="D744" s="74">
        <v>15.25</v>
      </c>
      <c r="E744" s="74">
        <v>14.84</v>
      </c>
      <c r="F744" s="74">
        <v>15.14</v>
      </c>
      <c r="G744" s="75">
        <v>3968000</v>
      </c>
      <c r="H744" s="74">
        <v>15.14</v>
      </c>
      <c r="I744" s="81">
        <f t="shared" si="55"/>
        <v>1</v>
      </c>
      <c r="J744" s="74">
        <f t="shared" si="56"/>
        <v>15.1</v>
      </c>
      <c r="K744" s="74">
        <f t="shared" si="57"/>
        <v>15.25</v>
      </c>
      <c r="L744" s="74">
        <f t="shared" si="58"/>
        <v>14.84</v>
      </c>
      <c r="M744" s="74">
        <f t="shared" si="59"/>
        <v>15.14</v>
      </c>
      <c r="N744" s="74"/>
    </row>
    <row r="745" spans="1:14" x14ac:dyDescent="0.25">
      <c r="A745">
        <v>730</v>
      </c>
      <c r="B745" s="225">
        <v>40437</v>
      </c>
      <c r="C745" s="74">
        <v>14.87</v>
      </c>
      <c r="D745" s="74">
        <v>15.11</v>
      </c>
      <c r="E745" s="74">
        <v>14.83</v>
      </c>
      <c r="F745" s="74">
        <v>15.05</v>
      </c>
      <c r="G745" s="75">
        <v>3585500</v>
      </c>
      <c r="H745" s="74">
        <v>15.05</v>
      </c>
      <c r="I745" s="81">
        <f t="shared" si="55"/>
        <v>1</v>
      </c>
      <c r="J745" s="74">
        <f t="shared" si="56"/>
        <v>14.87</v>
      </c>
      <c r="K745" s="74">
        <f t="shared" si="57"/>
        <v>15.11</v>
      </c>
      <c r="L745" s="74">
        <f t="shared" si="58"/>
        <v>14.83</v>
      </c>
      <c r="M745" s="74">
        <f t="shared" si="59"/>
        <v>15.05</v>
      </c>
      <c r="N745" s="74"/>
    </row>
    <row r="746" spans="1:14" x14ac:dyDescent="0.25">
      <c r="A746">
        <v>731</v>
      </c>
      <c r="B746" s="225">
        <v>40436</v>
      </c>
      <c r="C746" s="74">
        <v>14.84</v>
      </c>
      <c r="D746" s="74">
        <v>15.1</v>
      </c>
      <c r="E746" s="74">
        <v>14.68</v>
      </c>
      <c r="F746" s="74">
        <v>14.88</v>
      </c>
      <c r="G746" s="75">
        <v>4063700</v>
      </c>
      <c r="H746" s="74">
        <v>14.88</v>
      </c>
      <c r="I746" s="81">
        <f t="shared" si="55"/>
        <v>1</v>
      </c>
      <c r="J746" s="74">
        <f t="shared" si="56"/>
        <v>14.84</v>
      </c>
      <c r="K746" s="74">
        <f t="shared" si="57"/>
        <v>15.1</v>
      </c>
      <c r="L746" s="74">
        <f t="shared" si="58"/>
        <v>14.68</v>
      </c>
      <c r="M746" s="74">
        <f t="shared" si="59"/>
        <v>14.88</v>
      </c>
      <c r="N746" s="74"/>
    </row>
    <row r="747" spans="1:14" x14ac:dyDescent="0.25">
      <c r="A747">
        <v>732</v>
      </c>
      <c r="B747" s="225">
        <v>40435</v>
      </c>
      <c r="C747" s="74">
        <v>14.65</v>
      </c>
      <c r="D747" s="74">
        <v>15.3</v>
      </c>
      <c r="E747" s="74">
        <v>14.61</v>
      </c>
      <c r="F747" s="74">
        <v>14.93</v>
      </c>
      <c r="G747" s="75">
        <v>6109200</v>
      </c>
      <c r="H747" s="74">
        <v>14.93</v>
      </c>
      <c r="I747" s="81">
        <f t="shared" si="55"/>
        <v>1</v>
      </c>
      <c r="J747" s="74">
        <f t="shared" si="56"/>
        <v>14.65</v>
      </c>
      <c r="K747" s="74">
        <f t="shared" si="57"/>
        <v>15.3</v>
      </c>
      <c r="L747" s="74">
        <f t="shared" si="58"/>
        <v>14.61</v>
      </c>
      <c r="M747" s="74">
        <f t="shared" si="59"/>
        <v>14.93</v>
      </c>
      <c r="N747" s="74"/>
    </row>
    <row r="748" spans="1:14" x14ac:dyDescent="0.25">
      <c r="A748">
        <v>733</v>
      </c>
      <c r="B748" s="225">
        <v>40434</v>
      </c>
      <c r="C748" s="74">
        <v>14.38</v>
      </c>
      <c r="D748" s="74">
        <v>14.97</v>
      </c>
      <c r="E748" s="74">
        <v>14.33</v>
      </c>
      <c r="F748" s="74">
        <v>14.74</v>
      </c>
      <c r="G748" s="75">
        <v>6351700</v>
      </c>
      <c r="H748" s="74">
        <v>14.74</v>
      </c>
      <c r="I748" s="81">
        <f t="shared" si="55"/>
        <v>1</v>
      </c>
      <c r="J748" s="74">
        <f t="shared" si="56"/>
        <v>14.38</v>
      </c>
      <c r="K748" s="74">
        <f t="shared" si="57"/>
        <v>14.97</v>
      </c>
      <c r="L748" s="74">
        <f t="shared" si="58"/>
        <v>14.33</v>
      </c>
      <c r="M748" s="74">
        <f t="shared" si="59"/>
        <v>14.74</v>
      </c>
      <c r="N748" s="74"/>
    </row>
    <row r="749" spans="1:14" x14ac:dyDescent="0.25">
      <c r="A749">
        <v>734</v>
      </c>
      <c r="B749" s="225">
        <v>40431</v>
      </c>
      <c r="C749" s="74">
        <v>13.92</v>
      </c>
      <c r="D749" s="74">
        <v>14.43</v>
      </c>
      <c r="E749" s="74">
        <v>13.78</v>
      </c>
      <c r="F749" s="74">
        <v>14.18</v>
      </c>
      <c r="G749" s="75">
        <v>5736900</v>
      </c>
      <c r="H749" s="74">
        <v>14.18</v>
      </c>
      <c r="I749" s="81">
        <f t="shared" si="55"/>
        <v>1</v>
      </c>
      <c r="J749" s="74">
        <f t="shared" si="56"/>
        <v>13.92</v>
      </c>
      <c r="K749" s="74">
        <f t="shared" si="57"/>
        <v>14.43</v>
      </c>
      <c r="L749" s="74">
        <f t="shared" si="58"/>
        <v>13.78</v>
      </c>
      <c r="M749" s="74">
        <f t="shared" si="59"/>
        <v>14.18</v>
      </c>
      <c r="N749" s="74"/>
    </row>
    <row r="750" spans="1:14" x14ac:dyDescent="0.25">
      <c r="A750">
        <v>735</v>
      </c>
      <c r="B750" s="225">
        <v>40430</v>
      </c>
      <c r="C750" s="74">
        <v>14.25</v>
      </c>
      <c r="D750" s="74">
        <v>14.39</v>
      </c>
      <c r="E750" s="74">
        <v>13.77</v>
      </c>
      <c r="F750" s="74">
        <v>13.92</v>
      </c>
      <c r="G750" s="75">
        <v>5978600</v>
      </c>
      <c r="H750" s="74">
        <v>13.92</v>
      </c>
      <c r="I750" s="81">
        <f t="shared" si="55"/>
        <v>1</v>
      </c>
      <c r="J750" s="74">
        <f t="shared" si="56"/>
        <v>14.25</v>
      </c>
      <c r="K750" s="74">
        <f t="shared" si="57"/>
        <v>14.39</v>
      </c>
      <c r="L750" s="74">
        <f t="shared" si="58"/>
        <v>13.77</v>
      </c>
      <c r="M750" s="74">
        <f t="shared" si="59"/>
        <v>13.92</v>
      </c>
      <c r="N750" s="74"/>
    </row>
    <row r="751" spans="1:14" x14ac:dyDescent="0.25">
      <c r="A751">
        <v>736</v>
      </c>
      <c r="B751" s="225">
        <v>40429</v>
      </c>
      <c r="C751" s="74">
        <v>13.34</v>
      </c>
      <c r="D751" s="74">
        <v>14.34</v>
      </c>
      <c r="E751" s="74">
        <v>13.34</v>
      </c>
      <c r="F751" s="74">
        <v>14.12</v>
      </c>
      <c r="G751" s="75">
        <v>12538200</v>
      </c>
      <c r="H751" s="74">
        <v>14.12</v>
      </c>
      <c r="I751" s="81">
        <f t="shared" si="55"/>
        <v>1</v>
      </c>
      <c r="J751" s="74">
        <f t="shared" si="56"/>
        <v>13.34</v>
      </c>
      <c r="K751" s="74">
        <f t="shared" si="57"/>
        <v>14.34</v>
      </c>
      <c r="L751" s="74">
        <f t="shared" si="58"/>
        <v>13.34</v>
      </c>
      <c r="M751" s="74">
        <f t="shared" si="59"/>
        <v>14.12</v>
      </c>
      <c r="N751" s="74"/>
    </row>
    <row r="752" spans="1:14" x14ac:dyDescent="0.25">
      <c r="A752">
        <v>737</v>
      </c>
      <c r="B752" s="225">
        <v>40428</v>
      </c>
      <c r="C752" s="74">
        <v>13.45</v>
      </c>
      <c r="D752" s="74">
        <v>13.68</v>
      </c>
      <c r="E752" s="74">
        <v>13.11</v>
      </c>
      <c r="F752" s="74">
        <v>13.43</v>
      </c>
      <c r="G752" s="75">
        <v>9330200</v>
      </c>
      <c r="H752" s="74">
        <v>13.43</v>
      </c>
      <c r="I752" s="81">
        <f t="shared" si="55"/>
        <v>1</v>
      </c>
      <c r="J752" s="74">
        <f t="shared" si="56"/>
        <v>13.45</v>
      </c>
      <c r="K752" s="74">
        <f t="shared" si="57"/>
        <v>13.68</v>
      </c>
      <c r="L752" s="74">
        <f t="shared" si="58"/>
        <v>13.11</v>
      </c>
      <c r="M752" s="74">
        <f t="shared" si="59"/>
        <v>13.43</v>
      </c>
      <c r="N752" s="74"/>
    </row>
    <row r="753" spans="1:14" x14ac:dyDescent="0.25">
      <c r="A753">
        <v>738</v>
      </c>
      <c r="B753" s="225">
        <v>40424</v>
      </c>
      <c r="C753" s="74">
        <v>13.1</v>
      </c>
      <c r="D753" s="74">
        <v>13.35</v>
      </c>
      <c r="E753" s="74">
        <v>12.96</v>
      </c>
      <c r="F753" s="74">
        <v>13.29</v>
      </c>
      <c r="G753" s="75">
        <v>4790700</v>
      </c>
      <c r="H753" s="74">
        <v>13.29</v>
      </c>
      <c r="I753" s="81">
        <f t="shared" si="55"/>
        <v>1</v>
      </c>
      <c r="J753" s="74">
        <f t="shared" si="56"/>
        <v>13.1</v>
      </c>
      <c r="K753" s="74">
        <f t="shared" si="57"/>
        <v>13.35</v>
      </c>
      <c r="L753" s="74">
        <f t="shared" si="58"/>
        <v>12.96</v>
      </c>
      <c r="M753" s="74">
        <f t="shared" si="59"/>
        <v>13.29</v>
      </c>
      <c r="N753" s="74"/>
    </row>
    <row r="754" spans="1:14" x14ac:dyDescent="0.25">
      <c r="A754">
        <v>739</v>
      </c>
      <c r="B754" s="225">
        <v>40423</v>
      </c>
      <c r="C754" s="74">
        <v>12.83</v>
      </c>
      <c r="D754" s="74">
        <v>12.93</v>
      </c>
      <c r="E754" s="74">
        <v>12.52</v>
      </c>
      <c r="F754" s="74">
        <v>12.8</v>
      </c>
      <c r="G754" s="75">
        <v>5824300</v>
      </c>
      <c r="H754" s="74">
        <v>12.8</v>
      </c>
      <c r="I754" s="81">
        <f t="shared" si="55"/>
        <v>1</v>
      </c>
      <c r="J754" s="74">
        <f t="shared" si="56"/>
        <v>12.83</v>
      </c>
      <c r="K754" s="74">
        <f t="shared" si="57"/>
        <v>12.93</v>
      </c>
      <c r="L754" s="74">
        <f t="shared" si="58"/>
        <v>12.52</v>
      </c>
      <c r="M754" s="74">
        <f t="shared" si="59"/>
        <v>12.8</v>
      </c>
      <c r="N754" s="74"/>
    </row>
    <row r="755" spans="1:14" x14ac:dyDescent="0.25">
      <c r="A755">
        <v>740</v>
      </c>
      <c r="B755" s="225">
        <v>40422</v>
      </c>
      <c r="C755" s="74">
        <v>12.68</v>
      </c>
      <c r="D755" s="74">
        <v>12.97</v>
      </c>
      <c r="E755" s="74">
        <v>12.65</v>
      </c>
      <c r="F755" s="74">
        <v>12.81</v>
      </c>
      <c r="G755" s="75">
        <v>2568900</v>
      </c>
      <c r="H755" s="74">
        <v>12.81</v>
      </c>
      <c r="I755" s="81">
        <f t="shared" si="55"/>
        <v>1</v>
      </c>
      <c r="J755" s="74">
        <f t="shared" si="56"/>
        <v>12.68</v>
      </c>
      <c r="K755" s="74">
        <f t="shared" si="57"/>
        <v>12.97</v>
      </c>
      <c r="L755" s="74">
        <f t="shared" si="58"/>
        <v>12.65</v>
      </c>
      <c r="M755" s="74">
        <f t="shared" si="59"/>
        <v>12.81</v>
      </c>
      <c r="N755" s="74"/>
    </row>
    <row r="756" spans="1:14" x14ac:dyDescent="0.25">
      <c r="A756">
        <v>741</v>
      </c>
      <c r="B756" s="225">
        <v>40421</v>
      </c>
      <c r="C756" s="74">
        <v>12.84</v>
      </c>
      <c r="D756" s="74">
        <v>12.89</v>
      </c>
      <c r="E756" s="74">
        <v>12.37</v>
      </c>
      <c r="F756" s="74">
        <v>12.49</v>
      </c>
      <c r="G756" s="75">
        <v>3801000</v>
      </c>
      <c r="H756" s="74">
        <v>12.49</v>
      </c>
      <c r="I756" s="81">
        <f t="shared" si="55"/>
        <v>1</v>
      </c>
      <c r="J756" s="74">
        <f t="shared" si="56"/>
        <v>12.84</v>
      </c>
      <c r="K756" s="74">
        <f t="shared" si="57"/>
        <v>12.89</v>
      </c>
      <c r="L756" s="74">
        <f t="shared" si="58"/>
        <v>12.37</v>
      </c>
      <c r="M756" s="74">
        <f t="shared" si="59"/>
        <v>12.49</v>
      </c>
      <c r="N756" s="74"/>
    </row>
    <row r="757" spans="1:14" x14ac:dyDescent="0.25">
      <c r="A757">
        <v>742</v>
      </c>
      <c r="B757" s="225">
        <v>40420</v>
      </c>
      <c r="C757" s="74">
        <v>12.9</v>
      </c>
      <c r="D757" s="74">
        <v>13.12</v>
      </c>
      <c r="E757" s="74">
        <v>12.78</v>
      </c>
      <c r="F757" s="74">
        <v>12.79</v>
      </c>
      <c r="G757" s="75">
        <v>2804800</v>
      </c>
      <c r="H757" s="74">
        <v>12.79</v>
      </c>
      <c r="I757" s="81">
        <f t="shared" si="55"/>
        <v>1</v>
      </c>
      <c r="J757" s="74">
        <f t="shared" si="56"/>
        <v>12.9</v>
      </c>
      <c r="K757" s="74">
        <f t="shared" si="57"/>
        <v>13.12</v>
      </c>
      <c r="L757" s="74">
        <f t="shared" si="58"/>
        <v>12.78</v>
      </c>
      <c r="M757" s="74">
        <f t="shared" si="59"/>
        <v>12.79</v>
      </c>
      <c r="N757" s="74"/>
    </row>
    <row r="758" spans="1:14" x14ac:dyDescent="0.25">
      <c r="A758">
        <v>743</v>
      </c>
      <c r="B758" s="225">
        <v>40417</v>
      </c>
      <c r="C758" s="74">
        <v>12.9</v>
      </c>
      <c r="D758" s="74">
        <v>13.12</v>
      </c>
      <c r="E758" s="74">
        <v>12.53</v>
      </c>
      <c r="F758" s="74">
        <v>13.03</v>
      </c>
      <c r="G758" s="75">
        <v>3260100</v>
      </c>
      <c r="H758" s="74">
        <v>13.03</v>
      </c>
      <c r="I758" s="81">
        <f t="shared" si="55"/>
        <v>1</v>
      </c>
      <c r="J758" s="74">
        <f t="shared" si="56"/>
        <v>12.9</v>
      </c>
      <c r="K758" s="74">
        <f t="shared" si="57"/>
        <v>13.12</v>
      </c>
      <c r="L758" s="74">
        <f t="shared" si="58"/>
        <v>12.53</v>
      </c>
      <c r="M758" s="74">
        <f t="shared" si="59"/>
        <v>13.03</v>
      </c>
      <c r="N758" s="74"/>
    </row>
    <row r="759" spans="1:14" x14ac:dyDescent="0.25">
      <c r="A759">
        <v>744</v>
      </c>
      <c r="B759" s="225">
        <v>40416</v>
      </c>
      <c r="C759" s="74">
        <v>12.66</v>
      </c>
      <c r="D759" s="74">
        <v>13.03</v>
      </c>
      <c r="E759" s="74">
        <v>12.61</v>
      </c>
      <c r="F759" s="74">
        <v>12.74</v>
      </c>
      <c r="G759" s="75">
        <v>5474800</v>
      </c>
      <c r="H759" s="74">
        <v>12.74</v>
      </c>
      <c r="I759" s="81">
        <f t="shared" si="55"/>
        <v>1</v>
      </c>
      <c r="J759" s="74">
        <f t="shared" si="56"/>
        <v>12.66</v>
      </c>
      <c r="K759" s="74">
        <f t="shared" si="57"/>
        <v>13.03</v>
      </c>
      <c r="L759" s="74">
        <f t="shared" si="58"/>
        <v>12.61</v>
      </c>
      <c r="M759" s="74">
        <f t="shared" si="59"/>
        <v>12.74</v>
      </c>
      <c r="N759" s="74"/>
    </row>
    <row r="760" spans="1:14" x14ac:dyDescent="0.25">
      <c r="A760">
        <v>745</v>
      </c>
      <c r="B760" s="225">
        <v>40415</v>
      </c>
      <c r="C760" s="74">
        <v>12.05</v>
      </c>
      <c r="D760" s="74">
        <v>12.61</v>
      </c>
      <c r="E760" s="74">
        <v>11.88</v>
      </c>
      <c r="F760" s="74">
        <v>12.52</v>
      </c>
      <c r="G760" s="75">
        <v>4435600</v>
      </c>
      <c r="H760" s="74">
        <v>12.52</v>
      </c>
      <c r="I760" s="81">
        <f t="shared" si="55"/>
        <v>1</v>
      </c>
      <c r="J760" s="74">
        <f t="shared" si="56"/>
        <v>12.05</v>
      </c>
      <c r="K760" s="74">
        <f t="shared" si="57"/>
        <v>12.61</v>
      </c>
      <c r="L760" s="74">
        <f t="shared" si="58"/>
        <v>11.88</v>
      </c>
      <c r="M760" s="74">
        <f t="shared" si="59"/>
        <v>12.52</v>
      </c>
      <c r="N760" s="74"/>
    </row>
    <row r="761" spans="1:14" x14ac:dyDescent="0.25">
      <c r="A761">
        <v>746</v>
      </c>
      <c r="B761" s="225">
        <v>40414</v>
      </c>
      <c r="C761" s="74">
        <v>12.14</v>
      </c>
      <c r="D761" s="74">
        <v>12.42</v>
      </c>
      <c r="E761" s="74">
        <v>11.96</v>
      </c>
      <c r="F761" s="74">
        <v>12.22</v>
      </c>
      <c r="G761" s="75">
        <v>2972000</v>
      </c>
      <c r="H761" s="74">
        <v>12.22</v>
      </c>
      <c r="I761" s="81">
        <f t="shared" si="55"/>
        <v>1</v>
      </c>
      <c r="J761" s="74">
        <f t="shared" si="56"/>
        <v>12.14</v>
      </c>
      <c r="K761" s="74">
        <f t="shared" si="57"/>
        <v>12.42</v>
      </c>
      <c r="L761" s="74">
        <f t="shared" si="58"/>
        <v>11.96</v>
      </c>
      <c r="M761" s="74">
        <f t="shared" si="59"/>
        <v>12.22</v>
      </c>
      <c r="N761" s="74"/>
    </row>
    <row r="762" spans="1:14" x14ac:dyDescent="0.25">
      <c r="A762">
        <v>747</v>
      </c>
      <c r="B762" s="225">
        <v>40413</v>
      </c>
      <c r="C762" s="74">
        <v>12.65</v>
      </c>
      <c r="D762" s="74">
        <v>12.7</v>
      </c>
      <c r="E762" s="74">
        <v>12.25</v>
      </c>
      <c r="F762" s="74">
        <v>12.28</v>
      </c>
      <c r="G762" s="75">
        <v>2520900</v>
      </c>
      <c r="H762" s="74">
        <v>12.28</v>
      </c>
      <c r="I762" s="81">
        <f t="shared" si="55"/>
        <v>1</v>
      </c>
      <c r="J762" s="74">
        <f t="shared" si="56"/>
        <v>12.65</v>
      </c>
      <c r="K762" s="74">
        <f t="shared" si="57"/>
        <v>12.7</v>
      </c>
      <c r="L762" s="74">
        <f t="shared" si="58"/>
        <v>12.25</v>
      </c>
      <c r="M762" s="74">
        <f t="shared" si="59"/>
        <v>12.28</v>
      </c>
      <c r="N762" s="74"/>
    </row>
    <row r="763" spans="1:14" x14ac:dyDescent="0.25">
      <c r="A763">
        <v>748</v>
      </c>
      <c r="B763" s="225">
        <v>40410</v>
      </c>
      <c r="C763" s="74">
        <v>12.29</v>
      </c>
      <c r="D763" s="74">
        <v>12.61</v>
      </c>
      <c r="E763" s="74">
        <v>12.17</v>
      </c>
      <c r="F763" s="74">
        <v>12.58</v>
      </c>
      <c r="G763" s="75">
        <v>2255000</v>
      </c>
      <c r="H763" s="74">
        <v>12.58</v>
      </c>
      <c r="I763" s="81">
        <f t="shared" si="55"/>
        <v>1</v>
      </c>
      <c r="J763" s="74">
        <f t="shared" si="56"/>
        <v>12.29</v>
      </c>
      <c r="K763" s="74">
        <f t="shared" si="57"/>
        <v>12.61</v>
      </c>
      <c r="L763" s="74">
        <f t="shared" si="58"/>
        <v>12.17</v>
      </c>
      <c r="M763" s="74">
        <f t="shared" si="59"/>
        <v>12.58</v>
      </c>
      <c r="N763" s="74"/>
    </row>
    <row r="764" spans="1:14" x14ac:dyDescent="0.25">
      <c r="A764">
        <v>749</v>
      </c>
      <c r="B764" s="225">
        <v>40409</v>
      </c>
      <c r="C764" s="74">
        <v>12.49</v>
      </c>
      <c r="D764" s="74">
        <v>12.6</v>
      </c>
      <c r="E764" s="74">
        <v>12.23</v>
      </c>
      <c r="F764" s="74">
        <v>12.36</v>
      </c>
      <c r="G764" s="75">
        <v>2909800</v>
      </c>
      <c r="H764" s="74">
        <v>12.36</v>
      </c>
      <c r="I764" s="81">
        <f t="shared" si="55"/>
        <v>1</v>
      </c>
      <c r="J764" s="74">
        <f t="shared" si="56"/>
        <v>12.49</v>
      </c>
      <c r="K764" s="74">
        <f t="shared" si="57"/>
        <v>12.6</v>
      </c>
      <c r="L764" s="74">
        <f t="shared" si="58"/>
        <v>12.23</v>
      </c>
      <c r="M764" s="74">
        <f t="shared" si="59"/>
        <v>12.36</v>
      </c>
      <c r="N764" s="74"/>
    </row>
    <row r="765" spans="1:14" x14ac:dyDescent="0.25">
      <c r="A765">
        <v>750</v>
      </c>
      <c r="B765" s="225">
        <v>40408</v>
      </c>
      <c r="C765" s="74">
        <v>12.6</v>
      </c>
      <c r="D765" s="74">
        <v>12.82</v>
      </c>
      <c r="E765" s="74">
        <v>12.5</v>
      </c>
      <c r="F765" s="74">
        <v>12.55</v>
      </c>
      <c r="G765" s="75">
        <v>3066800</v>
      </c>
      <c r="H765" s="74">
        <v>12.55</v>
      </c>
      <c r="I765" s="81">
        <f t="shared" si="55"/>
        <v>1</v>
      </c>
      <c r="J765" s="74">
        <f t="shared" si="56"/>
        <v>12.6</v>
      </c>
      <c r="K765" s="74">
        <f t="shared" si="57"/>
        <v>12.82</v>
      </c>
      <c r="L765" s="74">
        <f t="shared" si="58"/>
        <v>12.5</v>
      </c>
      <c r="M765" s="74">
        <f t="shared" si="59"/>
        <v>12.55</v>
      </c>
      <c r="N765" s="74"/>
    </row>
    <row r="766" spans="1:14" x14ac:dyDescent="0.25">
      <c r="A766">
        <v>751</v>
      </c>
      <c r="B766" s="225">
        <v>40407</v>
      </c>
      <c r="C766" s="74">
        <v>12.11</v>
      </c>
      <c r="D766" s="74">
        <v>12.79</v>
      </c>
      <c r="E766" s="74">
        <v>12.02</v>
      </c>
      <c r="F766" s="74">
        <v>12.62</v>
      </c>
      <c r="G766" s="75">
        <v>4897400</v>
      </c>
      <c r="H766" s="74">
        <v>12.62</v>
      </c>
      <c r="I766" s="81">
        <f t="shared" si="55"/>
        <v>1</v>
      </c>
      <c r="J766" s="74">
        <f t="shared" si="56"/>
        <v>12.11</v>
      </c>
      <c r="K766" s="74">
        <f t="shared" si="57"/>
        <v>12.79</v>
      </c>
      <c r="L766" s="74">
        <f t="shared" si="58"/>
        <v>12.02</v>
      </c>
      <c r="M766" s="74">
        <f t="shared" si="59"/>
        <v>12.62</v>
      </c>
      <c r="N766" s="74"/>
    </row>
    <row r="767" spans="1:14" x14ac:dyDescent="0.25">
      <c r="A767">
        <v>752</v>
      </c>
      <c r="B767" s="225">
        <v>40406</v>
      </c>
      <c r="C767" s="74">
        <v>12.09</v>
      </c>
      <c r="D767" s="74">
        <v>12.3</v>
      </c>
      <c r="E767" s="74">
        <v>11.86</v>
      </c>
      <c r="F767" s="74">
        <v>12.02</v>
      </c>
      <c r="G767" s="75">
        <v>4638400</v>
      </c>
      <c r="H767" s="74">
        <v>12.02</v>
      </c>
      <c r="I767" s="81">
        <f t="shared" si="55"/>
        <v>1</v>
      </c>
      <c r="J767" s="74">
        <f t="shared" si="56"/>
        <v>12.09</v>
      </c>
      <c r="K767" s="74">
        <f t="shared" si="57"/>
        <v>12.3</v>
      </c>
      <c r="L767" s="74">
        <f t="shared" si="58"/>
        <v>11.86</v>
      </c>
      <c r="M767" s="74">
        <f t="shared" si="59"/>
        <v>12.02</v>
      </c>
      <c r="N767" s="74"/>
    </row>
    <row r="768" spans="1:14" x14ac:dyDescent="0.25">
      <c r="A768">
        <v>753</v>
      </c>
      <c r="B768" s="225">
        <v>40403</v>
      </c>
      <c r="C768" s="74">
        <v>12.45</v>
      </c>
      <c r="D768" s="74">
        <v>12.64</v>
      </c>
      <c r="E768" s="74">
        <v>12.12</v>
      </c>
      <c r="F768" s="74">
        <v>12.19</v>
      </c>
      <c r="G768" s="75">
        <v>3884100</v>
      </c>
      <c r="H768" s="74">
        <v>12.19</v>
      </c>
      <c r="I768" s="81">
        <f t="shared" si="55"/>
        <v>1</v>
      </c>
      <c r="J768" s="74">
        <f t="shared" si="56"/>
        <v>12.45</v>
      </c>
      <c r="K768" s="74">
        <f t="shared" si="57"/>
        <v>12.64</v>
      </c>
      <c r="L768" s="74">
        <f t="shared" si="58"/>
        <v>12.12</v>
      </c>
      <c r="M768" s="74">
        <f t="shared" si="59"/>
        <v>12.19</v>
      </c>
      <c r="N768" s="74"/>
    </row>
    <row r="769" spans="1:14" x14ac:dyDescent="0.25">
      <c r="A769">
        <v>754</v>
      </c>
      <c r="B769" s="225">
        <v>40402</v>
      </c>
      <c r="C769" s="74">
        <v>12.43</v>
      </c>
      <c r="D769" s="74">
        <v>12.5</v>
      </c>
      <c r="E769" s="74">
        <v>12</v>
      </c>
      <c r="F769" s="74">
        <v>12.39</v>
      </c>
      <c r="G769" s="75">
        <v>6918900</v>
      </c>
      <c r="H769" s="74">
        <v>12.39</v>
      </c>
      <c r="I769" s="81">
        <f t="shared" si="55"/>
        <v>1</v>
      </c>
      <c r="J769" s="74">
        <f t="shared" si="56"/>
        <v>12.43</v>
      </c>
      <c r="K769" s="74">
        <f t="shared" si="57"/>
        <v>12.5</v>
      </c>
      <c r="L769" s="74">
        <f t="shared" si="58"/>
        <v>12</v>
      </c>
      <c r="M769" s="74">
        <f t="shared" si="59"/>
        <v>12.39</v>
      </c>
      <c r="N769" s="74"/>
    </row>
    <row r="770" spans="1:14" x14ac:dyDescent="0.25">
      <c r="A770">
        <v>755</v>
      </c>
      <c r="B770" s="225">
        <v>40401</v>
      </c>
      <c r="C770" s="74">
        <v>13.18</v>
      </c>
      <c r="D770" s="74">
        <v>13.2</v>
      </c>
      <c r="E770" s="74">
        <v>12.68</v>
      </c>
      <c r="F770" s="74">
        <v>12.96</v>
      </c>
      <c r="G770" s="75">
        <v>3738600</v>
      </c>
      <c r="H770" s="74">
        <v>12.96</v>
      </c>
      <c r="I770" s="81">
        <f t="shared" si="55"/>
        <v>1</v>
      </c>
      <c r="J770" s="74">
        <f t="shared" si="56"/>
        <v>13.18</v>
      </c>
      <c r="K770" s="74">
        <f t="shared" si="57"/>
        <v>13.2</v>
      </c>
      <c r="L770" s="74">
        <f t="shared" si="58"/>
        <v>12.68</v>
      </c>
      <c r="M770" s="74">
        <f t="shared" si="59"/>
        <v>12.96</v>
      </c>
      <c r="N770" s="74"/>
    </row>
    <row r="771" spans="1:14" x14ac:dyDescent="0.25">
      <c r="A771">
        <v>756</v>
      </c>
      <c r="B771" s="225">
        <v>40400</v>
      </c>
      <c r="C771" s="74">
        <v>13.51</v>
      </c>
      <c r="D771" s="74">
        <v>13.56</v>
      </c>
      <c r="E771" s="74">
        <v>13.19</v>
      </c>
      <c r="F771" s="74">
        <v>13.46</v>
      </c>
      <c r="G771" s="75">
        <v>2895100</v>
      </c>
      <c r="H771" s="74">
        <v>13.46</v>
      </c>
      <c r="I771" s="81">
        <f t="shared" si="55"/>
        <v>1</v>
      </c>
      <c r="J771" s="74">
        <f t="shared" si="56"/>
        <v>13.51</v>
      </c>
      <c r="K771" s="74">
        <f t="shared" si="57"/>
        <v>13.56</v>
      </c>
      <c r="L771" s="74">
        <f t="shared" si="58"/>
        <v>13.19</v>
      </c>
      <c r="M771" s="74">
        <f t="shared" si="59"/>
        <v>13.46</v>
      </c>
      <c r="N771" s="74"/>
    </row>
    <row r="772" spans="1:14" x14ac:dyDescent="0.25">
      <c r="A772">
        <v>757</v>
      </c>
      <c r="B772" s="225">
        <v>40399</v>
      </c>
      <c r="C772" s="74">
        <v>13.51</v>
      </c>
      <c r="D772" s="74">
        <v>13.78</v>
      </c>
      <c r="E772" s="74">
        <v>13.5</v>
      </c>
      <c r="F772" s="74">
        <v>13.72</v>
      </c>
      <c r="G772" s="75">
        <v>3221200</v>
      </c>
      <c r="H772" s="74">
        <v>13.72</v>
      </c>
      <c r="I772" s="81">
        <f t="shared" si="55"/>
        <v>1</v>
      </c>
      <c r="J772" s="74">
        <f t="shared" si="56"/>
        <v>13.51</v>
      </c>
      <c r="K772" s="74">
        <f t="shared" si="57"/>
        <v>13.78</v>
      </c>
      <c r="L772" s="74">
        <f t="shared" si="58"/>
        <v>13.5</v>
      </c>
      <c r="M772" s="74">
        <f t="shared" si="59"/>
        <v>13.72</v>
      </c>
      <c r="N772" s="74"/>
    </row>
    <row r="773" spans="1:14" x14ac:dyDescent="0.25">
      <c r="A773">
        <v>758</v>
      </c>
      <c r="B773" s="225">
        <v>40396</v>
      </c>
      <c r="C773" s="74">
        <v>13.11</v>
      </c>
      <c r="D773" s="74">
        <v>13.45</v>
      </c>
      <c r="E773" s="74">
        <v>13.04</v>
      </c>
      <c r="F773" s="74">
        <v>13.43</v>
      </c>
      <c r="G773" s="75">
        <v>2517600</v>
      </c>
      <c r="H773" s="74">
        <v>13.43</v>
      </c>
      <c r="I773" s="81">
        <f t="shared" si="55"/>
        <v>1</v>
      </c>
      <c r="J773" s="74">
        <f t="shared" si="56"/>
        <v>13.11</v>
      </c>
      <c r="K773" s="74">
        <f t="shared" si="57"/>
        <v>13.45</v>
      </c>
      <c r="L773" s="74">
        <f t="shared" si="58"/>
        <v>13.04</v>
      </c>
      <c r="M773" s="74">
        <f t="shared" si="59"/>
        <v>13.43</v>
      </c>
      <c r="N773" s="74"/>
    </row>
    <row r="774" spans="1:14" x14ac:dyDescent="0.25">
      <c r="A774">
        <v>759</v>
      </c>
      <c r="B774" s="225">
        <v>40395</v>
      </c>
      <c r="C774" s="74">
        <v>13.57</v>
      </c>
      <c r="D774" s="74">
        <v>13.61</v>
      </c>
      <c r="E774" s="74">
        <v>13.17</v>
      </c>
      <c r="F774" s="74">
        <v>13.25</v>
      </c>
      <c r="G774" s="75">
        <v>2672400</v>
      </c>
      <c r="H774" s="74">
        <v>13.25</v>
      </c>
      <c r="I774" s="81">
        <f t="shared" si="55"/>
        <v>1</v>
      </c>
      <c r="J774" s="74">
        <f t="shared" si="56"/>
        <v>13.57</v>
      </c>
      <c r="K774" s="74">
        <f t="shared" si="57"/>
        <v>13.61</v>
      </c>
      <c r="L774" s="74">
        <f t="shared" si="58"/>
        <v>13.17</v>
      </c>
      <c r="M774" s="74">
        <f t="shared" si="59"/>
        <v>13.25</v>
      </c>
      <c r="N774" s="74"/>
    </row>
    <row r="775" spans="1:14" x14ac:dyDescent="0.25">
      <c r="A775">
        <v>760</v>
      </c>
      <c r="B775" s="225">
        <v>40394</v>
      </c>
      <c r="C775" s="74">
        <v>13.27</v>
      </c>
      <c r="D775" s="74">
        <v>13.55</v>
      </c>
      <c r="E775" s="74">
        <v>13.07</v>
      </c>
      <c r="F775" s="74">
        <v>13.52</v>
      </c>
      <c r="G775" s="75">
        <v>3569200</v>
      </c>
      <c r="H775" s="74">
        <v>13.52</v>
      </c>
      <c r="I775" s="81">
        <f t="shared" si="55"/>
        <v>1</v>
      </c>
      <c r="J775" s="74">
        <f t="shared" si="56"/>
        <v>13.27</v>
      </c>
      <c r="K775" s="74">
        <f t="shared" si="57"/>
        <v>13.55</v>
      </c>
      <c r="L775" s="74">
        <f t="shared" si="58"/>
        <v>13.07</v>
      </c>
      <c r="M775" s="74">
        <f t="shared" si="59"/>
        <v>13.52</v>
      </c>
      <c r="N775" s="74"/>
    </row>
    <row r="776" spans="1:14" x14ac:dyDescent="0.25">
      <c r="A776">
        <v>761</v>
      </c>
      <c r="B776" s="225">
        <v>40393</v>
      </c>
      <c r="C776" s="74">
        <v>13.21</v>
      </c>
      <c r="D776" s="74">
        <v>13.4</v>
      </c>
      <c r="E776" s="74">
        <v>13.1</v>
      </c>
      <c r="F776" s="74">
        <v>13.17</v>
      </c>
      <c r="G776" s="75">
        <v>2439700</v>
      </c>
      <c r="H776" s="74">
        <v>13.17</v>
      </c>
      <c r="I776" s="81">
        <f t="shared" si="55"/>
        <v>1</v>
      </c>
      <c r="J776" s="74">
        <f t="shared" si="56"/>
        <v>13.21</v>
      </c>
      <c r="K776" s="74">
        <f t="shared" si="57"/>
        <v>13.4</v>
      </c>
      <c r="L776" s="74">
        <f t="shared" si="58"/>
        <v>13.1</v>
      </c>
      <c r="M776" s="74">
        <f t="shared" si="59"/>
        <v>13.17</v>
      </c>
      <c r="N776" s="74"/>
    </row>
    <row r="777" spans="1:14" x14ac:dyDescent="0.25">
      <c r="A777">
        <v>762</v>
      </c>
      <c r="B777" s="225">
        <v>40392</v>
      </c>
      <c r="C777" s="74">
        <v>13.36</v>
      </c>
      <c r="D777" s="74">
        <v>13.4</v>
      </c>
      <c r="E777" s="74">
        <v>13.13</v>
      </c>
      <c r="F777" s="74">
        <v>13.3</v>
      </c>
      <c r="G777" s="75">
        <v>1931600</v>
      </c>
      <c r="H777" s="74">
        <v>13.3</v>
      </c>
      <c r="I777" s="81">
        <f t="shared" si="55"/>
        <v>1</v>
      </c>
      <c r="J777" s="74">
        <f t="shared" si="56"/>
        <v>13.36</v>
      </c>
      <c r="K777" s="74">
        <f t="shared" si="57"/>
        <v>13.4</v>
      </c>
      <c r="L777" s="74">
        <f t="shared" si="58"/>
        <v>13.13</v>
      </c>
      <c r="M777" s="74">
        <f t="shared" si="59"/>
        <v>13.3</v>
      </c>
      <c r="N777" s="74"/>
    </row>
    <row r="778" spans="1:14" x14ac:dyDescent="0.25">
      <c r="A778">
        <v>763</v>
      </c>
      <c r="B778" s="225">
        <v>40389</v>
      </c>
      <c r="C778" s="74">
        <v>12.9</v>
      </c>
      <c r="D778" s="74">
        <v>13.29</v>
      </c>
      <c r="E778" s="74">
        <v>12.85</v>
      </c>
      <c r="F778" s="74">
        <v>13.09</v>
      </c>
      <c r="G778" s="75">
        <v>3479200</v>
      </c>
      <c r="H778" s="74">
        <v>13.09</v>
      </c>
      <c r="I778" s="81">
        <f t="shared" si="55"/>
        <v>1</v>
      </c>
      <c r="J778" s="74">
        <f t="shared" si="56"/>
        <v>12.9</v>
      </c>
      <c r="K778" s="74">
        <f t="shared" si="57"/>
        <v>13.29</v>
      </c>
      <c r="L778" s="74">
        <f t="shared" si="58"/>
        <v>12.85</v>
      </c>
      <c r="M778" s="74">
        <f t="shared" si="59"/>
        <v>13.09</v>
      </c>
      <c r="N778" s="74"/>
    </row>
    <row r="779" spans="1:14" x14ac:dyDescent="0.25">
      <c r="A779">
        <v>764</v>
      </c>
      <c r="B779" s="225">
        <v>40388</v>
      </c>
      <c r="C779" s="74">
        <v>13.36</v>
      </c>
      <c r="D779" s="74">
        <v>13.45</v>
      </c>
      <c r="E779" s="74">
        <v>12.8</v>
      </c>
      <c r="F779" s="74">
        <v>13.1</v>
      </c>
      <c r="G779" s="75">
        <v>2747700</v>
      </c>
      <c r="H779" s="74">
        <v>13.1</v>
      </c>
      <c r="I779" s="81">
        <f t="shared" si="55"/>
        <v>1</v>
      </c>
      <c r="J779" s="74">
        <f t="shared" si="56"/>
        <v>13.36</v>
      </c>
      <c r="K779" s="74">
        <f t="shared" si="57"/>
        <v>13.45</v>
      </c>
      <c r="L779" s="74">
        <f t="shared" si="58"/>
        <v>12.8</v>
      </c>
      <c r="M779" s="74">
        <f t="shared" si="59"/>
        <v>13.1</v>
      </c>
      <c r="N779" s="74"/>
    </row>
    <row r="780" spans="1:14" x14ac:dyDescent="0.25">
      <c r="A780">
        <v>765</v>
      </c>
      <c r="B780" s="225">
        <v>40387</v>
      </c>
      <c r="C780" s="74">
        <v>13.41</v>
      </c>
      <c r="D780" s="74">
        <v>13.62</v>
      </c>
      <c r="E780" s="74">
        <v>13.18</v>
      </c>
      <c r="F780" s="74">
        <v>13.19</v>
      </c>
      <c r="G780" s="75">
        <v>2857200</v>
      </c>
      <c r="H780" s="74">
        <v>13.19</v>
      </c>
      <c r="I780" s="81">
        <f t="shared" si="55"/>
        <v>1</v>
      </c>
      <c r="J780" s="74">
        <f t="shared" si="56"/>
        <v>13.41</v>
      </c>
      <c r="K780" s="74">
        <f t="shared" si="57"/>
        <v>13.62</v>
      </c>
      <c r="L780" s="74">
        <f t="shared" si="58"/>
        <v>13.18</v>
      </c>
      <c r="M780" s="74">
        <f t="shared" si="59"/>
        <v>13.19</v>
      </c>
      <c r="N780" s="74"/>
    </row>
    <row r="781" spans="1:14" x14ac:dyDescent="0.25">
      <c r="A781">
        <v>766</v>
      </c>
      <c r="B781" s="225">
        <v>40386</v>
      </c>
      <c r="C781" s="74">
        <v>14</v>
      </c>
      <c r="D781" s="74">
        <v>14.13</v>
      </c>
      <c r="E781" s="74">
        <v>13.41</v>
      </c>
      <c r="F781" s="74">
        <v>13.47</v>
      </c>
      <c r="G781" s="75">
        <v>4718200</v>
      </c>
      <c r="H781" s="74">
        <v>13.47</v>
      </c>
      <c r="I781" s="81">
        <f t="shared" si="55"/>
        <v>1</v>
      </c>
      <c r="J781" s="74">
        <f t="shared" si="56"/>
        <v>14</v>
      </c>
      <c r="K781" s="74">
        <f t="shared" si="57"/>
        <v>14.13</v>
      </c>
      <c r="L781" s="74">
        <f t="shared" si="58"/>
        <v>13.41</v>
      </c>
      <c r="M781" s="74">
        <f t="shared" si="59"/>
        <v>13.47</v>
      </c>
      <c r="N781" s="74"/>
    </row>
    <row r="782" spans="1:14" x14ac:dyDescent="0.25">
      <c r="A782">
        <v>767</v>
      </c>
      <c r="B782" s="225">
        <v>40385</v>
      </c>
      <c r="C782" s="74">
        <v>13.48</v>
      </c>
      <c r="D782" s="74">
        <v>13.95</v>
      </c>
      <c r="E782" s="74">
        <v>13.3</v>
      </c>
      <c r="F782" s="74">
        <v>13.9</v>
      </c>
      <c r="G782" s="75">
        <v>4094500</v>
      </c>
      <c r="H782" s="74">
        <v>13.9</v>
      </c>
      <c r="I782" s="81">
        <f t="shared" si="55"/>
        <v>1</v>
      </c>
      <c r="J782" s="74">
        <f t="shared" si="56"/>
        <v>13.48</v>
      </c>
      <c r="K782" s="74">
        <f t="shared" si="57"/>
        <v>13.95</v>
      </c>
      <c r="L782" s="74">
        <f t="shared" si="58"/>
        <v>13.3</v>
      </c>
      <c r="M782" s="74">
        <f t="shared" si="59"/>
        <v>13.9</v>
      </c>
      <c r="N782" s="74"/>
    </row>
    <row r="783" spans="1:14" x14ac:dyDescent="0.25">
      <c r="A783">
        <v>768</v>
      </c>
      <c r="B783" s="225">
        <v>40382</v>
      </c>
      <c r="C783" s="74">
        <v>12.92</v>
      </c>
      <c r="D783" s="74">
        <v>13.5</v>
      </c>
      <c r="E783" s="74">
        <v>12.81</v>
      </c>
      <c r="F783" s="74">
        <v>13.46</v>
      </c>
      <c r="G783" s="75">
        <v>5364300</v>
      </c>
      <c r="H783" s="74">
        <v>13.46</v>
      </c>
      <c r="I783" s="81">
        <f t="shared" si="55"/>
        <v>1</v>
      </c>
      <c r="J783" s="74">
        <f t="shared" si="56"/>
        <v>12.92</v>
      </c>
      <c r="K783" s="74">
        <f t="shared" si="57"/>
        <v>13.5</v>
      </c>
      <c r="L783" s="74">
        <f t="shared" si="58"/>
        <v>12.81</v>
      </c>
      <c r="M783" s="74">
        <f t="shared" si="59"/>
        <v>13.46</v>
      </c>
      <c r="N783" s="74"/>
    </row>
    <row r="784" spans="1:14" x14ac:dyDescent="0.25">
      <c r="A784">
        <v>769</v>
      </c>
      <c r="B784" s="225">
        <v>40381</v>
      </c>
      <c r="C784" s="74">
        <v>12.49</v>
      </c>
      <c r="D784" s="74">
        <v>13</v>
      </c>
      <c r="E784" s="74">
        <v>12.42</v>
      </c>
      <c r="F784" s="74">
        <v>12.95</v>
      </c>
      <c r="G784" s="75">
        <v>3971900</v>
      </c>
      <c r="H784" s="74">
        <v>12.95</v>
      </c>
      <c r="I784" s="81">
        <f t="shared" si="55"/>
        <v>1</v>
      </c>
      <c r="J784" s="74">
        <f t="shared" si="56"/>
        <v>12.49</v>
      </c>
      <c r="K784" s="74">
        <f t="shared" si="57"/>
        <v>13</v>
      </c>
      <c r="L784" s="74">
        <f t="shared" si="58"/>
        <v>12.42</v>
      </c>
      <c r="M784" s="74">
        <f t="shared" si="59"/>
        <v>12.95</v>
      </c>
      <c r="N784" s="74"/>
    </row>
    <row r="785" spans="1:14" x14ac:dyDescent="0.25">
      <c r="A785">
        <v>770</v>
      </c>
      <c r="B785" s="225">
        <v>40380</v>
      </c>
      <c r="C785" s="74">
        <v>12.76</v>
      </c>
      <c r="D785" s="74">
        <v>12.79</v>
      </c>
      <c r="E785" s="74">
        <v>12.21</v>
      </c>
      <c r="F785" s="74">
        <v>12.29</v>
      </c>
      <c r="G785" s="75">
        <v>2973700</v>
      </c>
      <c r="H785" s="74">
        <v>12.29</v>
      </c>
      <c r="I785" s="81">
        <f t="shared" ref="I785:I848" si="60">H785/F785</f>
        <v>1</v>
      </c>
      <c r="J785" s="74">
        <f t="shared" ref="J785:J848" si="61">ROUND($I785*C785,2)</f>
        <v>12.76</v>
      </c>
      <c r="K785" s="74">
        <f t="shared" ref="K785:K848" si="62">ROUND($I785*D785,2)</f>
        <v>12.79</v>
      </c>
      <c r="L785" s="74">
        <f t="shared" ref="L785:L848" si="63">ROUND($I785*E785,2)</f>
        <v>12.21</v>
      </c>
      <c r="M785" s="74">
        <f t="shared" ref="M785:M848" si="64">ROUND($I785*F785,2)</f>
        <v>12.29</v>
      </c>
      <c r="N785" s="74"/>
    </row>
    <row r="786" spans="1:14" x14ac:dyDescent="0.25">
      <c r="A786">
        <v>771</v>
      </c>
      <c r="B786" s="225">
        <v>40379</v>
      </c>
      <c r="C786" s="74">
        <v>12.25</v>
      </c>
      <c r="D786" s="74">
        <v>12.65</v>
      </c>
      <c r="E786" s="74">
        <v>12.16</v>
      </c>
      <c r="F786" s="74">
        <v>12.61</v>
      </c>
      <c r="G786" s="75">
        <v>5155300</v>
      </c>
      <c r="H786" s="74">
        <v>12.61</v>
      </c>
      <c r="I786" s="81">
        <f t="shared" si="60"/>
        <v>1</v>
      </c>
      <c r="J786" s="74">
        <f t="shared" si="61"/>
        <v>12.25</v>
      </c>
      <c r="K786" s="74">
        <f t="shared" si="62"/>
        <v>12.65</v>
      </c>
      <c r="L786" s="74">
        <f t="shared" si="63"/>
        <v>12.16</v>
      </c>
      <c r="M786" s="74">
        <f t="shared" si="64"/>
        <v>12.61</v>
      </c>
      <c r="N786" s="74"/>
    </row>
    <row r="787" spans="1:14" x14ac:dyDescent="0.25">
      <c r="A787">
        <v>772</v>
      </c>
      <c r="B787" s="225">
        <v>40378</v>
      </c>
      <c r="C787" s="74">
        <v>12.83</v>
      </c>
      <c r="D787" s="74">
        <v>13.01</v>
      </c>
      <c r="E787" s="74">
        <v>12.43</v>
      </c>
      <c r="F787" s="74">
        <v>12.53</v>
      </c>
      <c r="G787" s="75">
        <v>4842200</v>
      </c>
      <c r="H787" s="74">
        <v>12.53</v>
      </c>
      <c r="I787" s="81">
        <f t="shared" si="60"/>
        <v>1</v>
      </c>
      <c r="J787" s="74">
        <f t="shared" si="61"/>
        <v>12.83</v>
      </c>
      <c r="K787" s="74">
        <f t="shared" si="62"/>
        <v>13.01</v>
      </c>
      <c r="L787" s="74">
        <f t="shared" si="63"/>
        <v>12.43</v>
      </c>
      <c r="M787" s="74">
        <f t="shared" si="64"/>
        <v>12.53</v>
      </c>
      <c r="N787" s="74"/>
    </row>
    <row r="788" spans="1:14" x14ac:dyDescent="0.25">
      <c r="A788">
        <v>773</v>
      </c>
      <c r="B788" s="225">
        <v>40375</v>
      </c>
      <c r="C788" s="74">
        <v>13.32</v>
      </c>
      <c r="D788" s="74">
        <v>13.42</v>
      </c>
      <c r="E788" s="74">
        <v>12.62</v>
      </c>
      <c r="F788" s="74">
        <v>12.8</v>
      </c>
      <c r="G788" s="75">
        <v>6426200</v>
      </c>
      <c r="H788" s="74">
        <v>12.8</v>
      </c>
      <c r="I788" s="81">
        <f t="shared" si="60"/>
        <v>1</v>
      </c>
      <c r="J788" s="74">
        <f t="shared" si="61"/>
        <v>13.32</v>
      </c>
      <c r="K788" s="74">
        <f t="shared" si="62"/>
        <v>13.42</v>
      </c>
      <c r="L788" s="74">
        <f t="shared" si="63"/>
        <v>12.62</v>
      </c>
      <c r="M788" s="74">
        <f t="shared" si="64"/>
        <v>12.8</v>
      </c>
      <c r="N788" s="74"/>
    </row>
    <row r="789" spans="1:14" x14ac:dyDescent="0.25">
      <c r="A789">
        <v>774</v>
      </c>
      <c r="B789" s="225">
        <v>40374</v>
      </c>
      <c r="C789" s="74">
        <v>13.47</v>
      </c>
      <c r="D789" s="74">
        <v>13.54</v>
      </c>
      <c r="E789" s="74">
        <v>13.13</v>
      </c>
      <c r="F789" s="74">
        <v>13.43</v>
      </c>
      <c r="G789" s="75">
        <v>5770900</v>
      </c>
      <c r="H789" s="74">
        <v>13.43</v>
      </c>
      <c r="I789" s="81">
        <f t="shared" si="60"/>
        <v>1</v>
      </c>
      <c r="J789" s="74">
        <f t="shared" si="61"/>
        <v>13.47</v>
      </c>
      <c r="K789" s="74">
        <f t="shared" si="62"/>
        <v>13.54</v>
      </c>
      <c r="L789" s="74">
        <f t="shared" si="63"/>
        <v>13.13</v>
      </c>
      <c r="M789" s="74">
        <f t="shared" si="64"/>
        <v>13.43</v>
      </c>
      <c r="N789" s="74"/>
    </row>
    <row r="790" spans="1:14" x14ac:dyDescent="0.25">
      <c r="A790">
        <v>775</v>
      </c>
      <c r="B790" s="225">
        <v>40373</v>
      </c>
      <c r="C790" s="74">
        <v>13.43</v>
      </c>
      <c r="D790" s="74">
        <v>13.95</v>
      </c>
      <c r="E790" s="74">
        <v>13.35</v>
      </c>
      <c r="F790" s="74">
        <v>13.78</v>
      </c>
      <c r="G790" s="75">
        <v>6872500</v>
      </c>
      <c r="H790" s="74">
        <v>13.78</v>
      </c>
      <c r="I790" s="81">
        <f t="shared" si="60"/>
        <v>1</v>
      </c>
      <c r="J790" s="74">
        <f t="shared" si="61"/>
        <v>13.43</v>
      </c>
      <c r="K790" s="74">
        <f t="shared" si="62"/>
        <v>13.95</v>
      </c>
      <c r="L790" s="74">
        <f t="shared" si="63"/>
        <v>13.35</v>
      </c>
      <c r="M790" s="74">
        <f t="shared" si="64"/>
        <v>13.78</v>
      </c>
      <c r="N790" s="74"/>
    </row>
    <row r="791" spans="1:14" x14ac:dyDescent="0.25">
      <c r="A791">
        <v>776</v>
      </c>
      <c r="B791" s="225">
        <v>40372</v>
      </c>
      <c r="C791" s="74">
        <v>13.08</v>
      </c>
      <c r="D791" s="74">
        <v>13.5</v>
      </c>
      <c r="E791" s="74">
        <v>13</v>
      </c>
      <c r="F791" s="74">
        <v>13.32</v>
      </c>
      <c r="G791" s="75">
        <v>6314000</v>
      </c>
      <c r="H791" s="74">
        <v>13.32</v>
      </c>
      <c r="I791" s="81">
        <f t="shared" si="60"/>
        <v>1</v>
      </c>
      <c r="J791" s="74">
        <f t="shared" si="61"/>
        <v>13.08</v>
      </c>
      <c r="K791" s="74">
        <f t="shared" si="62"/>
        <v>13.5</v>
      </c>
      <c r="L791" s="74">
        <f t="shared" si="63"/>
        <v>13</v>
      </c>
      <c r="M791" s="74">
        <f t="shared" si="64"/>
        <v>13.32</v>
      </c>
      <c r="N791" s="74"/>
    </row>
    <row r="792" spans="1:14" x14ac:dyDescent="0.25">
      <c r="A792">
        <v>777</v>
      </c>
      <c r="B792" s="225">
        <v>40371</v>
      </c>
      <c r="C792" s="74">
        <v>12.76</v>
      </c>
      <c r="D792" s="74">
        <v>13.06</v>
      </c>
      <c r="E792" s="74">
        <v>12.61</v>
      </c>
      <c r="F792" s="74">
        <v>12.77</v>
      </c>
      <c r="G792" s="75">
        <v>3117600</v>
      </c>
      <c r="H792" s="74">
        <v>12.77</v>
      </c>
      <c r="I792" s="81">
        <f t="shared" si="60"/>
        <v>1</v>
      </c>
      <c r="J792" s="74">
        <f t="shared" si="61"/>
        <v>12.76</v>
      </c>
      <c r="K792" s="74">
        <f t="shared" si="62"/>
        <v>13.06</v>
      </c>
      <c r="L792" s="74">
        <f t="shared" si="63"/>
        <v>12.61</v>
      </c>
      <c r="M792" s="74">
        <f t="shared" si="64"/>
        <v>12.77</v>
      </c>
      <c r="N792" s="74"/>
    </row>
    <row r="793" spans="1:14" x14ac:dyDescent="0.25">
      <c r="A793">
        <v>778</v>
      </c>
      <c r="B793" s="225">
        <v>40368</v>
      </c>
      <c r="C793" s="74">
        <v>12.82</v>
      </c>
      <c r="D793" s="74">
        <v>12.87</v>
      </c>
      <c r="E793" s="74">
        <v>12.64</v>
      </c>
      <c r="F793" s="74">
        <v>12.72</v>
      </c>
      <c r="G793" s="75">
        <v>4815900</v>
      </c>
      <c r="H793" s="74">
        <v>12.72</v>
      </c>
      <c r="I793" s="81">
        <f t="shared" si="60"/>
        <v>1</v>
      </c>
      <c r="J793" s="74">
        <f t="shared" si="61"/>
        <v>12.82</v>
      </c>
      <c r="K793" s="74">
        <f t="shared" si="62"/>
        <v>12.87</v>
      </c>
      <c r="L793" s="74">
        <f t="shared" si="63"/>
        <v>12.64</v>
      </c>
      <c r="M793" s="74">
        <f t="shared" si="64"/>
        <v>12.72</v>
      </c>
      <c r="N793" s="74"/>
    </row>
    <row r="794" spans="1:14" x14ac:dyDescent="0.25">
      <c r="A794">
        <v>779</v>
      </c>
      <c r="B794" s="225">
        <v>40367</v>
      </c>
      <c r="C794" s="74">
        <v>13.22</v>
      </c>
      <c r="D794" s="74">
        <v>13.46</v>
      </c>
      <c r="E794" s="74">
        <v>12.68</v>
      </c>
      <c r="F794" s="74">
        <v>12.85</v>
      </c>
      <c r="G794" s="75">
        <v>6067900</v>
      </c>
      <c r="H794" s="74">
        <v>12.85</v>
      </c>
      <c r="I794" s="81">
        <f t="shared" si="60"/>
        <v>1</v>
      </c>
      <c r="J794" s="74">
        <f t="shared" si="61"/>
        <v>13.22</v>
      </c>
      <c r="K794" s="74">
        <f t="shared" si="62"/>
        <v>13.46</v>
      </c>
      <c r="L794" s="74">
        <f t="shared" si="63"/>
        <v>12.68</v>
      </c>
      <c r="M794" s="74">
        <f t="shared" si="64"/>
        <v>12.85</v>
      </c>
      <c r="N794" s="74"/>
    </row>
    <row r="795" spans="1:14" x14ac:dyDescent="0.25">
      <c r="A795">
        <v>780</v>
      </c>
      <c r="B795" s="225">
        <v>40366</v>
      </c>
      <c r="C795" s="74">
        <v>12.41</v>
      </c>
      <c r="D795" s="74">
        <v>13.12</v>
      </c>
      <c r="E795" s="74">
        <v>12.38</v>
      </c>
      <c r="F795" s="74">
        <v>13.05</v>
      </c>
      <c r="G795" s="75">
        <v>4859500</v>
      </c>
      <c r="H795" s="74">
        <v>13.05</v>
      </c>
      <c r="I795" s="81">
        <f t="shared" si="60"/>
        <v>1</v>
      </c>
      <c r="J795" s="74">
        <f t="shared" si="61"/>
        <v>12.41</v>
      </c>
      <c r="K795" s="74">
        <f t="shared" si="62"/>
        <v>13.12</v>
      </c>
      <c r="L795" s="74">
        <f t="shared" si="63"/>
        <v>12.38</v>
      </c>
      <c r="M795" s="74">
        <f t="shared" si="64"/>
        <v>13.05</v>
      </c>
      <c r="N795" s="74"/>
    </row>
    <row r="796" spans="1:14" x14ac:dyDescent="0.25">
      <c r="A796">
        <v>781</v>
      </c>
      <c r="B796" s="225">
        <v>40365</v>
      </c>
      <c r="C796" s="74">
        <v>12.67</v>
      </c>
      <c r="D796" s="74">
        <v>12.9</v>
      </c>
      <c r="E796" s="74">
        <v>12.27</v>
      </c>
      <c r="F796" s="74">
        <v>12.41</v>
      </c>
      <c r="G796" s="75">
        <v>3306900</v>
      </c>
      <c r="H796" s="74">
        <v>12.41</v>
      </c>
      <c r="I796" s="81">
        <f t="shared" si="60"/>
        <v>1</v>
      </c>
      <c r="J796" s="74">
        <f t="shared" si="61"/>
        <v>12.67</v>
      </c>
      <c r="K796" s="74">
        <f t="shared" si="62"/>
        <v>12.9</v>
      </c>
      <c r="L796" s="74">
        <f t="shared" si="63"/>
        <v>12.27</v>
      </c>
      <c r="M796" s="74">
        <f t="shared" si="64"/>
        <v>12.41</v>
      </c>
      <c r="N796" s="74"/>
    </row>
    <row r="797" spans="1:14" x14ac:dyDescent="0.25">
      <c r="A797">
        <v>782</v>
      </c>
      <c r="B797" s="225">
        <v>40361</v>
      </c>
      <c r="C797" s="74">
        <v>12.83</v>
      </c>
      <c r="D797" s="74">
        <v>12.93</v>
      </c>
      <c r="E797" s="74">
        <v>12.3</v>
      </c>
      <c r="F797" s="74">
        <v>12.49</v>
      </c>
      <c r="G797" s="75">
        <v>3295000</v>
      </c>
      <c r="H797" s="74">
        <v>12.49</v>
      </c>
      <c r="I797" s="81">
        <f t="shared" si="60"/>
        <v>1</v>
      </c>
      <c r="J797" s="74">
        <f t="shared" si="61"/>
        <v>12.83</v>
      </c>
      <c r="K797" s="74">
        <f t="shared" si="62"/>
        <v>12.93</v>
      </c>
      <c r="L797" s="74">
        <f t="shared" si="63"/>
        <v>12.3</v>
      </c>
      <c r="M797" s="74">
        <f t="shared" si="64"/>
        <v>12.49</v>
      </c>
      <c r="N797" s="74"/>
    </row>
    <row r="798" spans="1:14" x14ac:dyDescent="0.25">
      <c r="A798">
        <v>783</v>
      </c>
      <c r="B798" s="225">
        <v>40360</v>
      </c>
      <c r="C798" s="74">
        <v>12.67</v>
      </c>
      <c r="D798" s="74">
        <v>12.9</v>
      </c>
      <c r="E798" s="74">
        <v>12.12</v>
      </c>
      <c r="F798" s="74">
        <v>12.74</v>
      </c>
      <c r="G798" s="75">
        <v>6629800</v>
      </c>
      <c r="H798" s="74">
        <v>12.74</v>
      </c>
      <c r="I798" s="81">
        <f t="shared" si="60"/>
        <v>1</v>
      </c>
      <c r="J798" s="74">
        <f t="shared" si="61"/>
        <v>12.67</v>
      </c>
      <c r="K798" s="74">
        <f t="shared" si="62"/>
        <v>12.9</v>
      </c>
      <c r="L798" s="74">
        <f t="shared" si="63"/>
        <v>12.12</v>
      </c>
      <c r="M798" s="74">
        <f t="shared" si="64"/>
        <v>12.74</v>
      </c>
      <c r="N798" s="74"/>
    </row>
    <row r="799" spans="1:14" x14ac:dyDescent="0.25">
      <c r="A799">
        <v>784</v>
      </c>
      <c r="B799" s="225">
        <v>40359</v>
      </c>
      <c r="C799" s="74">
        <v>13.01</v>
      </c>
      <c r="D799" s="74">
        <v>13.18</v>
      </c>
      <c r="E799" s="74">
        <v>12.6</v>
      </c>
      <c r="F799" s="74">
        <v>12.68</v>
      </c>
      <c r="G799" s="75">
        <v>4182600</v>
      </c>
      <c r="H799" s="74">
        <v>12.68</v>
      </c>
      <c r="I799" s="81">
        <f t="shared" si="60"/>
        <v>1</v>
      </c>
      <c r="J799" s="74">
        <f t="shared" si="61"/>
        <v>13.01</v>
      </c>
      <c r="K799" s="74">
        <f t="shared" si="62"/>
        <v>13.18</v>
      </c>
      <c r="L799" s="74">
        <f t="shared" si="63"/>
        <v>12.6</v>
      </c>
      <c r="M799" s="74">
        <f t="shared" si="64"/>
        <v>12.68</v>
      </c>
      <c r="N799" s="74"/>
    </row>
    <row r="800" spans="1:14" x14ac:dyDescent="0.25">
      <c r="A800">
        <v>785</v>
      </c>
      <c r="B800" s="225">
        <v>40358</v>
      </c>
      <c r="C800" s="74">
        <v>13.15</v>
      </c>
      <c r="D800" s="74">
        <v>13.18</v>
      </c>
      <c r="E800" s="74">
        <v>12.9</v>
      </c>
      <c r="F800" s="74">
        <v>13.02</v>
      </c>
      <c r="G800" s="75">
        <v>6912500</v>
      </c>
      <c r="H800" s="74">
        <v>13.02</v>
      </c>
      <c r="I800" s="81">
        <f t="shared" si="60"/>
        <v>1</v>
      </c>
      <c r="J800" s="74">
        <f t="shared" si="61"/>
        <v>13.15</v>
      </c>
      <c r="K800" s="74">
        <f t="shared" si="62"/>
        <v>13.18</v>
      </c>
      <c r="L800" s="74">
        <f t="shared" si="63"/>
        <v>12.9</v>
      </c>
      <c r="M800" s="74">
        <f t="shared" si="64"/>
        <v>13.02</v>
      </c>
      <c r="N800" s="74"/>
    </row>
    <row r="801" spans="1:14" x14ac:dyDescent="0.25">
      <c r="A801">
        <v>786</v>
      </c>
      <c r="B801" s="225">
        <v>40357</v>
      </c>
      <c r="C801" s="74">
        <v>13.63</v>
      </c>
      <c r="D801" s="74">
        <v>13.68</v>
      </c>
      <c r="E801" s="74">
        <v>13.15</v>
      </c>
      <c r="F801" s="74">
        <v>13.47</v>
      </c>
      <c r="G801" s="75">
        <v>5826100</v>
      </c>
      <c r="H801" s="74">
        <v>13.47</v>
      </c>
      <c r="I801" s="81">
        <f t="shared" si="60"/>
        <v>1</v>
      </c>
      <c r="J801" s="74">
        <f t="shared" si="61"/>
        <v>13.63</v>
      </c>
      <c r="K801" s="74">
        <f t="shared" si="62"/>
        <v>13.68</v>
      </c>
      <c r="L801" s="74">
        <f t="shared" si="63"/>
        <v>13.15</v>
      </c>
      <c r="M801" s="74">
        <f t="shared" si="64"/>
        <v>13.47</v>
      </c>
      <c r="N801" s="74"/>
    </row>
    <row r="802" spans="1:14" x14ac:dyDescent="0.25">
      <c r="A802">
        <v>787</v>
      </c>
      <c r="B802" s="225">
        <v>40354</v>
      </c>
      <c r="C802" s="74">
        <v>14</v>
      </c>
      <c r="D802" s="74">
        <v>14</v>
      </c>
      <c r="E802" s="74">
        <v>13.04</v>
      </c>
      <c r="F802" s="74">
        <v>13.7</v>
      </c>
      <c r="G802" s="75">
        <v>11094400</v>
      </c>
      <c r="H802" s="74">
        <v>13.7</v>
      </c>
      <c r="I802" s="81">
        <f t="shared" si="60"/>
        <v>1</v>
      </c>
      <c r="J802" s="74">
        <f t="shared" si="61"/>
        <v>14</v>
      </c>
      <c r="K802" s="74">
        <f t="shared" si="62"/>
        <v>14</v>
      </c>
      <c r="L802" s="74">
        <f t="shared" si="63"/>
        <v>13.04</v>
      </c>
      <c r="M802" s="74">
        <f t="shared" si="64"/>
        <v>13.7</v>
      </c>
      <c r="N802" s="74"/>
    </row>
    <row r="803" spans="1:14" x14ac:dyDescent="0.25">
      <c r="A803">
        <v>788</v>
      </c>
      <c r="B803" s="225">
        <v>40353</v>
      </c>
      <c r="C803" s="74">
        <v>14.14</v>
      </c>
      <c r="D803" s="74">
        <v>14.23</v>
      </c>
      <c r="E803" s="74">
        <v>13.76</v>
      </c>
      <c r="F803" s="74">
        <v>13.89</v>
      </c>
      <c r="G803" s="75">
        <v>3891000</v>
      </c>
      <c r="H803" s="74">
        <v>13.89</v>
      </c>
      <c r="I803" s="81">
        <f t="shared" si="60"/>
        <v>1</v>
      </c>
      <c r="J803" s="74">
        <f t="shared" si="61"/>
        <v>14.14</v>
      </c>
      <c r="K803" s="74">
        <f t="shared" si="62"/>
        <v>14.23</v>
      </c>
      <c r="L803" s="74">
        <f t="shared" si="63"/>
        <v>13.76</v>
      </c>
      <c r="M803" s="74">
        <f t="shared" si="64"/>
        <v>13.89</v>
      </c>
      <c r="N803" s="74"/>
    </row>
    <row r="804" spans="1:14" x14ac:dyDescent="0.25">
      <c r="A804">
        <v>789</v>
      </c>
      <c r="B804" s="225">
        <v>40352</v>
      </c>
      <c r="C804" s="74">
        <v>14.2</v>
      </c>
      <c r="D804" s="74">
        <v>14.44</v>
      </c>
      <c r="E804" s="74">
        <v>13.85</v>
      </c>
      <c r="F804" s="74">
        <v>14.21</v>
      </c>
      <c r="G804" s="75">
        <v>4384800</v>
      </c>
      <c r="H804" s="74">
        <v>14.21</v>
      </c>
      <c r="I804" s="81">
        <f t="shared" si="60"/>
        <v>1</v>
      </c>
      <c r="J804" s="74">
        <f t="shared" si="61"/>
        <v>14.2</v>
      </c>
      <c r="K804" s="74">
        <f t="shared" si="62"/>
        <v>14.44</v>
      </c>
      <c r="L804" s="74">
        <f t="shared" si="63"/>
        <v>13.85</v>
      </c>
      <c r="M804" s="74">
        <f t="shared" si="64"/>
        <v>14.21</v>
      </c>
      <c r="N804" s="74"/>
    </row>
    <row r="805" spans="1:14" x14ac:dyDescent="0.25">
      <c r="A805">
        <v>790</v>
      </c>
      <c r="B805" s="225">
        <v>40351</v>
      </c>
      <c r="C805" s="74">
        <v>14.38</v>
      </c>
      <c r="D805" s="74">
        <v>14.77</v>
      </c>
      <c r="E805" s="74">
        <v>14.05</v>
      </c>
      <c r="F805" s="74">
        <v>14.19</v>
      </c>
      <c r="G805" s="75">
        <v>6343000</v>
      </c>
      <c r="H805" s="74">
        <v>14.19</v>
      </c>
      <c r="I805" s="81">
        <f t="shared" si="60"/>
        <v>1</v>
      </c>
      <c r="J805" s="74">
        <f t="shared" si="61"/>
        <v>14.38</v>
      </c>
      <c r="K805" s="74">
        <f t="shared" si="62"/>
        <v>14.77</v>
      </c>
      <c r="L805" s="74">
        <f t="shared" si="63"/>
        <v>14.05</v>
      </c>
      <c r="M805" s="74">
        <f t="shared" si="64"/>
        <v>14.19</v>
      </c>
      <c r="N805" s="74"/>
    </row>
    <row r="806" spans="1:14" x14ac:dyDescent="0.25">
      <c r="A806">
        <v>791</v>
      </c>
      <c r="B806" s="225">
        <v>40350</v>
      </c>
      <c r="C806" s="74">
        <v>14.83</v>
      </c>
      <c r="D806" s="74">
        <v>15.15</v>
      </c>
      <c r="E806" s="74">
        <v>14.43</v>
      </c>
      <c r="F806" s="74">
        <v>14.56</v>
      </c>
      <c r="G806" s="75">
        <v>5033300</v>
      </c>
      <c r="H806" s="74">
        <v>14.56</v>
      </c>
      <c r="I806" s="81">
        <f t="shared" si="60"/>
        <v>1</v>
      </c>
      <c r="J806" s="74">
        <f t="shared" si="61"/>
        <v>14.83</v>
      </c>
      <c r="K806" s="74">
        <f t="shared" si="62"/>
        <v>15.15</v>
      </c>
      <c r="L806" s="74">
        <f t="shared" si="63"/>
        <v>14.43</v>
      </c>
      <c r="M806" s="74">
        <f t="shared" si="64"/>
        <v>14.56</v>
      </c>
      <c r="N806" s="74"/>
    </row>
    <row r="807" spans="1:14" x14ac:dyDescent="0.25">
      <c r="A807">
        <v>792</v>
      </c>
      <c r="B807" s="225">
        <v>40347</v>
      </c>
      <c r="C807" s="74">
        <v>14.64</v>
      </c>
      <c r="D807" s="74">
        <v>14.79</v>
      </c>
      <c r="E807" s="74">
        <v>14.46</v>
      </c>
      <c r="F807" s="74">
        <v>14.57</v>
      </c>
      <c r="G807" s="75">
        <v>2391100</v>
      </c>
      <c r="H807" s="74">
        <v>14.57</v>
      </c>
      <c r="I807" s="81">
        <f t="shared" si="60"/>
        <v>1</v>
      </c>
      <c r="J807" s="74">
        <f t="shared" si="61"/>
        <v>14.64</v>
      </c>
      <c r="K807" s="74">
        <f t="shared" si="62"/>
        <v>14.79</v>
      </c>
      <c r="L807" s="74">
        <f t="shared" si="63"/>
        <v>14.46</v>
      </c>
      <c r="M807" s="74">
        <f t="shared" si="64"/>
        <v>14.57</v>
      </c>
      <c r="N807" s="74"/>
    </row>
    <row r="808" spans="1:14" x14ac:dyDescent="0.25">
      <c r="A808">
        <v>793</v>
      </c>
      <c r="B808" s="225">
        <v>40346</v>
      </c>
      <c r="C808" s="74">
        <v>14.85</v>
      </c>
      <c r="D808" s="74">
        <v>14.9</v>
      </c>
      <c r="E808" s="74">
        <v>14.42</v>
      </c>
      <c r="F808" s="74">
        <v>14.6</v>
      </c>
      <c r="G808" s="75">
        <v>3950000</v>
      </c>
      <c r="H808" s="74">
        <v>14.6</v>
      </c>
      <c r="I808" s="81">
        <f t="shared" si="60"/>
        <v>1</v>
      </c>
      <c r="J808" s="74">
        <f t="shared" si="61"/>
        <v>14.85</v>
      </c>
      <c r="K808" s="74">
        <f t="shared" si="62"/>
        <v>14.9</v>
      </c>
      <c r="L808" s="74">
        <f t="shared" si="63"/>
        <v>14.42</v>
      </c>
      <c r="M808" s="74">
        <f t="shared" si="64"/>
        <v>14.6</v>
      </c>
      <c r="N808" s="74"/>
    </row>
    <row r="809" spans="1:14" x14ac:dyDescent="0.25">
      <c r="A809">
        <v>794</v>
      </c>
      <c r="B809" s="225">
        <v>40345</v>
      </c>
      <c r="C809" s="74">
        <v>14.45</v>
      </c>
      <c r="D809" s="74">
        <v>14.95</v>
      </c>
      <c r="E809" s="74">
        <v>14.43</v>
      </c>
      <c r="F809" s="74">
        <v>14.78</v>
      </c>
      <c r="G809" s="75">
        <v>5789900</v>
      </c>
      <c r="H809" s="74">
        <v>14.78</v>
      </c>
      <c r="I809" s="81">
        <f t="shared" si="60"/>
        <v>1</v>
      </c>
      <c r="J809" s="74">
        <f t="shared" si="61"/>
        <v>14.45</v>
      </c>
      <c r="K809" s="74">
        <f t="shared" si="62"/>
        <v>14.95</v>
      </c>
      <c r="L809" s="74">
        <f t="shared" si="63"/>
        <v>14.43</v>
      </c>
      <c r="M809" s="74">
        <f t="shared" si="64"/>
        <v>14.78</v>
      </c>
      <c r="N809" s="74"/>
    </row>
    <row r="810" spans="1:14" x14ac:dyDescent="0.25">
      <c r="A810">
        <v>795</v>
      </c>
      <c r="B810" s="225">
        <v>40344</v>
      </c>
      <c r="C810" s="74">
        <v>14.36</v>
      </c>
      <c r="D810" s="74">
        <v>14.8</v>
      </c>
      <c r="E810" s="74">
        <v>14.31</v>
      </c>
      <c r="F810" s="74">
        <v>14.62</v>
      </c>
      <c r="G810" s="75">
        <v>6279800</v>
      </c>
      <c r="H810" s="74">
        <v>14.62</v>
      </c>
      <c r="I810" s="81">
        <f t="shared" si="60"/>
        <v>1</v>
      </c>
      <c r="J810" s="74">
        <f t="shared" si="61"/>
        <v>14.36</v>
      </c>
      <c r="K810" s="74">
        <f t="shared" si="62"/>
        <v>14.8</v>
      </c>
      <c r="L810" s="74">
        <f t="shared" si="63"/>
        <v>14.31</v>
      </c>
      <c r="M810" s="74">
        <f t="shared" si="64"/>
        <v>14.62</v>
      </c>
      <c r="N810" s="74"/>
    </row>
    <row r="811" spans="1:14" x14ac:dyDescent="0.25">
      <c r="A811">
        <v>796</v>
      </c>
      <c r="B811" s="225">
        <v>40343</v>
      </c>
      <c r="C811" s="74">
        <v>14.5</v>
      </c>
      <c r="D811" s="74">
        <v>14.82</v>
      </c>
      <c r="E811" s="74">
        <v>14.2</v>
      </c>
      <c r="F811" s="74">
        <v>14.26</v>
      </c>
      <c r="G811" s="75">
        <v>5376400</v>
      </c>
      <c r="H811" s="74">
        <v>14.26</v>
      </c>
      <c r="I811" s="81">
        <f t="shared" si="60"/>
        <v>1</v>
      </c>
      <c r="J811" s="74">
        <f t="shared" si="61"/>
        <v>14.5</v>
      </c>
      <c r="K811" s="74">
        <f t="shared" si="62"/>
        <v>14.82</v>
      </c>
      <c r="L811" s="74">
        <f t="shared" si="63"/>
        <v>14.2</v>
      </c>
      <c r="M811" s="74">
        <f t="shared" si="64"/>
        <v>14.26</v>
      </c>
      <c r="N811" s="74"/>
    </row>
    <row r="812" spans="1:14" x14ac:dyDescent="0.25">
      <c r="A812">
        <v>797</v>
      </c>
      <c r="B812" s="225">
        <v>40340</v>
      </c>
      <c r="C812" s="74">
        <v>13.93</v>
      </c>
      <c r="D812" s="74">
        <v>14.5</v>
      </c>
      <c r="E812" s="74">
        <v>13.86</v>
      </c>
      <c r="F812" s="74">
        <v>14.38</v>
      </c>
      <c r="G812" s="75">
        <v>5159700</v>
      </c>
      <c r="H812" s="74">
        <v>14.38</v>
      </c>
      <c r="I812" s="81">
        <f t="shared" si="60"/>
        <v>1</v>
      </c>
      <c r="J812" s="74">
        <f t="shared" si="61"/>
        <v>13.93</v>
      </c>
      <c r="K812" s="74">
        <f t="shared" si="62"/>
        <v>14.5</v>
      </c>
      <c r="L812" s="74">
        <f t="shared" si="63"/>
        <v>13.86</v>
      </c>
      <c r="M812" s="74">
        <f t="shared" si="64"/>
        <v>14.38</v>
      </c>
      <c r="N812" s="74"/>
    </row>
    <row r="813" spans="1:14" x14ac:dyDescent="0.25">
      <c r="A813">
        <v>798</v>
      </c>
      <c r="B813" s="225">
        <v>40339</v>
      </c>
      <c r="C813" s="74">
        <v>14.23</v>
      </c>
      <c r="D813" s="74">
        <v>14.49</v>
      </c>
      <c r="E813" s="74">
        <v>13.64</v>
      </c>
      <c r="F813" s="74">
        <v>14.16</v>
      </c>
      <c r="G813" s="75">
        <v>9649000</v>
      </c>
      <c r="H813" s="74">
        <v>14.16</v>
      </c>
      <c r="I813" s="81">
        <f t="shared" si="60"/>
        <v>1</v>
      </c>
      <c r="J813" s="74">
        <f t="shared" si="61"/>
        <v>14.23</v>
      </c>
      <c r="K813" s="74">
        <f t="shared" si="62"/>
        <v>14.49</v>
      </c>
      <c r="L813" s="74">
        <f t="shared" si="63"/>
        <v>13.64</v>
      </c>
      <c r="M813" s="74">
        <f t="shared" si="64"/>
        <v>14.16</v>
      </c>
      <c r="N813" s="74"/>
    </row>
    <row r="814" spans="1:14" x14ac:dyDescent="0.25">
      <c r="A814">
        <v>799</v>
      </c>
      <c r="B814" s="225">
        <v>40338</v>
      </c>
      <c r="C814" s="74">
        <v>15.01</v>
      </c>
      <c r="D814" s="74">
        <v>15.2</v>
      </c>
      <c r="E814" s="74">
        <v>13.95</v>
      </c>
      <c r="F814" s="74">
        <v>13.95</v>
      </c>
      <c r="G814" s="75">
        <v>13792300</v>
      </c>
      <c r="H814" s="74">
        <v>13.95</v>
      </c>
      <c r="I814" s="81">
        <f t="shared" si="60"/>
        <v>1</v>
      </c>
      <c r="J814" s="74">
        <f t="shared" si="61"/>
        <v>15.01</v>
      </c>
      <c r="K814" s="74">
        <f t="shared" si="62"/>
        <v>15.2</v>
      </c>
      <c r="L814" s="74">
        <f t="shared" si="63"/>
        <v>13.95</v>
      </c>
      <c r="M814" s="74">
        <f t="shared" si="64"/>
        <v>13.95</v>
      </c>
      <c r="N814" s="74"/>
    </row>
    <row r="815" spans="1:14" x14ac:dyDescent="0.25">
      <c r="A815">
        <v>800</v>
      </c>
      <c r="B815" s="225">
        <v>40337</v>
      </c>
      <c r="C815" s="74">
        <v>13.93</v>
      </c>
      <c r="D815" s="74">
        <v>14.16</v>
      </c>
      <c r="E815" s="74">
        <v>13.47</v>
      </c>
      <c r="F815" s="74">
        <v>13.84</v>
      </c>
      <c r="G815" s="75">
        <v>9361800</v>
      </c>
      <c r="H815" s="74">
        <v>13.84</v>
      </c>
      <c r="I815" s="81">
        <f t="shared" si="60"/>
        <v>1</v>
      </c>
      <c r="J815" s="74">
        <f t="shared" si="61"/>
        <v>13.93</v>
      </c>
      <c r="K815" s="74">
        <f t="shared" si="62"/>
        <v>14.16</v>
      </c>
      <c r="L815" s="74">
        <f t="shared" si="63"/>
        <v>13.47</v>
      </c>
      <c r="M815" s="74">
        <f t="shared" si="64"/>
        <v>13.84</v>
      </c>
      <c r="N815" s="74"/>
    </row>
    <row r="816" spans="1:14" x14ac:dyDescent="0.25">
      <c r="A816">
        <v>801</v>
      </c>
      <c r="B816" s="225">
        <v>40336</v>
      </c>
      <c r="C816" s="74">
        <v>14.65</v>
      </c>
      <c r="D816" s="74">
        <v>14.79</v>
      </c>
      <c r="E816" s="74">
        <v>13.72</v>
      </c>
      <c r="F816" s="74">
        <v>13.95</v>
      </c>
      <c r="G816" s="75">
        <v>7213400</v>
      </c>
      <c r="H816" s="74">
        <v>13.95</v>
      </c>
      <c r="I816" s="81">
        <f t="shared" si="60"/>
        <v>1</v>
      </c>
      <c r="J816" s="74">
        <f t="shared" si="61"/>
        <v>14.65</v>
      </c>
      <c r="K816" s="74">
        <f t="shared" si="62"/>
        <v>14.79</v>
      </c>
      <c r="L816" s="74">
        <f t="shared" si="63"/>
        <v>13.72</v>
      </c>
      <c r="M816" s="74">
        <f t="shared" si="64"/>
        <v>13.95</v>
      </c>
      <c r="N816" s="74"/>
    </row>
    <row r="817" spans="1:14" x14ac:dyDescent="0.25">
      <c r="A817">
        <v>802</v>
      </c>
      <c r="B817" s="225">
        <v>40333</v>
      </c>
      <c r="C817" s="74">
        <v>15</v>
      </c>
      <c r="D817" s="74">
        <v>15.29</v>
      </c>
      <c r="E817" s="74">
        <v>14.33</v>
      </c>
      <c r="F817" s="74">
        <v>14.53</v>
      </c>
      <c r="G817" s="75">
        <v>8379100</v>
      </c>
      <c r="H817" s="74">
        <v>14.53</v>
      </c>
      <c r="I817" s="81">
        <f t="shared" si="60"/>
        <v>1</v>
      </c>
      <c r="J817" s="74">
        <f t="shared" si="61"/>
        <v>15</v>
      </c>
      <c r="K817" s="74">
        <f t="shared" si="62"/>
        <v>15.29</v>
      </c>
      <c r="L817" s="74">
        <f t="shared" si="63"/>
        <v>14.33</v>
      </c>
      <c r="M817" s="74">
        <f t="shared" si="64"/>
        <v>14.53</v>
      </c>
      <c r="N817" s="74"/>
    </row>
    <row r="818" spans="1:14" x14ac:dyDescent="0.25">
      <c r="A818">
        <v>803</v>
      </c>
      <c r="B818" s="225">
        <v>40332</v>
      </c>
      <c r="C818" s="74">
        <v>15.44</v>
      </c>
      <c r="D818" s="74">
        <v>15.62</v>
      </c>
      <c r="E818" s="74">
        <v>14.97</v>
      </c>
      <c r="F818" s="74">
        <v>15.37</v>
      </c>
      <c r="G818" s="75">
        <v>5391600</v>
      </c>
      <c r="H818" s="74">
        <v>15.37</v>
      </c>
      <c r="I818" s="81">
        <f t="shared" si="60"/>
        <v>1</v>
      </c>
      <c r="J818" s="74">
        <f t="shared" si="61"/>
        <v>15.44</v>
      </c>
      <c r="K818" s="74">
        <f t="shared" si="62"/>
        <v>15.62</v>
      </c>
      <c r="L818" s="74">
        <f t="shared" si="63"/>
        <v>14.97</v>
      </c>
      <c r="M818" s="74">
        <f t="shared" si="64"/>
        <v>15.37</v>
      </c>
      <c r="N818" s="74"/>
    </row>
    <row r="819" spans="1:14" x14ac:dyDescent="0.25">
      <c r="A819">
        <v>804</v>
      </c>
      <c r="B819" s="225">
        <v>40331</v>
      </c>
      <c r="C819" s="74">
        <v>15.19</v>
      </c>
      <c r="D819" s="74">
        <v>15.42</v>
      </c>
      <c r="E819" s="74">
        <v>14.98</v>
      </c>
      <c r="F819" s="74">
        <v>15.29</v>
      </c>
      <c r="G819" s="75">
        <v>6084300</v>
      </c>
      <c r="H819" s="74">
        <v>15.29</v>
      </c>
      <c r="I819" s="81">
        <f t="shared" si="60"/>
        <v>1</v>
      </c>
      <c r="J819" s="74">
        <f t="shared" si="61"/>
        <v>15.19</v>
      </c>
      <c r="K819" s="74">
        <f t="shared" si="62"/>
        <v>15.42</v>
      </c>
      <c r="L819" s="74">
        <f t="shared" si="63"/>
        <v>14.98</v>
      </c>
      <c r="M819" s="74">
        <f t="shared" si="64"/>
        <v>15.29</v>
      </c>
      <c r="N819" s="74"/>
    </row>
    <row r="820" spans="1:14" x14ac:dyDescent="0.25">
      <c r="A820">
        <v>805</v>
      </c>
      <c r="B820" s="225">
        <v>40330</v>
      </c>
      <c r="C820" s="74">
        <v>15.29</v>
      </c>
      <c r="D820" s="74">
        <v>15.57</v>
      </c>
      <c r="E820" s="74">
        <v>14.75</v>
      </c>
      <c r="F820" s="74">
        <v>14.87</v>
      </c>
      <c r="G820" s="75">
        <v>6691200</v>
      </c>
      <c r="H820" s="74">
        <v>14.87</v>
      </c>
      <c r="I820" s="81">
        <f t="shared" si="60"/>
        <v>1</v>
      </c>
      <c r="J820" s="74">
        <f t="shared" si="61"/>
        <v>15.29</v>
      </c>
      <c r="K820" s="74">
        <f t="shared" si="62"/>
        <v>15.57</v>
      </c>
      <c r="L820" s="74">
        <f t="shared" si="63"/>
        <v>14.75</v>
      </c>
      <c r="M820" s="74">
        <f t="shared" si="64"/>
        <v>14.87</v>
      </c>
      <c r="N820" s="74"/>
    </row>
    <row r="821" spans="1:14" x14ac:dyDescent="0.25">
      <c r="A821">
        <v>806</v>
      </c>
      <c r="B821" s="225">
        <v>40326</v>
      </c>
      <c r="C821" s="74">
        <v>16.21</v>
      </c>
      <c r="D821" s="74">
        <v>16.3</v>
      </c>
      <c r="E821" s="74">
        <v>15.3</v>
      </c>
      <c r="F821" s="74">
        <v>15.57</v>
      </c>
      <c r="G821" s="75">
        <v>7283500</v>
      </c>
      <c r="H821" s="74">
        <v>15.57</v>
      </c>
      <c r="I821" s="81">
        <f t="shared" si="60"/>
        <v>1</v>
      </c>
      <c r="J821" s="74">
        <f t="shared" si="61"/>
        <v>16.21</v>
      </c>
      <c r="K821" s="74">
        <f t="shared" si="62"/>
        <v>16.3</v>
      </c>
      <c r="L821" s="74">
        <f t="shared" si="63"/>
        <v>15.3</v>
      </c>
      <c r="M821" s="74">
        <f t="shared" si="64"/>
        <v>15.57</v>
      </c>
      <c r="N821" s="74"/>
    </row>
    <row r="822" spans="1:14" x14ac:dyDescent="0.25">
      <c r="A822">
        <v>807</v>
      </c>
      <c r="B822" s="225">
        <v>40325</v>
      </c>
      <c r="C822" s="74">
        <v>15.73</v>
      </c>
      <c r="D822" s="74">
        <v>16.11</v>
      </c>
      <c r="E822" s="74">
        <v>15.57</v>
      </c>
      <c r="F822" s="74">
        <v>16.09</v>
      </c>
      <c r="G822" s="75">
        <v>3898000</v>
      </c>
      <c r="H822" s="74">
        <v>16.09</v>
      </c>
      <c r="I822" s="81">
        <f t="shared" si="60"/>
        <v>1</v>
      </c>
      <c r="J822" s="74">
        <f t="shared" si="61"/>
        <v>15.73</v>
      </c>
      <c r="K822" s="74">
        <f t="shared" si="62"/>
        <v>16.11</v>
      </c>
      <c r="L822" s="74">
        <f t="shared" si="63"/>
        <v>15.57</v>
      </c>
      <c r="M822" s="74">
        <f t="shared" si="64"/>
        <v>16.09</v>
      </c>
      <c r="N822" s="74"/>
    </row>
    <row r="823" spans="1:14" x14ac:dyDescent="0.25">
      <c r="A823">
        <v>808</v>
      </c>
      <c r="B823" s="225">
        <v>40324</v>
      </c>
      <c r="C823" s="74">
        <v>15.87</v>
      </c>
      <c r="D823" s="74">
        <v>16.3</v>
      </c>
      <c r="E823" s="74">
        <v>15.38</v>
      </c>
      <c r="F823" s="74">
        <v>15.43</v>
      </c>
      <c r="G823" s="75">
        <v>5606000</v>
      </c>
      <c r="H823" s="74">
        <v>15.43</v>
      </c>
      <c r="I823" s="81">
        <f t="shared" si="60"/>
        <v>1</v>
      </c>
      <c r="J823" s="74">
        <f t="shared" si="61"/>
        <v>15.87</v>
      </c>
      <c r="K823" s="74">
        <f t="shared" si="62"/>
        <v>16.3</v>
      </c>
      <c r="L823" s="74">
        <f t="shared" si="63"/>
        <v>15.38</v>
      </c>
      <c r="M823" s="74">
        <f t="shared" si="64"/>
        <v>15.43</v>
      </c>
      <c r="N823" s="74"/>
    </row>
    <row r="824" spans="1:14" x14ac:dyDescent="0.25">
      <c r="A824">
        <v>809</v>
      </c>
      <c r="B824" s="225">
        <v>40323</v>
      </c>
      <c r="C824" s="74">
        <v>14.88</v>
      </c>
      <c r="D824" s="74">
        <v>15.69</v>
      </c>
      <c r="E824" s="74">
        <v>14.66</v>
      </c>
      <c r="F824" s="74">
        <v>15.61</v>
      </c>
      <c r="G824" s="75">
        <v>6392800</v>
      </c>
      <c r="H824" s="74">
        <v>15.61</v>
      </c>
      <c r="I824" s="81">
        <f t="shared" si="60"/>
        <v>1</v>
      </c>
      <c r="J824" s="74">
        <f t="shared" si="61"/>
        <v>14.88</v>
      </c>
      <c r="K824" s="74">
        <f t="shared" si="62"/>
        <v>15.69</v>
      </c>
      <c r="L824" s="74">
        <f t="shared" si="63"/>
        <v>14.66</v>
      </c>
      <c r="M824" s="74">
        <f t="shared" si="64"/>
        <v>15.61</v>
      </c>
      <c r="N824" s="74"/>
    </row>
    <row r="825" spans="1:14" x14ac:dyDescent="0.25">
      <c r="A825">
        <v>810</v>
      </c>
      <c r="B825" s="225">
        <v>40322</v>
      </c>
      <c r="C825" s="74">
        <v>15.54</v>
      </c>
      <c r="D825" s="74">
        <v>15.97</v>
      </c>
      <c r="E825" s="74">
        <v>15.44</v>
      </c>
      <c r="F825" s="74">
        <v>15.46</v>
      </c>
      <c r="G825" s="75">
        <v>4151100</v>
      </c>
      <c r="H825" s="74">
        <v>15.46</v>
      </c>
      <c r="I825" s="81">
        <f t="shared" si="60"/>
        <v>1</v>
      </c>
      <c r="J825" s="74">
        <f t="shared" si="61"/>
        <v>15.54</v>
      </c>
      <c r="K825" s="74">
        <f t="shared" si="62"/>
        <v>15.97</v>
      </c>
      <c r="L825" s="74">
        <f t="shared" si="63"/>
        <v>15.44</v>
      </c>
      <c r="M825" s="74">
        <f t="shared" si="64"/>
        <v>15.46</v>
      </c>
      <c r="N825" s="74"/>
    </row>
    <row r="826" spans="1:14" x14ac:dyDescent="0.25">
      <c r="A826">
        <v>811</v>
      </c>
      <c r="B826" s="225">
        <v>40319</v>
      </c>
      <c r="C826" s="74">
        <v>14.61</v>
      </c>
      <c r="D826" s="74">
        <v>15.9</v>
      </c>
      <c r="E826" s="74">
        <v>14.45</v>
      </c>
      <c r="F826" s="74">
        <v>15.62</v>
      </c>
      <c r="G826" s="75">
        <v>10440700</v>
      </c>
      <c r="H826" s="74">
        <v>15.62</v>
      </c>
      <c r="I826" s="81">
        <f t="shared" si="60"/>
        <v>1</v>
      </c>
      <c r="J826" s="74">
        <f t="shared" si="61"/>
        <v>14.61</v>
      </c>
      <c r="K826" s="74">
        <f t="shared" si="62"/>
        <v>15.9</v>
      </c>
      <c r="L826" s="74">
        <f t="shared" si="63"/>
        <v>14.45</v>
      </c>
      <c r="M826" s="74">
        <f t="shared" si="64"/>
        <v>15.62</v>
      </c>
      <c r="N826" s="74"/>
    </row>
    <row r="827" spans="1:14" x14ac:dyDescent="0.25">
      <c r="A827">
        <v>812</v>
      </c>
      <c r="B827" s="225">
        <v>40318</v>
      </c>
      <c r="C827" s="74">
        <v>15.21</v>
      </c>
      <c r="D827" s="74">
        <v>15.46</v>
      </c>
      <c r="E827" s="74">
        <v>14.61</v>
      </c>
      <c r="F827" s="74">
        <v>15.01</v>
      </c>
      <c r="G827" s="75">
        <v>8247300</v>
      </c>
      <c r="H827" s="74">
        <v>15.01</v>
      </c>
      <c r="I827" s="81">
        <f t="shared" si="60"/>
        <v>1</v>
      </c>
      <c r="J827" s="74">
        <f t="shared" si="61"/>
        <v>15.21</v>
      </c>
      <c r="K827" s="74">
        <f t="shared" si="62"/>
        <v>15.46</v>
      </c>
      <c r="L827" s="74">
        <f t="shared" si="63"/>
        <v>14.61</v>
      </c>
      <c r="M827" s="74">
        <f t="shared" si="64"/>
        <v>15.01</v>
      </c>
      <c r="N827" s="74"/>
    </row>
    <row r="828" spans="1:14" x14ac:dyDescent="0.25">
      <c r="A828">
        <v>813</v>
      </c>
      <c r="B828" s="225">
        <v>40317</v>
      </c>
      <c r="C828" s="74">
        <v>16.079999999999998</v>
      </c>
      <c r="D828" s="74">
        <v>16.28</v>
      </c>
      <c r="E828" s="74">
        <v>15.26</v>
      </c>
      <c r="F828" s="74">
        <v>15.66</v>
      </c>
      <c r="G828" s="75">
        <v>8686000</v>
      </c>
      <c r="H828" s="74">
        <v>15.66</v>
      </c>
      <c r="I828" s="81">
        <f t="shared" si="60"/>
        <v>1</v>
      </c>
      <c r="J828" s="74">
        <f t="shared" si="61"/>
        <v>16.079999999999998</v>
      </c>
      <c r="K828" s="74">
        <f t="shared" si="62"/>
        <v>16.28</v>
      </c>
      <c r="L828" s="74">
        <f t="shared" si="63"/>
        <v>15.26</v>
      </c>
      <c r="M828" s="74">
        <f t="shared" si="64"/>
        <v>15.66</v>
      </c>
      <c r="N828" s="74"/>
    </row>
    <row r="829" spans="1:14" x14ac:dyDescent="0.25">
      <c r="A829">
        <v>814</v>
      </c>
      <c r="B829" s="225">
        <v>40316</v>
      </c>
      <c r="C829" s="74">
        <v>16.989999999999998</v>
      </c>
      <c r="D829" s="74">
        <v>17</v>
      </c>
      <c r="E829" s="74">
        <v>16.010000000000002</v>
      </c>
      <c r="F829" s="74">
        <v>16.2</v>
      </c>
      <c r="G829" s="75">
        <v>4935900</v>
      </c>
      <c r="H829" s="74">
        <v>16.2</v>
      </c>
      <c r="I829" s="81">
        <f t="shared" si="60"/>
        <v>1</v>
      </c>
      <c r="J829" s="74">
        <f t="shared" si="61"/>
        <v>16.989999999999998</v>
      </c>
      <c r="K829" s="74">
        <f t="shared" si="62"/>
        <v>17</v>
      </c>
      <c r="L829" s="74">
        <f t="shared" si="63"/>
        <v>16.010000000000002</v>
      </c>
      <c r="M829" s="74">
        <f t="shared" si="64"/>
        <v>16.2</v>
      </c>
      <c r="N829" s="74"/>
    </row>
    <row r="830" spans="1:14" x14ac:dyDescent="0.25">
      <c r="A830">
        <v>815</v>
      </c>
      <c r="B830" s="225">
        <v>40315</v>
      </c>
      <c r="C830" s="74">
        <v>16.579999999999998</v>
      </c>
      <c r="D830" s="74">
        <v>17.03</v>
      </c>
      <c r="E830" s="74">
        <v>16.12</v>
      </c>
      <c r="F830" s="74">
        <v>16.7</v>
      </c>
      <c r="G830" s="75">
        <v>5892500</v>
      </c>
      <c r="H830" s="74">
        <v>16.7</v>
      </c>
      <c r="I830" s="81">
        <f t="shared" si="60"/>
        <v>1</v>
      </c>
      <c r="J830" s="74">
        <f t="shared" si="61"/>
        <v>16.579999999999998</v>
      </c>
      <c r="K830" s="74">
        <f t="shared" si="62"/>
        <v>17.03</v>
      </c>
      <c r="L830" s="74">
        <f t="shared" si="63"/>
        <v>16.12</v>
      </c>
      <c r="M830" s="74">
        <f t="shared" si="64"/>
        <v>16.7</v>
      </c>
      <c r="N830" s="74"/>
    </row>
    <row r="831" spans="1:14" x14ac:dyDescent="0.25">
      <c r="A831">
        <v>816</v>
      </c>
      <c r="B831" s="225">
        <v>40312</v>
      </c>
      <c r="C831" s="74">
        <v>16.829999999999998</v>
      </c>
      <c r="D831" s="74">
        <v>16.899999999999999</v>
      </c>
      <c r="E831" s="74">
        <v>16.18</v>
      </c>
      <c r="F831" s="74">
        <v>16.43</v>
      </c>
      <c r="G831" s="75">
        <v>7088000</v>
      </c>
      <c r="H831" s="74">
        <v>16.43</v>
      </c>
      <c r="I831" s="81">
        <f t="shared" si="60"/>
        <v>1</v>
      </c>
      <c r="J831" s="74">
        <f t="shared" si="61"/>
        <v>16.829999999999998</v>
      </c>
      <c r="K831" s="74">
        <f t="shared" si="62"/>
        <v>16.899999999999999</v>
      </c>
      <c r="L831" s="74">
        <f t="shared" si="63"/>
        <v>16.18</v>
      </c>
      <c r="M831" s="74">
        <f t="shared" si="64"/>
        <v>16.43</v>
      </c>
      <c r="N831" s="74"/>
    </row>
    <row r="832" spans="1:14" x14ac:dyDescent="0.25">
      <c r="A832">
        <v>817</v>
      </c>
      <c r="B832" s="225">
        <v>40311</v>
      </c>
      <c r="C832" s="74">
        <v>17.29</v>
      </c>
      <c r="D832" s="74">
        <v>17.920000000000002</v>
      </c>
      <c r="E832" s="74">
        <v>16.829999999999998</v>
      </c>
      <c r="F832" s="74">
        <v>17.010000000000002</v>
      </c>
      <c r="G832" s="75">
        <v>5879500</v>
      </c>
      <c r="H832" s="74">
        <v>17.010000000000002</v>
      </c>
      <c r="I832" s="81">
        <f t="shared" si="60"/>
        <v>1</v>
      </c>
      <c r="J832" s="74">
        <f t="shared" si="61"/>
        <v>17.29</v>
      </c>
      <c r="K832" s="74">
        <f t="shared" si="62"/>
        <v>17.920000000000002</v>
      </c>
      <c r="L832" s="74">
        <f t="shared" si="63"/>
        <v>16.829999999999998</v>
      </c>
      <c r="M832" s="74">
        <f t="shared" si="64"/>
        <v>17.010000000000002</v>
      </c>
      <c r="N832" s="74"/>
    </row>
    <row r="833" spans="1:14" x14ac:dyDescent="0.25">
      <c r="A833">
        <v>818</v>
      </c>
      <c r="B833" s="225">
        <v>40310</v>
      </c>
      <c r="C833" s="74">
        <v>17.09</v>
      </c>
      <c r="D833" s="74">
        <v>17.420000000000002</v>
      </c>
      <c r="E833" s="74">
        <v>16.93</v>
      </c>
      <c r="F833" s="74">
        <v>17.3</v>
      </c>
      <c r="G833" s="75">
        <v>4382600</v>
      </c>
      <c r="H833" s="74">
        <v>17.3</v>
      </c>
      <c r="I833" s="81">
        <f t="shared" si="60"/>
        <v>1</v>
      </c>
      <c r="J833" s="74">
        <f t="shared" si="61"/>
        <v>17.09</v>
      </c>
      <c r="K833" s="74">
        <f t="shared" si="62"/>
        <v>17.420000000000002</v>
      </c>
      <c r="L833" s="74">
        <f t="shared" si="63"/>
        <v>16.93</v>
      </c>
      <c r="M833" s="74">
        <f t="shared" si="64"/>
        <v>17.3</v>
      </c>
      <c r="N833" s="74"/>
    </row>
    <row r="834" spans="1:14" x14ac:dyDescent="0.25">
      <c r="A834">
        <v>819</v>
      </c>
      <c r="B834" s="225">
        <v>40309</v>
      </c>
      <c r="C834" s="74">
        <v>16.350000000000001</v>
      </c>
      <c r="D834" s="74">
        <v>17.25</v>
      </c>
      <c r="E834" s="74">
        <v>16.329999999999998</v>
      </c>
      <c r="F834" s="74">
        <v>16.850000000000001</v>
      </c>
      <c r="G834" s="75">
        <v>5477800</v>
      </c>
      <c r="H834" s="74">
        <v>16.850000000000001</v>
      </c>
      <c r="I834" s="81">
        <f t="shared" si="60"/>
        <v>1</v>
      </c>
      <c r="J834" s="74">
        <f t="shared" si="61"/>
        <v>16.350000000000001</v>
      </c>
      <c r="K834" s="74">
        <f t="shared" si="62"/>
        <v>17.25</v>
      </c>
      <c r="L834" s="74">
        <f t="shared" si="63"/>
        <v>16.329999999999998</v>
      </c>
      <c r="M834" s="74">
        <f t="shared" si="64"/>
        <v>16.850000000000001</v>
      </c>
      <c r="N834" s="74"/>
    </row>
    <row r="835" spans="1:14" x14ac:dyDescent="0.25">
      <c r="A835">
        <v>820</v>
      </c>
      <c r="B835" s="225">
        <v>40308</v>
      </c>
      <c r="C835" s="74">
        <v>17.05</v>
      </c>
      <c r="D835" s="74">
        <v>17.149999999999999</v>
      </c>
      <c r="E835" s="74">
        <v>16.29</v>
      </c>
      <c r="F835" s="74">
        <v>16.61</v>
      </c>
      <c r="G835" s="75">
        <v>8297200</v>
      </c>
      <c r="H835" s="74">
        <v>16.61</v>
      </c>
      <c r="I835" s="81">
        <f t="shared" si="60"/>
        <v>1</v>
      </c>
      <c r="J835" s="74">
        <f t="shared" si="61"/>
        <v>17.05</v>
      </c>
      <c r="K835" s="74">
        <f t="shared" si="62"/>
        <v>17.149999999999999</v>
      </c>
      <c r="L835" s="74">
        <f t="shared" si="63"/>
        <v>16.29</v>
      </c>
      <c r="M835" s="74">
        <f t="shared" si="64"/>
        <v>16.61</v>
      </c>
      <c r="N835" s="74"/>
    </row>
    <row r="836" spans="1:14" x14ac:dyDescent="0.25">
      <c r="A836">
        <v>821</v>
      </c>
      <c r="B836" s="225">
        <v>40305</v>
      </c>
      <c r="C836" s="74">
        <v>16.93</v>
      </c>
      <c r="D836" s="74">
        <v>17.11</v>
      </c>
      <c r="E836" s="74">
        <v>15.65</v>
      </c>
      <c r="F836" s="74">
        <v>16.100000000000001</v>
      </c>
      <c r="G836" s="75">
        <v>10531700</v>
      </c>
      <c r="H836" s="74">
        <v>16.100000000000001</v>
      </c>
      <c r="I836" s="81">
        <f t="shared" si="60"/>
        <v>1</v>
      </c>
      <c r="J836" s="74">
        <f t="shared" si="61"/>
        <v>16.93</v>
      </c>
      <c r="K836" s="74">
        <f t="shared" si="62"/>
        <v>17.11</v>
      </c>
      <c r="L836" s="74">
        <f t="shared" si="63"/>
        <v>15.65</v>
      </c>
      <c r="M836" s="74">
        <f t="shared" si="64"/>
        <v>16.100000000000001</v>
      </c>
      <c r="N836" s="74"/>
    </row>
    <row r="837" spans="1:14" x14ac:dyDescent="0.25">
      <c r="A837">
        <v>822</v>
      </c>
      <c r="B837" s="225">
        <v>40304</v>
      </c>
      <c r="C837" s="74">
        <v>17.8</v>
      </c>
      <c r="D837" s="74">
        <v>18.25</v>
      </c>
      <c r="E837" s="74">
        <v>15.94</v>
      </c>
      <c r="F837" s="74">
        <v>16.96</v>
      </c>
      <c r="G837" s="75">
        <v>13420400</v>
      </c>
      <c r="H837" s="74">
        <v>16.96</v>
      </c>
      <c r="I837" s="81">
        <f t="shared" si="60"/>
        <v>1</v>
      </c>
      <c r="J837" s="74">
        <f t="shared" si="61"/>
        <v>17.8</v>
      </c>
      <c r="K837" s="74">
        <f t="shared" si="62"/>
        <v>18.25</v>
      </c>
      <c r="L837" s="74">
        <f t="shared" si="63"/>
        <v>15.94</v>
      </c>
      <c r="M837" s="74">
        <f t="shared" si="64"/>
        <v>16.96</v>
      </c>
      <c r="N837" s="74"/>
    </row>
    <row r="838" spans="1:14" x14ac:dyDescent="0.25">
      <c r="A838">
        <v>823</v>
      </c>
      <c r="B838" s="225">
        <v>40303</v>
      </c>
      <c r="C838" s="74">
        <v>17.850000000000001</v>
      </c>
      <c r="D838" s="74">
        <v>18.34</v>
      </c>
      <c r="E838" s="74">
        <v>17.559999999999999</v>
      </c>
      <c r="F838" s="74">
        <v>17.920000000000002</v>
      </c>
      <c r="G838" s="75">
        <v>6582400</v>
      </c>
      <c r="H838" s="74">
        <v>17.920000000000002</v>
      </c>
      <c r="I838" s="81">
        <f t="shared" si="60"/>
        <v>1</v>
      </c>
      <c r="J838" s="74">
        <f t="shared" si="61"/>
        <v>17.850000000000001</v>
      </c>
      <c r="K838" s="74">
        <f t="shared" si="62"/>
        <v>18.34</v>
      </c>
      <c r="L838" s="74">
        <f t="shared" si="63"/>
        <v>17.559999999999999</v>
      </c>
      <c r="M838" s="74">
        <f t="shared" si="64"/>
        <v>17.920000000000002</v>
      </c>
      <c r="N838" s="74"/>
    </row>
    <row r="839" spans="1:14" x14ac:dyDescent="0.25">
      <c r="A839">
        <v>824</v>
      </c>
      <c r="B839" s="225">
        <v>40302</v>
      </c>
      <c r="C839" s="74">
        <v>18.809999999999999</v>
      </c>
      <c r="D839" s="74">
        <v>18.82</v>
      </c>
      <c r="E839" s="74">
        <v>18.12</v>
      </c>
      <c r="F839" s="74">
        <v>18.350000000000001</v>
      </c>
      <c r="G839" s="75">
        <v>7808500</v>
      </c>
      <c r="H839" s="74">
        <v>18.350000000000001</v>
      </c>
      <c r="I839" s="81">
        <f t="shared" si="60"/>
        <v>1</v>
      </c>
      <c r="J839" s="74">
        <f t="shared" si="61"/>
        <v>18.809999999999999</v>
      </c>
      <c r="K839" s="74">
        <f t="shared" si="62"/>
        <v>18.82</v>
      </c>
      <c r="L839" s="74">
        <f t="shared" si="63"/>
        <v>18.12</v>
      </c>
      <c r="M839" s="74">
        <f t="shared" si="64"/>
        <v>18.350000000000001</v>
      </c>
      <c r="N839" s="74"/>
    </row>
    <row r="840" spans="1:14" x14ac:dyDescent="0.25">
      <c r="A840">
        <v>825</v>
      </c>
      <c r="B840" s="225">
        <v>40301</v>
      </c>
      <c r="C840" s="74">
        <v>18.63</v>
      </c>
      <c r="D840" s="74">
        <v>19.48</v>
      </c>
      <c r="E840" s="74">
        <v>18.63</v>
      </c>
      <c r="F840" s="74">
        <v>19.239999999999998</v>
      </c>
      <c r="G840" s="75">
        <v>5876400</v>
      </c>
      <c r="H840" s="74">
        <v>19.239999999999998</v>
      </c>
      <c r="I840" s="81">
        <f t="shared" si="60"/>
        <v>1</v>
      </c>
      <c r="J840" s="74">
        <f t="shared" si="61"/>
        <v>18.63</v>
      </c>
      <c r="K840" s="74">
        <f t="shared" si="62"/>
        <v>19.48</v>
      </c>
      <c r="L840" s="74">
        <f t="shared" si="63"/>
        <v>18.63</v>
      </c>
      <c r="M840" s="74">
        <f t="shared" si="64"/>
        <v>19.239999999999998</v>
      </c>
      <c r="N840" s="74"/>
    </row>
    <row r="841" spans="1:14" x14ac:dyDescent="0.25">
      <c r="A841">
        <v>826</v>
      </c>
      <c r="B841" s="225">
        <v>40298</v>
      </c>
      <c r="C841" s="74">
        <v>18.41</v>
      </c>
      <c r="D841" s="74">
        <v>19.43</v>
      </c>
      <c r="E841" s="74">
        <v>18.399999999999999</v>
      </c>
      <c r="F841" s="74">
        <v>18.53</v>
      </c>
      <c r="G841" s="75">
        <v>9542400</v>
      </c>
      <c r="H841" s="74">
        <v>18.53</v>
      </c>
      <c r="I841" s="81">
        <f t="shared" si="60"/>
        <v>1</v>
      </c>
      <c r="J841" s="74">
        <f t="shared" si="61"/>
        <v>18.41</v>
      </c>
      <c r="K841" s="74">
        <f t="shared" si="62"/>
        <v>19.43</v>
      </c>
      <c r="L841" s="74">
        <f t="shared" si="63"/>
        <v>18.399999999999999</v>
      </c>
      <c r="M841" s="74">
        <f t="shared" si="64"/>
        <v>18.53</v>
      </c>
      <c r="N841" s="74"/>
    </row>
    <row r="842" spans="1:14" x14ac:dyDescent="0.25">
      <c r="A842">
        <v>827</v>
      </c>
      <c r="B842" s="225">
        <v>40297</v>
      </c>
      <c r="C842" s="74">
        <v>18.28</v>
      </c>
      <c r="D842" s="74">
        <v>18.5</v>
      </c>
      <c r="E842" s="74">
        <v>18.12</v>
      </c>
      <c r="F842" s="74">
        <v>18.3</v>
      </c>
      <c r="G842" s="75">
        <v>4680000</v>
      </c>
      <c r="H842" s="74">
        <v>18.3</v>
      </c>
      <c r="I842" s="81">
        <f t="shared" si="60"/>
        <v>1</v>
      </c>
      <c r="J842" s="74">
        <f t="shared" si="61"/>
        <v>18.28</v>
      </c>
      <c r="K842" s="74">
        <f t="shared" si="62"/>
        <v>18.5</v>
      </c>
      <c r="L842" s="74">
        <f t="shared" si="63"/>
        <v>18.12</v>
      </c>
      <c r="M842" s="74">
        <f t="shared" si="64"/>
        <v>18.3</v>
      </c>
      <c r="N842" s="74"/>
    </row>
    <row r="843" spans="1:14" x14ac:dyDescent="0.25">
      <c r="A843">
        <v>828</v>
      </c>
      <c r="B843" s="225">
        <v>40296</v>
      </c>
      <c r="C843" s="74">
        <v>18.100000000000001</v>
      </c>
      <c r="D843" s="74">
        <v>18.440000000000001</v>
      </c>
      <c r="E843" s="74">
        <v>17.84</v>
      </c>
      <c r="F843" s="74">
        <v>18.14</v>
      </c>
      <c r="G843" s="75">
        <v>8159800</v>
      </c>
      <c r="H843" s="74">
        <v>18.14</v>
      </c>
      <c r="I843" s="81">
        <f t="shared" si="60"/>
        <v>1</v>
      </c>
      <c r="J843" s="74">
        <f t="shared" si="61"/>
        <v>18.100000000000001</v>
      </c>
      <c r="K843" s="74">
        <f t="shared" si="62"/>
        <v>18.440000000000001</v>
      </c>
      <c r="L843" s="74">
        <f t="shared" si="63"/>
        <v>17.84</v>
      </c>
      <c r="M843" s="74">
        <f t="shared" si="64"/>
        <v>18.14</v>
      </c>
      <c r="N843" s="74"/>
    </row>
    <row r="844" spans="1:14" x14ac:dyDescent="0.25">
      <c r="A844">
        <v>829</v>
      </c>
      <c r="B844" s="225">
        <v>40295</v>
      </c>
      <c r="C844" s="74">
        <v>18.21</v>
      </c>
      <c r="D844" s="74">
        <v>18.34</v>
      </c>
      <c r="E844" s="74">
        <v>17.53</v>
      </c>
      <c r="F844" s="74">
        <v>17.57</v>
      </c>
      <c r="G844" s="75">
        <v>8263600</v>
      </c>
      <c r="H844" s="74">
        <v>17.57</v>
      </c>
      <c r="I844" s="81">
        <f t="shared" si="60"/>
        <v>1</v>
      </c>
      <c r="J844" s="74">
        <f t="shared" si="61"/>
        <v>18.21</v>
      </c>
      <c r="K844" s="74">
        <f t="shared" si="62"/>
        <v>18.34</v>
      </c>
      <c r="L844" s="74">
        <f t="shared" si="63"/>
        <v>17.53</v>
      </c>
      <c r="M844" s="74">
        <f t="shared" si="64"/>
        <v>17.57</v>
      </c>
      <c r="N844" s="74"/>
    </row>
    <row r="845" spans="1:14" x14ac:dyDescent="0.25">
      <c r="A845">
        <v>830</v>
      </c>
      <c r="B845" s="225">
        <v>40294</v>
      </c>
      <c r="C845" s="74">
        <v>18.29</v>
      </c>
      <c r="D845" s="74">
        <v>18.79</v>
      </c>
      <c r="E845" s="74">
        <v>17.97</v>
      </c>
      <c r="F845" s="74">
        <v>18.02</v>
      </c>
      <c r="G845" s="75">
        <v>7331300</v>
      </c>
      <c r="H845" s="74">
        <v>18.02</v>
      </c>
      <c r="I845" s="81">
        <f t="shared" si="60"/>
        <v>1</v>
      </c>
      <c r="J845" s="74">
        <f t="shared" si="61"/>
        <v>18.29</v>
      </c>
      <c r="K845" s="74">
        <f t="shared" si="62"/>
        <v>18.79</v>
      </c>
      <c r="L845" s="74">
        <f t="shared" si="63"/>
        <v>17.97</v>
      </c>
      <c r="M845" s="74">
        <f t="shared" si="64"/>
        <v>18.02</v>
      </c>
      <c r="N845" s="74"/>
    </row>
    <row r="846" spans="1:14" x14ac:dyDescent="0.25">
      <c r="A846">
        <v>831</v>
      </c>
      <c r="B846" s="225">
        <v>40291</v>
      </c>
      <c r="C846" s="74">
        <v>17.75</v>
      </c>
      <c r="D846" s="74">
        <v>18.190000000000001</v>
      </c>
      <c r="E846" s="74">
        <v>17.55</v>
      </c>
      <c r="F846" s="74">
        <v>18.14</v>
      </c>
      <c r="G846" s="75">
        <v>6894100</v>
      </c>
      <c r="H846" s="74">
        <v>18.14</v>
      </c>
      <c r="I846" s="81">
        <f t="shared" si="60"/>
        <v>1</v>
      </c>
      <c r="J846" s="74">
        <f t="shared" si="61"/>
        <v>17.75</v>
      </c>
      <c r="K846" s="74">
        <f t="shared" si="62"/>
        <v>18.190000000000001</v>
      </c>
      <c r="L846" s="74">
        <f t="shared" si="63"/>
        <v>17.55</v>
      </c>
      <c r="M846" s="74">
        <f t="shared" si="64"/>
        <v>18.14</v>
      </c>
      <c r="N846" s="74"/>
    </row>
    <row r="847" spans="1:14" x14ac:dyDescent="0.25">
      <c r="A847">
        <v>832</v>
      </c>
      <c r="B847" s="225">
        <v>40290</v>
      </c>
      <c r="C847" s="74">
        <v>17.55</v>
      </c>
      <c r="D847" s="74">
        <v>17.600000000000001</v>
      </c>
      <c r="E847" s="74">
        <v>17.11</v>
      </c>
      <c r="F847" s="74">
        <v>17.48</v>
      </c>
      <c r="G847" s="75">
        <v>6690100</v>
      </c>
      <c r="H847" s="74">
        <v>17.48</v>
      </c>
      <c r="I847" s="81">
        <f t="shared" si="60"/>
        <v>1</v>
      </c>
      <c r="J847" s="74">
        <f t="shared" si="61"/>
        <v>17.55</v>
      </c>
      <c r="K847" s="74">
        <f t="shared" si="62"/>
        <v>17.600000000000001</v>
      </c>
      <c r="L847" s="74">
        <f t="shared" si="63"/>
        <v>17.11</v>
      </c>
      <c r="M847" s="74">
        <f t="shared" si="64"/>
        <v>17.48</v>
      </c>
      <c r="N847" s="74"/>
    </row>
    <row r="848" spans="1:14" x14ac:dyDescent="0.25">
      <c r="A848">
        <v>833</v>
      </c>
      <c r="B848" s="225">
        <v>40289</v>
      </c>
      <c r="C848" s="74">
        <v>18.100000000000001</v>
      </c>
      <c r="D848" s="74">
        <v>18.23</v>
      </c>
      <c r="E848" s="74">
        <v>17.23</v>
      </c>
      <c r="F848" s="74">
        <v>17.75</v>
      </c>
      <c r="G848" s="75">
        <v>11108300</v>
      </c>
      <c r="H848" s="74">
        <v>17.75</v>
      </c>
      <c r="I848" s="81">
        <f t="shared" si="60"/>
        <v>1</v>
      </c>
      <c r="J848" s="74">
        <f t="shared" si="61"/>
        <v>18.100000000000001</v>
      </c>
      <c r="K848" s="74">
        <f t="shared" si="62"/>
        <v>18.23</v>
      </c>
      <c r="L848" s="74">
        <f t="shared" si="63"/>
        <v>17.23</v>
      </c>
      <c r="M848" s="74">
        <f t="shared" si="64"/>
        <v>17.75</v>
      </c>
      <c r="N848" s="74"/>
    </row>
    <row r="849" spans="1:14" x14ac:dyDescent="0.25">
      <c r="A849">
        <v>834</v>
      </c>
      <c r="B849" s="225">
        <v>40288</v>
      </c>
      <c r="C849" s="74">
        <v>17.559999999999999</v>
      </c>
      <c r="D849" s="74">
        <v>18.48</v>
      </c>
      <c r="E849" s="74">
        <v>16.399999999999999</v>
      </c>
      <c r="F849" s="74">
        <v>18.23</v>
      </c>
      <c r="G849" s="75">
        <v>25449100</v>
      </c>
      <c r="H849" s="74">
        <v>18.23</v>
      </c>
      <c r="I849" s="81">
        <f t="shared" ref="I849:I912" si="65">H849/F849</f>
        <v>1</v>
      </c>
      <c r="J849" s="74">
        <f t="shared" ref="J849:J912" si="66">ROUND($I849*C849,2)</f>
        <v>17.559999999999999</v>
      </c>
      <c r="K849" s="74">
        <f t="shared" ref="K849:K912" si="67">ROUND($I849*D849,2)</f>
        <v>18.48</v>
      </c>
      <c r="L849" s="74">
        <f t="shared" ref="L849:L912" si="68">ROUND($I849*E849,2)</f>
        <v>16.399999999999999</v>
      </c>
      <c r="M849" s="74">
        <f t="shared" ref="M849:M912" si="69">ROUND($I849*F849,2)</f>
        <v>18.23</v>
      </c>
      <c r="N849" s="74"/>
    </row>
    <row r="850" spans="1:14" x14ac:dyDescent="0.25">
      <c r="A850">
        <v>835</v>
      </c>
      <c r="B850" s="225">
        <v>40287</v>
      </c>
      <c r="C850" s="74">
        <v>17.57</v>
      </c>
      <c r="D850" s="74">
        <v>17.809999999999999</v>
      </c>
      <c r="E850" s="74">
        <v>17.04</v>
      </c>
      <c r="F850" s="74">
        <v>17.34</v>
      </c>
      <c r="G850" s="75">
        <v>7761700</v>
      </c>
      <c r="H850" s="74">
        <v>17.34</v>
      </c>
      <c r="I850" s="81">
        <f t="shared" si="65"/>
        <v>1</v>
      </c>
      <c r="J850" s="74">
        <f t="shared" si="66"/>
        <v>17.57</v>
      </c>
      <c r="K850" s="74">
        <f t="shared" si="67"/>
        <v>17.809999999999999</v>
      </c>
      <c r="L850" s="74">
        <f t="shared" si="68"/>
        <v>17.04</v>
      </c>
      <c r="M850" s="74">
        <f t="shared" si="69"/>
        <v>17.34</v>
      </c>
      <c r="N850" s="74"/>
    </row>
    <row r="851" spans="1:14" x14ac:dyDescent="0.25">
      <c r="A851">
        <v>836</v>
      </c>
      <c r="B851" s="225">
        <v>40284</v>
      </c>
      <c r="C851" s="74">
        <v>17.91</v>
      </c>
      <c r="D851" s="74">
        <v>18.420000000000002</v>
      </c>
      <c r="E851" s="74">
        <v>17.46</v>
      </c>
      <c r="F851" s="74">
        <v>17.64</v>
      </c>
      <c r="G851" s="75">
        <v>9024400</v>
      </c>
      <c r="H851" s="74">
        <v>17.64</v>
      </c>
      <c r="I851" s="81">
        <f t="shared" si="65"/>
        <v>1</v>
      </c>
      <c r="J851" s="74">
        <f t="shared" si="66"/>
        <v>17.91</v>
      </c>
      <c r="K851" s="74">
        <f t="shared" si="67"/>
        <v>18.420000000000002</v>
      </c>
      <c r="L851" s="74">
        <f t="shared" si="68"/>
        <v>17.46</v>
      </c>
      <c r="M851" s="74">
        <f t="shared" si="69"/>
        <v>17.64</v>
      </c>
      <c r="N851" s="74"/>
    </row>
    <row r="852" spans="1:14" x14ac:dyDescent="0.25">
      <c r="A852">
        <v>837</v>
      </c>
      <c r="B852" s="225">
        <v>40283</v>
      </c>
      <c r="C852" s="74">
        <v>18.510000000000002</v>
      </c>
      <c r="D852" s="74">
        <v>18.75</v>
      </c>
      <c r="E852" s="74">
        <v>17.68</v>
      </c>
      <c r="F852" s="74">
        <v>18.07</v>
      </c>
      <c r="G852" s="75">
        <v>9949000</v>
      </c>
      <c r="H852" s="74">
        <v>18.07</v>
      </c>
      <c r="I852" s="81">
        <f t="shared" si="65"/>
        <v>1</v>
      </c>
      <c r="J852" s="74">
        <f t="shared" si="66"/>
        <v>18.510000000000002</v>
      </c>
      <c r="K852" s="74">
        <f t="shared" si="67"/>
        <v>18.75</v>
      </c>
      <c r="L852" s="74">
        <f t="shared" si="68"/>
        <v>17.68</v>
      </c>
      <c r="M852" s="74">
        <f t="shared" si="69"/>
        <v>18.07</v>
      </c>
      <c r="N852" s="74"/>
    </row>
    <row r="853" spans="1:14" x14ac:dyDescent="0.25">
      <c r="A853">
        <v>838</v>
      </c>
      <c r="B853" s="225">
        <v>40282</v>
      </c>
      <c r="C853" s="74">
        <v>18.3</v>
      </c>
      <c r="D853" s="74">
        <v>18.73</v>
      </c>
      <c r="E853" s="74">
        <v>18.16</v>
      </c>
      <c r="F853" s="74">
        <v>18.59</v>
      </c>
      <c r="G853" s="75">
        <v>12481500</v>
      </c>
      <c r="H853" s="74">
        <v>18.59</v>
      </c>
      <c r="I853" s="81">
        <f t="shared" si="65"/>
        <v>1</v>
      </c>
      <c r="J853" s="74">
        <f t="shared" si="66"/>
        <v>18.3</v>
      </c>
      <c r="K853" s="74">
        <f t="shared" si="67"/>
        <v>18.73</v>
      </c>
      <c r="L853" s="74">
        <f t="shared" si="68"/>
        <v>18.16</v>
      </c>
      <c r="M853" s="74">
        <f t="shared" si="69"/>
        <v>18.59</v>
      </c>
      <c r="N853" s="74"/>
    </row>
    <row r="854" spans="1:14" x14ac:dyDescent="0.25">
      <c r="A854">
        <v>839</v>
      </c>
      <c r="B854" s="225">
        <v>40281</v>
      </c>
      <c r="C854" s="74">
        <v>17.600000000000001</v>
      </c>
      <c r="D854" s="74">
        <v>18.149999999999999</v>
      </c>
      <c r="E854" s="74">
        <v>17.350000000000001</v>
      </c>
      <c r="F854" s="74">
        <v>18.059999999999999</v>
      </c>
      <c r="G854" s="75">
        <v>15436500</v>
      </c>
      <c r="H854" s="74">
        <v>18.059999999999999</v>
      </c>
      <c r="I854" s="81">
        <f t="shared" si="65"/>
        <v>1</v>
      </c>
      <c r="J854" s="74">
        <f t="shared" si="66"/>
        <v>17.600000000000001</v>
      </c>
      <c r="K854" s="74">
        <f t="shared" si="67"/>
        <v>18.149999999999999</v>
      </c>
      <c r="L854" s="74">
        <f t="shared" si="68"/>
        <v>17.350000000000001</v>
      </c>
      <c r="M854" s="74">
        <f t="shared" si="69"/>
        <v>18.059999999999999</v>
      </c>
      <c r="N854" s="74"/>
    </row>
    <row r="855" spans="1:14" x14ac:dyDescent="0.25">
      <c r="A855">
        <v>840</v>
      </c>
      <c r="B855" s="225">
        <v>40280</v>
      </c>
      <c r="C855" s="74">
        <v>16.98</v>
      </c>
      <c r="D855" s="74">
        <v>17.600000000000001</v>
      </c>
      <c r="E855" s="74">
        <v>16.920000000000002</v>
      </c>
      <c r="F855" s="74">
        <v>17.489999999999998</v>
      </c>
      <c r="G855" s="75">
        <v>15732200</v>
      </c>
      <c r="H855" s="74">
        <v>17.489999999999998</v>
      </c>
      <c r="I855" s="81">
        <f t="shared" si="65"/>
        <v>1</v>
      </c>
      <c r="J855" s="74">
        <f t="shared" si="66"/>
        <v>16.98</v>
      </c>
      <c r="K855" s="74">
        <f t="shared" si="67"/>
        <v>17.600000000000001</v>
      </c>
      <c r="L855" s="74">
        <f t="shared" si="68"/>
        <v>16.920000000000002</v>
      </c>
      <c r="M855" s="74">
        <f t="shared" si="69"/>
        <v>17.489999999999998</v>
      </c>
      <c r="N855" s="74"/>
    </row>
    <row r="856" spans="1:14" x14ac:dyDescent="0.25">
      <c r="A856">
        <v>841</v>
      </c>
      <c r="B856" s="225">
        <v>40277</v>
      </c>
      <c r="C856" s="74">
        <v>16.07</v>
      </c>
      <c r="D856" s="74">
        <v>16.5</v>
      </c>
      <c r="E856" s="74">
        <v>15.89</v>
      </c>
      <c r="F856" s="74">
        <v>16.260000000000002</v>
      </c>
      <c r="G856" s="75">
        <v>4773900</v>
      </c>
      <c r="H856" s="74">
        <v>16.260000000000002</v>
      </c>
      <c r="I856" s="81">
        <f t="shared" si="65"/>
        <v>1</v>
      </c>
      <c r="J856" s="74">
        <f t="shared" si="66"/>
        <v>16.07</v>
      </c>
      <c r="K856" s="74">
        <f t="shared" si="67"/>
        <v>16.5</v>
      </c>
      <c r="L856" s="74">
        <f t="shared" si="68"/>
        <v>15.89</v>
      </c>
      <c r="M856" s="74">
        <f t="shared" si="69"/>
        <v>16.260000000000002</v>
      </c>
      <c r="N856" s="74"/>
    </row>
    <row r="857" spans="1:14" x14ac:dyDescent="0.25">
      <c r="A857">
        <v>842</v>
      </c>
      <c r="B857" s="225">
        <v>40276</v>
      </c>
      <c r="C857" s="74">
        <v>16.260000000000002</v>
      </c>
      <c r="D857" s="74">
        <v>16.28</v>
      </c>
      <c r="E857" s="74">
        <v>15.8</v>
      </c>
      <c r="F857" s="74">
        <v>15.99</v>
      </c>
      <c r="G857" s="75">
        <v>5961000</v>
      </c>
      <c r="H857" s="74">
        <v>15.99</v>
      </c>
      <c r="I857" s="81">
        <f t="shared" si="65"/>
        <v>1</v>
      </c>
      <c r="J857" s="74">
        <f t="shared" si="66"/>
        <v>16.260000000000002</v>
      </c>
      <c r="K857" s="74">
        <f t="shared" si="67"/>
        <v>16.28</v>
      </c>
      <c r="L857" s="74">
        <f t="shared" si="68"/>
        <v>15.8</v>
      </c>
      <c r="M857" s="74">
        <f t="shared" si="69"/>
        <v>15.99</v>
      </c>
      <c r="N857" s="74"/>
    </row>
    <row r="858" spans="1:14" x14ac:dyDescent="0.25">
      <c r="A858">
        <v>843</v>
      </c>
      <c r="B858" s="225">
        <v>40275</v>
      </c>
      <c r="C858" s="74">
        <v>16.22</v>
      </c>
      <c r="D858" s="74">
        <v>16.850000000000001</v>
      </c>
      <c r="E858" s="74">
        <v>16.16</v>
      </c>
      <c r="F858" s="74">
        <v>16.29</v>
      </c>
      <c r="G858" s="75">
        <v>10445000</v>
      </c>
      <c r="H858" s="74">
        <v>16.29</v>
      </c>
      <c r="I858" s="81">
        <f t="shared" si="65"/>
        <v>1</v>
      </c>
      <c r="J858" s="74">
        <f t="shared" si="66"/>
        <v>16.22</v>
      </c>
      <c r="K858" s="74">
        <f t="shared" si="67"/>
        <v>16.850000000000001</v>
      </c>
      <c r="L858" s="74">
        <f t="shared" si="68"/>
        <v>16.16</v>
      </c>
      <c r="M858" s="74">
        <f t="shared" si="69"/>
        <v>16.29</v>
      </c>
      <c r="N858" s="74"/>
    </row>
    <row r="859" spans="1:14" x14ac:dyDescent="0.25">
      <c r="A859">
        <v>844</v>
      </c>
      <c r="B859" s="225">
        <v>40274</v>
      </c>
      <c r="C859" s="74">
        <v>15.38</v>
      </c>
      <c r="D859" s="74">
        <v>16.5</v>
      </c>
      <c r="E859" s="74">
        <v>15.28</v>
      </c>
      <c r="F859" s="74">
        <v>16.13</v>
      </c>
      <c r="G859" s="75">
        <v>12407900</v>
      </c>
      <c r="H859" s="74">
        <v>16.13</v>
      </c>
      <c r="I859" s="81">
        <f t="shared" si="65"/>
        <v>1</v>
      </c>
      <c r="J859" s="74">
        <f t="shared" si="66"/>
        <v>15.38</v>
      </c>
      <c r="K859" s="74">
        <f t="shared" si="67"/>
        <v>16.5</v>
      </c>
      <c r="L859" s="74">
        <f t="shared" si="68"/>
        <v>15.28</v>
      </c>
      <c r="M859" s="74">
        <f t="shared" si="69"/>
        <v>16.13</v>
      </c>
      <c r="N859" s="74"/>
    </row>
    <row r="860" spans="1:14" x14ac:dyDescent="0.25">
      <c r="A860">
        <v>845</v>
      </c>
      <c r="B860" s="225">
        <v>40273</v>
      </c>
      <c r="C860" s="74">
        <v>15.1</v>
      </c>
      <c r="D860" s="74">
        <v>15.44</v>
      </c>
      <c r="E860" s="74">
        <v>15.06</v>
      </c>
      <c r="F860" s="74">
        <v>15.43</v>
      </c>
      <c r="G860" s="75">
        <v>4797200</v>
      </c>
      <c r="H860" s="74">
        <v>15.43</v>
      </c>
      <c r="I860" s="81">
        <f t="shared" si="65"/>
        <v>1</v>
      </c>
      <c r="J860" s="74">
        <f t="shared" si="66"/>
        <v>15.1</v>
      </c>
      <c r="K860" s="74">
        <f t="shared" si="67"/>
        <v>15.44</v>
      </c>
      <c r="L860" s="74">
        <f t="shared" si="68"/>
        <v>15.06</v>
      </c>
      <c r="M860" s="74">
        <f t="shared" si="69"/>
        <v>15.43</v>
      </c>
      <c r="N860" s="74"/>
    </row>
    <row r="861" spans="1:14" x14ac:dyDescent="0.25">
      <c r="A861">
        <v>846</v>
      </c>
      <c r="B861" s="225">
        <v>40269</v>
      </c>
      <c r="C861" s="74">
        <v>15.37</v>
      </c>
      <c r="D861" s="74">
        <v>15.45</v>
      </c>
      <c r="E861" s="74">
        <v>14.96</v>
      </c>
      <c r="F861" s="74">
        <v>15.08</v>
      </c>
      <c r="G861" s="75">
        <v>6349400</v>
      </c>
      <c r="H861" s="74">
        <v>15.08</v>
      </c>
      <c r="I861" s="81">
        <f t="shared" si="65"/>
        <v>1</v>
      </c>
      <c r="J861" s="74">
        <f t="shared" si="66"/>
        <v>15.37</v>
      </c>
      <c r="K861" s="74">
        <f t="shared" si="67"/>
        <v>15.45</v>
      </c>
      <c r="L861" s="74">
        <f t="shared" si="68"/>
        <v>14.96</v>
      </c>
      <c r="M861" s="74">
        <f t="shared" si="69"/>
        <v>15.08</v>
      </c>
      <c r="N861" s="74"/>
    </row>
    <row r="862" spans="1:14" x14ac:dyDescent="0.25">
      <c r="A862">
        <v>847</v>
      </c>
      <c r="B862" s="225">
        <v>40268</v>
      </c>
      <c r="C862" s="74">
        <v>15.11</v>
      </c>
      <c r="D862" s="74">
        <v>15.39</v>
      </c>
      <c r="E862" s="74">
        <v>15.08</v>
      </c>
      <c r="F862" s="74">
        <v>15.26</v>
      </c>
      <c r="G862" s="75">
        <v>5013500</v>
      </c>
      <c r="H862" s="74">
        <v>15.26</v>
      </c>
      <c r="I862" s="81">
        <f t="shared" si="65"/>
        <v>1</v>
      </c>
      <c r="J862" s="74">
        <f t="shared" si="66"/>
        <v>15.11</v>
      </c>
      <c r="K862" s="74">
        <f t="shared" si="67"/>
        <v>15.39</v>
      </c>
      <c r="L862" s="74">
        <f t="shared" si="68"/>
        <v>15.08</v>
      </c>
      <c r="M862" s="74">
        <f t="shared" si="69"/>
        <v>15.26</v>
      </c>
      <c r="N862" s="74"/>
    </row>
    <row r="863" spans="1:14" x14ac:dyDescent="0.25">
      <c r="A863">
        <v>848</v>
      </c>
      <c r="B863" s="225">
        <v>40267</v>
      </c>
      <c r="C863" s="74">
        <v>15.34</v>
      </c>
      <c r="D863" s="74">
        <v>15.5</v>
      </c>
      <c r="E863" s="74">
        <v>15.04</v>
      </c>
      <c r="F863" s="74">
        <v>15.26</v>
      </c>
      <c r="G863" s="75">
        <v>2813300</v>
      </c>
      <c r="H863" s="74">
        <v>15.26</v>
      </c>
      <c r="I863" s="81">
        <f t="shared" si="65"/>
        <v>1</v>
      </c>
      <c r="J863" s="74">
        <f t="shared" si="66"/>
        <v>15.34</v>
      </c>
      <c r="K863" s="74">
        <f t="shared" si="67"/>
        <v>15.5</v>
      </c>
      <c r="L863" s="74">
        <f t="shared" si="68"/>
        <v>15.04</v>
      </c>
      <c r="M863" s="74">
        <f t="shared" si="69"/>
        <v>15.26</v>
      </c>
      <c r="N863" s="74"/>
    </row>
    <row r="864" spans="1:14" x14ac:dyDescent="0.25">
      <c r="A864">
        <v>849</v>
      </c>
      <c r="B864" s="225">
        <v>40266</v>
      </c>
      <c r="C864" s="74">
        <v>15.51</v>
      </c>
      <c r="D864" s="74">
        <v>15.6</v>
      </c>
      <c r="E864" s="74">
        <v>15.13</v>
      </c>
      <c r="F864" s="74">
        <v>15.26</v>
      </c>
      <c r="G864" s="75">
        <v>3341200</v>
      </c>
      <c r="H864" s="74">
        <v>15.26</v>
      </c>
      <c r="I864" s="81">
        <f t="shared" si="65"/>
        <v>1</v>
      </c>
      <c r="J864" s="74">
        <f t="shared" si="66"/>
        <v>15.51</v>
      </c>
      <c r="K864" s="74">
        <f t="shared" si="67"/>
        <v>15.6</v>
      </c>
      <c r="L864" s="74">
        <f t="shared" si="68"/>
        <v>15.13</v>
      </c>
      <c r="M864" s="74">
        <f t="shared" si="69"/>
        <v>15.26</v>
      </c>
      <c r="N864" s="74"/>
    </row>
    <row r="865" spans="1:14" x14ac:dyDescent="0.25">
      <c r="A865">
        <v>850</v>
      </c>
      <c r="B865" s="225">
        <v>40263</v>
      </c>
      <c r="C865" s="74">
        <v>15.3</v>
      </c>
      <c r="D865" s="74">
        <v>15.65</v>
      </c>
      <c r="E865" s="74">
        <v>15.09</v>
      </c>
      <c r="F865" s="74">
        <v>15.44</v>
      </c>
      <c r="G865" s="75">
        <v>5692300</v>
      </c>
      <c r="H865" s="74">
        <v>15.44</v>
      </c>
      <c r="I865" s="81">
        <f t="shared" si="65"/>
        <v>1</v>
      </c>
      <c r="J865" s="74">
        <f t="shared" si="66"/>
        <v>15.3</v>
      </c>
      <c r="K865" s="74">
        <f t="shared" si="67"/>
        <v>15.65</v>
      </c>
      <c r="L865" s="74">
        <f t="shared" si="68"/>
        <v>15.09</v>
      </c>
      <c r="M865" s="74">
        <f t="shared" si="69"/>
        <v>15.44</v>
      </c>
      <c r="N865" s="74"/>
    </row>
    <row r="866" spans="1:14" x14ac:dyDescent="0.25">
      <c r="A866">
        <v>851</v>
      </c>
      <c r="B866" s="225">
        <v>40262</v>
      </c>
      <c r="C866" s="74">
        <v>15.67</v>
      </c>
      <c r="D866" s="74">
        <v>15.84</v>
      </c>
      <c r="E866" s="74">
        <v>15.13</v>
      </c>
      <c r="F866" s="74">
        <v>15.15</v>
      </c>
      <c r="G866" s="75">
        <v>7011200</v>
      </c>
      <c r="H866" s="74">
        <v>15.15</v>
      </c>
      <c r="I866" s="81">
        <f t="shared" si="65"/>
        <v>1</v>
      </c>
      <c r="J866" s="74">
        <f t="shared" si="66"/>
        <v>15.67</v>
      </c>
      <c r="K866" s="74">
        <f t="shared" si="67"/>
        <v>15.84</v>
      </c>
      <c r="L866" s="74">
        <f t="shared" si="68"/>
        <v>15.13</v>
      </c>
      <c r="M866" s="74">
        <f t="shared" si="69"/>
        <v>15.15</v>
      </c>
      <c r="N866" s="74"/>
    </row>
    <row r="867" spans="1:14" x14ac:dyDescent="0.25">
      <c r="A867">
        <v>852</v>
      </c>
      <c r="B867" s="225">
        <v>40261</v>
      </c>
      <c r="C867" s="74">
        <v>15.48</v>
      </c>
      <c r="D867" s="74">
        <v>15.54</v>
      </c>
      <c r="E867" s="74">
        <v>15.34</v>
      </c>
      <c r="F867" s="74">
        <v>15.46</v>
      </c>
      <c r="G867" s="75">
        <v>4451500</v>
      </c>
      <c r="H867" s="74">
        <v>15.46</v>
      </c>
      <c r="I867" s="81">
        <f t="shared" si="65"/>
        <v>1</v>
      </c>
      <c r="J867" s="74">
        <f t="shared" si="66"/>
        <v>15.48</v>
      </c>
      <c r="K867" s="74">
        <f t="shared" si="67"/>
        <v>15.54</v>
      </c>
      <c r="L867" s="74">
        <f t="shared" si="68"/>
        <v>15.34</v>
      </c>
      <c r="M867" s="74">
        <f t="shared" si="69"/>
        <v>15.46</v>
      </c>
      <c r="N867" s="74"/>
    </row>
    <row r="868" spans="1:14" x14ac:dyDescent="0.25">
      <c r="A868">
        <v>853</v>
      </c>
      <c r="B868" s="225">
        <v>40260</v>
      </c>
      <c r="C868" s="74">
        <v>15.37</v>
      </c>
      <c r="D868" s="74">
        <v>15.52</v>
      </c>
      <c r="E868" s="74">
        <v>15.18</v>
      </c>
      <c r="F868" s="74">
        <v>15.48</v>
      </c>
      <c r="G868" s="75">
        <v>4413400</v>
      </c>
      <c r="H868" s="74">
        <v>15.48</v>
      </c>
      <c r="I868" s="81">
        <f t="shared" si="65"/>
        <v>1</v>
      </c>
      <c r="J868" s="74">
        <f t="shared" si="66"/>
        <v>15.37</v>
      </c>
      <c r="K868" s="74">
        <f t="shared" si="67"/>
        <v>15.52</v>
      </c>
      <c r="L868" s="74">
        <f t="shared" si="68"/>
        <v>15.18</v>
      </c>
      <c r="M868" s="74">
        <f t="shared" si="69"/>
        <v>15.48</v>
      </c>
      <c r="N868" s="74"/>
    </row>
    <row r="869" spans="1:14" x14ac:dyDescent="0.25">
      <c r="A869">
        <v>854</v>
      </c>
      <c r="B869" s="225">
        <v>40259</v>
      </c>
      <c r="C869" s="74">
        <v>14.41</v>
      </c>
      <c r="D869" s="74">
        <v>15.44</v>
      </c>
      <c r="E869" s="74">
        <v>14.3</v>
      </c>
      <c r="F869" s="74">
        <v>15.38</v>
      </c>
      <c r="G869" s="75">
        <v>11437400</v>
      </c>
      <c r="H869" s="74">
        <v>15.38</v>
      </c>
      <c r="I869" s="81">
        <f t="shared" si="65"/>
        <v>1</v>
      </c>
      <c r="J869" s="74">
        <f t="shared" si="66"/>
        <v>14.41</v>
      </c>
      <c r="K869" s="74">
        <f t="shared" si="67"/>
        <v>15.44</v>
      </c>
      <c r="L869" s="74">
        <f t="shared" si="68"/>
        <v>14.3</v>
      </c>
      <c r="M869" s="74">
        <f t="shared" si="69"/>
        <v>15.38</v>
      </c>
      <c r="N869" s="74"/>
    </row>
    <row r="870" spans="1:14" x14ac:dyDescent="0.25">
      <c r="A870">
        <v>855</v>
      </c>
      <c r="B870" s="225">
        <v>40256</v>
      </c>
      <c r="C870" s="74">
        <v>15.24</v>
      </c>
      <c r="D870" s="74">
        <v>15.41</v>
      </c>
      <c r="E870" s="74">
        <v>14.84</v>
      </c>
      <c r="F870" s="74">
        <v>14.93</v>
      </c>
      <c r="G870" s="75">
        <v>8282700</v>
      </c>
      <c r="H870" s="74">
        <v>14.93</v>
      </c>
      <c r="I870" s="81">
        <f t="shared" si="65"/>
        <v>1</v>
      </c>
      <c r="J870" s="74">
        <f t="shared" si="66"/>
        <v>15.24</v>
      </c>
      <c r="K870" s="74">
        <f t="shared" si="67"/>
        <v>15.41</v>
      </c>
      <c r="L870" s="74">
        <f t="shared" si="68"/>
        <v>14.84</v>
      </c>
      <c r="M870" s="74">
        <f t="shared" si="69"/>
        <v>14.93</v>
      </c>
      <c r="N870" s="74"/>
    </row>
    <row r="871" spans="1:14" x14ac:dyDescent="0.25">
      <c r="A871">
        <v>856</v>
      </c>
      <c r="B871" s="225">
        <v>40255</v>
      </c>
      <c r="C871" s="74">
        <v>15.81</v>
      </c>
      <c r="D871" s="74">
        <v>15.89</v>
      </c>
      <c r="E871" s="74">
        <v>14.94</v>
      </c>
      <c r="F871" s="74">
        <v>15.17</v>
      </c>
      <c r="G871" s="75">
        <v>10528500</v>
      </c>
      <c r="H871" s="74">
        <v>15.17</v>
      </c>
      <c r="I871" s="81">
        <f t="shared" si="65"/>
        <v>1</v>
      </c>
      <c r="J871" s="74">
        <f t="shared" si="66"/>
        <v>15.81</v>
      </c>
      <c r="K871" s="74">
        <f t="shared" si="67"/>
        <v>15.89</v>
      </c>
      <c r="L871" s="74">
        <f t="shared" si="68"/>
        <v>14.94</v>
      </c>
      <c r="M871" s="74">
        <f t="shared" si="69"/>
        <v>15.17</v>
      </c>
      <c r="N871" s="74"/>
    </row>
    <row r="872" spans="1:14" x14ac:dyDescent="0.25">
      <c r="A872">
        <v>857</v>
      </c>
      <c r="B872" s="225">
        <v>40254</v>
      </c>
      <c r="C872" s="74">
        <v>16.07</v>
      </c>
      <c r="D872" s="74">
        <v>16.07</v>
      </c>
      <c r="E872" s="74">
        <v>15.67</v>
      </c>
      <c r="F872" s="74">
        <v>15.79</v>
      </c>
      <c r="G872" s="75">
        <v>6127600</v>
      </c>
      <c r="H872" s="74">
        <v>15.79</v>
      </c>
      <c r="I872" s="81">
        <f t="shared" si="65"/>
        <v>1</v>
      </c>
      <c r="J872" s="74">
        <f t="shared" si="66"/>
        <v>16.07</v>
      </c>
      <c r="K872" s="74">
        <f t="shared" si="67"/>
        <v>16.07</v>
      </c>
      <c r="L872" s="74">
        <f t="shared" si="68"/>
        <v>15.67</v>
      </c>
      <c r="M872" s="74">
        <f t="shared" si="69"/>
        <v>15.79</v>
      </c>
      <c r="N872" s="74"/>
    </row>
    <row r="873" spans="1:14" x14ac:dyDescent="0.25">
      <c r="A873">
        <v>858</v>
      </c>
      <c r="B873" s="225">
        <v>40253</v>
      </c>
      <c r="C873" s="74">
        <v>15.75</v>
      </c>
      <c r="D873" s="74">
        <v>16.12</v>
      </c>
      <c r="E873" s="74">
        <v>15.7</v>
      </c>
      <c r="F873" s="74">
        <v>15.96</v>
      </c>
      <c r="G873" s="75">
        <v>4474600</v>
      </c>
      <c r="H873" s="74">
        <v>15.96</v>
      </c>
      <c r="I873" s="81">
        <f t="shared" si="65"/>
        <v>1</v>
      </c>
      <c r="J873" s="74">
        <f t="shared" si="66"/>
        <v>15.75</v>
      </c>
      <c r="K873" s="74">
        <f t="shared" si="67"/>
        <v>16.12</v>
      </c>
      <c r="L873" s="74">
        <f t="shared" si="68"/>
        <v>15.7</v>
      </c>
      <c r="M873" s="74">
        <f t="shared" si="69"/>
        <v>15.96</v>
      </c>
      <c r="N873" s="74"/>
    </row>
    <row r="874" spans="1:14" x14ac:dyDescent="0.25">
      <c r="A874">
        <v>859</v>
      </c>
      <c r="B874" s="225">
        <v>40252</v>
      </c>
      <c r="C874" s="74">
        <v>15.72</v>
      </c>
      <c r="D874" s="74">
        <v>15.95</v>
      </c>
      <c r="E874" s="74">
        <v>15.6</v>
      </c>
      <c r="F874" s="74">
        <v>15.75</v>
      </c>
      <c r="G874" s="75">
        <v>4611400</v>
      </c>
      <c r="H874" s="74">
        <v>15.75</v>
      </c>
      <c r="I874" s="81">
        <f t="shared" si="65"/>
        <v>1</v>
      </c>
      <c r="J874" s="74">
        <f t="shared" si="66"/>
        <v>15.72</v>
      </c>
      <c r="K874" s="74">
        <f t="shared" si="67"/>
        <v>15.95</v>
      </c>
      <c r="L874" s="74">
        <f t="shared" si="68"/>
        <v>15.6</v>
      </c>
      <c r="M874" s="74">
        <f t="shared" si="69"/>
        <v>15.75</v>
      </c>
      <c r="N874" s="74"/>
    </row>
    <row r="875" spans="1:14" x14ac:dyDescent="0.25">
      <c r="A875">
        <v>860</v>
      </c>
      <c r="B875" s="225">
        <v>40249</v>
      </c>
      <c r="C875" s="74">
        <v>16.13</v>
      </c>
      <c r="D875" s="74">
        <v>16.14</v>
      </c>
      <c r="E875" s="74">
        <v>15.56</v>
      </c>
      <c r="F875" s="74">
        <v>15.8</v>
      </c>
      <c r="G875" s="75">
        <v>4962400</v>
      </c>
      <c r="H875" s="74">
        <v>15.8</v>
      </c>
      <c r="I875" s="81">
        <f t="shared" si="65"/>
        <v>1</v>
      </c>
      <c r="J875" s="74">
        <f t="shared" si="66"/>
        <v>16.13</v>
      </c>
      <c r="K875" s="74">
        <f t="shared" si="67"/>
        <v>16.14</v>
      </c>
      <c r="L875" s="74">
        <f t="shared" si="68"/>
        <v>15.56</v>
      </c>
      <c r="M875" s="74">
        <f t="shared" si="69"/>
        <v>15.8</v>
      </c>
      <c r="N875" s="74"/>
    </row>
    <row r="876" spans="1:14" x14ac:dyDescent="0.25">
      <c r="A876">
        <v>861</v>
      </c>
      <c r="B876" s="225">
        <v>40248</v>
      </c>
      <c r="C876" s="74">
        <v>15.38</v>
      </c>
      <c r="D876" s="74">
        <v>16.29</v>
      </c>
      <c r="E876" s="74">
        <v>15.36</v>
      </c>
      <c r="F876" s="74">
        <v>15.93</v>
      </c>
      <c r="G876" s="75">
        <v>10172500</v>
      </c>
      <c r="H876" s="74">
        <v>15.93</v>
      </c>
      <c r="I876" s="81">
        <f t="shared" si="65"/>
        <v>1</v>
      </c>
      <c r="J876" s="74">
        <f t="shared" si="66"/>
        <v>15.38</v>
      </c>
      <c r="K876" s="74">
        <f t="shared" si="67"/>
        <v>16.29</v>
      </c>
      <c r="L876" s="74">
        <f t="shared" si="68"/>
        <v>15.36</v>
      </c>
      <c r="M876" s="74">
        <f t="shared" si="69"/>
        <v>15.93</v>
      </c>
      <c r="N876" s="74"/>
    </row>
    <row r="877" spans="1:14" x14ac:dyDescent="0.25">
      <c r="A877">
        <v>862</v>
      </c>
      <c r="B877" s="225">
        <v>40247</v>
      </c>
      <c r="C877" s="74">
        <v>15.34</v>
      </c>
      <c r="D877" s="74">
        <v>15.59</v>
      </c>
      <c r="E877" s="74">
        <v>15.11</v>
      </c>
      <c r="F877" s="74">
        <v>15.49</v>
      </c>
      <c r="G877" s="75">
        <v>11712700</v>
      </c>
      <c r="H877" s="74">
        <v>15.49</v>
      </c>
      <c r="I877" s="81">
        <f t="shared" si="65"/>
        <v>1</v>
      </c>
      <c r="J877" s="74">
        <f t="shared" si="66"/>
        <v>15.34</v>
      </c>
      <c r="K877" s="74">
        <f t="shared" si="67"/>
        <v>15.59</v>
      </c>
      <c r="L877" s="74">
        <f t="shared" si="68"/>
        <v>15.11</v>
      </c>
      <c r="M877" s="74">
        <f t="shared" si="69"/>
        <v>15.49</v>
      </c>
      <c r="N877" s="74"/>
    </row>
    <row r="878" spans="1:14" x14ac:dyDescent="0.25">
      <c r="A878">
        <v>863</v>
      </c>
      <c r="B878" s="225">
        <v>40246</v>
      </c>
      <c r="C878" s="74">
        <v>15.07</v>
      </c>
      <c r="D878" s="74">
        <v>15.64</v>
      </c>
      <c r="E878" s="74">
        <v>14.95</v>
      </c>
      <c r="F878" s="74">
        <v>15.42</v>
      </c>
      <c r="G878" s="75">
        <v>20218200</v>
      </c>
      <c r="H878" s="74">
        <v>15.42</v>
      </c>
      <c r="I878" s="81">
        <f t="shared" si="65"/>
        <v>1</v>
      </c>
      <c r="J878" s="74">
        <f t="shared" si="66"/>
        <v>15.07</v>
      </c>
      <c r="K878" s="74">
        <f t="shared" si="67"/>
        <v>15.64</v>
      </c>
      <c r="L878" s="74">
        <f t="shared" si="68"/>
        <v>14.95</v>
      </c>
      <c r="M878" s="74">
        <f t="shared" si="69"/>
        <v>15.42</v>
      </c>
      <c r="N878" s="74"/>
    </row>
    <row r="879" spans="1:14" x14ac:dyDescent="0.25">
      <c r="A879">
        <v>864</v>
      </c>
      <c r="B879" s="225">
        <v>40245</v>
      </c>
      <c r="C879" s="74">
        <v>15.51</v>
      </c>
      <c r="D879" s="74">
        <v>15.69</v>
      </c>
      <c r="E879" s="74">
        <v>15.06</v>
      </c>
      <c r="F879" s="74">
        <v>15.1</v>
      </c>
      <c r="G879" s="75">
        <v>17304000</v>
      </c>
      <c r="H879" s="74">
        <v>15.1</v>
      </c>
      <c r="I879" s="81">
        <f t="shared" si="65"/>
        <v>1</v>
      </c>
      <c r="J879" s="74">
        <f t="shared" si="66"/>
        <v>15.51</v>
      </c>
      <c r="K879" s="74">
        <f t="shared" si="67"/>
        <v>15.69</v>
      </c>
      <c r="L879" s="74">
        <f t="shared" si="68"/>
        <v>15.06</v>
      </c>
      <c r="M879" s="74">
        <f t="shared" si="69"/>
        <v>15.1</v>
      </c>
      <c r="N879" s="74"/>
    </row>
    <row r="880" spans="1:14" x14ac:dyDescent="0.25">
      <c r="A880">
        <v>865</v>
      </c>
      <c r="B880" s="225">
        <v>40242</v>
      </c>
      <c r="C880" s="74">
        <v>14.51</v>
      </c>
      <c r="D880" s="74">
        <v>16.03</v>
      </c>
      <c r="E880" s="74">
        <v>14.39</v>
      </c>
      <c r="F880" s="74">
        <v>16.010000000000002</v>
      </c>
      <c r="G880" s="75">
        <v>24802100</v>
      </c>
      <c r="H880" s="74">
        <v>16.010000000000002</v>
      </c>
      <c r="I880" s="81">
        <f t="shared" si="65"/>
        <v>1</v>
      </c>
      <c r="J880" s="74">
        <f t="shared" si="66"/>
        <v>14.51</v>
      </c>
      <c r="K880" s="74">
        <f t="shared" si="67"/>
        <v>16.03</v>
      </c>
      <c r="L880" s="74">
        <f t="shared" si="68"/>
        <v>14.39</v>
      </c>
      <c r="M880" s="74">
        <f t="shared" si="69"/>
        <v>16.010000000000002</v>
      </c>
      <c r="N880" s="74"/>
    </row>
    <row r="881" spans="1:14" x14ac:dyDescent="0.25">
      <c r="A881">
        <v>866</v>
      </c>
      <c r="B881" s="225">
        <v>40241</v>
      </c>
      <c r="C881" s="74">
        <v>13.54</v>
      </c>
      <c r="D881" s="74">
        <v>14.03</v>
      </c>
      <c r="E881" s="74">
        <v>13.04</v>
      </c>
      <c r="F881" s="74">
        <v>13.97</v>
      </c>
      <c r="G881" s="75">
        <v>26237500</v>
      </c>
      <c r="H881" s="74">
        <v>13.97</v>
      </c>
      <c r="I881" s="81">
        <f t="shared" si="65"/>
        <v>1</v>
      </c>
      <c r="J881" s="74">
        <f t="shared" si="66"/>
        <v>13.54</v>
      </c>
      <c r="K881" s="74">
        <f t="shared" si="67"/>
        <v>14.03</v>
      </c>
      <c r="L881" s="74">
        <f t="shared" si="68"/>
        <v>13.04</v>
      </c>
      <c r="M881" s="74">
        <f t="shared" si="69"/>
        <v>13.97</v>
      </c>
      <c r="N881" s="74"/>
    </row>
    <row r="882" spans="1:14" x14ac:dyDescent="0.25">
      <c r="A882">
        <v>867</v>
      </c>
      <c r="B882" s="225">
        <v>40240</v>
      </c>
      <c r="C882" s="74">
        <v>14.72</v>
      </c>
      <c r="D882" s="74">
        <v>14.85</v>
      </c>
      <c r="E882" s="74">
        <v>14.5</v>
      </c>
      <c r="F882" s="74">
        <v>14.55</v>
      </c>
      <c r="G882" s="75">
        <v>6084000</v>
      </c>
      <c r="H882" s="74">
        <v>14.55</v>
      </c>
      <c r="I882" s="81">
        <f t="shared" si="65"/>
        <v>1</v>
      </c>
      <c r="J882" s="74">
        <f t="shared" si="66"/>
        <v>14.72</v>
      </c>
      <c r="K882" s="74">
        <f t="shared" si="67"/>
        <v>14.85</v>
      </c>
      <c r="L882" s="74">
        <f t="shared" si="68"/>
        <v>14.5</v>
      </c>
      <c r="M882" s="74">
        <f t="shared" si="69"/>
        <v>14.55</v>
      </c>
      <c r="N882" s="74"/>
    </row>
    <row r="883" spans="1:14" x14ac:dyDescent="0.25">
      <c r="A883">
        <v>868</v>
      </c>
      <c r="B883" s="225">
        <v>40239</v>
      </c>
      <c r="C883" s="74">
        <v>14.81</v>
      </c>
      <c r="D883" s="74">
        <v>14.97</v>
      </c>
      <c r="E883" s="74">
        <v>14.59</v>
      </c>
      <c r="F883" s="74">
        <v>14.76</v>
      </c>
      <c r="G883" s="75">
        <v>5159700</v>
      </c>
      <c r="H883" s="74">
        <v>14.76</v>
      </c>
      <c r="I883" s="81">
        <f t="shared" si="65"/>
        <v>1</v>
      </c>
      <c r="J883" s="74">
        <f t="shared" si="66"/>
        <v>14.81</v>
      </c>
      <c r="K883" s="74">
        <f t="shared" si="67"/>
        <v>14.97</v>
      </c>
      <c r="L883" s="74">
        <f t="shared" si="68"/>
        <v>14.59</v>
      </c>
      <c r="M883" s="74">
        <f t="shared" si="69"/>
        <v>14.76</v>
      </c>
      <c r="N883" s="74"/>
    </row>
    <row r="884" spans="1:14" x14ac:dyDescent="0.25">
      <c r="A884">
        <v>869</v>
      </c>
      <c r="B884" s="225">
        <v>40238</v>
      </c>
      <c r="C884" s="74">
        <v>14.36</v>
      </c>
      <c r="D884" s="74">
        <v>14.83</v>
      </c>
      <c r="E884" s="74">
        <v>14.26</v>
      </c>
      <c r="F884" s="74">
        <v>14.71</v>
      </c>
      <c r="G884" s="75">
        <v>4856200</v>
      </c>
      <c r="H884" s="74">
        <v>14.71</v>
      </c>
      <c r="I884" s="81">
        <f t="shared" si="65"/>
        <v>1</v>
      </c>
      <c r="J884" s="74">
        <f t="shared" si="66"/>
        <v>14.36</v>
      </c>
      <c r="K884" s="74">
        <f t="shared" si="67"/>
        <v>14.83</v>
      </c>
      <c r="L884" s="74">
        <f t="shared" si="68"/>
        <v>14.26</v>
      </c>
      <c r="M884" s="74">
        <f t="shared" si="69"/>
        <v>14.71</v>
      </c>
      <c r="N884" s="74"/>
    </row>
    <row r="885" spans="1:14" x14ac:dyDescent="0.25">
      <c r="A885">
        <v>870</v>
      </c>
      <c r="B885" s="225">
        <v>40235</v>
      </c>
      <c r="C885" s="74">
        <v>14.4</v>
      </c>
      <c r="D885" s="74">
        <v>14.55</v>
      </c>
      <c r="E885" s="74">
        <v>14.14</v>
      </c>
      <c r="F885" s="74">
        <v>14.34</v>
      </c>
      <c r="G885" s="75">
        <v>6598600</v>
      </c>
      <c r="H885" s="74">
        <v>14.34</v>
      </c>
      <c r="I885" s="81">
        <f t="shared" si="65"/>
        <v>1</v>
      </c>
      <c r="J885" s="74">
        <f t="shared" si="66"/>
        <v>14.4</v>
      </c>
      <c r="K885" s="74">
        <f t="shared" si="67"/>
        <v>14.55</v>
      </c>
      <c r="L885" s="74">
        <f t="shared" si="68"/>
        <v>14.14</v>
      </c>
      <c r="M885" s="74">
        <f t="shared" si="69"/>
        <v>14.34</v>
      </c>
      <c r="N885" s="74"/>
    </row>
    <row r="886" spans="1:14" x14ac:dyDescent="0.25">
      <c r="A886">
        <v>871</v>
      </c>
      <c r="B886" s="225">
        <v>40234</v>
      </c>
      <c r="C886" s="74">
        <v>14.19</v>
      </c>
      <c r="D886" s="74">
        <v>14.86</v>
      </c>
      <c r="E886" s="74">
        <v>13.95</v>
      </c>
      <c r="F886" s="74">
        <v>14.81</v>
      </c>
      <c r="G886" s="75">
        <v>5746000</v>
      </c>
      <c r="H886" s="74">
        <v>14.81</v>
      </c>
      <c r="I886" s="81">
        <f t="shared" si="65"/>
        <v>1</v>
      </c>
      <c r="J886" s="74">
        <f t="shared" si="66"/>
        <v>14.19</v>
      </c>
      <c r="K886" s="74">
        <f t="shared" si="67"/>
        <v>14.86</v>
      </c>
      <c r="L886" s="74">
        <f t="shared" si="68"/>
        <v>13.95</v>
      </c>
      <c r="M886" s="74">
        <f t="shared" si="69"/>
        <v>14.81</v>
      </c>
      <c r="N886" s="74"/>
    </row>
    <row r="887" spans="1:14" x14ac:dyDescent="0.25">
      <c r="A887">
        <v>872</v>
      </c>
      <c r="B887" s="225">
        <v>40233</v>
      </c>
      <c r="C887" s="74">
        <v>14.26</v>
      </c>
      <c r="D887" s="74">
        <v>14.48</v>
      </c>
      <c r="E887" s="74">
        <v>14.06</v>
      </c>
      <c r="F887" s="74">
        <v>14.42</v>
      </c>
      <c r="G887" s="75">
        <v>4215500</v>
      </c>
      <c r="H887" s="74">
        <v>14.42</v>
      </c>
      <c r="I887" s="81">
        <f t="shared" si="65"/>
        <v>1</v>
      </c>
      <c r="J887" s="74">
        <f t="shared" si="66"/>
        <v>14.26</v>
      </c>
      <c r="K887" s="74">
        <f t="shared" si="67"/>
        <v>14.48</v>
      </c>
      <c r="L887" s="74">
        <f t="shared" si="68"/>
        <v>14.06</v>
      </c>
      <c r="M887" s="74">
        <f t="shared" si="69"/>
        <v>14.42</v>
      </c>
      <c r="N887" s="74"/>
    </row>
    <row r="888" spans="1:14" x14ac:dyDescent="0.25">
      <c r="A888">
        <v>873</v>
      </c>
      <c r="B888" s="225">
        <v>40232</v>
      </c>
      <c r="C888" s="74">
        <v>14.6</v>
      </c>
      <c r="D888" s="74">
        <v>14.75</v>
      </c>
      <c r="E888" s="74">
        <v>13.95</v>
      </c>
      <c r="F888" s="74">
        <v>14.14</v>
      </c>
      <c r="G888" s="75">
        <v>5617800</v>
      </c>
      <c r="H888" s="74">
        <v>14.14</v>
      </c>
      <c r="I888" s="81">
        <f t="shared" si="65"/>
        <v>1</v>
      </c>
      <c r="J888" s="74">
        <f t="shared" si="66"/>
        <v>14.6</v>
      </c>
      <c r="K888" s="74">
        <f t="shared" si="67"/>
        <v>14.75</v>
      </c>
      <c r="L888" s="74">
        <f t="shared" si="68"/>
        <v>13.95</v>
      </c>
      <c r="M888" s="74">
        <f t="shared" si="69"/>
        <v>14.14</v>
      </c>
      <c r="N888" s="74"/>
    </row>
    <row r="889" spans="1:14" x14ac:dyDescent="0.25">
      <c r="A889">
        <v>874</v>
      </c>
      <c r="B889" s="225">
        <v>40231</v>
      </c>
      <c r="C889" s="74">
        <v>14.47</v>
      </c>
      <c r="D889" s="74">
        <v>14.85</v>
      </c>
      <c r="E889" s="74">
        <v>14.47</v>
      </c>
      <c r="F889" s="74">
        <v>14.73</v>
      </c>
      <c r="G889" s="75">
        <v>3652400</v>
      </c>
      <c r="H889" s="74">
        <v>14.73</v>
      </c>
      <c r="I889" s="81">
        <f t="shared" si="65"/>
        <v>1</v>
      </c>
      <c r="J889" s="74">
        <f t="shared" si="66"/>
        <v>14.47</v>
      </c>
      <c r="K889" s="74">
        <f t="shared" si="67"/>
        <v>14.85</v>
      </c>
      <c r="L889" s="74">
        <f t="shared" si="68"/>
        <v>14.47</v>
      </c>
      <c r="M889" s="74">
        <f t="shared" si="69"/>
        <v>14.73</v>
      </c>
      <c r="N889" s="74"/>
    </row>
    <row r="890" spans="1:14" x14ac:dyDescent="0.25">
      <c r="A890">
        <v>875</v>
      </c>
      <c r="B890" s="225">
        <v>40228</v>
      </c>
      <c r="C890" s="74">
        <v>14.31</v>
      </c>
      <c r="D890" s="74">
        <v>14.55</v>
      </c>
      <c r="E890" s="74">
        <v>14.25</v>
      </c>
      <c r="F890" s="74">
        <v>14.48</v>
      </c>
      <c r="G890" s="75">
        <v>3067700</v>
      </c>
      <c r="H890" s="74">
        <v>14.48</v>
      </c>
      <c r="I890" s="81">
        <f t="shared" si="65"/>
        <v>1</v>
      </c>
      <c r="J890" s="74">
        <f t="shared" si="66"/>
        <v>14.31</v>
      </c>
      <c r="K890" s="74">
        <f t="shared" si="67"/>
        <v>14.55</v>
      </c>
      <c r="L890" s="74">
        <f t="shared" si="68"/>
        <v>14.25</v>
      </c>
      <c r="M890" s="74">
        <f t="shared" si="69"/>
        <v>14.48</v>
      </c>
      <c r="N890" s="74"/>
    </row>
    <row r="891" spans="1:14" x14ac:dyDescent="0.25">
      <c r="A891">
        <v>876</v>
      </c>
      <c r="B891" s="225">
        <v>40227</v>
      </c>
      <c r="C891" s="74">
        <v>14.1</v>
      </c>
      <c r="D891" s="74">
        <v>14.41</v>
      </c>
      <c r="E891" s="74">
        <v>14</v>
      </c>
      <c r="F891" s="74">
        <v>14.4</v>
      </c>
      <c r="G891" s="75">
        <v>3075700</v>
      </c>
      <c r="H891" s="74">
        <v>14.4</v>
      </c>
      <c r="I891" s="81">
        <f t="shared" si="65"/>
        <v>1</v>
      </c>
      <c r="J891" s="74">
        <f t="shared" si="66"/>
        <v>14.1</v>
      </c>
      <c r="K891" s="74">
        <f t="shared" si="67"/>
        <v>14.41</v>
      </c>
      <c r="L891" s="74">
        <f t="shared" si="68"/>
        <v>14</v>
      </c>
      <c r="M891" s="74">
        <f t="shared" si="69"/>
        <v>14.4</v>
      </c>
      <c r="N891" s="74"/>
    </row>
    <row r="892" spans="1:14" x14ac:dyDescent="0.25">
      <c r="A892">
        <v>877</v>
      </c>
      <c r="B892" s="225">
        <v>40226</v>
      </c>
      <c r="C892" s="74">
        <v>14.48</v>
      </c>
      <c r="D892" s="74">
        <v>14.48</v>
      </c>
      <c r="E892" s="74">
        <v>14</v>
      </c>
      <c r="F892" s="74">
        <v>14.15</v>
      </c>
      <c r="G892" s="75">
        <v>4175300</v>
      </c>
      <c r="H892" s="74">
        <v>14.15</v>
      </c>
      <c r="I892" s="81">
        <f t="shared" si="65"/>
        <v>1</v>
      </c>
      <c r="J892" s="74">
        <f t="shared" si="66"/>
        <v>14.48</v>
      </c>
      <c r="K892" s="74">
        <f t="shared" si="67"/>
        <v>14.48</v>
      </c>
      <c r="L892" s="74">
        <f t="shared" si="68"/>
        <v>14</v>
      </c>
      <c r="M892" s="74">
        <f t="shared" si="69"/>
        <v>14.15</v>
      </c>
      <c r="N892" s="74"/>
    </row>
    <row r="893" spans="1:14" x14ac:dyDescent="0.25">
      <c r="A893">
        <v>878</v>
      </c>
      <c r="B893" s="225">
        <v>40225</v>
      </c>
      <c r="C893" s="74">
        <v>14.51</v>
      </c>
      <c r="D893" s="74">
        <v>14.53</v>
      </c>
      <c r="E893" s="74">
        <v>14.17</v>
      </c>
      <c r="F893" s="74">
        <v>14.38</v>
      </c>
      <c r="G893" s="75">
        <v>3960800</v>
      </c>
      <c r="H893" s="74">
        <v>14.38</v>
      </c>
      <c r="I893" s="81">
        <f t="shared" si="65"/>
        <v>1</v>
      </c>
      <c r="J893" s="74">
        <f t="shared" si="66"/>
        <v>14.51</v>
      </c>
      <c r="K893" s="74">
        <f t="shared" si="67"/>
        <v>14.53</v>
      </c>
      <c r="L893" s="74">
        <f t="shared" si="68"/>
        <v>14.17</v>
      </c>
      <c r="M893" s="74">
        <f t="shared" si="69"/>
        <v>14.38</v>
      </c>
      <c r="N893" s="74"/>
    </row>
    <row r="894" spans="1:14" x14ac:dyDescent="0.25">
      <c r="A894">
        <v>879</v>
      </c>
      <c r="B894" s="225">
        <v>40221</v>
      </c>
      <c r="C894" s="74">
        <v>13.8</v>
      </c>
      <c r="D894" s="74">
        <v>14.48</v>
      </c>
      <c r="E894" s="74">
        <v>13.66</v>
      </c>
      <c r="F894" s="74">
        <v>14.38</v>
      </c>
      <c r="G894" s="75">
        <v>5522400</v>
      </c>
      <c r="H894" s="74">
        <v>14.38</v>
      </c>
      <c r="I894" s="81">
        <f t="shared" si="65"/>
        <v>1</v>
      </c>
      <c r="J894" s="74">
        <f t="shared" si="66"/>
        <v>13.8</v>
      </c>
      <c r="K894" s="74">
        <f t="shared" si="67"/>
        <v>14.48</v>
      </c>
      <c r="L894" s="74">
        <f t="shared" si="68"/>
        <v>13.66</v>
      </c>
      <c r="M894" s="74">
        <f t="shared" si="69"/>
        <v>14.38</v>
      </c>
      <c r="N894" s="74"/>
    </row>
    <row r="895" spans="1:14" x14ac:dyDescent="0.25">
      <c r="A895">
        <v>880</v>
      </c>
      <c r="B895" s="225">
        <v>40220</v>
      </c>
      <c r="C895" s="74">
        <v>13.58</v>
      </c>
      <c r="D895" s="74">
        <v>13.99</v>
      </c>
      <c r="E895" s="74">
        <v>13.41</v>
      </c>
      <c r="F895" s="74">
        <v>13.94</v>
      </c>
      <c r="G895" s="75">
        <v>5477800</v>
      </c>
      <c r="H895" s="74">
        <v>13.94</v>
      </c>
      <c r="I895" s="81">
        <f t="shared" si="65"/>
        <v>1</v>
      </c>
      <c r="J895" s="74">
        <f t="shared" si="66"/>
        <v>13.58</v>
      </c>
      <c r="K895" s="74">
        <f t="shared" si="67"/>
        <v>13.99</v>
      </c>
      <c r="L895" s="74">
        <f t="shared" si="68"/>
        <v>13.41</v>
      </c>
      <c r="M895" s="74">
        <f t="shared" si="69"/>
        <v>13.94</v>
      </c>
      <c r="N895" s="74"/>
    </row>
    <row r="896" spans="1:14" x14ac:dyDescent="0.25">
      <c r="A896">
        <v>881</v>
      </c>
      <c r="B896" s="225">
        <v>40219</v>
      </c>
      <c r="C896" s="74">
        <v>13.13</v>
      </c>
      <c r="D896" s="74">
        <v>13.74</v>
      </c>
      <c r="E896" s="74">
        <v>13.02</v>
      </c>
      <c r="F896" s="74">
        <v>13.67</v>
      </c>
      <c r="G896" s="75">
        <v>6984700</v>
      </c>
      <c r="H896" s="74">
        <v>13.67</v>
      </c>
      <c r="I896" s="81">
        <f t="shared" si="65"/>
        <v>1</v>
      </c>
      <c r="J896" s="74">
        <f t="shared" si="66"/>
        <v>13.13</v>
      </c>
      <c r="K896" s="74">
        <f t="shared" si="67"/>
        <v>13.74</v>
      </c>
      <c r="L896" s="74">
        <f t="shared" si="68"/>
        <v>13.02</v>
      </c>
      <c r="M896" s="74">
        <f t="shared" si="69"/>
        <v>13.67</v>
      </c>
      <c r="N896" s="74"/>
    </row>
    <row r="897" spans="1:14" x14ac:dyDescent="0.25">
      <c r="A897">
        <v>882</v>
      </c>
      <c r="B897" s="225">
        <v>40218</v>
      </c>
      <c r="C897" s="74">
        <v>12.98</v>
      </c>
      <c r="D897" s="74">
        <v>13.19</v>
      </c>
      <c r="E897" s="74">
        <v>12.84</v>
      </c>
      <c r="F897" s="74">
        <v>13.09</v>
      </c>
      <c r="G897" s="75">
        <v>3709200</v>
      </c>
      <c r="H897" s="74">
        <v>13.09</v>
      </c>
      <c r="I897" s="81">
        <f t="shared" si="65"/>
        <v>1</v>
      </c>
      <c r="J897" s="74">
        <f t="shared" si="66"/>
        <v>12.98</v>
      </c>
      <c r="K897" s="74">
        <f t="shared" si="67"/>
        <v>13.19</v>
      </c>
      <c r="L897" s="74">
        <f t="shared" si="68"/>
        <v>12.84</v>
      </c>
      <c r="M897" s="74">
        <f t="shared" si="69"/>
        <v>13.09</v>
      </c>
      <c r="N897" s="74"/>
    </row>
    <row r="898" spans="1:14" x14ac:dyDescent="0.25">
      <c r="A898">
        <v>883</v>
      </c>
      <c r="B898" s="225">
        <v>40217</v>
      </c>
      <c r="C898" s="74">
        <v>12.79</v>
      </c>
      <c r="D898" s="74">
        <v>13.13</v>
      </c>
      <c r="E898" s="74">
        <v>12.5</v>
      </c>
      <c r="F898" s="74">
        <v>12.76</v>
      </c>
      <c r="G898" s="75">
        <v>3627400</v>
      </c>
      <c r="H898" s="74">
        <v>12.76</v>
      </c>
      <c r="I898" s="81">
        <f t="shared" si="65"/>
        <v>1</v>
      </c>
      <c r="J898" s="74">
        <f t="shared" si="66"/>
        <v>12.79</v>
      </c>
      <c r="K898" s="74">
        <f t="shared" si="67"/>
        <v>13.13</v>
      </c>
      <c r="L898" s="74">
        <f t="shared" si="68"/>
        <v>12.5</v>
      </c>
      <c r="M898" s="74">
        <f t="shared" si="69"/>
        <v>12.76</v>
      </c>
      <c r="N898" s="74"/>
    </row>
    <row r="899" spans="1:14" x14ac:dyDescent="0.25">
      <c r="A899">
        <v>884</v>
      </c>
      <c r="B899" s="225">
        <v>40214</v>
      </c>
      <c r="C899" s="74">
        <v>12.59</v>
      </c>
      <c r="D899" s="74">
        <v>12.83</v>
      </c>
      <c r="E899" s="74">
        <v>12.33</v>
      </c>
      <c r="F899" s="74">
        <v>12.8</v>
      </c>
      <c r="G899" s="75">
        <v>7246700</v>
      </c>
      <c r="H899" s="74">
        <v>12.8</v>
      </c>
      <c r="I899" s="81">
        <f t="shared" si="65"/>
        <v>1</v>
      </c>
      <c r="J899" s="74">
        <f t="shared" si="66"/>
        <v>12.59</v>
      </c>
      <c r="K899" s="74">
        <f t="shared" si="67"/>
        <v>12.83</v>
      </c>
      <c r="L899" s="74">
        <f t="shared" si="68"/>
        <v>12.33</v>
      </c>
      <c r="M899" s="74">
        <f t="shared" si="69"/>
        <v>12.8</v>
      </c>
      <c r="N899" s="74"/>
    </row>
    <row r="900" spans="1:14" x14ac:dyDescent="0.25">
      <c r="A900">
        <v>885</v>
      </c>
      <c r="B900" s="225">
        <v>40213</v>
      </c>
      <c r="C900" s="74">
        <v>13.55</v>
      </c>
      <c r="D900" s="74">
        <v>13.64</v>
      </c>
      <c r="E900" s="74">
        <v>12.76</v>
      </c>
      <c r="F900" s="74">
        <v>12.87</v>
      </c>
      <c r="G900" s="75">
        <v>8058400</v>
      </c>
      <c r="H900" s="74">
        <v>12.87</v>
      </c>
      <c r="I900" s="81">
        <f t="shared" si="65"/>
        <v>1</v>
      </c>
      <c r="J900" s="74">
        <f t="shared" si="66"/>
        <v>13.55</v>
      </c>
      <c r="K900" s="74">
        <f t="shared" si="67"/>
        <v>13.64</v>
      </c>
      <c r="L900" s="74">
        <f t="shared" si="68"/>
        <v>12.76</v>
      </c>
      <c r="M900" s="74">
        <f t="shared" si="69"/>
        <v>12.87</v>
      </c>
      <c r="N900" s="74"/>
    </row>
    <row r="901" spans="1:14" x14ac:dyDescent="0.25">
      <c r="A901">
        <v>886</v>
      </c>
      <c r="B901" s="225">
        <v>40212</v>
      </c>
      <c r="C901" s="74">
        <v>13.43</v>
      </c>
      <c r="D901" s="74">
        <v>13.72</v>
      </c>
      <c r="E901" s="74">
        <v>13.27</v>
      </c>
      <c r="F901" s="74">
        <v>13.39</v>
      </c>
      <c r="G901" s="75">
        <v>6207300</v>
      </c>
      <c r="H901" s="74">
        <v>13.39</v>
      </c>
      <c r="I901" s="81">
        <f t="shared" si="65"/>
        <v>1</v>
      </c>
      <c r="J901" s="74">
        <f t="shared" si="66"/>
        <v>13.43</v>
      </c>
      <c r="K901" s="74">
        <f t="shared" si="67"/>
        <v>13.72</v>
      </c>
      <c r="L901" s="74">
        <f t="shared" si="68"/>
        <v>13.27</v>
      </c>
      <c r="M901" s="74">
        <f t="shared" si="69"/>
        <v>13.39</v>
      </c>
      <c r="N901" s="74"/>
    </row>
    <row r="902" spans="1:14" x14ac:dyDescent="0.25">
      <c r="A902">
        <v>887</v>
      </c>
      <c r="B902" s="225">
        <v>40211</v>
      </c>
      <c r="C902" s="74">
        <v>13.07</v>
      </c>
      <c r="D902" s="74">
        <v>13.48</v>
      </c>
      <c r="E902" s="74">
        <v>12.96</v>
      </c>
      <c r="F902" s="74">
        <v>13.43</v>
      </c>
      <c r="G902" s="75">
        <v>4382500</v>
      </c>
      <c r="H902" s="74">
        <v>13.43</v>
      </c>
      <c r="I902" s="81">
        <f t="shared" si="65"/>
        <v>1</v>
      </c>
      <c r="J902" s="74">
        <f t="shared" si="66"/>
        <v>13.07</v>
      </c>
      <c r="K902" s="74">
        <f t="shared" si="67"/>
        <v>13.48</v>
      </c>
      <c r="L902" s="74">
        <f t="shared" si="68"/>
        <v>12.96</v>
      </c>
      <c r="M902" s="74">
        <f t="shared" si="69"/>
        <v>13.43</v>
      </c>
      <c r="N902" s="74"/>
    </row>
    <row r="903" spans="1:14" x14ac:dyDescent="0.25">
      <c r="A903">
        <v>888</v>
      </c>
      <c r="B903" s="225">
        <v>40210</v>
      </c>
      <c r="C903" s="74">
        <v>12.83</v>
      </c>
      <c r="D903" s="74">
        <v>13.15</v>
      </c>
      <c r="E903" s="74">
        <v>12.81</v>
      </c>
      <c r="F903" s="74">
        <v>13.1</v>
      </c>
      <c r="G903" s="75">
        <v>3751100</v>
      </c>
      <c r="H903" s="74">
        <v>13.1</v>
      </c>
      <c r="I903" s="81">
        <f t="shared" si="65"/>
        <v>1</v>
      </c>
      <c r="J903" s="74">
        <f t="shared" si="66"/>
        <v>12.83</v>
      </c>
      <c r="K903" s="74">
        <f t="shared" si="67"/>
        <v>13.15</v>
      </c>
      <c r="L903" s="74">
        <f t="shared" si="68"/>
        <v>12.81</v>
      </c>
      <c r="M903" s="74">
        <f t="shared" si="69"/>
        <v>13.1</v>
      </c>
      <c r="N903" s="74"/>
    </row>
    <row r="904" spans="1:14" x14ac:dyDescent="0.25">
      <c r="A904">
        <v>889</v>
      </c>
      <c r="B904" s="225">
        <v>40207</v>
      </c>
      <c r="C904" s="74">
        <v>13.27</v>
      </c>
      <c r="D904" s="74">
        <v>13.63</v>
      </c>
      <c r="E904" s="74">
        <v>12.71</v>
      </c>
      <c r="F904" s="74">
        <v>12.75</v>
      </c>
      <c r="G904" s="75">
        <v>9066500</v>
      </c>
      <c r="H904" s="74">
        <v>12.75</v>
      </c>
      <c r="I904" s="81">
        <f t="shared" si="65"/>
        <v>1</v>
      </c>
      <c r="J904" s="74">
        <f t="shared" si="66"/>
        <v>13.27</v>
      </c>
      <c r="K904" s="74">
        <f t="shared" si="67"/>
        <v>13.63</v>
      </c>
      <c r="L904" s="74">
        <f t="shared" si="68"/>
        <v>12.71</v>
      </c>
      <c r="M904" s="74">
        <f t="shared" si="69"/>
        <v>12.75</v>
      </c>
      <c r="N904" s="74"/>
    </row>
    <row r="905" spans="1:14" x14ac:dyDescent="0.25">
      <c r="A905">
        <v>890</v>
      </c>
      <c r="B905" s="225">
        <v>40206</v>
      </c>
      <c r="C905" s="74">
        <v>13.24</v>
      </c>
      <c r="D905" s="74">
        <v>13.33</v>
      </c>
      <c r="E905" s="74">
        <v>12.73</v>
      </c>
      <c r="F905" s="74">
        <v>13.14</v>
      </c>
      <c r="G905" s="75">
        <v>7746900</v>
      </c>
      <c r="H905" s="74">
        <v>13.14</v>
      </c>
      <c r="I905" s="81">
        <f t="shared" si="65"/>
        <v>1</v>
      </c>
      <c r="J905" s="74">
        <f t="shared" si="66"/>
        <v>13.24</v>
      </c>
      <c r="K905" s="74">
        <f t="shared" si="67"/>
        <v>13.33</v>
      </c>
      <c r="L905" s="74">
        <f t="shared" si="68"/>
        <v>12.73</v>
      </c>
      <c r="M905" s="74">
        <f t="shared" si="69"/>
        <v>13.14</v>
      </c>
      <c r="N905" s="74"/>
    </row>
    <row r="906" spans="1:14" x14ac:dyDescent="0.25">
      <c r="A906">
        <v>891</v>
      </c>
      <c r="B906" s="225">
        <v>40205</v>
      </c>
      <c r="C906" s="74">
        <v>12.72</v>
      </c>
      <c r="D906" s="74">
        <v>13.25</v>
      </c>
      <c r="E906" s="74">
        <v>12.54</v>
      </c>
      <c r="F906" s="74">
        <v>13.23</v>
      </c>
      <c r="G906" s="75">
        <v>7059700</v>
      </c>
      <c r="H906" s="74">
        <v>13.23</v>
      </c>
      <c r="I906" s="81">
        <f t="shared" si="65"/>
        <v>1</v>
      </c>
      <c r="J906" s="74">
        <f t="shared" si="66"/>
        <v>12.72</v>
      </c>
      <c r="K906" s="74">
        <f t="shared" si="67"/>
        <v>13.25</v>
      </c>
      <c r="L906" s="74">
        <f t="shared" si="68"/>
        <v>12.54</v>
      </c>
      <c r="M906" s="74">
        <f t="shared" si="69"/>
        <v>13.23</v>
      </c>
      <c r="N906" s="74"/>
    </row>
    <row r="907" spans="1:14" x14ac:dyDescent="0.25">
      <c r="A907">
        <v>892</v>
      </c>
      <c r="B907" s="225">
        <v>40204</v>
      </c>
      <c r="C907" s="74">
        <v>13.1</v>
      </c>
      <c r="D907" s="74">
        <v>13.15</v>
      </c>
      <c r="E907" s="74">
        <v>12.64</v>
      </c>
      <c r="F907" s="74">
        <v>12.77</v>
      </c>
      <c r="G907" s="75">
        <v>6008600</v>
      </c>
      <c r="H907" s="74">
        <v>12.77</v>
      </c>
      <c r="I907" s="81">
        <f t="shared" si="65"/>
        <v>1</v>
      </c>
      <c r="J907" s="74">
        <f t="shared" si="66"/>
        <v>13.1</v>
      </c>
      <c r="K907" s="74">
        <f t="shared" si="67"/>
        <v>13.15</v>
      </c>
      <c r="L907" s="74">
        <f t="shared" si="68"/>
        <v>12.64</v>
      </c>
      <c r="M907" s="74">
        <f t="shared" si="69"/>
        <v>12.77</v>
      </c>
      <c r="N907" s="74"/>
    </row>
    <row r="908" spans="1:14" x14ac:dyDescent="0.25">
      <c r="A908">
        <v>893</v>
      </c>
      <c r="B908" s="225">
        <v>40203</v>
      </c>
      <c r="C908" s="74">
        <v>12.65</v>
      </c>
      <c r="D908" s="74">
        <v>13.13</v>
      </c>
      <c r="E908" s="74">
        <v>12.53</v>
      </c>
      <c r="F908" s="74">
        <v>13.06</v>
      </c>
      <c r="G908" s="75">
        <v>7598700</v>
      </c>
      <c r="H908" s="74">
        <v>13.06</v>
      </c>
      <c r="I908" s="81">
        <f t="shared" si="65"/>
        <v>1</v>
      </c>
      <c r="J908" s="74">
        <f t="shared" si="66"/>
        <v>12.65</v>
      </c>
      <c r="K908" s="74">
        <f t="shared" si="67"/>
        <v>13.13</v>
      </c>
      <c r="L908" s="74">
        <f t="shared" si="68"/>
        <v>12.53</v>
      </c>
      <c r="M908" s="74">
        <f t="shared" si="69"/>
        <v>13.06</v>
      </c>
      <c r="N908" s="74"/>
    </row>
    <row r="909" spans="1:14" x14ac:dyDescent="0.25">
      <c r="A909">
        <v>894</v>
      </c>
      <c r="B909" s="225">
        <v>40200</v>
      </c>
      <c r="C909" s="74">
        <v>12.74</v>
      </c>
      <c r="D909" s="74">
        <v>12.96</v>
      </c>
      <c r="E909" s="74">
        <v>12.24</v>
      </c>
      <c r="F909" s="74">
        <v>12.24</v>
      </c>
      <c r="G909" s="75">
        <v>6415000</v>
      </c>
      <c r="H909" s="74">
        <v>12.24</v>
      </c>
      <c r="I909" s="81">
        <f t="shared" si="65"/>
        <v>1</v>
      </c>
      <c r="J909" s="74">
        <f t="shared" si="66"/>
        <v>12.74</v>
      </c>
      <c r="K909" s="74">
        <f t="shared" si="67"/>
        <v>12.96</v>
      </c>
      <c r="L909" s="74">
        <f t="shared" si="68"/>
        <v>12.24</v>
      </c>
      <c r="M909" s="74">
        <f t="shared" si="69"/>
        <v>12.24</v>
      </c>
      <c r="N909" s="74"/>
    </row>
    <row r="910" spans="1:14" x14ac:dyDescent="0.25">
      <c r="A910">
        <v>895</v>
      </c>
      <c r="B910" s="225">
        <v>40199</v>
      </c>
      <c r="C910" s="74">
        <v>13.12</v>
      </c>
      <c r="D910" s="74">
        <v>13.55</v>
      </c>
      <c r="E910" s="74">
        <v>12.68</v>
      </c>
      <c r="F910" s="74">
        <v>12.71</v>
      </c>
      <c r="G910" s="75">
        <v>10050800</v>
      </c>
      <c r="H910" s="74">
        <v>12.71</v>
      </c>
      <c r="I910" s="81">
        <f t="shared" si="65"/>
        <v>1</v>
      </c>
      <c r="J910" s="74">
        <f t="shared" si="66"/>
        <v>13.12</v>
      </c>
      <c r="K910" s="74">
        <f t="shared" si="67"/>
        <v>13.55</v>
      </c>
      <c r="L910" s="74">
        <f t="shared" si="68"/>
        <v>12.68</v>
      </c>
      <c r="M910" s="74">
        <f t="shared" si="69"/>
        <v>12.71</v>
      </c>
      <c r="N910" s="74"/>
    </row>
    <row r="911" spans="1:14" x14ac:dyDescent="0.25">
      <c r="A911">
        <v>896</v>
      </c>
      <c r="B911" s="225">
        <v>40198</v>
      </c>
      <c r="C911" s="74">
        <v>12.79</v>
      </c>
      <c r="D911" s="74">
        <v>13.44</v>
      </c>
      <c r="E911" s="74">
        <v>12.68</v>
      </c>
      <c r="F911" s="74">
        <v>13.04</v>
      </c>
      <c r="G911" s="75">
        <v>11631400</v>
      </c>
      <c r="H911" s="74">
        <v>13.04</v>
      </c>
      <c r="I911" s="81">
        <f t="shared" si="65"/>
        <v>1</v>
      </c>
      <c r="J911" s="74">
        <f t="shared" si="66"/>
        <v>12.79</v>
      </c>
      <c r="K911" s="74">
        <f t="shared" si="67"/>
        <v>13.44</v>
      </c>
      <c r="L911" s="74">
        <f t="shared" si="68"/>
        <v>12.68</v>
      </c>
      <c r="M911" s="74">
        <f t="shared" si="69"/>
        <v>13.04</v>
      </c>
      <c r="N911" s="74"/>
    </row>
    <row r="912" spans="1:14" x14ac:dyDescent="0.25">
      <c r="A912">
        <v>897</v>
      </c>
      <c r="B912" s="225">
        <v>40197</v>
      </c>
      <c r="C912" s="74">
        <v>12.26</v>
      </c>
      <c r="D912" s="74">
        <v>12.96</v>
      </c>
      <c r="E912" s="74">
        <v>12.23</v>
      </c>
      <c r="F912" s="74">
        <v>12.91</v>
      </c>
      <c r="G912" s="75">
        <v>16003700</v>
      </c>
      <c r="H912" s="74">
        <v>12.91</v>
      </c>
      <c r="I912" s="81">
        <f t="shared" si="65"/>
        <v>1</v>
      </c>
      <c r="J912" s="74">
        <f t="shared" si="66"/>
        <v>12.26</v>
      </c>
      <c r="K912" s="74">
        <f t="shared" si="67"/>
        <v>12.96</v>
      </c>
      <c r="L912" s="74">
        <f t="shared" si="68"/>
        <v>12.23</v>
      </c>
      <c r="M912" s="74">
        <f t="shared" si="69"/>
        <v>12.91</v>
      </c>
      <c r="N912" s="74"/>
    </row>
    <row r="913" spans="1:14" x14ac:dyDescent="0.25">
      <c r="A913">
        <v>898</v>
      </c>
      <c r="B913" s="225">
        <v>40193</v>
      </c>
      <c r="C913" s="74">
        <v>11.99</v>
      </c>
      <c r="D913" s="74">
        <v>12</v>
      </c>
      <c r="E913" s="74">
        <v>11.58</v>
      </c>
      <c r="F913" s="74">
        <v>11.63</v>
      </c>
      <c r="G913" s="75">
        <v>3478400</v>
      </c>
      <c r="H913" s="74">
        <v>11.63</v>
      </c>
      <c r="I913" s="81">
        <f t="shared" ref="I913:I976" si="70">H913/F913</f>
        <v>1</v>
      </c>
      <c r="J913" s="74">
        <f t="shared" ref="J913:J976" si="71">ROUND($I913*C913,2)</f>
        <v>11.99</v>
      </c>
      <c r="K913" s="74">
        <f t="shared" ref="K913:K976" si="72">ROUND($I913*D913,2)</f>
        <v>12</v>
      </c>
      <c r="L913" s="74">
        <f t="shared" ref="L913:L976" si="73">ROUND($I913*E913,2)</f>
        <v>11.58</v>
      </c>
      <c r="M913" s="74">
        <f t="shared" ref="M913:M976" si="74">ROUND($I913*F913,2)</f>
        <v>11.63</v>
      </c>
      <c r="N913" s="74"/>
    </row>
    <row r="914" spans="1:14" x14ac:dyDescent="0.25">
      <c r="A914">
        <v>899</v>
      </c>
      <c r="B914" s="225">
        <v>40192</v>
      </c>
      <c r="C914" s="74">
        <v>11.99</v>
      </c>
      <c r="D914" s="74">
        <v>12.18</v>
      </c>
      <c r="E914" s="74">
        <v>11.94</v>
      </c>
      <c r="F914" s="74">
        <v>11.98</v>
      </c>
      <c r="G914" s="75">
        <v>3363400</v>
      </c>
      <c r="H914" s="74">
        <v>11.98</v>
      </c>
      <c r="I914" s="81">
        <f t="shared" si="70"/>
        <v>1</v>
      </c>
      <c r="J914" s="74">
        <f t="shared" si="71"/>
        <v>11.99</v>
      </c>
      <c r="K914" s="74">
        <f t="shared" si="72"/>
        <v>12.18</v>
      </c>
      <c r="L914" s="74">
        <f t="shared" si="73"/>
        <v>11.94</v>
      </c>
      <c r="M914" s="74">
        <f t="shared" si="74"/>
        <v>11.98</v>
      </c>
      <c r="N914" s="74"/>
    </row>
    <row r="915" spans="1:14" x14ac:dyDescent="0.25">
      <c r="A915">
        <v>900</v>
      </c>
      <c r="B915" s="225">
        <v>40191</v>
      </c>
      <c r="C915" s="74">
        <v>11.81</v>
      </c>
      <c r="D915" s="74">
        <v>12.1</v>
      </c>
      <c r="E915" s="74">
        <v>11.63</v>
      </c>
      <c r="F915" s="74">
        <v>12.06</v>
      </c>
      <c r="G915" s="75">
        <v>4547000</v>
      </c>
      <c r="H915" s="74">
        <v>12.06</v>
      </c>
      <c r="I915" s="81">
        <f t="shared" si="70"/>
        <v>1</v>
      </c>
      <c r="J915" s="74">
        <f t="shared" si="71"/>
        <v>11.81</v>
      </c>
      <c r="K915" s="74">
        <f t="shared" si="72"/>
        <v>12.1</v>
      </c>
      <c r="L915" s="74">
        <f t="shared" si="73"/>
        <v>11.63</v>
      </c>
      <c r="M915" s="74">
        <f t="shared" si="74"/>
        <v>12.06</v>
      </c>
      <c r="N915" s="74"/>
    </row>
    <row r="916" spans="1:14" x14ac:dyDescent="0.25">
      <c r="A916">
        <v>901</v>
      </c>
      <c r="B916" s="225">
        <v>40190</v>
      </c>
      <c r="C916" s="74">
        <v>11.64</v>
      </c>
      <c r="D916" s="74">
        <v>11.86</v>
      </c>
      <c r="E916" s="74">
        <v>11.51</v>
      </c>
      <c r="F916" s="74">
        <v>11.72</v>
      </c>
      <c r="G916" s="75">
        <v>5068900</v>
      </c>
      <c r="H916" s="74">
        <v>11.72</v>
      </c>
      <c r="I916" s="81">
        <f t="shared" si="70"/>
        <v>1</v>
      </c>
      <c r="J916" s="74">
        <f t="shared" si="71"/>
        <v>11.64</v>
      </c>
      <c r="K916" s="74">
        <f t="shared" si="72"/>
        <v>11.86</v>
      </c>
      <c r="L916" s="74">
        <f t="shared" si="73"/>
        <v>11.51</v>
      </c>
      <c r="M916" s="74">
        <f t="shared" si="74"/>
        <v>11.72</v>
      </c>
      <c r="N916" s="74"/>
    </row>
    <row r="917" spans="1:14" x14ac:dyDescent="0.25">
      <c r="A917">
        <v>902</v>
      </c>
      <c r="B917" s="225">
        <v>40189</v>
      </c>
      <c r="C917" s="74">
        <v>12.01</v>
      </c>
      <c r="D917" s="74">
        <v>12.01</v>
      </c>
      <c r="E917" s="74">
        <v>11.56</v>
      </c>
      <c r="F917" s="74">
        <v>11.76</v>
      </c>
      <c r="G917" s="75">
        <v>4924600</v>
      </c>
      <c r="H917" s="74">
        <v>11.76</v>
      </c>
      <c r="I917" s="81">
        <f t="shared" si="70"/>
        <v>1</v>
      </c>
      <c r="J917" s="74">
        <f t="shared" si="71"/>
        <v>12.01</v>
      </c>
      <c r="K917" s="74">
        <f t="shared" si="72"/>
        <v>12.01</v>
      </c>
      <c r="L917" s="74">
        <f t="shared" si="73"/>
        <v>11.56</v>
      </c>
      <c r="M917" s="74">
        <f t="shared" si="74"/>
        <v>11.76</v>
      </c>
      <c r="N917" s="74"/>
    </row>
    <row r="918" spans="1:14" x14ac:dyDescent="0.25">
      <c r="A918">
        <v>903</v>
      </c>
      <c r="B918" s="225">
        <v>40186</v>
      </c>
      <c r="C918" s="74">
        <v>12.17</v>
      </c>
      <c r="D918" s="74">
        <v>12.2</v>
      </c>
      <c r="E918" s="74">
        <v>11.91</v>
      </c>
      <c r="F918" s="74">
        <v>11.93</v>
      </c>
      <c r="G918" s="75">
        <v>5409800</v>
      </c>
      <c r="H918" s="74">
        <v>11.93</v>
      </c>
      <c r="I918" s="81">
        <f t="shared" si="70"/>
        <v>1</v>
      </c>
      <c r="J918" s="74">
        <f t="shared" si="71"/>
        <v>12.17</v>
      </c>
      <c r="K918" s="74">
        <f t="shared" si="72"/>
        <v>12.2</v>
      </c>
      <c r="L918" s="74">
        <f t="shared" si="73"/>
        <v>11.91</v>
      </c>
      <c r="M918" s="74">
        <f t="shared" si="74"/>
        <v>11.93</v>
      </c>
      <c r="N918" s="74"/>
    </row>
    <row r="919" spans="1:14" x14ac:dyDescent="0.25">
      <c r="A919">
        <v>904</v>
      </c>
      <c r="B919" s="225">
        <v>40185</v>
      </c>
      <c r="C919" s="74">
        <v>11.86</v>
      </c>
      <c r="D919" s="74">
        <v>12.25</v>
      </c>
      <c r="E919" s="74">
        <v>11.86</v>
      </c>
      <c r="F919" s="74">
        <v>12.21</v>
      </c>
      <c r="G919" s="75">
        <v>6438200</v>
      </c>
      <c r="H919" s="74">
        <v>12.21</v>
      </c>
      <c r="I919" s="81">
        <f t="shared" si="70"/>
        <v>1</v>
      </c>
      <c r="J919" s="74">
        <f t="shared" si="71"/>
        <v>11.86</v>
      </c>
      <c r="K919" s="74">
        <f t="shared" si="72"/>
        <v>12.25</v>
      </c>
      <c r="L919" s="74">
        <f t="shared" si="73"/>
        <v>11.86</v>
      </c>
      <c r="M919" s="74">
        <f t="shared" si="74"/>
        <v>12.21</v>
      </c>
      <c r="N919" s="74"/>
    </row>
    <row r="920" spans="1:14" x14ac:dyDescent="0.25">
      <c r="A920">
        <v>905</v>
      </c>
      <c r="B920" s="225">
        <v>40184</v>
      </c>
      <c r="C920" s="74">
        <v>12.01</v>
      </c>
      <c r="D920" s="74">
        <v>12.32</v>
      </c>
      <c r="E920" s="74">
        <v>11.77</v>
      </c>
      <c r="F920" s="74">
        <v>11.91</v>
      </c>
      <c r="G920" s="75">
        <v>11450800</v>
      </c>
      <c r="H920" s="74">
        <v>11.91</v>
      </c>
      <c r="I920" s="81">
        <f t="shared" si="70"/>
        <v>1</v>
      </c>
      <c r="J920" s="74">
        <f t="shared" si="71"/>
        <v>12.01</v>
      </c>
      <c r="K920" s="74">
        <f t="shared" si="72"/>
        <v>12.32</v>
      </c>
      <c r="L920" s="74">
        <f t="shared" si="73"/>
        <v>11.77</v>
      </c>
      <c r="M920" s="74">
        <f t="shared" si="74"/>
        <v>11.91</v>
      </c>
      <c r="N920" s="74"/>
    </row>
    <row r="921" spans="1:14" x14ac:dyDescent="0.25">
      <c r="A921">
        <v>906</v>
      </c>
      <c r="B921" s="225">
        <v>40183</v>
      </c>
      <c r="C921" s="74">
        <v>11.03</v>
      </c>
      <c r="D921" s="74">
        <v>11.87</v>
      </c>
      <c r="E921" s="74">
        <v>10.92</v>
      </c>
      <c r="F921" s="74">
        <v>11.86</v>
      </c>
      <c r="G921" s="75">
        <v>19918300</v>
      </c>
      <c r="H921" s="74">
        <v>11.86</v>
      </c>
      <c r="I921" s="81">
        <f t="shared" si="70"/>
        <v>1</v>
      </c>
      <c r="J921" s="74">
        <f t="shared" si="71"/>
        <v>11.03</v>
      </c>
      <c r="K921" s="74">
        <f t="shared" si="72"/>
        <v>11.87</v>
      </c>
      <c r="L921" s="74">
        <f t="shared" si="73"/>
        <v>10.92</v>
      </c>
      <c r="M921" s="74">
        <f t="shared" si="74"/>
        <v>11.86</v>
      </c>
      <c r="N921" s="74"/>
    </row>
    <row r="922" spans="1:14" x14ac:dyDescent="0.25">
      <c r="A922">
        <v>907</v>
      </c>
      <c r="B922" s="225">
        <v>40182</v>
      </c>
      <c r="C922" s="74">
        <v>10.92</v>
      </c>
      <c r="D922" s="74">
        <v>11.11</v>
      </c>
      <c r="E922" s="74">
        <v>10.8</v>
      </c>
      <c r="F922" s="74">
        <v>11.02</v>
      </c>
      <c r="G922" s="75">
        <v>4406500</v>
      </c>
      <c r="H922" s="74">
        <v>11.02</v>
      </c>
      <c r="I922" s="81">
        <f t="shared" si="70"/>
        <v>1</v>
      </c>
      <c r="J922" s="74">
        <f t="shared" si="71"/>
        <v>10.92</v>
      </c>
      <c r="K922" s="74">
        <f t="shared" si="72"/>
        <v>11.11</v>
      </c>
      <c r="L922" s="74">
        <f t="shared" si="73"/>
        <v>10.8</v>
      </c>
      <c r="M922" s="74">
        <f t="shared" si="74"/>
        <v>11.02</v>
      </c>
      <c r="N922" s="74"/>
    </row>
    <row r="923" spans="1:14" x14ac:dyDescent="0.25">
      <c r="A923">
        <v>908</v>
      </c>
      <c r="B923" s="225">
        <v>40178</v>
      </c>
      <c r="C923" s="74">
        <v>10.85</v>
      </c>
      <c r="D923" s="74">
        <v>10.94</v>
      </c>
      <c r="E923" s="74">
        <v>10.82</v>
      </c>
      <c r="F923" s="74">
        <v>10.84</v>
      </c>
      <c r="G923" s="75">
        <v>3203200</v>
      </c>
      <c r="H923" s="74">
        <v>10.84</v>
      </c>
      <c r="I923" s="81">
        <f t="shared" si="70"/>
        <v>1</v>
      </c>
      <c r="J923" s="74">
        <f t="shared" si="71"/>
        <v>10.85</v>
      </c>
      <c r="K923" s="74">
        <f t="shared" si="72"/>
        <v>10.94</v>
      </c>
      <c r="L923" s="74">
        <f t="shared" si="73"/>
        <v>10.82</v>
      </c>
      <c r="M923" s="74">
        <f t="shared" si="74"/>
        <v>10.84</v>
      </c>
      <c r="N923" s="74"/>
    </row>
    <row r="924" spans="1:14" x14ac:dyDescent="0.25">
      <c r="A924">
        <v>909</v>
      </c>
      <c r="B924" s="225">
        <v>40177</v>
      </c>
      <c r="C924" s="74">
        <v>10.86</v>
      </c>
      <c r="D924" s="74">
        <v>10.94</v>
      </c>
      <c r="E924" s="74">
        <v>10.8</v>
      </c>
      <c r="F924" s="74">
        <v>10.89</v>
      </c>
      <c r="G924" s="75">
        <v>2768300</v>
      </c>
      <c r="H924" s="74">
        <v>10.89</v>
      </c>
      <c r="I924" s="81">
        <f t="shared" si="70"/>
        <v>1</v>
      </c>
      <c r="J924" s="74">
        <f t="shared" si="71"/>
        <v>10.86</v>
      </c>
      <c r="K924" s="74">
        <f t="shared" si="72"/>
        <v>10.94</v>
      </c>
      <c r="L924" s="74">
        <f t="shared" si="73"/>
        <v>10.8</v>
      </c>
      <c r="M924" s="74">
        <f t="shared" si="74"/>
        <v>10.89</v>
      </c>
      <c r="N924" s="74"/>
    </row>
    <row r="925" spans="1:14" x14ac:dyDescent="0.25">
      <c r="A925">
        <v>910</v>
      </c>
      <c r="B925" s="225">
        <v>40176</v>
      </c>
      <c r="C925" s="74">
        <v>10.91</v>
      </c>
      <c r="D925" s="74">
        <v>10.99</v>
      </c>
      <c r="E925" s="74">
        <v>10.81</v>
      </c>
      <c r="F925" s="74">
        <v>10.93</v>
      </c>
      <c r="G925" s="75">
        <v>2595900</v>
      </c>
      <c r="H925" s="74">
        <v>10.93</v>
      </c>
      <c r="I925" s="81">
        <f t="shared" si="70"/>
        <v>1</v>
      </c>
      <c r="J925" s="74">
        <f t="shared" si="71"/>
        <v>10.91</v>
      </c>
      <c r="K925" s="74">
        <f t="shared" si="72"/>
        <v>10.99</v>
      </c>
      <c r="L925" s="74">
        <f t="shared" si="73"/>
        <v>10.81</v>
      </c>
      <c r="M925" s="74">
        <f t="shared" si="74"/>
        <v>10.93</v>
      </c>
      <c r="N925" s="74"/>
    </row>
    <row r="926" spans="1:14" x14ac:dyDescent="0.25">
      <c r="A926">
        <v>911</v>
      </c>
      <c r="B926" s="225">
        <v>40175</v>
      </c>
      <c r="C926" s="74">
        <v>11.21</v>
      </c>
      <c r="D926" s="74">
        <v>11.21</v>
      </c>
      <c r="E926" s="74">
        <v>10.77</v>
      </c>
      <c r="F926" s="74">
        <v>10.89</v>
      </c>
      <c r="G926" s="75">
        <v>5250400</v>
      </c>
      <c r="H926" s="74">
        <v>10.89</v>
      </c>
      <c r="I926" s="81">
        <f t="shared" si="70"/>
        <v>1</v>
      </c>
      <c r="J926" s="74">
        <f t="shared" si="71"/>
        <v>11.21</v>
      </c>
      <c r="K926" s="74">
        <f t="shared" si="72"/>
        <v>11.21</v>
      </c>
      <c r="L926" s="74">
        <f t="shared" si="73"/>
        <v>10.77</v>
      </c>
      <c r="M926" s="74">
        <f t="shared" si="74"/>
        <v>10.89</v>
      </c>
      <c r="N926" s="74"/>
    </row>
    <row r="927" spans="1:14" x14ac:dyDescent="0.25">
      <c r="A927">
        <v>912</v>
      </c>
      <c r="B927" s="225">
        <v>40171</v>
      </c>
      <c r="C927" s="74">
        <v>11.09</v>
      </c>
      <c r="D927" s="74">
        <v>11.24</v>
      </c>
      <c r="E927" s="74">
        <v>11.01</v>
      </c>
      <c r="F927" s="74">
        <v>11.21</v>
      </c>
      <c r="G927" s="75">
        <v>2401200</v>
      </c>
      <c r="H927" s="74">
        <v>11.21</v>
      </c>
      <c r="I927" s="81">
        <f t="shared" si="70"/>
        <v>1</v>
      </c>
      <c r="J927" s="74">
        <f t="shared" si="71"/>
        <v>11.09</v>
      </c>
      <c r="K927" s="74">
        <f t="shared" si="72"/>
        <v>11.24</v>
      </c>
      <c r="L927" s="74">
        <f t="shared" si="73"/>
        <v>11.01</v>
      </c>
      <c r="M927" s="74">
        <f t="shared" si="74"/>
        <v>11.21</v>
      </c>
      <c r="N927" s="74"/>
    </row>
    <row r="928" spans="1:14" x14ac:dyDescent="0.25">
      <c r="A928">
        <v>913</v>
      </c>
      <c r="B928" s="225">
        <v>40170</v>
      </c>
      <c r="C928" s="74">
        <v>10.92</v>
      </c>
      <c r="D928" s="74">
        <v>11.05</v>
      </c>
      <c r="E928" s="74">
        <v>10.82</v>
      </c>
      <c r="F928" s="74">
        <v>11.01</v>
      </c>
      <c r="G928" s="75">
        <v>3193400</v>
      </c>
      <c r="H928" s="74">
        <v>11.01</v>
      </c>
      <c r="I928" s="81">
        <f t="shared" si="70"/>
        <v>1</v>
      </c>
      <c r="J928" s="74">
        <f t="shared" si="71"/>
        <v>10.92</v>
      </c>
      <c r="K928" s="74">
        <f t="shared" si="72"/>
        <v>11.05</v>
      </c>
      <c r="L928" s="74">
        <f t="shared" si="73"/>
        <v>10.82</v>
      </c>
      <c r="M928" s="74">
        <f t="shared" si="74"/>
        <v>11.01</v>
      </c>
      <c r="N928" s="74"/>
    </row>
    <row r="929" spans="1:14" x14ac:dyDescent="0.25">
      <c r="A929">
        <v>914</v>
      </c>
      <c r="B929" s="225">
        <v>40169</v>
      </c>
      <c r="C929" s="74">
        <v>10.9</v>
      </c>
      <c r="D929" s="74">
        <v>10.98</v>
      </c>
      <c r="E929" s="74">
        <v>10.78</v>
      </c>
      <c r="F929" s="74">
        <v>10.9</v>
      </c>
      <c r="G929" s="75">
        <v>4081800</v>
      </c>
      <c r="H929" s="74">
        <v>10.9</v>
      </c>
      <c r="I929" s="81">
        <f t="shared" si="70"/>
        <v>1</v>
      </c>
      <c r="J929" s="74">
        <f t="shared" si="71"/>
        <v>10.9</v>
      </c>
      <c r="K929" s="74">
        <f t="shared" si="72"/>
        <v>10.98</v>
      </c>
      <c r="L929" s="74">
        <f t="shared" si="73"/>
        <v>10.78</v>
      </c>
      <c r="M929" s="74">
        <f t="shared" si="74"/>
        <v>10.9</v>
      </c>
      <c r="N929" s="74"/>
    </row>
    <row r="930" spans="1:14" x14ac:dyDescent="0.25">
      <c r="A930">
        <v>915</v>
      </c>
      <c r="B930" s="225">
        <v>40168</v>
      </c>
      <c r="C930" s="74">
        <v>10.9</v>
      </c>
      <c r="D930" s="74">
        <v>11.13</v>
      </c>
      <c r="E930" s="74">
        <v>10.77</v>
      </c>
      <c r="F930" s="74">
        <v>10.85</v>
      </c>
      <c r="G930" s="75">
        <v>9876000</v>
      </c>
      <c r="H930" s="74">
        <v>10.85</v>
      </c>
      <c r="I930" s="81">
        <f t="shared" si="70"/>
        <v>1</v>
      </c>
      <c r="J930" s="74">
        <f t="shared" si="71"/>
        <v>10.9</v>
      </c>
      <c r="K930" s="74">
        <f t="shared" si="72"/>
        <v>11.13</v>
      </c>
      <c r="L930" s="74">
        <f t="shared" si="73"/>
        <v>10.77</v>
      </c>
      <c r="M930" s="74">
        <f t="shared" si="74"/>
        <v>10.85</v>
      </c>
      <c r="N930" s="74"/>
    </row>
    <row r="931" spans="1:14" x14ac:dyDescent="0.25">
      <c r="A931">
        <v>916</v>
      </c>
      <c r="B931" s="225">
        <v>40165</v>
      </c>
      <c r="C931" s="74">
        <v>10.7</v>
      </c>
      <c r="D931" s="74">
        <v>11.05</v>
      </c>
      <c r="E931" s="74">
        <v>10.53</v>
      </c>
      <c r="F931" s="74">
        <v>11.05</v>
      </c>
      <c r="G931" s="75">
        <v>22379400</v>
      </c>
      <c r="H931" s="74">
        <v>11.05</v>
      </c>
      <c r="I931" s="81">
        <f t="shared" si="70"/>
        <v>1</v>
      </c>
      <c r="J931" s="74">
        <f t="shared" si="71"/>
        <v>10.7</v>
      </c>
      <c r="K931" s="74">
        <f t="shared" si="72"/>
        <v>11.05</v>
      </c>
      <c r="L931" s="74">
        <f t="shared" si="73"/>
        <v>10.53</v>
      </c>
      <c r="M931" s="74">
        <f t="shared" si="74"/>
        <v>11.05</v>
      </c>
      <c r="N931" s="74"/>
    </row>
    <row r="932" spans="1:14" x14ac:dyDescent="0.25">
      <c r="A932">
        <v>917</v>
      </c>
      <c r="B932" s="225">
        <v>40164</v>
      </c>
      <c r="C932" s="74">
        <v>10.95</v>
      </c>
      <c r="D932" s="74">
        <v>10.98</v>
      </c>
      <c r="E932" s="74">
        <v>10.65</v>
      </c>
      <c r="F932" s="74">
        <v>10.67</v>
      </c>
      <c r="G932" s="75">
        <v>6102200</v>
      </c>
      <c r="H932" s="74">
        <v>10.67</v>
      </c>
      <c r="I932" s="81">
        <f t="shared" si="70"/>
        <v>1</v>
      </c>
      <c r="J932" s="74">
        <f t="shared" si="71"/>
        <v>10.95</v>
      </c>
      <c r="K932" s="74">
        <f t="shared" si="72"/>
        <v>10.98</v>
      </c>
      <c r="L932" s="74">
        <f t="shared" si="73"/>
        <v>10.65</v>
      </c>
      <c r="M932" s="74">
        <f t="shared" si="74"/>
        <v>10.67</v>
      </c>
      <c r="N932" s="74"/>
    </row>
    <row r="933" spans="1:14" x14ac:dyDescent="0.25">
      <c r="A933">
        <v>918</v>
      </c>
      <c r="B933" s="225">
        <v>40163</v>
      </c>
      <c r="C933" s="74">
        <v>11.01</v>
      </c>
      <c r="D933" s="74">
        <v>11.15</v>
      </c>
      <c r="E933" s="74">
        <v>10.9</v>
      </c>
      <c r="F933" s="74">
        <v>10.97</v>
      </c>
      <c r="G933" s="75">
        <v>6997200</v>
      </c>
      <c r="H933" s="74">
        <v>10.97</v>
      </c>
      <c r="I933" s="81">
        <f t="shared" si="70"/>
        <v>1</v>
      </c>
      <c r="J933" s="74">
        <f t="shared" si="71"/>
        <v>11.01</v>
      </c>
      <c r="K933" s="74">
        <f t="shared" si="72"/>
        <v>11.15</v>
      </c>
      <c r="L933" s="74">
        <f t="shared" si="73"/>
        <v>10.9</v>
      </c>
      <c r="M933" s="74">
        <f t="shared" si="74"/>
        <v>10.97</v>
      </c>
      <c r="N933" s="74"/>
    </row>
    <row r="934" spans="1:14" x14ac:dyDescent="0.25">
      <c r="A934">
        <v>919</v>
      </c>
      <c r="B934" s="225">
        <v>40162</v>
      </c>
      <c r="C934" s="74">
        <v>10.92</v>
      </c>
      <c r="D934" s="74">
        <v>11.2</v>
      </c>
      <c r="E934" s="74">
        <v>10.72</v>
      </c>
      <c r="F934" s="74">
        <v>10.88</v>
      </c>
      <c r="G934" s="75">
        <v>10006400</v>
      </c>
      <c r="H934" s="74">
        <v>10.88</v>
      </c>
      <c r="I934" s="81">
        <f t="shared" si="70"/>
        <v>1</v>
      </c>
      <c r="J934" s="74">
        <f t="shared" si="71"/>
        <v>10.92</v>
      </c>
      <c r="K934" s="74">
        <f t="shared" si="72"/>
        <v>11.2</v>
      </c>
      <c r="L934" s="74">
        <f t="shared" si="73"/>
        <v>10.72</v>
      </c>
      <c r="M934" s="74">
        <f t="shared" si="74"/>
        <v>10.88</v>
      </c>
      <c r="N934" s="74"/>
    </row>
    <row r="935" spans="1:14" x14ac:dyDescent="0.25">
      <c r="A935">
        <v>920</v>
      </c>
      <c r="B935" s="225">
        <v>40161</v>
      </c>
      <c r="C935" s="74">
        <v>11.22</v>
      </c>
      <c r="D935" s="74">
        <v>11.3</v>
      </c>
      <c r="E935" s="74">
        <v>10.91</v>
      </c>
      <c r="F935" s="74">
        <v>10.99</v>
      </c>
      <c r="G935" s="75">
        <v>12474600</v>
      </c>
      <c r="H935" s="74">
        <v>10.99</v>
      </c>
      <c r="I935" s="81">
        <f t="shared" si="70"/>
        <v>1</v>
      </c>
      <c r="J935" s="74">
        <f t="shared" si="71"/>
        <v>11.22</v>
      </c>
      <c r="K935" s="74">
        <f t="shared" si="72"/>
        <v>11.3</v>
      </c>
      <c r="L935" s="74">
        <f t="shared" si="73"/>
        <v>10.91</v>
      </c>
      <c r="M935" s="74">
        <f t="shared" si="74"/>
        <v>10.99</v>
      </c>
      <c r="N935" s="74"/>
    </row>
    <row r="936" spans="1:14" x14ac:dyDescent="0.25">
      <c r="A936">
        <v>921</v>
      </c>
      <c r="B936" s="225">
        <v>40158</v>
      </c>
      <c r="C936" s="74">
        <v>11.92</v>
      </c>
      <c r="D936" s="74">
        <v>11.92</v>
      </c>
      <c r="E936" s="74">
        <v>11.45</v>
      </c>
      <c r="F936" s="74">
        <v>11.5</v>
      </c>
      <c r="G936" s="75">
        <v>15497800</v>
      </c>
      <c r="H936" s="74">
        <v>11.5</v>
      </c>
      <c r="I936" s="81">
        <f t="shared" si="70"/>
        <v>1</v>
      </c>
      <c r="J936" s="74">
        <f t="shared" si="71"/>
        <v>11.92</v>
      </c>
      <c r="K936" s="74">
        <f t="shared" si="72"/>
        <v>11.92</v>
      </c>
      <c r="L936" s="74">
        <f t="shared" si="73"/>
        <v>11.45</v>
      </c>
      <c r="M936" s="74">
        <f t="shared" si="74"/>
        <v>11.5</v>
      </c>
      <c r="N936" s="74"/>
    </row>
    <row r="937" spans="1:14" x14ac:dyDescent="0.25">
      <c r="A937">
        <v>922</v>
      </c>
      <c r="B937" s="225">
        <v>40157</v>
      </c>
      <c r="C937" s="74">
        <v>12.71</v>
      </c>
      <c r="D937" s="74">
        <v>12.9</v>
      </c>
      <c r="E937" s="74">
        <v>11.65</v>
      </c>
      <c r="F937" s="74">
        <v>11.72</v>
      </c>
      <c r="G937" s="75">
        <v>29764900</v>
      </c>
      <c r="H937" s="74">
        <v>11.72</v>
      </c>
      <c r="I937" s="81">
        <f t="shared" si="70"/>
        <v>1</v>
      </c>
      <c r="J937" s="74">
        <f t="shared" si="71"/>
        <v>12.71</v>
      </c>
      <c r="K937" s="74">
        <f t="shared" si="72"/>
        <v>12.9</v>
      </c>
      <c r="L937" s="74">
        <f t="shared" si="73"/>
        <v>11.65</v>
      </c>
      <c r="M937" s="74">
        <f t="shared" si="74"/>
        <v>11.72</v>
      </c>
      <c r="N937" s="74"/>
    </row>
    <row r="938" spans="1:14" x14ac:dyDescent="0.25">
      <c r="A938">
        <v>923</v>
      </c>
      <c r="B938" s="225">
        <v>40156</v>
      </c>
      <c r="C938" s="74">
        <v>13.11</v>
      </c>
      <c r="D938" s="74">
        <v>13.3</v>
      </c>
      <c r="E938" s="74">
        <v>12.84</v>
      </c>
      <c r="F938" s="74">
        <v>13.23</v>
      </c>
      <c r="G938" s="75">
        <v>5612800</v>
      </c>
      <c r="H938" s="74">
        <v>13.23</v>
      </c>
      <c r="I938" s="81">
        <f t="shared" si="70"/>
        <v>1</v>
      </c>
      <c r="J938" s="74">
        <f t="shared" si="71"/>
        <v>13.11</v>
      </c>
      <c r="K938" s="74">
        <f t="shared" si="72"/>
        <v>13.3</v>
      </c>
      <c r="L938" s="74">
        <f t="shared" si="73"/>
        <v>12.84</v>
      </c>
      <c r="M938" s="74">
        <f t="shared" si="74"/>
        <v>13.23</v>
      </c>
      <c r="N938" s="74"/>
    </row>
    <row r="939" spans="1:14" x14ac:dyDescent="0.25">
      <c r="A939">
        <v>924</v>
      </c>
      <c r="B939" s="225">
        <v>40155</v>
      </c>
      <c r="C939" s="74">
        <v>12.73</v>
      </c>
      <c r="D939" s="74">
        <v>13.3</v>
      </c>
      <c r="E939" s="74">
        <v>12.5</v>
      </c>
      <c r="F939" s="74">
        <v>12.94</v>
      </c>
      <c r="G939" s="75">
        <v>6561100</v>
      </c>
      <c r="H939" s="74">
        <v>12.94</v>
      </c>
      <c r="I939" s="81">
        <f t="shared" si="70"/>
        <v>1</v>
      </c>
      <c r="J939" s="74">
        <f t="shared" si="71"/>
        <v>12.73</v>
      </c>
      <c r="K939" s="74">
        <f t="shared" si="72"/>
        <v>13.3</v>
      </c>
      <c r="L939" s="74">
        <f t="shared" si="73"/>
        <v>12.5</v>
      </c>
      <c r="M939" s="74">
        <f t="shared" si="74"/>
        <v>12.94</v>
      </c>
      <c r="N939" s="74"/>
    </row>
    <row r="940" spans="1:14" x14ac:dyDescent="0.25">
      <c r="A940">
        <v>925</v>
      </c>
      <c r="B940" s="225">
        <v>40154</v>
      </c>
      <c r="C940" s="74">
        <v>12.74</v>
      </c>
      <c r="D940" s="74">
        <v>12.89</v>
      </c>
      <c r="E940" s="74">
        <v>12.61</v>
      </c>
      <c r="F940" s="74">
        <v>12.74</v>
      </c>
      <c r="G940" s="75">
        <v>4714200</v>
      </c>
      <c r="H940" s="74">
        <v>12.74</v>
      </c>
      <c r="I940" s="81">
        <f t="shared" si="70"/>
        <v>1</v>
      </c>
      <c r="J940" s="74">
        <f t="shared" si="71"/>
        <v>12.74</v>
      </c>
      <c r="K940" s="74">
        <f t="shared" si="72"/>
        <v>12.89</v>
      </c>
      <c r="L940" s="74">
        <f t="shared" si="73"/>
        <v>12.61</v>
      </c>
      <c r="M940" s="74">
        <f t="shared" si="74"/>
        <v>12.74</v>
      </c>
      <c r="N940" s="74"/>
    </row>
    <row r="941" spans="1:14" x14ac:dyDescent="0.25">
      <c r="A941">
        <v>926</v>
      </c>
      <c r="B941" s="225">
        <v>40151</v>
      </c>
      <c r="C941" s="74">
        <v>12.36</v>
      </c>
      <c r="D941" s="74">
        <v>12.63</v>
      </c>
      <c r="E941" s="74">
        <v>12.15</v>
      </c>
      <c r="F941" s="74">
        <v>12.58</v>
      </c>
      <c r="G941" s="75">
        <v>6599400</v>
      </c>
      <c r="H941" s="74">
        <v>12.58</v>
      </c>
      <c r="I941" s="81">
        <f t="shared" si="70"/>
        <v>1</v>
      </c>
      <c r="J941" s="74">
        <f t="shared" si="71"/>
        <v>12.36</v>
      </c>
      <c r="K941" s="74">
        <f t="shared" si="72"/>
        <v>12.63</v>
      </c>
      <c r="L941" s="74">
        <f t="shared" si="73"/>
        <v>12.15</v>
      </c>
      <c r="M941" s="74">
        <f t="shared" si="74"/>
        <v>12.58</v>
      </c>
      <c r="N941" s="74"/>
    </row>
    <row r="942" spans="1:14" x14ac:dyDescent="0.25">
      <c r="A942">
        <v>927</v>
      </c>
      <c r="B942" s="225">
        <v>40150</v>
      </c>
      <c r="C942" s="74">
        <v>12.43</v>
      </c>
      <c r="D942" s="74">
        <v>12.5</v>
      </c>
      <c r="E942" s="74">
        <v>12.01</v>
      </c>
      <c r="F942" s="74">
        <v>12.11</v>
      </c>
      <c r="G942" s="75">
        <v>11795400</v>
      </c>
      <c r="H942" s="74">
        <v>12.11</v>
      </c>
      <c r="I942" s="81">
        <f t="shared" si="70"/>
        <v>1</v>
      </c>
      <c r="J942" s="74">
        <f t="shared" si="71"/>
        <v>12.43</v>
      </c>
      <c r="K942" s="74">
        <f t="shared" si="72"/>
        <v>12.5</v>
      </c>
      <c r="L942" s="74">
        <f t="shared" si="73"/>
        <v>12.01</v>
      </c>
      <c r="M942" s="74">
        <f t="shared" si="74"/>
        <v>12.11</v>
      </c>
      <c r="N942" s="74"/>
    </row>
    <row r="943" spans="1:14" x14ac:dyDescent="0.25">
      <c r="A943">
        <v>928</v>
      </c>
      <c r="B943" s="225">
        <v>40149</v>
      </c>
      <c r="C943" s="74">
        <v>12.42</v>
      </c>
      <c r="D943" s="74">
        <v>13.22</v>
      </c>
      <c r="E943" s="74">
        <v>12.35</v>
      </c>
      <c r="F943" s="74">
        <v>12.88</v>
      </c>
      <c r="G943" s="75">
        <v>13065300</v>
      </c>
      <c r="H943" s="74">
        <v>12.88</v>
      </c>
      <c r="I943" s="81">
        <f t="shared" si="70"/>
        <v>1</v>
      </c>
      <c r="J943" s="74">
        <f t="shared" si="71"/>
        <v>12.42</v>
      </c>
      <c r="K943" s="74">
        <f t="shared" si="72"/>
        <v>13.22</v>
      </c>
      <c r="L943" s="74">
        <f t="shared" si="73"/>
        <v>12.35</v>
      </c>
      <c r="M943" s="74">
        <f t="shared" si="74"/>
        <v>12.88</v>
      </c>
      <c r="N943" s="74"/>
    </row>
    <row r="944" spans="1:14" x14ac:dyDescent="0.25">
      <c r="A944">
        <v>929</v>
      </c>
      <c r="B944" s="225">
        <v>40148</v>
      </c>
      <c r="C944" s="74">
        <v>12.28</v>
      </c>
      <c r="D944" s="74">
        <v>12.44</v>
      </c>
      <c r="E944" s="74">
        <v>12.16</v>
      </c>
      <c r="F944" s="74">
        <v>12.28</v>
      </c>
      <c r="G944" s="75">
        <v>5088700</v>
      </c>
      <c r="H944" s="74">
        <v>12.28</v>
      </c>
      <c r="I944" s="81">
        <f t="shared" si="70"/>
        <v>1</v>
      </c>
      <c r="J944" s="74">
        <f t="shared" si="71"/>
        <v>12.28</v>
      </c>
      <c r="K944" s="74">
        <f t="shared" si="72"/>
        <v>12.44</v>
      </c>
      <c r="L944" s="74">
        <f t="shared" si="73"/>
        <v>12.16</v>
      </c>
      <c r="M944" s="74">
        <f t="shared" si="74"/>
        <v>12.28</v>
      </c>
      <c r="N944" s="74"/>
    </row>
    <row r="945" spans="1:14" x14ac:dyDescent="0.25">
      <c r="A945">
        <v>930</v>
      </c>
      <c r="B945" s="225">
        <v>40147</v>
      </c>
      <c r="C945" s="74">
        <v>12.11</v>
      </c>
      <c r="D945" s="74">
        <v>12.21</v>
      </c>
      <c r="E945" s="74">
        <v>12</v>
      </c>
      <c r="F945" s="74">
        <v>12.15</v>
      </c>
      <c r="G945" s="75">
        <v>3592700</v>
      </c>
      <c r="H945" s="74">
        <v>12.15</v>
      </c>
      <c r="I945" s="81">
        <f t="shared" si="70"/>
        <v>1</v>
      </c>
      <c r="J945" s="74">
        <f t="shared" si="71"/>
        <v>12.11</v>
      </c>
      <c r="K945" s="74">
        <f t="shared" si="72"/>
        <v>12.21</v>
      </c>
      <c r="L945" s="74">
        <f t="shared" si="73"/>
        <v>12</v>
      </c>
      <c r="M945" s="74">
        <f t="shared" si="74"/>
        <v>12.15</v>
      </c>
      <c r="N945" s="74"/>
    </row>
    <row r="946" spans="1:14" x14ac:dyDescent="0.25">
      <c r="A946">
        <v>931</v>
      </c>
      <c r="B946" s="225">
        <v>40144</v>
      </c>
      <c r="C946" s="74">
        <v>12.05</v>
      </c>
      <c r="D946" s="74">
        <v>12.37</v>
      </c>
      <c r="E946" s="74">
        <v>11.99</v>
      </c>
      <c r="F946" s="74">
        <v>12.15</v>
      </c>
      <c r="G946" s="75">
        <v>2600900</v>
      </c>
      <c r="H946" s="74">
        <v>12.15</v>
      </c>
      <c r="I946" s="81">
        <f t="shared" si="70"/>
        <v>1</v>
      </c>
      <c r="J946" s="74">
        <f t="shared" si="71"/>
        <v>12.05</v>
      </c>
      <c r="K946" s="74">
        <f t="shared" si="72"/>
        <v>12.37</v>
      </c>
      <c r="L946" s="74">
        <f t="shared" si="73"/>
        <v>11.99</v>
      </c>
      <c r="M946" s="74">
        <f t="shared" si="74"/>
        <v>12.15</v>
      </c>
      <c r="N946" s="74"/>
    </row>
    <row r="947" spans="1:14" x14ac:dyDescent="0.25">
      <c r="A947">
        <v>932</v>
      </c>
      <c r="B947" s="225">
        <v>40142</v>
      </c>
      <c r="C947" s="74">
        <v>12.48</v>
      </c>
      <c r="D947" s="74">
        <v>12.64</v>
      </c>
      <c r="E947" s="74">
        <v>12.42</v>
      </c>
      <c r="F947" s="74">
        <v>12.6</v>
      </c>
      <c r="G947" s="75">
        <v>3844600</v>
      </c>
      <c r="H947" s="74">
        <v>12.6</v>
      </c>
      <c r="I947" s="81">
        <f t="shared" si="70"/>
        <v>1</v>
      </c>
      <c r="J947" s="74">
        <f t="shared" si="71"/>
        <v>12.48</v>
      </c>
      <c r="K947" s="74">
        <f t="shared" si="72"/>
        <v>12.64</v>
      </c>
      <c r="L947" s="74">
        <f t="shared" si="73"/>
        <v>12.42</v>
      </c>
      <c r="M947" s="74">
        <f t="shared" si="74"/>
        <v>12.6</v>
      </c>
      <c r="N947" s="74"/>
    </row>
    <row r="948" spans="1:14" x14ac:dyDescent="0.25">
      <c r="A948">
        <v>933</v>
      </c>
      <c r="B948" s="225">
        <v>40141</v>
      </c>
      <c r="C948" s="74">
        <v>12.17</v>
      </c>
      <c r="D948" s="74">
        <v>12.66</v>
      </c>
      <c r="E948" s="74">
        <v>11.97</v>
      </c>
      <c r="F948" s="74">
        <v>12.43</v>
      </c>
      <c r="G948" s="75">
        <v>12423900</v>
      </c>
      <c r="H948" s="74">
        <v>12.43</v>
      </c>
      <c r="I948" s="81">
        <f t="shared" si="70"/>
        <v>1</v>
      </c>
      <c r="J948" s="74">
        <f t="shared" si="71"/>
        <v>12.17</v>
      </c>
      <c r="K948" s="74">
        <f t="shared" si="72"/>
        <v>12.66</v>
      </c>
      <c r="L948" s="74">
        <f t="shared" si="73"/>
        <v>11.97</v>
      </c>
      <c r="M948" s="74">
        <f t="shared" si="74"/>
        <v>12.43</v>
      </c>
      <c r="N948" s="74"/>
    </row>
    <row r="949" spans="1:14" x14ac:dyDescent="0.25">
      <c r="A949">
        <v>934</v>
      </c>
      <c r="B949" s="225">
        <v>40140</v>
      </c>
      <c r="C949" s="74">
        <v>12.22</v>
      </c>
      <c r="D949" s="74">
        <v>12.7</v>
      </c>
      <c r="E949" s="74">
        <v>11.86</v>
      </c>
      <c r="F949" s="74">
        <v>12</v>
      </c>
      <c r="G949" s="75">
        <v>18164600</v>
      </c>
      <c r="H949" s="74">
        <v>12</v>
      </c>
      <c r="I949" s="81">
        <f t="shared" si="70"/>
        <v>1</v>
      </c>
      <c r="J949" s="74">
        <f t="shared" si="71"/>
        <v>12.22</v>
      </c>
      <c r="K949" s="74">
        <f t="shared" si="72"/>
        <v>12.7</v>
      </c>
      <c r="L949" s="74">
        <f t="shared" si="73"/>
        <v>11.86</v>
      </c>
      <c r="M949" s="74">
        <f t="shared" si="74"/>
        <v>12</v>
      </c>
      <c r="N949" s="74"/>
    </row>
    <row r="950" spans="1:14" x14ac:dyDescent="0.25">
      <c r="A950">
        <v>935</v>
      </c>
      <c r="B950" s="225">
        <v>40137</v>
      </c>
      <c r="C950" s="74">
        <v>13.28</v>
      </c>
      <c r="D950" s="74">
        <v>13.35</v>
      </c>
      <c r="E950" s="74">
        <v>13.05</v>
      </c>
      <c r="F950" s="74">
        <v>13.17</v>
      </c>
      <c r="G950" s="75">
        <v>5648900</v>
      </c>
      <c r="H950" s="74">
        <v>13.17</v>
      </c>
      <c r="I950" s="81">
        <f t="shared" si="70"/>
        <v>1</v>
      </c>
      <c r="J950" s="74">
        <f t="shared" si="71"/>
        <v>13.28</v>
      </c>
      <c r="K950" s="74">
        <f t="shared" si="72"/>
        <v>13.35</v>
      </c>
      <c r="L950" s="74">
        <f t="shared" si="73"/>
        <v>13.05</v>
      </c>
      <c r="M950" s="74">
        <f t="shared" si="74"/>
        <v>13.17</v>
      </c>
      <c r="N950" s="74"/>
    </row>
    <row r="951" spans="1:14" x14ac:dyDescent="0.25">
      <c r="A951">
        <v>936</v>
      </c>
      <c r="B951" s="225">
        <v>40136</v>
      </c>
      <c r="C951" s="74">
        <v>13.51</v>
      </c>
      <c r="D951" s="74">
        <v>13.54</v>
      </c>
      <c r="E951" s="74">
        <v>12.99</v>
      </c>
      <c r="F951" s="74">
        <v>13.47</v>
      </c>
      <c r="G951" s="75">
        <v>3962300</v>
      </c>
      <c r="H951" s="74">
        <v>13.47</v>
      </c>
      <c r="I951" s="81">
        <f t="shared" si="70"/>
        <v>1</v>
      </c>
      <c r="J951" s="74">
        <f t="shared" si="71"/>
        <v>13.51</v>
      </c>
      <c r="K951" s="74">
        <f t="shared" si="72"/>
        <v>13.54</v>
      </c>
      <c r="L951" s="74">
        <f t="shared" si="73"/>
        <v>12.99</v>
      </c>
      <c r="M951" s="74">
        <f t="shared" si="74"/>
        <v>13.47</v>
      </c>
      <c r="N951" s="74"/>
    </row>
    <row r="952" spans="1:14" x14ac:dyDescent="0.25">
      <c r="A952">
        <v>937</v>
      </c>
      <c r="B952" s="225">
        <v>40135</v>
      </c>
      <c r="C952" s="74">
        <v>13.79</v>
      </c>
      <c r="D952" s="74">
        <v>13.9</v>
      </c>
      <c r="E952" s="74">
        <v>13.5</v>
      </c>
      <c r="F952" s="74">
        <v>13.6</v>
      </c>
      <c r="G952" s="75">
        <v>4630500</v>
      </c>
      <c r="H952" s="74">
        <v>13.6</v>
      </c>
      <c r="I952" s="81">
        <f t="shared" si="70"/>
        <v>1</v>
      </c>
      <c r="J952" s="74">
        <f t="shared" si="71"/>
        <v>13.79</v>
      </c>
      <c r="K952" s="74">
        <f t="shared" si="72"/>
        <v>13.9</v>
      </c>
      <c r="L952" s="74">
        <f t="shared" si="73"/>
        <v>13.5</v>
      </c>
      <c r="M952" s="74">
        <f t="shared" si="74"/>
        <v>13.6</v>
      </c>
      <c r="N952" s="74"/>
    </row>
    <row r="953" spans="1:14" x14ac:dyDescent="0.25">
      <c r="A953">
        <v>938</v>
      </c>
      <c r="B953" s="225">
        <v>40134</v>
      </c>
      <c r="C953" s="74">
        <v>13</v>
      </c>
      <c r="D953" s="74">
        <v>14.05</v>
      </c>
      <c r="E953" s="74">
        <v>12.95</v>
      </c>
      <c r="F953" s="74">
        <v>14.02</v>
      </c>
      <c r="G953" s="75">
        <v>10212400</v>
      </c>
      <c r="H953" s="74">
        <v>14.02</v>
      </c>
      <c r="I953" s="81">
        <f t="shared" si="70"/>
        <v>1</v>
      </c>
      <c r="J953" s="74">
        <f t="shared" si="71"/>
        <v>13</v>
      </c>
      <c r="K953" s="74">
        <f t="shared" si="72"/>
        <v>14.05</v>
      </c>
      <c r="L953" s="74">
        <f t="shared" si="73"/>
        <v>12.95</v>
      </c>
      <c r="M953" s="74">
        <f t="shared" si="74"/>
        <v>14.02</v>
      </c>
      <c r="N953" s="74"/>
    </row>
    <row r="954" spans="1:14" x14ac:dyDescent="0.25">
      <c r="A954">
        <v>939</v>
      </c>
      <c r="B954" s="225">
        <v>40133</v>
      </c>
      <c r="C954" s="74">
        <v>12.49</v>
      </c>
      <c r="D954" s="74">
        <v>13.19</v>
      </c>
      <c r="E954" s="74">
        <v>12.41</v>
      </c>
      <c r="F954" s="74">
        <v>13.07</v>
      </c>
      <c r="G954" s="75">
        <v>6860100</v>
      </c>
      <c r="H954" s="74">
        <v>13.07</v>
      </c>
      <c r="I954" s="81">
        <f t="shared" si="70"/>
        <v>1</v>
      </c>
      <c r="J954" s="74">
        <f t="shared" si="71"/>
        <v>12.49</v>
      </c>
      <c r="K954" s="74">
        <f t="shared" si="72"/>
        <v>13.19</v>
      </c>
      <c r="L954" s="74">
        <f t="shared" si="73"/>
        <v>12.41</v>
      </c>
      <c r="M954" s="74">
        <f t="shared" si="74"/>
        <v>13.07</v>
      </c>
      <c r="N954" s="74"/>
    </row>
    <row r="955" spans="1:14" x14ac:dyDescent="0.25">
      <c r="A955">
        <v>940</v>
      </c>
      <c r="B955" s="225">
        <v>40130</v>
      </c>
      <c r="C955" s="74">
        <v>12.29</v>
      </c>
      <c r="D955" s="74">
        <v>12.52</v>
      </c>
      <c r="E955" s="74">
        <v>12.13</v>
      </c>
      <c r="F955" s="74">
        <v>12.37</v>
      </c>
      <c r="G955" s="75">
        <v>2606500</v>
      </c>
      <c r="H955" s="74">
        <v>12.37</v>
      </c>
      <c r="I955" s="81">
        <f t="shared" si="70"/>
        <v>1</v>
      </c>
      <c r="J955" s="74">
        <f t="shared" si="71"/>
        <v>12.29</v>
      </c>
      <c r="K955" s="74">
        <f t="shared" si="72"/>
        <v>12.52</v>
      </c>
      <c r="L955" s="74">
        <f t="shared" si="73"/>
        <v>12.13</v>
      </c>
      <c r="M955" s="74">
        <f t="shared" si="74"/>
        <v>12.37</v>
      </c>
      <c r="N955" s="74"/>
    </row>
    <row r="956" spans="1:14" x14ac:dyDescent="0.25">
      <c r="A956">
        <v>941</v>
      </c>
      <c r="B956" s="225">
        <v>40129</v>
      </c>
      <c r="C956" s="74">
        <v>12.54</v>
      </c>
      <c r="D956" s="74">
        <v>12.71</v>
      </c>
      <c r="E956" s="74">
        <v>12.24</v>
      </c>
      <c r="F956" s="74">
        <v>12.28</v>
      </c>
      <c r="G956" s="75">
        <v>2355100</v>
      </c>
      <c r="H956" s="74">
        <v>12.28</v>
      </c>
      <c r="I956" s="81">
        <f t="shared" si="70"/>
        <v>1</v>
      </c>
      <c r="J956" s="74">
        <f t="shared" si="71"/>
        <v>12.54</v>
      </c>
      <c r="K956" s="74">
        <f t="shared" si="72"/>
        <v>12.71</v>
      </c>
      <c r="L956" s="74">
        <f t="shared" si="73"/>
        <v>12.24</v>
      </c>
      <c r="M956" s="74">
        <f t="shared" si="74"/>
        <v>12.28</v>
      </c>
      <c r="N956" s="74"/>
    </row>
    <row r="957" spans="1:14" x14ac:dyDescent="0.25">
      <c r="A957">
        <v>942</v>
      </c>
      <c r="B957" s="225">
        <v>40128</v>
      </c>
      <c r="C957" s="74">
        <v>12.3</v>
      </c>
      <c r="D957" s="74">
        <v>12.5</v>
      </c>
      <c r="E957" s="74">
        <v>12.2</v>
      </c>
      <c r="F957" s="74">
        <v>12.46</v>
      </c>
      <c r="G957" s="75">
        <v>2677600</v>
      </c>
      <c r="H957" s="74">
        <v>12.46</v>
      </c>
      <c r="I957" s="81">
        <f t="shared" si="70"/>
        <v>1</v>
      </c>
      <c r="J957" s="74">
        <f t="shared" si="71"/>
        <v>12.3</v>
      </c>
      <c r="K957" s="74">
        <f t="shared" si="72"/>
        <v>12.5</v>
      </c>
      <c r="L957" s="74">
        <f t="shared" si="73"/>
        <v>12.2</v>
      </c>
      <c r="M957" s="74">
        <f t="shared" si="74"/>
        <v>12.46</v>
      </c>
      <c r="N957" s="74"/>
    </row>
    <row r="958" spans="1:14" x14ac:dyDescent="0.25">
      <c r="A958">
        <v>943</v>
      </c>
      <c r="B958" s="225">
        <v>40127</v>
      </c>
      <c r="C958" s="74">
        <v>12.49</v>
      </c>
      <c r="D958" s="74">
        <v>12.65</v>
      </c>
      <c r="E958" s="74">
        <v>12.13</v>
      </c>
      <c r="F958" s="74">
        <v>12.2</v>
      </c>
      <c r="G958" s="75">
        <v>2446200</v>
      </c>
      <c r="H958" s="74">
        <v>12.2</v>
      </c>
      <c r="I958" s="81">
        <f t="shared" si="70"/>
        <v>1</v>
      </c>
      <c r="J958" s="74">
        <f t="shared" si="71"/>
        <v>12.49</v>
      </c>
      <c r="K958" s="74">
        <f t="shared" si="72"/>
        <v>12.65</v>
      </c>
      <c r="L958" s="74">
        <f t="shared" si="73"/>
        <v>12.13</v>
      </c>
      <c r="M958" s="74">
        <f t="shared" si="74"/>
        <v>12.2</v>
      </c>
      <c r="N958" s="74"/>
    </row>
    <row r="959" spans="1:14" x14ac:dyDescent="0.25">
      <c r="A959">
        <v>944</v>
      </c>
      <c r="B959" s="225">
        <v>40126</v>
      </c>
      <c r="C959" s="74">
        <v>12.29</v>
      </c>
      <c r="D959" s="74">
        <v>12.49</v>
      </c>
      <c r="E959" s="74">
        <v>12.28</v>
      </c>
      <c r="F959" s="74">
        <v>12.46</v>
      </c>
      <c r="G959" s="75">
        <v>2927800</v>
      </c>
      <c r="H959" s="74">
        <v>12.46</v>
      </c>
      <c r="I959" s="81">
        <f t="shared" si="70"/>
        <v>1</v>
      </c>
      <c r="J959" s="74">
        <f t="shared" si="71"/>
        <v>12.29</v>
      </c>
      <c r="K959" s="74">
        <f t="shared" si="72"/>
        <v>12.49</v>
      </c>
      <c r="L959" s="74">
        <f t="shared" si="73"/>
        <v>12.28</v>
      </c>
      <c r="M959" s="74">
        <f t="shared" si="74"/>
        <v>12.46</v>
      </c>
      <c r="N959" s="74"/>
    </row>
    <row r="960" spans="1:14" x14ac:dyDescent="0.25">
      <c r="A960">
        <v>945</v>
      </c>
      <c r="B960" s="225">
        <v>40123</v>
      </c>
      <c r="C960" s="74">
        <v>11.82</v>
      </c>
      <c r="D960" s="74">
        <v>12.42</v>
      </c>
      <c r="E960" s="74">
        <v>11.82</v>
      </c>
      <c r="F960" s="74">
        <v>12.25</v>
      </c>
      <c r="G960" s="75">
        <v>2332200</v>
      </c>
      <c r="H960" s="74">
        <v>12.25</v>
      </c>
      <c r="I960" s="81">
        <f t="shared" si="70"/>
        <v>1</v>
      </c>
      <c r="J960" s="74">
        <f t="shared" si="71"/>
        <v>11.82</v>
      </c>
      <c r="K960" s="74">
        <f t="shared" si="72"/>
        <v>12.42</v>
      </c>
      <c r="L960" s="74">
        <f t="shared" si="73"/>
        <v>11.82</v>
      </c>
      <c r="M960" s="74">
        <f t="shared" si="74"/>
        <v>12.25</v>
      </c>
      <c r="N960" s="74"/>
    </row>
    <row r="961" spans="1:14" x14ac:dyDescent="0.25">
      <c r="A961">
        <v>946</v>
      </c>
      <c r="B961" s="225">
        <v>40122</v>
      </c>
      <c r="C961" s="74">
        <v>11.99</v>
      </c>
      <c r="D961" s="74">
        <v>12.16</v>
      </c>
      <c r="E961" s="74">
        <v>11.88</v>
      </c>
      <c r="F961" s="74">
        <v>12.15</v>
      </c>
      <c r="G961" s="75">
        <v>2591500</v>
      </c>
      <c r="H961" s="74">
        <v>12.15</v>
      </c>
      <c r="I961" s="81">
        <f t="shared" si="70"/>
        <v>1</v>
      </c>
      <c r="J961" s="74">
        <f t="shared" si="71"/>
        <v>11.99</v>
      </c>
      <c r="K961" s="74">
        <f t="shared" si="72"/>
        <v>12.16</v>
      </c>
      <c r="L961" s="74">
        <f t="shared" si="73"/>
        <v>11.88</v>
      </c>
      <c r="M961" s="74">
        <f t="shared" si="74"/>
        <v>12.15</v>
      </c>
      <c r="N961" s="74"/>
    </row>
    <row r="962" spans="1:14" x14ac:dyDescent="0.25">
      <c r="A962">
        <v>947</v>
      </c>
      <c r="B962" s="225">
        <v>40121</v>
      </c>
      <c r="C962" s="74">
        <v>12.13</v>
      </c>
      <c r="D962" s="74">
        <v>12.29</v>
      </c>
      <c r="E962" s="74">
        <v>11.75</v>
      </c>
      <c r="F962" s="74">
        <v>11.77</v>
      </c>
      <c r="G962" s="75">
        <v>4551700</v>
      </c>
      <c r="H962" s="74">
        <v>11.77</v>
      </c>
      <c r="I962" s="81">
        <f t="shared" si="70"/>
        <v>1</v>
      </c>
      <c r="J962" s="74">
        <f t="shared" si="71"/>
        <v>12.13</v>
      </c>
      <c r="K962" s="74">
        <f t="shared" si="72"/>
        <v>12.29</v>
      </c>
      <c r="L962" s="74">
        <f t="shared" si="73"/>
        <v>11.75</v>
      </c>
      <c r="M962" s="74">
        <f t="shared" si="74"/>
        <v>11.77</v>
      </c>
      <c r="N962" s="74"/>
    </row>
    <row r="963" spans="1:14" x14ac:dyDescent="0.25">
      <c r="A963">
        <v>948</v>
      </c>
      <c r="B963" s="225">
        <v>40120</v>
      </c>
      <c r="C963" s="74">
        <v>11.54</v>
      </c>
      <c r="D963" s="74">
        <v>12.06</v>
      </c>
      <c r="E963" s="74">
        <v>11.5</v>
      </c>
      <c r="F963" s="74">
        <v>12.03</v>
      </c>
      <c r="G963" s="75">
        <v>5274500</v>
      </c>
      <c r="H963" s="74">
        <v>12.03</v>
      </c>
      <c r="I963" s="81">
        <f t="shared" si="70"/>
        <v>1</v>
      </c>
      <c r="J963" s="74">
        <f t="shared" si="71"/>
        <v>11.54</v>
      </c>
      <c r="K963" s="74">
        <f t="shared" si="72"/>
        <v>12.06</v>
      </c>
      <c r="L963" s="74">
        <f t="shared" si="73"/>
        <v>11.5</v>
      </c>
      <c r="M963" s="74">
        <f t="shared" si="74"/>
        <v>12.03</v>
      </c>
      <c r="N963" s="74"/>
    </row>
    <row r="964" spans="1:14" x14ac:dyDescent="0.25">
      <c r="A964">
        <v>949</v>
      </c>
      <c r="B964" s="225">
        <v>40119</v>
      </c>
      <c r="C964" s="74">
        <v>11.68</v>
      </c>
      <c r="D964" s="74">
        <v>12.09</v>
      </c>
      <c r="E964" s="74">
        <v>11.43</v>
      </c>
      <c r="F964" s="74">
        <v>11.59</v>
      </c>
      <c r="G964" s="75">
        <v>4506500</v>
      </c>
      <c r="H964" s="74">
        <v>11.59</v>
      </c>
      <c r="I964" s="81">
        <f t="shared" si="70"/>
        <v>1</v>
      </c>
      <c r="J964" s="74">
        <f t="shared" si="71"/>
        <v>11.68</v>
      </c>
      <c r="K964" s="74">
        <f t="shared" si="72"/>
        <v>12.09</v>
      </c>
      <c r="L964" s="74">
        <f t="shared" si="73"/>
        <v>11.43</v>
      </c>
      <c r="M964" s="74">
        <f t="shared" si="74"/>
        <v>11.59</v>
      </c>
      <c r="N964" s="74"/>
    </row>
    <row r="965" spans="1:14" x14ac:dyDescent="0.25">
      <c r="A965">
        <v>950</v>
      </c>
      <c r="B965" s="225">
        <v>40116</v>
      </c>
      <c r="C965" s="74">
        <v>12.21</v>
      </c>
      <c r="D965" s="74">
        <v>12.28</v>
      </c>
      <c r="E965" s="74">
        <v>11.64</v>
      </c>
      <c r="F965" s="74">
        <v>11.73</v>
      </c>
      <c r="G965" s="75">
        <v>4917500</v>
      </c>
      <c r="H965" s="74">
        <v>11.73</v>
      </c>
      <c r="I965" s="81">
        <f t="shared" si="70"/>
        <v>1</v>
      </c>
      <c r="J965" s="74">
        <f t="shared" si="71"/>
        <v>12.21</v>
      </c>
      <c r="K965" s="74">
        <f t="shared" si="72"/>
        <v>12.28</v>
      </c>
      <c r="L965" s="74">
        <f t="shared" si="73"/>
        <v>11.64</v>
      </c>
      <c r="M965" s="74">
        <f t="shared" si="74"/>
        <v>11.73</v>
      </c>
      <c r="N965" s="74"/>
    </row>
    <row r="966" spans="1:14" x14ac:dyDescent="0.25">
      <c r="A966">
        <v>951</v>
      </c>
      <c r="B966" s="225">
        <v>40115</v>
      </c>
      <c r="C966" s="74">
        <v>12.08</v>
      </c>
      <c r="D966" s="74">
        <v>12.38</v>
      </c>
      <c r="E966" s="74">
        <v>12</v>
      </c>
      <c r="F966" s="74">
        <v>12.25</v>
      </c>
      <c r="G966" s="75">
        <v>4127100</v>
      </c>
      <c r="H966" s="74">
        <v>12.25</v>
      </c>
      <c r="I966" s="81">
        <f t="shared" si="70"/>
        <v>1</v>
      </c>
      <c r="J966" s="74">
        <f t="shared" si="71"/>
        <v>12.08</v>
      </c>
      <c r="K966" s="74">
        <f t="shared" si="72"/>
        <v>12.38</v>
      </c>
      <c r="L966" s="74">
        <f t="shared" si="73"/>
        <v>12</v>
      </c>
      <c r="M966" s="74">
        <f t="shared" si="74"/>
        <v>12.25</v>
      </c>
      <c r="N966" s="74"/>
    </row>
    <row r="967" spans="1:14" x14ac:dyDescent="0.25">
      <c r="A967">
        <v>952</v>
      </c>
      <c r="B967" s="225">
        <v>40114</v>
      </c>
      <c r="C967" s="74">
        <v>12.05</v>
      </c>
      <c r="D967" s="74">
        <v>12.31</v>
      </c>
      <c r="E967" s="74">
        <v>11.75</v>
      </c>
      <c r="F967" s="74">
        <v>11.76</v>
      </c>
      <c r="G967" s="75">
        <v>5453800</v>
      </c>
      <c r="H967" s="74">
        <v>11.76</v>
      </c>
      <c r="I967" s="81">
        <f t="shared" si="70"/>
        <v>1</v>
      </c>
      <c r="J967" s="74">
        <f t="shared" si="71"/>
        <v>12.05</v>
      </c>
      <c r="K967" s="74">
        <f t="shared" si="72"/>
        <v>12.31</v>
      </c>
      <c r="L967" s="74">
        <f t="shared" si="73"/>
        <v>11.75</v>
      </c>
      <c r="M967" s="74">
        <f t="shared" si="74"/>
        <v>11.76</v>
      </c>
      <c r="N967" s="74"/>
    </row>
    <row r="968" spans="1:14" x14ac:dyDescent="0.25">
      <c r="A968">
        <v>953</v>
      </c>
      <c r="B968" s="225">
        <v>40113</v>
      </c>
      <c r="C968" s="74">
        <v>12.31</v>
      </c>
      <c r="D968" s="74">
        <v>12.45</v>
      </c>
      <c r="E968" s="74">
        <v>11.75</v>
      </c>
      <c r="F968" s="74">
        <v>11.86</v>
      </c>
      <c r="G968" s="75">
        <v>8003100</v>
      </c>
      <c r="H968" s="74">
        <v>11.86</v>
      </c>
      <c r="I968" s="81">
        <f t="shared" si="70"/>
        <v>1</v>
      </c>
      <c r="J968" s="74">
        <f t="shared" si="71"/>
        <v>12.31</v>
      </c>
      <c r="K968" s="74">
        <f t="shared" si="72"/>
        <v>12.45</v>
      </c>
      <c r="L968" s="74">
        <f t="shared" si="73"/>
        <v>11.75</v>
      </c>
      <c r="M968" s="74">
        <f t="shared" si="74"/>
        <v>11.86</v>
      </c>
      <c r="N968" s="74"/>
    </row>
    <row r="969" spans="1:14" x14ac:dyDescent="0.25">
      <c r="A969">
        <v>954</v>
      </c>
      <c r="B969" s="225">
        <v>40112</v>
      </c>
      <c r="C969" s="74">
        <v>12.82</v>
      </c>
      <c r="D969" s="74">
        <v>13.09</v>
      </c>
      <c r="E969" s="74">
        <v>12.3</v>
      </c>
      <c r="F969" s="74">
        <v>12.43</v>
      </c>
      <c r="G969" s="75">
        <v>5796300</v>
      </c>
      <c r="H969" s="74">
        <v>12.43</v>
      </c>
      <c r="I969" s="81">
        <f t="shared" si="70"/>
        <v>1</v>
      </c>
      <c r="J969" s="74">
        <f t="shared" si="71"/>
        <v>12.82</v>
      </c>
      <c r="K969" s="74">
        <f t="shared" si="72"/>
        <v>13.09</v>
      </c>
      <c r="L969" s="74">
        <f t="shared" si="73"/>
        <v>12.3</v>
      </c>
      <c r="M969" s="74">
        <f t="shared" si="74"/>
        <v>12.43</v>
      </c>
      <c r="N969" s="74"/>
    </row>
    <row r="970" spans="1:14" x14ac:dyDescent="0.25">
      <c r="A970">
        <v>955</v>
      </c>
      <c r="B970" s="225">
        <v>40109</v>
      </c>
      <c r="C970" s="74">
        <v>13.64</v>
      </c>
      <c r="D970" s="74">
        <v>13.68</v>
      </c>
      <c r="E970" s="74">
        <v>12.65</v>
      </c>
      <c r="F970" s="74">
        <v>12.69</v>
      </c>
      <c r="G970" s="75">
        <v>7991200</v>
      </c>
      <c r="H970" s="74">
        <v>12.69</v>
      </c>
      <c r="I970" s="81">
        <f t="shared" si="70"/>
        <v>1</v>
      </c>
      <c r="J970" s="74">
        <f t="shared" si="71"/>
        <v>13.64</v>
      </c>
      <c r="K970" s="74">
        <f t="shared" si="72"/>
        <v>13.68</v>
      </c>
      <c r="L970" s="74">
        <f t="shared" si="73"/>
        <v>12.65</v>
      </c>
      <c r="M970" s="74">
        <f t="shared" si="74"/>
        <v>12.69</v>
      </c>
      <c r="N970" s="74"/>
    </row>
    <row r="971" spans="1:14" x14ac:dyDescent="0.25">
      <c r="A971">
        <v>956</v>
      </c>
      <c r="B971" s="225">
        <v>40108</v>
      </c>
      <c r="C971" s="74">
        <v>13.85</v>
      </c>
      <c r="D971" s="74">
        <v>13.93</v>
      </c>
      <c r="E971" s="74">
        <v>13.08</v>
      </c>
      <c r="F971" s="74">
        <v>13.46</v>
      </c>
      <c r="G971" s="75">
        <v>8492400</v>
      </c>
      <c r="H971" s="74">
        <v>13.46</v>
      </c>
      <c r="I971" s="81">
        <f t="shared" si="70"/>
        <v>1</v>
      </c>
      <c r="J971" s="74">
        <f t="shared" si="71"/>
        <v>13.85</v>
      </c>
      <c r="K971" s="74">
        <f t="shared" si="72"/>
        <v>13.93</v>
      </c>
      <c r="L971" s="74">
        <f t="shared" si="73"/>
        <v>13.08</v>
      </c>
      <c r="M971" s="74">
        <f t="shared" si="74"/>
        <v>13.46</v>
      </c>
      <c r="N971" s="74"/>
    </row>
    <row r="972" spans="1:14" x14ac:dyDescent="0.25">
      <c r="A972">
        <v>957</v>
      </c>
      <c r="B972" s="225">
        <v>40107</v>
      </c>
      <c r="C972" s="74">
        <v>14.06</v>
      </c>
      <c r="D972" s="74">
        <v>14.4</v>
      </c>
      <c r="E972" s="74">
        <v>13.78</v>
      </c>
      <c r="F972" s="74">
        <v>13.79</v>
      </c>
      <c r="G972" s="75">
        <v>4531100</v>
      </c>
      <c r="H972" s="74">
        <v>13.79</v>
      </c>
      <c r="I972" s="81">
        <f t="shared" si="70"/>
        <v>1</v>
      </c>
      <c r="J972" s="74">
        <f t="shared" si="71"/>
        <v>14.06</v>
      </c>
      <c r="K972" s="74">
        <f t="shared" si="72"/>
        <v>14.4</v>
      </c>
      <c r="L972" s="74">
        <f t="shared" si="73"/>
        <v>13.78</v>
      </c>
      <c r="M972" s="74">
        <f t="shared" si="74"/>
        <v>13.79</v>
      </c>
      <c r="N972" s="74"/>
    </row>
    <row r="973" spans="1:14" x14ac:dyDescent="0.25">
      <c r="A973">
        <v>958</v>
      </c>
      <c r="B973" s="225">
        <v>40106</v>
      </c>
      <c r="C973" s="74">
        <v>14.34</v>
      </c>
      <c r="D973" s="74">
        <v>14.57</v>
      </c>
      <c r="E973" s="74">
        <v>14.03</v>
      </c>
      <c r="F973" s="74">
        <v>14.11</v>
      </c>
      <c r="G973" s="75">
        <v>6246900</v>
      </c>
      <c r="H973" s="74">
        <v>14.11</v>
      </c>
      <c r="I973" s="81">
        <f t="shared" si="70"/>
        <v>1</v>
      </c>
      <c r="J973" s="74">
        <f t="shared" si="71"/>
        <v>14.34</v>
      </c>
      <c r="K973" s="74">
        <f t="shared" si="72"/>
        <v>14.57</v>
      </c>
      <c r="L973" s="74">
        <f t="shared" si="73"/>
        <v>14.03</v>
      </c>
      <c r="M973" s="74">
        <f t="shared" si="74"/>
        <v>14.11</v>
      </c>
      <c r="N973" s="74"/>
    </row>
    <row r="974" spans="1:14" x14ac:dyDescent="0.25">
      <c r="A974">
        <v>959</v>
      </c>
      <c r="B974" s="225">
        <v>40105</v>
      </c>
      <c r="C974" s="74">
        <v>13.94</v>
      </c>
      <c r="D974" s="74">
        <v>14.29</v>
      </c>
      <c r="E974" s="74">
        <v>13.85</v>
      </c>
      <c r="F974" s="74">
        <v>14.19</v>
      </c>
      <c r="G974" s="75">
        <v>4356600</v>
      </c>
      <c r="H974" s="74">
        <v>14.19</v>
      </c>
      <c r="I974" s="81">
        <f t="shared" si="70"/>
        <v>1</v>
      </c>
      <c r="J974" s="74">
        <f t="shared" si="71"/>
        <v>13.94</v>
      </c>
      <c r="K974" s="74">
        <f t="shared" si="72"/>
        <v>14.29</v>
      </c>
      <c r="L974" s="74">
        <f t="shared" si="73"/>
        <v>13.85</v>
      </c>
      <c r="M974" s="74">
        <f t="shared" si="74"/>
        <v>14.19</v>
      </c>
      <c r="N974" s="74"/>
    </row>
    <row r="975" spans="1:14" x14ac:dyDescent="0.25">
      <c r="A975">
        <v>960</v>
      </c>
      <c r="B975" s="225">
        <v>40102</v>
      </c>
      <c r="C975" s="74">
        <v>14.04</v>
      </c>
      <c r="D975" s="74">
        <v>14.13</v>
      </c>
      <c r="E975" s="74">
        <v>13.79</v>
      </c>
      <c r="F975" s="74">
        <v>13.99</v>
      </c>
      <c r="G975" s="75">
        <v>5676700</v>
      </c>
      <c r="H975" s="74">
        <v>13.99</v>
      </c>
      <c r="I975" s="81">
        <f t="shared" si="70"/>
        <v>1</v>
      </c>
      <c r="J975" s="74">
        <f t="shared" si="71"/>
        <v>14.04</v>
      </c>
      <c r="K975" s="74">
        <f t="shared" si="72"/>
        <v>14.13</v>
      </c>
      <c r="L975" s="74">
        <f t="shared" si="73"/>
        <v>13.79</v>
      </c>
      <c r="M975" s="74">
        <f t="shared" si="74"/>
        <v>13.99</v>
      </c>
      <c r="N975" s="74"/>
    </row>
    <row r="976" spans="1:14" x14ac:dyDescent="0.25">
      <c r="A976">
        <v>961</v>
      </c>
      <c r="B976" s="225">
        <v>40101</v>
      </c>
      <c r="C976" s="74">
        <v>14.25</v>
      </c>
      <c r="D976" s="74">
        <v>14.33</v>
      </c>
      <c r="E976" s="74">
        <v>14</v>
      </c>
      <c r="F976" s="74">
        <v>14.17</v>
      </c>
      <c r="G976" s="75">
        <v>4877200</v>
      </c>
      <c r="H976" s="74">
        <v>14.17</v>
      </c>
      <c r="I976" s="81">
        <f t="shared" si="70"/>
        <v>1</v>
      </c>
      <c r="J976" s="74">
        <f t="shared" si="71"/>
        <v>14.25</v>
      </c>
      <c r="K976" s="74">
        <f t="shared" si="72"/>
        <v>14.33</v>
      </c>
      <c r="L976" s="74">
        <f t="shared" si="73"/>
        <v>14</v>
      </c>
      <c r="M976" s="74">
        <f t="shared" si="74"/>
        <v>14.17</v>
      </c>
      <c r="N976" s="74"/>
    </row>
    <row r="977" spans="1:14" x14ac:dyDescent="0.25">
      <c r="A977">
        <v>962</v>
      </c>
      <c r="B977" s="225">
        <v>40100</v>
      </c>
      <c r="C977" s="74">
        <v>14.21</v>
      </c>
      <c r="D977" s="74">
        <v>14.51</v>
      </c>
      <c r="E977" s="74">
        <v>13.71</v>
      </c>
      <c r="F977" s="74">
        <v>14.42</v>
      </c>
      <c r="G977" s="75">
        <v>12445800</v>
      </c>
      <c r="H977" s="74">
        <v>14.42</v>
      </c>
      <c r="I977" s="81">
        <f t="shared" ref="I977:I1040" si="75">H977/F977</f>
        <v>1</v>
      </c>
      <c r="J977" s="74">
        <f t="shared" ref="J977:J1040" si="76">ROUND($I977*C977,2)</f>
        <v>14.21</v>
      </c>
      <c r="K977" s="74">
        <f t="shared" ref="K977:K1040" si="77">ROUND($I977*D977,2)</f>
        <v>14.51</v>
      </c>
      <c r="L977" s="74">
        <f t="shared" ref="L977:L1040" si="78">ROUND($I977*E977,2)</f>
        <v>13.71</v>
      </c>
      <c r="M977" s="74">
        <f t="shared" ref="M977:M1040" si="79">ROUND($I977*F977,2)</f>
        <v>14.42</v>
      </c>
      <c r="N977" s="74"/>
    </row>
    <row r="978" spans="1:14" x14ac:dyDescent="0.25">
      <c r="A978">
        <v>963</v>
      </c>
      <c r="B978" s="225">
        <v>40099</v>
      </c>
      <c r="C978" s="74">
        <v>13.5</v>
      </c>
      <c r="D978" s="74">
        <v>13.64</v>
      </c>
      <c r="E978" s="74">
        <v>13.33</v>
      </c>
      <c r="F978" s="74">
        <v>13.46</v>
      </c>
      <c r="G978" s="75">
        <v>6723300</v>
      </c>
      <c r="H978" s="74">
        <v>13.46</v>
      </c>
      <c r="I978" s="81">
        <f t="shared" si="75"/>
        <v>1</v>
      </c>
      <c r="J978" s="74">
        <f t="shared" si="76"/>
        <v>13.5</v>
      </c>
      <c r="K978" s="74">
        <f t="shared" si="77"/>
        <v>13.64</v>
      </c>
      <c r="L978" s="74">
        <f t="shared" si="78"/>
        <v>13.33</v>
      </c>
      <c r="M978" s="74">
        <f t="shared" si="79"/>
        <v>13.46</v>
      </c>
      <c r="N978" s="74"/>
    </row>
    <row r="979" spans="1:14" x14ac:dyDescent="0.25">
      <c r="A979">
        <v>964</v>
      </c>
      <c r="B979" s="225">
        <v>40098</v>
      </c>
      <c r="C979" s="74">
        <v>13</v>
      </c>
      <c r="D979" s="74">
        <v>13.65</v>
      </c>
      <c r="E979" s="74">
        <v>12.96</v>
      </c>
      <c r="F979" s="74">
        <v>13.41</v>
      </c>
      <c r="G979" s="75">
        <v>9158800</v>
      </c>
      <c r="H979" s="74">
        <v>13.41</v>
      </c>
      <c r="I979" s="81">
        <f t="shared" si="75"/>
        <v>1</v>
      </c>
      <c r="J979" s="74">
        <f t="shared" si="76"/>
        <v>13</v>
      </c>
      <c r="K979" s="74">
        <f t="shared" si="77"/>
        <v>13.65</v>
      </c>
      <c r="L979" s="74">
        <f t="shared" si="78"/>
        <v>12.96</v>
      </c>
      <c r="M979" s="74">
        <f t="shared" si="79"/>
        <v>13.41</v>
      </c>
      <c r="N979" s="74"/>
    </row>
    <row r="980" spans="1:14" x14ac:dyDescent="0.25">
      <c r="A980">
        <v>965</v>
      </c>
      <c r="B980" s="225">
        <v>40095</v>
      </c>
      <c r="C980" s="74">
        <v>12.94</v>
      </c>
      <c r="D980" s="74">
        <v>12.94</v>
      </c>
      <c r="E980" s="74">
        <v>12.49</v>
      </c>
      <c r="F980" s="74">
        <v>12.84</v>
      </c>
      <c r="G980" s="75">
        <v>6782800</v>
      </c>
      <c r="H980" s="74">
        <v>12.84</v>
      </c>
      <c r="I980" s="81">
        <f t="shared" si="75"/>
        <v>1</v>
      </c>
      <c r="J980" s="74">
        <f t="shared" si="76"/>
        <v>12.94</v>
      </c>
      <c r="K980" s="74">
        <f t="shared" si="77"/>
        <v>12.94</v>
      </c>
      <c r="L980" s="74">
        <f t="shared" si="78"/>
        <v>12.49</v>
      </c>
      <c r="M980" s="74">
        <f t="shared" si="79"/>
        <v>12.84</v>
      </c>
      <c r="N980" s="74"/>
    </row>
    <row r="981" spans="1:14" x14ac:dyDescent="0.25">
      <c r="A981">
        <v>966</v>
      </c>
      <c r="B981" s="225">
        <v>40094</v>
      </c>
      <c r="C981" s="74">
        <v>13.19</v>
      </c>
      <c r="D981" s="74">
        <v>13.66</v>
      </c>
      <c r="E981" s="74">
        <v>12.69</v>
      </c>
      <c r="F981" s="74">
        <v>12.77</v>
      </c>
      <c r="G981" s="75">
        <v>13746100</v>
      </c>
      <c r="H981" s="74">
        <v>12.77</v>
      </c>
      <c r="I981" s="81">
        <f t="shared" si="75"/>
        <v>1</v>
      </c>
      <c r="J981" s="74">
        <f t="shared" si="76"/>
        <v>13.19</v>
      </c>
      <c r="K981" s="74">
        <f t="shared" si="77"/>
        <v>13.66</v>
      </c>
      <c r="L981" s="74">
        <f t="shared" si="78"/>
        <v>12.69</v>
      </c>
      <c r="M981" s="74">
        <f t="shared" si="79"/>
        <v>12.77</v>
      </c>
      <c r="N981" s="74"/>
    </row>
    <row r="982" spans="1:14" x14ac:dyDescent="0.25">
      <c r="A982">
        <v>967</v>
      </c>
      <c r="B982" s="225">
        <v>40093</v>
      </c>
      <c r="C982" s="74">
        <v>13.42</v>
      </c>
      <c r="D982" s="74">
        <v>13.62</v>
      </c>
      <c r="E982" s="74">
        <v>12.92</v>
      </c>
      <c r="F982" s="74">
        <v>13.44</v>
      </c>
      <c r="G982" s="75">
        <v>13361500</v>
      </c>
      <c r="H982" s="74">
        <v>13.44</v>
      </c>
      <c r="I982" s="81">
        <f t="shared" si="75"/>
        <v>1</v>
      </c>
      <c r="J982" s="74">
        <f t="shared" si="76"/>
        <v>13.42</v>
      </c>
      <c r="K982" s="74">
        <f t="shared" si="77"/>
        <v>13.62</v>
      </c>
      <c r="L982" s="74">
        <f t="shared" si="78"/>
        <v>12.92</v>
      </c>
      <c r="M982" s="74">
        <f t="shared" si="79"/>
        <v>13.44</v>
      </c>
      <c r="N982" s="74"/>
    </row>
    <row r="983" spans="1:14" x14ac:dyDescent="0.25">
      <c r="A983">
        <v>968</v>
      </c>
      <c r="B983" s="225">
        <v>40092</v>
      </c>
      <c r="C983" s="74">
        <v>14.33</v>
      </c>
      <c r="D983" s="74">
        <v>14.38</v>
      </c>
      <c r="E983" s="74">
        <v>12.69</v>
      </c>
      <c r="F983" s="74">
        <v>13.05</v>
      </c>
      <c r="G983" s="75">
        <v>20522800</v>
      </c>
      <c r="H983" s="74">
        <v>13.05</v>
      </c>
      <c r="I983" s="81">
        <f t="shared" si="75"/>
        <v>1</v>
      </c>
      <c r="J983" s="74">
        <f t="shared" si="76"/>
        <v>14.33</v>
      </c>
      <c r="K983" s="74">
        <f t="shared" si="77"/>
        <v>14.38</v>
      </c>
      <c r="L983" s="74">
        <f t="shared" si="78"/>
        <v>12.69</v>
      </c>
      <c r="M983" s="74">
        <f t="shared" si="79"/>
        <v>13.05</v>
      </c>
      <c r="N983" s="74"/>
    </row>
    <row r="984" spans="1:14" x14ac:dyDescent="0.25">
      <c r="A984">
        <v>969</v>
      </c>
      <c r="B984" s="225">
        <v>40091</v>
      </c>
      <c r="C984" s="74">
        <v>14.8</v>
      </c>
      <c r="D984" s="74">
        <v>15.25</v>
      </c>
      <c r="E984" s="74">
        <v>13.95</v>
      </c>
      <c r="F984" s="74">
        <v>14.17</v>
      </c>
      <c r="G984" s="75">
        <v>11144700</v>
      </c>
      <c r="H984" s="74">
        <v>14.17</v>
      </c>
      <c r="I984" s="81">
        <f t="shared" si="75"/>
        <v>1</v>
      </c>
      <c r="J984" s="74">
        <f t="shared" si="76"/>
        <v>14.8</v>
      </c>
      <c r="K984" s="74">
        <f t="shared" si="77"/>
        <v>15.25</v>
      </c>
      <c r="L984" s="74">
        <f t="shared" si="78"/>
        <v>13.95</v>
      </c>
      <c r="M984" s="74">
        <f t="shared" si="79"/>
        <v>14.17</v>
      </c>
      <c r="N984" s="74"/>
    </row>
    <row r="985" spans="1:14" x14ac:dyDescent="0.25">
      <c r="A985">
        <v>970</v>
      </c>
      <c r="B985" s="225">
        <v>40088</v>
      </c>
      <c r="C985" s="74">
        <v>14.73</v>
      </c>
      <c r="D985" s="74">
        <v>14.85</v>
      </c>
      <c r="E985" s="74">
        <v>14.4</v>
      </c>
      <c r="F985" s="74">
        <v>14.66</v>
      </c>
      <c r="G985" s="75">
        <v>6696600</v>
      </c>
      <c r="H985" s="74">
        <v>14.66</v>
      </c>
      <c r="I985" s="81">
        <f t="shared" si="75"/>
        <v>1</v>
      </c>
      <c r="J985" s="74">
        <f t="shared" si="76"/>
        <v>14.73</v>
      </c>
      <c r="K985" s="74">
        <f t="shared" si="77"/>
        <v>14.85</v>
      </c>
      <c r="L985" s="74">
        <f t="shared" si="78"/>
        <v>14.4</v>
      </c>
      <c r="M985" s="74">
        <f t="shared" si="79"/>
        <v>14.66</v>
      </c>
      <c r="N985" s="74"/>
    </row>
    <row r="986" spans="1:14" x14ac:dyDescent="0.25">
      <c r="A986">
        <v>971</v>
      </c>
      <c r="B986" s="225">
        <v>40087</v>
      </c>
      <c r="C986" s="74">
        <v>16.11</v>
      </c>
      <c r="D986" s="74">
        <v>16.170000000000002</v>
      </c>
      <c r="E986" s="74">
        <v>14.99</v>
      </c>
      <c r="F986" s="74">
        <v>15.05</v>
      </c>
      <c r="G986" s="75">
        <v>6229000</v>
      </c>
      <c r="H986" s="74">
        <v>15.05</v>
      </c>
      <c r="I986" s="81">
        <f t="shared" si="75"/>
        <v>1</v>
      </c>
      <c r="J986" s="74">
        <f t="shared" si="76"/>
        <v>16.11</v>
      </c>
      <c r="K986" s="74">
        <f t="shared" si="77"/>
        <v>16.170000000000002</v>
      </c>
      <c r="L986" s="74">
        <f t="shared" si="78"/>
        <v>14.99</v>
      </c>
      <c r="M986" s="74">
        <f t="shared" si="79"/>
        <v>15.05</v>
      </c>
      <c r="N986" s="74"/>
    </row>
    <row r="987" spans="1:14" x14ac:dyDescent="0.25">
      <c r="A987">
        <v>972</v>
      </c>
      <c r="B987" s="225">
        <v>40086</v>
      </c>
      <c r="C987" s="74">
        <v>16.29</v>
      </c>
      <c r="D987" s="74">
        <v>16.600000000000001</v>
      </c>
      <c r="E987" s="74">
        <v>15.9</v>
      </c>
      <c r="F987" s="74">
        <v>16.28</v>
      </c>
      <c r="G987" s="75">
        <v>3678600</v>
      </c>
      <c r="H987" s="74">
        <v>16.28</v>
      </c>
      <c r="I987" s="81">
        <f t="shared" si="75"/>
        <v>1</v>
      </c>
      <c r="J987" s="74">
        <f t="shared" si="76"/>
        <v>16.29</v>
      </c>
      <c r="K987" s="74">
        <f t="shared" si="77"/>
        <v>16.600000000000001</v>
      </c>
      <c r="L987" s="74">
        <f t="shared" si="78"/>
        <v>15.9</v>
      </c>
      <c r="M987" s="74">
        <f t="shared" si="79"/>
        <v>16.28</v>
      </c>
      <c r="N987" s="74"/>
    </row>
    <row r="988" spans="1:14" x14ac:dyDescent="0.25">
      <c r="A988">
        <v>973</v>
      </c>
      <c r="B988" s="225">
        <v>40085</v>
      </c>
      <c r="C988" s="74">
        <v>16.239999999999998</v>
      </c>
      <c r="D988" s="74">
        <v>16.46</v>
      </c>
      <c r="E988" s="74">
        <v>16.11</v>
      </c>
      <c r="F988" s="74">
        <v>16.260000000000002</v>
      </c>
      <c r="G988" s="75">
        <v>3052400</v>
      </c>
      <c r="H988" s="74">
        <v>16.260000000000002</v>
      </c>
      <c r="I988" s="81">
        <f t="shared" si="75"/>
        <v>1</v>
      </c>
      <c r="J988" s="74">
        <f t="shared" si="76"/>
        <v>16.239999999999998</v>
      </c>
      <c r="K988" s="74">
        <f t="shared" si="77"/>
        <v>16.46</v>
      </c>
      <c r="L988" s="74">
        <f t="shared" si="78"/>
        <v>16.11</v>
      </c>
      <c r="M988" s="74">
        <f t="shared" si="79"/>
        <v>16.260000000000002</v>
      </c>
      <c r="N988" s="74"/>
    </row>
    <row r="989" spans="1:14" x14ac:dyDescent="0.25">
      <c r="A989">
        <v>974</v>
      </c>
      <c r="B989" s="225">
        <v>40084</v>
      </c>
      <c r="C989" s="74">
        <v>15.6</v>
      </c>
      <c r="D989" s="74">
        <v>16.329999999999998</v>
      </c>
      <c r="E989" s="74">
        <v>15.59</v>
      </c>
      <c r="F989" s="74">
        <v>16.2</v>
      </c>
      <c r="G989" s="75">
        <v>3496600</v>
      </c>
      <c r="H989" s="74">
        <v>16.2</v>
      </c>
      <c r="I989" s="81">
        <f t="shared" si="75"/>
        <v>1</v>
      </c>
      <c r="J989" s="74">
        <f t="shared" si="76"/>
        <v>15.6</v>
      </c>
      <c r="K989" s="74">
        <f t="shared" si="77"/>
        <v>16.329999999999998</v>
      </c>
      <c r="L989" s="74">
        <f t="shared" si="78"/>
        <v>15.59</v>
      </c>
      <c r="M989" s="74">
        <f t="shared" si="79"/>
        <v>16.2</v>
      </c>
      <c r="N989" s="74"/>
    </row>
    <row r="990" spans="1:14" x14ac:dyDescent="0.25">
      <c r="A990">
        <v>975</v>
      </c>
      <c r="B990" s="225">
        <v>40081</v>
      </c>
      <c r="C990" s="74">
        <v>15.56</v>
      </c>
      <c r="D990" s="74">
        <v>15.73</v>
      </c>
      <c r="E990" s="74">
        <v>15.41</v>
      </c>
      <c r="F990" s="74">
        <v>15.49</v>
      </c>
      <c r="G990" s="75">
        <v>2533500</v>
      </c>
      <c r="H990" s="74">
        <v>15.49</v>
      </c>
      <c r="I990" s="81">
        <f t="shared" si="75"/>
        <v>1</v>
      </c>
      <c r="J990" s="74">
        <f t="shared" si="76"/>
        <v>15.56</v>
      </c>
      <c r="K990" s="74">
        <f t="shared" si="77"/>
        <v>15.73</v>
      </c>
      <c r="L990" s="74">
        <f t="shared" si="78"/>
        <v>15.41</v>
      </c>
      <c r="M990" s="74">
        <f t="shared" si="79"/>
        <v>15.49</v>
      </c>
      <c r="N990" s="74"/>
    </row>
    <row r="991" spans="1:14" x14ac:dyDescent="0.25">
      <c r="A991">
        <v>976</v>
      </c>
      <c r="B991" s="225">
        <v>40080</v>
      </c>
      <c r="C991" s="74">
        <v>16.440000000000001</v>
      </c>
      <c r="D991" s="74">
        <v>16.46</v>
      </c>
      <c r="E991" s="74">
        <v>15.6</v>
      </c>
      <c r="F991" s="74">
        <v>15.87</v>
      </c>
      <c r="G991" s="75">
        <v>2854800</v>
      </c>
      <c r="H991" s="74">
        <v>15.87</v>
      </c>
      <c r="I991" s="81">
        <f t="shared" si="75"/>
        <v>1</v>
      </c>
      <c r="J991" s="74">
        <f t="shared" si="76"/>
        <v>16.440000000000001</v>
      </c>
      <c r="K991" s="74">
        <f t="shared" si="77"/>
        <v>16.46</v>
      </c>
      <c r="L991" s="74">
        <f t="shared" si="78"/>
        <v>15.6</v>
      </c>
      <c r="M991" s="74">
        <f t="shared" si="79"/>
        <v>15.87</v>
      </c>
      <c r="N991" s="74"/>
    </row>
    <row r="992" spans="1:14" x14ac:dyDescent="0.25">
      <c r="A992">
        <v>977</v>
      </c>
      <c r="B992" s="225">
        <v>40079</v>
      </c>
      <c r="C992" s="74">
        <v>16.53</v>
      </c>
      <c r="D992" s="74">
        <v>16.64</v>
      </c>
      <c r="E992" s="74">
        <v>16.170000000000002</v>
      </c>
      <c r="F992" s="74">
        <v>16.21</v>
      </c>
      <c r="G992" s="75">
        <v>2033800</v>
      </c>
      <c r="H992" s="74">
        <v>16.21</v>
      </c>
      <c r="I992" s="81">
        <f t="shared" si="75"/>
        <v>1</v>
      </c>
      <c r="J992" s="74">
        <f t="shared" si="76"/>
        <v>16.53</v>
      </c>
      <c r="K992" s="74">
        <f t="shared" si="77"/>
        <v>16.64</v>
      </c>
      <c r="L992" s="74">
        <f t="shared" si="78"/>
        <v>16.170000000000002</v>
      </c>
      <c r="M992" s="74">
        <f t="shared" si="79"/>
        <v>16.21</v>
      </c>
      <c r="N992" s="74"/>
    </row>
    <row r="993" spans="1:14" x14ac:dyDescent="0.25">
      <c r="A993">
        <v>978</v>
      </c>
      <c r="B993" s="225">
        <v>40078</v>
      </c>
      <c r="C993" s="74">
        <v>16.350000000000001</v>
      </c>
      <c r="D993" s="74">
        <v>16.63</v>
      </c>
      <c r="E993" s="74">
        <v>16.27</v>
      </c>
      <c r="F993" s="74">
        <v>16.5</v>
      </c>
      <c r="G993" s="75">
        <v>2060500</v>
      </c>
      <c r="H993" s="74">
        <v>16.5</v>
      </c>
      <c r="I993" s="81">
        <f t="shared" si="75"/>
        <v>1</v>
      </c>
      <c r="J993" s="74">
        <f t="shared" si="76"/>
        <v>16.350000000000001</v>
      </c>
      <c r="K993" s="74">
        <f t="shared" si="77"/>
        <v>16.63</v>
      </c>
      <c r="L993" s="74">
        <f t="shared" si="78"/>
        <v>16.27</v>
      </c>
      <c r="M993" s="74">
        <f t="shared" si="79"/>
        <v>16.5</v>
      </c>
      <c r="N993" s="74"/>
    </row>
    <row r="994" spans="1:14" x14ac:dyDescent="0.25">
      <c r="A994">
        <v>979</v>
      </c>
      <c r="B994" s="225">
        <v>40077</v>
      </c>
      <c r="C994" s="74">
        <v>15.47</v>
      </c>
      <c r="D994" s="74">
        <v>16.5</v>
      </c>
      <c r="E994" s="74">
        <v>15.47</v>
      </c>
      <c r="F994" s="74">
        <v>16.190000000000001</v>
      </c>
      <c r="G994" s="75">
        <v>5035100</v>
      </c>
      <c r="H994" s="74">
        <v>16.190000000000001</v>
      </c>
      <c r="I994" s="81">
        <f t="shared" si="75"/>
        <v>1</v>
      </c>
      <c r="J994" s="74">
        <f t="shared" si="76"/>
        <v>15.47</v>
      </c>
      <c r="K994" s="74">
        <f t="shared" si="77"/>
        <v>16.5</v>
      </c>
      <c r="L994" s="74">
        <f t="shared" si="78"/>
        <v>15.47</v>
      </c>
      <c r="M994" s="74">
        <f t="shared" si="79"/>
        <v>16.190000000000001</v>
      </c>
      <c r="N994" s="74"/>
    </row>
    <row r="995" spans="1:14" x14ac:dyDescent="0.25">
      <c r="A995">
        <v>980</v>
      </c>
      <c r="B995" s="225">
        <v>40074</v>
      </c>
      <c r="C995" s="74">
        <v>16.12</v>
      </c>
      <c r="D995" s="74">
        <v>16.25</v>
      </c>
      <c r="E995" s="74">
        <v>15.74</v>
      </c>
      <c r="F995" s="74">
        <v>16.03</v>
      </c>
      <c r="G995" s="75">
        <v>3574000</v>
      </c>
      <c r="H995" s="74">
        <v>16.03</v>
      </c>
      <c r="I995" s="81">
        <f t="shared" si="75"/>
        <v>1</v>
      </c>
      <c r="J995" s="74">
        <f t="shared" si="76"/>
        <v>16.12</v>
      </c>
      <c r="K995" s="74">
        <f t="shared" si="77"/>
        <v>16.25</v>
      </c>
      <c r="L995" s="74">
        <f t="shared" si="78"/>
        <v>15.74</v>
      </c>
      <c r="M995" s="74">
        <f t="shared" si="79"/>
        <v>16.03</v>
      </c>
      <c r="N995" s="74"/>
    </row>
    <row r="996" spans="1:14" x14ac:dyDescent="0.25">
      <c r="A996">
        <v>981</v>
      </c>
      <c r="B996" s="225">
        <v>40073</v>
      </c>
      <c r="C996" s="74">
        <v>16.21</v>
      </c>
      <c r="D996" s="74">
        <v>16.63</v>
      </c>
      <c r="E996" s="74">
        <v>16.03</v>
      </c>
      <c r="F996" s="74">
        <v>16.2</v>
      </c>
      <c r="G996" s="75">
        <v>2730900</v>
      </c>
      <c r="H996" s="74">
        <v>16.2</v>
      </c>
      <c r="I996" s="81">
        <f t="shared" si="75"/>
        <v>1</v>
      </c>
      <c r="J996" s="74">
        <f t="shared" si="76"/>
        <v>16.21</v>
      </c>
      <c r="K996" s="74">
        <f t="shared" si="77"/>
        <v>16.63</v>
      </c>
      <c r="L996" s="74">
        <f t="shared" si="78"/>
        <v>16.03</v>
      </c>
      <c r="M996" s="74">
        <f t="shared" si="79"/>
        <v>16.2</v>
      </c>
      <c r="N996" s="74"/>
    </row>
    <row r="997" spans="1:14" x14ac:dyDescent="0.25">
      <c r="A997">
        <v>982</v>
      </c>
      <c r="B997" s="225">
        <v>40072</v>
      </c>
      <c r="C997" s="74">
        <v>16.05</v>
      </c>
      <c r="D997" s="74">
        <v>16.32</v>
      </c>
      <c r="E997" s="74">
        <v>15.9</v>
      </c>
      <c r="F997" s="74">
        <v>16.25</v>
      </c>
      <c r="G997" s="75">
        <v>4031200</v>
      </c>
      <c r="H997" s="74">
        <v>16.25</v>
      </c>
      <c r="I997" s="81">
        <f t="shared" si="75"/>
        <v>1</v>
      </c>
      <c r="J997" s="74">
        <f t="shared" si="76"/>
        <v>16.05</v>
      </c>
      <c r="K997" s="74">
        <f t="shared" si="77"/>
        <v>16.32</v>
      </c>
      <c r="L997" s="74">
        <f t="shared" si="78"/>
        <v>15.9</v>
      </c>
      <c r="M997" s="74">
        <f t="shared" si="79"/>
        <v>16.25</v>
      </c>
      <c r="N997" s="74"/>
    </row>
    <row r="998" spans="1:14" x14ac:dyDescent="0.25">
      <c r="A998">
        <v>983</v>
      </c>
      <c r="B998" s="225">
        <v>40071</v>
      </c>
      <c r="C998" s="74">
        <v>15.75</v>
      </c>
      <c r="D998" s="74">
        <v>16.079999999999998</v>
      </c>
      <c r="E998" s="74">
        <v>15.53</v>
      </c>
      <c r="F998" s="74">
        <v>15.9</v>
      </c>
      <c r="G998" s="75">
        <v>3975700</v>
      </c>
      <c r="H998" s="74">
        <v>15.9</v>
      </c>
      <c r="I998" s="81">
        <f t="shared" si="75"/>
        <v>1</v>
      </c>
      <c r="J998" s="74">
        <f t="shared" si="76"/>
        <v>15.75</v>
      </c>
      <c r="K998" s="74">
        <f t="shared" si="77"/>
        <v>16.079999999999998</v>
      </c>
      <c r="L998" s="74">
        <f t="shared" si="78"/>
        <v>15.53</v>
      </c>
      <c r="M998" s="74">
        <f t="shared" si="79"/>
        <v>15.9</v>
      </c>
      <c r="N998" s="74"/>
    </row>
    <row r="999" spans="1:14" x14ac:dyDescent="0.25">
      <c r="A999">
        <v>984</v>
      </c>
      <c r="B999" s="225">
        <v>40070</v>
      </c>
      <c r="C999" s="74">
        <v>15.42</v>
      </c>
      <c r="D999" s="74">
        <v>15.72</v>
      </c>
      <c r="E999" s="74">
        <v>15.31</v>
      </c>
      <c r="F999" s="74">
        <v>15.6</v>
      </c>
      <c r="G999" s="75">
        <v>4147400</v>
      </c>
      <c r="H999" s="74">
        <v>15.6</v>
      </c>
      <c r="I999" s="81">
        <f t="shared" si="75"/>
        <v>1</v>
      </c>
      <c r="J999" s="74">
        <f t="shared" si="76"/>
        <v>15.42</v>
      </c>
      <c r="K999" s="74">
        <f t="shared" si="77"/>
        <v>15.72</v>
      </c>
      <c r="L999" s="74">
        <f t="shared" si="78"/>
        <v>15.31</v>
      </c>
      <c r="M999" s="74">
        <f t="shared" si="79"/>
        <v>15.6</v>
      </c>
      <c r="N999" s="74"/>
    </row>
    <row r="1000" spans="1:14" x14ac:dyDescent="0.25">
      <c r="A1000">
        <v>985</v>
      </c>
      <c r="B1000" s="225">
        <v>40067</v>
      </c>
      <c r="C1000" s="74">
        <v>15.67</v>
      </c>
      <c r="D1000" s="74">
        <v>16</v>
      </c>
      <c r="E1000" s="74">
        <v>15.36</v>
      </c>
      <c r="F1000" s="74">
        <v>15.83</v>
      </c>
      <c r="G1000" s="75">
        <v>6033300</v>
      </c>
      <c r="H1000" s="74">
        <v>15.83</v>
      </c>
      <c r="I1000" s="81">
        <f t="shared" si="75"/>
        <v>1</v>
      </c>
      <c r="J1000" s="74">
        <f t="shared" si="76"/>
        <v>15.67</v>
      </c>
      <c r="K1000" s="74">
        <f t="shared" si="77"/>
        <v>16</v>
      </c>
      <c r="L1000" s="74">
        <f t="shared" si="78"/>
        <v>15.36</v>
      </c>
      <c r="M1000" s="74">
        <f t="shared" si="79"/>
        <v>15.83</v>
      </c>
      <c r="N1000" s="74"/>
    </row>
    <row r="1001" spans="1:14" x14ac:dyDescent="0.25">
      <c r="A1001">
        <v>986</v>
      </c>
      <c r="B1001" s="225">
        <v>40066</v>
      </c>
      <c r="C1001" s="74">
        <v>15.01</v>
      </c>
      <c r="D1001" s="74">
        <v>15.75</v>
      </c>
      <c r="E1001" s="74">
        <v>14.86</v>
      </c>
      <c r="F1001" s="74">
        <v>15.67</v>
      </c>
      <c r="G1001" s="75">
        <v>7027400</v>
      </c>
      <c r="H1001" s="74">
        <v>15.67</v>
      </c>
      <c r="I1001" s="81">
        <f t="shared" si="75"/>
        <v>1</v>
      </c>
      <c r="J1001" s="74">
        <f t="shared" si="76"/>
        <v>15.01</v>
      </c>
      <c r="K1001" s="74">
        <f t="shared" si="77"/>
        <v>15.75</v>
      </c>
      <c r="L1001" s="74">
        <f t="shared" si="78"/>
        <v>14.86</v>
      </c>
      <c r="M1001" s="74">
        <f t="shared" si="79"/>
        <v>15.67</v>
      </c>
      <c r="N1001" s="74"/>
    </row>
    <row r="1002" spans="1:14" x14ac:dyDescent="0.25">
      <c r="A1002">
        <v>987</v>
      </c>
      <c r="B1002" s="225">
        <v>40065</v>
      </c>
      <c r="C1002" s="74">
        <v>14.42</v>
      </c>
      <c r="D1002" s="74">
        <v>15.26</v>
      </c>
      <c r="E1002" s="74">
        <v>14.3</v>
      </c>
      <c r="F1002" s="74">
        <v>14.82</v>
      </c>
      <c r="G1002" s="75">
        <v>8586000</v>
      </c>
      <c r="H1002" s="74">
        <v>14.82</v>
      </c>
      <c r="I1002" s="81">
        <f t="shared" si="75"/>
        <v>1</v>
      </c>
      <c r="J1002" s="74">
        <f t="shared" si="76"/>
        <v>14.42</v>
      </c>
      <c r="K1002" s="74">
        <f t="shared" si="77"/>
        <v>15.26</v>
      </c>
      <c r="L1002" s="74">
        <f t="shared" si="78"/>
        <v>14.3</v>
      </c>
      <c r="M1002" s="74">
        <f t="shared" si="79"/>
        <v>14.82</v>
      </c>
      <c r="N1002" s="74"/>
    </row>
    <row r="1003" spans="1:14" x14ac:dyDescent="0.25">
      <c r="A1003">
        <v>988</v>
      </c>
      <c r="B1003" s="225">
        <v>40064</v>
      </c>
      <c r="C1003" s="74">
        <v>13.82</v>
      </c>
      <c r="D1003" s="74">
        <v>14.51</v>
      </c>
      <c r="E1003" s="74">
        <v>13.79</v>
      </c>
      <c r="F1003" s="74">
        <v>14.43</v>
      </c>
      <c r="G1003" s="75">
        <v>6856000</v>
      </c>
      <c r="H1003" s="74">
        <v>14.43</v>
      </c>
      <c r="I1003" s="81">
        <f t="shared" si="75"/>
        <v>1</v>
      </c>
      <c r="J1003" s="74">
        <f t="shared" si="76"/>
        <v>13.82</v>
      </c>
      <c r="K1003" s="74">
        <f t="shared" si="77"/>
        <v>14.51</v>
      </c>
      <c r="L1003" s="74">
        <f t="shared" si="78"/>
        <v>13.79</v>
      </c>
      <c r="M1003" s="74">
        <f t="shared" si="79"/>
        <v>14.43</v>
      </c>
      <c r="N1003" s="74"/>
    </row>
    <row r="1004" spans="1:14" x14ac:dyDescent="0.25">
      <c r="A1004">
        <v>989</v>
      </c>
      <c r="B1004" s="225">
        <v>40060</v>
      </c>
      <c r="C1004" s="74">
        <v>13.16</v>
      </c>
      <c r="D1004" s="74">
        <v>13.79</v>
      </c>
      <c r="E1004" s="74">
        <v>13.01</v>
      </c>
      <c r="F1004" s="74">
        <v>13.65</v>
      </c>
      <c r="G1004" s="75">
        <v>6257100</v>
      </c>
      <c r="H1004" s="74">
        <v>13.65</v>
      </c>
      <c r="I1004" s="81">
        <f t="shared" si="75"/>
        <v>1</v>
      </c>
      <c r="J1004" s="74">
        <f t="shared" si="76"/>
        <v>13.16</v>
      </c>
      <c r="K1004" s="74">
        <f t="shared" si="77"/>
        <v>13.79</v>
      </c>
      <c r="L1004" s="74">
        <f t="shared" si="78"/>
        <v>13.01</v>
      </c>
      <c r="M1004" s="74">
        <f t="shared" si="79"/>
        <v>13.65</v>
      </c>
      <c r="N1004" s="74"/>
    </row>
    <row r="1005" spans="1:14" x14ac:dyDescent="0.25">
      <c r="A1005">
        <v>990</v>
      </c>
      <c r="B1005" s="225">
        <v>40059</v>
      </c>
      <c r="C1005" s="74">
        <v>12.69</v>
      </c>
      <c r="D1005" s="74">
        <v>13.47</v>
      </c>
      <c r="E1005" s="74">
        <v>12.57</v>
      </c>
      <c r="F1005" s="74">
        <v>13</v>
      </c>
      <c r="G1005" s="75">
        <v>12172700</v>
      </c>
      <c r="H1005" s="74">
        <v>13</v>
      </c>
      <c r="I1005" s="81">
        <f t="shared" si="75"/>
        <v>1</v>
      </c>
      <c r="J1005" s="74">
        <f t="shared" si="76"/>
        <v>12.69</v>
      </c>
      <c r="K1005" s="74">
        <f t="shared" si="77"/>
        <v>13.47</v>
      </c>
      <c r="L1005" s="74">
        <f t="shared" si="78"/>
        <v>12.57</v>
      </c>
      <c r="M1005" s="74">
        <f t="shared" si="79"/>
        <v>13</v>
      </c>
      <c r="N1005" s="74"/>
    </row>
    <row r="1006" spans="1:14" x14ac:dyDescent="0.25">
      <c r="A1006">
        <v>991</v>
      </c>
      <c r="B1006" s="225">
        <v>40058</v>
      </c>
      <c r="C1006" s="74">
        <v>12.33</v>
      </c>
      <c r="D1006" s="74">
        <v>12.47</v>
      </c>
      <c r="E1006" s="74">
        <v>12.1</v>
      </c>
      <c r="F1006" s="74">
        <v>12.27</v>
      </c>
      <c r="G1006" s="75">
        <v>5801300</v>
      </c>
      <c r="H1006" s="74">
        <v>12.27</v>
      </c>
      <c r="I1006" s="81">
        <f t="shared" si="75"/>
        <v>1</v>
      </c>
      <c r="J1006" s="74">
        <f t="shared" si="76"/>
        <v>12.33</v>
      </c>
      <c r="K1006" s="74">
        <f t="shared" si="77"/>
        <v>12.47</v>
      </c>
      <c r="L1006" s="74">
        <f t="shared" si="78"/>
        <v>12.1</v>
      </c>
      <c r="M1006" s="74">
        <f t="shared" si="79"/>
        <v>12.27</v>
      </c>
      <c r="N1006" s="74"/>
    </row>
    <row r="1007" spans="1:14" x14ac:dyDescent="0.25">
      <c r="A1007">
        <v>992</v>
      </c>
      <c r="B1007" s="225">
        <v>40057</v>
      </c>
      <c r="C1007" s="74">
        <v>13.22</v>
      </c>
      <c r="D1007" s="74">
        <v>13.3</v>
      </c>
      <c r="E1007" s="74">
        <v>12.26</v>
      </c>
      <c r="F1007" s="74">
        <v>12.36</v>
      </c>
      <c r="G1007" s="75">
        <v>7892200</v>
      </c>
      <c r="H1007" s="74">
        <v>12.36</v>
      </c>
      <c r="I1007" s="81">
        <f t="shared" si="75"/>
        <v>1</v>
      </c>
      <c r="J1007" s="74">
        <f t="shared" si="76"/>
        <v>13.22</v>
      </c>
      <c r="K1007" s="74">
        <f t="shared" si="77"/>
        <v>13.3</v>
      </c>
      <c r="L1007" s="74">
        <f t="shared" si="78"/>
        <v>12.26</v>
      </c>
      <c r="M1007" s="74">
        <f t="shared" si="79"/>
        <v>12.36</v>
      </c>
      <c r="N1007" s="74"/>
    </row>
    <row r="1008" spans="1:14" x14ac:dyDescent="0.25">
      <c r="A1008">
        <v>993</v>
      </c>
      <c r="B1008" s="225">
        <v>40056</v>
      </c>
      <c r="C1008" s="74">
        <v>13.4</v>
      </c>
      <c r="D1008" s="74">
        <v>13.48</v>
      </c>
      <c r="E1008" s="74">
        <v>12.98</v>
      </c>
      <c r="F1008" s="74">
        <v>13.4</v>
      </c>
      <c r="G1008" s="75">
        <v>2402000</v>
      </c>
      <c r="H1008" s="74">
        <v>13.4</v>
      </c>
      <c r="I1008" s="81">
        <f t="shared" si="75"/>
        <v>1</v>
      </c>
      <c r="J1008" s="74">
        <f t="shared" si="76"/>
        <v>13.4</v>
      </c>
      <c r="K1008" s="74">
        <f t="shared" si="77"/>
        <v>13.48</v>
      </c>
      <c r="L1008" s="74">
        <f t="shared" si="78"/>
        <v>12.98</v>
      </c>
      <c r="M1008" s="74">
        <f t="shared" si="79"/>
        <v>13.4</v>
      </c>
      <c r="N1008" s="74"/>
    </row>
    <row r="1009" spans="1:14" x14ac:dyDescent="0.25">
      <c r="A1009">
        <v>994</v>
      </c>
      <c r="B1009" s="225">
        <v>40053</v>
      </c>
      <c r="C1009" s="74">
        <v>13.58</v>
      </c>
      <c r="D1009" s="74">
        <v>13.88</v>
      </c>
      <c r="E1009" s="74">
        <v>13.5</v>
      </c>
      <c r="F1009" s="74">
        <v>13.62</v>
      </c>
      <c r="G1009" s="75">
        <v>2556500</v>
      </c>
      <c r="H1009" s="74">
        <v>13.62</v>
      </c>
      <c r="I1009" s="81">
        <f t="shared" si="75"/>
        <v>1</v>
      </c>
      <c r="J1009" s="74">
        <f t="shared" si="76"/>
        <v>13.58</v>
      </c>
      <c r="K1009" s="74">
        <f t="shared" si="77"/>
        <v>13.88</v>
      </c>
      <c r="L1009" s="74">
        <f t="shared" si="78"/>
        <v>13.5</v>
      </c>
      <c r="M1009" s="74">
        <f t="shared" si="79"/>
        <v>13.62</v>
      </c>
      <c r="N1009" s="74"/>
    </row>
    <row r="1010" spans="1:14" x14ac:dyDescent="0.25">
      <c r="A1010">
        <v>995</v>
      </c>
      <c r="B1010" s="225">
        <v>40052</v>
      </c>
      <c r="C1010" s="74">
        <v>13.38</v>
      </c>
      <c r="D1010" s="74">
        <v>13.48</v>
      </c>
      <c r="E1010" s="74">
        <v>12.8</v>
      </c>
      <c r="F1010" s="74">
        <v>13.44</v>
      </c>
      <c r="G1010" s="75">
        <v>2855400</v>
      </c>
      <c r="H1010" s="74">
        <v>13.44</v>
      </c>
      <c r="I1010" s="81">
        <f t="shared" si="75"/>
        <v>1</v>
      </c>
      <c r="J1010" s="74">
        <f t="shared" si="76"/>
        <v>13.38</v>
      </c>
      <c r="K1010" s="74">
        <f t="shared" si="77"/>
        <v>13.48</v>
      </c>
      <c r="L1010" s="74">
        <f t="shared" si="78"/>
        <v>12.8</v>
      </c>
      <c r="M1010" s="74">
        <f t="shared" si="79"/>
        <v>13.44</v>
      </c>
      <c r="N1010" s="74"/>
    </row>
    <row r="1011" spans="1:14" x14ac:dyDescent="0.25">
      <c r="A1011">
        <v>996</v>
      </c>
      <c r="B1011" s="225">
        <v>40051</v>
      </c>
      <c r="C1011" s="74">
        <v>13.1</v>
      </c>
      <c r="D1011" s="74">
        <v>13.39</v>
      </c>
      <c r="E1011" s="74">
        <v>12.97</v>
      </c>
      <c r="F1011" s="74">
        <v>13.32</v>
      </c>
      <c r="G1011" s="75">
        <v>3240000</v>
      </c>
      <c r="H1011" s="74">
        <v>13.32</v>
      </c>
      <c r="I1011" s="81">
        <f t="shared" si="75"/>
        <v>1</v>
      </c>
      <c r="J1011" s="74">
        <f t="shared" si="76"/>
        <v>13.1</v>
      </c>
      <c r="K1011" s="74">
        <f t="shared" si="77"/>
        <v>13.39</v>
      </c>
      <c r="L1011" s="74">
        <f t="shared" si="78"/>
        <v>12.97</v>
      </c>
      <c r="M1011" s="74">
        <f t="shared" si="79"/>
        <v>13.32</v>
      </c>
      <c r="N1011" s="74"/>
    </row>
    <row r="1012" spans="1:14" x14ac:dyDescent="0.25">
      <c r="A1012">
        <v>997</v>
      </c>
      <c r="B1012" s="225">
        <v>40050</v>
      </c>
      <c r="C1012" s="74">
        <v>13.17</v>
      </c>
      <c r="D1012" s="74">
        <v>13.38</v>
      </c>
      <c r="E1012" s="74">
        <v>12.8</v>
      </c>
      <c r="F1012" s="74">
        <v>12.96</v>
      </c>
      <c r="G1012" s="75">
        <v>4132200</v>
      </c>
      <c r="H1012" s="74">
        <v>12.96</v>
      </c>
      <c r="I1012" s="81">
        <f t="shared" si="75"/>
        <v>1</v>
      </c>
      <c r="J1012" s="74">
        <f t="shared" si="76"/>
        <v>13.17</v>
      </c>
      <c r="K1012" s="74">
        <f t="shared" si="77"/>
        <v>13.38</v>
      </c>
      <c r="L1012" s="74">
        <f t="shared" si="78"/>
        <v>12.8</v>
      </c>
      <c r="M1012" s="74">
        <f t="shared" si="79"/>
        <v>12.96</v>
      </c>
      <c r="N1012" s="74"/>
    </row>
    <row r="1013" spans="1:14" x14ac:dyDescent="0.25">
      <c r="A1013">
        <v>998</v>
      </c>
      <c r="B1013" s="225">
        <v>40049</v>
      </c>
      <c r="C1013" s="74">
        <v>13.53</v>
      </c>
      <c r="D1013" s="74">
        <v>13.89</v>
      </c>
      <c r="E1013" s="74">
        <v>13.1</v>
      </c>
      <c r="F1013" s="74">
        <v>13.17</v>
      </c>
      <c r="G1013" s="75">
        <v>4743700</v>
      </c>
      <c r="H1013" s="74">
        <v>13.17</v>
      </c>
      <c r="I1013" s="81">
        <f t="shared" si="75"/>
        <v>1</v>
      </c>
      <c r="J1013" s="74">
        <f t="shared" si="76"/>
        <v>13.53</v>
      </c>
      <c r="K1013" s="74">
        <f t="shared" si="77"/>
        <v>13.89</v>
      </c>
      <c r="L1013" s="74">
        <f t="shared" si="78"/>
        <v>13.1</v>
      </c>
      <c r="M1013" s="74">
        <f t="shared" si="79"/>
        <v>13.17</v>
      </c>
      <c r="N1013" s="74"/>
    </row>
    <row r="1014" spans="1:14" x14ac:dyDescent="0.25">
      <c r="A1014">
        <v>999</v>
      </c>
      <c r="B1014" s="225">
        <v>40046</v>
      </c>
      <c r="C1014" s="74">
        <v>13.31</v>
      </c>
      <c r="D1014" s="74">
        <v>13.5</v>
      </c>
      <c r="E1014" s="74">
        <v>13.06</v>
      </c>
      <c r="F1014" s="74">
        <v>13.43</v>
      </c>
      <c r="G1014" s="75">
        <v>4332700</v>
      </c>
      <c r="H1014" s="74">
        <v>13.43</v>
      </c>
      <c r="I1014" s="81">
        <f t="shared" si="75"/>
        <v>1</v>
      </c>
      <c r="J1014" s="74">
        <f t="shared" si="76"/>
        <v>13.31</v>
      </c>
      <c r="K1014" s="74">
        <f t="shared" si="77"/>
        <v>13.5</v>
      </c>
      <c r="L1014" s="74">
        <f t="shared" si="78"/>
        <v>13.06</v>
      </c>
      <c r="M1014" s="74">
        <f t="shared" si="79"/>
        <v>13.43</v>
      </c>
      <c r="N1014" s="74"/>
    </row>
    <row r="1015" spans="1:14" x14ac:dyDescent="0.25">
      <c r="A1015">
        <v>1000</v>
      </c>
      <c r="B1015" s="225">
        <v>40045</v>
      </c>
      <c r="C1015" s="74">
        <v>13.36</v>
      </c>
      <c r="D1015" s="74">
        <v>13.65</v>
      </c>
      <c r="E1015" s="74">
        <v>12.81</v>
      </c>
      <c r="F1015" s="74">
        <v>13.05</v>
      </c>
      <c r="G1015" s="75">
        <v>8811700</v>
      </c>
      <c r="H1015" s="74">
        <v>13.05</v>
      </c>
      <c r="I1015" s="81">
        <f t="shared" si="75"/>
        <v>1</v>
      </c>
      <c r="J1015" s="74">
        <f t="shared" si="76"/>
        <v>13.36</v>
      </c>
      <c r="K1015" s="74">
        <f t="shared" si="77"/>
        <v>13.65</v>
      </c>
      <c r="L1015" s="74">
        <f t="shared" si="78"/>
        <v>12.81</v>
      </c>
      <c r="M1015" s="74">
        <f t="shared" si="79"/>
        <v>13.05</v>
      </c>
      <c r="N1015" s="74"/>
    </row>
    <row r="1016" spans="1:14" x14ac:dyDescent="0.25">
      <c r="A1016">
        <v>1001</v>
      </c>
      <c r="B1016" s="225">
        <v>40044</v>
      </c>
      <c r="C1016" s="74">
        <v>12.43</v>
      </c>
      <c r="D1016" s="74">
        <v>13.85</v>
      </c>
      <c r="E1016" s="74">
        <v>12.43</v>
      </c>
      <c r="F1016" s="74">
        <v>13.2</v>
      </c>
      <c r="G1016" s="75">
        <v>12629500</v>
      </c>
      <c r="H1016" s="74">
        <v>13.2</v>
      </c>
      <c r="I1016" s="81">
        <f t="shared" si="75"/>
        <v>1</v>
      </c>
      <c r="J1016" s="74">
        <f t="shared" si="76"/>
        <v>12.43</v>
      </c>
      <c r="K1016" s="74">
        <f t="shared" si="77"/>
        <v>13.85</v>
      </c>
      <c r="L1016" s="74">
        <f t="shared" si="78"/>
        <v>12.43</v>
      </c>
      <c r="M1016" s="74">
        <f t="shared" si="79"/>
        <v>13.2</v>
      </c>
      <c r="N1016" s="74"/>
    </row>
    <row r="1017" spans="1:14" x14ac:dyDescent="0.25">
      <c r="A1017">
        <v>1002</v>
      </c>
      <c r="B1017" s="225">
        <v>40043</v>
      </c>
      <c r="C1017" s="74">
        <v>11.88</v>
      </c>
      <c r="D1017" s="74">
        <v>12.94</v>
      </c>
      <c r="E1017" s="74">
        <v>11.8</v>
      </c>
      <c r="F1017" s="74">
        <v>12.81</v>
      </c>
      <c r="G1017" s="75">
        <v>7897200</v>
      </c>
      <c r="H1017" s="74">
        <v>12.81</v>
      </c>
      <c r="I1017" s="81">
        <f t="shared" si="75"/>
        <v>1</v>
      </c>
      <c r="J1017" s="74">
        <f t="shared" si="76"/>
        <v>11.88</v>
      </c>
      <c r="K1017" s="74">
        <f t="shared" si="77"/>
        <v>12.94</v>
      </c>
      <c r="L1017" s="74">
        <f t="shared" si="78"/>
        <v>11.8</v>
      </c>
      <c r="M1017" s="74">
        <f t="shared" si="79"/>
        <v>12.81</v>
      </c>
      <c r="N1017" s="74"/>
    </row>
    <row r="1018" spans="1:14" x14ac:dyDescent="0.25">
      <c r="A1018">
        <v>1003</v>
      </c>
      <c r="B1018" s="225">
        <v>40042</v>
      </c>
      <c r="C1018" s="74">
        <v>12.14</v>
      </c>
      <c r="D1018" s="74">
        <v>12.14</v>
      </c>
      <c r="E1018" s="74">
        <v>11.72</v>
      </c>
      <c r="F1018" s="74">
        <v>11.75</v>
      </c>
      <c r="G1018" s="75">
        <v>2758600</v>
      </c>
      <c r="H1018" s="74">
        <v>11.75</v>
      </c>
      <c r="I1018" s="81">
        <f t="shared" si="75"/>
        <v>1</v>
      </c>
      <c r="J1018" s="74">
        <f t="shared" si="76"/>
        <v>12.14</v>
      </c>
      <c r="K1018" s="74">
        <f t="shared" si="77"/>
        <v>12.14</v>
      </c>
      <c r="L1018" s="74">
        <f t="shared" si="78"/>
        <v>11.72</v>
      </c>
      <c r="M1018" s="74">
        <f t="shared" si="79"/>
        <v>11.75</v>
      </c>
      <c r="N1018" s="74"/>
    </row>
    <row r="1019" spans="1:14" x14ac:dyDescent="0.25">
      <c r="A1019">
        <v>1004</v>
      </c>
      <c r="B1019" s="225">
        <v>40039</v>
      </c>
      <c r="C1019" s="74">
        <v>12.66</v>
      </c>
      <c r="D1019" s="74">
        <v>12.72</v>
      </c>
      <c r="E1019" s="74">
        <v>12.17</v>
      </c>
      <c r="F1019" s="74">
        <v>12.52</v>
      </c>
      <c r="G1019" s="75">
        <v>4547300</v>
      </c>
      <c r="H1019" s="74">
        <v>12.52</v>
      </c>
      <c r="I1019" s="81">
        <f t="shared" si="75"/>
        <v>1</v>
      </c>
      <c r="J1019" s="74">
        <f t="shared" si="76"/>
        <v>12.66</v>
      </c>
      <c r="K1019" s="74">
        <f t="shared" si="77"/>
        <v>12.72</v>
      </c>
      <c r="L1019" s="74">
        <f t="shared" si="78"/>
        <v>12.17</v>
      </c>
      <c r="M1019" s="74">
        <f t="shared" si="79"/>
        <v>12.52</v>
      </c>
      <c r="N1019" s="74"/>
    </row>
    <row r="1020" spans="1:14" x14ac:dyDescent="0.25">
      <c r="A1020">
        <v>1005</v>
      </c>
      <c r="B1020" s="225">
        <v>40038</v>
      </c>
      <c r="C1020" s="74">
        <v>11.99</v>
      </c>
      <c r="D1020" s="74">
        <v>12.83</v>
      </c>
      <c r="E1020" s="74">
        <v>11.72</v>
      </c>
      <c r="F1020" s="74">
        <v>12.63</v>
      </c>
      <c r="G1020" s="75">
        <v>8093100</v>
      </c>
      <c r="H1020" s="74">
        <v>12.63</v>
      </c>
      <c r="I1020" s="81">
        <f t="shared" si="75"/>
        <v>1</v>
      </c>
      <c r="J1020" s="74">
        <f t="shared" si="76"/>
        <v>11.99</v>
      </c>
      <c r="K1020" s="74">
        <f t="shared" si="77"/>
        <v>12.83</v>
      </c>
      <c r="L1020" s="74">
        <f t="shared" si="78"/>
        <v>11.72</v>
      </c>
      <c r="M1020" s="74">
        <f t="shared" si="79"/>
        <v>12.63</v>
      </c>
      <c r="N1020" s="74"/>
    </row>
    <row r="1021" spans="1:14" x14ac:dyDescent="0.25">
      <c r="A1021">
        <v>1006</v>
      </c>
      <c r="B1021" s="225">
        <v>40037</v>
      </c>
      <c r="C1021" s="74">
        <v>11.49</v>
      </c>
      <c r="D1021" s="74">
        <v>11.95</v>
      </c>
      <c r="E1021" s="74">
        <v>11.45</v>
      </c>
      <c r="F1021" s="74">
        <v>11.81</v>
      </c>
      <c r="G1021" s="75">
        <v>3544900</v>
      </c>
      <c r="H1021" s="74">
        <v>11.81</v>
      </c>
      <c r="I1021" s="81">
        <f t="shared" si="75"/>
        <v>1</v>
      </c>
      <c r="J1021" s="74">
        <f t="shared" si="76"/>
        <v>11.49</v>
      </c>
      <c r="K1021" s="74">
        <f t="shared" si="77"/>
        <v>11.95</v>
      </c>
      <c r="L1021" s="74">
        <f t="shared" si="78"/>
        <v>11.45</v>
      </c>
      <c r="M1021" s="74">
        <f t="shared" si="79"/>
        <v>11.81</v>
      </c>
      <c r="N1021" s="74"/>
    </row>
    <row r="1022" spans="1:14" x14ac:dyDescent="0.25">
      <c r="A1022">
        <v>1007</v>
      </c>
      <c r="B1022" s="225">
        <v>40036</v>
      </c>
      <c r="C1022" s="74">
        <v>11.53</v>
      </c>
      <c r="D1022" s="74">
        <v>11.65</v>
      </c>
      <c r="E1022" s="74">
        <v>11.1</v>
      </c>
      <c r="F1022" s="74">
        <v>11.36</v>
      </c>
      <c r="G1022" s="75">
        <v>2211800</v>
      </c>
      <c r="H1022" s="74">
        <v>11.36</v>
      </c>
      <c r="I1022" s="81">
        <f t="shared" si="75"/>
        <v>1</v>
      </c>
      <c r="J1022" s="74">
        <f t="shared" si="76"/>
        <v>11.53</v>
      </c>
      <c r="K1022" s="74">
        <f t="shared" si="77"/>
        <v>11.65</v>
      </c>
      <c r="L1022" s="74">
        <f t="shared" si="78"/>
        <v>11.1</v>
      </c>
      <c r="M1022" s="74">
        <f t="shared" si="79"/>
        <v>11.36</v>
      </c>
      <c r="N1022" s="74"/>
    </row>
    <row r="1023" spans="1:14" x14ac:dyDescent="0.25">
      <c r="A1023">
        <v>1008</v>
      </c>
      <c r="B1023" s="225">
        <v>40035</v>
      </c>
      <c r="C1023" s="74">
        <v>11.51</v>
      </c>
      <c r="D1023" s="74">
        <v>11.9</v>
      </c>
      <c r="E1023" s="74">
        <v>11.46</v>
      </c>
      <c r="F1023" s="74">
        <v>11.65</v>
      </c>
      <c r="G1023" s="75">
        <v>2625200</v>
      </c>
      <c r="H1023" s="74">
        <v>11.65</v>
      </c>
      <c r="I1023" s="81">
        <f t="shared" si="75"/>
        <v>1</v>
      </c>
      <c r="J1023" s="74">
        <f t="shared" si="76"/>
        <v>11.51</v>
      </c>
      <c r="K1023" s="74">
        <f t="shared" si="77"/>
        <v>11.9</v>
      </c>
      <c r="L1023" s="74">
        <f t="shared" si="78"/>
        <v>11.46</v>
      </c>
      <c r="M1023" s="74">
        <f t="shared" si="79"/>
        <v>11.65</v>
      </c>
      <c r="N1023" s="74"/>
    </row>
    <row r="1024" spans="1:14" x14ac:dyDescent="0.25">
      <c r="A1024">
        <v>1009</v>
      </c>
      <c r="B1024" s="225">
        <v>40032</v>
      </c>
      <c r="C1024" s="74">
        <v>11.61</v>
      </c>
      <c r="D1024" s="74">
        <v>11.75</v>
      </c>
      <c r="E1024" s="74">
        <v>11.38</v>
      </c>
      <c r="F1024" s="74">
        <v>11.66</v>
      </c>
      <c r="G1024" s="75">
        <v>2290300</v>
      </c>
      <c r="H1024" s="74">
        <v>11.66</v>
      </c>
      <c r="I1024" s="81">
        <f t="shared" si="75"/>
        <v>1</v>
      </c>
      <c r="J1024" s="74">
        <f t="shared" si="76"/>
        <v>11.61</v>
      </c>
      <c r="K1024" s="74">
        <f t="shared" si="77"/>
        <v>11.75</v>
      </c>
      <c r="L1024" s="74">
        <f t="shared" si="78"/>
        <v>11.38</v>
      </c>
      <c r="M1024" s="74">
        <f t="shared" si="79"/>
        <v>11.66</v>
      </c>
      <c r="N1024" s="74"/>
    </row>
    <row r="1025" spans="1:14" x14ac:dyDescent="0.25">
      <c r="A1025">
        <v>1010</v>
      </c>
      <c r="B1025" s="225">
        <v>40031</v>
      </c>
      <c r="C1025" s="74">
        <v>11.6</v>
      </c>
      <c r="D1025" s="74">
        <v>11.73</v>
      </c>
      <c r="E1025" s="74">
        <v>11.22</v>
      </c>
      <c r="F1025" s="74">
        <v>11.37</v>
      </c>
      <c r="G1025" s="75">
        <v>2680400</v>
      </c>
      <c r="H1025" s="74">
        <v>11.37</v>
      </c>
      <c r="I1025" s="81">
        <f t="shared" si="75"/>
        <v>1</v>
      </c>
      <c r="J1025" s="74">
        <f t="shared" si="76"/>
        <v>11.6</v>
      </c>
      <c r="K1025" s="74">
        <f t="shared" si="77"/>
        <v>11.73</v>
      </c>
      <c r="L1025" s="74">
        <f t="shared" si="78"/>
        <v>11.22</v>
      </c>
      <c r="M1025" s="74">
        <f t="shared" si="79"/>
        <v>11.37</v>
      </c>
      <c r="N1025" s="74"/>
    </row>
    <row r="1026" spans="1:14" x14ac:dyDescent="0.25">
      <c r="A1026">
        <v>1011</v>
      </c>
      <c r="B1026" s="225">
        <v>40030</v>
      </c>
      <c r="C1026" s="74">
        <v>11.48</v>
      </c>
      <c r="D1026" s="74">
        <v>11.78</v>
      </c>
      <c r="E1026" s="74">
        <v>11.38</v>
      </c>
      <c r="F1026" s="74">
        <v>11.57</v>
      </c>
      <c r="G1026" s="75">
        <v>2724400</v>
      </c>
      <c r="H1026" s="74">
        <v>11.57</v>
      </c>
      <c r="I1026" s="81">
        <f t="shared" si="75"/>
        <v>1</v>
      </c>
      <c r="J1026" s="74">
        <f t="shared" si="76"/>
        <v>11.48</v>
      </c>
      <c r="K1026" s="74">
        <f t="shared" si="77"/>
        <v>11.78</v>
      </c>
      <c r="L1026" s="74">
        <f t="shared" si="78"/>
        <v>11.38</v>
      </c>
      <c r="M1026" s="74">
        <f t="shared" si="79"/>
        <v>11.57</v>
      </c>
      <c r="N1026" s="74"/>
    </row>
    <row r="1027" spans="1:14" x14ac:dyDescent="0.25">
      <c r="A1027">
        <v>1012</v>
      </c>
      <c r="B1027" s="225">
        <v>40029</v>
      </c>
      <c r="C1027" s="74">
        <v>11.2</v>
      </c>
      <c r="D1027" s="74">
        <v>11.52</v>
      </c>
      <c r="E1027" s="74">
        <v>11.08</v>
      </c>
      <c r="F1027" s="74">
        <v>11.5</v>
      </c>
      <c r="G1027" s="75">
        <v>3599900</v>
      </c>
      <c r="H1027" s="74">
        <v>11.5</v>
      </c>
      <c r="I1027" s="81">
        <f t="shared" si="75"/>
        <v>1</v>
      </c>
      <c r="J1027" s="74">
        <f t="shared" si="76"/>
        <v>11.2</v>
      </c>
      <c r="K1027" s="74">
        <f t="shared" si="77"/>
        <v>11.52</v>
      </c>
      <c r="L1027" s="74">
        <f t="shared" si="78"/>
        <v>11.08</v>
      </c>
      <c r="M1027" s="74">
        <f t="shared" si="79"/>
        <v>11.5</v>
      </c>
      <c r="N1027" s="74"/>
    </row>
    <row r="1028" spans="1:14" x14ac:dyDescent="0.25">
      <c r="A1028">
        <v>1013</v>
      </c>
      <c r="B1028" s="225">
        <v>40028</v>
      </c>
      <c r="C1028" s="74">
        <v>11.22</v>
      </c>
      <c r="D1028" s="74">
        <v>11.48</v>
      </c>
      <c r="E1028" s="74">
        <v>11.1</v>
      </c>
      <c r="F1028" s="74">
        <v>11.38</v>
      </c>
      <c r="G1028" s="75">
        <v>2729800</v>
      </c>
      <c r="H1028" s="74">
        <v>11.38</v>
      </c>
      <c r="I1028" s="81">
        <f t="shared" si="75"/>
        <v>1</v>
      </c>
      <c r="J1028" s="74">
        <f t="shared" si="76"/>
        <v>11.22</v>
      </c>
      <c r="K1028" s="74">
        <f t="shared" si="77"/>
        <v>11.48</v>
      </c>
      <c r="L1028" s="74">
        <f t="shared" si="78"/>
        <v>11.1</v>
      </c>
      <c r="M1028" s="74">
        <f t="shared" si="79"/>
        <v>11.38</v>
      </c>
      <c r="N1028" s="74"/>
    </row>
    <row r="1029" spans="1:14" x14ac:dyDescent="0.25">
      <c r="A1029">
        <v>1014</v>
      </c>
      <c r="B1029" s="225">
        <v>40025</v>
      </c>
      <c r="C1029" s="74">
        <v>11.1</v>
      </c>
      <c r="D1029" s="74">
        <v>11.35</v>
      </c>
      <c r="E1029" s="74">
        <v>11.05</v>
      </c>
      <c r="F1029" s="74">
        <v>11.16</v>
      </c>
      <c r="G1029" s="75">
        <v>2600800</v>
      </c>
      <c r="H1029" s="74">
        <v>11.16</v>
      </c>
      <c r="I1029" s="81">
        <f t="shared" si="75"/>
        <v>1</v>
      </c>
      <c r="J1029" s="74">
        <f t="shared" si="76"/>
        <v>11.1</v>
      </c>
      <c r="K1029" s="74">
        <f t="shared" si="77"/>
        <v>11.35</v>
      </c>
      <c r="L1029" s="74">
        <f t="shared" si="78"/>
        <v>11.05</v>
      </c>
      <c r="M1029" s="74">
        <f t="shared" si="79"/>
        <v>11.16</v>
      </c>
      <c r="N1029" s="74"/>
    </row>
    <row r="1030" spans="1:14" x14ac:dyDescent="0.25">
      <c r="A1030">
        <v>1015</v>
      </c>
      <c r="B1030" s="225">
        <v>40024</v>
      </c>
      <c r="C1030" s="74">
        <v>11.44</v>
      </c>
      <c r="D1030" s="74">
        <v>11.62</v>
      </c>
      <c r="E1030" s="74">
        <v>11.1</v>
      </c>
      <c r="F1030" s="74">
        <v>11.16</v>
      </c>
      <c r="G1030" s="75">
        <v>3137800</v>
      </c>
      <c r="H1030" s="74">
        <v>11.16</v>
      </c>
      <c r="I1030" s="81">
        <f t="shared" si="75"/>
        <v>1</v>
      </c>
      <c r="J1030" s="74">
        <f t="shared" si="76"/>
        <v>11.44</v>
      </c>
      <c r="K1030" s="74">
        <f t="shared" si="77"/>
        <v>11.62</v>
      </c>
      <c r="L1030" s="74">
        <f t="shared" si="78"/>
        <v>11.1</v>
      </c>
      <c r="M1030" s="74">
        <f t="shared" si="79"/>
        <v>11.16</v>
      </c>
      <c r="N1030" s="74"/>
    </row>
    <row r="1031" spans="1:14" x14ac:dyDescent="0.25">
      <c r="A1031">
        <v>1016</v>
      </c>
      <c r="B1031" s="225">
        <v>40023</v>
      </c>
      <c r="C1031" s="74">
        <v>11.59</v>
      </c>
      <c r="D1031" s="74">
        <v>11.59</v>
      </c>
      <c r="E1031" s="74">
        <v>11.04</v>
      </c>
      <c r="F1031" s="74">
        <v>11.25</v>
      </c>
      <c r="G1031" s="75">
        <v>3584900</v>
      </c>
      <c r="H1031" s="74">
        <v>11.25</v>
      </c>
      <c r="I1031" s="81">
        <f t="shared" si="75"/>
        <v>1</v>
      </c>
      <c r="J1031" s="74">
        <f t="shared" si="76"/>
        <v>11.59</v>
      </c>
      <c r="K1031" s="74">
        <f t="shared" si="77"/>
        <v>11.59</v>
      </c>
      <c r="L1031" s="74">
        <f t="shared" si="78"/>
        <v>11.04</v>
      </c>
      <c r="M1031" s="74">
        <f t="shared" si="79"/>
        <v>11.25</v>
      </c>
      <c r="N1031" s="74"/>
    </row>
    <row r="1032" spans="1:14" x14ac:dyDescent="0.25">
      <c r="A1032">
        <v>1017</v>
      </c>
      <c r="B1032" s="225">
        <v>40022</v>
      </c>
      <c r="C1032" s="74">
        <v>11.69</v>
      </c>
      <c r="D1032" s="74">
        <v>11.91</v>
      </c>
      <c r="E1032" s="74">
        <v>11.35</v>
      </c>
      <c r="F1032" s="74">
        <v>11.63</v>
      </c>
      <c r="G1032" s="75">
        <v>4141400</v>
      </c>
      <c r="H1032" s="74">
        <v>11.63</v>
      </c>
      <c r="I1032" s="81">
        <f t="shared" si="75"/>
        <v>1</v>
      </c>
      <c r="J1032" s="74">
        <f t="shared" si="76"/>
        <v>11.69</v>
      </c>
      <c r="K1032" s="74">
        <f t="shared" si="77"/>
        <v>11.91</v>
      </c>
      <c r="L1032" s="74">
        <f t="shared" si="78"/>
        <v>11.35</v>
      </c>
      <c r="M1032" s="74">
        <f t="shared" si="79"/>
        <v>11.63</v>
      </c>
      <c r="N1032" s="74"/>
    </row>
    <row r="1033" spans="1:14" x14ac:dyDescent="0.25">
      <c r="A1033">
        <v>1018</v>
      </c>
      <c r="B1033" s="225">
        <v>40021</v>
      </c>
      <c r="C1033" s="74">
        <v>11.46</v>
      </c>
      <c r="D1033" s="74">
        <v>11.82</v>
      </c>
      <c r="E1033" s="74">
        <v>11.21</v>
      </c>
      <c r="F1033" s="74">
        <v>11.74</v>
      </c>
      <c r="G1033" s="75">
        <v>4771500</v>
      </c>
      <c r="H1033" s="74">
        <v>11.74</v>
      </c>
      <c r="I1033" s="81">
        <f t="shared" si="75"/>
        <v>1</v>
      </c>
      <c r="J1033" s="74">
        <f t="shared" si="76"/>
        <v>11.46</v>
      </c>
      <c r="K1033" s="74">
        <f t="shared" si="77"/>
        <v>11.82</v>
      </c>
      <c r="L1033" s="74">
        <f t="shared" si="78"/>
        <v>11.21</v>
      </c>
      <c r="M1033" s="74">
        <f t="shared" si="79"/>
        <v>11.74</v>
      </c>
      <c r="N1033" s="74"/>
    </row>
    <row r="1034" spans="1:14" x14ac:dyDescent="0.25">
      <c r="A1034">
        <v>1019</v>
      </c>
      <c r="B1034" s="225">
        <v>40018</v>
      </c>
      <c r="C1034" s="74">
        <v>10.95</v>
      </c>
      <c r="D1034" s="74">
        <v>11.5</v>
      </c>
      <c r="E1034" s="74">
        <v>10.83</v>
      </c>
      <c r="F1034" s="74">
        <v>11.44</v>
      </c>
      <c r="G1034" s="75">
        <v>4611100</v>
      </c>
      <c r="H1034" s="74">
        <v>11.44</v>
      </c>
      <c r="I1034" s="81">
        <f t="shared" si="75"/>
        <v>1</v>
      </c>
      <c r="J1034" s="74">
        <f t="shared" si="76"/>
        <v>10.95</v>
      </c>
      <c r="K1034" s="74">
        <f t="shared" si="77"/>
        <v>11.5</v>
      </c>
      <c r="L1034" s="74">
        <f t="shared" si="78"/>
        <v>10.83</v>
      </c>
      <c r="M1034" s="74">
        <f t="shared" si="79"/>
        <v>11.44</v>
      </c>
      <c r="N1034" s="74"/>
    </row>
    <row r="1035" spans="1:14" x14ac:dyDescent="0.25">
      <c r="A1035">
        <v>1020</v>
      </c>
      <c r="B1035" s="225">
        <v>40017</v>
      </c>
      <c r="C1035" s="74">
        <v>10.37</v>
      </c>
      <c r="D1035" s="74">
        <v>11.43</v>
      </c>
      <c r="E1035" s="74">
        <v>10.26</v>
      </c>
      <c r="F1035" s="74">
        <v>11.15</v>
      </c>
      <c r="G1035" s="75">
        <v>7650600</v>
      </c>
      <c r="H1035" s="74">
        <v>11.15</v>
      </c>
      <c r="I1035" s="81">
        <f t="shared" si="75"/>
        <v>1</v>
      </c>
      <c r="J1035" s="74">
        <f t="shared" si="76"/>
        <v>10.37</v>
      </c>
      <c r="K1035" s="74">
        <f t="shared" si="77"/>
        <v>11.43</v>
      </c>
      <c r="L1035" s="74">
        <f t="shared" si="78"/>
        <v>10.26</v>
      </c>
      <c r="M1035" s="74">
        <f t="shared" si="79"/>
        <v>11.15</v>
      </c>
      <c r="N1035" s="74"/>
    </row>
    <row r="1036" spans="1:14" x14ac:dyDescent="0.25">
      <c r="A1036">
        <v>1021</v>
      </c>
      <c r="B1036" s="225">
        <v>40016</v>
      </c>
      <c r="C1036" s="74">
        <v>10.14</v>
      </c>
      <c r="D1036" s="74">
        <v>10.52</v>
      </c>
      <c r="E1036" s="74">
        <v>10.11</v>
      </c>
      <c r="F1036" s="74">
        <v>10.34</v>
      </c>
      <c r="G1036" s="75">
        <v>3732800</v>
      </c>
      <c r="H1036" s="74">
        <v>10.34</v>
      </c>
      <c r="I1036" s="81">
        <f t="shared" si="75"/>
        <v>1</v>
      </c>
      <c r="J1036" s="74">
        <f t="shared" si="76"/>
        <v>10.14</v>
      </c>
      <c r="K1036" s="74">
        <f t="shared" si="77"/>
        <v>10.52</v>
      </c>
      <c r="L1036" s="74">
        <f t="shared" si="78"/>
        <v>10.11</v>
      </c>
      <c r="M1036" s="74">
        <f t="shared" si="79"/>
        <v>10.34</v>
      </c>
      <c r="N1036" s="74"/>
    </row>
    <row r="1037" spans="1:14" x14ac:dyDescent="0.25">
      <c r="A1037">
        <v>1022</v>
      </c>
      <c r="B1037" s="225">
        <v>40015</v>
      </c>
      <c r="C1037" s="74">
        <v>10.26</v>
      </c>
      <c r="D1037" s="74">
        <v>10.55</v>
      </c>
      <c r="E1037" s="74">
        <v>10.18</v>
      </c>
      <c r="F1037" s="74">
        <v>10.3</v>
      </c>
      <c r="G1037" s="75">
        <v>5539400</v>
      </c>
      <c r="H1037" s="74">
        <v>10.3</v>
      </c>
      <c r="I1037" s="81">
        <f t="shared" si="75"/>
        <v>1</v>
      </c>
      <c r="J1037" s="74">
        <f t="shared" si="76"/>
        <v>10.26</v>
      </c>
      <c r="K1037" s="74">
        <f t="shared" si="77"/>
        <v>10.55</v>
      </c>
      <c r="L1037" s="74">
        <f t="shared" si="78"/>
        <v>10.18</v>
      </c>
      <c r="M1037" s="74">
        <f t="shared" si="79"/>
        <v>10.3</v>
      </c>
      <c r="N1037" s="74"/>
    </row>
    <row r="1038" spans="1:14" x14ac:dyDescent="0.25">
      <c r="A1038">
        <v>1023</v>
      </c>
      <c r="B1038" s="225">
        <v>40014</v>
      </c>
      <c r="C1038" s="74">
        <v>9.9499999999999993</v>
      </c>
      <c r="D1038" s="74">
        <v>10.27</v>
      </c>
      <c r="E1038" s="74">
        <v>9.85</v>
      </c>
      <c r="F1038" s="74">
        <v>10.18</v>
      </c>
      <c r="G1038" s="75">
        <v>4634200</v>
      </c>
      <c r="H1038" s="74">
        <v>10.18</v>
      </c>
      <c r="I1038" s="81">
        <f t="shared" si="75"/>
        <v>1</v>
      </c>
      <c r="J1038" s="74">
        <f t="shared" si="76"/>
        <v>9.9499999999999993</v>
      </c>
      <c r="K1038" s="74">
        <f t="shared" si="77"/>
        <v>10.27</v>
      </c>
      <c r="L1038" s="74">
        <f t="shared" si="78"/>
        <v>9.85</v>
      </c>
      <c r="M1038" s="74">
        <f t="shared" si="79"/>
        <v>10.18</v>
      </c>
      <c r="N1038" s="74"/>
    </row>
    <row r="1039" spans="1:14" x14ac:dyDescent="0.25">
      <c r="A1039">
        <v>1024</v>
      </c>
      <c r="B1039" s="225">
        <v>40011</v>
      </c>
      <c r="C1039" s="74">
        <v>10.29</v>
      </c>
      <c r="D1039" s="74">
        <v>10.3</v>
      </c>
      <c r="E1039" s="74">
        <v>9.7899999999999991</v>
      </c>
      <c r="F1039" s="74">
        <v>10.02</v>
      </c>
      <c r="G1039" s="75">
        <v>4486500</v>
      </c>
      <c r="H1039" s="74">
        <v>10.02</v>
      </c>
      <c r="I1039" s="81">
        <f t="shared" si="75"/>
        <v>1</v>
      </c>
      <c r="J1039" s="74">
        <f t="shared" si="76"/>
        <v>10.29</v>
      </c>
      <c r="K1039" s="74">
        <f t="shared" si="77"/>
        <v>10.3</v>
      </c>
      <c r="L1039" s="74">
        <f t="shared" si="78"/>
        <v>9.7899999999999991</v>
      </c>
      <c r="M1039" s="74">
        <f t="shared" si="79"/>
        <v>10.02</v>
      </c>
      <c r="N1039" s="74"/>
    </row>
    <row r="1040" spans="1:14" x14ac:dyDescent="0.25">
      <c r="A1040">
        <v>1025</v>
      </c>
      <c r="B1040" s="225">
        <v>40010</v>
      </c>
      <c r="C1040" s="74">
        <v>9.9600000000000009</v>
      </c>
      <c r="D1040" s="74">
        <v>10.36</v>
      </c>
      <c r="E1040" s="74">
        <v>9.8800000000000008</v>
      </c>
      <c r="F1040" s="74">
        <v>10.25</v>
      </c>
      <c r="G1040" s="75">
        <v>2743200</v>
      </c>
      <c r="H1040" s="74">
        <v>10.25</v>
      </c>
      <c r="I1040" s="81">
        <f t="shared" si="75"/>
        <v>1</v>
      </c>
      <c r="J1040" s="74">
        <f t="shared" si="76"/>
        <v>9.9600000000000009</v>
      </c>
      <c r="K1040" s="74">
        <f t="shared" si="77"/>
        <v>10.36</v>
      </c>
      <c r="L1040" s="74">
        <f t="shared" si="78"/>
        <v>9.8800000000000008</v>
      </c>
      <c r="M1040" s="74">
        <f t="shared" si="79"/>
        <v>10.25</v>
      </c>
      <c r="N1040" s="74"/>
    </row>
    <row r="1041" spans="1:14" x14ac:dyDescent="0.25">
      <c r="A1041">
        <v>1026</v>
      </c>
      <c r="B1041" s="225">
        <v>40009</v>
      </c>
      <c r="C1041" s="74">
        <v>9.9499999999999993</v>
      </c>
      <c r="D1041" s="74">
        <v>10.1</v>
      </c>
      <c r="E1041" s="74">
        <v>9.8699999999999992</v>
      </c>
      <c r="F1041" s="74">
        <v>10.050000000000001</v>
      </c>
      <c r="G1041" s="75">
        <v>3626500</v>
      </c>
      <c r="H1041" s="74">
        <v>10.050000000000001</v>
      </c>
      <c r="I1041" s="81">
        <f t="shared" ref="I1041:I1104" si="80">H1041/F1041</f>
        <v>1</v>
      </c>
      <c r="J1041" s="74">
        <f t="shared" ref="J1041:J1104" si="81">ROUND($I1041*C1041,2)</f>
        <v>9.9499999999999993</v>
      </c>
      <c r="K1041" s="74">
        <f t="shared" ref="K1041:K1104" si="82">ROUND($I1041*D1041,2)</f>
        <v>10.1</v>
      </c>
      <c r="L1041" s="74">
        <f t="shared" ref="L1041:L1104" si="83">ROUND($I1041*E1041,2)</f>
        <v>9.8699999999999992</v>
      </c>
      <c r="M1041" s="74">
        <f t="shared" ref="M1041:M1104" si="84">ROUND($I1041*F1041,2)</f>
        <v>10.050000000000001</v>
      </c>
      <c r="N1041" s="74"/>
    </row>
    <row r="1042" spans="1:14" x14ac:dyDescent="0.25">
      <c r="A1042">
        <v>1027</v>
      </c>
      <c r="B1042" s="225">
        <v>40008</v>
      </c>
      <c r="C1042" s="74">
        <v>9.5299999999999994</v>
      </c>
      <c r="D1042" s="74">
        <v>9.76</v>
      </c>
      <c r="E1042" s="74">
        <v>9.4</v>
      </c>
      <c r="F1042" s="74">
        <v>9.66</v>
      </c>
      <c r="G1042" s="75">
        <v>3488300</v>
      </c>
      <c r="H1042" s="74">
        <v>9.66</v>
      </c>
      <c r="I1042" s="81">
        <f t="shared" si="80"/>
        <v>1</v>
      </c>
      <c r="J1042" s="74">
        <f t="shared" si="81"/>
        <v>9.5299999999999994</v>
      </c>
      <c r="K1042" s="74">
        <f t="shared" si="82"/>
        <v>9.76</v>
      </c>
      <c r="L1042" s="74">
        <f t="shared" si="83"/>
        <v>9.4</v>
      </c>
      <c r="M1042" s="74">
        <f t="shared" si="84"/>
        <v>9.66</v>
      </c>
      <c r="N1042" s="74"/>
    </row>
    <row r="1043" spans="1:14" x14ac:dyDescent="0.25">
      <c r="A1043">
        <v>1028</v>
      </c>
      <c r="B1043" s="225">
        <v>40007</v>
      </c>
      <c r="C1043" s="74">
        <v>9.44</v>
      </c>
      <c r="D1043" s="74">
        <v>9.5399999999999991</v>
      </c>
      <c r="E1043" s="74">
        <v>9.1199999999999992</v>
      </c>
      <c r="F1043" s="74">
        <v>9.5299999999999994</v>
      </c>
      <c r="G1043" s="75">
        <v>2395000</v>
      </c>
      <c r="H1043" s="74">
        <v>9.5299999999999994</v>
      </c>
      <c r="I1043" s="81">
        <f t="shared" si="80"/>
        <v>1</v>
      </c>
      <c r="J1043" s="74">
        <f t="shared" si="81"/>
        <v>9.44</v>
      </c>
      <c r="K1043" s="74">
        <f t="shared" si="82"/>
        <v>9.5399999999999991</v>
      </c>
      <c r="L1043" s="74">
        <f t="shared" si="83"/>
        <v>9.1199999999999992</v>
      </c>
      <c r="M1043" s="74">
        <f t="shared" si="84"/>
        <v>9.5299999999999994</v>
      </c>
      <c r="N1043" s="74"/>
    </row>
    <row r="1044" spans="1:14" x14ac:dyDescent="0.25">
      <c r="A1044">
        <v>1029</v>
      </c>
      <c r="B1044" s="225">
        <v>40004</v>
      </c>
      <c r="C1044" s="74">
        <v>9.2200000000000006</v>
      </c>
      <c r="D1044" s="74">
        <v>9.43</v>
      </c>
      <c r="E1044" s="74">
        <v>9.08</v>
      </c>
      <c r="F1044" s="74">
        <v>9.33</v>
      </c>
      <c r="G1044" s="75">
        <v>2824100</v>
      </c>
      <c r="H1044" s="74">
        <v>9.33</v>
      </c>
      <c r="I1044" s="81">
        <f t="shared" si="80"/>
        <v>1</v>
      </c>
      <c r="J1044" s="74">
        <f t="shared" si="81"/>
        <v>9.2200000000000006</v>
      </c>
      <c r="K1044" s="74">
        <f t="shared" si="82"/>
        <v>9.43</v>
      </c>
      <c r="L1044" s="74">
        <f t="shared" si="83"/>
        <v>9.08</v>
      </c>
      <c r="M1044" s="74">
        <f t="shared" si="84"/>
        <v>9.33</v>
      </c>
      <c r="N1044" s="74"/>
    </row>
    <row r="1045" spans="1:14" x14ac:dyDescent="0.25">
      <c r="A1045">
        <v>1030</v>
      </c>
      <c r="B1045" s="225">
        <v>40003</v>
      </c>
      <c r="C1045" s="74">
        <v>9.24</v>
      </c>
      <c r="D1045" s="74">
        <v>9.5</v>
      </c>
      <c r="E1045" s="74">
        <v>9.15</v>
      </c>
      <c r="F1045" s="74">
        <v>9.3000000000000007</v>
      </c>
      <c r="G1045" s="75">
        <v>3954800</v>
      </c>
      <c r="H1045" s="74">
        <v>9.3000000000000007</v>
      </c>
      <c r="I1045" s="81">
        <f t="shared" si="80"/>
        <v>1</v>
      </c>
      <c r="J1045" s="74">
        <f t="shared" si="81"/>
        <v>9.24</v>
      </c>
      <c r="K1045" s="74">
        <f t="shared" si="82"/>
        <v>9.5</v>
      </c>
      <c r="L1045" s="74">
        <f t="shared" si="83"/>
        <v>9.15</v>
      </c>
      <c r="M1045" s="74">
        <f t="shared" si="84"/>
        <v>9.3000000000000007</v>
      </c>
      <c r="N1045" s="74"/>
    </row>
    <row r="1046" spans="1:14" x14ac:dyDescent="0.25">
      <c r="A1046">
        <v>1031</v>
      </c>
      <c r="B1046" s="225">
        <v>40002</v>
      </c>
      <c r="C1046" s="74">
        <v>8.83</v>
      </c>
      <c r="D1046" s="74">
        <v>9.0399999999999991</v>
      </c>
      <c r="E1046" s="74">
        <v>8.4499999999999993</v>
      </c>
      <c r="F1046" s="74">
        <v>8.93</v>
      </c>
      <c r="G1046" s="75">
        <v>6882100</v>
      </c>
      <c r="H1046" s="74">
        <v>8.93</v>
      </c>
      <c r="I1046" s="81">
        <f t="shared" si="80"/>
        <v>1</v>
      </c>
      <c r="J1046" s="74">
        <f t="shared" si="81"/>
        <v>8.83</v>
      </c>
      <c r="K1046" s="74">
        <f t="shared" si="82"/>
        <v>9.0399999999999991</v>
      </c>
      <c r="L1046" s="74">
        <f t="shared" si="83"/>
        <v>8.4499999999999993</v>
      </c>
      <c r="M1046" s="74">
        <f t="shared" si="84"/>
        <v>8.93</v>
      </c>
      <c r="N1046" s="74"/>
    </row>
    <row r="1047" spans="1:14" x14ac:dyDescent="0.25">
      <c r="A1047">
        <v>1032</v>
      </c>
      <c r="B1047" s="225">
        <v>40001</v>
      </c>
      <c r="C1047" s="74">
        <v>9.25</v>
      </c>
      <c r="D1047" s="74">
        <v>9.39</v>
      </c>
      <c r="E1047" s="74">
        <v>8.8000000000000007</v>
      </c>
      <c r="F1047" s="74">
        <v>8.84</v>
      </c>
      <c r="G1047" s="75">
        <v>6871400</v>
      </c>
      <c r="H1047" s="74">
        <v>8.84</v>
      </c>
      <c r="I1047" s="81">
        <f t="shared" si="80"/>
        <v>1</v>
      </c>
      <c r="J1047" s="74">
        <f t="shared" si="81"/>
        <v>9.25</v>
      </c>
      <c r="K1047" s="74">
        <f t="shared" si="82"/>
        <v>9.39</v>
      </c>
      <c r="L1047" s="74">
        <f t="shared" si="83"/>
        <v>8.8000000000000007</v>
      </c>
      <c r="M1047" s="74">
        <f t="shared" si="84"/>
        <v>8.84</v>
      </c>
      <c r="N1047" s="74"/>
    </row>
    <row r="1048" spans="1:14" x14ac:dyDescent="0.25">
      <c r="A1048">
        <v>1033</v>
      </c>
      <c r="B1048" s="225">
        <v>40000</v>
      </c>
      <c r="C1048" s="74">
        <v>9.7100000000000009</v>
      </c>
      <c r="D1048" s="74">
        <v>9.8000000000000007</v>
      </c>
      <c r="E1048" s="74">
        <v>9</v>
      </c>
      <c r="F1048" s="74">
        <v>9.39</v>
      </c>
      <c r="G1048" s="75">
        <v>6413900</v>
      </c>
      <c r="H1048" s="74">
        <v>9.39</v>
      </c>
      <c r="I1048" s="81">
        <f t="shared" si="80"/>
        <v>1</v>
      </c>
      <c r="J1048" s="74">
        <f t="shared" si="81"/>
        <v>9.7100000000000009</v>
      </c>
      <c r="K1048" s="74">
        <f t="shared" si="82"/>
        <v>9.8000000000000007</v>
      </c>
      <c r="L1048" s="74">
        <f t="shared" si="83"/>
        <v>9</v>
      </c>
      <c r="M1048" s="74">
        <f t="shared" si="84"/>
        <v>9.39</v>
      </c>
      <c r="N1048" s="74"/>
    </row>
    <row r="1049" spans="1:14" x14ac:dyDescent="0.25">
      <c r="A1049">
        <v>1034</v>
      </c>
      <c r="B1049" s="225">
        <v>39996</v>
      </c>
      <c r="C1049" s="74">
        <v>10.119999999999999</v>
      </c>
      <c r="D1049" s="74">
        <v>10.17</v>
      </c>
      <c r="E1049" s="74">
        <v>9.9</v>
      </c>
      <c r="F1049" s="74">
        <v>9.9</v>
      </c>
      <c r="G1049" s="75">
        <v>1909100</v>
      </c>
      <c r="H1049" s="74">
        <v>9.9</v>
      </c>
      <c r="I1049" s="81">
        <f t="shared" si="80"/>
        <v>1</v>
      </c>
      <c r="J1049" s="74">
        <f t="shared" si="81"/>
        <v>10.119999999999999</v>
      </c>
      <c r="K1049" s="74">
        <f t="shared" si="82"/>
        <v>10.17</v>
      </c>
      <c r="L1049" s="74">
        <f t="shared" si="83"/>
        <v>9.9</v>
      </c>
      <c r="M1049" s="74">
        <f t="shared" si="84"/>
        <v>9.9</v>
      </c>
      <c r="N1049" s="74"/>
    </row>
    <row r="1050" spans="1:14" x14ac:dyDescent="0.25">
      <c r="A1050">
        <v>1035</v>
      </c>
      <c r="B1050" s="225">
        <v>39995</v>
      </c>
      <c r="C1050" s="74">
        <v>10.37</v>
      </c>
      <c r="D1050" s="74">
        <v>10.67</v>
      </c>
      <c r="E1050" s="74">
        <v>10.199999999999999</v>
      </c>
      <c r="F1050" s="74">
        <v>10.33</v>
      </c>
      <c r="G1050" s="75">
        <v>1621100</v>
      </c>
      <c r="H1050" s="74">
        <v>10.33</v>
      </c>
      <c r="I1050" s="81">
        <f t="shared" si="80"/>
        <v>1</v>
      </c>
      <c r="J1050" s="74">
        <f t="shared" si="81"/>
        <v>10.37</v>
      </c>
      <c r="K1050" s="74">
        <f t="shared" si="82"/>
        <v>10.67</v>
      </c>
      <c r="L1050" s="74">
        <f t="shared" si="83"/>
        <v>10.199999999999999</v>
      </c>
      <c r="M1050" s="74">
        <f t="shared" si="84"/>
        <v>10.33</v>
      </c>
      <c r="N1050" s="74"/>
    </row>
    <row r="1051" spans="1:14" x14ac:dyDescent="0.25">
      <c r="A1051">
        <v>1036</v>
      </c>
      <c r="B1051" s="225">
        <v>39994</v>
      </c>
      <c r="C1051" s="74">
        <v>10.33</v>
      </c>
      <c r="D1051" s="74">
        <v>10.48</v>
      </c>
      <c r="E1051" s="74">
        <v>10.17</v>
      </c>
      <c r="F1051" s="74">
        <v>10.35</v>
      </c>
      <c r="G1051" s="75">
        <v>1957600</v>
      </c>
      <c r="H1051" s="74">
        <v>10.35</v>
      </c>
      <c r="I1051" s="81">
        <f t="shared" si="80"/>
        <v>1</v>
      </c>
      <c r="J1051" s="74">
        <f t="shared" si="81"/>
        <v>10.33</v>
      </c>
      <c r="K1051" s="74">
        <f t="shared" si="82"/>
        <v>10.48</v>
      </c>
      <c r="L1051" s="74">
        <f t="shared" si="83"/>
        <v>10.17</v>
      </c>
      <c r="M1051" s="74">
        <f t="shared" si="84"/>
        <v>10.35</v>
      </c>
      <c r="N1051" s="74"/>
    </row>
    <row r="1052" spans="1:14" x14ac:dyDescent="0.25">
      <c r="A1052">
        <v>1037</v>
      </c>
      <c r="B1052" s="225">
        <v>39993</v>
      </c>
      <c r="C1052" s="74">
        <v>10.210000000000001</v>
      </c>
      <c r="D1052" s="74">
        <v>10.5</v>
      </c>
      <c r="E1052" s="74">
        <v>9.99</v>
      </c>
      <c r="F1052" s="74">
        <v>10.39</v>
      </c>
      <c r="G1052" s="75">
        <v>1999500</v>
      </c>
      <c r="H1052" s="74">
        <v>10.39</v>
      </c>
      <c r="I1052" s="81">
        <f t="shared" si="80"/>
        <v>1</v>
      </c>
      <c r="J1052" s="74">
        <f t="shared" si="81"/>
        <v>10.210000000000001</v>
      </c>
      <c r="K1052" s="74">
        <f t="shared" si="82"/>
        <v>10.5</v>
      </c>
      <c r="L1052" s="74">
        <f t="shared" si="83"/>
        <v>9.99</v>
      </c>
      <c r="M1052" s="74">
        <f t="shared" si="84"/>
        <v>10.39</v>
      </c>
      <c r="N1052" s="74"/>
    </row>
    <row r="1053" spans="1:14" x14ac:dyDescent="0.25">
      <c r="A1053">
        <v>1038</v>
      </c>
      <c r="B1053" s="225">
        <v>39990</v>
      </c>
      <c r="C1053" s="74">
        <v>10.029999999999999</v>
      </c>
      <c r="D1053" s="74">
        <v>10.31</v>
      </c>
      <c r="E1053" s="74">
        <v>9.9499999999999993</v>
      </c>
      <c r="F1053" s="74">
        <v>10.25</v>
      </c>
      <c r="G1053" s="75">
        <v>3541000</v>
      </c>
      <c r="H1053" s="74">
        <v>10.25</v>
      </c>
      <c r="I1053" s="81">
        <f t="shared" si="80"/>
        <v>1</v>
      </c>
      <c r="J1053" s="74">
        <f t="shared" si="81"/>
        <v>10.029999999999999</v>
      </c>
      <c r="K1053" s="74">
        <f t="shared" si="82"/>
        <v>10.31</v>
      </c>
      <c r="L1053" s="74">
        <f t="shared" si="83"/>
        <v>9.9499999999999993</v>
      </c>
      <c r="M1053" s="74">
        <f t="shared" si="84"/>
        <v>10.25</v>
      </c>
      <c r="N1053" s="74"/>
    </row>
    <row r="1054" spans="1:14" x14ac:dyDescent="0.25">
      <c r="A1054">
        <v>1039</v>
      </c>
      <c r="B1054" s="225">
        <v>39989</v>
      </c>
      <c r="C1054" s="74">
        <v>9.64</v>
      </c>
      <c r="D1054" s="74">
        <v>10.18</v>
      </c>
      <c r="E1054" s="74">
        <v>9.5500000000000007</v>
      </c>
      <c r="F1054" s="74">
        <v>10.15</v>
      </c>
      <c r="G1054" s="75">
        <v>3529500</v>
      </c>
      <c r="H1054" s="74">
        <v>10.15</v>
      </c>
      <c r="I1054" s="81">
        <f t="shared" si="80"/>
        <v>1</v>
      </c>
      <c r="J1054" s="74">
        <f t="shared" si="81"/>
        <v>9.64</v>
      </c>
      <c r="K1054" s="74">
        <f t="shared" si="82"/>
        <v>10.18</v>
      </c>
      <c r="L1054" s="74">
        <f t="shared" si="83"/>
        <v>9.5500000000000007</v>
      </c>
      <c r="M1054" s="74">
        <f t="shared" si="84"/>
        <v>10.15</v>
      </c>
      <c r="N1054" s="74"/>
    </row>
    <row r="1055" spans="1:14" x14ac:dyDescent="0.25">
      <c r="A1055">
        <v>1040</v>
      </c>
      <c r="B1055" s="225">
        <v>39988</v>
      </c>
      <c r="C1055" s="74">
        <v>9.91</v>
      </c>
      <c r="D1055" s="74">
        <v>10.029999999999999</v>
      </c>
      <c r="E1055" s="74">
        <v>9.61</v>
      </c>
      <c r="F1055" s="74">
        <v>9.73</v>
      </c>
      <c r="G1055" s="75">
        <v>2412000</v>
      </c>
      <c r="H1055" s="74">
        <v>9.73</v>
      </c>
      <c r="I1055" s="81">
        <f t="shared" si="80"/>
        <v>1</v>
      </c>
      <c r="J1055" s="74">
        <f t="shared" si="81"/>
        <v>9.91</v>
      </c>
      <c r="K1055" s="74">
        <f t="shared" si="82"/>
        <v>10.029999999999999</v>
      </c>
      <c r="L1055" s="74">
        <f t="shared" si="83"/>
        <v>9.61</v>
      </c>
      <c r="M1055" s="74">
        <f t="shared" si="84"/>
        <v>9.73</v>
      </c>
      <c r="N1055" s="74"/>
    </row>
    <row r="1056" spans="1:14" x14ac:dyDescent="0.25">
      <c r="A1056">
        <v>1041</v>
      </c>
      <c r="B1056" s="225">
        <v>39987</v>
      </c>
      <c r="C1056" s="74">
        <v>10.029999999999999</v>
      </c>
      <c r="D1056" s="74">
        <v>10.199999999999999</v>
      </c>
      <c r="E1056" s="74">
        <v>9.5399999999999991</v>
      </c>
      <c r="F1056" s="74">
        <v>9.7100000000000009</v>
      </c>
      <c r="G1056" s="75">
        <v>4102900</v>
      </c>
      <c r="H1056" s="74">
        <v>9.7100000000000009</v>
      </c>
      <c r="I1056" s="81">
        <f t="shared" si="80"/>
        <v>1</v>
      </c>
      <c r="J1056" s="74">
        <f t="shared" si="81"/>
        <v>10.029999999999999</v>
      </c>
      <c r="K1056" s="74">
        <f t="shared" si="82"/>
        <v>10.199999999999999</v>
      </c>
      <c r="L1056" s="74">
        <f t="shared" si="83"/>
        <v>9.5399999999999991</v>
      </c>
      <c r="M1056" s="74">
        <f t="shared" si="84"/>
        <v>9.7100000000000009</v>
      </c>
      <c r="N1056" s="74"/>
    </row>
    <row r="1057" spans="1:14" x14ac:dyDescent="0.25">
      <c r="A1057">
        <v>1042</v>
      </c>
      <c r="B1057" s="225">
        <v>39986</v>
      </c>
      <c r="C1057" s="74">
        <v>10.16</v>
      </c>
      <c r="D1057" s="74">
        <v>10.44</v>
      </c>
      <c r="E1057" s="74">
        <v>9.81</v>
      </c>
      <c r="F1057" s="74">
        <v>9.86</v>
      </c>
      <c r="G1057" s="75">
        <v>5276600</v>
      </c>
      <c r="H1057" s="74">
        <v>9.86</v>
      </c>
      <c r="I1057" s="81">
        <f t="shared" si="80"/>
        <v>1</v>
      </c>
      <c r="J1057" s="74">
        <f t="shared" si="81"/>
        <v>10.16</v>
      </c>
      <c r="K1057" s="74">
        <f t="shared" si="82"/>
        <v>10.44</v>
      </c>
      <c r="L1057" s="74">
        <f t="shared" si="83"/>
        <v>9.81</v>
      </c>
      <c r="M1057" s="74">
        <f t="shared" si="84"/>
        <v>9.86</v>
      </c>
      <c r="N1057" s="74"/>
    </row>
    <row r="1058" spans="1:14" x14ac:dyDescent="0.25">
      <c r="A1058">
        <v>1043</v>
      </c>
      <c r="B1058" s="225">
        <v>39983</v>
      </c>
      <c r="C1058" s="74">
        <v>10.039999999999999</v>
      </c>
      <c r="D1058" s="74">
        <v>10.76</v>
      </c>
      <c r="E1058" s="74">
        <v>9.99</v>
      </c>
      <c r="F1058" s="74">
        <v>10.61</v>
      </c>
      <c r="G1058" s="75">
        <v>6676300</v>
      </c>
      <c r="H1058" s="74">
        <v>10.61</v>
      </c>
      <c r="I1058" s="81">
        <f t="shared" si="80"/>
        <v>1</v>
      </c>
      <c r="J1058" s="74">
        <f t="shared" si="81"/>
        <v>10.039999999999999</v>
      </c>
      <c r="K1058" s="74">
        <f t="shared" si="82"/>
        <v>10.76</v>
      </c>
      <c r="L1058" s="74">
        <f t="shared" si="83"/>
        <v>9.99</v>
      </c>
      <c r="M1058" s="74">
        <f t="shared" si="84"/>
        <v>10.61</v>
      </c>
      <c r="N1058" s="74"/>
    </row>
    <row r="1059" spans="1:14" x14ac:dyDescent="0.25">
      <c r="A1059">
        <v>1044</v>
      </c>
      <c r="B1059" s="225">
        <v>39982</v>
      </c>
      <c r="C1059" s="74">
        <v>9.98</v>
      </c>
      <c r="D1059" s="74">
        <v>10</v>
      </c>
      <c r="E1059" s="74">
        <v>9.6999999999999993</v>
      </c>
      <c r="F1059" s="74">
        <v>9.8000000000000007</v>
      </c>
      <c r="G1059" s="75">
        <v>2694400</v>
      </c>
      <c r="H1059" s="74">
        <v>9.8000000000000007</v>
      </c>
      <c r="I1059" s="81">
        <f t="shared" si="80"/>
        <v>1</v>
      </c>
      <c r="J1059" s="74">
        <f t="shared" si="81"/>
        <v>9.98</v>
      </c>
      <c r="K1059" s="74">
        <f t="shared" si="82"/>
        <v>10</v>
      </c>
      <c r="L1059" s="74">
        <f t="shared" si="83"/>
        <v>9.6999999999999993</v>
      </c>
      <c r="M1059" s="74">
        <f t="shared" si="84"/>
        <v>9.8000000000000007</v>
      </c>
      <c r="N1059" s="74"/>
    </row>
    <row r="1060" spans="1:14" x14ac:dyDescent="0.25">
      <c r="A1060">
        <v>1045</v>
      </c>
      <c r="B1060" s="225">
        <v>39981</v>
      </c>
      <c r="C1060" s="74">
        <v>10.01</v>
      </c>
      <c r="D1060" s="74">
        <v>10.199999999999999</v>
      </c>
      <c r="E1060" s="74">
        <v>9.66</v>
      </c>
      <c r="F1060" s="74">
        <v>10</v>
      </c>
      <c r="G1060" s="75">
        <v>3932300</v>
      </c>
      <c r="H1060" s="74">
        <v>10</v>
      </c>
      <c r="I1060" s="81">
        <f t="shared" si="80"/>
        <v>1</v>
      </c>
      <c r="J1060" s="74">
        <f t="shared" si="81"/>
        <v>10.01</v>
      </c>
      <c r="K1060" s="74">
        <f t="shared" si="82"/>
        <v>10.199999999999999</v>
      </c>
      <c r="L1060" s="74">
        <f t="shared" si="83"/>
        <v>9.66</v>
      </c>
      <c r="M1060" s="74">
        <f t="shared" si="84"/>
        <v>10</v>
      </c>
      <c r="N1060" s="74"/>
    </row>
    <row r="1061" spans="1:14" x14ac:dyDescent="0.25">
      <c r="A1061">
        <v>1046</v>
      </c>
      <c r="B1061" s="225">
        <v>39980</v>
      </c>
      <c r="C1061" s="74">
        <v>10.039999999999999</v>
      </c>
      <c r="D1061" s="74">
        <v>10.44</v>
      </c>
      <c r="E1061" s="74">
        <v>9.89</v>
      </c>
      <c r="F1061" s="74">
        <v>10.050000000000001</v>
      </c>
      <c r="G1061" s="75">
        <v>6462700</v>
      </c>
      <c r="H1061" s="74">
        <v>10.050000000000001</v>
      </c>
      <c r="I1061" s="81">
        <f t="shared" si="80"/>
        <v>1</v>
      </c>
      <c r="J1061" s="74">
        <f t="shared" si="81"/>
        <v>10.039999999999999</v>
      </c>
      <c r="K1061" s="74">
        <f t="shared" si="82"/>
        <v>10.44</v>
      </c>
      <c r="L1061" s="74">
        <f t="shared" si="83"/>
        <v>9.89</v>
      </c>
      <c r="M1061" s="74">
        <f t="shared" si="84"/>
        <v>10.050000000000001</v>
      </c>
      <c r="N1061" s="74"/>
    </row>
    <row r="1062" spans="1:14" x14ac:dyDescent="0.25">
      <c r="A1062">
        <v>1047</v>
      </c>
      <c r="B1062" s="225">
        <v>39979</v>
      </c>
      <c r="C1062" s="74">
        <v>10.01</v>
      </c>
      <c r="D1062" s="74">
        <v>10.19</v>
      </c>
      <c r="E1062" s="74">
        <v>9.85</v>
      </c>
      <c r="F1062" s="74">
        <v>10.01</v>
      </c>
      <c r="G1062" s="75">
        <v>3363100</v>
      </c>
      <c r="H1062" s="74">
        <v>10.01</v>
      </c>
      <c r="I1062" s="81">
        <f t="shared" si="80"/>
        <v>1</v>
      </c>
      <c r="J1062" s="74">
        <f t="shared" si="81"/>
        <v>10.01</v>
      </c>
      <c r="K1062" s="74">
        <f t="shared" si="82"/>
        <v>10.19</v>
      </c>
      <c r="L1062" s="74">
        <f t="shared" si="83"/>
        <v>9.85</v>
      </c>
      <c r="M1062" s="74">
        <f t="shared" si="84"/>
        <v>10.01</v>
      </c>
      <c r="N1062" s="74"/>
    </row>
    <row r="1063" spans="1:14" x14ac:dyDescent="0.25">
      <c r="A1063">
        <v>1048</v>
      </c>
      <c r="B1063" s="225">
        <v>39976</v>
      </c>
      <c r="C1063" s="74">
        <v>10.37</v>
      </c>
      <c r="D1063" s="74">
        <v>10.48</v>
      </c>
      <c r="E1063" s="74">
        <v>10.050000000000001</v>
      </c>
      <c r="F1063" s="74">
        <v>10.19</v>
      </c>
      <c r="G1063" s="75">
        <v>3903100</v>
      </c>
      <c r="H1063" s="74">
        <v>10.19</v>
      </c>
      <c r="I1063" s="81">
        <f t="shared" si="80"/>
        <v>1</v>
      </c>
      <c r="J1063" s="74">
        <f t="shared" si="81"/>
        <v>10.37</v>
      </c>
      <c r="K1063" s="74">
        <f t="shared" si="82"/>
        <v>10.48</v>
      </c>
      <c r="L1063" s="74">
        <f t="shared" si="83"/>
        <v>10.050000000000001</v>
      </c>
      <c r="M1063" s="74">
        <f t="shared" si="84"/>
        <v>10.19</v>
      </c>
      <c r="N1063" s="74"/>
    </row>
    <row r="1064" spans="1:14" x14ac:dyDescent="0.25">
      <c r="A1064">
        <v>1049</v>
      </c>
      <c r="B1064" s="225">
        <v>39975</v>
      </c>
      <c r="C1064" s="74">
        <v>10.7</v>
      </c>
      <c r="D1064" s="74">
        <v>10.88</v>
      </c>
      <c r="E1064" s="74">
        <v>10.33</v>
      </c>
      <c r="F1064" s="74">
        <v>10.44</v>
      </c>
      <c r="G1064" s="75">
        <v>5236900</v>
      </c>
      <c r="H1064" s="74">
        <v>10.44</v>
      </c>
      <c r="I1064" s="81">
        <f t="shared" si="80"/>
        <v>1</v>
      </c>
      <c r="J1064" s="74">
        <f t="shared" si="81"/>
        <v>10.7</v>
      </c>
      <c r="K1064" s="74">
        <f t="shared" si="82"/>
        <v>10.88</v>
      </c>
      <c r="L1064" s="74">
        <f t="shared" si="83"/>
        <v>10.33</v>
      </c>
      <c r="M1064" s="74">
        <f t="shared" si="84"/>
        <v>10.44</v>
      </c>
      <c r="N1064" s="74"/>
    </row>
    <row r="1065" spans="1:14" x14ac:dyDescent="0.25">
      <c r="A1065">
        <v>1050</v>
      </c>
      <c r="B1065" s="225">
        <v>39974</v>
      </c>
      <c r="C1065" s="74">
        <v>11</v>
      </c>
      <c r="D1065" s="74">
        <v>11.14</v>
      </c>
      <c r="E1065" s="74">
        <v>10.64</v>
      </c>
      <c r="F1065" s="74">
        <v>10.76</v>
      </c>
      <c r="G1065" s="75">
        <v>3905100</v>
      </c>
      <c r="H1065" s="74">
        <v>10.76</v>
      </c>
      <c r="I1065" s="81">
        <f t="shared" si="80"/>
        <v>1</v>
      </c>
      <c r="J1065" s="74">
        <f t="shared" si="81"/>
        <v>11</v>
      </c>
      <c r="K1065" s="74">
        <f t="shared" si="82"/>
        <v>11.14</v>
      </c>
      <c r="L1065" s="74">
        <f t="shared" si="83"/>
        <v>10.64</v>
      </c>
      <c r="M1065" s="74">
        <f t="shared" si="84"/>
        <v>10.76</v>
      </c>
      <c r="N1065" s="74"/>
    </row>
    <row r="1066" spans="1:14" x14ac:dyDescent="0.25">
      <c r="A1066">
        <v>1051</v>
      </c>
      <c r="B1066" s="225">
        <v>39973</v>
      </c>
      <c r="C1066" s="74">
        <v>10.76</v>
      </c>
      <c r="D1066" s="74">
        <v>11.15</v>
      </c>
      <c r="E1066" s="74">
        <v>10.55</v>
      </c>
      <c r="F1066" s="74">
        <v>10.92</v>
      </c>
      <c r="G1066" s="75">
        <v>4844800</v>
      </c>
      <c r="H1066" s="74">
        <v>10.92</v>
      </c>
      <c r="I1066" s="81">
        <f t="shared" si="80"/>
        <v>1</v>
      </c>
      <c r="J1066" s="74">
        <f t="shared" si="81"/>
        <v>10.76</v>
      </c>
      <c r="K1066" s="74">
        <f t="shared" si="82"/>
        <v>11.15</v>
      </c>
      <c r="L1066" s="74">
        <f t="shared" si="83"/>
        <v>10.55</v>
      </c>
      <c r="M1066" s="74">
        <f t="shared" si="84"/>
        <v>10.92</v>
      </c>
      <c r="N1066" s="74"/>
    </row>
    <row r="1067" spans="1:14" x14ac:dyDescent="0.25">
      <c r="A1067">
        <v>1052</v>
      </c>
      <c r="B1067" s="225">
        <v>39972</v>
      </c>
      <c r="C1067" s="74">
        <v>10.65</v>
      </c>
      <c r="D1067" s="74">
        <v>10.76</v>
      </c>
      <c r="E1067" s="74">
        <v>10.25</v>
      </c>
      <c r="F1067" s="74">
        <v>10.61</v>
      </c>
      <c r="G1067" s="75">
        <v>4148700</v>
      </c>
      <c r="H1067" s="74">
        <v>10.61</v>
      </c>
      <c r="I1067" s="81">
        <f t="shared" si="80"/>
        <v>1</v>
      </c>
      <c r="J1067" s="74">
        <f t="shared" si="81"/>
        <v>10.65</v>
      </c>
      <c r="K1067" s="74">
        <f t="shared" si="82"/>
        <v>10.76</v>
      </c>
      <c r="L1067" s="74">
        <f t="shared" si="83"/>
        <v>10.25</v>
      </c>
      <c r="M1067" s="74">
        <f t="shared" si="84"/>
        <v>10.61</v>
      </c>
      <c r="N1067" s="74"/>
    </row>
    <row r="1068" spans="1:14" x14ac:dyDescent="0.25">
      <c r="A1068">
        <v>1053</v>
      </c>
      <c r="B1068" s="225">
        <v>39969</v>
      </c>
      <c r="C1068" s="74">
        <v>11.93</v>
      </c>
      <c r="D1068" s="74">
        <v>11.95</v>
      </c>
      <c r="E1068" s="74">
        <v>10.64</v>
      </c>
      <c r="F1068" s="74">
        <v>10.77</v>
      </c>
      <c r="G1068" s="75">
        <v>8219000</v>
      </c>
      <c r="H1068" s="74">
        <v>10.77</v>
      </c>
      <c r="I1068" s="81">
        <f t="shared" si="80"/>
        <v>1</v>
      </c>
      <c r="J1068" s="74">
        <f t="shared" si="81"/>
        <v>11.93</v>
      </c>
      <c r="K1068" s="74">
        <f t="shared" si="82"/>
        <v>11.95</v>
      </c>
      <c r="L1068" s="74">
        <f t="shared" si="83"/>
        <v>10.64</v>
      </c>
      <c r="M1068" s="74">
        <f t="shared" si="84"/>
        <v>10.77</v>
      </c>
      <c r="N1068" s="74"/>
    </row>
    <row r="1069" spans="1:14" x14ac:dyDescent="0.25">
      <c r="A1069">
        <v>1054</v>
      </c>
      <c r="B1069" s="225">
        <v>39968</v>
      </c>
      <c r="C1069" s="74">
        <v>10.45</v>
      </c>
      <c r="D1069" s="74">
        <v>11.88</v>
      </c>
      <c r="E1069" s="74">
        <v>10.45</v>
      </c>
      <c r="F1069" s="74">
        <v>11.63</v>
      </c>
      <c r="G1069" s="75">
        <v>13386900</v>
      </c>
      <c r="H1069" s="74">
        <v>11.63</v>
      </c>
      <c r="I1069" s="81">
        <f t="shared" si="80"/>
        <v>1</v>
      </c>
      <c r="J1069" s="74">
        <f t="shared" si="81"/>
        <v>10.45</v>
      </c>
      <c r="K1069" s="74">
        <f t="shared" si="82"/>
        <v>11.88</v>
      </c>
      <c r="L1069" s="74">
        <f t="shared" si="83"/>
        <v>10.45</v>
      </c>
      <c r="M1069" s="74">
        <f t="shared" si="84"/>
        <v>11.63</v>
      </c>
      <c r="N1069" s="74"/>
    </row>
    <row r="1070" spans="1:14" x14ac:dyDescent="0.25">
      <c r="A1070">
        <v>1055</v>
      </c>
      <c r="B1070" s="225">
        <v>39967</v>
      </c>
      <c r="C1070" s="74">
        <v>11.6</v>
      </c>
      <c r="D1070" s="74">
        <v>11.65</v>
      </c>
      <c r="E1070" s="74">
        <v>10.65</v>
      </c>
      <c r="F1070" s="74">
        <v>11.02</v>
      </c>
      <c r="G1070" s="75">
        <v>5976700</v>
      </c>
      <c r="H1070" s="74">
        <v>11.02</v>
      </c>
      <c r="I1070" s="81">
        <f t="shared" si="80"/>
        <v>1</v>
      </c>
      <c r="J1070" s="74">
        <f t="shared" si="81"/>
        <v>11.6</v>
      </c>
      <c r="K1070" s="74">
        <f t="shared" si="82"/>
        <v>11.65</v>
      </c>
      <c r="L1070" s="74">
        <f t="shared" si="83"/>
        <v>10.65</v>
      </c>
      <c r="M1070" s="74">
        <f t="shared" si="84"/>
        <v>11.02</v>
      </c>
      <c r="N1070" s="74"/>
    </row>
    <row r="1071" spans="1:14" x14ac:dyDescent="0.25">
      <c r="A1071">
        <v>1056</v>
      </c>
      <c r="B1071" s="225">
        <v>39966</v>
      </c>
      <c r="C1071" s="74">
        <v>11.97</v>
      </c>
      <c r="D1071" s="74">
        <v>11.99</v>
      </c>
      <c r="E1071" s="74">
        <v>11.45</v>
      </c>
      <c r="F1071" s="74">
        <v>11.74</v>
      </c>
      <c r="G1071" s="75">
        <v>3956600</v>
      </c>
      <c r="H1071" s="74">
        <v>11.74</v>
      </c>
      <c r="I1071" s="81">
        <f t="shared" si="80"/>
        <v>1</v>
      </c>
      <c r="J1071" s="74">
        <f t="shared" si="81"/>
        <v>11.97</v>
      </c>
      <c r="K1071" s="74">
        <f t="shared" si="82"/>
        <v>11.99</v>
      </c>
      <c r="L1071" s="74">
        <f t="shared" si="83"/>
        <v>11.45</v>
      </c>
      <c r="M1071" s="74">
        <f t="shared" si="84"/>
        <v>11.74</v>
      </c>
      <c r="N1071" s="74"/>
    </row>
    <row r="1072" spans="1:14" x14ac:dyDescent="0.25">
      <c r="A1072">
        <v>1057</v>
      </c>
      <c r="B1072" s="225">
        <v>39965</v>
      </c>
      <c r="C1072" s="74">
        <v>11.33</v>
      </c>
      <c r="D1072" s="74">
        <v>12.18</v>
      </c>
      <c r="E1072" s="74">
        <v>11.27</v>
      </c>
      <c r="F1072" s="74">
        <v>12</v>
      </c>
      <c r="G1072" s="75">
        <v>5739700</v>
      </c>
      <c r="H1072" s="74">
        <v>12</v>
      </c>
      <c r="I1072" s="81">
        <f t="shared" si="80"/>
        <v>1</v>
      </c>
      <c r="J1072" s="74">
        <f t="shared" si="81"/>
        <v>11.33</v>
      </c>
      <c r="K1072" s="74">
        <f t="shared" si="82"/>
        <v>12.18</v>
      </c>
      <c r="L1072" s="74">
        <f t="shared" si="83"/>
        <v>11.27</v>
      </c>
      <c r="M1072" s="74">
        <f t="shared" si="84"/>
        <v>12</v>
      </c>
      <c r="N1072" s="74"/>
    </row>
    <row r="1073" spans="1:14" x14ac:dyDescent="0.25">
      <c r="A1073">
        <v>1058</v>
      </c>
      <c r="B1073" s="225">
        <v>39962</v>
      </c>
      <c r="C1073" s="74">
        <v>11.05</v>
      </c>
      <c r="D1073" s="74">
        <v>11.16</v>
      </c>
      <c r="E1073" s="74">
        <v>10.72</v>
      </c>
      <c r="F1073" s="74">
        <v>11</v>
      </c>
      <c r="G1073" s="75">
        <v>3933700</v>
      </c>
      <c r="H1073" s="74">
        <v>11</v>
      </c>
      <c r="I1073" s="81">
        <f t="shared" si="80"/>
        <v>1</v>
      </c>
      <c r="J1073" s="74">
        <f t="shared" si="81"/>
        <v>11.05</v>
      </c>
      <c r="K1073" s="74">
        <f t="shared" si="82"/>
        <v>11.16</v>
      </c>
      <c r="L1073" s="74">
        <f t="shared" si="83"/>
        <v>10.72</v>
      </c>
      <c r="M1073" s="74">
        <f t="shared" si="84"/>
        <v>11</v>
      </c>
      <c r="N1073" s="74"/>
    </row>
    <row r="1074" spans="1:14" x14ac:dyDescent="0.25">
      <c r="A1074">
        <v>1059</v>
      </c>
      <c r="B1074" s="225">
        <v>39961</v>
      </c>
      <c r="C1074" s="74">
        <v>11.01</v>
      </c>
      <c r="D1074" s="74">
        <v>11.16</v>
      </c>
      <c r="E1074" s="74">
        <v>10.25</v>
      </c>
      <c r="F1074" s="74">
        <v>10.81</v>
      </c>
      <c r="G1074" s="75">
        <v>3601300</v>
      </c>
      <c r="H1074" s="74">
        <v>10.81</v>
      </c>
      <c r="I1074" s="81">
        <f t="shared" si="80"/>
        <v>1</v>
      </c>
      <c r="J1074" s="74">
        <f t="shared" si="81"/>
        <v>11.01</v>
      </c>
      <c r="K1074" s="74">
        <f t="shared" si="82"/>
        <v>11.16</v>
      </c>
      <c r="L1074" s="74">
        <f t="shared" si="83"/>
        <v>10.25</v>
      </c>
      <c r="M1074" s="74">
        <f t="shared" si="84"/>
        <v>10.81</v>
      </c>
      <c r="N1074" s="74"/>
    </row>
    <row r="1075" spans="1:14" x14ac:dyDescent="0.25">
      <c r="A1075">
        <v>1060</v>
      </c>
      <c r="B1075" s="225">
        <v>39960</v>
      </c>
      <c r="C1075" s="74">
        <v>11.02</v>
      </c>
      <c r="D1075" s="74">
        <v>11.26</v>
      </c>
      <c r="E1075" s="74">
        <v>10.79</v>
      </c>
      <c r="F1075" s="74">
        <v>10.84</v>
      </c>
      <c r="G1075" s="75">
        <v>2469000</v>
      </c>
      <c r="H1075" s="74">
        <v>10.84</v>
      </c>
      <c r="I1075" s="81">
        <f t="shared" si="80"/>
        <v>1</v>
      </c>
      <c r="J1075" s="74">
        <f t="shared" si="81"/>
        <v>11.02</v>
      </c>
      <c r="K1075" s="74">
        <f t="shared" si="82"/>
        <v>11.26</v>
      </c>
      <c r="L1075" s="74">
        <f t="shared" si="83"/>
        <v>10.79</v>
      </c>
      <c r="M1075" s="74">
        <f t="shared" si="84"/>
        <v>10.84</v>
      </c>
      <c r="N1075" s="74"/>
    </row>
    <row r="1076" spans="1:14" x14ac:dyDescent="0.25">
      <c r="A1076">
        <v>1061</v>
      </c>
      <c r="B1076" s="225">
        <v>39959</v>
      </c>
      <c r="C1076" s="74">
        <v>10.46</v>
      </c>
      <c r="D1076" s="74">
        <v>11.26</v>
      </c>
      <c r="E1076" s="74">
        <v>10.46</v>
      </c>
      <c r="F1076" s="74">
        <v>11.05</v>
      </c>
      <c r="G1076" s="75">
        <v>3279100</v>
      </c>
      <c r="H1076" s="74">
        <v>11.05</v>
      </c>
      <c r="I1076" s="81">
        <f t="shared" si="80"/>
        <v>1</v>
      </c>
      <c r="J1076" s="74">
        <f t="shared" si="81"/>
        <v>10.46</v>
      </c>
      <c r="K1076" s="74">
        <f t="shared" si="82"/>
        <v>11.26</v>
      </c>
      <c r="L1076" s="74">
        <f t="shared" si="83"/>
        <v>10.46</v>
      </c>
      <c r="M1076" s="74">
        <f t="shared" si="84"/>
        <v>11.05</v>
      </c>
      <c r="N1076" s="74"/>
    </row>
    <row r="1077" spans="1:14" x14ac:dyDescent="0.25">
      <c r="A1077">
        <v>1062</v>
      </c>
      <c r="B1077" s="225">
        <v>39955</v>
      </c>
      <c r="C1077" s="74">
        <v>10.97</v>
      </c>
      <c r="D1077" s="74">
        <v>11.04</v>
      </c>
      <c r="E1077" s="74">
        <v>10.62</v>
      </c>
      <c r="F1077" s="74">
        <v>10.66</v>
      </c>
      <c r="G1077" s="75">
        <v>3014100</v>
      </c>
      <c r="H1077" s="74">
        <v>10.66</v>
      </c>
      <c r="I1077" s="81">
        <f t="shared" si="80"/>
        <v>1</v>
      </c>
      <c r="J1077" s="74">
        <f t="shared" si="81"/>
        <v>10.97</v>
      </c>
      <c r="K1077" s="74">
        <f t="shared" si="82"/>
        <v>11.04</v>
      </c>
      <c r="L1077" s="74">
        <f t="shared" si="83"/>
        <v>10.62</v>
      </c>
      <c r="M1077" s="74">
        <f t="shared" si="84"/>
        <v>10.66</v>
      </c>
      <c r="N1077" s="74"/>
    </row>
    <row r="1078" spans="1:14" x14ac:dyDescent="0.25">
      <c r="A1078">
        <v>1063</v>
      </c>
      <c r="B1078" s="225">
        <v>39954</v>
      </c>
      <c r="C1078" s="74">
        <v>10.8</v>
      </c>
      <c r="D1078" s="74">
        <v>11.19</v>
      </c>
      <c r="E1078" s="74">
        <v>10.53</v>
      </c>
      <c r="F1078" s="74">
        <v>10.91</v>
      </c>
      <c r="G1078" s="75">
        <v>2896300</v>
      </c>
      <c r="H1078" s="74">
        <v>10.91</v>
      </c>
      <c r="I1078" s="81">
        <f t="shared" si="80"/>
        <v>1</v>
      </c>
      <c r="J1078" s="74">
        <f t="shared" si="81"/>
        <v>10.8</v>
      </c>
      <c r="K1078" s="74">
        <f t="shared" si="82"/>
        <v>11.19</v>
      </c>
      <c r="L1078" s="74">
        <f t="shared" si="83"/>
        <v>10.53</v>
      </c>
      <c r="M1078" s="74">
        <f t="shared" si="84"/>
        <v>10.91</v>
      </c>
      <c r="N1078" s="74"/>
    </row>
    <row r="1079" spans="1:14" x14ac:dyDescent="0.25">
      <c r="A1079">
        <v>1064</v>
      </c>
      <c r="B1079" s="225">
        <v>39953</v>
      </c>
      <c r="C1079" s="74">
        <v>11.4</v>
      </c>
      <c r="D1079" s="74">
        <v>11.73</v>
      </c>
      <c r="E1079" s="74">
        <v>10.73</v>
      </c>
      <c r="F1079" s="74">
        <v>10.9</v>
      </c>
      <c r="G1079" s="75">
        <v>4043000</v>
      </c>
      <c r="H1079" s="74">
        <v>10.9</v>
      </c>
      <c r="I1079" s="81">
        <f t="shared" si="80"/>
        <v>1</v>
      </c>
      <c r="J1079" s="74">
        <f t="shared" si="81"/>
        <v>11.4</v>
      </c>
      <c r="K1079" s="74">
        <f t="shared" si="82"/>
        <v>11.73</v>
      </c>
      <c r="L1079" s="74">
        <f t="shared" si="83"/>
        <v>10.73</v>
      </c>
      <c r="M1079" s="74">
        <f t="shared" si="84"/>
        <v>10.9</v>
      </c>
      <c r="N1079" s="74"/>
    </row>
    <row r="1080" spans="1:14" x14ac:dyDescent="0.25">
      <c r="A1080">
        <v>1065</v>
      </c>
      <c r="B1080" s="225">
        <v>39952</v>
      </c>
      <c r="C1080" s="74">
        <v>10.65</v>
      </c>
      <c r="D1080" s="74">
        <v>11.48</v>
      </c>
      <c r="E1080" s="74">
        <v>10.47</v>
      </c>
      <c r="F1080" s="74">
        <v>11.27</v>
      </c>
      <c r="G1080" s="75">
        <v>5544900</v>
      </c>
      <c r="H1080" s="74">
        <v>11.27</v>
      </c>
      <c r="I1080" s="81">
        <f t="shared" si="80"/>
        <v>1</v>
      </c>
      <c r="J1080" s="74">
        <f t="shared" si="81"/>
        <v>10.65</v>
      </c>
      <c r="K1080" s="74">
        <f t="shared" si="82"/>
        <v>11.48</v>
      </c>
      <c r="L1080" s="74">
        <f t="shared" si="83"/>
        <v>10.47</v>
      </c>
      <c r="M1080" s="74">
        <f t="shared" si="84"/>
        <v>11.27</v>
      </c>
      <c r="N1080" s="74"/>
    </row>
    <row r="1081" spans="1:14" x14ac:dyDescent="0.25">
      <c r="A1081">
        <v>1066</v>
      </c>
      <c r="B1081" s="225">
        <v>39951</v>
      </c>
      <c r="C1081" s="74">
        <v>10</v>
      </c>
      <c r="D1081" s="74">
        <v>10.62</v>
      </c>
      <c r="E1081" s="74">
        <v>9.99</v>
      </c>
      <c r="F1081" s="74">
        <v>10.47</v>
      </c>
      <c r="G1081" s="75">
        <v>5147300</v>
      </c>
      <c r="H1081" s="74">
        <v>10.47</v>
      </c>
      <c r="I1081" s="81">
        <f t="shared" si="80"/>
        <v>1</v>
      </c>
      <c r="J1081" s="74">
        <f t="shared" si="81"/>
        <v>10</v>
      </c>
      <c r="K1081" s="74">
        <f t="shared" si="82"/>
        <v>10.62</v>
      </c>
      <c r="L1081" s="74">
        <f t="shared" si="83"/>
        <v>9.99</v>
      </c>
      <c r="M1081" s="74">
        <f t="shared" si="84"/>
        <v>10.47</v>
      </c>
      <c r="N1081" s="74"/>
    </row>
    <row r="1082" spans="1:14" x14ac:dyDescent="0.25">
      <c r="A1082">
        <v>1067</v>
      </c>
      <c r="B1082" s="225">
        <v>39948</v>
      </c>
      <c r="C1082" s="74">
        <v>9.67</v>
      </c>
      <c r="D1082" s="74">
        <v>9.93</v>
      </c>
      <c r="E1082" s="74">
        <v>9.5</v>
      </c>
      <c r="F1082" s="74">
        <v>9.59</v>
      </c>
      <c r="G1082" s="75">
        <v>3028800</v>
      </c>
      <c r="H1082" s="74">
        <v>9.59</v>
      </c>
      <c r="I1082" s="81">
        <f t="shared" si="80"/>
        <v>1</v>
      </c>
      <c r="J1082" s="74">
        <f t="shared" si="81"/>
        <v>9.67</v>
      </c>
      <c r="K1082" s="74">
        <f t="shared" si="82"/>
        <v>9.93</v>
      </c>
      <c r="L1082" s="74">
        <f t="shared" si="83"/>
        <v>9.5</v>
      </c>
      <c r="M1082" s="74">
        <f t="shared" si="84"/>
        <v>9.59</v>
      </c>
      <c r="N1082" s="74"/>
    </row>
    <row r="1083" spans="1:14" x14ac:dyDescent="0.25">
      <c r="A1083">
        <v>1068</v>
      </c>
      <c r="B1083" s="225">
        <v>39947</v>
      </c>
      <c r="C1083" s="74">
        <v>9.41</v>
      </c>
      <c r="D1083" s="74">
        <v>9.7100000000000009</v>
      </c>
      <c r="E1083" s="74">
        <v>9.26</v>
      </c>
      <c r="F1083" s="74">
        <v>9.5500000000000007</v>
      </c>
      <c r="G1083" s="75">
        <v>4967200</v>
      </c>
      <c r="H1083" s="74">
        <v>9.5500000000000007</v>
      </c>
      <c r="I1083" s="81">
        <f t="shared" si="80"/>
        <v>1</v>
      </c>
      <c r="J1083" s="74">
        <f t="shared" si="81"/>
        <v>9.41</v>
      </c>
      <c r="K1083" s="74">
        <f t="shared" si="82"/>
        <v>9.7100000000000009</v>
      </c>
      <c r="L1083" s="74">
        <f t="shared" si="83"/>
        <v>9.26</v>
      </c>
      <c r="M1083" s="74">
        <f t="shared" si="84"/>
        <v>9.5500000000000007</v>
      </c>
      <c r="N1083" s="74"/>
    </row>
    <row r="1084" spans="1:14" x14ac:dyDescent="0.25">
      <c r="A1084">
        <v>1069</v>
      </c>
      <c r="B1084" s="225">
        <v>39946</v>
      </c>
      <c r="C1084" s="74">
        <v>9.8800000000000008</v>
      </c>
      <c r="D1084" s="74">
        <v>9.8800000000000008</v>
      </c>
      <c r="E1084" s="74">
        <v>9.27</v>
      </c>
      <c r="F1084" s="74">
        <v>9.3800000000000008</v>
      </c>
      <c r="G1084" s="75">
        <v>5477500</v>
      </c>
      <c r="H1084" s="74">
        <v>9.3800000000000008</v>
      </c>
      <c r="I1084" s="81">
        <f t="shared" si="80"/>
        <v>1</v>
      </c>
      <c r="J1084" s="74">
        <f t="shared" si="81"/>
        <v>9.8800000000000008</v>
      </c>
      <c r="K1084" s="74">
        <f t="shared" si="82"/>
        <v>9.8800000000000008</v>
      </c>
      <c r="L1084" s="74">
        <f t="shared" si="83"/>
        <v>9.27</v>
      </c>
      <c r="M1084" s="74">
        <f t="shared" si="84"/>
        <v>9.3800000000000008</v>
      </c>
      <c r="N1084" s="74"/>
    </row>
    <row r="1085" spans="1:14" x14ac:dyDescent="0.25">
      <c r="A1085">
        <v>1070</v>
      </c>
      <c r="B1085" s="225">
        <v>39945</v>
      </c>
      <c r="C1085" s="74">
        <v>10.3</v>
      </c>
      <c r="D1085" s="74">
        <v>10.6</v>
      </c>
      <c r="E1085" s="74">
        <v>9.84</v>
      </c>
      <c r="F1085" s="74">
        <v>9.94</v>
      </c>
      <c r="G1085" s="75">
        <v>7017900</v>
      </c>
      <c r="H1085" s="74">
        <v>9.94</v>
      </c>
      <c r="I1085" s="81">
        <f t="shared" si="80"/>
        <v>1</v>
      </c>
      <c r="J1085" s="74">
        <f t="shared" si="81"/>
        <v>10.3</v>
      </c>
      <c r="K1085" s="74">
        <f t="shared" si="82"/>
        <v>10.6</v>
      </c>
      <c r="L1085" s="74">
        <f t="shared" si="83"/>
        <v>9.84</v>
      </c>
      <c r="M1085" s="74">
        <f t="shared" si="84"/>
        <v>9.94</v>
      </c>
      <c r="N1085" s="74"/>
    </row>
    <row r="1086" spans="1:14" x14ac:dyDescent="0.25">
      <c r="A1086">
        <v>1071</v>
      </c>
      <c r="B1086" s="225">
        <v>39944</v>
      </c>
      <c r="C1086" s="74">
        <v>11.1</v>
      </c>
      <c r="D1086" s="74">
        <v>11.1</v>
      </c>
      <c r="E1086" s="74">
        <v>10.44</v>
      </c>
      <c r="F1086" s="74">
        <v>10.73</v>
      </c>
      <c r="G1086" s="75">
        <v>3913600</v>
      </c>
      <c r="H1086" s="74">
        <v>10.73</v>
      </c>
      <c r="I1086" s="81">
        <f t="shared" si="80"/>
        <v>1</v>
      </c>
      <c r="J1086" s="74">
        <f t="shared" si="81"/>
        <v>11.1</v>
      </c>
      <c r="K1086" s="74">
        <f t="shared" si="82"/>
        <v>11.1</v>
      </c>
      <c r="L1086" s="74">
        <f t="shared" si="83"/>
        <v>10.44</v>
      </c>
      <c r="M1086" s="74">
        <f t="shared" si="84"/>
        <v>10.73</v>
      </c>
      <c r="N1086" s="74"/>
    </row>
    <row r="1087" spans="1:14" x14ac:dyDescent="0.25">
      <c r="A1087">
        <v>1072</v>
      </c>
      <c r="B1087" s="225">
        <v>39941</v>
      </c>
      <c r="C1087" s="74">
        <v>11.29</v>
      </c>
      <c r="D1087" s="74">
        <v>11.48</v>
      </c>
      <c r="E1087" s="74">
        <v>10.93</v>
      </c>
      <c r="F1087" s="74">
        <v>11.34</v>
      </c>
      <c r="G1087" s="75">
        <v>4143700</v>
      </c>
      <c r="H1087" s="74">
        <v>11.34</v>
      </c>
      <c r="I1087" s="81">
        <f t="shared" si="80"/>
        <v>1</v>
      </c>
      <c r="J1087" s="74">
        <f t="shared" si="81"/>
        <v>11.29</v>
      </c>
      <c r="K1087" s="74">
        <f t="shared" si="82"/>
        <v>11.48</v>
      </c>
      <c r="L1087" s="74">
        <f t="shared" si="83"/>
        <v>10.93</v>
      </c>
      <c r="M1087" s="74">
        <f t="shared" si="84"/>
        <v>11.34</v>
      </c>
      <c r="N1087" s="74"/>
    </row>
    <row r="1088" spans="1:14" x14ac:dyDescent="0.25">
      <c r="A1088">
        <v>1073</v>
      </c>
      <c r="B1088" s="225">
        <v>39940</v>
      </c>
      <c r="C1088" s="74">
        <v>12.23</v>
      </c>
      <c r="D1088" s="74">
        <v>12.3</v>
      </c>
      <c r="E1088" s="74">
        <v>10.81</v>
      </c>
      <c r="F1088" s="74">
        <v>10.99</v>
      </c>
      <c r="G1088" s="75">
        <v>4370000</v>
      </c>
      <c r="H1088" s="74">
        <v>10.99</v>
      </c>
      <c r="I1088" s="81">
        <f t="shared" si="80"/>
        <v>1</v>
      </c>
      <c r="J1088" s="74">
        <f t="shared" si="81"/>
        <v>12.23</v>
      </c>
      <c r="K1088" s="74">
        <f t="shared" si="82"/>
        <v>12.3</v>
      </c>
      <c r="L1088" s="74">
        <f t="shared" si="83"/>
        <v>10.81</v>
      </c>
      <c r="M1088" s="74">
        <f t="shared" si="84"/>
        <v>10.99</v>
      </c>
      <c r="N1088" s="74"/>
    </row>
    <row r="1089" spans="1:14" x14ac:dyDescent="0.25">
      <c r="A1089">
        <v>1074</v>
      </c>
      <c r="B1089" s="225">
        <v>39939</v>
      </c>
      <c r="C1089" s="74">
        <v>12.31</v>
      </c>
      <c r="D1089" s="74">
        <v>12.38</v>
      </c>
      <c r="E1089" s="74">
        <v>11.68</v>
      </c>
      <c r="F1089" s="74">
        <v>12.19</v>
      </c>
      <c r="G1089" s="75">
        <v>3917100</v>
      </c>
      <c r="H1089" s="74">
        <v>12.19</v>
      </c>
      <c r="I1089" s="81">
        <f t="shared" si="80"/>
        <v>1</v>
      </c>
      <c r="J1089" s="74">
        <f t="shared" si="81"/>
        <v>12.31</v>
      </c>
      <c r="K1089" s="74">
        <f t="shared" si="82"/>
        <v>12.38</v>
      </c>
      <c r="L1089" s="74">
        <f t="shared" si="83"/>
        <v>11.68</v>
      </c>
      <c r="M1089" s="74">
        <f t="shared" si="84"/>
        <v>12.19</v>
      </c>
      <c r="N1089" s="74"/>
    </row>
    <row r="1090" spans="1:14" x14ac:dyDescent="0.25">
      <c r="A1090">
        <v>1075</v>
      </c>
      <c r="B1090" s="225">
        <v>39938</v>
      </c>
      <c r="C1090" s="74">
        <v>12.22</v>
      </c>
      <c r="D1090" s="74">
        <v>12.5</v>
      </c>
      <c r="E1090" s="74">
        <v>11.87</v>
      </c>
      <c r="F1090" s="74">
        <v>12.09</v>
      </c>
      <c r="G1090" s="75">
        <v>3880200</v>
      </c>
      <c r="H1090" s="74">
        <v>12.09</v>
      </c>
      <c r="I1090" s="81">
        <f t="shared" si="80"/>
        <v>1</v>
      </c>
      <c r="J1090" s="74">
        <f t="shared" si="81"/>
        <v>12.22</v>
      </c>
      <c r="K1090" s="74">
        <f t="shared" si="82"/>
        <v>12.5</v>
      </c>
      <c r="L1090" s="74">
        <f t="shared" si="83"/>
        <v>11.87</v>
      </c>
      <c r="M1090" s="74">
        <f t="shared" si="84"/>
        <v>12.09</v>
      </c>
      <c r="N1090" s="74"/>
    </row>
    <row r="1091" spans="1:14" x14ac:dyDescent="0.25">
      <c r="A1091">
        <v>1076</v>
      </c>
      <c r="B1091" s="225">
        <v>39937</v>
      </c>
      <c r="C1091" s="74">
        <v>12.1</v>
      </c>
      <c r="D1091" s="74">
        <v>12.51</v>
      </c>
      <c r="E1091" s="74">
        <v>11.99</v>
      </c>
      <c r="F1091" s="74">
        <v>12.25</v>
      </c>
      <c r="G1091" s="75">
        <v>4716000</v>
      </c>
      <c r="H1091" s="74">
        <v>12.25</v>
      </c>
      <c r="I1091" s="81">
        <f t="shared" si="80"/>
        <v>1</v>
      </c>
      <c r="J1091" s="74">
        <f t="shared" si="81"/>
        <v>12.1</v>
      </c>
      <c r="K1091" s="74">
        <f t="shared" si="82"/>
        <v>12.51</v>
      </c>
      <c r="L1091" s="74">
        <f t="shared" si="83"/>
        <v>11.99</v>
      </c>
      <c r="M1091" s="74">
        <f t="shared" si="84"/>
        <v>12.25</v>
      </c>
      <c r="N1091" s="74"/>
    </row>
    <row r="1092" spans="1:14" x14ac:dyDescent="0.25">
      <c r="A1092">
        <v>1077</v>
      </c>
      <c r="B1092" s="225">
        <v>39934</v>
      </c>
      <c r="C1092" s="74">
        <v>11.95</v>
      </c>
      <c r="D1092" s="74">
        <v>12.25</v>
      </c>
      <c r="E1092" s="74">
        <v>11.82</v>
      </c>
      <c r="F1092" s="74">
        <v>11.98</v>
      </c>
      <c r="G1092" s="75">
        <v>3004400</v>
      </c>
      <c r="H1092" s="74">
        <v>11.98</v>
      </c>
      <c r="I1092" s="81">
        <f t="shared" si="80"/>
        <v>1</v>
      </c>
      <c r="J1092" s="74">
        <f t="shared" si="81"/>
        <v>11.95</v>
      </c>
      <c r="K1092" s="74">
        <f t="shared" si="82"/>
        <v>12.25</v>
      </c>
      <c r="L1092" s="74">
        <f t="shared" si="83"/>
        <v>11.82</v>
      </c>
      <c r="M1092" s="74">
        <f t="shared" si="84"/>
        <v>11.98</v>
      </c>
      <c r="N1092" s="74"/>
    </row>
    <row r="1093" spans="1:14" x14ac:dyDescent="0.25">
      <c r="A1093">
        <v>1078</v>
      </c>
      <c r="B1093" s="225">
        <v>39933</v>
      </c>
      <c r="C1093" s="74">
        <v>11.84</v>
      </c>
      <c r="D1093" s="74">
        <v>12.28</v>
      </c>
      <c r="E1093" s="74">
        <v>11.69</v>
      </c>
      <c r="F1093" s="74">
        <v>11.95</v>
      </c>
      <c r="G1093" s="75">
        <v>5548300</v>
      </c>
      <c r="H1093" s="74">
        <v>11.95</v>
      </c>
      <c r="I1093" s="81">
        <f t="shared" si="80"/>
        <v>1</v>
      </c>
      <c r="J1093" s="74">
        <f t="shared" si="81"/>
        <v>11.84</v>
      </c>
      <c r="K1093" s="74">
        <f t="shared" si="82"/>
        <v>12.28</v>
      </c>
      <c r="L1093" s="74">
        <f t="shared" si="83"/>
        <v>11.69</v>
      </c>
      <c r="M1093" s="74">
        <f t="shared" si="84"/>
        <v>11.95</v>
      </c>
      <c r="N1093" s="74"/>
    </row>
    <row r="1094" spans="1:14" x14ac:dyDescent="0.25">
      <c r="A1094">
        <v>1079</v>
      </c>
      <c r="B1094" s="225">
        <v>39932</v>
      </c>
      <c r="C1094" s="74">
        <v>11.41</v>
      </c>
      <c r="D1094" s="74">
        <v>11.84</v>
      </c>
      <c r="E1094" s="74">
        <v>11.25</v>
      </c>
      <c r="F1094" s="74">
        <v>11.59</v>
      </c>
      <c r="G1094" s="75">
        <v>3740400</v>
      </c>
      <c r="H1094" s="74">
        <v>11.59</v>
      </c>
      <c r="I1094" s="81">
        <f t="shared" si="80"/>
        <v>1</v>
      </c>
      <c r="J1094" s="74">
        <f t="shared" si="81"/>
        <v>11.41</v>
      </c>
      <c r="K1094" s="74">
        <f t="shared" si="82"/>
        <v>11.84</v>
      </c>
      <c r="L1094" s="74">
        <f t="shared" si="83"/>
        <v>11.25</v>
      </c>
      <c r="M1094" s="74">
        <f t="shared" si="84"/>
        <v>11.59</v>
      </c>
      <c r="N1094" s="74"/>
    </row>
    <row r="1095" spans="1:14" x14ac:dyDescent="0.25">
      <c r="A1095">
        <v>1080</v>
      </c>
      <c r="B1095" s="225">
        <v>39931</v>
      </c>
      <c r="C1095" s="74">
        <v>10.8</v>
      </c>
      <c r="D1095" s="74">
        <v>11.55</v>
      </c>
      <c r="E1095" s="74">
        <v>10.7</v>
      </c>
      <c r="F1095" s="74">
        <v>11.21</v>
      </c>
      <c r="G1095" s="75">
        <v>4226800</v>
      </c>
      <c r="H1095" s="74">
        <v>11.21</v>
      </c>
      <c r="I1095" s="81">
        <f t="shared" si="80"/>
        <v>1</v>
      </c>
      <c r="J1095" s="74">
        <f t="shared" si="81"/>
        <v>10.8</v>
      </c>
      <c r="K1095" s="74">
        <f t="shared" si="82"/>
        <v>11.55</v>
      </c>
      <c r="L1095" s="74">
        <f t="shared" si="83"/>
        <v>10.7</v>
      </c>
      <c r="M1095" s="74">
        <f t="shared" si="84"/>
        <v>11.21</v>
      </c>
      <c r="N1095" s="74"/>
    </row>
    <row r="1096" spans="1:14" x14ac:dyDescent="0.25">
      <c r="A1096">
        <v>1081</v>
      </c>
      <c r="B1096" s="225">
        <v>39930</v>
      </c>
      <c r="C1096" s="74">
        <v>10.86</v>
      </c>
      <c r="D1096" s="74">
        <v>11.23</v>
      </c>
      <c r="E1096" s="74">
        <v>10.7</v>
      </c>
      <c r="F1096" s="74">
        <v>10.83</v>
      </c>
      <c r="G1096" s="75">
        <v>4515200</v>
      </c>
      <c r="H1096" s="74">
        <v>10.83</v>
      </c>
      <c r="I1096" s="81">
        <f t="shared" si="80"/>
        <v>1</v>
      </c>
      <c r="J1096" s="74">
        <f t="shared" si="81"/>
        <v>10.86</v>
      </c>
      <c r="K1096" s="74">
        <f t="shared" si="82"/>
        <v>11.23</v>
      </c>
      <c r="L1096" s="74">
        <f t="shared" si="83"/>
        <v>10.7</v>
      </c>
      <c r="M1096" s="74">
        <f t="shared" si="84"/>
        <v>10.83</v>
      </c>
      <c r="N1096" s="74"/>
    </row>
    <row r="1097" spans="1:14" x14ac:dyDescent="0.25">
      <c r="A1097">
        <v>1082</v>
      </c>
      <c r="B1097" s="225">
        <v>39927</v>
      </c>
      <c r="C1097" s="74">
        <v>10.039999999999999</v>
      </c>
      <c r="D1097" s="74">
        <v>11.31</v>
      </c>
      <c r="E1097" s="74">
        <v>10.029999999999999</v>
      </c>
      <c r="F1097" s="74">
        <v>11.21</v>
      </c>
      <c r="G1097" s="75">
        <v>5622400</v>
      </c>
      <c r="H1097" s="74">
        <v>11.21</v>
      </c>
      <c r="I1097" s="81">
        <f t="shared" si="80"/>
        <v>1</v>
      </c>
      <c r="J1097" s="74">
        <f t="shared" si="81"/>
        <v>10.039999999999999</v>
      </c>
      <c r="K1097" s="74">
        <f t="shared" si="82"/>
        <v>11.31</v>
      </c>
      <c r="L1097" s="74">
        <f t="shared" si="83"/>
        <v>10.029999999999999</v>
      </c>
      <c r="M1097" s="74">
        <f t="shared" si="84"/>
        <v>11.21</v>
      </c>
      <c r="N1097" s="74"/>
    </row>
    <row r="1098" spans="1:14" x14ac:dyDescent="0.25">
      <c r="A1098">
        <v>1083</v>
      </c>
      <c r="B1098" s="225">
        <v>39926</v>
      </c>
      <c r="C1098" s="74">
        <v>9.99</v>
      </c>
      <c r="D1098" s="74">
        <v>10.3</v>
      </c>
      <c r="E1098" s="74">
        <v>9.68</v>
      </c>
      <c r="F1098" s="74">
        <v>9.9700000000000006</v>
      </c>
      <c r="G1098" s="75">
        <v>4541500</v>
      </c>
      <c r="H1098" s="74">
        <v>9.9700000000000006</v>
      </c>
      <c r="I1098" s="81">
        <f t="shared" si="80"/>
        <v>1</v>
      </c>
      <c r="J1098" s="74">
        <f t="shared" si="81"/>
        <v>9.99</v>
      </c>
      <c r="K1098" s="74">
        <f t="shared" si="82"/>
        <v>10.3</v>
      </c>
      <c r="L1098" s="74">
        <f t="shared" si="83"/>
        <v>9.68</v>
      </c>
      <c r="M1098" s="74">
        <f t="shared" si="84"/>
        <v>9.9700000000000006</v>
      </c>
      <c r="N1098" s="74"/>
    </row>
    <row r="1099" spans="1:14" x14ac:dyDescent="0.25">
      <c r="A1099">
        <v>1084</v>
      </c>
      <c r="B1099" s="225">
        <v>39925</v>
      </c>
      <c r="C1099" s="74">
        <v>9.42</v>
      </c>
      <c r="D1099" s="74">
        <v>10.29</v>
      </c>
      <c r="E1099" s="74">
        <v>9.3000000000000007</v>
      </c>
      <c r="F1099" s="74">
        <v>9.94</v>
      </c>
      <c r="G1099" s="75">
        <v>3404000</v>
      </c>
      <c r="H1099" s="74">
        <v>9.94</v>
      </c>
      <c r="I1099" s="81">
        <f t="shared" si="80"/>
        <v>1</v>
      </c>
      <c r="J1099" s="74">
        <f t="shared" si="81"/>
        <v>9.42</v>
      </c>
      <c r="K1099" s="74">
        <f t="shared" si="82"/>
        <v>10.29</v>
      </c>
      <c r="L1099" s="74">
        <f t="shared" si="83"/>
        <v>9.3000000000000007</v>
      </c>
      <c r="M1099" s="74">
        <f t="shared" si="84"/>
        <v>9.94</v>
      </c>
      <c r="N1099" s="74"/>
    </row>
    <row r="1100" spans="1:14" x14ac:dyDescent="0.25">
      <c r="A1100">
        <v>1085</v>
      </c>
      <c r="B1100" s="225">
        <v>39924</v>
      </c>
      <c r="C1100" s="74">
        <v>8.99</v>
      </c>
      <c r="D1100" s="74">
        <v>9.6199999999999992</v>
      </c>
      <c r="E1100" s="74">
        <v>8.8699999999999992</v>
      </c>
      <c r="F1100" s="74">
        <v>9.48</v>
      </c>
      <c r="G1100" s="75">
        <v>2820800</v>
      </c>
      <c r="H1100" s="74">
        <v>9.48</v>
      </c>
      <c r="I1100" s="81">
        <f t="shared" si="80"/>
        <v>1</v>
      </c>
      <c r="J1100" s="74">
        <f t="shared" si="81"/>
        <v>8.99</v>
      </c>
      <c r="K1100" s="74">
        <f t="shared" si="82"/>
        <v>9.6199999999999992</v>
      </c>
      <c r="L1100" s="74">
        <f t="shared" si="83"/>
        <v>8.8699999999999992</v>
      </c>
      <c r="M1100" s="74">
        <f t="shared" si="84"/>
        <v>9.48</v>
      </c>
      <c r="N1100" s="74"/>
    </row>
    <row r="1101" spans="1:14" x14ac:dyDescent="0.25">
      <c r="A1101">
        <v>1086</v>
      </c>
      <c r="B1101" s="225">
        <v>39923</v>
      </c>
      <c r="C1101" s="74">
        <v>9.64</v>
      </c>
      <c r="D1101" s="74">
        <v>9.6999999999999993</v>
      </c>
      <c r="E1101" s="74">
        <v>8.98</v>
      </c>
      <c r="F1101" s="74">
        <v>9.07</v>
      </c>
      <c r="G1101" s="75">
        <v>3150300</v>
      </c>
      <c r="H1101" s="74">
        <v>9.07</v>
      </c>
      <c r="I1101" s="81">
        <f t="shared" si="80"/>
        <v>1</v>
      </c>
      <c r="J1101" s="74">
        <f t="shared" si="81"/>
        <v>9.64</v>
      </c>
      <c r="K1101" s="74">
        <f t="shared" si="82"/>
        <v>9.6999999999999993</v>
      </c>
      <c r="L1101" s="74">
        <f t="shared" si="83"/>
        <v>8.98</v>
      </c>
      <c r="M1101" s="74">
        <f t="shared" si="84"/>
        <v>9.07</v>
      </c>
      <c r="N1101" s="74"/>
    </row>
    <row r="1102" spans="1:14" x14ac:dyDescent="0.25">
      <c r="A1102">
        <v>1087</v>
      </c>
      <c r="B1102" s="225">
        <v>39920</v>
      </c>
      <c r="C1102" s="74">
        <v>9.52</v>
      </c>
      <c r="D1102" s="74">
        <v>10.06</v>
      </c>
      <c r="E1102" s="74">
        <v>9.31</v>
      </c>
      <c r="F1102" s="74">
        <v>9.92</v>
      </c>
      <c r="G1102" s="75">
        <v>4774200</v>
      </c>
      <c r="H1102" s="74">
        <v>9.92</v>
      </c>
      <c r="I1102" s="81">
        <f t="shared" si="80"/>
        <v>1</v>
      </c>
      <c r="J1102" s="74">
        <f t="shared" si="81"/>
        <v>9.52</v>
      </c>
      <c r="K1102" s="74">
        <f t="shared" si="82"/>
        <v>10.06</v>
      </c>
      <c r="L1102" s="74">
        <f t="shared" si="83"/>
        <v>9.31</v>
      </c>
      <c r="M1102" s="74">
        <f t="shared" si="84"/>
        <v>9.92</v>
      </c>
      <c r="N1102" s="74"/>
    </row>
    <row r="1103" spans="1:14" x14ac:dyDescent="0.25">
      <c r="A1103">
        <v>1088</v>
      </c>
      <c r="B1103" s="225">
        <v>39919</v>
      </c>
      <c r="C1103" s="74">
        <v>8.86</v>
      </c>
      <c r="D1103" s="74">
        <v>9.5500000000000007</v>
      </c>
      <c r="E1103" s="74">
        <v>8.7200000000000006</v>
      </c>
      <c r="F1103" s="74">
        <v>9.52</v>
      </c>
      <c r="G1103" s="75">
        <v>4353300</v>
      </c>
      <c r="H1103" s="74">
        <v>9.52</v>
      </c>
      <c r="I1103" s="81">
        <f t="shared" si="80"/>
        <v>1</v>
      </c>
      <c r="J1103" s="74">
        <f t="shared" si="81"/>
        <v>8.86</v>
      </c>
      <c r="K1103" s="74">
        <f t="shared" si="82"/>
        <v>9.5500000000000007</v>
      </c>
      <c r="L1103" s="74">
        <f t="shared" si="83"/>
        <v>8.7200000000000006</v>
      </c>
      <c r="M1103" s="74">
        <f t="shared" si="84"/>
        <v>9.52</v>
      </c>
      <c r="N1103" s="74"/>
    </row>
    <row r="1104" spans="1:14" x14ac:dyDescent="0.25">
      <c r="A1104">
        <v>1089</v>
      </c>
      <c r="B1104" s="225">
        <v>39918</v>
      </c>
      <c r="C1104" s="74">
        <v>8.4700000000000006</v>
      </c>
      <c r="D1104" s="74">
        <v>8.81</v>
      </c>
      <c r="E1104" s="74">
        <v>8.23</v>
      </c>
      <c r="F1104" s="74">
        <v>8.6999999999999993</v>
      </c>
      <c r="G1104" s="75">
        <v>3505700</v>
      </c>
      <c r="H1104" s="74">
        <v>8.6999999999999993</v>
      </c>
      <c r="I1104" s="81">
        <f t="shared" si="80"/>
        <v>1</v>
      </c>
      <c r="J1104" s="74">
        <f t="shared" si="81"/>
        <v>8.4700000000000006</v>
      </c>
      <c r="K1104" s="74">
        <f t="shared" si="82"/>
        <v>8.81</v>
      </c>
      <c r="L1104" s="74">
        <f t="shared" si="83"/>
        <v>8.23</v>
      </c>
      <c r="M1104" s="74">
        <f t="shared" si="84"/>
        <v>8.6999999999999993</v>
      </c>
      <c r="N1104" s="74"/>
    </row>
    <row r="1105" spans="1:14" x14ac:dyDescent="0.25">
      <c r="A1105">
        <v>1090</v>
      </c>
      <c r="B1105" s="225">
        <v>39917</v>
      </c>
      <c r="C1105" s="74">
        <v>8.69</v>
      </c>
      <c r="D1105" s="74">
        <v>9.1300000000000008</v>
      </c>
      <c r="E1105" s="74">
        <v>8.4700000000000006</v>
      </c>
      <c r="F1105" s="74">
        <v>8.52</v>
      </c>
      <c r="G1105" s="75">
        <v>4110900</v>
      </c>
      <c r="H1105" s="74">
        <v>8.52</v>
      </c>
      <c r="I1105" s="81">
        <f t="shared" ref="I1105:I1168" si="85">H1105/F1105</f>
        <v>1</v>
      </c>
      <c r="J1105" s="74">
        <f t="shared" ref="J1105:J1168" si="86">ROUND($I1105*C1105,2)</f>
        <v>8.69</v>
      </c>
      <c r="K1105" s="74">
        <f t="shared" ref="K1105:K1168" si="87">ROUND($I1105*D1105,2)</f>
        <v>9.1300000000000008</v>
      </c>
      <c r="L1105" s="74">
        <f t="shared" ref="L1105:L1168" si="88">ROUND($I1105*E1105,2)</f>
        <v>8.4700000000000006</v>
      </c>
      <c r="M1105" s="74">
        <f t="shared" ref="M1105:M1168" si="89">ROUND($I1105*F1105,2)</f>
        <v>8.52</v>
      </c>
      <c r="N1105" s="74"/>
    </row>
    <row r="1106" spans="1:14" x14ac:dyDescent="0.25">
      <c r="A1106">
        <v>1091</v>
      </c>
      <c r="B1106" s="225">
        <v>39916</v>
      </c>
      <c r="C1106" s="74">
        <v>8.93</v>
      </c>
      <c r="D1106" s="74">
        <v>9.11</v>
      </c>
      <c r="E1106" s="74">
        <v>8.7100000000000009</v>
      </c>
      <c r="F1106" s="74">
        <v>8.9700000000000006</v>
      </c>
      <c r="G1106" s="75">
        <v>3395500</v>
      </c>
      <c r="H1106" s="74">
        <v>8.9700000000000006</v>
      </c>
      <c r="I1106" s="81">
        <f t="shared" si="85"/>
        <v>1</v>
      </c>
      <c r="J1106" s="74">
        <f t="shared" si="86"/>
        <v>8.93</v>
      </c>
      <c r="K1106" s="74">
        <f t="shared" si="87"/>
        <v>9.11</v>
      </c>
      <c r="L1106" s="74">
        <f t="shared" si="88"/>
        <v>8.7100000000000009</v>
      </c>
      <c r="M1106" s="74">
        <f t="shared" si="89"/>
        <v>8.9700000000000006</v>
      </c>
      <c r="N1106" s="74"/>
    </row>
    <row r="1107" spans="1:14" x14ac:dyDescent="0.25">
      <c r="A1107">
        <v>1092</v>
      </c>
      <c r="B1107" s="225">
        <v>39912</v>
      </c>
      <c r="C1107" s="74">
        <v>8.85</v>
      </c>
      <c r="D1107" s="74">
        <v>9.1999999999999993</v>
      </c>
      <c r="E1107" s="74">
        <v>8.83</v>
      </c>
      <c r="F1107" s="74">
        <v>9.07</v>
      </c>
      <c r="G1107" s="75">
        <v>3060800</v>
      </c>
      <c r="H1107" s="74">
        <v>9.07</v>
      </c>
      <c r="I1107" s="81">
        <f t="shared" si="85"/>
        <v>1</v>
      </c>
      <c r="J1107" s="74">
        <f t="shared" si="86"/>
        <v>8.85</v>
      </c>
      <c r="K1107" s="74">
        <f t="shared" si="87"/>
        <v>9.1999999999999993</v>
      </c>
      <c r="L1107" s="74">
        <f t="shared" si="88"/>
        <v>8.83</v>
      </c>
      <c r="M1107" s="74">
        <f t="shared" si="89"/>
        <v>9.07</v>
      </c>
      <c r="N1107" s="74"/>
    </row>
    <row r="1108" spans="1:14" x14ac:dyDescent="0.25">
      <c r="A1108">
        <v>1093</v>
      </c>
      <c r="B1108" s="225">
        <v>39911</v>
      </c>
      <c r="C1108" s="74">
        <v>8.1999999999999993</v>
      </c>
      <c r="D1108" s="74">
        <v>8.76</v>
      </c>
      <c r="E1108" s="74">
        <v>8.1999999999999993</v>
      </c>
      <c r="F1108" s="74">
        <v>8.67</v>
      </c>
      <c r="G1108" s="75">
        <v>3304800</v>
      </c>
      <c r="H1108" s="74">
        <v>8.67</v>
      </c>
      <c r="I1108" s="81">
        <f t="shared" si="85"/>
        <v>1</v>
      </c>
      <c r="J1108" s="74">
        <f t="shared" si="86"/>
        <v>8.1999999999999993</v>
      </c>
      <c r="K1108" s="74">
        <f t="shared" si="87"/>
        <v>8.76</v>
      </c>
      <c r="L1108" s="74">
        <f t="shared" si="88"/>
        <v>8.1999999999999993</v>
      </c>
      <c r="M1108" s="74">
        <f t="shared" si="89"/>
        <v>8.67</v>
      </c>
      <c r="N1108" s="74"/>
    </row>
    <row r="1109" spans="1:14" x14ac:dyDescent="0.25">
      <c r="A1109">
        <v>1094</v>
      </c>
      <c r="B1109" s="225">
        <v>39910</v>
      </c>
      <c r="C1109" s="74">
        <v>8.33</v>
      </c>
      <c r="D1109" s="74">
        <v>8.35</v>
      </c>
      <c r="E1109" s="74">
        <v>8.11</v>
      </c>
      <c r="F1109" s="74">
        <v>8.17</v>
      </c>
      <c r="G1109" s="75">
        <v>1485500</v>
      </c>
      <c r="H1109" s="74">
        <v>8.17</v>
      </c>
      <c r="I1109" s="81">
        <f t="shared" si="85"/>
        <v>1</v>
      </c>
      <c r="J1109" s="74">
        <f t="shared" si="86"/>
        <v>8.33</v>
      </c>
      <c r="K1109" s="74">
        <f t="shared" si="87"/>
        <v>8.35</v>
      </c>
      <c r="L1109" s="74">
        <f t="shared" si="88"/>
        <v>8.11</v>
      </c>
      <c r="M1109" s="74">
        <f t="shared" si="89"/>
        <v>8.17</v>
      </c>
      <c r="N1109" s="74"/>
    </row>
    <row r="1110" spans="1:14" x14ac:dyDescent="0.25">
      <c r="A1110">
        <v>1095</v>
      </c>
      <c r="B1110" s="225">
        <v>39909</v>
      </c>
      <c r="C1110" s="74">
        <v>8.83</v>
      </c>
      <c r="D1110" s="74">
        <v>8.83</v>
      </c>
      <c r="E1110" s="74">
        <v>8.2100000000000009</v>
      </c>
      <c r="F1110" s="74">
        <v>8.43</v>
      </c>
      <c r="G1110" s="75">
        <v>3020700</v>
      </c>
      <c r="H1110" s="74">
        <v>8.43</v>
      </c>
      <c r="I1110" s="81">
        <f t="shared" si="85"/>
        <v>1</v>
      </c>
      <c r="J1110" s="74">
        <f t="shared" si="86"/>
        <v>8.83</v>
      </c>
      <c r="K1110" s="74">
        <f t="shared" si="87"/>
        <v>8.83</v>
      </c>
      <c r="L1110" s="74">
        <f t="shared" si="88"/>
        <v>8.2100000000000009</v>
      </c>
      <c r="M1110" s="74">
        <f t="shared" si="89"/>
        <v>8.43</v>
      </c>
      <c r="N1110" s="74"/>
    </row>
    <row r="1111" spans="1:14" x14ac:dyDescent="0.25">
      <c r="A1111">
        <v>1096</v>
      </c>
      <c r="B1111" s="225">
        <v>39906</v>
      </c>
      <c r="C1111" s="74">
        <v>8.65</v>
      </c>
      <c r="D1111" s="74">
        <v>8.89</v>
      </c>
      <c r="E1111" s="74">
        <v>8.5399999999999991</v>
      </c>
      <c r="F1111" s="74">
        <v>8.8699999999999992</v>
      </c>
      <c r="G1111" s="75">
        <v>3177800</v>
      </c>
      <c r="H1111" s="74">
        <v>8.8699999999999992</v>
      </c>
      <c r="I1111" s="81">
        <f t="shared" si="85"/>
        <v>1</v>
      </c>
      <c r="J1111" s="74">
        <f t="shared" si="86"/>
        <v>8.65</v>
      </c>
      <c r="K1111" s="74">
        <f t="shared" si="87"/>
        <v>8.89</v>
      </c>
      <c r="L1111" s="74">
        <f t="shared" si="88"/>
        <v>8.5399999999999991</v>
      </c>
      <c r="M1111" s="74">
        <f t="shared" si="89"/>
        <v>8.8699999999999992</v>
      </c>
      <c r="N1111" s="74"/>
    </row>
    <row r="1112" spans="1:14" x14ac:dyDescent="0.25">
      <c r="A1112">
        <v>1097</v>
      </c>
      <c r="B1112" s="225">
        <v>39905</v>
      </c>
      <c r="C1112" s="74">
        <v>8.4</v>
      </c>
      <c r="D1112" s="74">
        <v>8.7799999999999994</v>
      </c>
      <c r="E1112" s="74">
        <v>8.3699999999999992</v>
      </c>
      <c r="F1112" s="74">
        <v>8.61</v>
      </c>
      <c r="G1112" s="75">
        <v>3078000</v>
      </c>
      <c r="H1112" s="74">
        <v>8.61</v>
      </c>
      <c r="I1112" s="81">
        <f t="shared" si="85"/>
        <v>1</v>
      </c>
      <c r="J1112" s="74">
        <f t="shared" si="86"/>
        <v>8.4</v>
      </c>
      <c r="K1112" s="74">
        <f t="shared" si="87"/>
        <v>8.7799999999999994</v>
      </c>
      <c r="L1112" s="74">
        <f t="shared" si="88"/>
        <v>8.3699999999999992</v>
      </c>
      <c r="M1112" s="74">
        <f t="shared" si="89"/>
        <v>8.61</v>
      </c>
      <c r="N1112" s="74"/>
    </row>
    <row r="1113" spans="1:14" x14ac:dyDescent="0.25">
      <c r="A1113">
        <v>1098</v>
      </c>
      <c r="B1113" s="225">
        <v>39904</v>
      </c>
      <c r="C1113" s="74">
        <v>7.7</v>
      </c>
      <c r="D1113" s="74">
        <v>8.33</v>
      </c>
      <c r="E1113" s="74">
        <v>7.56</v>
      </c>
      <c r="F1113" s="74">
        <v>8.26</v>
      </c>
      <c r="G1113" s="75">
        <v>2647500</v>
      </c>
      <c r="H1113" s="74">
        <v>8.26</v>
      </c>
      <c r="I1113" s="81">
        <f t="shared" si="85"/>
        <v>1</v>
      </c>
      <c r="J1113" s="74">
        <f t="shared" si="86"/>
        <v>7.7</v>
      </c>
      <c r="K1113" s="74">
        <f t="shared" si="87"/>
        <v>8.33</v>
      </c>
      <c r="L1113" s="74">
        <f t="shared" si="88"/>
        <v>7.56</v>
      </c>
      <c r="M1113" s="74">
        <f t="shared" si="89"/>
        <v>8.26</v>
      </c>
      <c r="N1113" s="74"/>
    </row>
    <row r="1114" spans="1:14" x14ac:dyDescent="0.25">
      <c r="A1114">
        <v>1099</v>
      </c>
      <c r="B1114" s="225">
        <v>39903</v>
      </c>
      <c r="C1114" s="74">
        <v>7.88</v>
      </c>
      <c r="D1114" s="74">
        <v>8.14</v>
      </c>
      <c r="E1114" s="74">
        <v>7.71</v>
      </c>
      <c r="F1114" s="74">
        <v>7.78</v>
      </c>
      <c r="G1114" s="75">
        <v>3039400</v>
      </c>
      <c r="H1114" s="74">
        <v>7.78</v>
      </c>
      <c r="I1114" s="81">
        <f t="shared" si="85"/>
        <v>1</v>
      </c>
      <c r="J1114" s="74">
        <f t="shared" si="86"/>
        <v>7.88</v>
      </c>
      <c r="K1114" s="74">
        <f t="shared" si="87"/>
        <v>8.14</v>
      </c>
      <c r="L1114" s="74">
        <f t="shared" si="88"/>
        <v>7.71</v>
      </c>
      <c r="M1114" s="74">
        <f t="shared" si="89"/>
        <v>7.78</v>
      </c>
      <c r="N1114" s="74"/>
    </row>
    <row r="1115" spans="1:14" x14ac:dyDescent="0.25">
      <c r="A1115">
        <v>1100</v>
      </c>
      <c r="B1115" s="225">
        <v>39902</v>
      </c>
      <c r="C1115" s="74">
        <v>7.85</v>
      </c>
      <c r="D1115" s="74">
        <v>7.9</v>
      </c>
      <c r="E1115" s="74">
        <v>7.41</v>
      </c>
      <c r="F1115" s="74">
        <v>7.88</v>
      </c>
      <c r="G1115" s="75">
        <v>2722700</v>
      </c>
      <c r="H1115" s="74">
        <v>7.88</v>
      </c>
      <c r="I1115" s="81">
        <f t="shared" si="85"/>
        <v>1</v>
      </c>
      <c r="J1115" s="74">
        <f t="shared" si="86"/>
        <v>7.85</v>
      </c>
      <c r="K1115" s="74">
        <f t="shared" si="87"/>
        <v>7.9</v>
      </c>
      <c r="L1115" s="74">
        <f t="shared" si="88"/>
        <v>7.41</v>
      </c>
      <c r="M1115" s="74">
        <f t="shared" si="89"/>
        <v>7.88</v>
      </c>
      <c r="N1115" s="74"/>
    </row>
    <row r="1116" spans="1:14" x14ac:dyDescent="0.25">
      <c r="A1116">
        <v>1101</v>
      </c>
      <c r="B1116" s="225">
        <v>39899</v>
      </c>
      <c r="C1116" s="74">
        <v>8.1999999999999993</v>
      </c>
      <c r="D1116" s="74">
        <v>8.4499999999999993</v>
      </c>
      <c r="E1116" s="74">
        <v>8.0299999999999994</v>
      </c>
      <c r="F1116" s="74">
        <v>8.2200000000000006</v>
      </c>
      <c r="G1116" s="75">
        <v>3593900</v>
      </c>
      <c r="H1116" s="74">
        <v>8.2200000000000006</v>
      </c>
      <c r="I1116" s="81">
        <f t="shared" si="85"/>
        <v>1</v>
      </c>
      <c r="J1116" s="74">
        <f t="shared" si="86"/>
        <v>8.1999999999999993</v>
      </c>
      <c r="K1116" s="74">
        <f t="shared" si="87"/>
        <v>8.4499999999999993</v>
      </c>
      <c r="L1116" s="74">
        <f t="shared" si="88"/>
        <v>8.0299999999999994</v>
      </c>
      <c r="M1116" s="74">
        <f t="shared" si="89"/>
        <v>8.2200000000000006</v>
      </c>
      <c r="N1116" s="74"/>
    </row>
    <row r="1117" spans="1:14" x14ac:dyDescent="0.25">
      <c r="A1117">
        <v>1102</v>
      </c>
      <c r="B1117" s="225">
        <v>39898</v>
      </c>
      <c r="C1117" s="74">
        <v>7.52</v>
      </c>
      <c r="D1117" s="74">
        <v>8.4600000000000009</v>
      </c>
      <c r="E1117" s="74">
        <v>7.5</v>
      </c>
      <c r="F1117" s="74">
        <v>8.41</v>
      </c>
      <c r="G1117" s="75">
        <v>5311400</v>
      </c>
      <c r="H1117" s="74">
        <v>8.41</v>
      </c>
      <c r="I1117" s="81">
        <f t="shared" si="85"/>
        <v>1</v>
      </c>
      <c r="J1117" s="74">
        <f t="shared" si="86"/>
        <v>7.52</v>
      </c>
      <c r="K1117" s="74">
        <f t="shared" si="87"/>
        <v>8.4600000000000009</v>
      </c>
      <c r="L1117" s="74">
        <f t="shared" si="88"/>
        <v>7.5</v>
      </c>
      <c r="M1117" s="74">
        <f t="shared" si="89"/>
        <v>8.41</v>
      </c>
      <c r="N1117" s="74"/>
    </row>
    <row r="1118" spans="1:14" x14ac:dyDescent="0.25">
      <c r="A1118">
        <v>1103</v>
      </c>
      <c r="B1118" s="225">
        <v>39897</v>
      </c>
      <c r="C1118" s="74">
        <v>7.42</v>
      </c>
      <c r="D1118" s="74">
        <v>7.68</v>
      </c>
      <c r="E1118" s="74">
        <v>7.1</v>
      </c>
      <c r="F1118" s="74">
        <v>7.45</v>
      </c>
      <c r="G1118" s="75">
        <v>2580400</v>
      </c>
      <c r="H1118" s="74">
        <v>7.45</v>
      </c>
      <c r="I1118" s="81">
        <f t="shared" si="85"/>
        <v>1</v>
      </c>
      <c r="J1118" s="74">
        <f t="shared" si="86"/>
        <v>7.42</v>
      </c>
      <c r="K1118" s="74">
        <f t="shared" si="87"/>
        <v>7.68</v>
      </c>
      <c r="L1118" s="74">
        <f t="shared" si="88"/>
        <v>7.1</v>
      </c>
      <c r="M1118" s="74">
        <f t="shared" si="89"/>
        <v>7.45</v>
      </c>
      <c r="N1118" s="74"/>
    </row>
    <row r="1119" spans="1:14" x14ac:dyDescent="0.25">
      <c r="A1119">
        <v>1104</v>
      </c>
      <c r="B1119" s="225">
        <v>39896</v>
      </c>
      <c r="C1119" s="74">
        <v>7.22</v>
      </c>
      <c r="D1119" s="74">
        <v>7.41</v>
      </c>
      <c r="E1119" s="74">
        <v>6.98</v>
      </c>
      <c r="F1119" s="74">
        <v>7.25</v>
      </c>
      <c r="G1119" s="75">
        <v>2176600</v>
      </c>
      <c r="H1119" s="74">
        <v>7.25</v>
      </c>
      <c r="I1119" s="81">
        <f t="shared" si="85"/>
        <v>1</v>
      </c>
      <c r="J1119" s="74">
        <f t="shared" si="86"/>
        <v>7.22</v>
      </c>
      <c r="K1119" s="74">
        <f t="shared" si="87"/>
        <v>7.41</v>
      </c>
      <c r="L1119" s="74">
        <f t="shared" si="88"/>
        <v>6.98</v>
      </c>
      <c r="M1119" s="74">
        <f t="shared" si="89"/>
        <v>7.25</v>
      </c>
      <c r="N1119" s="74"/>
    </row>
    <row r="1120" spans="1:14" x14ac:dyDescent="0.25">
      <c r="A1120">
        <v>1105</v>
      </c>
      <c r="B1120" s="225">
        <v>39895</v>
      </c>
      <c r="C1120" s="74">
        <v>7.02</v>
      </c>
      <c r="D1120" s="74">
        <v>7.23</v>
      </c>
      <c r="E1120" s="74">
        <v>6.93</v>
      </c>
      <c r="F1120" s="74">
        <v>7.23</v>
      </c>
      <c r="G1120" s="75">
        <v>2618800</v>
      </c>
      <c r="H1120" s="74">
        <v>7.23</v>
      </c>
      <c r="I1120" s="81">
        <f t="shared" si="85"/>
        <v>1</v>
      </c>
      <c r="J1120" s="74">
        <f t="shared" si="86"/>
        <v>7.02</v>
      </c>
      <c r="K1120" s="74">
        <f t="shared" si="87"/>
        <v>7.23</v>
      </c>
      <c r="L1120" s="74">
        <f t="shared" si="88"/>
        <v>6.93</v>
      </c>
      <c r="M1120" s="74">
        <f t="shared" si="89"/>
        <v>7.23</v>
      </c>
      <c r="N1120" s="74"/>
    </row>
    <row r="1121" spans="1:14" x14ac:dyDescent="0.25">
      <c r="A1121">
        <v>1106</v>
      </c>
      <c r="B1121" s="225">
        <v>39892</v>
      </c>
      <c r="C1121" s="74">
        <v>7.33</v>
      </c>
      <c r="D1121" s="74">
        <v>7.42</v>
      </c>
      <c r="E1121" s="74">
        <v>6.66</v>
      </c>
      <c r="F1121" s="74">
        <v>6.75</v>
      </c>
      <c r="G1121" s="75">
        <v>2486800</v>
      </c>
      <c r="H1121" s="74">
        <v>6.75</v>
      </c>
      <c r="I1121" s="81">
        <f t="shared" si="85"/>
        <v>1</v>
      </c>
      <c r="J1121" s="74">
        <f t="shared" si="86"/>
        <v>7.33</v>
      </c>
      <c r="K1121" s="74">
        <f t="shared" si="87"/>
        <v>7.42</v>
      </c>
      <c r="L1121" s="74">
        <f t="shared" si="88"/>
        <v>6.66</v>
      </c>
      <c r="M1121" s="74">
        <f t="shared" si="89"/>
        <v>6.75</v>
      </c>
      <c r="N1121" s="74"/>
    </row>
    <row r="1122" spans="1:14" x14ac:dyDescent="0.25">
      <c r="A1122">
        <v>1107</v>
      </c>
      <c r="B1122" s="225">
        <v>39891</v>
      </c>
      <c r="C1122" s="74">
        <v>7.44</v>
      </c>
      <c r="D1122" s="74">
        <v>7.49</v>
      </c>
      <c r="E1122" s="74">
        <v>7.15</v>
      </c>
      <c r="F1122" s="74">
        <v>7.28</v>
      </c>
      <c r="G1122" s="75">
        <v>2514600</v>
      </c>
      <c r="H1122" s="74">
        <v>7.28</v>
      </c>
      <c r="I1122" s="81">
        <f t="shared" si="85"/>
        <v>1</v>
      </c>
      <c r="J1122" s="74">
        <f t="shared" si="86"/>
        <v>7.44</v>
      </c>
      <c r="K1122" s="74">
        <f t="shared" si="87"/>
        <v>7.49</v>
      </c>
      <c r="L1122" s="74">
        <f t="shared" si="88"/>
        <v>7.15</v>
      </c>
      <c r="M1122" s="74">
        <f t="shared" si="89"/>
        <v>7.28</v>
      </c>
      <c r="N1122" s="74"/>
    </row>
    <row r="1123" spans="1:14" x14ac:dyDescent="0.25">
      <c r="A1123">
        <v>1108</v>
      </c>
      <c r="B1123" s="225">
        <v>39890</v>
      </c>
      <c r="C1123" s="74">
        <v>7</v>
      </c>
      <c r="D1123" s="74">
        <v>7.47</v>
      </c>
      <c r="E1123" s="74">
        <v>6.83</v>
      </c>
      <c r="F1123" s="74">
        <v>7.4</v>
      </c>
      <c r="G1123" s="75">
        <v>3012800</v>
      </c>
      <c r="H1123" s="74">
        <v>7.4</v>
      </c>
      <c r="I1123" s="81">
        <f t="shared" si="85"/>
        <v>1</v>
      </c>
      <c r="J1123" s="74">
        <f t="shared" si="86"/>
        <v>7</v>
      </c>
      <c r="K1123" s="74">
        <f t="shared" si="87"/>
        <v>7.47</v>
      </c>
      <c r="L1123" s="74">
        <f t="shared" si="88"/>
        <v>6.83</v>
      </c>
      <c r="M1123" s="74">
        <f t="shared" si="89"/>
        <v>7.4</v>
      </c>
      <c r="N1123" s="74"/>
    </row>
    <row r="1124" spans="1:14" x14ac:dyDescent="0.25">
      <c r="A1124">
        <v>1109</v>
      </c>
      <c r="B1124" s="225">
        <v>39889</v>
      </c>
      <c r="C1124" s="74">
        <v>6.67</v>
      </c>
      <c r="D1124" s="74">
        <v>7.1</v>
      </c>
      <c r="E1124" s="74">
        <v>6.54</v>
      </c>
      <c r="F1124" s="74">
        <v>7.1</v>
      </c>
      <c r="G1124" s="75">
        <v>2260200</v>
      </c>
      <c r="H1124" s="74">
        <v>7.1</v>
      </c>
      <c r="I1124" s="81">
        <f t="shared" si="85"/>
        <v>1</v>
      </c>
      <c r="J1124" s="74">
        <f t="shared" si="86"/>
        <v>6.67</v>
      </c>
      <c r="K1124" s="74">
        <f t="shared" si="87"/>
        <v>7.1</v>
      </c>
      <c r="L1124" s="74">
        <f t="shared" si="88"/>
        <v>6.54</v>
      </c>
      <c r="M1124" s="74">
        <f t="shared" si="89"/>
        <v>7.1</v>
      </c>
      <c r="N1124" s="74"/>
    </row>
    <row r="1125" spans="1:14" x14ac:dyDescent="0.25">
      <c r="A1125">
        <v>1110</v>
      </c>
      <c r="B1125" s="225">
        <v>39888</v>
      </c>
      <c r="C1125" s="74">
        <v>7.04</v>
      </c>
      <c r="D1125" s="74">
        <v>7.11</v>
      </c>
      <c r="E1125" s="74">
        <v>6.67</v>
      </c>
      <c r="F1125" s="74">
        <v>6.69</v>
      </c>
      <c r="G1125" s="75">
        <v>1860800</v>
      </c>
      <c r="H1125" s="74">
        <v>6.69</v>
      </c>
      <c r="I1125" s="81">
        <f t="shared" si="85"/>
        <v>1</v>
      </c>
      <c r="J1125" s="74">
        <f t="shared" si="86"/>
        <v>7.04</v>
      </c>
      <c r="K1125" s="74">
        <f t="shared" si="87"/>
        <v>7.11</v>
      </c>
      <c r="L1125" s="74">
        <f t="shared" si="88"/>
        <v>6.67</v>
      </c>
      <c r="M1125" s="74">
        <f t="shared" si="89"/>
        <v>6.69</v>
      </c>
      <c r="N1125" s="74"/>
    </row>
    <row r="1126" spans="1:14" x14ac:dyDescent="0.25">
      <c r="A1126">
        <v>1111</v>
      </c>
      <c r="B1126" s="225">
        <v>39885</v>
      </c>
      <c r="C1126" s="74">
        <v>7.31</v>
      </c>
      <c r="D1126" s="74">
        <v>7.49</v>
      </c>
      <c r="E1126" s="74">
        <v>6.8</v>
      </c>
      <c r="F1126" s="74">
        <v>6.9</v>
      </c>
      <c r="G1126" s="75">
        <v>4973700</v>
      </c>
      <c r="H1126" s="74">
        <v>6.9</v>
      </c>
      <c r="I1126" s="81">
        <f t="shared" si="85"/>
        <v>1</v>
      </c>
      <c r="J1126" s="74">
        <f t="shared" si="86"/>
        <v>7.31</v>
      </c>
      <c r="K1126" s="74">
        <f t="shared" si="87"/>
        <v>7.49</v>
      </c>
      <c r="L1126" s="74">
        <f t="shared" si="88"/>
        <v>6.8</v>
      </c>
      <c r="M1126" s="74">
        <f t="shared" si="89"/>
        <v>6.9</v>
      </c>
      <c r="N1126" s="74"/>
    </row>
    <row r="1127" spans="1:14" x14ac:dyDescent="0.25">
      <c r="A1127">
        <v>1112</v>
      </c>
      <c r="B1127" s="225">
        <v>39884</v>
      </c>
      <c r="C1127" s="74">
        <v>6.72</v>
      </c>
      <c r="D1127" s="74">
        <v>7.31</v>
      </c>
      <c r="E1127" s="74">
        <v>6.7</v>
      </c>
      <c r="F1127" s="74">
        <v>7.28</v>
      </c>
      <c r="G1127" s="75">
        <v>3399300</v>
      </c>
      <c r="H1127" s="74">
        <v>7.28</v>
      </c>
      <c r="I1127" s="81">
        <f t="shared" si="85"/>
        <v>1</v>
      </c>
      <c r="J1127" s="74">
        <f t="shared" si="86"/>
        <v>6.72</v>
      </c>
      <c r="K1127" s="74">
        <f t="shared" si="87"/>
        <v>7.31</v>
      </c>
      <c r="L1127" s="74">
        <f t="shared" si="88"/>
        <v>6.7</v>
      </c>
      <c r="M1127" s="74">
        <f t="shared" si="89"/>
        <v>7.28</v>
      </c>
      <c r="N1127" s="74"/>
    </row>
    <row r="1128" spans="1:14" x14ac:dyDescent="0.25">
      <c r="A1128">
        <v>1113</v>
      </c>
      <c r="B1128" s="225">
        <v>39883</v>
      </c>
      <c r="C1128" s="74">
        <v>7</v>
      </c>
      <c r="D1128" s="74">
        <v>7.2</v>
      </c>
      <c r="E1128" s="74">
        <v>6.5</v>
      </c>
      <c r="F1128" s="74">
        <v>6.76</v>
      </c>
      <c r="G1128" s="75">
        <v>4406800</v>
      </c>
      <c r="H1128" s="74">
        <v>6.76</v>
      </c>
      <c r="I1128" s="81">
        <f t="shared" si="85"/>
        <v>1</v>
      </c>
      <c r="J1128" s="74">
        <f t="shared" si="86"/>
        <v>7</v>
      </c>
      <c r="K1128" s="74">
        <f t="shared" si="87"/>
        <v>7.2</v>
      </c>
      <c r="L1128" s="74">
        <f t="shared" si="88"/>
        <v>6.5</v>
      </c>
      <c r="M1128" s="74">
        <f t="shared" si="89"/>
        <v>6.76</v>
      </c>
      <c r="N1128" s="74"/>
    </row>
    <row r="1129" spans="1:14" x14ac:dyDescent="0.25">
      <c r="A1129">
        <v>1114</v>
      </c>
      <c r="B1129" s="225">
        <v>39882</v>
      </c>
      <c r="C1129" s="74">
        <v>6.43</v>
      </c>
      <c r="D1129" s="74">
        <v>7.02</v>
      </c>
      <c r="E1129" s="74">
        <v>6.39</v>
      </c>
      <c r="F1129" s="74">
        <v>7</v>
      </c>
      <c r="G1129" s="75">
        <v>5026100</v>
      </c>
      <c r="H1129" s="74">
        <v>7</v>
      </c>
      <c r="I1129" s="81">
        <f t="shared" si="85"/>
        <v>1</v>
      </c>
      <c r="J1129" s="74">
        <f t="shared" si="86"/>
        <v>6.43</v>
      </c>
      <c r="K1129" s="74">
        <f t="shared" si="87"/>
        <v>7.02</v>
      </c>
      <c r="L1129" s="74">
        <f t="shared" si="88"/>
        <v>6.39</v>
      </c>
      <c r="M1129" s="74">
        <f t="shared" si="89"/>
        <v>7</v>
      </c>
      <c r="N1129" s="74"/>
    </row>
    <row r="1130" spans="1:14" x14ac:dyDescent="0.25">
      <c r="A1130">
        <v>1115</v>
      </c>
      <c r="B1130" s="225">
        <v>39881</v>
      </c>
      <c r="C1130" s="74">
        <v>5.98</v>
      </c>
      <c r="D1130" s="74">
        <v>6.7</v>
      </c>
      <c r="E1130" s="74">
        <v>5.81</v>
      </c>
      <c r="F1130" s="74">
        <v>6.26</v>
      </c>
      <c r="G1130" s="75">
        <v>3808500</v>
      </c>
      <c r="H1130" s="74">
        <v>6.26</v>
      </c>
      <c r="I1130" s="81">
        <f t="shared" si="85"/>
        <v>1</v>
      </c>
      <c r="J1130" s="74">
        <f t="shared" si="86"/>
        <v>5.98</v>
      </c>
      <c r="K1130" s="74">
        <f t="shared" si="87"/>
        <v>6.7</v>
      </c>
      <c r="L1130" s="74">
        <f t="shared" si="88"/>
        <v>5.81</v>
      </c>
      <c r="M1130" s="74">
        <f t="shared" si="89"/>
        <v>6.26</v>
      </c>
      <c r="N1130" s="74"/>
    </row>
    <row r="1131" spans="1:14" x14ac:dyDescent="0.25">
      <c r="A1131">
        <v>1116</v>
      </c>
      <c r="B1131" s="225">
        <v>39878</v>
      </c>
      <c r="C1131" s="74">
        <v>6.1</v>
      </c>
      <c r="D1131" s="74">
        <v>6.41</v>
      </c>
      <c r="E1131" s="74">
        <v>5.8</v>
      </c>
      <c r="F1131" s="74">
        <v>6.11</v>
      </c>
      <c r="G1131" s="75">
        <v>4880200</v>
      </c>
      <c r="H1131" s="74">
        <v>6.11</v>
      </c>
      <c r="I1131" s="81">
        <f t="shared" si="85"/>
        <v>1</v>
      </c>
      <c r="J1131" s="74">
        <f t="shared" si="86"/>
        <v>6.1</v>
      </c>
      <c r="K1131" s="74">
        <f t="shared" si="87"/>
        <v>6.41</v>
      </c>
      <c r="L1131" s="74">
        <f t="shared" si="88"/>
        <v>5.8</v>
      </c>
      <c r="M1131" s="74">
        <f t="shared" si="89"/>
        <v>6.11</v>
      </c>
      <c r="N1131" s="74"/>
    </row>
    <row r="1132" spans="1:14" x14ac:dyDescent="0.25">
      <c r="A1132">
        <v>1117</v>
      </c>
      <c r="B1132" s="225">
        <v>39877</v>
      </c>
      <c r="C1132" s="74">
        <v>5.55</v>
      </c>
      <c r="D1132" s="74">
        <v>6.24</v>
      </c>
      <c r="E1132" s="74">
        <v>5.45</v>
      </c>
      <c r="F1132" s="74">
        <v>5.93</v>
      </c>
      <c r="G1132" s="75">
        <v>6908800</v>
      </c>
      <c r="H1132" s="74">
        <v>5.93</v>
      </c>
      <c r="I1132" s="81">
        <f t="shared" si="85"/>
        <v>1</v>
      </c>
      <c r="J1132" s="74">
        <f t="shared" si="86"/>
        <v>5.55</v>
      </c>
      <c r="K1132" s="74">
        <f t="shared" si="87"/>
        <v>6.24</v>
      </c>
      <c r="L1132" s="74">
        <f t="shared" si="88"/>
        <v>5.45</v>
      </c>
      <c r="M1132" s="74">
        <f t="shared" si="89"/>
        <v>5.93</v>
      </c>
      <c r="N1132" s="74"/>
    </row>
    <row r="1133" spans="1:14" x14ac:dyDescent="0.25">
      <c r="A1133">
        <v>1118</v>
      </c>
      <c r="B1133" s="225">
        <v>39876</v>
      </c>
      <c r="C1133" s="74">
        <v>5.38</v>
      </c>
      <c r="D1133" s="74">
        <v>5.42</v>
      </c>
      <c r="E1133" s="74">
        <v>5.19</v>
      </c>
      <c r="F1133" s="74">
        <v>5.34</v>
      </c>
      <c r="G1133" s="75">
        <v>3272400</v>
      </c>
      <c r="H1133" s="74">
        <v>5.34</v>
      </c>
      <c r="I1133" s="81">
        <f t="shared" si="85"/>
        <v>1</v>
      </c>
      <c r="J1133" s="74">
        <f t="shared" si="86"/>
        <v>5.38</v>
      </c>
      <c r="K1133" s="74">
        <f t="shared" si="87"/>
        <v>5.42</v>
      </c>
      <c r="L1133" s="74">
        <f t="shared" si="88"/>
        <v>5.19</v>
      </c>
      <c r="M1133" s="74">
        <f t="shared" si="89"/>
        <v>5.34</v>
      </c>
      <c r="N1133" s="74"/>
    </row>
    <row r="1134" spans="1:14" x14ac:dyDescent="0.25">
      <c r="A1134">
        <v>1119</v>
      </c>
      <c r="B1134" s="225">
        <v>39875</v>
      </c>
      <c r="C1134" s="74">
        <v>5.39</v>
      </c>
      <c r="D1134" s="74">
        <v>5.47</v>
      </c>
      <c r="E1134" s="74">
        <v>5.05</v>
      </c>
      <c r="F1134" s="74">
        <v>5.13</v>
      </c>
      <c r="G1134" s="75">
        <v>2456500</v>
      </c>
      <c r="H1134" s="74">
        <v>5.13</v>
      </c>
      <c r="I1134" s="81">
        <f t="shared" si="85"/>
        <v>1</v>
      </c>
      <c r="J1134" s="74">
        <f t="shared" si="86"/>
        <v>5.39</v>
      </c>
      <c r="K1134" s="74">
        <f t="shared" si="87"/>
        <v>5.47</v>
      </c>
      <c r="L1134" s="74">
        <f t="shared" si="88"/>
        <v>5.05</v>
      </c>
      <c r="M1134" s="74">
        <f t="shared" si="89"/>
        <v>5.13</v>
      </c>
      <c r="N1134" s="74"/>
    </row>
    <row r="1135" spans="1:14" x14ac:dyDescent="0.25">
      <c r="A1135">
        <v>1120</v>
      </c>
      <c r="B1135" s="225">
        <v>39874</v>
      </c>
      <c r="C1135" s="74">
        <v>5.33</v>
      </c>
      <c r="D1135" s="74">
        <v>5.45</v>
      </c>
      <c r="E1135" s="74">
        <v>5.05</v>
      </c>
      <c r="F1135" s="74">
        <v>5.28</v>
      </c>
      <c r="G1135" s="75">
        <v>3194900</v>
      </c>
      <c r="H1135" s="74">
        <v>5.28</v>
      </c>
      <c r="I1135" s="81">
        <f t="shared" si="85"/>
        <v>1</v>
      </c>
      <c r="J1135" s="74">
        <f t="shared" si="86"/>
        <v>5.33</v>
      </c>
      <c r="K1135" s="74">
        <f t="shared" si="87"/>
        <v>5.45</v>
      </c>
      <c r="L1135" s="74">
        <f t="shared" si="88"/>
        <v>5.05</v>
      </c>
      <c r="M1135" s="74">
        <f t="shared" si="89"/>
        <v>5.28</v>
      </c>
      <c r="N1135" s="74"/>
    </row>
    <row r="1136" spans="1:14" x14ac:dyDescent="0.25">
      <c r="A1136">
        <v>1121</v>
      </c>
      <c r="B1136" s="225">
        <v>39871</v>
      </c>
      <c r="C1136" s="74">
        <v>5.57</v>
      </c>
      <c r="D1136" s="74">
        <v>5.63</v>
      </c>
      <c r="E1136" s="74">
        <v>5.25</v>
      </c>
      <c r="F1136" s="74">
        <v>5.37</v>
      </c>
      <c r="G1136" s="75">
        <v>4879400</v>
      </c>
      <c r="H1136" s="74">
        <v>5.37</v>
      </c>
      <c r="I1136" s="81">
        <f t="shared" si="85"/>
        <v>1</v>
      </c>
      <c r="J1136" s="74">
        <f t="shared" si="86"/>
        <v>5.57</v>
      </c>
      <c r="K1136" s="74">
        <f t="shared" si="87"/>
        <v>5.63</v>
      </c>
      <c r="L1136" s="74">
        <f t="shared" si="88"/>
        <v>5.25</v>
      </c>
      <c r="M1136" s="74">
        <f t="shared" si="89"/>
        <v>5.37</v>
      </c>
      <c r="N1136" s="74"/>
    </row>
    <row r="1137" spans="1:14" x14ac:dyDescent="0.25">
      <c r="A1137">
        <v>1122</v>
      </c>
      <c r="B1137" s="225">
        <v>39870</v>
      </c>
      <c r="C1137" s="74">
        <v>5.53</v>
      </c>
      <c r="D1137" s="74">
        <v>6.14</v>
      </c>
      <c r="E1137" s="74">
        <v>5.53</v>
      </c>
      <c r="F1137" s="74">
        <v>5.73</v>
      </c>
      <c r="G1137" s="75">
        <v>4480700</v>
      </c>
      <c r="H1137" s="74">
        <v>5.73</v>
      </c>
      <c r="I1137" s="81">
        <f t="shared" si="85"/>
        <v>1</v>
      </c>
      <c r="J1137" s="74">
        <f t="shared" si="86"/>
        <v>5.53</v>
      </c>
      <c r="K1137" s="74">
        <f t="shared" si="87"/>
        <v>6.14</v>
      </c>
      <c r="L1137" s="74">
        <f t="shared" si="88"/>
        <v>5.53</v>
      </c>
      <c r="M1137" s="74">
        <f t="shared" si="89"/>
        <v>5.73</v>
      </c>
      <c r="N1137" s="74"/>
    </row>
    <row r="1138" spans="1:14" x14ac:dyDescent="0.25">
      <c r="A1138">
        <v>1123</v>
      </c>
      <c r="B1138" s="225">
        <v>39869</v>
      </c>
      <c r="C1138" s="74">
        <v>5.54</v>
      </c>
      <c r="D1138" s="74">
        <v>5.62</v>
      </c>
      <c r="E1138" s="74">
        <v>5.22</v>
      </c>
      <c r="F1138" s="74">
        <v>5.45</v>
      </c>
      <c r="G1138" s="75">
        <v>3646600</v>
      </c>
      <c r="H1138" s="74">
        <v>5.45</v>
      </c>
      <c r="I1138" s="81">
        <f t="shared" si="85"/>
        <v>1</v>
      </c>
      <c r="J1138" s="74">
        <f t="shared" si="86"/>
        <v>5.54</v>
      </c>
      <c r="K1138" s="74">
        <f t="shared" si="87"/>
        <v>5.62</v>
      </c>
      <c r="L1138" s="74">
        <f t="shared" si="88"/>
        <v>5.22</v>
      </c>
      <c r="M1138" s="74">
        <f t="shared" si="89"/>
        <v>5.45</v>
      </c>
      <c r="N1138" s="74"/>
    </row>
    <row r="1139" spans="1:14" x14ac:dyDescent="0.25">
      <c r="A1139">
        <v>1124</v>
      </c>
      <c r="B1139" s="225">
        <v>39868</v>
      </c>
      <c r="C1139" s="74">
        <v>5.13</v>
      </c>
      <c r="D1139" s="74">
        <v>5.66</v>
      </c>
      <c r="E1139" s="74">
        <v>4.9800000000000004</v>
      </c>
      <c r="F1139" s="74">
        <v>5.6</v>
      </c>
      <c r="G1139" s="75">
        <v>3546800</v>
      </c>
      <c r="H1139" s="74">
        <v>5.6</v>
      </c>
      <c r="I1139" s="81">
        <f t="shared" si="85"/>
        <v>1</v>
      </c>
      <c r="J1139" s="74">
        <f t="shared" si="86"/>
        <v>5.13</v>
      </c>
      <c r="K1139" s="74">
        <f t="shared" si="87"/>
        <v>5.66</v>
      </c>
      <c r="L1139" s="74">
        <f t="shared" si="88"/>
        <v>4.9800000000000004</v>
      </c>
      <c r="M1139" s="74">
        <f t="shared" si="89"/>
        <v>5.6</v>
      </c>
      <c r="N1139" s="74"/>
    </row>
    <row r="1140" spans="1:14" x14ac:dyDescent="0.25">
      <c r="A1140">
        <v>1125</v>
      </c>
      <c r="B1140" s="225">
        <v>39867</v>
      </c>
      <c r="C1140" s="74">
        <v>5.41</v>
      </c>
      <c r="D1140" s="74">
        <v>5.49</v>
      </c>
      <c r="E1140" s="74">
        <v>5.07</v>
      </c>
      <c r="F1140" s="74">
        <v>5.09</v>
      </c>
      <c r="G1140" s="75">
        <v>2505000</v>
      </c>
      <c r="H1140" s="74">
        <v>5.09</v>
      </c>
      <c r="I1140" s="81">
        <f t="shared" si="85"/>
        <v>1</v>
      </c>
      <c r="J1140" s="74">
        <f t="shared" si="86"/>
        <v>5.41</v>
      </c>
      <c r="K1140" s="74">
        <f t="shared" si="87"/>
        <v>5.49</v>
      </c>
      <c r="L1140" s="74">
        <f t="shared" si="88"/>
        <v>5.07</v>
      </c>
      <c r="M1140" s="74">
        <f t="shared" si="89"/>
        <v>5.09</v>
      </c>
      <c r="N1140" s="74"/>
    </row>
    <row r="1141" spans="1:14" x14ac:dyDescent="0.25">
      <c r="A1141">
        <v>1126</v>
      </c>
      <c r="B1141" s="225">
        <v>39864</v>
      </c>
      <c r="C1141" s="74">
        <v>5.38</v>
      </c>
      <c r="D1141" s="74">
        <v>5.64</v>
      </c>
      <c r="E1141" s="74">
        <v>5.13</v>
      </c>
      <c r="F1141" s="74">
        <v>5.34</v>
      </c>
      <c r="G1141" s="75">
        <v>3423900</v>
      </c>
      <c r="H1141" s="74">
        <v>5.34</v>
      </c>
      <c r="I1141" s="81">
        <f t="shared" si="85"/>
        <v>1</v>
      </c>
      <c r="J1141" s="74">
        <f t="shared" si="86"/>
        <v>5.38</v>
      </c>
      <c r="K1141" s="74">
        <f t="shared" si="87"/>
        <v>5.64</v>
      </c>
      <c r="L1141" s="74">
        <f t="shared" si="88"/>
        <v>5.13</v>
      </c>
      <c r="M1141" s="74">
        <f t="shared" si="89"/>
        <v>5.34</v>
      </c>
      <c r="N1141" s="74"/>
    </row>
    <row r="1142" spans="1:14" x14ac:dyDescent="0.25">
      <c r="A1142">
        <v>1127</v>
      </c>
      <c r="B1142" s="225">
        <v>39863</v>
      </c>
      <c r="C1142" s="74">
        <v>5.73</v>
      </c>
      <c r="D1142" s="74">
        <v>5.86</v>
      </c>
      <c r="E1142" s="74">
        <v>5.43</v>
      </c>
      <c r="F1142" s="74">
        <v>5.43</v>
      </c>
      <c r="G1142" s="75">
        <v>2556000</v>
      </c>
      <c r="H1142" s="74">
        <v>5.43</v>
      </c>
      <c r="I1142" s="81">
        <f t="shared" si="85"/>
        <v>1</v>
      </c>
      <c r="J1142" s="74">
        <f t="shared" si="86"/>
        <v>5.73</v>
      </c>
      <c r="K1142" s="74">
        <f t="shared" si="87"/>
        <v>5.86</v>
      </c>
      <c r="L1142" s="74">
        <f t="shared" si="88"/>
        <v>5.43</v>
      </c>
      <c r="M1142" s="74">
        <f t="shared" si="89"/>
        <v>5.43</v>
      </c>
      <c r="N1142" s="74"/>
    </row>
    <row r="1143" spans="1:14" x14ac:dyDescent="0.25">
      <c r="A1143">
        <v>1128</v>
      </c>
      <c r="B1143" s="225">
        <v>39862</v>
      </c>
      <c r="C1143" s="74">
        <v>5.85</v>
      </c>
      <c r="D1143" s="74">
        <v>5.97</v>
      </c>
      <c r="E1143" s="74">
        <v>5.54</v>
      </c>
      <c r="F1143" s="74">
        <v>5.65</v>
      </c>
      <c r="G1143" s="75">
        <v>3411500</v>
      </c>
      <c r="H1143" s="74">
        <v>5.65</v>
      </c>
      <c r="I1143" s="81">
        <f t="shared" si="85"/>
        <v>1</v>
      </c>
      <c r="J1143" s="74">
        <f t="shared" si="86"/>
        <v>5.85</v>
      </c>
      <c r="K1143" s="74">
        <f t="shared" si="87"/>
        <v>5.97</v>
      </c>
      <c r="L1143" s="74">
        <f t="shared" si="88"/>
        <v>5.54</v>
      </c>
      <c r="M1143" s="74">
        <f t="shared" si="89"/>
        <v>5.65</v>
      </c>
      <c r="N1143" s="74"/>
    </row>
    <row r="1144" spans="1:14" x14ac:dyDescent="0.25">
      <c r="A1144">
        <v>1129</v>
      </c>
      <c r="B1144" s="225">
        <v>39861</v>
      </c>
      <c r="C1144" s="74">
        <v>6.17</v>
      </c>
      <c r="D1144" s="74">
        <v>6.17</v>
      </c>
      <c r="E1144" s="74">
        <v>5.8</v>
      </c>
      <c r="F1144" s="74">
        <v>5.86</v>
      </c>
      <c r="G1144" s="75">
        <v>2943900</v>
      </c>
      <c r="H1144" s="74">
        <v>5.86</v>
      </c>
      <c r="I1144" s="81">
        <f t="shared" si="85"/>
        <v>1</v>
      </c>
      <c r="J1144" s="74">
        <f t="shared" si="86"/>
        <v>6.17</v>
      </c>
      <c r="K1144" s="74">
        <f t="shared" si="87"/>
        <v>6.17</v>
      </c>
      <c r="L1144" s="74">
        <f t="shared" si="88"/>
        <v>5.8</v>
      </c>
      <c r="M1144" s="74">
        <f t="shared" si="89"/>
        <v>5.86</v>
      </c>
      <c r="N1144" s="74"/>
    </row>
    <row r="1145" spans="1:14" x14ac:dyDescent="0.25">
      <c r="A1145">
        <v>1130</v>
      </c>
      <c r="B1145" s="225">
        <v>39857</v>
      </c>
      <c r="C1145" s="74">
        <v>6.32</v>
      </c>
      <c r="D1145" s="74">
        <v>6.55</v>
      </c>
      <c r="E1145" s="74">
        <v>6.3</v>
      </c>
      <c r="F1145" s="74">
        <v>6.37</v>
      </c>
      <c r="G1145" s="75">
        <v>1420500</v>
      </c>
      <c r="H1145" s="74">
        <v>6.37</v>
      </c>
      <c r="I1145" s="81">
        <f t="shared" si="85"/>
        <v>1</v>
      </c>
      <c r="J1145" s="74">
        <f t="shared" si="86"/>
        <v>6.32</v>
      </c>
      <c r="K1145" s="74">
        <f t="shared" si="87"/>
        <v>6.55</v>
      </c>
      <c r="L1145" s="74">
        <f t="shared" si="88"/>
        <v>6.3</v>
      </c>
      <c r="M1145" s="74">
        <f t="shared" si="89"/>
        <v>6.37</v>
      </c>
      <c r="N1145" s="74"/>
    </row>
    <row r="1146" spans="1:14" x14ac:dyDescent="0.25">
      <c r="A1146">
        <v>1131</v>
      </c>
      <c r="B1146" s="225">
        <v>39856</v>
      </c>
      <c r="C1146" s="74">
        <v>6.23</v>
      </c>
      <c r="D1146" s="74">
        <v>6.4</v>
      </c>
      <c r="E1146" s="74">
        <v>6.09</v>
      </c>
      <c r="F1146" s="74">
        <v>6.35</v>
      </c>
      <c r="G1146" s="75">
        <v>1667900</v>
      </c>
      <c r="H1146" s="74">
        <v>6.35</v>
      </c>
      <c r="I1146" s="81">
        <f t="shared" si="85"/>
        <v>1</v>
      </c>
      <c r="J1146" s="74">
        <f t="shared" si="86"/>
        <v>6.23</v>
      </c>
      <c r="K1146" s="74">
        <f t="shared" si="87"/>
        <v>6.4</v>
      </c>
      <c r="L1146" s="74">
        <f t="shared" si="88"/>
        <v>6.09</v>
      </c>
      <c r="M1146" s="74">
        <f t="shared" si="89"/>
        <v>6.35</v>
      </c>
      <c r="N1146" s="74"/>
    </row>
    <row r="1147" spans="1:14" x14ac:dyDescent="0.25">
      <c r="A1147">
        <v>1132</v>
      </c>
      <c r="B1147" s="225">
        <v>39855</v>
      </c>
      <c r="C1147" s="74">
        <v>6.2</v>
      </c>
      <c r="D1147" s="74">
        <v>6.4</v>
      </c>
      <c r="E1147" s="74">
        <v>6.06</v>
      </c>
      <c r="F1147" s="74">
        <v>6.3</v>
      </c>
      <c r="G1147" s="75">
        <v>3662200</v>
      </c>
      <c r="H1147" s="74">
        <v>6.3</v>
      </c>
      <c r="I1147" s="81">
        <f t="shared" si="85"/>
        <v>1</v>
      </c>
      <c r="J1147" s="74">
        <f t="shared" si="86"/>
        <v>6.2</v>
      </c>
      <c r="K1147" s="74">
        <f t="shared" si="87"/>
        <v>6.4</v>
      </c>
      <c r="L1147" s="74">
        <f t="shared" si="88"/>
        <v>6.06</v>
      </c>
      <c r="M1147" s="74">
        <f t="shared" si="89"/>
        <v>6.3</v>
      </c>
      <c r="N1147" s="74"/>
    </row>
    <row r="1148" spans="1:14" x14ac:dyDescent="0.25">
      <c r="A1148">
        <v>1133</v>
      </c>
      <c r="B1148" s="225">
        <v>39854</v>
      </c>
      <c r="C1148" s="74">
        <v>6.51</v>
      </c>
      <c r="D1148" s="74">
        <v>6.9</v>
      </c>
      <c r="E1148" s="74">
        <v>6.03</v>
      </c>
      <c r="F1148" s="74">
        <v>6.11</v>
      </c>
      <c r="G1148" s="75">
        <v>4607100</v>
      </c>
      <c r="H1148" s="74">
        <v>6.11</v>
      </c>
      <c r="I1148" s="81">
        <f t="shared" si="85"/>
        <v>1</v>
      </c>
      <c r="J1148" s="74">
        <f t="shared" si="86"/>
        <v>6.51</v>
      </c>
      <c r="K1148" s="74">
        <f t="shared" si="87"/>
        <v>6.9</v>
      </c>
      <c r="L1148" s="74">
        <f t="shared" si="88"/>
        <v>6.03</v>
      </c>
      <c r="M1148" s="74">
        <f t="shared" si="89"/>
        <v>6.11</v>
      </c>
      <c r="N1148" s="74"/>
    </row>
    <row r="1149" spans="1:14" x14ac:dyDescent="0.25">
      <c r="A1149">
        <v>1134</v>
      </c>
      <c r="B1149" s="225">
        <v>39853</v>
      </c>
      <c r="C1149" s="74">
        <v>6.69</v>
      </c>
      <c r="D1149" s="74">
        <v>6.8</v>
      </c>
      <c r="E1149" s="74">
        <v>6.51</v>
      </c>
      <c r="F1149" s="74">
        <v>6.57</v>
      </c>
      <c r="G1149" s="75">
        <v>2445500</v>
      </c>
      <c r="H1149" s="74">
        <v>6.57</v>
      </c>
      <c r="I1149" s="81">
        <f t="shared" si="85"/>
        <v>1</v>
      </c>
      <c r="J1149" s="74">
        <f t="shared" si="86"/>
        <v>6.69</v>
      </c>
      <c r="K1149" s="74">
        <f t="shared" si="87"/>
        <v>6.8</v>
      </c>
      <c r="L1149" s="74">
        <f t="shared" si="88"/>
        <v>6.51</v>
      </c>
      <c r="M1149" s="74">
        <f t="shared" si="89"/>
        <v>6.57</v>
      </c>
      <c r="N1149" s="74"/>
    </row>
    <row r="1150" spans="1:14" x14ac:dyDescent="0.25">
      <c r="A1150">
        <v>1135</v>
      </c>
      <c r="B1150" s="225">
        <v>39850</v>
      </c>
      <c r="C1150" s="74">
        <v>6.43</v>
      </c>
      <c r="D1150" s="74">
        <v>6.77</v>
      </c>
      <c r="E1150" s="74">
        <v>6.33</v>
      </c>
      <c r="F1150" s="74">
        <v>6.65</v>
      </c>
      <c r="G1150" s="75">
        <v>3124800</v>
      </c>
      <c r="H1150" s="74">
        <v>6.65</v>
      </c>
      <c r="I1150" s="81">
        <f t="shared" si="85"/>
        <v>1</v>
      </c>
      <c r="J1150" s="74">
        <f t="shared" si="86"/>
        <v>6.43</v>
      </c>
      <c r="K1150" s="74">
        <f t="shared" si="87"/>
        <v>6.77</v>
      </c>
      <c r="L1150" s="74">
        <f t="shared" si="88"/>
        <v>6.33</v>
      </c>
      <c r="M1150" s="74">
        <f t="shared" si="89"/>
        <v>6.65</v>
      </c>
      <c r="N1150" s="74"/>
    </row>
    <row r="1151" spans="1:14" x14ac:dyDescent="0.25">
      <c r="A1151">
        <v>1136</v>
      </c>
      <c r="B1151" s="225">
        <v>39849</v>
      </c>
      <c r="C1151" s="74">
        <v>5.95</v>
      </c>
      <c r="D1151" s="74">
        <v>6.52</v>
      </c>
      <c r="E1151" s="74">
        <v>5.83</v>
      </c>
      <c r="F1151" s="74">
        <v>6.46</v>
      </c>
      <c r="G1151" s="75">
        <v>4368800</v>
      </c>
      <c r="H1151" s="74">
        <v>6.46</v>
      </c>
      <c r="I1151" s="81">
        <f t="shared" si="85"/>
        <v>1</v>
      </c>
      <c r="J1151" s="74">
        <f t="shared" si="86"/>
        <v>5.95</v>
      </c>
      <c r="K1151" s="74">
        <f t="shared" si="87"/>
        <v>6.52</v>
      </c>
      <c r="L1151" s="74">
        <f t="shared" si="88"/>
        <v>5.83</v>
      </c>
      <c r="M1151" s="74">
        <f t="shared" si="89"/>
        <v>6.46</v>
      </c>
      <c r="N1151" s="74"/>
    </row>
    <row r="1152" spans="1:14" x14ac:dyDescent="0.25">
      <c r="A1152">
        <v>1137</v>
      </c>
      <c r="B1152" s="225">
        <v>39848</v>
      </c>
      <c r="C1152" s="74">
        <v>6.13</v>
      </c>
      <c r="D1152" s="74">
        <v>6.36</v>
      </c>
      <c r="E1152" s="74">
        <v>5.91</v>
      </c>
      <c r="F1152" s="74">
        <v>6.01</v>
      </c>
      <c r="G1152" s="75">
        <v>4126200</v>
      </c>
      <c r="H1152" s="74">
        <v>6.01</v>
      </c>
      <c r="I1152" s="81">
        <f t="shared" si="85"/>
        <v>1</v>
      </c>
      <c r="J1152" s="74">
        <f t="shared" si="86"/>
        <v>6.13</v>
      </c>
      <c r="K1152" s="74">
        <f t="shared" si="87"/>
        <v>6.36</v>
      </c>
      <c r="L1152" s="74">
        <f t="shared" si="88"/>
        <v>5.91</v>
      </c>
      <c r="M1152" s="74">
        <f t="shared" si="89"/>
        <v>6.01</v>
      </c>
      <c r="N1152" s="74"/>
    </row>
    <row r="1153" spans="1:14" x14ac:dyDescent="0.25">
      <c r="A1153">
        <v>1138</v>
      </c>
      <c r="B1153" s="225">
        <v>39847</v>
      </c>
      <c r="C1153" s="74">
        <v>6.09</v>
      </c>
      <c r="D1153" s="74">
        <v>6.25</v>
      </c>
      <c r="E1153" s="74">
        <v>5.9</v>
      </c>
      <c r="F1153" s="74">
        <v>6.18</v>
      </c>
      <c r="G1153" s="75">
        <v>4306800</v>
      </c>
      <c r="H1153" s="74">
        <v>6.18</v>
      </c>
      <c r="I1153" s="81">
        <f t="shared" si="85"/>
        <v>1</v>
      </c>
      <c r="J1153" s="74">
        <f t="shared" si="86"/>
        <v>6.09</v>
      </c>
      <c r="K1153" s="74">
        <f t="shared" si="87"/>
        <v>6.25</v>
      </c>
      <c r="L1153" s="74">
        <f t="shared" si="88"/>
        <v>5.9</v>
      </c>
      <c r="M1153" s="74">
        <f t="shared" si="89"/>
        <v>6.18</v>
      </c>
      <c r="N1153" s="74"/>
    </row>
    <row r="1154" spans="1:14" x14ac:dyDescent="0.25">
      <c r="A1154">
        <v>1139</v>
      </c>
      <c r="B1154" s="225">
        <v>39846</v>
      </c>
      <c r="C1154" s="74">
        <v>6.19</v>
      </c>
      <c r="D1154" s="74">
        <v>6.21</v>
      </c>
      <c r="E1154" s="74">
        <v>5.88</v>
      </c>
      <c r="F1154" s="74">
        <v>5.98</v>
      </c>
      <c r="G1154" s="75">
        <v>6360200</v>
      </c>
      <c r="H1154" s="74">
        <v>5.98</v>
      </c>
      <c r="I1154" s="81">
        <f t="shared" si="85"/>
        <v>1</v>
      </c>
      <c r="J1154" s="74">
        <f t="shared" si="86"/>
        <v>6.19</v>
      </c>
      <c r="K1154" s="74">
        <f t="shared" si="87"/>
        <v>6.21</v>
      </c>
      <c r="L1154" s="74">
        <f t="shared" si="88"/>
        <v>5.88</v>
      </c>
      <c r="M1154" s="74">
        <f t="shared" si="89"/>
        <v>5.98</v>
      </c>
      <c r="N1154" s="74"/>
    </row>
    <row r="1155" spans="1:14" x14ac:dyDescent="0.25">
      <c r="A1155">
        <v>1140</v>
      </c>
      <c r="B1155" s="225">
        <v>39843</v>
      </c>
      <c r="C1155" s="74">
        <v>7.06</v>
      </c>
      <c r="D1155" s="74">
        <v>7.13</v>
      </c>
      <c r="E1155" s="74">
        <v>6.2</v>
      </c>
      <c r="F1155" s="74">
        <v>6.24</v>
      </c>
      <c r="G1155" s="75">
        <v>4968600</v>
      </c>
      <c r="H1155" s="74">
        <v>6.24</v>
      </c>
      <c r="I1155" s="81">
        <f t="shared" si="85"/>
        <v>1</v>
      </c>
      <c r="J1155" s="74">
        <f t="shared" si="86"/>
        <v>7.06</v>
      </c>
      <c r="K1155" s="74">
        <f t="shared" si="87"/>
        <v>7.13</v>
      </c>
      <c r="L1155" s="74">
        <f t="shared" si="88"/>
        <v>6.2</v>
      </c>
      <c r="M1155" s="74">
        <f t="shared" si="89"/>
        <v>6.24</v>
      </c>
      <c r="N1155" s="74"/>
    </row>
    <row r="1156" spans="1:14" x14ac:dyDescent="0.25">
      <c r="A1156">
        <v>1141</v>
      </c>
      <c r="B1156" s="225">
        <v>39842</v>
      </c>
      <c r="C1156" s="74">
        <v>7.47</v>
      </c>
      <c r="D1156" s="74">
        <v>7.47</v>
      </c>
      <c r="E1156" s="74">
        <v>7</v>
      </c>
      <c r="F1156" s="74">
        <v>7.03</v>
      </c>
      <c r="G1156" s="75">
        <v>3076800</v>
      </c>
      <c r="H1156" s="74">
        <v>7.03</v>
      </c>
      <c r="I1156" s="81">
        <f t="shared" si="85"/>
        <v>1</v>
      </c>
      <c r="J1156" s="74">
        <f t="shared" si="86"/>
        <v>7.47</v>
      </c>
      <c r="K1156" s="74">
        <f t="shared" si="87"/>
        <v>7.47</v>
      </c>
      <c r="L1156" s="74">
        <f t="shared" si="88"/>
        <v>7</v>
      </c>
      <c r="M1156" s="74">
        <f t="shared" si="89"/>
        <v>7.03</v>
      </c>
      <c r="N1156" s="74"/>
    </row>
    <row r="1157" spans="1:14" x14ac:dyDescent="0.25">
      <c r="A1157">
        <v>1142</v>
      </c>
      <c r="B1157" s="225">
        <v>39841</v>
      </c>
      <c r="C1157" s="74">
        <v>7.65</v>
      </c>
      <c r="D1157" s="74">
        <v>7.7</v>
      </c>
      <c r="E1157" s="74">
        <v>7.35</v>
      </c>
      <c r="F1157" s="74">
        <v>7.5</v>
      </c>
      <c r="G1157" s="75">
        <v>5710200</v>
      </c>
      <c r="H1157" s="74">
        <v>7.5</v>
      </c>
      <c r="I1157" s="81">
        <f t="shared" si="85"/>
        <v>1</v>
      </c>
      <c r="J1157" s="74">
        <f t="shared" si="86"/>
        <v>7.65</v>
      </c>
      <c r="K1157" s="74">
        <f t="shared" si="87"/>
        <v>7.7</v>
      </c>
      <c r="L1157" s="74">
        <f t="shared" si="88"/>
        <v>7.35</v>
      </c>
      <c r="M1157" s="74">
        <f t="shared" si="89"/>
        <v>7.5</v>
      </c>
      <c r="N1157" s="74"/>
    </row>
    <row r="1158" spans="1:14" x14ac:dyDescent="0.25">
      <c r="A1158">
        <v>1143</v>
      </c>
      <c r="B1158" s="225">
        <v>39840</v>
      </c>
      <c r="C1158" s="74">
        <v>7.73</v>
      </c>
      <c r="D1158" s="74">
        <v>8.1</v>
      </c>
      <c r="E1158" s="74">
        <v>7.73</v>
      </c>
      <c r="F1158" s="74">
        <v>7.85</v>
      </c>
      <c r="G1158" s="75">
        <v>3606800</v>
      </c>
      <c r="H1158" s="74">
        <v>7.85</v>
      </c>
      <c r="I1158" s="81">
        <f t="shared" si="85"/>
        <v>1</v>
      </c>
      <c r="J1158" s="74">
        <f t="shared" si="86"/>
        <v>7.73</v>
      </c>
      <c r="K1158" s="74">
        <f t="shared" si="87"/>
        <v>8.1</v>
      </c>
      <c r="L1158" s="74">
        <f t="shared" si="88"/>
        <v>7.73</v>
      </c>
      <c r="M1158" s="74">
        <f t="shared" si="89"/>
        <v>7.85</v>
      </c>
      <c r="N1158" s="74"/>
    </row>
    <row r="1159" spans="1:14" x14ac:dyDescent="0.25">
      <c r="A1159">
        <v>1144</v>
      </c>
      <c r="B1159" s="225">
        <v>39839</v>
      </c>
      <c r="C1159" s="74">
        <v>7.75</v>
      </c>
      <c r="D1159" s="74">
        <v>8.1300000000000008</v>
      </c>
      <c r="E1159" s="74">
        <v>7.54</v>
      </c>
      <c r="F1159" s="74">
        <v>7.74</v>
      </c>
      <c r="G1159" s="75">
        <v>3783200</v>
      </c>
      <c r="H1159" s="74">
        <v>7.74</v>
      </c>
      <c r="I1159" s="81">
        <f t="shared" si="85"/>
        <v>1</v>
      </c>
      <c r="J1159" s="74">
        <f t="shared" si="86"/>
        <v>7.75</v>
      </c>
      <c r="K1159" s="74">
        <f t="shared" si="87"/>
        <v>8.1300000000000008</v>
      </c>
      <c r="L1159" s="74">
        <f t="shared" si="88"/>
        <v>7.54</v>
      </c>
      <c r="M1159" s="74">
        <f t="shared" si="89"/>
        <v>7.74</v>
      </c>
      <c r="N1159" s="74"/>
    </row>
    <row r="1160" spans="1:14" x14ac:dyDescent="0.25">
      <c r="A1160">
        <v>1145</v>
      </c>
      <c r="B1160" s="225">
        <v>39836</v>
      </c>
      <c r="C1160" s="74">
        <v>6.7</v>
      </c>
      <c r="D1160" s="74">
        <v>7.91</v>
      </c>
      <c r="E1160" s="74">
        <v>6.7</v>
      </c>
      <c r="F1160" s="74">
        <v>7.75</v>
      </c>
      <c r="G1160" s="75">
        <v>4743700</v>
      </c>
      <c r="H1160" s="74">
        <v>7.75</v>
      </c>
      <c r="I1160" s="81">
        <f t="shared" si="85"/>
        <v>1</v>
      </c>
      <c r="J1160" s="74">
        <f t="shared" si="86"/>
        <v>6.7</v>
      </c>
      <c r="K1160" s="74">
        <f t="shared" si="87"/>
        <v>7.91</v>
      </c>
      <c r="L1160" s="74">
        <f t="shared" si="88"/>
        <v>6.7</v>
      </c>
      <c r="M1160" s="74">
        <f t="shared" si="89"/>
        <v>7.75</v>
      </c>
      <c r="N1160" s="74"/>
    </row>
    <row r="1161" spans="1:14" x14ac:dyDescent="0.25">
      <c r="A1161">
        <v>1146</v>
      </c>
      <c r="B1161" s="225">
        <v>39835</v>
      </c>
      <c r="C1161" s="74">
        <v>6.81</v>
      </c>
      <c r="D1161" s="74">
        <v>7.12</v>
      </c>
      <c r="E1161" s="74">
        <v>6.65</v>
      </c>
      <c r="F1161" s="74">
        <v>7.06</v>
      </c>
      <c r="G1161" s="75">
        <v>3267400</v>
      </c>
      <c r="H1161" s="74">
        <v>7.06</v>
      </c>
      <c r="I1161" s="81">
        <f t="shared" si="85"/>
        <v>1</v>
      </c>
      <c r="J1161" s="74">
        <f t="shared" si="86"/>
        <v>6.81</v>
      </c>
      <c r="K1161" s="74">
        <f t="shared" si="87"/>
        <v>7.12</v>
      </c>
      <c r="L1161" s="74">
        <f t="shared" si="88"/>
        <v>6.65</v>
      </c>
      <c r="M1161" s="74">
        <f t="shared" si="89"/>
        <v>7.06</v>
      </c>
      <c r="N1161" s="74"/>
    </row>
    <row r="1162" spans="1:14" x14ac:dyDescent="0.25">
      <c r="A1162">
        <v>1147</v>
      </c>
      <c r="B1162" s="225">
        <v>39834</v>
      </c>
      <c r="C1162" s="74">
        <v>6.6</v>
      </c>
      <c r="D1162" s="74">
        <v>7.03</v>
      </c>
      <c r="E1162" s="74">
        <v>6.39</v>
      </c>
      <c r="F1162" s="74">
        <v>7.02</v>
      </c>
      <c r="G1162" s="75">
        <v>4039600</v>
      </c>
      <c r="H1162" s="74">
        <v>7.02</v>
      </c>
      <c r="I1162" s="81">
        <f t="shared" si="85"/>
        <v>1</v>
      </c>
      <c r="J1162" s="74">
        <f t="shared" si="86"/>
        <v>6.6</v>
      </c>
      <c r="K1162" s="74">
        <f t="shared" si="87"/>
        <v>7.03</v>
      </c>
      <c r="L1162" s="74">
        <f t="shared" si="88"/>
        <v>6.39</v>
      </c>
      <c r="M1162" s="74">
        <f t="shared" si="89"/>
        <v>7.02</v>
      </c>
      <c r="N1162" s="74"/>
    </row>
    <row r="1163" spans="1:14" x14ac:dyDescent="0.25">
      <c r="A1163">
        <v>1148</v>
      </c>
      <c r="B1163" s="225">
        <v>39833</v>
      </c>
      <c r="C1163" s="74">
        <v>7.26</v>
      </c>
      <c r="D1163" s="74">
        <v>7.38</v>
      </c>
      <c r="E1163" s="74">
        <v>6.53</v>
      </c>
      <c r="F1163" s="74">
        <v>6.53</v>
      </c>
      <c r="G1163" s="75">
        <v>3154200</v>
      </c>
      <c r="H1163" s="74">
        <v>6.53</v>
      </c>
      <c r="I1163" s="81">
        <f t="shared" si="85"/>
        <v>1</v>
      </c>
      <c r="J1163" s="74">
        <f t="shared" si="86"/>
        <v>7.26</v>
      </c>
      <c r="K1163" s="74">
        <f t="shared" si="87"/>
        <v>7.38</v>
      </c>
      <c r="L1163" s="74">
        <f t="shared" si="88"/>
        <v>6.53</v>
      </c>
      <c r="M1163" s="74">
        <f t="shared" si="89"/>
        <v>6.53</v>
      </c>
      <c r="N1163" s="74"/>
    </row>
    <row r="1164" spans="1:14" x14ac:dyDescent="0.25">
      <c r="A1164">
        <v>1149</v>
      </c>
      <c r="B1164" s="225">
        <v>39829</v>
      </c>
      <c r="C1164" s="74">
        <v>7.55</v>
      </c>
      <c r="D1164" s="74">
        <v>7.66</v>
      </c>
      <c r="E1164" s="74">
        <v>6.95</v>
      </c>
      <c r="F1164" s="74">
        <v>7.25</v>
      </c>
      <c r="G1164" s="75">
        <v>3884700</v>
      </c>
      <c r="H1164" s="74">
        <v>7.25</v>
      </c>
      <c r="I1164" s="81">
        <f t="shared" si="85"/>
        <v>1</v>
      </c>
      <c r="J1164" s="74">
        <f t="shared" si="86"/>
        <v>7.55</v>
      </c>
      <c r="K1164" s="74">
        <f t="shared" si="87"/>
        <v>7.66</v>
      </c>
      <c r="L1164" s="74">
        <f t="shared" si="88"/>
        <v>6.95</v>
      </c>
      <c r="M1164" s="74">
        <f t="shared" si="89"/>
        <v>7.25</v>
      </c>
      <c r="N1164" s="74"/>
    </row>
    <row r="1165" spans="1:14" x14ac:dyDescent="0.25">
      <c r="A1165">
        <v>1150</v>
      </c>
      <c r="B1165" s="225">
        <v>39828</v>
      </c>
      <c r="C1165" s="74">
        <v>7.04</v>
      </c>
      <c r="D1165" s="74">
        <v>7.45</v>
      </c>
      <c r="E1165" s="74">
        <v>6.66</v>
      </c>
      <c r="F1165" s="74">
        <v>7.32</v>
      </c>
      <c r="G1165" s="75">
        <v>5030300</v>
      </c>
      <c r="H1165" s="74">
        <v>7.32</v>
      </c>
      <c r="I1165" s="81">
        <f t="shared" si="85"/>
        <v>1</v>
      </c>
      <c r="J1165" s="74">
        <f t="shared" si="86"/>
        <v>7.04</v>
      </c>
      <c r="K1165" s="74">
        <f t="shared" si="87"/>
        <v>7.45</v>
      </c>
      <c r="L1165" s="74">
        <f t="shared" si="88"/>
        <v>6.66</v>
      </c>
      <c r="M1165" s="74">
        <f t="shared" si="89"/>
        <v>7.32</v>
      </c>
      <c r="N1165" s="74"/>
    </row>
    <row r="1166" spans="1:14" x14ac:dyDescent="0.25">
      <c r="A1166">
        <v>1151</v>
      </c>
      <c r="B1166" s="225">
        <v>39827</v>
      </c>
      <c r="C1166" s="74">
        <v>7.23</v>
      </c>
      <c r="D1166" s="74">
        <v>7.36</v>
      </c>
      <c r="E1166" s="74">
        <v>7</v>
      </c>
      <c r="F1166" s="74">
        <v>7.08</v>
      </c>
      <c r="G1166" s="75">
        <v>3937400</v>
      </c>
      <c r="H1166" s="74">
        <v>7.08</v>
      </c>
      <c r="I1166" s="81">
        <f t="shared" si="85"/>
        <v>1</v>
      </c>
      <c r="J1166" s="74">
        <f t="shared" si="86"/>
        <v>7.23</v>
      </c>
      <c r="K1166" s="74">
        <f t="shared" si="87"/>
        <v>7.36</v>
      </c>
      <c r="L1166" s="74">
        <f t="shared" si="88"/>
        <v>7</v>
      </c>
      <c r="M1166" s="74">
        <f t="shared" si="89"/>
        <v>7.08</v>
      </c>
      <c r="N1166" s="74"/>
    </row>
    <row r="1167" spans="1:14" x14ac:dyDescent="0.25">
      <c r="A1167">
        <v>1152</v>
      </c>
      <c r="B1167" s="225">
        <v>39826</v>
      </c>
      <c r="C1167" s="74">
        <v>7.62</v>
      </c>
      <c r="D1167" s="74">
        <v>7.79</v>
      </c>
      <c r="E1167" s="74">
        <v>7.28</v>
      </c>
      <c r="F1167" s="74">
        <v>7.47</v>
      </c>
      <c r="G1167" s="75">
        <v>3786800</v>
      </c>
      <c r="H1167" s="74">
        <v>7.47</v>
      </c>
      <c r="I1167" s="81">
        <f t="shared" si="85"/>
        <v>1</v>
      </c>
      <c r="J1167" s="74">
        <f t="shared" si="86"/>
        <v>7.62</v>
      </c>
      <c r="K1167" s="74">
        <f t="shared" si="87"/>
        <v>7.79</v>
      </c>
      <c r="L1167" s="74">
        <f t="shared" si="88"/>
        <v>7.28</v>
      </c>
      <c r="M1167" s="74">
        <f t="shared" si="89"/>
        <v>7.47</v>
      </c>
      <c r="N1167" s="74"/>
    </row>
    <row r="1168" spans="1:14" x14ac:dyDescent="0.25">
      <c r="A1168">
        <v>1153</v>
      </c>
      <c r="B1168" s="225">
        <v>39825</v>
      </c>
      <c r="C1168" s="74">
        <v>8.0500000000000007</v>
      </c>
      <c r="D1168" s="74">
        <v>8.0500000000000007</v>
      </c>
      <c r="E1168" s="74">
        <v>7.6</v>
      </c>
      <c r="F1168" s="74">
        <v>7.77</v>
      </c>
      <c r="G1168" s="75">
        <v>3252900</v>
      </c>
      <c r="H1168" s="74">
        <v>7.77</v>
      </c>
      <c r="I1168" s="81">
        <f t="shared" si="85"/>
        <v>1</v>
      </c>
      <c r="J1168" s="74">
        <f t="shared" si="86"/>
        <v>8.0500000000000007</v>
      </c>
      <c r="K1168" s="74">
        <f t="shared" si="87"/>
        <v>8.0500000000000007</v>
      </c>
      <c r="L1168" s="74">
        <f t="shared" si="88"/>
        <v>7.6</v>
      </c>
      <c r="M1168" s="74">
        <f t="shared" si="89"/>
        <v>7.77</v>
      </c>
      <c r="N1168" s="74"/>
    </row>
    <row r="1169" spans="1:14" x14ac:dyDescent="0.25">
      <c r="A1169">
        <v>1154</v>
      </c>
      <c r="B1169" s="225">
        <v>39822</v>
      </c>
      <c r="C1169" s="74">
        <v>8.4700000000000006</v>
      </c>
      <c r="D1169" s="74">
        <v>8.57</v>
      </c>
      <c r="E1169" s="74">
        <v>7.98</v>
      </c>
      <c r="F1169" s="74">
        <v>8.0299999999999994</v>
      </c>
      <c r="G1169" s="75">
        <v>5194500</v>
      </c>
      <c r="H1169" s="74">
        <v>8.0299999999999994</v>
      </c>
      <c r="I1169" s="81">
        <f t="shared" ref="I1169:I1232" si="90">H1169/F1169</f>
        <v>1</v>
      </c>
      <c r="J1169" s="74">
        <f t="shared" ref="J1169:J1232" si="91">ROUND($I1169*C1169,2)</f>
        <v>8.4700000000000006</v>
      </c>
      <c r="K1169" s="74">
        <f t="shared" ref="K1169:K1232" si="92">ROUND($I1169*D1169,2)</f>
        <v>8.57</v>
      </c>
      <c r="L1169" s="74">
        <f t="shared" ref="L1169:L1232" si="93">ROUND($I1169*E1169,2)</f>
        <v>7.98</v>
      </c>
      <c r="M1169" s="74">
        <f t="shared" ref="M1169:M1232" si="94">ROUND($I1169*F1169,2)</f>
        <v>8.0299999999999994</v>
      </c>
      <c r="N1169" s="74"/>
    </row>
    <row r="1170" spans="1:14" x14ac:dyDescent="0.25">
      <c r="A1170">
        <v>1155</v>
      </c>
      <c r="B1170" s="225">
        <v>39821</v>
      </c>
      <c r="C1170" s="74">
        <v>8.9700000000000006</v>
      </c>
      <c r="D1170" s="74">
        <v>9.01</v>
      </c>
      <c r="E1170" s="74">
        <v>8.16</v>
      </c>
      <c r="F1170" s="74">
        <v>8.75</v>
      </c>
      <c r="G1170" s="75">
        <v>7137900</v>
      </c>
      <c r="H1170" s="74">
        <v>8.75</v>
      </c>
      <c r="I1170" s="81">
        <f t="shared" si="90"/>
        <v>1</v>
      </c>
      <c r="J1170" s="74">
        <f t="shared" si="91"/>
        <v>8.9700000000000006</v>
      </c>
      <c r="K1170" s="74">
        <f t="shared" si="92"/>
        <v>9.01</v>
      </c>
      <c r="L1170" s="74">
        <f t="shared" si="93"/>
        <v>8.16</v>
      </c>
      <c r="M1170" s="74">
        <f t="shared" si="94"/>
        <v>8.75</v>
      </c>
      <c r="N1170" s="74"/>
    </row>
    <row r="1171" spans="1:14" x14ac:dyDescent="0.25">
      <c r="A1171">
        <v>1156</v>
      </c>
      <c r="B1171" s="225">
        <v>39820</v>
      </c>
      <c r="C1171" s="74">
        <v>8.26</v>
      </c>
      <c r="D1171" s="74">
        <v>9.1</v>
      </c>
      <c r="E1171" s="74">
        <v>8.15</v>
      </c>
      <c r="F1171" s="74">
        <v>9.0399999999999991</v>
      </c>
      <c r="G1171" s="75">
        <v>11874200</v>
      </c>
      <c r="H1171" s="74">
        <v>9.0399999999999991</v>
      </c>
      <c r="I1171" s="81">
        <f t="shared" si="90"/>
        <v>1</v>
      </c>
      <c r="J1171" s="74">
        <f t="shared" si="91"/>
        <v>8.26</v>
      </c>
      <c r="K1171" s="74">
        <f t="shared" si="92"/>
        <v>9.1</v>
      </c>
      <c r="L1171" s="74">
        <f t="shared" si="93"/>
        <v>8.15</v>
      </c>
      <c r="M1171" s="74">
        <f t="shared" si="94"/>
        <v>9.0399999999999991</v>
      </c>
      <c r="N1171" s="74"/>
    </row>
    <row r="1172" spans="1:14" x14ac:dyDescent="0.25">
      <c r="A1172">
        <v>1157</v>
      </c>
      <c r="B1172" s="225">
        <v>39819</v>
      </c>
      <c r="C1172" s="74">
        <v>7.36</v>
      </c>
      <c r="D1172" s="74">
        <v>8.4499999999999993</v>
      </c>
      <c r="E1172" s="74">
        <v>7.36</v>
      </c>
      <c r="F1172" s="74">
        <v>8.4</v>
      </c>
      <c r="G1172" s="75">
        <v>10725100</v>
      </c>
      <c r="H1172" s="74">
        <v>8.4</v>
      </c>
      <c r="I1172" s="81">
        <f t="shared" si="90"/>
        <v>1</v>
      </c>
      <c r="J1172" s="74">
        <f t="shared" si="91"/>
        <v>7.36</v>
      </c>
      <c r="K1172" s="74">
        <f t="shared" si="92"/>
        <v>8.4499999999999993</v>
      </c>
      <c r="L1172" s="74">
        <f t="shared" si="93"/>
        <v>7.36</v>
      </c>
      <c r="M1172" s="74">
        <f t="shared" si="94"/>
        <v>8.4</v>
      </c>
      <c r="N1172" s="74"/>
    </row>
    <row r="1173" spans="1:14" x14ac:dyDescent="0.25">
      <c r="A1173">
        <v>1158</v>
      </c>
      <c r="B1173" s="225">
        <v>39818</v>
      </c>
      <c r="C1173" s="74">
        <v>7</v>
      </c>
      <c r="D1173" s="74">
        <v>7.18</v>
      </c>
      <c r="E1173" s="74">
        <v>6.87</v>
      </c>
      <c r="F1173" s="74">
        <v>7.08</v>
      </c>
      <c r="G1173" s="75">
        <v>2523900</v>
      </c>
      <c r="H1173" s="74">
        <v>7.08</v>
      </c>
      <c r="I1173" s="81">
        <f t="shared" si="90"/>
        <v>1</v>
      </c>
      <c r="J1173" s="74">
        <f t="shared" si="91"/>
        <v>7</v>
      </c>
      <c r="K1173" s="74">
        <f t="shared" si="92"/>
        <v>7.18</v>
      </c>
      <c r="L1173" s="74">
        <f t="shared" si="93"/>
        <v>6.87</v>
      </c>
      <c r="M1173" s="74">
        <f t="shared" si="94"/>
        <v>7.08</v>
      </c>
      <c r="N1173" s="74"/>
    </row>
    <row r="1174" spans="1:14" x14ac:dyDescent="0.25">
      <c r="A1174">
        <v>1159</v>
      </c>
      <c r="B1174" s="225">
        <v>39815</v>
      </c>
      <c r="C1174" s="74">
        <v>6.69</v>
      </c>
      <c r="D1174" s="74">
        <v>7.08</v>
      </c>
      <c r="E1174" s="74">
        <v>6.61</v>
      </c>
      <c r="F1174" s="74">
        <v>6.98</v>
      </c>
      <c r="G1174" s="75">
        <v>2783500</v>
      </c>
      <c r="H1174" s="74">
        <v>6.98</v>
      </c>
      <c r="I1174" s="81">
        <f t="shared" si="90"/>
        <v>1</v>
      </c>
      <c r="J1174" s="74">
        <f t="shared" si="91"/>
        <v>6.69</v>
      </c>
      <c r="K1174" s="74">
        <f t="shared" si="92"/>
        <v>7.08</v>
      </c>
      <c r="L1174" s="74">
        <f t="shared" si="93"/>
        <v>6.61</v>
      </c>
      <c r="M1174" s="74">
        <f t="shared" si="94"/>
        <v>6.98</v>
      </c>
      <c r="N1174" s="74"/>
    </row>
    <row r="1175" spans="1:14" x14ac:dyDescent="0.25">
      <c r="A1175">
        <v>1160</v>
      </c>
      <c r="B1175" s="225">
        <v>39813</v>
      </c>
      <c r="C1175" s="74">
        <v>6.32</v>
      </c>
      <c r="D1175" s="74">
        <v>6.75</v>
      </c>
      <c r="E1175" s="74">
        <v>6.22</v>
      </c>
      <c r="F1175" s="74">
        <v>6.7</v>
      </c>
      <c r="G1175" s="75">
        <v>1836500</v>
      </c>
      <c r="H1175" s="74">
        <v>6.7</v>
      </c>
      <c r="I1175" s="81">
        <f t="shared" si="90"/>
        <v>1</v>
      </c>
      <c r="J1175" s="74">
        <f t="shared" si="91"/>
        <v>6.32</v>
      </c>
      <c r="K1175" s="74">
        <f t="shared" si="92"/>
        <v>6.75</v>
      </c>
      <c r="L1175" s="74">
        <f t="shared" si="93"/>
        <v>6.22</v>
      </c>
      <c r="M1175" s="74">
        <f t="shared" si="94"/>
        <v>6.7</v>
      </c>
      <c r="N1175" s="74"/>
    </row>
    <row r="1176" spans="1:14" x14ac:dyDescent="0.25">
      <c r="A1176">
        <v>1161</v>
      </c>
      <c r="B1176" s="225">
        <v>39812</v>
      </c>
      <c r="C1176" s="74">
        <v>6.18</v>
      </c>
      <c r="D1176" s="74">
        <v>6.33</v>
      </c>
      <c r="E1176" s="74">
        <v>6.1</v>
      </c>
      <c r="F1176" s="74">
        <v>6.32</v>
      </c>
      <c r="G1176" s="75">
        <v>2052200</v>
      </c>
      <c r="H1176" s="74">
        <v>6.32</v>
      </c>
      <c r="I1176" s="81">
        <f t="shared" si="90"/>
        <v>1</v>
      </c>
      <c r="J1176" s="74">
        <f t="shared" si="91"/>
        <v>6.18</v>
      </c>
      <c r="K1176" s="74">
        <f t="shared" si="92"/>
        <v>6.33</v>
      </c>
      <c r="L1176" s="74">
        <f t="shared" si="93"/>
        <v>6.1</v>
      </c>
      <c r="M1176" s="74">
        <f t="shared" si="94"/>
        <v>6.32</v>
      </c>
      <c r="N1176" s="74"/>
    </row>
    <row r="1177" spans="1:14" x14ac:dyDescent="0.25">
      <c r="A1177">
        <v>1162</v>
      </c>
      <c r="B1177" s="225">
        <v>39811</v>
      </c>
      <c r="C1177" s="74">
        <v>6.24</v>
      </c>
      <c r="D1177" s="74">
        <v>6.31</v>
      </c>
      <c r="E1177" s="74">
        <v>6.02</v>
      </c>
      <c r="F1177" s="74">
        <v>6.11</v>
      </c>
      <c r="G1177" s="75">
        <v>1508500</v>
      </c>
      <c r="H1177" s="74">
        <v>6.11</v>
      </c>
      <c r="I1177" s="81">
        <f t="shared" si="90"/>
        <v>1</v>
      </c>
      <c r="J1177" s="74">
        <f t="shared" si="91"/>
        <v>6.24</v>
      </c>
      <c r="K1177" s="74">
        <f t="shared" si="92"/>
        <v>6.31</v>
      </c>
      <c r="L1177" s="74">
        <f t="shared" si="93"/>
        <v>6.02</v>
      </c>
      <c r="M1177" s="74">
        <f t="shared" si="94"/>
        <v>6.11</v>
      </c>
      <c r="N1177" s="74"/>
    </row>
    <row r="1178" spans="1:14" x14ac:dyDescent="0.25">
      <c r="A1178">
        <v>1163</v>
      </c>
      <c r="B1178" s="225">
        <v>39808</v>
      </c>
      <c r="C1178" s="74">
        <v>6.2</v>
      </c>
      <c r="D1178" s="74">
        <v>6.31</v>
      </c>
      <c r="E1178" s="74">
        <v>6.11</v>
      </c>
      <c r="F1178" s="74">
        <v>6.26</v>
      </c>
      <c r="G1178" s="75">
        <v>1048200</v>
      </c>
      <c r="H1178" s="74">
        <v>6.26</v>
      </c>
      <c r="I1178" s="81">
        <f t="shared" si="90"/>
        <v>1</v>
      </c>
      <c r="J1178" s="74">
        <f t="shared" si="91"/>
        <v>6.2</v>
      </c>
      <c r="K1178" s="74">
        <f t="shared" si="92"/>
        <v>6.31</v>
      </c>
      <c r="L1178" s="74">
        <f t="shared" si="93"/>
        <v>6.11</v>
      </c>
      <c r="M1178" s="74">
        <f t="shared" si="94"/>
        <v>6.26</v>
      </c>
      <c r="N1178" s="74"/>
    </row>
    <row r="1179" spans="1:14" x14ac:dyDescent="0.25">
      <c r="A1179">
        <v>1164</v>
      </c>
      <c r="B1179" s="225">
        <v>39806</v>
      </c>
      <c r="C1179" s="74">
        <v>6.36</v>
      </c>
      <c r="D1179" s="74">
        <v>6.36</v>
      </c>
      <c r="E1179" s="74">
        <v>6.17</v>
      </c>
      <c r="F1179" s="74">
        <v>6.21</v>
      </c>
      <c r="G1179" s="75">
        <v>810400</v>
      </c>
      <c r="H1179" s="74">
        <v>6.21</v>
      </c>
      <c r="I1179" s="81">
        <f t="shared" si="90"/>
        <v>1</v>
      </c>
      <c r="J1179" s="74">
        <f t="shared" si="91"/>
        <v>6.36</v>
      </c>
      <c r="K1179" s="74">
        <f t="shared" si="92"/>
        <v>6.36</v>
      </c>
      <c r="L1179" s="74">
        <f t="shared" si="93"/>
        <v>6.17</v>
      </c>
      <c r="M1179" s="74">
        <f t="shared" si="94"/>
        <v>6.21</v>
      </c>
      <c r="N1179" s="74"/>
    </row>
    <row r="1180" spans="1:14" x14ac:dyDescent="0.25">
      <c r="A1180">
        <v>1165</v>
      </c>
      <c r="B1180" s="225">
        <v>39805</v>
      </c>
      <c r="C1180" s="74">
        <v>6.31</v>
      </c>
      <c r="D1180" s="74">
        <v>6.45</v>
      </c>
      <c r="E1180" s="74">
        <v>6.13</v>
      </c>
      <c r="F1180" s="74">
        <v>6.4</v>
      </c>
      <c r="G1180" s="75">
        <v>2319100</v>
      </c>
      <c r="H1180" s="74">
        <v>6.4</v>
      </c>
      <c r="I1180" s="81">
        <f t="shared" si="90"/>
        <v>1</v>
      </c>
      <c r="J1180" s="74">
        <f t="shared" si="91"/>
        <v>6.31</v>
      </c>
      <c r="K1180" s="74">
        <f t="shared" si="92"/>
        <v>6.45</v>
      </c>
      <c r="L1180" s="74">
        <f t="shared" si="93"/>
        <v>6.13</v>
      </c>
      <c r="M1180" s="74">
        <f t="shared" si="94"/>
        <v>6.4</v>
      </c>
      <c r="N1180" s="74"/>
    </row>
    <row r="1181" spans="1:14" x14ac:dyDescent="0.25">
      <c r="A1181">
        <v>1166</v>
      </c>
      <c r="B1181" s="225">
        <v>39804</v>
      </c>
      <c r="C1181" s="74">
        <v>6.66</v>
      </c>
      <c r="D1181" s="74">
        <v>6.75</v>
      </c>
      <c r="E1181" s="74">
        <v>6.03</v>
      </c>
      <c r="F1181" s="74">
        <v>6.21</v>
      </c>
      <c r="G1181" s="75">
        <v>2519400</v>
      </c>
      <c r="H1181" s="74">
        <v>6.21</v>
      </c>
      <c r="I1181" s="81">
        <f t="shared" si="90"/>
        <v>1</v>
      </c>
      <c r="J1181" s="74">
        <f t="shared" si="91"/>
        <v>6.66</v>
      </c>
      <c r="K1181" s="74">
        <f t="shared" si="92"/>
        <v>6.75</v>
      </c>
      <c r="L1181" s="74">
        <f t="shared" si="93"/>
        <v>6.03</v>
      </c>
      <c r="M1181" s="74">
        <f t="shared" si="94"/>
        <v>6.21</v>
      </c>
      <c r="N1181" s="74"/>
    </row>
    <row r="1182" spans="1:14" x14ac:dyDescent="0.25">
      <c r="A1182">
        <v>1167</v>
      </c>
      <c r="B1182" s="225">
        <v>39801</v>
      </c>
      <c r="C1182" s="74">
        <v>6.57</v>
      </c>
      <c r="D1182" s="74">
        <v>6.88</v>
      </c>
      <c r="E1182" s="74">
        <v>6.5</v>
      </c>
      <c r="F1182" s="74">
        <v>6.71</v>
      </c>
      <c r="G1182" s="75">
        <v>2336000</v>
      </c>
      <c r="H1182" s="74">
        <v>6.71</v>
      </c>
      <c r="I1182" s="81">
        <f t="shared" si="90"/>
        <v>1</v>
      </c>
      <c r="J1182" s="74">
        <f t="shared" si="91"/>
        <v>6.57</v>
      </c>
      <c r="K1182" s="74">
        <f t="shared" si="92"/>
        <v>6.88</v>
      </c>
      <c r="L1182" s="74">
        <f t="shared" si="93"/>
        <v>6.5</v>
      </c>
      <c r="M1182" s="74">
        <f t="shared" si="94"/>
        <v>6.71</v>
      </c>
      <c r="N1182" s="74"/>
    </row>
    <row r="1183" spans="1:14" x14ac:dyDescent="0.25">
      <c r="A1183">
        <v>1168</v>
      </c>
      <c r="B1183" s="225">
        <v>39800</v>
      </c>
      <c r="C1183" s="74">
        <v>6.91</v>
      </c>
      <c r="D1183" s="74">
        <v>6.95</v>
      </c>
      <c r="E1183" s="74">
        <v>6.41</v>
      </c>
      <c r="F1183" s="74">
        <v>6.54</v>
      </c>
      <c r="G1183" s="75">
        <v>2850900</v>
      </c>
      <c r="H1183" s="74">
        <v>6.54</v>
      </c>
      <c r="I1183" s="81">
        <f t="shared" si="90"/>
        <v>1</v>
      </c>
      <c r="J1183" s="74">
        <f t="shared" si="91"/>
        <v>6.91</v>
      </c>
      <c r="K1183" s="74">
        <f t="shared" si="92"/>
        <v>6.95</v>
      </c>
      <c r="L1183" s="74">
        <f t="shared" si="93"/>
        <v>6.41</v>
      </c>
      <c r="M1183" s="74">
        <f t="shared" si="94"/>
        <v>6.54</v>
      </c>
      <c r="N1183" s="74"/>
    </row>
    <row r="1184" spans="1:14" x14ac:dyDescent="0.25">
      <c r="A1184">
        <v>1169</v>
      </c>
      <c r="B1184" s="225">
        <v>39799</v>
      </c>
      <c r="C1184" s="74">
        <v>6.89</v>
      </c>
      <c r="D1184" s="74">
        <v>6.96</v>
      </c>
      <c r="E1184" s="74">
        <v>6.61</v>
      </c>
      <c r="F1184" s="74">
        <v>6.86</v>
      </c>
      <c r="G1184" s="75">
        <v>4568700</v>
      </c>
      <c r="H1184" s="74">
        <v>6.86</v>
      </c>
      <c r="I1184" s="81">
        <f t="shared" si="90"/>
        <v>1</v>
      </c>
      <c r="J1184" s="74">
        <f t="shared" si="91"/>
        <v>6.89</v>
      </c>
      <c r="K1184" s="74">
        <f t="shared" si="92"/>
        <v>6.96</v>
      </c>
      <c r="L1184" s="74">
        <f t="shared" si="93"/>
        <v>6.61</v>
      </c>
      <c r="M1184" s="74">
        <f t="shared" si="94"/>
        <v>6.86</v>
      </c>
      <c r="N1184" s="74"/>
    </row>
    <row r="1185" spans="1:14" x14ac:dyDescent="0.25">
      <c r="A1185">
        <v>1170</v>
      </c>
      <c r="B1185" s="225">
        <v>39798</v>
      </c>
      <c r="C1185" s="74">
        <v>6.81</v>
      </c>
      <c r="D1185" s="74">
        <v>7</v>
      </c>
      <c r="E1185" s="74">
        <v>6.71</v>
      </c>
      <c r="F1185" s="74">
        <v>6.94</v>
      </c>
      <c r="G1185" s="75">
        <v>4672000</v>
      </c>
      <c r="H1185" s="74">
        <v>6.94</v>
      </c>
      <c r="I1185" s="81">
        <f t="shared" si="90"/>
        <v>1</v>
      </c>
      <c r="J1185" s="74">
        <f t="shared" si="91"/>
        <v>6.81</v>
      </c>
      <c r="K1185" s="74">
        <f t="shared" si="92"/>
        <v>7</v>
      </c>
      <c r="L1185" s="74">
        <f t="shared" si="93"/>
        <v>6.71</v>
      </c>
      <c r="M1185" s="74">
        <f t="shared" si="94"/>
        <v>6.94</v>
      </c>
      <c r="N1185" s="74"/>
    </row>
    <row r="1186" spans="1:14" x14ac:dyDescent="0.25">
      <c r="A1186">
        <v>1171</v>
      </c>
      <c r="B1186" s="225">
        <v>39797</v>
      </c>
      <c r="C1186" s="74">
        <v>6.69</v>
      </c>
      <c r="D1186" s="74">
        <v>6.76</v>
      </c>
      <c r="E1186" s="74">
        <v>6.36</v>
      </c>
      <c r="F1186" s="74">
        <v>6.62</v>
      </c>
      <c r="G1186" s="75">
        <v>7059900</v>
      </c>
      <c r="H1186" s="74">
        <v>6.62</v>
      </c>
      <c r="I1186" s="81">
        <f t="shared" si="90"/>
        <v>1</v>
      </c>
      <c r="J1186" s="74">
        <f t="shared" si="91"/>
        <v>6.69</v>
      </c>
      <c r="K1186" s="74">
        <f t="shared" si="92"/>
        <v>6.76</v>
      </c>
      <c r="L1186" s="74">
        <f t="shared" si="93"/>
        <v>6.36</v>
      </c>
      <c r="M1186" s="74">
        <f t="shared" si="94"/>
        <v>6.62</v>
      </c>
      <c r="N1186" s="74"/>
    </row>
    <row r="1187" spans="1:14" x14ac:dyDescent="0.25">
      <c r="A1187">
        <v>1172</v>
      </c>
      <c r="B1187" s="225">
        <v>39794</v>
      </c>
      <c r="C1187" s="74">
        <v>5.94</v>
      </c>
      <c r="D1187" s="74">
        <v>6.14</v>
      </c>
      <c r="E1187" s="74">
        <v>5.75</v>
      </c>
      <c r="F1187" s="74">
        <v>6.13</v>
      </c>
      <c r="G1187" s="75">
        <v>4137900</v>
      </c>
      <c r="H1187" s="74">
        <v>6.13</v>
      </c>
      <c r="I1187" s="81">
        <f t="shared" si="90"/>
        <v>1</v>
      </c>
      <c r="J1187" s="74">
        <f t="shared" si="91"/>
        <v>5.94</v>
      </c>
      <c r="K1187" s="74">
        <f t="shared" si="92"/>
        <v>6.14</v>
      </c>
      <c r="L1187" s="74">
        <f t="shared" si="93"/>
        <v>5.75</v>
      </c>
      <c r="M1187" s="74">
        <f t="shared" si="94"/>
        <v>6.13</v>
      </c>
      <c r="N1187" s="74"/>
    </row>
    <row r="1188" spans="1:14" x14ac:dyDescent="0.25">
      <c r="A1188">
        <v>1173</v>
      </c>
      <c r="B1188" s="225">
        <v>39793</v>
      </c>
      <c r="C1188" s="74">
        <v>6.65</v>
      </c>
      <c r="D1188" s="74">
        <v>6.73</v>
      </c>
      <c r="E1188" s="74">
        <v>6.01</v>
      </c>
      <c r="F1188" s="74">
        <v>6.05</v>
      </c>
      <c r="G1188" s="75">
        <v>8451300</v>
      </c>
      <c r="H1188" s="74">
        <v>6.05</v>
      </c>
      <c r="I1188" s="81">
        <f t="shared" si="90"/>
        <v>1</v>
      </c>
      <c r="J1188" s="74">
        <f t="shared" si="91"/>
        <v>6.65</v>
      </c>
      <c r="K1188" s="74">
        <f t="shared" si="92"/>
        <v>6.73</v>
      </c>
      <c r="L1188" s="74">
        <f t="shared" si="93"/>
        <v>6.01</v>
      </c>
      <c r="M1188" s="74">
        <f t="shared" si="94"/>
        <v>6.05</v>
      </c>
      <c r="N1188" s="74"/>
    </row>
    <row r="1189" spans="1:14" x14ac:dyDescent="0.25">
      <c r="A1189">
        <v>1174</v>
      </c>
      <c r="B1189" s="225">
        <v>39792</v>
      </c>
      <c r="C1189" s="74">
        <v>7.45</v>
      </c>
      <c r="D1189" s="74">
        <v>7.78</v>
      </c>
      <c r="E1189" s="74">
        <v>7.12</v>
      </c>
      <c r="F1189" s="74">
        <v>7.56</v>
      </c>
      <c r="G1189" s="75">
        <v>5518600</v>
      </c>
      <c r="H1189" s="74">
        <v>7.56</v>
      </c>
      <c r="I1189" s="81">
        <f t="shared" si="90"/>
        <v>1</v>
      </c>
      <c r="J1189" s="74">
        <f t="shared" si="91"/>
        <v>7.45</v>
      </c>
      <c r="K1189" s="74">
        <f t="shared" si="92"/>
        <v>7.78</v>
      </c>
      <c r="L1189" s="74">
        <f t="shared" si="93"/>
        <v>7.12</v>
      </c>
      <c r="M1189" s="74">
        <f t="shared" si="94"/>
        <v>7.56</v>
      </c>
      <c r="N1189" s="74"/>
    </row>
    <row r="1190" spans="1:14" x14ac:dyDescent="0.25">
      <c r="A1190">
        <v>1175</v>
      </c>
      <c r="B1190" s="225">
        <v>39791</v>
      </c>
      <c r="C1190" s="74">
        <v>7.15</v>
      </c>
      <c r="D1190" s="74">
        <v>7.74</v>
      </c>
      <c r="E1190" s="74">
        <v>6.94</v>
      </c>
      <c r="F1190" s="74">
        <v>7.03</v>
      </c>
      <c r="G1190" s="75">
        <v>4666000</v>
      </c>
      <c r="H1190" s="74">
        <v>7.03</v>
      </c>
      <c r="I1190" s="81">
        <f t="shared" si="90"/>
        <v>1</v>
      </c>
      <c r="J1190" s="74">
        <f t="shared" si="91"/>
        <v>7.15</v>
      </c>
      <c r="K1190" s="74">
        <f t="shared" si="92"/>
        <v>7.74</v>
      </c>
      <c r="L1190" s="74">
        <f t="shared" si="93"/>
        <v>6.94</v>
      </c>
      <c r="M1190" s="74">
        <f t="shared" si="94"/>
        <v>7.03</v>
      </c>
      <c r="N1190" s="74"/>
    </row>
    <row r="1191" spans="1:14" x14ac:dyDescent="0.25">
      <c r="A1191">
        <v>1176</v>
      </c>
      <c r="B1191" s="225">
        <v>39790</v>
      </c>
      <c r="C1191" s="74">
        <v>6.63</v>
      </c>
      <c r="D1191" s="74">
        <v>7.43</v>
      </c>
      <c r="E1191" s="74">
        <v>6.63</v>
      </c>
      <c r="F1191" s="74">
        <v>7.24</v>
      </c>
      <c r="G1191" s="75">
        <v>4948700</v>
      </c>
      <c r="H1191" s="74">
        <v>7.24</v>
      </c>
      <c r="I1191" s="81">
        <f t="shared" si="90"/>
        <v>1</v>
      </c>
      <c r="J1191" s="74">
        <f t="shared" si="91"/>
        <v>6.63</v>
      </c>
      <c r="K1191" s="74">
        <f t="shared" si="92"/>
        <v>7.43</v>
      </c>
      <c r="L1191" s="74">
        <f t="shared" si="93"/>
        <v>6.63</v>
      </c>
      <c r="M1191" s="74">
        <f t="shared" si="94"/>
        <v>7.24</v>
      </c>
      <c r="N1191" s="74"/>
    </row>
    <row r="1192" spans="1:14" x14ac:dyDescent="0.25">
      <c r="A1192">
        <v>1177</v>
      </c>
      <c r="B1192" s="225">
        <v>39787</v>
      </c>
      <c r="C1192" s="74">
        <v>6.11</v>
      </c>
      <c r="D1192" s="74">
        <v>6.5</v>
      </c>
      <c r="E1192" s="74">
        <v>5.76</v>
      </c>
      <c r="F1192" s="74">
        <v>6.47</v>
      </c>
      <c r="G1192" s="75">
        <v>3641500</v>
      </c>
      <c r="H1192" s="74">
        <v>6.47</v>
      </c>
      <c r="I1192" s="81">
        <f t="shared" si="90"/>
        <v>1</v>
      </c>
      <c r="J1192" s="74">
        <f t="shared" si="91"/>
        <v>6.11</v>
      </c>
      <c r="K1192" s="74">
        <f t="shared" si="92"/>
        <v>6.5</v>
      </c>
      <c r="L1192" s="74">
        <f t="shared" si="93"/>
        <v>5.76</v>
      </c>
      <c r="M1192" s="74">
        <f t="shared" si="94"/>
        <v>6.47</v>
      </c>
      <c r="N1192" s="74"/>
    </row>
    <row r="1193" spans="1:14" x14ac:dyDescent="0.25">
      <c r="A1193">
        <v>1178</v>
      </c>
      <c r="B1193" s="225">
        <v>39786</v>
      </c>
      <c r="C1193" s="74">
        <v>6.7</v>
      </c>
      <c r="D1193" s="74">
        <v>6.82</v>
      </c>
      <c r="E1193" s="74">
        <v>6.11</v>
      </c>
      <c r="F1193" s="74">
        <v>6.19</v>
      </c>
      <c r="G1193" s="75">
        <v>4446800</v>
      </c>
      <c r="H1193" s="74">
        <v>6.19</v>
      </c>
      <c r="I1193" s="81">
        <f t="shared" si="90"/>
        <v>1</v>
      </c>
      <c r="J1193" s="74">
        <f t="shared" si="91"/>
        <v>6.7</v>
      </c>
      <c r="K1193" s="74">
        <f t="shared" si="92"/>
        <v>6.82</v>
      </c>
      <c r="L1193" s="74">
        <f t="shared" si="93"/>
        <v>6.11</v>
      </c>
      <c r="M1193" s="74">
        <f t="shared" si="94"/>
        <v>6.19</v>
      </c>
      <c r="N1193" s="74"/>
    </row>
    <row r="1194" spans="1:14" x14ac:dyDescent="0.25">
      <c r="A1194">
        <v>1179</v>
      </c>
      <c r="B1194" s="225">
        <v>39785</v>
      </c>
      <c r="C1194" s="74">
        <v>6.25</v>
      </c>
      <c r="D1194" s="74">
        <v>6.81</v>
      </c>
      <c r="E1194" s="74">
        <v>6.15</v>
      </c>
      <c r="F1194" s="74">
        <v>6.77</v>
      </c>
      <c r="G1194" s="75">
        <v>3902300</v>
      </c>
      <c r="H1194" s="74">
        <v>6.77</v>
      </c>
      <c r="I1194" s="81">
        <f t="shared" si="90"/>
        <v>1</v>
      </c>
      <c r="J1194" s="74">
        <f t="shared" si="91"/>
        <v>6.25</v>
      </c>
      <c r="K1194" s="74">
        <f t="shared" si="92"/>
        <v>6.81</v>
      </c>
      <c r="L1194" s="74">
        <f t="shared" si="93"/>
        <v>6.15</v>
      </c>
      <c r="M1194" s="74">
        <f t="shared" si="94"/>
        <v>6.77</v>
      </c>
      <c r="N1194" s="74"/>
    </row>
    <row r="1195" spans="1:14" x14ac:dyDescent="0.25">
      <c r="A1195">
        <v>1180</v>
      </c>
      <c r="B1195" s="225">
        <v>39784</v>
      </c>
      <c r="C1195" s="74">
        <v>6.78</v>
      </c>
      <c r="D1195" s="74">
        <v>6.82</v>
      </c>
      <c r="E1195" s="74">
        <v>6.16</v>
      </c>
      <c r="F1195" s="74">
        <v>6.5</v>
      </c>
      <c r="G1195" s="75">
        <v>4017200</v>
      </c>
      <c r="H1195" s="74">
        <v>6.5</v>
      </c>
      <c r="I1195" s="81">
        <f t="shared" si="90"/>
        <v>1</v>
      </c>
      <c r="J1195" s="74">
        <f t="shared" si="91"/>
        <v>6.78</v>
      </c>
      <c r="K1195" s="74">
        <f t="shared" si="92"/>
        <v>6.82</v>
      </c>
      <c r="L1195" s="74">
        <f t="shared" si="93"/>
        <v>6.16</v>
      </c>
      <c r="M1195" s="74">
        <f t="shared" si="94"/>
        <v>6.5</v>
      </c>
      <c r="N1195" s="74"/>
    </row>
    <row r="1196" spans="1:14" x14ac:dyDescent="0.25">
      <c r="A1196">
        <v>1181</v>
      </c>
      <c r="B1196" s="225">
        <v>39783</v>
      </c>
      <c r="C1196" s="74">
        <v>7.2</v>
      </c>
      <c r="D1196" s="74">
        <v>7.28</v>
      </c>
      <c r="E1196" s="74">
        <v>6.62</v>
      </c>
      <c r="F1196" s="74">
        <v>6.66</v>
      </c>
      <c r="G1196" s="75">
        <v>3363000</v>
      </c>
      <c r="H1196" s="74">
        <v>6.66</v>
      </c>
      <c r="I1196" s="81">
        <f t="shared" si="90"/>
        <v>1</v>
      </c>
      <c r="J1196" s="74">
        <f t="shared" si="91"/>
        <v>7.2</v>
      </c>
      <c r="K1196" s="74">
        <f t="shared" si="92"/>
        <v>7.28</v>
      </c>
      <c r="L1196" s="74">
        <f t="shared" si="93"/>
        <v>6.62</v>
      </c>
      <c r="M1196" s="74">
        <f t="shared" si="94"/>
        <v>6.66</v>
      </c>
      <c r="N1196" s="74"/>
    </row>
    <row r="1197" spans="1:14" x14ac:dyDescent="0.25">
      <c r="A1197">
        <v>1182</v>
      </c>
      <c r="B1197" s="225">
        <v>39780</v>
      </c>
      <c r="C1197" s="74">
        <v>7.36</v>
      </c>
      <c r="D1197" s="74">
        <v>7.57</v>
      </c>
      <c r="E1197" s="74">
        <v>7.27</v>
      </c>
      <c r="F1197" s="74">
        <v>7.4</v>
      </c>
      <c r="G1197" s="75">
        <v>682500</v>
      </c>
      <c r="H1197" s="74">
        <v>7.4</v>
      </c>
      <c r="I1197" s="81">
        <f t="shared" si="90"/>
        <v>1</v>
      </c>
      <c r="J1197" s="74">
        <f t="shared" si="91"/>
        <v>7.36</v>
      </c>
      <c r="K1197" s="74">
        <f t="shared" si="92"/>
        <v>7.57</v>
      </c>
      <c r="L1197" s="74">
        <f t="shared" si="93"/>
        <v>7.27</v>
      </c>
      <c r="M1197" s="74">
        <f t="shared" si="94"/>
        <v>7.4</v>
      </c>
      <c r="N1197" s="74"/>
    </row>
    <row r="1198" spans="1:14" x14ac:dyDescent="0.25">
      <c r="A1198">
        <v>1183</v>
      </c>
      <c r="B1198" s="225">
        <v>39778</v>
      </c>
      <c r="C1198" s="74">
        <v>6.73</v>
      </c>
      <c r="D1198" s="74">
        <v>7.44</v>
      </c>
      <c r="E1198" s="74">
        <v>6.6</v>
      </c>
      <c r="F1198" s="74">
        <v>7.38</v>
      </c>
      <c r="G1198" s="75">
        <v>1487800</v>
      </c>
      <c r="H1198" s="74">
        <v>7.38</v>
      </c>
      <c r="I1198" s="81">
        <f t="shared" si="90"/>
        <v>1</v>
      </c>
      <c r="J1198" s="74">
        <f t="shared" si="91"/>
        <v>6.73</v>
      </c>
      <c r="K1198" s="74">
        <f t="shared" si="92"/>
        <v>7.44</v>
      </c>
      <c r="L1198" s="74">
        <f t="shared" si="93"/>
        <v>6.6</v>
      </c>
      <c r="M1198" s="74">
        <f t="shared" si="94"/>
        <v>7.38</v>
      </c>
      <c r="N1198" s="74"/>
    </row>
    <row r="1199" spans="1:14" x14ac:dyDescent="0.25">
      <c r="A1199">
        <v>1184</v>
      </c>
      <c r="B1199" s="225">
        <v>39777</v>
      </c>
      <c r="C1199" s="74">
        <v>6.63</v>
      </c>
      <c r="D1199" s="74">
        <v>6.84</v>
      </c>
      <c r="E1199" s="74">
        <v>6.3</v>
      </c>
      <c r="F1199" s="74">
        <v>6.81</v>
      </c>
      <c r="G1199" s="75">
        <v>2099900</v>
      </c>
      <c r="H1199" s="74">
        <v>6.81</v>
      </c>
      <c r="I1199" s="81">
        <f t="shared" si="90"/>
        <v>1</v>
      </c>
      <c r="J1199" s="74">
        <f t="shared" si="91"/>
        <v>6.63</v>
      </c>
      <c r="K1199" s="74">
        <f t="shared" si="92"/>
        <v>6.84</v>
      </c>
      <c r="L1199" s="74">
        <f t="shared" si="93"/>
        <v>6.3</v>
      </c>
      <c r="M1199" s="74">
        <f t="shared" si="94"/>
        <v>6.81</v>
      </c>
      <c r="N1199" s="74"/>
    </row>
    <row r="1200" spans="1:14" x14ac:dyDescent="0.25">
      <c r="A1200">
        <v>1185</v>
      </c>
      <c r="B1200" s="225">
        <v>39776</v>
      </c>
      <c r="C1200" s="74">
        <v>6.04</v>
      </c>
      <c r="D1200" s="74">
        <v>6.65</v>
      </c>
      <c r="E1200" s="74">
        <v>6.01</v>
      </c>
      <c r="F1200" s="74">
        <v>6.6</v>
      </c>
      <c r="G1200" s="75">
        <v>3346300</v>
      </c>
      <c r="H1200" s="74">
        <v>6.6</v>
      </c>
      <c r="I1200" s="81">
        <f t="shared" si="90"/>
        <v>1</v>
      </c>
      <c r="J1200" s="74">
        <f t="shared" si="91"/>
        <v>6.04</v>
      </c>
      <c r="K1200" s="74">
        <f t="shared" si="92"/>
        <v>6.65</v>
      </c>
      <c r="L1200" s="74">
        <f t="shared" si="93"/>
        <v>6.01</v>
      </c>
      <c r="M1200" s="74">
        <f t="shared" si="94"/>
        <v>6.6</v>
      </c>
      <c r="N1200" s="74"/>
    </row>
    <row r="1201" spans="1:14" x14ac:dyDescent="0.25">
      <c r="A1201">
        <v>1186</v>
      </c>
      <c r="B1201" s="225">
        <v>39773</v>
      </c>
      <c r="C1201" s="74">
        <v>5.52</v>
      </c>
      <c r="D1201" s="74">
        <v>5.77</v>
      </c>
      <c r="E1201" s="74">
        <v>5.26</v>
      </c>
      <c r="F1201" s="74">
        <v>5.77</v>
      </c>
      <c r="G1201" s="75">
        <v>3975600</v>
      </c>
      <c r="H1201" s="74">
        <v>5.77</v>
      </c>
      <c r="I1201" s="81">
        <f t="shared" si="90"/>
        <v>1</v>
      </c>
      <c r="J1201" s="74">
        <f t="shared" si="91"/>
        <v>5.52</v>
      </c>
      <c r="K1201" s="74">
        <f t="shared" si="92"/>
        <v>5.77</v>
      </c>
      <c r="L1201" s="74">
        <f t="shared" si="93"/>
        <v>5.26</v>
      </c>
      <c r="M1201" s="74">
        <f t="shared" si="94"/>
        <v>5.77</v>
      </c>
      <c r="N1201" s="74"/>
    </row>
    <row r="1202" spans="1:14" x14ac:dyDescent="0.25">
      <c r="A1202">
        <v>1187</v>
      </c>
      <c r="B1202" s="225">
        <v>39772</v>
      </c>
      <c r="C1202" s="74">
        <v>5.46</v>
      </c>
      <c r="D1202" s="74">
        <v>5.9</v>
      </c>
      <c r="E1202" s="74">
        <v>5.07</v>
      </c>
      <c r="F1202" s="74">
        <v>5.34</v>
      </c>
      <c r="G1202" s="75">
        <v>3738900</v>
      </c>
      <c r="H1202" s="74">
        <v>5.34</v>
      </c>
      <c r="I1202" s="81">
        <f t="shared" si="90"/>
        <v>1</v>
      </c>
      <c r="J1202" s="74">
        <f t="shared" si="91"/>
        <v>5.46</v>
      </c>
      <c r="K1202" s="74">
        <f t="shared" si="92"/>
        <v>5.9</v>
      </c>
      <c r="L1202" s="74">
        <f t="shared" si="93"/>
        <v>5.07</v>
      </c>
      <c r="M1202" s="74">
        <f t="shared" si="94"/>
        <v>5.34</v>
      </c>
      <c r="N1202" s="74"/>
    </row>
    <row r="1203" spans="1:14" x14ac:dyDescent="0.25">
      <c r="A1203">
        <v>1188</v>
      </c>
      <c r="B1203" s="225">
        <v>39771</v>
      </c>
      <c r="C1203" s="74">
        <v>6.38</v>
      </c>
      <c r="D1203" s="74">
        <v>6.54</v>
      </c>
      <c r="E1203" s="74">
        <v>5.55</v>
      </c>
      <c r="F1203" s="74">
        <v>5.55</v>
      </c>
      <c r="G1203" s="75">
        <v>2404700</v>
      </c>
      <c r="H1203" s="74">
        <v>5.55</v>
      </c>
      <c r="I1203" s="81">
        <f t="shared" si="90"/>
        <v>1</v>
      </c>
      <c r="J1203" s="74">
        <f t="shared" si="91"/>
        <v>6.38</v>
      </c>
      <c r="K1203" s="74">
        <f t="shared" si="92"/>
        <v>6.54</v>
      </c>
      <c r="L1203" s="74">
        <f t="shared" si="93"/>
        <v>5.55</v>
      </c>
      <c r="M1203" s="74">
        <f t="shared" si="94"/>
        <v>5.55</v>
      </c>
      <c r="N1203" s="74"/>
    </row>
    <row r="1204" spans="1:14" x14ac:dyDescent="0.25">
      <c r="A1204">
        <v>1189</v>
      </c>
      <c r="B1204" s="225">
        <v>39770</v>
      </c>
      <c r="C1204" s="74">
        <v>6.47</v>
      </c>
      <c r="D1204" s="74">
        <v>6.57</v>
      </c>
      <c r="E1204" s="74">
        <v>6.21</v>
      </c>
      <c r="F1204" s="74">
        <v>6.53</v>
      </c>
      <c r="G1204" s="75">
        <v>1780700</v>
      </c>
      <c r="H1204" s="74">
        <v>6.53</v>
      </c>
      <c r="I1204" s="81">
        <f t="shared" si="90"/>
        <v>1</v>
      </c>
      <c r="J1204" s="74">
        <f t="shared" si="91"/>
        <v>6.47</v>
      </c>
      <c r="K1204" s="74">
        <f t="shared" si="92"/>
        <v>6.57</v>
      </c>
      <c r="L1204" s="74">
        <f t="shared" si="93"/>
        <v>6.21</v>
      </c>
      <c r="M1204" s="74">
        <f t="shared" si="94"/>
        <v>6.53</v>
      </c>
      <c r="N1204" s="74"/>
    </row>
    <row r="1205" spans="1:14" x14ac:dyDescent="0.25">
      <c r="A1205">
        <v>1190</v>
      </c>
      <c r="B1205" s="225">
        <v>39769</v>
      </c>
      <c r="C1205" s="74">
        <v>6.49</v>
      </c>
      <c r="D1205" s="74">
        <v>6.74</v>
      </c>
      <c r="E1205" s="74">
        <v>6.39</v>
      </c>
      <c r="F1205" s="74">
        <v>6.49</v>
      </c>
      <c r="G1205" s="75">
        <v>1916600</v>
      </c>
      <c r="H1205" s="74">
        <v>6.49</v>
      </c>
      <c r="I1205" s="81">
        <f t="shared" si="90"/>
        <v>1</v>
      </c>
      <c r="J1205" s="74">
        <f t="shared" si="91"/>
        <v>6.49</v>
      </c>
      <c r="K1205" s="74">
        <f t="shared" si="92"/>
        <v>6.74</v>
      </c>
      <c r="L1205" s="74">
        <f t="shared" si="93"/>
        <v>6.39</v>
      </c>
      <c r="M1205" s="74">
        <f t="shared" si="94"/>
        <v>6.49</v>
      </c>
      <c r="N1205" s="74"/>
    </row>
    <row r="1206" spans="1:14" x14ac:dyDescent="0.25">
      <c r="A1206">
        <v>1191</v>
      </c>
      <c r="B1206" s="225">
        <v>39766</v>
      </c>
      <c r="C1206" s="74">
        <v>6.46</v>
      </c>
      <c r="D1206" s="74">
        <v>7.11</v>
      </c>
      <c r="E1206" s="74">
        <v>6.35</v>
      </c>
      <c r="F1206" s="74">
        <v>6.68</v>
      </c>
      <c r="G1206" s="75">
        <v>4546500</v>
      </c>
      <c r="H1206" s="74">
        <v>6.68</v>
      </c>
      <c r="I1206" s="81">
        <f t="shared" si="90"/>
        <v>1</v>
      </c>
      <c r="J1206" s="74">
        <f t="shared" si="91"/>
        <v>6.46</v>
      </c>
      <c r="K1206" s="74">
        <f t="shared" si="92"/>
        <v>7.11</v>
      </c>
      <c r="L1206" s="74">
        <f t="shared" si="93"/>
        <v>6.35</v>
      </c>
      <c r="M1206" s="74">
        <f t="shared" si="94"/>
        <v>6.68</v>
      </c>
      <c r="N1206" s="74"/>
    </row>
    <row r="1207" spans="1:14" x14ac:dyDescent="0.25">
      <c r="A1207">
        <v>1192</v>
      </c>
      <c r="B1207" s="225">
        <v>39765</v>
      </c>
      <c r="C1207" s="74">
        <v>6.14</v>
      </c>
      <c r="D1207" s="74">
        <v>6.74</v>
      </c>
      <c r="E1207" s="74">
        <v>5.81</v>
      </c>
      <c r="F1207" s="74">
        <v>6.65</v>
      </c>
      <c r="G1207" s="75">
        <v>4017400</v>
      </c>
      <c r="H1207" s="74">
        <v>6.65</v>
      </c>
      <c r="I1207" s="81">
        <f t="shared" si="90"/>
        <v>1</v>
      </c>
      <c r="J1207" s="74">
        <f t="shared" si="91"/>
        <v>6.14</v>
      </c>
      <c r="K1207" s="74">
        <f t="shared" si="92"/>
        <v>6.74</v>
      </c>
      <c r="L1207" s="74">
        <f t="shared" si="93"/>
        <v>5.81</v>
      </c>
      <c r="M1207" s="74">
        <f t="shared" si="94"/>
        <v>6.65</v>
      </c>
      <c r="N1207" s="74"/>
    </row>
    <row r="1208" spans="1:14" x14ac:dyDescent="0.25">
      <c r="A1208">
        <v>1193</v>
      </c>
      <c r="B1208" s="225">
        <v>39764</v>
      </c>
      <c r="C1208" s="74">
        <v>6.65</v>
      </c>
      <c r="D1208" s="74">
        <v>6.67</v>
      </c>
      <c r="E1208" s="74">
        <v>6.18</v>
      </c>
      <c r="F1208" s="74">
        <v>6.24</v>
      </c>
      <c r="G1208" s="75">
        <v>3328200</v>
      </c>
      <c r="H1208" s="74">
        <v>6.24</v>
      </c>
      <c r="I1208" s="81">
        <f t="shared" si="90"/>
        <v>1</v>
      </c>
      <c r="J1208" s="74">
        <f t="shared" si="91"/>
        <v>6.65</v>
      </c>
      <c r="K1208" s="74">
        <f t="shared" si="92"/>
        <v>6.67</v>
      </c>
      <c r="L1208" s="74">
        <f t="shared" si="93"/>
        <v>6.18</v>
      </c>
      <c r="M1208" s="74">
        <f t="shared" si="94"/>
        <v>6.24</v>
      </c>
      <c r="N1208" s="74"/>
    </row>
    <row r="1209" spans="1:14" x14ac:dyDescent="0.25">
      <c r="A1209">
        <v>1194</v>
      </c>
      <c r="B1209" s="225">
        <v>39763</v>
      </c>
      <c r="C1209" s="74">
        <v>7.2</v>
      </c>
      <c r="D1209" s="74">
        <v>7.2</v>
      </c>
      <c r="E1209" s="74">
        <v>6.64</v>
      </c>
      <c r="F1209" s="74">
        <v>6.75</v>
      </c>
      <c r="G1209" s="75">
        <v>3130600</v>
      </c>
      <c r="H1209" s="74">
        <v>6.75</v>
      </c>
      <c r="I1209" s="81">
        <f t="shared" si="90"/>
        <v>1</v>
      </c>
      <c r="J1209" s="74">
        <f t="shared" si="91"/>
        <v>7.2</v>
      </c>
      <c r="K1209" s="74">
        <f t="shared" si="92"/>
        <v>7.2</v>
      </c>
      <c r="L1209" s="74">
        <f t="shared" si="93"/>
        <v>6.64</v>
      </c>
      <c r="M1209" s="74">
        <f t="shared" si="94"/>
        <v>6.75</v>
      </c>
      <c r="N1209" s="74"/>
    </row>
    <row r="1210" spans="1:14" x14ac:dyDescent="0.25">
      <c r="A1210">
        <v>1195</v>
      </c>
      <c r="B1210" s="225">
        <v>39762</v>
      </c>
      <c r="C1210" s="74">
        <v>8.18</v>
      </c>
      <c r="D1210" s="74">
        <v>8.3800000000000008</v>
      </c>
      <c r="E1210" s="74">
        <v>7.18</v>
      </c>
      <c r="F1210" s="74">
        <v>7.27</v>
      </c>
      <c r="G1210" s="75">
        <v>3497500</v>
      </c>
      <c r="H1210" s="74">
        <v>7.27</v>
      </c>
      <c r="I1210" s="81">
        <f t="shared" si="90"/>
        <v>1</v>
      </c>
      <c r="J1210" s="74">
        <f t="shared" si="91"/>
        <v>8.18</v>
      </c>
      <c r="K1210" s="74">
        <f t="shared" si="92"/>
        <v>8.3800000000000008</v>
      </c>
      <c r="L1210" s="74">
        <f t="shared" si="93"/>
        <v>7.18</v>
      </c>
      <c r="M1210" s="74">
        <f t="shared" si="94"/>
        <v>7.27</v>
      </c>
      <c r="N1210" s="74"/>
    </row>
    <row r="1211" spans="1:14" x14ac:dyDescent="0.25">
      <c r="A1211">
        <v>1196</v>
      </c>
      <c r="B1211" s="225">
        <v>39759</v>
      </c>
      <c r="C1211" s="74">
        <v>7.83</v>
      </c>
      <c r="D1211" s="74">
        <v>8.15</v>
      </c>
      <c r="E1211" s="74">
        <v>7.66</v>
      </c>
      <c r="F1211" s="74">
        <v>7.97</v>
      </c>
      <c r="G1211" s="75">
        <v>3080400</v>
      </c>
      <c r="H1211" s="74">
        <v>7.97</v>
      </c>
      <c r="I1211" s="81">
        <f t="shared" si="90"/>
        <v>1</v>
      </c>
      <c r="J1211" s="74">
        <f t="shared" si="91"/>
        <v>7.83</v>
      </c>
      <c r="K1211" s="74">
        <f t="shared" si="92"/>
        <v>8.15</v>
      </c>
      <c r="L1211" s="74">
        <f t="shared" si="93"/>
        <v>7.66</v>
      </c>
      <c r="M1211" s="74">
        <f t="shared" si="94"/>
        <v>7.97</v>
      </c>
      <c r="N1211" s="74"/>
    </row>
    <row r="1212" spans="1:14" x14ac:dyDescent="0.25">
      <c r="A1212">
        <v>1197</v>
      </c>
      <c r="B1212" s="225">
        <v>39758</v>
      </c>
      <c r="C1212" s="74">
        <v>8.5</v>
      </c>
      <c r="D1212" s="74">
        <v>8.5399999999999991</v>
      </c>
      <c r="E1212" s="74">
        <v>7.78</v>
      </c>
      <c r="F1212" s="74">
        <v>7.81</v>
      </c>
      <c r="G1212" s="75">
        <v>3846500</v>
      </c>
      <c r="H1212" s="74">
        <v>7.81</v>
      </c>
      <c r="I1212" s="81">
        <f t="shared" si="90"/>
        <v>1</v>
      </c>
      <c r="J1212" s="74">
        <f t="shared" si="91"/>
        <v>8.5</v>
      </c>
      <c r="K1212" s="74">
        <f t="shared" si="92"/>
        <v>8.5399999999999991</v>
      </c>
      <c r="L1212" s="74">
        <f t="shared" si="93"/>
        <v>7.78</v>
      </c>
      <c r="M1212" s="74">
        <f t="shared" si="94"/>
        <v>7.81</v>
      </c>
      <c r="N1212" s="74"/>
    </row>
    <row r="1213" spans="1:14" x14ac:dyDescent="0.25">
      <c r="A1213">
        <v>1198</v>
      </c>
      <c r="B1213" s="225">
        <v>39757</v>
      </c>
      <c r="C1213" s="74">
        <v>9.1300000000000008</v>
      </c>
      <c r="D1213" s="74">
        <v>9.26</v>
      </c>
      <c r="E1213" s="74">
        <v>8.6199999999999992</v>
      </c>
      <c r="F1213" s="74">
        <v>8.66</v>
      </c>
      <c r="G1213" s="75">
        <v>2054800</v>
      </c>
      <c r="H1213" s="74">
        <v>8.66</v>
      </c>
      <c r="I1213" s="81">
        <f t="shared" si="90"/>
        <v>1</v>
      </c>
      <c r="J1213" s="74">
        <f t="shared" si="91"/>
        <v>9.1300000000000008</v>
      </c>
      <c r="K1213" s="74">
        <f t="shared" si="92"/>
        <v>9.26</v>
      </c>
      <c r="L1213" s="74">
        <f t="shared" si="93"/>
        <v>8.6199999999999992</v>
      </c>
      <c r="M1213" s="74">
        <f t="shared" si="94"/>
        <v>8.66</v>
      </c>
      <c r="N1213" s="74"/>
    </row>
    <row r="1214" spans="1:14" x14ac:dyDescent="0.25">
      <c r="A1214">
        <v>1199</v>
      </c>
      <c r="B1214" s="225">
        <v>39756</v>
      </c>
      <c r="C1214" s="74">
        <v>9.07</v>
      </c>
      <c r="D1214" s="74">
        <v>9.7899999999999991</v>
      </c>
      <c r="E1214" s="74">
        <v>8.84</v>
      </c>
      <c r="F1214" s="74">
        <v>9.17</v>
      </c>
      <c r="G1214" s="75">
        <v>4553300</v>
      </c>
      <c r="H1214" s="74">
        <v>9.17</v>
      </c>
      <c r="I1214" s="81">
        <f t="shared" si="90"/>
        <v>1</v>
      </c>
      <c r="J1214" s="74">
        <f t="shared" si="91"/>
        <v>9.07</v>
      </c>
      <c r="K1214" s="74">
        <f t="shared" si="92"/>
        <v>9.7899999999999991</v>
      </c>
      <c r="L1214" s="74">
        <f t="shared" si="93"/>
        <v>8.84</v>
      </c>
      <c r="M1214" s="74">
        <f t="shared" si="94"/>
        <v>9.17</v>
      </c>
      <c r="N1214" s="74"/>
    </row>
    <row r="1215" spans="1:14" x14ac:dyDescent="0.25">
      <c r="A1215">
        <v>1200</v>
      </c>
      <c r="B1215" s="225">
        <v>39755</v>
      </c>
      <c r="C1215" s="74">
        <v>9.11</v>
      </c>
      <c r="D1215" s="74">
        <v>9.4</v>
      </c>
      <c r="E1215" s="74">
        <v>8.75</v>
      </c>
      <c r="F1215" s="74">
        <v>8.84</v>
      </c>
      <c r="G1215" s="75">
        <v>2702900</v>
      </c>
      <c r="H1215" s="74">
        <v>8.84</v>
      </c>
      <c r="I1215" s="81">
        <f t="shared" si="90"/>
        <v>1</v>
      </c>
      <c r="J1215" s="74">
        <f t="shared" si="91"/>
        <v>9.11</v>
      </c>
      <c r="K1215" s="74">
        <f t="shared" si="92"/>
        <v>9.4</v>
      </c>
      <c r="L1215" s="74">
        <f t="shared" si="93"/>
        <v>8.75</v>
      </c>
      <c r="M1215" s="74">
        <f t="shared" si="94"/>
        <v>8.84</v>
      </c>
      <c r="N1215" s="74"/>
    </row>
    <row r="1216" spans="1:14" x14ac:dyDescent="0.25">
      <c r="A1216">
        <v>1201</v>
      </c>
      <c r="B1216" s="225">
        <v>39752</v>
      </c>
      <c r="C1216" s="74">
        <v>9.1199999999999992</v>
      </c>
      <c r="D1216" s="74">
        <v>9.85</v>
      </c>
      <c r="E1216" s="74">
        <v>8.99</v>
      </c>
      <c r="F1216" s="74">
        <v>9.61</v>
      </c>
      <c r="G1216" s="75">
        <v>3252500</v>
      </c>
      <c r="H1216" s="74">
        <v>9.61</v>
      </c>
      <c r="I1216" s="81">
        <f t="shared" si="90"/>
        <v>1</v>
      </c>
      <c r="J1216" s="74">
        <f t="shared" si="91"/>
        <v>9.1199999999999992</v>
      </c>
      <c r="K1216" s="74">
        <f t="shared" si="92"/>
        <v>9.85</v>
      </c>
      <c r="L1216" s="74">
        <f t="shared" si="93"/>
        <v>8.99</v>
      </c>
      <c r="M1216" s="74">
        <f t="shared" si="94"/>
        <v>9.61</v>
      </c>
      <c r="N1216" s="74"/>
    </row>
    <row r="1217" spans="1:14" x14ac:dyDescent="0.25">
      <c r="A1217">
        <v>1202</v>
      </c>
      <c r="B1217" s="225">
        <v>39751</v>
      </c>
      <c r="C1217" s="74">
        <v>8.66</v>
      </c>
      <c r="D1217" s="74">
        <v>9.1999999999999993</v>
      </c>
      <c r="E1217" s="74">
        <v>8.66</v>
      </c>
      <c r="F1217" s="74">
        <v>9.16</v>
      </c>
      <c r="G1217" s="75">
        <v>7785000</v>
      </c>
      <c r="H1217" s="74">
        <v>9.16</v>
      </c>
      <c r="I1217" s="81">
        <f t="shared" si="90"/>
        <v>1</v>
      </c>
      <c r="J1217" s="74">
        <f t="shared" si="91"/>
        <v>8.66</v>
      </c>
      <c r="K1217" s="74">
        <f t="shared" si="92"/>
        <v>9.1999999999999993</v>
      </c>
      <c r="L1217" s="74">
        <f t="shared" si="93"/>
        <v>8.66</v>
      </c>
      <c r="M1217" s="74">
        <f t="shared" si="94"/>
        <v>9.16</v>
      </c>
      <c r="N1217" s="74"/>
    </row>
    <row r="1218" spans="1:14" x14ac:dyDescent="0.25">
      <c r="A1218">
        <v>1203</v>
      </c>
      <c r="B1218" s="225">
        <v>39750</v>
      </c>
      <c r="C1218" s="74">
        <v>8.23</v>
      </c>
      <c r="D1218" s="74">
        <v>8.67</v>
      </c>
      <c r="E1218" s="74">
        <v>7.91</v>
      </c>
      <c r="F1218" s="74">
        <v>8.4700000000000006</v>
      </c>
      <c r="G1218" s="75">
        <v>4151000</v>
      </c>
      <c r="H1218" s="74">
        <v>8.4700000000000006</v>
      </c>
      <c r="I1218" s="81">
        <f t="shared" si="90"/>
        <v>1</v>
      </c>
      <c r="J1218" s="74">
        <f t="shared" si="91"/>
        <v>8.23</v>
      </c>
      <c r="K1218" s="74">
        <f t="shared" si="92"/>
        <v>8.67</v>
      </c>
      <c r="L1218" s="74">
        <f t="shared" si="93"/>
        <v>7.91</v>
      </c>
      <c r="M1218" s="74">
        <f t="shared" si="94"/>
        <v>8.4700000000000006</v>
      </c>
      <c r="N1218" s="74"/>
    </row>
    <row r="1219" spans="1:14" x14ac:dyDescent="0.25">
      <c r="A1219">
        <v>1204</v>
      </c>
      <c r="B1219" s="225">
        <v>39749</v>
      </c>
      <c r="C1219" s="74">
        <v>9.08</v>
      </c>
      <c r="D1219" s="74">
        <v>9.11</v>
      </c>
      <c r="E1219" s="74">
        <v>7.66</v>
      </c>
      <c r="F1219" s="74">
        <v>8.1999999999999993</v>
      </c>
      <c r="G1219" s="75">
        <v>6972000</v>
      </c>
      <c r="H1219" s="74">
        <v>8.1999999999999993</v>
      </c>
      <c r="I1219" s="81">
        <f t="shared" si="90"/>
        <v>1</v>
      </c>
      <c r="J1219" s="74">
        <f t="shared" si="91"/>
        <v>9.08</v>
      </c>
      <c r="K1219" s="74">
        <f t="shared" si="92"/>
        <v>9.11</v>
      </c>
      <c r="L1219" s="74">
        <f t="shared" si="93"/>
        <v>7.66</v>
      </c>
      <c r="M1219" s="74">
        <f t="shared" si="94"/>
        <v>8.1999999999999993</v>
      </c>
      <c r="N1219" s="74"/>
    </row>
    <row r="1220" spans="1:14" x14ac:dyDescent="0.25">
      <c r="A1220">
        <v>1205</v>
      </c>
      <c r="B1220" s="225">
        <v>39748</v>
      </c>
      <c r="C1220" s="74">
        <v>8.07</v>
      </c>
      <c r="D1220" s="74">
        <v>9.09</v>
      </c>
      <c r="E1220" s="74">
        <v>8.01</v>
      </c>
      <c r="F1220" s="74">
        <v>8.52</v>
      </c>
      <c r="G1220" s="75">
        <v>3910500</v>
      </c>
      <c r="H1220" s="74">
        <v>8.52</v>
      </c>
      <c r="I1220" s="81">
        <f t="shared" si="90"/>
        <v>1</v>
      </c>
      <c r="J1220" s="74">
        <f t="shared" si="91"/>
        <v>8.07</v>
      </c>
      <c r="K1220" s="74">
        <f t="shared" si="92"/>
        <v>9.09</v>
      </c>
      <c r="L1220" s="74">
        <f t="shared" si="93"/>
        <v>8.01</v>
      </c>
      <c r="M1220" s="74">
        <f t="shared" si="94"/>
        <v>8.52</v>
      </c>
      <c r="N1220" s="74"/>
    </row>
    <row r="1221" spans="1:14" x14ac:dyDescent="0.25">
      <c r="A1221">
        <v>1206</v>
      </c>
      <c r="B1221" s="225">
        <v>39745</v>
      </c>
      <c r="C1221" s="74">
        <v>7</v>
      </c>
      <c r="D1221" s="74">
        <v>8.85</v>
      </c>
      <c r="E1221" s="74">
        <v>7</v>
      </c>
      <c r="F1221" s="74">
        <v>8.25</v>
      </c>
      <c r="G1221" s="75">
        <v>5360900</v>
      </c>
      <c r="H1221" s="74">
        <v>8.25</v>
      </c>
      <c r="I1221" s="81">
        <f t="shared" si="90"/>
        <v>1</v>
      </c>
      <c r="J1221" s="74">
        <f t="shared" si="91"/>
        <v>7</v>
      </c>
      <c r="K1221" s="74">
        <f t="shared" si="92"/>
        <v>8.85</v>
      </c>
      <c r="L1221" s="74">
        <f t="shared" si="93"/>
        <v>7</v>
      </c>
      <c r="M1221" s="74">
        <f t="shared" si="94"/>
        <v>8.25</v>
      </c>
      <c r="N1221" s="74"/>
    </row>
    <row r="1222" spans="1:14" x14ac:dyDescent="0.25">
      <c r="A1222">
        <v>1207</v>
      </c>
      <c r="B1222" s="225">
        <v>39744</v>
      </c>
      <c r="C1222" s="74">
        <v>7.71</v>
      </c>
      <c r="D1222" s="74">
        <v>8.1199999999999992</v>
      </c>
      <c r="E1222" s="74">
        <v>7.23</v>
      </c>
      <c r="F1222" s="74">
        <v>7.75</v>
      </c>
      <c r="G1222" s="75">
        <v>3113400</v>
      </c>
      <c r="H1222" s="74">
        <v>7.75</v>
      </c>
      <c r="I1222" s="81">
        <f t="shared" si="90"/>
        <v>1</v>
      </c>
      <c r="J1222" s="74">
        <f t="shared" si="91"/>
        <v>7.71</v>
      </c>
      <c r="K1222" s="74">
        <f t="shared" si="92"/>
        <v>8.1199999999999992</v>
      </c>
      <c r="L1222" s="74">
        <f t="shared" si="93"/>
        <v>7.23</v>
      </c>
      <c r="M1222" s="74">
        <f t="shared" si="94"/>
        <v>7.75</v>
      </c>
      <c r="N1222" s="74"/>
    </row>
    <row r="1223" spans="1:14" x14ac:dyDescent="0.25">
      <c r="A1223">
        <v>1208</v>
      </c>
      <c r="B1223" s="225">
        <v>39743</v>
      </c>
      <c r="C1223" s="74">
        <v>8.16</v>
      </c>
      <c r="D1223" s="74">
        <v>8.3800000000000008</v>
      </c>
      <c r="E1223" s="74">
        <v>7.63</v>
      </c>
      <c r="F1223" s="74">
        <v>7.92</v>
      </c>
      <c r="G1223" s="75">
        <v>2473100</v>
      </c>
      <c r="H1223" s="74">
        <v>7.92</v>
      </c>
      <c r="I1223" s="81">
        <f t="shared" si="90"/>
        <v>1</v>
      </c>
      <c r="J1223" s="74">
        <f t="shared" si="91"/>
        <v>8.16</v>
      </c>
      <c r="K1223" s="74">
        <f t="shared" si="92"/>
        <v>8.3800000000000008</v>
      </c>
      <c r="L1223" s="74">
        <f t="shared" si="93"/>
        <v>7.63</v>
      </c>
      <c r="M1223" s="74">
        <f t="shared" si="94"/>
        <v>7.92</v>
      </c>
      <c r="N1223" s="74"/>
    </row>
    <row r="1224" spans="1:14" x14ac:dyDescent="0.25">
      <c r="A1224">
        <v>1209</v>
      </c>
      <c r="B1224" s="225">
        <v>39742</v>
      </c>
      <c r="C1224" s="74">
        <v>8.4700000000000006</v>
      </c>
      <c r="D1224" s="74">
        <v>8.91</v>
      </c>
      <c r="E1224" s="74">
        <v>8.26</v>
      </c>
      <c r="F1224" s="74">
        <v>8.33</v>
      </c>
      <c r="G1224" s="75">
        <v>2454600</v>
      </c>
      <c r="H1224" s="74">
        <v>8.33</v>
      </c>
      <c r="I1224" s="81">
        <f t="shared" si="90"/>
        <v>1</v>
      </c>
      <c r="J1224" s="74">
        <f t="shared" si="91"/>
        <v>8.4700000000000006</v>
      </c>
      <c r="K1224" s="74">
        <f t="shared" si="92"/>
        <v>8.91</v>
      </c>
      <c r="L1224" s="74">
        <f t="shared" si="93"/>
        <v>8.26</v>
      </c>
      <c r="M1224" s="74">
        <f t="shared" si="94"/>
        <v>8.33</v>
      </c>
      <c r="N1224" s="74"/>
    </row>
    <row r="1225" spans="1:14" x14ac:dyDescent="0.25">
      <c r="A1225">
        <v>1210</v>
      </c>
      <c r="B1225" s="225">
        <v>39741</v>
      </c>
      <c r="C1225" s="74">
        <v>7.9</v>
      </c>
      <c r="D1225" s="74">
        <v>8.83</v>
      </c>
      <c r="E1225" s="74">
        <v>7.8</v>
      </c>
      <c r="F1225" s="74">
        <v>8.75</v>
      </c>
      <c r="G1225" s="75">
        <v>4713300</v>
      </c>
      <c r="H1225" s="74">
        <v>8.75</v>
      </c>
      <c r="I1225" s="81">
        <f t="shared" si="90"/>
        <v>1</v>
      </c>
      <c r="J1225" s="74">
        <f t="shared" si="91"/>
        <v>7.9</v>
      </c>
      <c r="K1225" s="74">
        <f t="shared" si="92"/>
        <v>8.83</v>
      </c>
      <c r="L1225" s="74">
        <f t="shared" si="93"/>
        <v>7.8</v>
      </c>
      <c r="M1225" s="74">
        <f t="shared" si="94"/>
        <v>8.75</v>
      </c>
      <c r="N1225" s="74"/>
    </row>
    <row r="1226" spans="1:14" x14ac:dyDescent="0.25">
      <c r="A1226">
        <v>1211</v>
      </c>
      <c r="B1226" s="225">
        <v>39738</v>
      </c>
      <c r="C1226" s="74">
        <v>7.36</v>
      </c>
      <c r="D1226" s="74">
        <v>8.39</v>
      </c>
      <c r="E1226" s="74">
        <v>7.24</v>
      </c>
      <c r="F1226" s="74">
        <v>7.73</v>
      </c>
      <c r="G1226" s="75">
        <v>2573600</v>
      </c>
      <c r="H1226" s="74">
        <v>7.73</v>
      </c>
      <c r="I1226" s="81">
        <f t="shared" si="90"/>
        <v>1</v>
      </c>
      <c r="J1226" s="74">
        <f t="shared" si="91"/>
        <v>7.36</v>
      </c>
      <c r="K1226" s="74">
        <f t="shared" si="92"/>
        <v>8.39</v>
      </c>
      <c r="L1226" s="74">
        <f t="shared" si="93"/>
        <v>7.24</v>
      </c>
      <c r="M1226" s="74">
        <f t="shared" si="94"/>
        <v>7.73</v>
      </c>
      <c r="N1226" s="74"/>
    </row>
    <row r="1227" spans="1:14" x14ac:dyDescent="0.25">
      <c r="A1227">
        <v>1212</v>
      </c>
      <c r="B1227" s="225">
        <v>39737</v>
      </c>
      <c r="C1227" s="74">
        <v>7.5</v>
      </c>
      <c r="D1227" s="74">
        <v>7.64</v>
      </c>
      <c r="E1227" s="74">
        <v>6.87</v>
      </c>
      <c r="F1227" s="74">
        <v>7.54</v>
      </c>
      <c r="G1227" s="75">
        <v>3731300</v>
      </c>
      <c r="H1227" s="74">
        <v>7.54</v>
      </c>
      <c r="I1227" s="81">
        <f t="shared" si="90"/>
        <v>1</v>
      </c>
      <c r="J1227" s="74">
        <f t="shared" si="91"/>
        <v>7.5</v>
      </c>
      <c r="K1227" s="74">
        <f t="shared" si="92"/>
        <v>7.64</v>
      </c>
      <c r="L1227" s="74">
        <f t="shared" si="93"/>
        <v>6.87</v>
      </c>
      <c r="M1227" s="74">
        <f t="shared" si="94"/>
        <v>7.54</v>
      </c>
      <c r="N1227" s="74"/>
    </row>
    <row r="1228" spans="1:14" x14ac:dyDescent="0.25">
      <c r="A1228">
        <v>1213</v>
      </c>
      <c r="B1228" s="225">
        <v>39736</v>
      </c>
      <c r="C1228" s="74">
        <v>8.1999999999999993</v>
      </c>
      <c r="D1228" s="74">
        <v>8.26</v>
      </c>
      <c r="E1228" s="74">
        <v>7.39</v>
      </c>
      <c r="F1228" s="74">
        <v>7.42</v>
      </c>
      <c r="G1228" s="75">
        <v>2104800</v>
      </c>
      <c r="H1228" s="74">
        <v>7.42</v>
      </c>
      <c r="I1228" s="81">
        <f t="shared" si="90"/>
        <v>1</v>
      </c>
      <c r="J1228" s="74">
        <f t="shared" si="91"/>
        <v>8.1999999999999993</v>
      </c>
      <c r="K1228" s="74">
        <f t="shared" si="92"/>
        <v>8.26</v>
      </c>
      <c r="L1228" s="74">
        <f t="shared" si="93"/>
        <v>7.39</v>
      </c>
      <c r="M1228" s="74">
        <f t="shared" si="94"/>
        <v>7.42</v>
      </c>
      <c r="N1228" s="74"/>
    </row>
    <row r="1229" spans="1:14" x14ac:dyDescent="0.25">
      <c r="A1229">
        <v>1214</v>
      </c>
      <c r="B1229" s="225">
        <v>39735</v>
      </c>
      <c r="C1229" s="74">
        <v>9.1</v>
      </c>
      <c r="D1229" s="74">
        <v>9.1</v>
      </c>
      <c r="E1229" s="74">
        <v>8.08</v>
      </c>
      <c r="F1229" s="74">
        <v>8.25</v>
      </c>
      <c r="G1229" s="75">
        <v>3906300</v>
      </c>
      <c r="H1229" s="74">
        <v>8.25</v>
      </c>
      <c r="I1229" s="81">
        <f t="shared" si="90"/>
        <v>1</v>
      </c>
      <c r="J1229" s="74">
        <f t="shared" si="91"/>
        <v>9.1</v>
      </c>
      <c r="K1229" s="74">
        <f t="shared" si="92"/>
        <v>9.1</v>
      </c>
      <c r="L1229" s="74">
        <f t="shared" si="93"/>
        <v>8.08</v>
      </c>
      <c r="M1229" s="74">
        <f t="shared" si="94"/>
        <v>8.25</v>
      </c>
      <c r="N1229" s="74"/>
    </row>
    <row r="1230" spans="1:14" x14ac:dyDescent="0.25">
      <c r="A1230">
        <v>1215</v>
      </c>
      <c r="B1230" s="225">
        <v>39734</v>
      </c>
      <c r="C1230" s="74">
        <v>7.84</v>
      </c>
      <c r="D1230" s="74">
        <v>8.5</v>
      </c>
      <c r="E1230" s="74">
        <v>7.7</v>
      </c>
      <c r="F1230" s="74">
        <v>8.4600000000000009</v>
      </c>
      <c r="G1230" s="75">
        <v>3059100</v>
      </c>
      <c r="H1230" s="74">
        <v>8.4600000000000009</v>
      </c>
      <c r="I1230" s="81">
        <f t="shared" si="90"/>
        <v>1</v>
      </c>
      <c r="J1230" s="74">
        <f t="shared" si="91"/>
        <v>7.84</v>
      </c>
      <c r="K1230" s="74">
        <f t="shared" si="92"/>
        <v>8.5</v>
      </c>
      <c r="L1230" s="74">
        <f t="shared" si="93"/>
        <v>7.7</v>
      </c>
      <c r="M1230" s="74">
        <f t="shared" si="94"/>
        <v>8.4600000000000009</v>
      </c>
      <c r="N1230" s="74"/>
    </row>
    <row r="1231" spans="1:14" x14ac:dyDescent="0.25">
      <c r="A1231">
        <v>1216</v>
      </c>
      <c r="B1231" s="225">
        <v>39731</v>
      </c>
      <c r="C1231" s="74">
        <v>6.91</v>
      </c>
      <c r="D1231" s="74">
        <v>7.67</v>
      </c>
      <c r="E1231" s="74">
        <v>6.6</v>
      </c>
      <c r="F1231" s="74">
        <v>7.27</v>
      </c>
      <c r="G1231" s="75">
        <v>8103200</v>
      </c>
      <c r="H1231" s="74">
        <v>7.27</v>
      </c>
      <c r="I1231" s="81">
        <f t="shared" si="90"/>
        <v>1</v>
      </c>
      <c r="J1231" s="74">
        <f t="shared" si="91"/>
        <v>6.91</v>
      </c>
      <c r="K1231" s="74">
        <f t="shared" si="92"/>
        <v>7.67</v>
      </c>
      <c r="L1231" s="74">
        <f t="shared" si="93"/>
        <v>6.6</v>
      </c>
      <c r="M1231" s="74">
        <f t="shared" si="94"/>
        <v>7.27</v>
      </c>
      <c r="N1231" s="74"/>
    </row>
    <row r="1232" spans="1:14" x14ac:dyDescent="0.25">
      <c r="A1232">
        <v>1217</v>
      </c>
      <c r="B1232" s="225">
        <v>39730</v>
      </c>
      <c r="C1232" s="74">
        <v>8.1999999999999993</v>
      </c>
      <c r="D1232" s="74">
        <v>8.4600000000000009</v>
      </c>
      <c r="E1232" s="74">
        <v>7.23</v>
      </c>
      <c r="F1232" s="74">
        <v>7.3</v>
      </c>
      <c r="G1232" s="75">
        <v>3891900</v>
      </c>
      <c r="H1232" s="74">
        <v>7.3</v>
      </c>
      <c r="I1232" s="81">
        <f t="shared" si="90"/>
        <v>1</v>
      </c>
      <c r="J1232" s="74">
        <f t="shared" si="91"/>
        <v>8.1999999999999993</v>
      </c>
      <c r="K1232" s="74">
        <f t="shared" si="92"/>
        <v>8.4600000000000009</v>
      </c>
      <c r="L1232" s="74">
        <f t="shared" si="93"/>
        <v>7.23</v>
      </c>
      <c r="M1232" s="74">
        <f t="shared" si="94"/>
        <v>7.3</v>
      </c>
      <c r="N1232" s="74"/>
    </row>
    <row r="1233" spans="1:14" x14ac:dyDescent="0.25">
      <c r="A1233">
        <v>1218</v>
      </c>
      <c r="B1233" s="225">
        <v>39729</v>
      </c>
      <c r="C1233" s="74">
        <v>7.83</v>
      </c>
      <c r="D1233" s="74">
        <v>8.4</v>
      </c>
      <c r="E1233" s="74">
        <v>7.58</v>
      </c>
      <c r="F1233" s="74">
        <v>7.97</v>
      </c>
      <c r="G1233" s="75">
        <v>6487600</v>
      </c>
      <c r="H1233" s="74">
        <v>7.97</v>
      </c>
      <c r="I1233" s="81">
        <f t="shared" ref="I1233:I1296" si="95">H1233/F1233</f>
        <v>1</v>
      </c>
      <c r="J1233" s="74">
        <f t="shared" ref="J1233:J1296" si="96">ROUND($I1233*C1233,2)</f>
        <v>7.83</v>
      </c>
      <c r="K1233" s="74">
        <f t="shared" ref="K1233:K1296" si="97">ROUND($I1233*D1233,2)</f>
        <v>8.4</v>
      </c>
      <c r="L1233" s="74">
        <f t="shared" ref="L1233:L1296" si="98">ROUND($I1233*E1233,2)</f>
        <v>7.58</v>
      </c>
      <c r="M1233" s="74">
        <f t="shared" ref="M1233:M1296" si="99">ROUND($I1233*F1233,2)</f>
        <v>7.97</v>
      </c>
      <c r="N1233" s="74"/>
    </row>
    <row r="1234" spans="1:14" x14ac:dyDescent="0.25">
      <c r="A1234">
        <v>1219</v>
      </c>
      <c r="B1234" s="225">
        <v>39728</v>
      </c>
      <c r="C1234" s="74">
        <v>8.75</v>
      </c>
      <c r="D1234" s="74">
        <v>8.94</v>
      </c>
      <c r="E1234" s="74">
        <v>7.85</v>
      </c>
      <c r="F1234" s="74">
        <v>7.87</v>
      </c>
      <c r="G1234" s="75">
        <v>4844500</v>
      </c>
      <c r="H1234" s="74">
        <v>7.87</v>
      </c>
      <c r="I1234" s="81">
        <f t="shared" si="95"/>
        <v>1</v>
      </c>
      <c r="J1234" s="74">
        <f t="shared" si="96"/>
        <v>8.75</v>
      </c>
      <c r="K1234" s="74">
        <f t="shared" si="97"/>
        <v>8.94</v>
      </c>
      <c r="L1234" s="74">
        <f t="shared" si="98"/>
        <v>7.85</v>
      </c>
      <c r="M1234" s="74">
        <f t="shared" si="99"/>
        <v>7.87</v>
      </c>
      <c r="N1234" s="74"/>
    </row>
    <row r="1235" spans="1:14" x14ac:dyDescent="0.25">
      <c r="A1235">
        <v>1220</v>
      </c>
      <c r="B1235" s="225">
        <v>39727</v>
      </c>
      <c r="C1235" s="74">
        <v>8.67</v>
      </c>
      <c r="D1235" s="74">
        <v>8.84</v>
      </c>
      <c r="E1235" s="74">
        <v>7.96</v>
      </c>
      <c r="F1235" s="74">
        <v>8.5299999999999994</v>
      </c>
      <c r="G1235" s="75">
        <v>6309400</v>
      </c>
      <c r="H1235" s="74">
        <v>8.5299999999999994</v>
      </c>
      <c r="I1235" s="81">
        <f t="shared" si="95"/>
        <v>1</v>
      </c>
      <c r="J1235" s="74">
        <f t="shared" si="96"/>
        <v>8.67</v>
      </c>
      <c r="K1235" s="74">
        <f t="shared" si="97"/>
        <v>8.84</v>
      </c>
      <c r="L1235" s="74">
        <f t="shared" si="98"/>
        <v>7.96</v>
      </c>
      <c r="M1235" s="74">
        <f t="shared" si="99"/>
        <v>8.5299999999999994</v>
      </c>
      <c r="N1235" s="74"/>
    </row>
    <row r="1236" spans="1:14" x14ac:dyDescent="0.25">
      <c r="A1236">
        <v>1221</v>
      </c>
      <c r="B1236" s="225">
        <v>39724</v>
      </c>
      <c r="C1236" s="74">
        <v>9.24</v>
      </c>
      <c r="D1236" s="74">
        <v>9.41</v>
      </c>
      <c r="E1236" s="74">
        <v>8.68</v>
      </c>
      <c r="F1236" s="74">
        <v>8.93</v>
      </c>
      <c r="G1236" s="75">
        <v>5834900</v>
      </c>
      <c r="H1236" s="74">
        <v>8.93</v>
      </c>
      <c r="I1236" s="81">
        <f t="shared" si="95"/>
        <v>1</v>
      </c>
      <c r="J1236" s="74">
        <f t="shared" si="96"/>
        <v>9.24</v>
      </c>
      <c r="K1236" s="74">
        <f t="shared" si="97"/>
        <v>9.41</v>
      </c>
      <c r="L1236" s="74">
        <f t="shared" si="98"/>
        <v>8.68</v>
      </c>
      <c r="M1236" s="74">
        <f t="shared" si="99"/>
        <v>8.93</v>
      </c>
      <c r="N1236" s="74"/>
    </row>
    <row r="1237" spans="1:14" x14ac:dyDescent="0.25">
      <c r="A1237">
        <v>1222</v>
      </c>
      <c r="B1237" s="225">
        <v>39723</v>
      </c>
      <c r="C1237" s="74">
        <v>9.69</v>
      </c>
      <c r="D1237" s="74">
        <v>9.69</v>
      </c>
      <c r="E1237" s="74">
        <v>8.98</v>
      </c>
      <c r="F1237" s="74">
        <v>9.06</v>
      </c>
      <c r="G1237" s="75">
        <v>3695300</v>
      </c>
      <c r="H1237" s="74">
        <v>9.06</v>
      </c>
      <c r="I1237" s="81">
        <f t="shared" si="95"/>
        <v>1</v>
      </c>
      <c r="J1237" s="74">
        <f t="shared" si="96"/>
        <v>9.69</v>
      </c>
      <c r="K1237" s="74">
        <f t="shared" si="97"/>
        <v>9.69</v>
      </c>
      <c r="L1237" s="74">
        <f t="shared" si="98"/>
        <v>8.98</v>
      </c>
      <c r="M1237" s="74">
        <f t="shared" si="99"/>
        <v>9.06</v>
      </c>
      <c r="N1237" s="74"/>
    </row>
    <row r="1238" spans="1:14" x14ac:dyDescent="0.25">
      <c r="A1238">
        <v>1223</v>
      </c>
      <c r="B1238" s="225">
        <v>39722</v>
      </c>
      <c r="C1238" s="74">
        <v>9.9499999999999993</v>
      </c>
      <c r="D1238" s="74">
        <v>10.18</v>
      </c>
      <c r="E1238" s="74">
        <v>9.5</v>
      </c>
      <c r="F1238" s="74">
        <v>9.7200000000000006</v>
      </c>
      <c r="G1238" s="75">
        <v>4138000</v>
      </c>
      <c r="H1238" s="74">
        <v>9.7200000000000006</v>
      </c>
      <c r="I1238" s="81">
        <f t="shared" si="95"/>
        <v>1</v>
      </c>
      <c r="J1238" s="74">
        <f t="shared" si="96"/>
        <v>9.9499999999999993</v>
      </c>
      <c r="K1238" s="74">
        <f t="shared" si="97"/>
        <v>10.18</v>
      </c>
      <c r="L1238" s="74">
        <f t="shared" si="98"/>
        <v>9.5</v>
      </c>
      <c r="M1238" s="74">
        <f t="shared" si="99"/>
        <v>9.7200000000000006</v>
      </c>
      <c r="N1238" s="74"/>
    </row>
    <row r="1239" spans="1:14" x14ac:dyDescent="0.25">
      <c r="A1239">
        <v>1224</v>
      </c>
      <c r="B1239" s="225">
        <v>39721</v>
      </c>
      <c r="C1239" s="74">
        <v>10</v>
      </c>
      <c r="D1239" s="74">
        <v>10.18</v>
      </c>
      <c r="E1239" s="74">
        <v>9.7200000000000006</v>
      </c>
      <c r="F1239" s="74">
        <v>10.08</v>
      </c>
      <c r="G1239" s="75">
        <v>4409500</v>
      </c>
      <c r="H1239" s="74">
        <v>10.08</v>
      </c>
      <c r="I1239" s="81">
        <f t="shared" si="95"/>
        <v>1</v>
      </c>
      <c r="J1239" s="74">
        <f t="shared" si="96"/>
        <v>10</v>
      </c>
      <c r="K1239" s="74">
        <f t="shared" si="97"/>
        <v>10.18</v>
      </c>
      <c r="L1239" s="74">
        <f t="shared" si="98"/>
        <v>9.7200000000000006</v>
      </c>
      <c r="M1239" s="74">
        <f t="shared" si="99"/>
        <v>10.08</v>
      </c>
      <c r="N1239" s="74"/>
    </row>
    <row r="1240" spans="1:14" x14ac:dyDescent="0.25">
      <c r="A1240">
        <v>1225</v>
      </c>
      <c r="B1240" s="225">
        <v>39720</v>
      </c>
      <c r="C1240" s="74">
        <v>11.44</v>
      </c>
      <c r="D1240" s="74">
        <v>11.47</v>
      </c>
      <c r="E1240" s="74">
        <v>9.2899999999999991</v>
      </c>
      <c r="F1240" s="74">
        <v>9.5500000000000007</v>
      </c>
      <c r="G1240" s="75">
        <v>7843100</v>
      </c>
      <c r="H1240" s="74">
        <v>9.5500000000000007</v>
      </c>
      <c r="I1240" s="81">
        <f t="shared" si="95"/>
        <v>1</v>
      </c>
      <c r="J1240" s="74">
        <f t="shared" si="96"/>
        <v>11.44</v>
      </c>
      <c r="K1240" s="74">
        <f t="shared" si="97"/>
        <v>11.47</v>
      </c>
      <c r="L1240" s="74">
        <f t="shared" si="98"/>
        <v>9.2899999999999991</v>
      </c>
      <c r="M1240" s="74">
        <f t="shared" si="99"/>
        <v>9.5500000000000007</v>
      </c>
      <c r="N1240" s="74"/>
    </row>
    <row r="1241" spans="1:14" x14ac:dyDescent="0.25">
      <c r="A1241">
        <v>1226</v>
      </c>
      <c r="B1241" s="225">
        <v>39717</v>
      </c>
      <c r="C1241" s="74">
        <v>11.12</v>
      </c>
      <c r="D1241" s="74">
        <v>11.68</v>
      </c>
      <c r="E1241" s="74">
        <v>10.93</v>
      </c>
      <c r="F1241" s="74">
        <v>11.61</v>
      </c>
      <c r="G1241" s="75">
        <v>4535400</v>
      </c>
      <c r="H1241" s="74">
        <v>11.61</v>
      </c>
      <c r="I1241" s="81">
        <f t="shared" si="95"/>
        <v>1</v>
      </c>
      <c r="J1241" s="74">
        <f t="shared" si="96"/>
        <v>11.12</v>
      </c>
      <c r="K1241" s="74">
        <f t="shared" si="97"/>
        <v>11.68</v>
      </c>
      <c r="L1241" s="74">
        <f t="shared" si="98"/>
        <v>10.93</v>
      </c>
      <c r="M1241" s="74">
        <f t="shared" si="99"/>
        <v>11.61</v>
      </c>
      <c r="N1241" s="74"/>
    </row>
    <row r="1242" spans="1:14" x14ac:dyDescent="0.25">
      <c r="A1242">
        <v>1227</v>
      </c>
      <c r="B1242" s="225">
        <v>39716</v>
      </c>
      <c r="C1242" s="74">
        <v>11.02</v>
      </c>
      <c r="D1242" s="74">
        <v>11.94</v>
      </c>
      <c r="E1242" s="74">
        <v>10.98</v>
      </c>
      <c r="F1242" s="74">
        <v>11.56</v>
      </c>
      <c r="G1242" s="75">
        <v>5865900</v>
      </c>
      <c r="H1242" s="74">
        <v>11.56</v>
      </c>
      <c r="I1242" s="81">
        <f t="shared" si="95"/>
        <v>1</v>
      </c>
      <c r="J1242" s="74">
        <f t="shared" si="96"/>
        <v>11.02</v>
      </c>
      <c r="K1242" s="74">
        <f t="shared" si="97"/>
        <v>11.94</v>
      </c>
      <c r="L1242" s="74">
        <f t="shared" si="98"/>
        <v>10.98</v>
      </c>
      <c r="M1242" s="74">
        <f t="shared" si="99"/>
        <v>11.56</v>
      </c>
      <c r="N1242" s="74"/>
    </row>
    <row r="1243" spans="1:14" x14ac:dyDescent="0.25">
      <c r="A1243">
        <v>1228</v>
      </c>
      <c r="B1243" s="225">
        <v>39715</v>
      </c>
      <c r="C1243" s="74">
        <v>10.56</v>
      </c>
      <c r="D1243" s="74">
        <v>11.06</v>
      </c>
      <c r="E1243" s="74">
        <v>10.41</v>
      </c>
      <c r="F1243" s="74">
        <v>10.91</v>
      </c>
      <c r="G1243" s="75">
        <v>6211900</v>
      </c>
      <c r="H1243" s="74">
        <v>10.91</v>
      </c>
      <c r="I1243" s="81">
        <f t="shared" si="95"/>
        <v>1</v>
      </c>
      <c r="J1243" s="74">
        <f t="shared" si="96"/>
        <v>10.56</v>
      </c>
      <c r="K1243" s="74">
        <f t="shared" si="97"/>
        <v>11.06</v>
      </c>
      <c r="L1243" s="74">
        <f t="shared" si="98"/>
        <v>10.41</v>
      </c>
      <c r="M1243" s="74">
        <f t="shared" si="99"/>
        <v>10.91</v>
      </c>
      <c r="N1243" s="74"/>
    </row>
    <row r="1244" spans="1:14" x14ac:dyDescent="0.25">
      <c r="A1244">
        <v>1229</v>
      </c>
      <c r="B1244" s="225">
        <v>39714</v>
      </c>
      <c r="C1244" s="74">
        <v>10.78</v>
      </c>
      <c r="D1244" s="74">
        <v>10.99</v>
      </c>
      <c r="E1244" s="74">
        <v>10.45</v>
      </c>
      <c r="F1244" s="74">
        <v>10.48</v>
      </c>
      <c r="G1244" s="75">
        <v>5614400</v>
      </c>
      <c r="H1244" s="74">
        <v>10.48</v>
      </c>
      <c r="I1244" s="81">
        <f t="shared" si="95"/>
        <v>1</v>
      </c>
      <c r="J1244" s="74">
        <f t="shared" si="96"/>
        <v>10.78</v>
      </c>
      <c r="K1244" s="74">
        <f t="shared" si="97"/>
        <v>10.99</v>
      </c>
      <c r="L1244" s="74">
        <f t="shared" si="98"/>
        <v>10.45</v>
      </c>
      <c r="M1244" s="74">
        <f t="shared" si="99"/>
        <v>10.48</v>
      </c>
      <c r="N1244" s="74"/>
    </row>
    <row r="1245" spans="1:14" x14ac:dyDescent="0.25">
      <c r="A1245">
        <v>1230</v>
      </c>
      <c r="B1245" s="225">
        <v>39713</v>
      </c>
      <c r="C1245" s="74">
        <v>12.25</v>
      </c>
      <c r="D1245" s="74">
        <v>12.36</v>
      </c>
      <c r="E1245" s="74">
        <v>10.66</v>
      </c>
      <c r="F1245" s="74">
        <v>10.7</v>
      </c>
      <c r="G1245" s="75">
        <v>7970700</v>
      </c>
      <c r="H1245" s="74">
        <v>10.7</v>
      </c>
      <c r="I1245" s="81">
        <f t="shared" si="95"/>
        <v>1</v>
      </c>
      <c r="J1245" s="74">
        <f t="shared" si="96"/>
        <v>12.25</v>
      </c>
      <c r="K1245" s="74">
        <f t="shared" si="97"/>
        <v>12.36</v>
      </c>
      <c r="L1245" s="74">
        <f t="shared" si="98"/>
        <v>10.66</v>
      </c>
      <c r="M1245" s="74">
        <f t="shared" si="99"/>
        <v>10.7</v>
      </c>
      <c r="N1245" s="74"/>
    </row>
    <row r="1246" spans="1:14" x14ac:dyDescent="0.25">
      <c r="A1246">
        <v>1231</v>
      </c>
      <c r="B1246" s="225">
        <v>39710</v>
      </c>
      <c r="C1246" s="74">
        <v>11.08</v>
      </c>
      <c r="D1246" s="74">
        <v>11.29</v>
      </c>
      <c r="E1246" s="74">
        <v>10.23</v>
      </c>
      <c r="F1246" s="74">
        <v>11.28</v>
      </c>
      <c r="G1246" s="75">
        <v>6079500</v>
      </c>
      <c r="H1246" s="74">
        <v>11.28</v>
      </c>
      <c r="I1246" s="81">
        <f t="shared" si="95"/>
        <v>1</v>
      </c>
      <c r="J1246" s="74">
        <f t="shared" si="96"/>
        <v>11.08</v>
      </c>
      <c r="K1246" s="74">
        <f t="shared" si="97"/>
        <v>11.29</v>
      </c>
      <c r="L1246" s="74">
        <f t="shared" si="98"/>
        <v>10.23</v>
      </c>
      <c r="M1246" s="74">
        <f t="shared" si="99"/>
        <v>11.28</v>
      </c>
      <c r="N1246" s="74"/>
    </row>
    <row r="1247" spans="1:14" x14ac:dyDescent="0.25">
      <c r="A1247">
        <v>1232</v>
      </c>
      <c r="B1247" s="225">
        <v>39709</v>
      </c>
      <c r="C1247" s="74">
        <v>10.42</v>
      </c>
      <c r="D1247" s="74">
        <v>10.75</v>
      </c>
      <c r="E1247" s="74">
        <v>9.52</v>
      </c>
      <c r="F1247" s="74">
        <v>10.07</v>
      </c>
      <c r="G1247" s="75">
        <v>9665600</v>
      </c>
      <c r="H1247" s="74">
        <v>10.07</v>
      </c>
      <c r="I1247" s="81">
        <f t="shared" si="95"/>
        <v>1</v>
      </c>
      <c r="J1247" s="74">
        <f t="shared" si="96"/>
        <v>10.42</v>
      </c>
      <c r="K1247" s="74">
        <f t="shared" si="97"/>
        <v>10.75</v>
      </c>
      <c r="L1247" s="74">
        <f t="shared" si="98"/>
        <v>9.52</v>
      </c>
      <c r="M1247" s="74">
        <f t="shared" si="99"/>
        <v>10.07</v>
      </c>
      <c r="N1247" s="74"/>
    </row>
    <row r="1248" spans="1:14" x14ac:dyDescent="0.25">
      <c r="A1248">
        <v>1233</v>
      </c>
      <c r="B1248" s="225">
        <v>39708</v>
      </c>
      <c r="C1248" s="74">
        <v>10.91</v>
      </c>
      <c r="D1248" s="74">
        <v>11.05</v>
      </c>
      <c r="E1248" s="74">
        <v>10.07</v>
      </c>
      <c r="F1248" s="74">
        <v>10.31</v>
      </c>
      <c r="G1248" s="75">
        <v>7804700</v>
      </c>
      <c r="H1248" s="74">
        <v>10.31</v>
      </c>
      <c r="I1248" s="81">
        <f t="shared" si="95"/>
        <v>1</v>
      </c>
      <c r="J1248" s="74">
        <f t="shared" si="96"/>
        <v>10.91</v>
      </c>
      <c r="K1248" s="74">
        <f t="shared" si="97"/>
        <v>11.05</v>
      </c>
      <c r="L1248" s="74">
        <f t="shared" si="98"/>
        <v>10.07</v>
      </c>
      <c r="M1248" s="74">
        <f t="shared" si="99"/>
        <v>10.31</v>
      </c>
      <c r="N1248" s="74"/>
    </row>
    <row r="1249" spans="1:14" x14ac:dyDescent="0.25">
      <c r="A1249">
        <v>1234</v>
      </c>
      <c r="B1249" s="225">
        <v>39707</v>
      </c>
      <c r="C1249" s="74">
        <v>11.21</v>
      </c>
      <c r="D1249" s="74">
        <v>11.43</v>
      </c>
      <c r="E1249" s="74">
        <v>10.32</v>
      </c>
      <c r="F1249" s="74">
        <v>11.23</v>
      </c>
      <c r="G1249" s="75">
        <v>7445900</v>
      </c>
      <c r="H1249" s="74">
        <v>11.23</v>
      </c>
      <c r="I1249" s="81">
        <f t="shared" si="95"/>
        <v>1</v>
      </c>
      <c r="J1249" s="74">
        <f t="shared" si="96"/>
        <v>11.21</v>
      </c>
      <c r="K1249" s="74">
        <f t="shared" si="97"/>
        <v>11.43</v>
      </c>
      <c r="L1249" s="74">
        <f t="shared" si="98"/>
        <v>10.32</v>
      </c>
      <c r="M1249" s="74">
        <f t="shared" si="99"/>
        <v>11.23</v>
      </c>
      <c r="N1249" s="74"/>
    </row>
    <row r="1250" spans="1:14" x14ac:dyDescent="0.25">
      <c r="A1250">
        <v>1235</v>
      </c>
      <c r="B1250" s="225">
        <v>39706</v>
      </c>
      <c r="C1250" s="74">
        <v>11.49</v>
      </c>
      <c r="D1250" s="74">
        <v>11.82</v>
      </c>
      <c r="E1250" s="74">
        <v>11.15</v>
      </c>
      <c r="F1250" s="74">
        <v>11.5</v>
      </c>
      <c r="G1250" s="75">
        <v>6181200</v>
      </c>
      <c r="H1250" s="74">
        <v>11.5</v>
      </c>
      <c r="I1250" s="81">
        <f t="shared" si="95"/>
        <v>1</v>
      </c>
      <c r="J1250" s="74">
        <f t="shared" si="96"/>
        <v>11.49</v>
      </c>
      <c r="K1250" s="74">
        <f t="shared" si="97"/>
        <v>11.82</v>
      </c>
      <c r="L1250" s="74">
        <f t="shared" si="98"/>
        <v>11.15</v>
      </c>
      <c r="M1250" s="74">
        <f t="shared" si="99"/>
        <v>11.5</v>
      </c>
      <c r="N1250" s="74"/>
    </row>
    <row r="1251" spans="1:14" x14ac:dyDescent="0.25">
      <c r="A1251">
        <v>1236</v>
      </c>
      <c r="B1251" s="225">
        <v>39703</v>
      </c>
      <c r="C1251" s="74">
        <v>11.53</v>
      </c>
      <c r="D1251" s="74">
        <v>12.06</v>
      </c>
      <c r="E1251" s="74">
        <v>11.44</v>
      </c>
      <c r="F1251" s="74">
        <v>12</v>
      </c>
      <c r="G1251" s="75">
        <v>6650500</v>
      </c>
      <c r="H1251" s="74">
        <v>12</v>
      </c>
      <c r="I1251" s="81">
        <f t="shared" si="95"/>
        <v>1</v>
      </c>
      <c r="J1251" s="74">
        <f t="shared" si="96"/>
        <v>11.53</v>
      </c>
      <c r="K1251" s="74">
        <f t="shared" si="97"/>
        <v>12.06</v>
      </c>
      <c r="L1251" s="74">
        <f t="shared" si="98"/>
        <v>11.44</v>
      </c>
      <c r="M1251" s="74">
        <f t="shared" si="99"/>
        <v>12</v>
      </c>
      <c r="N1251" s="74"/>
    </row>
    <row r="1252" spans="1:14" x14ac:dyDescent="0.25">
      <c r="A1252">
        <v>1237</v>
      </c>
      <c r="B1252" s="225">
        <v>39702</v>
      </c>
      <c r="C1252" s="74">
        <v>11.26</v>
      </c>
      <c r="D1252" s="74">
        <v>11.75</v>
      </c>
      <c r="E1252" s="74">
        <v>11.01</v>
      </c>
      <c r="F1252" s="74">
        <v>11.56</v>
      </c>
      <c r="G1252" s="75">
        <v>6217900</v>
      </c>
      <c r="H1252" s="74">
        <v>11.56</v>
      </c>
      <c r="I1252" s="81">
        <f t="shared" si="95"/>
        <v>1</v>
      </c>
      <c r="J1252" s="74">
        <f t="shared" si="96"/>
        <v>11.26</v>
      </c>
      <c r="K1252" s="74">
        <f t="shared" si="97"/>
        <v>11.75</v>
      </c>
      <c r="L1252" s="74">
        <f t="shared" si="98"/>
        <v>11.01</v>
      </c>
      <c r="M1252" s="74">
        <f t="shared" si="99"/>
        <v>11.56</v>
      </c>
      <c r="N1252" s="74"/>
    </row>
    <row r="1253" spans="1:14" x14ac:dyDescent="0.25">
      <c r="A1253">
        <v>1238</v>
      </c>
      <c r="B1253" s="225">
        <v>39701</v>
      </c>
      <c r="C1253" s="74">
        <v>11.66</v>
      </c>
      <c r="D1253" s="74">
        <v>11.78</v>
      </c>
      <c r="E1253" s="74">
        <v>11.26</v>
      </c>
      <c r="F1253" s="74">
        <v>11.41</v>
      </c>
      <c r="G1253" s="75">
        <v>7525500</v>
      </c>
      <c r="H1253" s="74">
        <v>11.41</v>
      </c>
      <c r="I1253" s="81">
        <f t="shared" si="95"/>
        <v>1</v>
      </c>
      <c r="J1253" s="74">
        <f t="shared" si="96"/>
        <v>11.66</v>
      </c>
      <c r="K1253" s="74">
        <f t="shared" si="97"/>
        <v>11.78</v>
      </c>
      <c r="L1253" s="74">
        <f t="shared" si="98"/>
        <v>11.26</v>
      </c>
      <c r="M1253" s="74">
        <f t="shared" si="99"/>
        <v>11.41</v>
      </c>
      <c r="N1253" s="74"/>
    </row>
    <row r="1254" spans="1:14" x14ac:dyDescent="0.25">
      <c r="A1254">
        <v>1239</v>
      </c>
      <c r="B1254" s="225">
        <v>39700</v>
      </c>
      <c r="C1254" s="74">
        <v>12.44</v>
      </c>
      <c r="D1254" s="74">
        <v>12.49</v>
      </c>
      <c r="E1254" s="74">
        <v>11.51</v>
      </c>
      <c r="F1254" s="74">
        <v>11.58</v>
      </c>
      <c r="G1254" s="75">
        <v>9051300</v>
      </c>
      <c r="H1254" s="74">
        <v>11.58</v>
      </c>
      <c r="I1254" s="81">
        <f t="shared" si="95"/>
        <v>1</v>
      </c>
      <c r="J1254" s="74">
        <f t="shared" si="96"/>
        <v>12.44</v>
      </c>
      <c r="K1254" s="74">
        <f t="shared" si="97"/>
        <v>12.49</v>
      </c>
      <c r="L1254" s="74">
        <f t="shared" si="98"/>
        <v>11.51</v>
      </c>
      <c r="M1254" s="74">
        <f t="shared" si="99"/>
        <v>11.58</v>
      </c>
      <c r="N1254" s="74"/>
    </row>
    <row r="1255" spans="1:14" x14ac:dyDescent="0.25">
      <c r="A1255">
        <v>1240</v>
      </c>
      <c r="B1255" s="225">
        <v>39699</v>
      </c>
      <c r="C1255" s="74">
        <v>12.63</v>
      </c>
      <c r="D1255" s="74">
        <v>13.05</v>
      </c>
      <c r="E1255" s="74">
        <v>12.18</v>
      </c>
      <c r="F1255" s="74">
        <v>12.26</v>
      </c>
      <c r="G1255" s="75">
        <v>10019900</v>
      </c>
      <c r="H1255" s="74">
        <v>12.26</v>
      </c>
      <c r="I1255" s="81">
        <f t="shared" si="95"/>
        <v>1</v>
      </c>
      <c r="J1255" s="74">
        <f t="shared" si="96"/>
        <v>12.63</v>
      </c>
      <c r="K1255" s="74">
        <f t="shared" si="97"/>
        <v>13.05</v>
      </c>
      <c r="L1255" s="74">
        <f t="shared" si="98"/>
        <v>12.18</v>
      </c>
      <c r="M1255" s="74">
        <f t="shared" si="99"/>
        <v>12.26</v>
      </c>
      <c r="N1255" s="74"/>
    </row>
    <row r="1256" spans="1:14" x14ac:dyDescent="0.25">
      <c r="A1256">
        <v>1241</v>
      </c>
      <c r="B1256" s="225">
        <v>39696</v>
      </c>
      <c r="C1256" s="74">
        <v>12.89</v>
      </c>
      <c r="D1256" s="74">
        <v>13.17</v>
      </c>
      <c r="E1256" s="74">
        <v>12.39</v>
      </c>
      <c r="F1256" s="74">
        <v>12.64</v>
      </c>
      <c r="G1256" s="75">
        <v>12287700</v>
      </c>
      <c r="H1256" s="74">
        <v>12.64</v>
      </c>
      <c r="I1256" s="81">
        <f t="shared" si="95"/>
        <v>1</v>
      </c>
      <c r="J1256" s="74">
        <f t="shared" si="96"/>
        <v>12.89</v>
      </c>
      <c r="K1256" s="74">
        <f t="shared" si="97"/>
        <v>13.17</v>
      </c>
      <c r="L1256" s="74">
        <f t="shared" si="98"/>
        <v>12.39</v>
      </c>
      <c r="M1256" s="74">
        <f t="shared" si="99"/>
        <v>12.64</v>
      </c>
      <c r="N1256" s="74"/>
    </row>
    <row r="1257" spans="1:14" x14ac:dyDescent="0.25">
      <c r="A1257">
        <v>1242</v>
      </c>
      <c r="B1257" s="225">
        <v>39695</v>
      </c>
      <c r="C1257" s="74">
        <v>14.13</v>
      </c>
      <c r="D1257" s="74">
        <v>14.16</v>
      </c>
      <c r="E1257" s="74">
        <v>13</v>
      </c>
      <c r="F1257" s="74">
        <v>13.09</v>
      </c>
      <c r="G1257" s="75">
        <v>30009000</v>
      </c>
      <c r="H1257" s="74">
        <v>13.09</v>
      </c>
      <c r="I1257" s="81">
        <f t="shared" si="95"/>
        <v>1</v>
      </c>
      <c r="J1257" s="74">
        <f t="shared" si="96"/>
        <v>14.13</v>
      </c>
      <c r="K1257" s="74">
        <f t="shared" si="97"/>
        <v>14.16</v>
      </c>
      <c r="L1257" s="74">
        <f t="shared" si="98"/>
        <v>13</v>
      </c>
      <c r="M1257" s="74">
        <f t="shared" si="99"/>
        <v>13.09</v>
      </c>
      <c r="N1257" s="74"/>
    </row>
    <row r="1258" spans="1:14" x14ac:dyDescent="0.25">
      <c r="A1258">
        <v>1243</v>
      </c>
      <c r="B1258" s="225">
        <v>39694</v>
      </c>
      <c r="C1258" s="74">
        <v>17.28</v>
      </c>
      <c r="D1258" s="74">
        <v>17.61</v>
      </c>
      <c r="E1258" s="74">
        <v>16.91</v>
      </c>
      <c r="F1258" s="74">
        <v>17.43</v>
      </c>
      <c r="G1258" s="75">
        <v>4509900</v>
      </c>
      <c r="H1258" s="74">
        <v>17.43</v>
      </c>
      <c r="I1258" s="81">
        <f t="shared" si="95"/>
        <v>1</v>
      </c>
      <c r="J1258" s="74">
        <f t="shared" si="96"/>
        <v>17.28</v>
      </c>
      <c r="K1258" s="74">
        <f t="shared" si="97"/>
        <v>17.61</v>
      </c>
      <c r="L1258" s="74">
        <f t="shared" si="98"/>
        <v>16.91</v>
      </c>
      <c r="M1258" s="74">
        <f t="shared" si="99"/>
        <v>17.43</v>
      </c>
      <c r="N1258" s="74"/>
    </row>
    <row r="1259" spans="1:14" x14ac:dyDescent="0.25">
      <c r="A1259">
        <v>1244</v>
      </c>
      <c r="B1259" s="225">
        <v>39693</v>
      </c>
      <c r="C1259" s="74">
        <v>17.420000000000002</v>
      </c>
      <c r="D1259" s="74">
        <v>17.8</v>
      </c>
      <c r="E1259" s="74">
        <v>16.899999999999999</v>
      </c>
      <c r="F1259" s="74">
        <v>17.239999999999998</v>
      </c>
      <c r="G1259" s="75">
        <v>3086200</v>
      </c>
      <c r="H1259" s="74">
        <v>17.239999999999998</v>
      </c>
      <c r="I1259" s="81">
        <f t="shared" si="95"/>
        <v>1</v>
      </c>
      <c r="J1259" s="74">
        <f t="shared" si="96"/>
        <v>17.420000000000002</v>
      </c>
      <c r="K1259" s="74">
        <f t="shared" si="97"/>
        <v>17.8</v>
      </c>
      <c r="L1259" s="74">
        <f t="shared" si="98"/>
        <v>16.899999999999999</v>
      </c>
      <c r="M1259" s="74">
        <f t="shared" si="99"/>
        <v>17.239999999999998</v>
      </c>
      <c r="N1259" s="74"/>
    </row>
    <row r="1260" spans="1:14" x14ac:dyDescent="0.25">
      <c r="A1260">
        <v>1245</v>
      </c>
      <c r="B1260" s="225">
        <v>39689</v>
      </c>
      <c r="C1260" s="74">
        <v>17.75</v>
      </c>
      <c r="D1260" s="74">
        <v>17.75</v>
      </c>
      <c r="E1260" s="74">
        <v>17</v>
      </c>
      <c r="F1260" s="74">
        <v>17.38</v>
      </c>
      <c r="G1260" s="75">
        <v>3114000</v>
      </c>
      <c r="H1260" s="74">
        <v>17.38</v>
      </c>
      <c r="I1260" s="81">
        <f t="shared" si="95"/>
        <v>1</v>
      </c>
      <c r="J1260" s="74">
        <f t="shared" si="96"/>
        <v>17.75</v>
      </c>
      <c r="K1260" s="74">
        <f t="shared" si="97"/>
        <v>17.75</v>
      </c>
      <c r="L1260" s="74">
        <f t="shared" si="98"/>
        <v>17</v>
      </c>
      <c r="M1260" s="74">
        <f t="shared" si="99"/>
        <v>17.38</v>
      </c>
      <c r="N1260" s="74"/>
    </row>
    <row r="1261" spans="1:14" x14ac:dyDescent="0.25">
      <c r="A1261">
        <v>1246</v>
      </c>
      <c r="B1261" s="225">
        <v>39688</v>
      </c>
      <c r="C1261" s="74">
        <v>17.5</v>
      </c>
      <c r="D1261" s="74">
        <v>17.88</v>
      </c>
      <c r="E1261" s="74">
        <v>17.329999999999998</v>
      </c>
      <c r="F1261" s="74">
        <v>17.850000000000001</v>
      </c>
      <c r="G1261" s="75">
        <v>2123900</v>
      </c>
      <c r="H1261" s="74">
        <v>17.850000000000001</v>
      </c>
      <c r="I1261" s="81">
        <f t="shared" si="95"/>
        <v>1</v>
      </c>
      <c r="J1261" s="74">
        <f t="shared" si="96"/>
        <v>17.5</v>
      </c>
      <c r="K1261" s="74">
        <f t="shared" si="97"/>
        <v>17.88</v>
      </c>
      <c r="L1261" s="74">
        <f t="shared" si="98"/>
        <v>17.329999999999998</v>
      </c>
      <c r="M1261" s="74">
        <f t="shared" si="99"/>
        <v>17.850000000000001</v>
      </c>
      <c r="N1261" s="74"/>
    </row>
    <row r="1262" spans="1:14" x14ac:dyDescent="0.25">
      <c r="A1262">
        <v>1247</v>
      </c>
      <c r="B1262" s="225">
        <v>39687</v>
      </c>
      <c r="C1262" s="74">
        <v>17.55</v>
      </c>
      <c r="D1262" s="74">
        <v>17.55</v>
      </c>
      <c r="E1262" s="74">
        <v>17.22</v>
      </c>
      <c r="F1262" s="74">
        <v>17.399999999999999</v>
      </c>
      <c r="G1262" s="75">
        <v>3282400</v>
      </c>
      <c r="H1262" s="74">
        <v>17.399999999999999</v>
      </c>
      <c r="I1262" s="81">
        <f t="shared" si="95"/>
        <v>1</v>
      </c>
      <c r="J1262" s="74">
        <f t="shared" si="96"/>
        <v>17.55</v>
      </c>
      <c r="K1262" s="74">
        <f t="shared" si="97"/>
        <v>17.55</v>
      </c>
      <c r="L1262" s="74">
        <f t="shared" si="98"/>
        <v>17.22</v>
      </c>
      <c r="M1262" s="74">
        <f t="shared" si="99"/>
        <v>17.399999999999999</v>
      </c>
      <c r="N1262" s="74"/>
    </row>
    <row r="1263" spans="1:14" x14ac:dyDescent="0.25">
      <c r="A1263">
        <v>1248</v>
      </c>
      <c r="B1263" s="225">
        <v>39686</v>
      </c>
      <c r="C1263" s="74">
        <v>18.14</v>
      </c>
      <c r="D1263" s="74">
        <v>18.18</v>
      </c>
      <c r="E1263" s="74">
        <v>17.309999999999999</v>
      </c>
      <c r="F1263" s="74">
        <v>17.559999999999999</v>
      </c>
      <c r="G1263" s="75">
        <v>2509200</v>
      </c>
      <c r="H1263" s="74">
        <v>17.559999999999999</v>
      </c>
      <c r="I1263" s="81">
        <f t="shared" si="95"/>
        <v>1</v>
      </c>
      <c r="J1263" s="74">
        <f t="shared" si="96"/>
        <v>18.14</v>
      </c>
      <c r="K1263" s="74">
        <f t="shared" si="97"/>
        <v>18.18</v>
      </c>
      <c r="L1263" s="74">
        <f t="shared" si="98"/>
        <v>17.309999999999999</v>
      </c>
      <c r="M1263" s="74">
        <f t="shared" si="99"/>
        <v>17.559999999999999</v>
      </c>
      <c r="N1263" s="74"/>
    </row>
    <row r="1264" spans="1:14" x14ac:dyDescent="0.25">
      <c r="A1264">
        <v>1249</v>
      </c>
      <c r="B1264" s="225">
        <v>39685</v>
      </c>
      <c r="C1264" s="74">
        <v>18.489999999999998</v>
      </c>
      <c r="D1264" s="74">
        <v>18.649999999999999</v>
      </c>
      <c r="E1264" s="74">
        <v>18.12</v>
      </c>
      <c r="F1264" s="74">
        <v>18.18</v>
      </c>
      <c r="G1264" s="75">
        <v>1674900</v>
      </c>
      <c r="H1264" s="74">
        <v>18.18</v>
      </c>
      <c r="I1264" s="81">
        <f t="shared" si="95"/>
        <v>1</v>
      </c>
      <c r="J1264" s="74">
        <f t="shared" si="96"/>
        <v>18.489999999999998</v>
      </c>
      <c r="K1264" s="74">
        <f t="shared" si="97"/>
        <v>18.649999999999999</v>
      </c>
      <c r="L1264" s="74">
        <f t="shared" si="98"/>
        <v>18.12</v>
      </c>
      <c r="M1264" s="74">
        <f t="shared" si="99"/>
        <v>18.18</v>
      </c>
      <c r="N1264" s="74"/>
    </row>
    <row r="1265" spans="1:14" x14ac:dyDescent="0.25">
      <c r="A1265">
        <v>1250</v>
      </c>
      <c r="B1265" s="225">
        <v>39682</v>
      </c>
      <c r="C1265" s="74">
        <v>18.260000000000002</v>
      </c>
      <c r="D1265" s="74">
        <v>18.7</v>
      </c>
      <c r="E1265" s="74">
        <v>18.100000000000001</v>
      </c>
      <c r="F1265" s="74">
        <v>18.5</v>
      </c>
      <c r="G1265" s="75">
        <v>2357800</v>
      </c>
      <c r="H1265" s="74">
        <v>18.5</v>
      </c>
      <c r="I1265" s="81">
        <f t="shared" si="95"/>
        <v>1</v>
      </c>
      <c r="J1265" s="74">
        <f t="shared" si="96"/>
        <v>18.260000000000002</v>
      </c>
      <c r="K1265" s="74">
        <f t="shared" si="97"/>
        <v>18.7</v>
      </c>
      <c r="L1265" s="74">
        <f t="shared" si="98"/>
        <v>18.100000000000001</v>
      </c>
      <c r="M1265" s="74">
        <f t="shared" si="99"/>
        <v>18.5</v>
      </c>
      <c r="N1265" s="74"/>
    </row>
    <row r="1266" spans="1:14" x14ac:dyDescent="0.25">
      <c r="A1266">
        <v>1251</v>
      </c>
      <c r="B1266" s="225">
        <v>39681</v>
      </c>
      <c r="C1266" s="74">
        <v>17.91</v>
      </c>
      <c r="D1266" s="74">
        <v>18.41</v>
      </c>
      <c r="E1266" s="74">
        <v>17.739999999999998</v>
      </c>
      <c r="F1266" s="74">
        <v>18.190000000000001</v>
      </c>
      <c r="G1266" s="75">
        <v>2614200</v>
      </c>
      <c r="H1266" s="74">
        <v>18.190000000000001</v>
      </c>
      <c r="I1266" s="81">
        <f t="shared" si="95"/>
        <v>1</v>
      </c>
      <c r="J1266" s="74">
        <f t="shared" si="96"/>
        <v>17.91</v>
      </c>
      <c r="K1266" s="74">
        <f t="shared" si="97"/>
        <v>18.41</v>
      </c>
      <c r="L1266" s="74">
        <f t="shared" si="98"/>
        <v>17.739999999999998</v>
      </c>
      <c r="M1266" s="74">
        <f t="shared" si="99"/>
        <v>18.190000000000001</v>
      </c>
      <c r="N1266" s="74"/>
    </row>
    <row r="1267" spans="1:14" x14ac:dyDescent="0.25">
      <c r="A1267">
        <v>1252</v>
      </c>
      <c r="B1267" s="225">
        <v>39680</v>
      </c>
      <c r="C1267" s="74">
        <v>18.02</v>
      </c>
      <c r="D1267" s="74">
        <v>18.350000000000001</v>
      </c>
      <c r="E1267" s="74">
        <v>17.71</v>
      </c>
      <c r="F1267" s="74">
        <v>18.100000000000001</v>
      </c>
      <c r="G1267" s="75">
        <v>2737100</v>
      </c>
      <c r="H1267" s="74">
        <v>18.100000000000001</v>
      </c>
      <c r="I1267" s="81">
        <f t="shared" si="95"/>
        <v>1</v>
      </c>
      <c r="J1267" s="74">
        <f t="shared" si="96"/>
        <v>18.02</v>
      </c>
      <c r="K1267" s="74">
        <f t="shared" si="97"/>
        <v>18.350000000000001</v>
      </c>
      <c r="L1267" s="74">
        <f t="shared" si="98"/>
        <v>17.71</v>
      </c>
      <c r="M1267" s="74">
        <f t="shared" si="99"/>
        <v>18.100000000000001</v>
      </c>
      <c r="N1267" s="74"/>
    </row>
    <row r="1268" spans="1:14" x14ac:dyDescent="0.25">
      <c r="A1268">
        <v>1253</v>
      </c>
      <c r="B1268" s="225">
        <v>39679</v>
      </c>
      <c r="C1268" s="74">
        <v>18.059999999999999</v>
      </c>
      <c r="D1268" s="74">
        <v>18.32</v>
      </c>
      <c r="E1268" s="74">
        <v>17.87</v>
      </c>
      <c r="F1268" s="74">
        <v>17.940000000000001</v>
      </c>
      <c r="G1268" s="75">
        <v>2043000</v>
      </c>
      <c r="H1268" s="74">
        <v>17.940000000000001</v>
      </c>
      <c r="I1268" s="81">
        <f t="shared" si="95"/>
        <v>1</v>
      </c>
      <c r="J1268" s="74">
        <f t="shared" si="96"/>
        <v>18.059999999999999</v>
      </c>
      <c r="K1268" s="74">
        <f t="shared" si="97"/>
        <v>18.32</v>
      </c>
      <c r="L1268" s="74">
        <f t="shared" si="98"/>
        <v>17.87</v>
      </c>
      <c r="M1268" s="74">
        <f t="shared" si="99"/>
        <v>17.940000000000001</v>
      </c>
      <c r="N1268" s="74"/>
    </row>
    <row r="1269" spans="1:14" x14ac:dyDescent="0.25">
      <c r="A1269">
        <v>1254</v>
      </c>
      <c r="B1269" s="225">
        <v>39678</v>
      </c>
      <c r="C1269" s="74">
        <v>18.8</v>
      </c>
      <c r="D1269" s="74">
        <v>18.97</v>
      </c>
      <c r="E1269" s="74">
        <v>18.03</v>
      </c>
      <c r="F1269" s="74">
        <v>18.18</v>
      </c>
      <c r="G1269" s="75">
        <v>3438400</v>
      </c>
      <c r="H1269" s="74">
        <v>18.18</v>
      </c>
      <c r="I1269" s="81">
        <f t="shared" si="95"/>
        <v>1</v>
      </c>
      <c r="J1269" s="74">
        <f t="shared" si="96"/>
        <v>18.8</v>
      </c>
      <c r="K1269" s="74">
        <f t="shared" si="97"/>
        <v>18.97</v>
      </c>
      <c r="L1269" s="74">
        <f t="shared" si="98"/>
        <v>18.03</v>
      </c>
      <c r="M1269" s="74">
        <f t="shared" si="99"/>
        <v>18.18</v>
      </c>
      <c r="N1269" s="74"/>
    </row>
    <row r="1270" spans="1:14" x14ac:dyDescent="0.25">
      <c r="A1270">
        <v>1255</v>
      </c>
      <c r="B1270" s="225">
        <v>39675</v>
      </c>
      <c r="C1270" s="74">
        <v>18.02</v>
      </c>
      <c r="D1270" s="74">
        <v>19.03</v>
      </c>
      <c r="E1270" s="74">
        <v>17.86</v>
      </c>
      <c r="F1270" s="74">
        <v>18.760000000000002</v>
      </c>
      <c r="G1270" s="75">
        <v>5363100</v>
      </c>
      <c r="H1270" s="74">
        <v>18.760000000000002</v>
      </c>
      <c r="I1270" s="81">
        <f t="shared" si="95"/>
        <v>1</v>
      </c>
      <c r="J1270" s="74">
        <f t="shared" si="96"/>
        <v>18.02</v>
      </c>
      <c r="K1270" s="74">
        <f t="shared" si="97"/>
        <v>19.03</v>
      </c>
      <c r="L1270" s="74">
        <f t="shared" si="98"/>
        <v>17.86</v>
      </c>
      <c r="M1270" s="74">
        <f t="shared" si="99"/>
        <v>18.760000000000002</v>
      </c>
      <c r="N1270" s="74"/>
    </row>
    <row r="1271" spans="1:14" x14ac:dyDescent="0.25">
      <c r="A1271">
        <v>1256</v>
      </c>
      <c r="B1271" s="225">
        <v>39674</v>
      </c>
      <c r="C1271" s="74">
        <v>17.649999999999999</v>
      </c>
      <c r="D1271" s="74">
        <v>18.18</v>
      </c>
      <c r="E1271" s="74">
        <v>17.57</v>
      </c>
      <c r="F1271" s="74">
        <v>18</v>
      </c>
      <c r="G1271" s="75">
        <v>2755700</v>
      </c>
      <c r="H1271" s="74">
        <v>18</v>
      </c>
      <c r="I1271" s="81">
        <f t="shared" si="95"/>
        <v>1</v>
      </c>
      <c r="J1271" s="74">
        <f t="shared" si="96"/>
        <v>17.649999999999999</v>
      </c>
      <c r="K1271" s="74">
        <f t="shared" si="97"/>
        <v>18.18</v>
      </c>
      <c r="L1271" s="74">
        <f t="shared" si="98"/>
        <v>17.57</v>
      </c>
      <c r="M1271" s="74">
        <f t="shared" si="99"/>
        <v>18</v>
      </c>
      <c r="N1271" s="74"/>
    </row>
    <row r="1272" spans="1:14" x14ac:dyDescent="0.25">
      <c r="A1272">
        <v>1257</v>
      </c>
      <c r="B1272" s="225">
        <v>39673</v>
      </c>
      <c r="C1272" s="74">
        <v>17.649999999999999</v>
      </c>
      <c r="D1272" s="74">
        <v>17.920000000000002</v>
      </c>
      <c r="E1272" s="74">
        <v>17.32</v>
      </c>
      <c r="F1272" s="74">
        <v>17.66</v>
      </c>
      <c r="G1272" s="75">
        <v>3418900</v>
      </c>
      <c r="H1272" s="74">
        <v>17.66</v>
      </c>
      <c r="I1272" s="81">
        <f t="shared" si="95"/>
        <v>1</v>
      </c>
      <c r="J1272" s="74">
        <f t="shared" si="96"/>
        <v>17.649999999999999</v>
      </c>
      <c r="K1272" s="74">
        <f t="shared" si="97"/>
        <v>17.920000000000002</v>
      </c>
      <c r="L1272" s="74">
        <f t="shared" si="98"/>
        <v>17.32</v>
      </c>
      <c r="M1272" s="74">
        <f t="shared" si="99"/>
        <v>17.66</v>
      </c>
      <c r="N1272" s="74"/>
    </row>
    <row r="1273" spans="1:14" x14ac:dyDescent="0.25">
      <c r="A1273">
        <v>1258</v>
      </c>
      <c r="B1273" s="225">
        <v>39672</v>
      </c>
      <c r="C1273" s="74">
        <v>18</v>
      </c>
      <c r="D1273" s="74">
        <v>18.190000000000001</v>
      </c>
      <c r="E1273" s="74">
        <v>17.579999999999998</v>
      </c>
      <c r="F1273" s="74">
        <v>17.739999999999998</v>
      </c>
      <c r="G1273" s="75">
        <v>3837600</v>
      </c>
      <c r="H1273" s="74">
        <v>17.739999999999998</v>
      </c>
      <c r="I1273" s="81">
        <f t="shared" si="95"/>
        <v>1</v>
      </c>
      <c r="J1273" s="74">
        <f t="shared" si="96"/>
        <v>18</v>
      </c>
      <c r="K1273" s="74">
        <f t="shared" si="97"/>
        <v>18.190000000000001</v>
      </c>
      <c r="L1273" s="74">
        <f t="shared" si="98"/>
        <v>17.579999999999998</v>
      </c>
      <c r="M1273" s="74">
        <f t="shared" si="99"/>
        <v>17.739999999999998</v>
      </c>
      <c r="N1273" s="74"/>
    </row>
    <row r="1274" spans="1:14" x14ac:dyDescent="0.25">
      <c r="A1274">
        <v>1259</v>
      </c>
      <c r="B1274" s="225">
        <v>39671</v>
      </c>
      <c r="C1274" s="74">
        <v>17.440000000000001</v>
      </c>
      <c r="D1274" s="74">
        <v>18.690000000000001</v>
      </c>
      <c r="E1274" s="74">
        <v>17.309999999999999</v>
      </c>
      <c r="F1274" s="74">
        <v>18.170000000000002</v>
      </c>
      <c r="G1274" s="75">
        <v>6266200</v>
      </c>
      <c r="H1274" s="74">
        <v>18.170000000000002</v>
      </c>
      <c r="I1274" s="81">
        <f t="shared" si="95"/>
        <v>1</v>
      </c>
      <c r="J1274" s="74">
        <f t="shared" si="96"/>
        <v>17.440000000000001</v>
      </c>
      <c r="K1274" s="74">
        <f t="shared" si="97"/>
        <v>18.690000000000001</v>
      </c>
      <c r="L1274" s="74">
        <f t="shared" si="98"/>
        <v>17.309999999999999</v>
      </c>
      <c r="M1274" s="74">
        <f t="shared" si="99"/>
        <v>18.170000000000002</v>
      </c>
      <c r="N1274" s="74"/>
    </row>
    <row r="1275" spans="1:14" x14ac:dyDescent="0.25">
      <c r="A1275">
        <v>1260</v>
      </c>
      <c r="B1275" s="225">
        <v>39668</v>
      </c>
      <c r="C1275" s="74">
        <v>16.39</v>
      </c>
      <c r="D1275" s="74">
        <v>17.54</v>
      </c>
      <c r="E1275" s="74">
        <v>16.39</v>
      </c>
      <c r="F1275" s="74">
        <v>17.010000000000002</v>
      </c>
      <c r="G1275" s="75">
        <v>7936600</v>
      </c>
      <c r="H1275" s="74">
        <v>17.010000000000002</v>
      </c>
      <c r="I1275" s="81">
        <f t="shared" si="95"/>
        <v>1</v>
      </c>
      <c r="J1275" s="74">
        <f t="shared" si="96"/>
        <v>16.39</v>
      </c>
      <c r="K1275" s="74">
        <f t="shared" si="97"/>
        <v>17.54</v>
      </c>
      <c r="L1275" s="74">
        <f t="shared" si="98"/>
        <v>16.39</v>
      </c>
      <c r="M1275" s="74">
        <f t="shared" si="99"/>
        <v>17.010000000000002</v>
      </c>
      <c r="N1275" s="74"/>
    </row>
    <row r="1276" spans="1:14" x14ac:dyDescent="0.25">
      <c r="A1276">
        <v>1261</v>
      </c>
      <c r="B1276" s="225">
        <v>39667</v>
      </c>
      <c r="C1276" s="74">
        <v>17.7</v>
      </c>
      <c r="D1276" s="74">
        <v>17.78</v>
      </c>
      <c r="E1276" s="74">
        <v>16.34</v>
      </c>
      <c r="F1276" s="74">
        <v>16.39</v>
      </c>
      <c r="G1276" s="75">
        <v>13404700</v>
      </c>
      <c r="H1276" s="74">
        <v>16.39</v>
      </c>
      <c r="I1276" s="81">
        <f t="shared" si="95"/>
        <v>1</v>
      </c>
      <c r="J1276" s="74">
        <f t="shared" si="96"/>
        <v>17.7</v>
      </c>
      <c r="K1276" s="74">
        <f t="shared" si="97"/>
        <v>17.78</v>
      </c>
      <c r="L1276" s="74">
        <f t="shared" si="98"/>
        <v>16.34</v>
      </c>
      <c r="M1276" s="74">
        <f t="shared" si="99"/>
        <v>16.39</v>
      </c>
      <c r="N1276" s="74"/>
    </row>
    <row r="1277" spans="1:14" x14ac:dyDescent="0.25">
      <c r="A1277">
        <v>1262</v>
      </c>
      <c r="B1277" s="225">
        <v>39666</v>
      </c>
      <c r="C1277" s="74">
        <v>18.579999999999998</v>
      </c>
      <c r="D1277" s="74">
        <v>18.84</v>
      </c>
      <c r="E1277" s="74">
        <v>17.7</v>
      </c>
      <c r="F1277" s="74">
        <v>17.850000000000001</v>
      </c>
      <c r="G1277" s="75">
        <v>8194100</v>
      </c>
      <c r="H1277" s="74">
        <v>17.850000000000001</v>
      </c>
      <c r="I1277" s="81">
        <f t="shared" si="95"/>
        <v>1</v>
      </c>
      <c r="J1277" s="74">
        <f t="shared" si="96"/>
        <v>18.579999999999998</v>
      </c>
      <c r="K1277" s="74">
        <f t="shared" si="97"/>
        <v>18.84</v>
      </c>
      <c r="L1277" s="74">
        <f t="shared" si="98"/>
        <v>17.7</v>
      </c>
      <c r="M1277" s="74">
        <f t="shared" si="99"/>
        <v>17.850000000000001</v>
      </c>
      <c r="N1277" s="74"/>
    </row>
    <row r="1278" spans="1:14" x14ac:dyDescent="0.25">
      <c r="A1278">
        <v>1263</v>
      </c>
      <c r="B1278" s="225">
        <v>39665</v>
      </c>
      <c r="C1278" s="74">
        <v>18.809999999999999</v>
      </c>
      <c r="D1278" s="74">
        <v>19.079999999999998</v>
      </c>
      <c r="E1278" s="74">
        <v>18.63</v>
      </c>
      <c r="F1278" s="74">
        <v>18.7</v>
      </c>
      <c r="G1278" s="75">
        <v>5325400</v>
      </c>
      <c r="H1278" s="74">
        <v>18.7</v>
      </c>
      <c r="I1278" s="81">
        <f t="shared" si="95"/>
        <v>1</v>
      </c>
      <c r="J1278" s="74">
        <f t="shared" si="96"/>
        <v>18.809999999999999</v>
      </c>
      <c r="K1278" s="74">
        <f t="shared" si="97"/>
        <v>19.079999999999998</v>
      </c>
      <c r="L1278" s="74">
        <f t="shared" si="98"/>
        <v>18.63</v>
      </c>
      <c r="M1278" s="74">
        <f t="shared" si="99"/>
        <v>18.7</v>
      </c>
      <c r="N1278" s="74"/>
    </row>
    <row r="1279" spans="1:14" x14ac:dyDescent="0.25">
      <c r="A1279">
        <v>1264</v>
      </c>
      <c r="B1279" s="225">
        <v>39664</v>
      </c>
      <c r="C1279" s="74">
        <v>20.04</v>
      </c>
      <c r="D1279" s="74">
        <v>20.100000000000001</v>
      </c>
      <c r="E1279" s="74">
        <v>18.59</v>
      </c>
      <c r="F1279" s="74">
        <v>18.59</v>
      </c>
      <c r="G1279" s="75">
        <v>5920900</v>
      </c>
      <c r="H1279" s="74">
        <v>18.59</v>
      </c>
      <c r="I1279" s="81">
        <f t="shared" si="95"/>
        <v>1</v>
      </c>
      <c r="J1279" s="74">
        <f t="shared" si="96"/>
        <v>20.04</v>
      </c>
      <c r="K1279" s="74">
        <f t="shared" si="97"/>
        <v>20.100000000000001</v>
      </c>
      <c r="L1279" s="74">
        <f t="shared" si="98"/>
        <v>18.59</v>
      </c>
      <c r="M1279" s="74">
        <f t="shared" si="99"/>
        <v>18.59</v>
      </c>
      <c r="N1279" s="74"/>
    </row>
    <row r="1280" spans="1:14" x14ac:dyDescent="0.25">
      <c r="A1280">
        <v>1265</v>
      </c>
      <c r="B1280" s="225">
        <v>39661</v>
      </c>
      <c r="C1280" s="74">
        <v>20.81</v>
      </c>
      <c r="D1280" s="74">
        <v>20.84</v>
      </c>
      <c r="E1280" s="74">
        <v>19.86</v>
      </c>
      <c r="F1280" s="74">
        <v>19.89</v>
      </c>
      <c r="G1280" s="75">
        <v>3290500</v>
      </c>
      <c r="H1280" s="74">
        <v>19.89</v>
      </c>
      <c r="I1280" s="81">
        <f t="shared" si="95"/>
        <v>1</v>
      </c>
      <c r="J1280" s="74">
        <f t="shared" si="96"/>
        <v>20.81</v>
      </c>
      <c r="K1280" s="74">
        <f t="shared" si="97"/>
        <v>20.84</v>
      </c>
      <c r="L1280" s="74">
        <f t="shared" si="98"/>
        <v>19.86</v>
      </c>
      <c r="M1280" s="74">
        <f t="shared" si="99"/>
        <v>19.89</v>
      </c>
      <c r="N1280" s="74"/>
    </row>
    <row r="1281" spans="1:14" x14ac:dyDescent="0.25">
      <c r="A1281">
        <v>1266</v>
      </c>
      <c r="B1281" s="225">
        <v>39660</v>
      </c>
      <c r="C1281" s="74">
        <v>20.04</v>
      </c>
      <c r="D1281" s="74">
        <v>21.07</v>
      </c>
      <c r="E1281" s="74">
        <v>20.03</v>
      </c>
      <c r="F1281" s="74">
        <v>20.67</v>
      </c>
      <c r="G1281" s="75">
        <v>3095200</v>
      </c>
      <c r="H1281" s="74">
        <v>20.67</v>
      </c>
      <c r="I1281" s="81">
        <f t="shared" si="95"/>
        <v>1</v>
      </c>
      <c r="J1281" s="74">
        <f t="shared" si="96"/>
        <v>20.04</v>
      </c>
      <c r="K1281" s="74">
        <f t="shared" si="97"/>
        <v>21.07</v>
      </c>
      <c r="L1281" s="74">
        <f t="shared" si="98"/>
        <v>20.03</v>
      </c>
      <c r="M1281" s="74">
        <f t="shared" si="99"/>
        <v>20.67</v>
      </c>
      <c r="N1281" s="74"/>
    </row>
    <row r="1282" spans="1:14" x14ac:dyDescent="0.25">
      <c r="A1282">
        <v>1267</v>
      </c>
      <c r="B1282" s="225">
        <v>39659</v>
      </c>
      <c r="C1282" s="74">
        <v>21.21</v>
      </c>
      <c r="D1282" s="74">
        <v>21.57</v>
      </c>
      <c r="E1282" s="74">
        <v>19.93</v>
      </c>
      <c r="F1282" s="74">
        <v>20.309999999999999</v>
      </c>
      <c r="G1282" s="75">
        <v>5821800</v>
      </c>
      <c r="H1282" s="74">
        <v>20.309999999999999</v>
      </c>
      <c r="I1282" s="81">
        <f t="shared" si="95"/>
        <v>1</v>
      </c>
      <c r="J1282" s="74">
        <f t="shared" si="96"/>
        <v>21.21</v>
      </c>
      <c r="K1282" s="74">
        <f t="shared" si="97"/>
        <v>21.57</v>
      </c>
      <c r="L1282" s="74">
        <f t="shared" si="98"/>
        <v>19.93</v>
      </c>
      <c r="M1282" s="74">
        <f t="shared" si="99"/>
        <v>20.309999999999999</v>
      </c>
      <c r="N1282" s="74"/>
    </row>
    <row r="1283" spans="1:14" x14ac:dyDescent="0.25">
      <c r="A1283">
        <v>1268</v>
      </c>
      <c r="B1283" s="225">
        <v>39658</v>
      </c>
      <c r="C1283" s="74">
        <v>20.62</v>
      </c>
      <c r="D1283" s="74">
        <v>21.55</v>
      </c>
      <c r="E1283" s="74">
        <v>20.23</v>
      </c>
      <c r="F1283" s="74">
        <v>21.21</v>
      </c>
      <c r="G1283" s="75">
        <v>4986900</v>
      </c>
      <c r="H1283" s="74">
        <v>21.21</v>
      </c>
      <c r="I1283" s="81">
        <f t="shared" si="95"/>
        <v>1</v>
      </c>
      <c r="J1283" s="74">
        <f t="shared" si="96"/>
        <v>20.62</v>
      </c>
      <c r="K1283" s="74">
        <f t="shared" si="97"/>
        <v>21.55</v>
      </c>
      <c r="L1283" s="74">
        <f t="shared" si="98"/>
        <v>20.23</v>
      </c>
      <c r="M1283" s="74">
        <f t="shared" si="99"/>
        <v>21.21</v>
      </c>
      <c r="N1283" s="74"/>
    </row>
    <row r="1284" spans="1:14" x14ac:dyDescent="0.25">
      <c r="A1284">
        <v>1269</v>
      </c>
      <c r="B1284" s="225">
        <v>39657</v>
      </c>
      <c r="C1284" s="74">
        <v>21.65</v>
      </c>
      <c r="D1284" s="74">
        <v>21.9</v>
      </c>
      <c r="E1284" s="74">
        <v>20.48</v>
      </c>
      <c r="F1284" s="74">
        <v>20.56</v>
      </c>
      <c r="G1284" s="75">
        <v>3245100</v>
      </c>
      <c r="H1284" s="74">
        <v>20.56</v>
      </c>
      <c r="I1284" s="81">
        <f t="shared" si="95"/>
        <v>1</v>
      </c>
      <c r="J1284" s="74">
        <f t="shared" si="96"/>
        <v>21.65</v>
      </c>
      <c r="K1284" s="74">
        <f t="shared" si="97"/>
        <v>21.9</v>
      </c>
      <c r="L1284" s="74">
        <f t="shared" si="98"/>
        <v>20.48</v>
      </c>
      <c r="M1284" s="74">
        <f t="shared" si="99"/>
        <v>20.56</v>
      </c>
      <c r="N1284" s="74"/>
    </row>
    <row r="1285" spans="1:14" x14ac:dyDescent="0.25">
      <c r="A1285">
        <v>1270</v>
      </c>
      <c r="B1285" s="225">
        <v>39654</v>
      </c>
      <c r="C1285" s="74">
        <v>21.66</v>
      </c>
      <c r="D1285" s="74">
        <v>22.39</v>
      </c>
      <c r="E1285" s="74">
        <v>21.09</v>
      </c>
      <c r="F1285" s="74">
        <v>21.62</v>
      </c>
      <c r="G1285" s="75">
        <v>4848700</v>
      </c>
      <c r="H1285" s="74">
        <v>21.62</v>
      </c>
      <c r="I1285" s="81">
        <f t="shared" si="95"/>
        <v>1</v>
      </c>
      <c r="J1285" s="74">
        <f t="shared" si="96"/>
        <v>21.66</v>
      </c>
      <c r="K1285" s="74">
        <f t="shared" si="97"/>
        <v>22.39</v>
      </c>
      <c r="L1285" s="74">
        <f t="shared" si="98"/>
        <v>21.09</v>
      </c>
      <c r="M1285" s="74">
        <f t="shared" si="99"/>
        <v>21.62</v>
      </c>
      <c r="N1285" s="74"/>
    </row>
    <row r="1286" spans="1:14" x14ac:dyDescent="0.25">
      <c r="A1286">
        <v>1271</v>
      </c>
      <c r="B1286" s="225">
        <v>39653</v>
      </c>
      <c r="C1286" s="74">
        <v>22.68</v>
      </c>
      <c r="D1286" s="74">
        <v>22.8</v>
      </c>
      <c r="E1286" s="74">
        <v>21.43</v>
      </c>
      <c r="F1286" s="74">
        <v>21.5</v>
      </c>
      <c r="G1286" s="75">
        <v>3548700</v>
      </c>
      <c r="H1286" s="74">
        <v>21.5</v>
      </c>
      <c r="I1286" s="81">
        <f t="shared" si="95"/>
        <v>1</v>
      </c>
      <c r="J1286" s="74">
        <f t="shared" si="96"/>
        <v>22.68</v>
      </c>
      <c r="K1286" s="74">
        <f t="shared" si="97"/>
        <v>22.8</v>
      </c>
      <c r="L1286" s="74">
        <f t="shared" si="98"/>
        <v>21.43</v>
      </c>
      <c r="M1286" s="74">
        <f t="shared" si="99"/>
        <v>21.5</v>
      </c>
      <c r="N1286" s="74"/>
    </row>
    <row r="1287" spans="1:14" x14ac:dyDescent="0.25">
      <c r="A1287">
        <v>1272</v>
      </c>
      <c r="B1287" s="225">
        <v>39652</v>
      </c>
      <c r="C1287" s="74">
        <v>22.94</v>
      </c>
      <c r="D1287" s="74">
        <v>23.4</v>
      </c>
      <c r="E1287" s="74">
        <v>22.16</v>
      </c>
      <c r="F1287" s="74">
        <v>22.71</v>
      </c>
      <c r="G1287" s="75">
        <v>5908000</v>
      </c>
      <c r="H1287" s="74">
        <v>22.71</v>
      </c>
      <c r="I1287" s="81">
        <f t="shared" si="95"/>
        <v>1</v>
      </c>
      <c r="J1287" s="74">
        <f t="shared" si="96"/>
        <v>22.94</v>
      </c>
      <c r="K1287" s="74">
        <f t="shared" si="97"/>
        <v>23.4</v>
      </c>
      <c r="L1287" s="74">
        <f t="shared" si="98"/>
        <v>22.16</v>
      </c>
      <c r="M1287" s="74">
        <f t="shared" si="99"/>
        <v>22.71</v>
      </c>
      <c r="N1287" s="74"/>
    </row>
    <row r="1288" spans="1:14" x14ac:dyDescent="0.25">
      <c r="A1288">
        <v>1273</v>
      </c>
      <c r="B1288" s="225">
        <v>39651</v>
      </c>
      <c r="C1288" s="74">
        <v>22.25</v>
      </c>
      <c r="D1288" s="74">
        <v>22.93</v>
      </c>
      <c r="E1288" s="74">
        <v>21.7</v>
      </c>
      <c r="F1288" s="74">
        <v>22.89</v>
      </c>
      <c r="G1288" s="75">
        <v>4256600</v>
      </c>
      <c r="H1288" s="74">
        <v>22.89</v>
      </c>
      <c r="I1288" s="81">
        <f t="shared" si="95"/>
        <v>1</v>
      </c>
      <c r="J1288" s="74">
        <f t="shared" si="96"/>
        <v>22.25</v>
      </c>
      <c r="K1288" s="74">
        <f t="shared" si="97"/>
        <v>22.93</v>
      </c>
      <c r="L1288" s="74">
        <f t="shared" si="98"/>
        <v>21.7</v>
      </c>
      <c r="M1288" s="74">
        <f t="shared" si="99"/>
        <v>22.89</v>
      </c>
      <c r="N1288" s="74"/>
    </row>
    <row r="1289" spans="1:14" x14ac:dyDescent="0.25">
      <c r="A1289">
        <v>1274</v>
      </c>
      <c r="B1289" s="225">
        <v>39650</v>
      </c>
      <c r="C1289" s="74">
        <v>22.06</v>
      </c>
      <c r="D1289" s="74">
        <v>22.95</v>
      </c>
      <c r="E1289" s="74">
        <v>22.06</v>
      </c>
      <c r="F1289" s="74">
        <v>22.62</v>
      </c>
      <c r="G1289" s="75">
        <v>4409900</v>
      </c>
      <c r="H1289" s="74">
        <v>22.62</v>
      </c>
      <c r="I1289" s="81">
        <f t="shared" si="95"/>
        <v>1</v>
      </c>
      <c r="J1289" s="74">
        <f t="shared" si="96"/>
        <v>22.06</v>
      </c>
      <c r="K1289" s="74">
        <f t="shared" si="97"/>
        <v>22.95</v>
      </c>
      <c r="L1289" s="74">
        <f t="shared" si="98"/>
        <v>22.06</v>
      </c>
      <c r="M1289" s="74">
        <f t="shared" si="99"/>
        <v>22.62</v>
      </c>
      <c r="N1289" s="74"/>
    </row>
    <row r="1290" spans="1:14" x14ac:dyDescent="0.25">
      <c r="A1290">
        <v>1275</v>
      </c>
      <c r="B1290" s="225">
        <v>39647</v>
      </c>
      <c r="C1290" s="74">
        <v>21.57</v>
      </c>
      <c r="D1290" s="74">
        <v>22.8</v>
      </c>
      <c r="E1290" s="74">
        <v>21.13</v>
      </c>
      <c r="F1290" s="74">
        <v>21.88</v>
      </c>
      <c r="G1290" s="75">
        <v>5896200</v>
      </c>
      <c r="H1290" s="74">
        <v>21.88</v>
      </c>
      <c r="I1290" s="81">
        <f t="shared" si="95"/>
        <v>1</v>
      </c>
      <c r="J1290" s="74">
        <f t="shared" si="96"/>
        <v>21.57</v>
      </c>
      <c r="K1290" s="74">
        <f t="shared" si="97"/>
        <v>22.8</v>
      </c>
      <c r="L1290" s="74">
        <f t="shared" si="98"/>
        <v>21.13</v>
      </c>
      <c r="M1290" s="74">
        <f t="shared" si="99"/>
        <v>21.88</v>
      </c>
      <c r="N1290" s="74"/>
    </row>
    <row r="1291" spans="1:14" x14ac:dyDescent="0.25">
      <c r="A1291">
        <v>1276</v>
      </c>
      <c r="B1291" s="225">
        <v>39646</v>
      </c>
      <c r="C1291" s="74">
        <v>21.59</v>
      </c>
      <c r="D1291" s="74">
        <v>22.12</v>
      </c>
      <c r="E1291" s="74">
        <v>20.69</v>
      </c>
      <c r="F1291" s="74">
        <v>21.56</v>
      </c>
      <c r="G1291" s="75">
        <v>5333900</v>
      </c>
      <c r="H1291" s="74">
        <v>21.56</v>
      </c>
      <c r="I1291" s="81">
        <f t="shared" si="95"/>
        <v>1</v>
      </c>
      <c r="J1291" s="74">
        <f t="shared" si="96"/>
        <v>21.59</v>
      </c>
      <c r="K1291" s="74">
        <f t="shared" si="97"/>
        <v>22.12</v>
      </c>
      <c r="L1291" s="74">
        <f t="shared" si="98"/>
        <v>20.69</v>
      </c>
      <c r="M1291" s="74">
        <f t="shared" si="99"/>
        <v>21.56</v>
      </c>
      <c r="N1291" s="74"/>
    </row>
    <row r="1292" spans="1:14" x14ac:dyDescent="0.25">
      <c r="A1292">
        <v>1277</v>
      </c>
      <c r="B1292" s="225">
        <v>39645</v>
      </c>
      <c r="C1292" s="74">
        <v>19.649999999999999</v>
      </c>
      <c r="D1292" s="74">
        <v>21.61</v>
      </c>
      <c r="E1292" s="74">
        <v>19.3</v>
      </c>
      <c r="F1292" s="74">
        <v>21.53</v>
      </c>
      <c r="G1292" s="75">
        <v>7911600</v>
      </c>
      <c r="H1292" s="74">
        <v>21.53</v>
      </c>
      <c r="I1292" s="81">
        <f t="shared" si="95"/>
        <v>1</v>
      </c>
      <c r="J1292" s="74">
        <f t="shared" si="96"/>
        <v>19.649999999999999</v>
      </c>
      <c r="K1292" s="74">
        <f t="shared" si="97"/>
        <v>21.61</v>
      </c>
      <c r="L1292" s="74">
        <f t="shared" si="98"/>
        <v>19.3</v>
      </c>
      <c r="M1292" s="74">
        <f t="shared" si="99"/>
        <v>21.53</v>
      </c>
      <c r="N1292" s="74"/>
    </row>
    <row r="1293" spans="1:14" x14ac:dyDescent="0.25">
      <c r="A1293">
        <v>1278</v>
      </c>
      <c r="B1293" s="225">
        <v>39644</v>
      </c>
      <c r="C1293" s="74">
        <v>20.21</v>
      </c>
      <c r="D1293" s="74">
        <v>21.04</v>
      </c>
      <c r="E1293" s="74">
        <v>19.73</v>
      </c>
      <c r="F1293" s="74">
        <v>20.41</v>
      </c>
      <c r="G1293" s="75">
        <v>6253900</v>
      </c>
      <c r="H1293" s="74">
        <v>20.41</v>
      </c>
      <c r="I1293" s="81">
        <f t="shared" si="95"/>
        <v>1</v>
      </c>
      <c r="J1293" s="74">
        <f t="shared" si="96"/>
        <v>20.21</v>
      </c>
      <c r="K1293" s="74">
        <f t="shared" si="97"/>
        <v>21.04</v>
      </c>
      <c r="L1293" s="74">
        <f t="shared" si="98"/>
        <v>19.73</v>
      </c>
      <c r="M1293" s="74">
        <f t="shared" si="99"/>
        <v>20.41</v>
      </c>
      <c r="N1293" s="74"/>
    </row>
    <row r="1294" spans="1:14" x14ac:dyDescent="0.25">
      <c r="A1294">
        <v>1279</v>
      </c>
      <c r="B1294" s="225">
        <v>39643</v>
      </c>
      <c r="C1294" s="74">
        <v>21.99</v>
      </c>
      <c r="D1294" s="74">
        <v>22.1</v>
      </c>
      <c r="E1294" s="74">
        <v>20.69</v>
      </c>
      <c r="F1294" s="74">
        <v>20.8</v>
      </c>
      <c r="G1294" s="75">
        <v>4686400</v>
      </c>
      <c r="H1294" s="74">
        <v>20.8</v>
      </c>
      <c r="I1294" s="81">
        <f t="shared" si="95"/>
        <v>1</v>
      </c>
      <c r="J1294" s="74">
        <f t="shared" si="96"/>
        <v>21.99</v>
      </c>
      <c r="K1294" s="74">
        <f t="shared" si="97"/>
        <v>22.1</v>
      </c>
      <c r="L1294" s="74">
        <f t="shared" si="98"/>
        <v>20.69</v>
      </c>
      <c r="M1294" s="74">
        <f t="shared" si="99"/>
        <v>20.8</v>
      </c>
      <c r="N1294" s="74"/>
    </row>
    <row r="1295" spans="1:14" x14ac:dyDescent="0.25">
      <c r="A1295">
        <v>1280</v>
      </c>
      <c r="B1295" s="225">
        <v>39640</v>
      </c>
      <c r="C1295" s="74">
        <v>21.24</v>
      </c>
      <c r="D1295" s="74">
        <v>21.49</v>
      </c>
      <c r="E1295" s="74">
        <v>20.88</v>
      </c>
      <c r="F1295" s="74">
        <v>21.19</v>
      </c>
      <c r="G1295" s="75">
        <v>3650600</v>
      </c>
      <c r="H1295" s="74">
        <v>21.19</v>
      </c>
      <c r="I1295" s="81">
        <f t="shared" si="95"/>
        <v>1</v>
      </c>
      <c r="J1295" s="74">
        <f t="shared" si="96"/>
        <v>21.24</v>
      </c>
      <c r="K1295" s="74">
        <f t="shared" si="97"/>
        <v>21.49</v>
      </c>
      <c r="L1295" s="74">
        <f t="shared" si="98"/>
        <v>20.88</v>
      </c>
      <c r="M1295" s="74">
        <f t="shared" si="99"/>
        <v>21.19</v>
      </c>
      <c r="N1295" s="74"/>
    </row>
    <row r="1296" spans="1:14" x14ac:dyDescent="0.25">
      <c r="A1296">
        <v>1281</v>
      </c>
      <c r="B1296" s="225">
        <v>39639</v>
      </c>
      <c r="C1296" s="74">
        <v>21.59</v>
      </c>
      <c r="D1296" s="74">
        <v>21.89</v>
      </c>
      <c r="E1296" s="74">
        <v>21.13</v>
      </c>
      <c r="F1296" s="74">
        <v>21.57</v>
      </c>
      <c r="G1296" s="75">
        <v>3421000</v>
      </c>
      <c r="H1296" s="74">
        <v>21.57</v>
      </c>
      <c r="I1296" s="81">
        <f t="shared" si="95"/>
        <v>1</v>
      </c>
      <c r="J1296" s="74">
        <f t="shared" si="96"/>
        <v>21.59</v>
      </c>
      <c r="K1296" s="74">
        <f t="shared" si="97"/>
        <v>21.89</v>
      </c>
      <c r="L1296" s="74">
        <f t="shared" si="98"/>
        <v>21.13</v>
      </c>
      <c r="M1296" s="74">
        <f t="shared" si="99"/>
        <v>21.57</v>
      </c>
      <c r="N1296" s="74"/>
    </row>
    <row r="1297" spans="1:14" x14ac:dyDescent="0.25">
      <c r="A1297">
        <v>1282</v>
      </c>
      <c r="B1297" s="225">
        <v>39638</v>
      </c>
      <c r="C1297" s="74">
        <v>22.65</v>
      </c>
      <c r="D1297" s="74">
        <v>22.74</v>
      </c>
      <c r="E1297" s="74">
        <v>21.5</v>
      </c>
      <c r="F1297" s="74">
        <v>21.53</v>
      </c>
      <c r="G1297" s="75">
        <v>3938400</v>
      </c>
      <c r="H1297" s="74">
        <v>21.53</v>
      </c>
      <c r="I1297" s="81">
        <f t="shared" ref="I1297:I1360" si="100">H1297/F1297</f>
        <v>1</v>
      </c>
      <c r="J1297" s="74">
        <f t="shared" ref="J1297:J1360" si="101">ROUND($I1297*C1297,2)</f>
        <v>22.65</v>
      </c>
      <c r="K1297" s="74">
        <f t="shared" ref="K1297:K1360" si="102">ROUND($I1297*D1297,2)</f>
        <v>22.74</v>
      </c>
      <c r="L1297" s="74">
        <f t="shared" ref="L1297:L1360" si="103">ROUND($I1297*E1297,2)</f>
        <v>21.5</v>
      </c>
      <c r="M1297" s="74">
        <f t="shared" ref="M1297:M1360" si="104">ROUND($I1297*F1297,2)</f>
        <v>21.53</v>
      </c>
      <c r="N1297" s="74"/>
    </row>
    <row r="1298" spans="1:14" x14ac:dyDescent="0.25">
      <c r="A1298">
        <v>1283</v>
      </c>
      <c r="B1298" s="225">
        <v>39637</v>
      </c>
      <c r="C1298" s="74">
        <v>22.26</v>
      </c>
      <c r="D1298" s="74">
        <v>22.65</v>
      </c>
      <c r="E1298" s="74">
        <v>21.75</v>
      </c>
      <c r="F1298" s="74">
        <v>22.52</v>
      </c>
      <c r="G1298" s="75">
        <v>3669300</v>
      </c>
      <c r="H1298" s="74">
        <v>22.52</v>
      </c>
      <c r="I1298" s="81">
        <f t="shared" si="100"/>
        <v>1</v>
      </c>
      <c r="J1298" s="74">
        <f t="shared" si="101"/>
        <v>22.26</v>
      </c>
      <c r="K1298" s="74">
        <f t="shared" si="102"/>
        <v>22.65</v>
      </c>
      <c r="L1298" s="74">
        <f t="shared" si="103"/>
        <v>21.75</v>
      </c>
      <c r="M1298" s="74">
        <f t="shared" si="104"/>
        <v>22.52</v>
      </c>
      <c r="N1298" s="74"/>
    </row>
    <row r="1299" spans="1:14" x14ac:dyDescent="0.25">
      <c r="A1299">
        <v>1284</v>
      </c>
      <c r="B1299" s="225">
        <v>39636</v>
      </c>
      <c r="C1299" s="74">
        <v>22.5</v>
      </c>
      <c r="D1299" s="74">
        <v>22.8</v>
      </c>
      <c r="E1299" s="74">
        <v>21.8</v>
      </c>
      <c r="F1299" s="74">
        <v>22.35</v>
      </c>
      <c r="G1299" s="75">
        <v>3377900</v>
      </c>
      <c r="H1299" s="74">
        <v>22.35</v>
      </c>
      <c r="I1299" s="81">
        <f t="shared" si="100"/>
        <v>1</v>
      </c>
      <c r="J1299" s="74">
        <f t="shared" si="101"/>
        <v>22.5</v>
      </c>
      <c r="K1299" s="74">
        <f t="shared" si="102"/>
        <v>22.8</v>
      </c>
      <c r="L1299" s="74">
        <f t="shared" si="103"/>
        <v>21.8</v>
      </c>
      <c r="M1299" s="74">
        <f t="shared" si="104"/>
        <v>22.35</v>
      </c>
      <c r="N1299" s="74"/>
    </row>
    <row r="1300" spans="1:14" x14ac:dyDescent="0.25">
      <c r="A1300">
        <v>1285</v>
      </c>
      <c r="B1300" s="225">
        <v>39632</v>
      </c>
      <c r="C1300" s="74">
        <v>23.21</v>
      </c>
      <c r="D1300" s="74">
        <v>23.23</v>
      </c>
      <c r="E1300" s="74">
        <v>22.06</v>
      </c>
      <c r="F1300" s="74">
        <v>22.22</v>
      </c>
      <c r="G1300" s="75">
        <v>2892500</v>
      </c>
      <c r="H1300" s="74">
        <v>22.22</v>
      </c>
      <c r="I1300" s="81">
        <f t="shared" si="100"/>
        <v>1</v>
      </c>
      <c r="J1300" s="74">
        <f t="shared" si="101"/>
        <v>23.21</v>
      </c>
      <c r="K1300" s="74">
        <f t="shared" si="102"/>
        <v>23.23</v>
      </c>
      <c r="L1300" s="74">
        <f t="shared" si="103"/>
        <v>22.06</v>
      </c>
      <c r="M1300" s="74">
        <f t="shared" si="104"/>
        <v>22.22</v>
      </c>
      <c r="N1300" s="74"/>
    </row>
    <row r="1301" spans="1:14" x14ac:dyDescent="0.25">
      <c r="A1301">
        <v>1286</v>
      </c>
      <c r="B1301" s="225">
        <v>39631</v>
      </c>
      <c r="C1301" s="74">
        <v>23.52</v>
      </c>
      <c r="D1301" s="74">
        <v>23.91</v>
      </c>
      <c r="E1301" s="74">
        <v>23.11</v>
      </c>
      <c r="F1301" s="74">
        <v>23.22</v>
      </c>
      <c r="G1301" s="75">
        <v>4204400</v>
      </c>
      <c r="H1301" s="74">
        <v>23.22</v>
      </c>
      <c r="I1301" s="81">
        <f t="shared" si="100"/>
        <v>1</v>
      </c>
      <c r="J1301" s="74">
        <f t="shared" si="101"/>
        <v>23.52</v>
      </c>
      <c r="K1301" s="74">
        <f t="shared" si="102"/>
        <v>23.91</v>
      </c>
      <c r="L1301" s="74">
        <f t="shared" si="103"/>
        <v>23.11</v>
      </c>
      <c r="M1301" s="74">
        <f t="shared" si="104"/>
        <v>23.22</v>
      </c>
      <c r="N1301" s="74"/>
    </row>
    <row r="1302" spans="1:14" x14ac:dyDescent="0.25">
      <c r="A1302">
        <v>1287</v>
      </c>
      <c r="B1302" s="225">
        <v>39630</v>
      </c>
      <c r="C1302" s="74">
        <v>22.8</v>
      </c>
      <c r="D1302" s="74">
        <v>23.59</v>
      </c>
      <c r="E1302" s="74">
        <v>22.66</v>
      </c>
      <c r="F1302" s="74">
        <v>23.45</v>
      </c>
      <c r="G1302" s="75">
        <v>5732600</v>
      </c>
      <c r="H1302" s="74">
        <v>23.45</v>
      </c>
      <c r="I1302" s="81">
        <f t="shared" si="100"/>
        <v>1</v>
      </c>
      <c r="J1302" s="74">
        <f t="shared" si="101"/>
        <v>22.8</v>
      </c>
      <c r="K1302" s="74">
        <f t="shared" si="102"/>
        <v>23.59</v>
      </c>
      <c r="L1302" s="74">
        <f t="shared" si="103"/>
        <v>22.66</v>
      </c>
      <c r="M1302" s="74">
        <f t="shared" si="104"/>
        <v>23.45</v>
      </c>
      <c r="N1302" s="74"/>
    </row>
    <row r="1303" spans="1:14" x14ac:dyDescent="0.25">
      <c r="A1303">
        <v>1288</v>
      </c>
      <c r="B1303" s="225">
        <v>39629</v>
      </c>
      <c r="C1303" s="74">
        <v>23.71</v>
      </c>
      <c r="D1303" s="74">
        <v>23.75</v>
      </c>
      <c r="E1303" s="74">
        <v>22.78</v>
      </c>
      <c r="F1303" s="74">
        <v>23.17</v>
      </c>
      <c r="G1303" s="75">
        <v>4755300</v>
      </c>
      <c r="H1303" s="74">
        <v>23.17</v>
      </c>
      <c r="I1303" s="81">
        <f t="shared" si="100"/>
        <v>1</v>
      </c>
      <c r="J1303" s="74">
        <f t="shared" si="101"/>
        <v>23.71</v>
      </c>
      <c r="K1303" s="74">
        <f t="shared" si="102"/>
        <v>23.75</v>
      </c>
      <c r="L1303" s="74">
        <f t="shared" si="103"/>
        <v>22.78</v>
      </c>
      <c r="M1303" s="74">
        <f t="shared" si="104"/>
        <v>23.17</v>
      </c>
      <c r="N1303" s="74"/>
    </row>
    <row r="1304" spans="1:14" x14ac:dyDescent="0.25">
      <c r="A1304">
        <v>1289</v>
      </c>
      <c r="B1304" s="225">
        <v>39626</v>
      </c>
      <c r="C1304" s="74">
        <v>23.76</v>
      </c>
      <c r="D1304" s="74">
        <v>24.08</v>
      </c>
      <c r="E1304" s="74">
        <v>23.1</v>
      </c>
      <c r="F1304" s="74">
        <v>23.9</v>
      </c>
      <c r="G1304" s="75">
        <v>4247800</v>
      </c>
      <c r="H1304" s="74">
        <v>23.9</v>
      </c>
      <c r="I1304" s="81">
        <f t="shared" si="100"/>
        <v>1</v>
      </c>
      <c r="J1304" s="74">
        <f t="shared" si="101"/>
        <v>23.76</v>
      </c>
      <c r="K1304" s="74">
        <f t="shared" si="102"/>
        <v>24.08</v>
      </c>
      <c r="L1304" s="74">
        <f t="shared" si="103"/>
        <v>23.1</v>
      </c>
      <c r="M1304" s="74">
        <f t="shared" si="104"/>
        <v>23.9</v>
      </c>
      <c r="N1304" s="74"/>
    </row>
    <row r="1305" spans="1:14" x14ac:dyDescent="0.25">
      <c r="A1305">
        <v>1290</v>
      </c>
      <c r="B1305" s="225">
        <v>39625</v>
      </c>
      <c r="C1305" s="74">
        <v>24.15</v>
      </c>
      <c r="D1305" s="74">
        <v>24.15</v>
      </c>
      <c r="E1305" s="74">
        <v>23.28</v>
      </c>
      <c r="F1305" s="74">
        <v>23.69</v>
      </c>
      <c r="G1305" s="75">
        <v>5155100</v>
      </c>
      <c r="H1305" s="74">
        <v>23.69</v>
      </c>
      <c r="I1305" s="81">
        <f t="shared" si="100"/>
        <v>1</v>
      </c>
      <c r="J1305" s="74">
        <f t="shared" si="101"/>
        <v>24.15</v>
      </c>
      <c r="K1305" s="74">
        <f t="shared" si="102"/>
        <v>24.15</v>
      </c>
      <c r="L1305" s="74">
        <f t="shared" si="103"/>
        <v>23.28</v>
      </c>
      <c r="M1305" s="74">
        <f t="shared" si="104"/>
        <v>23.69</v>
      </c>
      <c r="N1305" s="74"/>
    </row>
    <row r="1306" spans="1:14" x14ac:dyDescent="0.25">
      <c r="A1306">
        <v>1291</v>
      </c>
      <c r="B1306" s="225">
        <v>39624</v>
      </c>
      <c r="C1306" s="74">
        <v>24.99</v>
      </c>
      <c r="D1306" s="74">
        <v>25.14</v>
      </c>
      <c r="E1306" s="74">
        <v>24.22</v>
      </c>
      <c r="F1306" s="74">
        <v>24.37</v>
      </c>
      <c r="G1306" s="75">
        <v>4854700</v>
      </c>
      <c r="H1306" s="74">
        <v>24.37</v>
      </c>
      <c r="I1306" s="81">
        <f t="shared" si="100"/>
        <v>1</v>
      </c>
      <c r="J1306" s="74">
        <f t="shared" si="101"/>
        <v>24.99</v>
      </c>
      <c r="K1306" s="74">
        <f t="shared" si="102"/>
        <v>25.14</v>
      </c>
      <c r="L1306" s="74">
        <f t="shared" si="103"/>
        <v>24.22</v>
      </c>
      <c r="M1306" s="74">
        <f t="shared" si="104"/>
        <v>24.37</v>
      </c>
      <c r="N1306" s="74"/>
    </row>
    <row r="1307" spans="1:14" x14ac:dyDescent="0.25">
      <c r="A1307">
        <v>1292</v>
      </c>
      <c r="B1307" s="225">
        <v>39623</v>
      </c>
      <c r="C1307" s="74">
        <v>25.03</v>
      </c>
      <c r="D1307" s="74">
        <v>25.38</v>
      </c>
      <c r="E1307" s="74">
        <v>24.7</v>
      </c>
      <c r="F1307" s="74">
        <v>24.79</v>
      </c>
      <c r="G1307" s="75">
        <v>2654900</v>
      </c>
      <c r="H1307" s="74">
        <v>24.79</v>
      </c>
      <c r="I1307" s="81">
        <f t="shared" si="100"/>
        <v>1</v>
      </c>
      <c r="J1307" s="74">
        <f t="shared" si="101"/>
        <v>25.03</v>
      </c>
      <c r="K1307" s="74">
        <f t="shared" si="102"/>
        <v>25.38</v>
      </c>
      <c r="L1307" s="74">
        <f t="shared" si="103"/>
        <v>24.7</v>
      </c>
      <c r="M1307" s="74">
        <f t="shared" si="104"/>
        <v>24.79</v>
      </c>
      <c r="N1307" s="74"/>
    </row>
    <row r="1308" spans="1:14" x14ac:dyDescent="0.25">
      <c r="A1308">
        <v>1293</v>
      </c>
      <c r="B1308" s="225">
        <v>39622</v>
      </c>
      <c r="C1308" s="74">
        <v>25.59</v>
      </c>
      <c r="D1308" s="74">
        <v>25.93</v>
      </c>
      <c r="E1308" s="74">
        <v>25.24</v>
      </c>
      <c r="F1308" s="74">
        <v>25.32</v>
      </c>
      <c r="G1308" s="75">
        <v>3210300</v>
      </c>
      <c r="H1308" s="74">
        <v>25.32</v>
      </c>
      <c r="I1308" s="81">
        <f t="shared" si="100"/>
        <v>1</v>
      </c>
      <c r="J1308" s="74">
        <f t="shared" si="101"/>
        <v>25.59</v>
      </c>
      <c r="K1308" s="74">
        <f t="shared" si="102"/>
        <v>25.93</v>
      </c>
      <c r="L1308" s="74">
        <f t="shared" si="103"/>
        <v>25.24</v>
      </c>
      <c r="M1308" s="74">
        <f t="shared" si="104"/>
        <v>25.32</v>
      </c>
      <c r="N1308" s="74"/>
    </row>
    <row r="1309" spans="1:14" x14ac:dyDescent="0.25">
      <c r="A1309">
        <v>1294</v>
      </c>
      <c r="B1309" s="225">
        <v>39619</v>
      </c>
      <c r="C1309" s="74">
        <v>25.97</v>
      </c>
      <c r="D1309" s="74">
        <v>26.21</v>
      </c>
      <c r="E1309" s="74">
        <v>25.38</v>
      </c>
      <c r="F1309" s="74">
        <v>25.62</v>
      </c>
      <c r="G1309" s="75">
        <v>6549600</v>
      </c>
      <c r="H1309" s="74">
        <v>25.62</v>
      </c>
      <c r="I1309" s="81">
        <f t="shared" si="100"/>
        <v>1</v>
      </c>
      <c r="J1309" s="74">
        <f t="shared" si="101"/>
        <v>25.97</v>
      </c>
      <c r="K1309" s="74">
        <f t="shared" si="102"/>
        <v>26.21</v>
      </c>
      <c r="L1309" s="74">
        <f t="shared" si="103"/>
        <v>25.38</v>
      </c>
      <c r="M1309" s="74">
        <f t="shared" si="104"/>
        <v>25.62</v>
      </c>
      <c r="N1309" s="74"/>
    </row>
    <row r="1310" spans="1:14" x14ac:dyDescent="0.25">
      <c r="A1310">
        <v>1295</v>
      </c>
      <c r="B1310" s="225">
        <v>39618</v>
      </c>
      <c r="C1310" s="74">
        <v>25.53</v>
      </c>
      <c r="D1310" s="74">
        <v>25.74</v>
      </c>
      <c r="E1310" s="74">
        <v>25.25</v>
      </c>
      <c r="F1310" s="74">
        <v>25.61</v>
      </c>
      <c r="G1310" s="75">
        <v>4030300</v>
      </c>
      <c r="H1310" s="74">
        <v>25.61</v>
      </c>
      <c r="I1310" s="81">
        <f t="shared" si="100"/>
        <v>1</v>
      </c>
      <c r="J1310" s="74">
        <f t="shared" si="101"/>
        <v>25.53</v>
      </c>
      <c r="K1310" s="74">
        <f t="shared" si="102"/>
        <v>25.74</v>
      </c>
      <c r="L1310" s="74">
        <f t="shared" si="103"/>
        <v>25.25</v>
      </c>
      <c r="M1310" s="74">
        <f t="shared" si="104"/>
        <v>25.61</v>
      </c>
      <c r="N1310" s="74"/>
    </row>
    <row r="1311" spans="1:14" x14ac:dyDescent="0.25">
      <c r="A1311">
        <v>1296</v>
      </c>
      <c r="B1311" s="225">
        <v>39617</v>
      </c>
      <c r="C1311" s="74">
        <v>25.93</v>
      </c>
      <c r="D1311" s="74">
        <v>26.14</v>
      </c>
      <c r="E1311" s="74">
        <v>25.21</v>
      </c>
      <c r="F1311" s="74">
        <v>25.53</v>
      </c>
      <c r="G1311" s="75">
        <v>5573400</v>
      </c>
      <c r="H1311" s="74">
        <v>25.53</v>
      </c>
      <c r="I1311" s="81">
        <f t="shared" si="100"/>
        <v>1</v>
      </c>
      <c r="J1311" s="74">
        <f t="shared" si="101"/>
        <v>25.93</v>
      </c>
      <c r="K1311" s="74">
        <f t="shared" si="102"/>
        <v>26.14</v>
      </c>
      <c r="L1311" s="74">
        <f t="shared" si="103"/>
        <v>25.21</v>
      </c>
      <c r="M1311" s="74">
        <f t="shared" si="104"/>
        <v>25.53</v>
      </c>
      <c r="N1311" s="74"/>
    </row>
    <row r="1312" spans="1:14" x14ac:dyDescent="0.25">
      <c r="A1312">
        <v>1297</v>
      </c>
      <c r="B1312" s="225">
        <v>39616</v>
      </c>
      <c r="C1312" s="74">
        <v>27.41</v>
      </c>
      <c r="D1312" s="74">
        <v>27.41</v>
      </c>
      <c r="E1312" s="74">
        <v>25.93</v>
      </c>
      <c r="F1312" s="74">
        <v>26.11</v>
      </c>
      <c r="G1312" s="75">
        <v>5087800</v>
      </c>
      <c r="H1312" s="74">
        <v>26.11</v>
      </c>
      <c r="I1312" s="81">
        <f t="shared" si="100"/>
        <v>1</v>
      </c>
      <c r="J1312" s="74">
        <f t="shared" si="101"/>
        <v>27.41</v>
      </c>
      <c r="K1312" s="74">
        <f t="shared" si="102"/>
        <v>27.41</v>
      </c>
      <c r="L1312" s="74">
        <f t="shared" si="103"/>
        <v>25.93</v>
      </c>
      <c r="M1312" s="74">
        <f t="shared" si="104"/>
        <v>26.11</v>
      </c>
      <c r="N1312" s="74"/>
    </row>
    <row r="1313" spans="1:14" x14ac:dyDescent="0.25">
      <c r="A1313">
        <v>1298</v>
      </c>
      <c r="B1313" s="225">
        <v>39615</v>
      </c>
      <c r="C1313" s="74">
        <v>26.98</v>
      </c>
      <c r="D1313" s="74">
        <v>27.75</v>
      </c>
      <c r="E1313" s="74">
        <v>26.93</v>
      </c>
      <c r="F1313" s="74">
        <v>27.32</v>
      </c>
      <c r="G1313" s="75">
        <v>2381100</v>
      </c>
      <c r="H1313" s="74">
        <v>27.32</v>
      </c>
      <c r="I1313" s="81">
        <f t="shared" si="100"/>
        <v>1</v>
      </c>
      <c r="J1313" s="74">
        <f t="shared" si="101"/>
        <v>26.98</v>
      </c>
      <c r="K1313" s="74">
        <f t="shared" si="102"/>
        <v>27.75</v>
      </c>
      <c r="L1313" s="74">
        <f t="shared" si="103"/>
        <v>26.93</v>
      </c>
      <c r="M1313" s="74">
        <f t="shared" si="104"/>
        <v>27.32</v>
      </c>
      <c r="N1313" s="74"/>
    </row>
    <row r="1314" spans="1:14" x14ac:dyDescent="0.25">
      <c r="A1314">
        <v>1299</v>
      </c>
      <c r="B1314" s="225">
        <v>39612</v>
      </c>
      <c r="C1314" s="74">
        <v>26.99</v>
      </c>
      <c r="D1314" s="74">
        <v>27.24</v>
      </c>
      <c r="E1314" s="74">
        <v>26.66</v>
      </c>
      <c r="F1314" s="74">
        <v>27.12</v>
      </c>
      <c r="G1314" s="75">
        <v>2207300</v>
      </c>
      <c r="H1314" s="74">
        <v>27.12</v>
      </c>
      <c r="I1314" s="81">
        <f t="shared" si="100"/>
        <v>1</v>
      </c>
      <c r="J1314" s="74">
        <f t="shared" si="101"/>
        <v>26.99</v>
      </c>
      <c r="K1314" s="74">
        <f t="shared" si="102"/>
        <v>27.24</v>
      </c>
      <c r="L1314" s="74">
        <f t="shared" si="103"/>
        <v>26.66</v>
      </c>
      <c r="M1314" s="74">
        <f t="shared" si="104"/>
        <v>27.12</v>
      </c>
      <c r="N1314" s="74"/>
    </row>
    <row r="1315" spans="1:14" x14ac:dyDescent="0.25">
      <c r="A1315">
        <v>1300</v>
      </c>
      <c r="B1315" s="225">
        <v>39611</v>
      </c>
      <c r="C1315" s="74">
        <v>26.99</v>
      </c>
      <c r="D1315" s="74">
        <v>27.53</v>
      </c>
      <c r="E1315" s="74">
        <v>26.6</v>
      </c>
      <c r="F1315" s="74">
        <v>26.8</v>
      </c>
      <c r="G1315" s="75">
        <v>3710600</v>
      </c>
      <c r="H1315" s="74">
        <v>26.8</v>
      </c>
      <c r="I1315" s="81">
        <f t="shared" si="100"/>
        <v>1</v>
      </c>
      <c r="J1315" s="74">
        <f t="shared" si="101"/>
        <v>26.99</v>
      </c>
      <c r="K1315" s="74">
        <f t="shared" si="102"/>
        <v>27.53</v>
      </c>
      <c r="L1315" s="74">
        <f t="shared" si="103"/>
        <v>26.6</v>
      </c>
      <c r="M1315" s="74">
        <f t="shared" si="104"/>
        <v>26.8</v>
      </c>
      <c r="N1315" s="74"/>
    </row>
    <row r="1316" spans="1:14" x14ac:dyDescent="0.25">
      <c r="A1316">
        <v>1301</v>
      </c>
      <c r="B1316" s="225">
        <v>39610</v>
      </c>
      <c r="C1316" s="74">
        <v>27.57</v>
      </c>
      <c r="D1316" s="74">
        <v>27.8</v>
      </c>
      <c r="E1316" s="74">
        <v>26.56</v>
      </c>
      <c r="F1316" s="74">
        <v>26.66</v>
      </c>
      <c r="G1316" s="75">
        <v>3961600</v>
      </c>
      <c r="H1316" s="74">
        <v>26.66</v>
      </c>
      <c r="I1316" s="81">
        <f t="shared" si="100"/>
        <v>1</v>
      </c>
      <c r="J1316" s="74">
        <f t="shared" si="101"/>
        <v>27.57</v>
      </c>
      <c r="K1316" s="74">
        <f t="shared" si="102"/>
        <v>27.8</v>
      </c>
      <c r="L1316" s="74">
        <f t="shared" si="103"/>
        <v>26.56</v>
      </c>
      <c r="M1316" s="74">
        <f t="shared" si="104"/>
        <v>26.66</v>
      </c>
      <c r="N1316" s="74"/>
    </row>
    <row r="1317" spans="1:14" x14ac:dyDescent="0.25">
      <c r="A1317">
        <v>1302</v>
      </c>
      <c r="B1317" s="225">
        <v>39609</v>
      </c>
      <c r="C1317" s="74">
        <v>26.92</v>
      </c>
      <c r="D1317" s="74">
        <v>28.23</v>
      </c>
      <c r="E1317" s="74">
        <v>26.72</v>
      </c>
      <c r="F1317" s="74">
        <v>27.67</v>
      </c>
      <c r="G1317" s="75">
        <v>4859100</v>
      </c>
      <c r="H1317" s="74">
        <v>27.67</v>
      </c>
      <c r="I1317" s="81">
        <f t="shared" si="100"/>
        <v>1</v>
      </c>
      <c r="J1317" s="74">
        <f t="shared" si="101"/>
        <v>26.92</v>
      </c>
      <c r="K1317" s="74">
        <f t="shared" si="102"/>
        <v>28.23</v>
      </c>
      <c r="L1317" s="74">
        <f t="shared" si="103"/>
        <v>26.72</v>
      </c>
      <c r="M1317" s="74">
        <f t="shared" si="104"/>
        <v>27.67</v>
      </c>
      <c r="N1317" s="74"/>
    </row>
    <row r="1318" spans="1:14" x14ac:dyDescent="0.25">
      <c r="A1318">
        <v>1303</v>
      </c>
      <c r="B1318" s="225">
        <v>39608</v>
      </c>
      <c r="C1318" s="74">
        <v>28.21</v>
      </c>
      <c r="D1318" s="74">
        <v>28.65</v>
      </c>
      <c r="E1318" s="74">
        <v>27.12</v>
      </c>
      <c r="F1318" s="74">
        <v>27.43</v>
      </c>
      <c r="G1318" s="75">
        <v>5082700</v>
      </c>
      <c r="H1318" s="74">
        <v>27.43</v>
      </c>
      <c r="I1318" s="81">
        <f t="shared" si="100"/>
        <v>1</v>
      </c>
      <c r="J1318" s="74">
        <f t="shared" si="101"/>
        <v>28.21</v>
      </c>
      <c r="K1318" s="74">
        <f t="shared" si="102"/>
        <v>28.65</v>
      </c>
      <c r="L1318" s="74">
        <f t="shared" si="103"/>
        <v>27.12</v>
      </c>
      <c r="M1318" s="74">
        <f t="shared" si="104"/>
        <v>27.43</v>
      </c>
      <c r="N1318" s="74"/>
    </row>
    <row r="1319" spans="1:14" x14ac:dyDescent="0.25">
      <c r="A1319">
        <v>1304</v>
      </c>
      <c r="B1319" s="225">
        <v>39605</v>
      </c>
      <c r="C1319" s="74">
        <v>28.47</v>
      </c>
      <c r="D1319" s="74">
        <v>28.99</v>
      </c>
      <c r="E1319" s="74">
        <v>27.91</v>
      </c>
      <c r="F1319" s="74">
        <v>28.23</v>
      </c>
      <c r="G1319" s="75">
        <v>5908900</v>
      </c>
      <c r="H1319" s="74">
        <v>28.23</v>
      </c>
      <c r="I1319" s="81">
        <f t="shared" si="100"/>
        <v>1</v>
      </c>
      <c r="J1319" s="74">
        <f t="shared" si="101"/>
        <v>28.47</v>
      </c>
      <c r="K1319" s="74">
        <f t="shared" si="102"/>
        <v>28.99</v>
      </c>
      <c r="L1319" s="74">
        <f t="shared" si="103"/>
        <v>27.91</v>
      </c>
      <c r="M1319" s="74">
        <f t="shared" si="104"/>
        <v>28.23</v>
      </c>
      <c r="N1319" s="74"/>
    </row>
    <row r="1320" spans="1:14" x14ac:dyDescent="0.25">
      <c r="A1320">
        <v>1305</v>
      </c>
      <c r="B1320" s="225">
        <v>39604</v>
      </c>
      <c r="C1320" s="74">
        <v>29.26</v>
      </c>
      <c r="D1320" s="74">
        <v>29.5</v>
      </c>
      <c r="E1320" s="74">
        <v>27.68</v>
      </c>
      <c r="F1320" s="74">
        <v>28.07</v>
      </c>
      <c r="G1320" s="75">
        <v>14733600</v>
      </c>
      <c r="H1320" s="74">
        <v>28.07</v>
      </c>
      <c r="I1320" s="81">
        <f t="shared" si="100"/>
        <v>1</v>
      </c>
      <c r="J1320" s="74">
        <f t="shared" si="101"/>
        <v>29.26</v>
      </c>
      <c r="K1320" s="74">
        <f t="shared" si="102"/>
        <v>29.5</v>
      </c>
      <c r="L1320" s="74">
        <f t="shared" si="103"/>
        <v>27.68</v>
      </c>
      <c r="M1320" s="74">
        <f t="shared" si="104"/>
        <v>28.07</v>
      </c>
      <c r="N1320" s="74"/>
    </row>
    <row r="1321" spans="1:14" x14ac:dyDescent="0.25">
      <c r="A1321">
        <v>1306</v>
      </c>
      <c r="B1321" s="225">
        <v>39603</v>
      </c>
      <c r="C1321" s="74">
        <v>29.76</v>
      </c>
      <c r="D1321" s="74">
        <v>30.84</v>
      </c>
      <c r="E1321" s="74">
        <v>29.7</v>
      </c>
      <c r="F1321" s="74">
        <v>30.46</v>
      </c>
      <c r="G1321" s="75">
        <v>5024300</v>
      </c>
      <c r="H1321" s="74">
        <v>30.46</v>
      </c>
      <c r="I1321" s="81">
        <f t="shared" si="100"/>
        <v>1</v>
      </c>
      <c r="J1321" s="74">
        <f t="shared" si="101"/>
        <v>29.76</v>
      </c>
      <c r="K1321" s="74">
        <f t="shared" si="102"/>
        <v>30.84</v>
      </c>
      <c r="L1321" s="74">
        <f t="shared" si="103"/>
        <v>29.7</v>
      </c>
      <c r="M1321" s="74">
        <f t="shared" si="104"/>
        <v>30.46</v>
      </c>
      <c r="N1321" s="74"/>
    </row>
    <row r="1322" spans="1:14" x14ac:dyDescent="0.25">
      <c r="A1322">
        <v>1307</v>
      </c>
      <c r="B1322" s="225">
        <v>39602</v>
      </c>
      <c r="C1322" s="74">
        <v>30</v>
      </c>
      <c r="D1322" s="74">
        <v>30.17</v>
      </c>
      <c r="E1322" s="74">
        <v>29.47</v>
      </c>
      <c r="F1322" s="74">
        <v>30.04</v>
      </c>
      <c r="G1322" s="75">
        <v>3208500</v>
      </c>
      <c r="H1322" s="74">
        <v>30.04</v>
      </c>
      <c r="I1322" s="81">
        <f t="shared" si="100"/>
        <v>1</v>
      </c>
      <c r="J1322" s="74">
        <f t="shared" si="101"/>
        <v>30</v>
      </c>
      <c r="K1322" s="74">
        <f t="shared" si="102"/>
        <v>30.17</v>
      </c>
      <c r="L1322" s="74">
        <f t="shared" si="103"/>
        <v>29.47</v>
      </c>
      <c r="M1322" s="74">
        <f t="shared" si="104"/>
        <v>30.04</v>
      </c>
      <c r="N1322" s="74"/>
    </row>
    <row r="1323" spans="1:14" x14ac:dyDescent="0.25">
      <c r="A1323">
        <v>1308</v>
      </c>
      <c r="B1323" s="225">
        <v>39601</v>
      </c>
      <c r="C1323" s="74">
        <v>30.64</v>
      </c>
      <c r="D1323" s="74">
        <v>30.72</v>
      </c>
      <c r="E1323" s="74">
        <v>29.6</v>
      </c>
      <c r="F1323" s="74">
        <v>29.97</v>
      </c>
      <c r="G1323" s="75">
        <v>3874000</v>
      </c>
      <c r="H1323" s="74">
        <v>29.97</v>
      </c>
      <c r="I1323" s="81">
        <f t="shared" si="100"/>
        <v>1</v>
      </c>
      <c r="J1323" s="74">
        <f t="shared" si="101"/>
        <v>30.64</v>
      </c>
      <c r="K1323" s="74">
        <f t="shared" si="102"/>
        <v>30.72</v>
      </c>
      <c r="L1323" s="74">
        <f t="shared" si="103"/>
        <v>29.6</v>
      </c>
      <c r="M1323" s="74">
        <f t="shared" si="104"/>
        <v>29.97</v>
      </c>
      <c r="N1323" s="74"/>
    </row>
    <row r="1324" spans="1:14" x14ac:dyDescent="0.25">
      <c r="A1324">
        <v>1309</v>
      </c>
      <c r="B1324" s="225">
        <v>39598</v>
      </c>
      <c r="C1324" s="74">
        <v>29.65</v>
      </c>
      <c r="D1324" s="74">
        <v>30.66</v>
      </c>
      <c r="E1324" s="74">
        <v>29.5</v>
      </c>
      <c r="F1324" s="74">
        <v>30.56</v>
      </c>
      <c r="G1324" s="75">
        <v>3994200</v>
      </c>
      <c r="H1324" s="74">
        <v>30.56</v>
      </c>
      <c r="I1324" s="81">
        <f t="shared" si="100"/>
        <v>1</v>
      </c>
      <c r="J1324" s="74">
        <f t="shared" si="101"/>
        <v>29.65</v>
      </c>
      <c r="K1324" s="74">
        <f t="shared" si="102"/>
        <v>30.66</v>
      </c>
      <c r="L1324" s="74">
        <f t="shared" si="103"/>
        <v>29.5</v>
      </c>
      <c r="M1324" s="74">
        <f t="shared" si="104"/>
        <v>30.56</v>
      </c>
      <c r="N1324" s="74"/>
    </row>
    <row r="1325" spans="1:14" x14ac:dyDescent="0.25">
      <c r="A1325">
        <v>1310</v>
      </c>
      <c r="B1325" s="225">
        <v>39597</v>
      </c>
      <c r="C1325" s="74">
        <v>30.16</v>
      </c>
      <c r="D1325" s="74">
        <v>30.21</v>
      </c>
      <c r="E1325" s="74">
        <v>29.13</v>
      </c>
      <c r="F1325" s="74">
        <v>29.5</v>
      </c>
      <c r="G1325" s="75">
        <v>2876400</v>
      </c>
      <c r="H1325" s="74">
        <v>29.5</v>
      </c>
      <c r="I1325" s="81">
        <f t="shared" si="100"/>
        <v>1</v>
      </c>
      <c r="J1325" s="74">
        <f t="shared" si="101"/>
        <v>30.16</v>
      </c>
      <c r="K1325" s="74">
        <f t="shared" si="102"/>
        <v>30.21</v>
      </c>
      <c r="L1325" s="74">
        <f t="shared" si="103"/>
        <v>29.13</v>
      </c>
      <c r="M1325" s="74">
        <f t="shared" si="104"/>
        <v>29.5</v>
      </c>
      <c r="N1325" s="74"/>
    </row>
    <row r="1326" spans="1:14" x14ac:dyDescent="0.25">
      <c r="A1326">
        <v>1311</v>
      </c>
      <c r="B1326" s="225">
        <v>39596</v>
      </c>
      <c r="C1326" s="74">
        <v>29.7</v>
      </c>
      <c r="D1326" s="74">
        <v>30.21</v>
      </c>
      <c r="E1326" s="74">
        <v>29.62</v>
      </c>
      <c r="F1326" s="74">
        <v>30.01</v>
      </c>
      <c r="G1326" s="75">
        <v>4791700</v>
      </c>
      <c r="H1326" s="74">
        <v>30.01</v>
      </c>
      <c r="I1326" s="81">
        <f t="shared" si="100"/>
        <v>1</v>
      </c>
      <c r="J1326" s="74">
        <f t="shared" si="101"/>
        <v>29.7</v>
      </c>
      <c r="K1326" s="74">
        <f t="shared" si="102"/>
        <v>30.21</v>
      </c>
      <c r="L1326" s="74">
        <f t="shared" si="103"/>
        <v>29.62</v>
      </c>
      <c r="M1326" s="74">
        <f t="shared" si="104"/>
        <v>30.01</v>
      </c>
      <c r="N1326" s="74"/>
    </row>
    <row r="1327" spans="1:14" x14ac:dyDescent="0.25">
      <c r="A1327">
        <v>1312</v>
      </c>
      <c r="B1327" s="225">
        <v>39595</v>
      </c>
      <c r="C1327" s="74">
        <v>29.86</v>
      </c>
      <c r="D1327" s="74">
        <v>30.09</v>
      </c>
      <c r="E1327" s="74">
        <v>29.15</v>
      </c>
      <c r="F1327" s="74">
        <v>29.54</v>
      </c>
      <c r="G1327" s="75">
        <v>3788800</v>
      </c>
      <c r="H1327" s="74">
        <v>29.54</v>
      </c>
      <c r="I1327" s="81">
        <f t="shared" si="100"/>
        <v>1</v>
      </c>
      <c r="J1327" s="74">
        <f t="shared" si="101"/>
        <v>29.86</v>
      </c>
      <c r="K1327" s="74">
        <f t="shared" si="102"/>
        <v>30.09</v>
      </c>
      <c r="L1327" s="74">
        <f t="shared" si="103"/>
        <v>29.15</v>
      </c>
      <c r="M1327" s="74">
        <f t="shared" si="104"/>
        <v>29.54</v>
      </c>
      <c r="N1327" s="74"/>
    </row>
    <row r="1328" spans="1:14" x14ac:dyDescent="0.25">
      <c r="A1328">
        <v>1313</v>
      </c>
      <c r="B1328" s="225">
        <v>39591</v>
      </c>
      <c r="C1328" s="74">
        <v>30.2</v>
      </c>
      <c r="D1328" s="74">
        <v>30.38</v>
      </c>
      <c r="E1328" s="74">
        <v>29.16</v>
      </c>
      <c r="F1328" s="74">
        <v>29.87</v>
      </c>
      <c r="G1328" s="75">
        <v>2509700</v>
      </c>
      <c r="H1328" s="74">
        <v>29.87</v>
      </c>
      <c r="I1328" s="81">
        <f t="shared" si="100"/>
        <v>1</v>
      </c>
      <c r="J1328" s="74">
        <f t="shared" si="101"/>
        <v>30.2</v>
      </c>
      <c r="K1328" s="74">
        <f t="shared" si="102"/>
        <v>30.38</v>
      </c>
      <c r="L1328" s="74">
        <f t="shared" si="103"/>
        <v>29.16</v>
      </c>
      <c r="M1328" s="74">
        <f t="shared" si="104"/>
        <v>29.87</v>
      </c>
      <c r="N1328" s="74"/>
    </row>
    <row r="1329" spans="1:14" x14ac:dyDescent="0.25">
      <c r="A1329">
        <v>1314</v>
      </c>
      <c r="B1329" s="225">
        <v>39590</v>
      </c>
      <c r="C1329" s="74">
        <v>30.36</v>
      </c>
      <c r="D1329" s="74">
        <v>30.8</v>
      </c>
      <c r="E1329" s="74">
        <v>30</v>
      </c>
      <c r="F1329" s="74">
        <v>30.35</v>
      </c>
      <c r="G1329" s="75">
        <v>2787100</v>
      </c>
      <c r="H1329" s="74">
        <v>30.35</v>
      </c>
      <c r="I1329" s="81">
        <f t="shared" si="100"/>
        <v>1</v>
      </c>
      <c r="J1329" s="74">
        <f t="shared" si="101"/>
        <v>30.36</v>
      </c>
      <c r="K1329" s="74">
        <f t="shared" si="102"/>
        <v>30.8</v>
      </c>
      <c r="L1329" s="74">
        <f t="shared" si="103"/>
        <v>30</v>
      </c>
      <c r="M1329" s="74">
        <f t="shared" si="104"/>
        <v>30.35</v>
      </c>
      <c r="N1329" s="74"/>
    </row>
    <row r="1330" spans="1:14" x14ac:dyDescent="0.25">
      <c r="A1330">
        <v>1315</v>
      </c>
      <c r="B1330" s="225">
        <v>39589</v>
      </c>
      <c r="C1330" s="74">
        <v>30.84</v>
      </c>
      <c r="D1330" s="74">
        <v>31.4</v>
      </c>
      <c r="E1330" s="74">
        <v>29.84</v>
      </c>
      <c r="F1330" s="74">
        <v>30.31</v>
      </c>
      <c r="G1330" s="75">
        <v>4820700</v>
      </c>
      <c r="H1330" s="74">
        <v>30.31</v>
      </c>
      <c r="I1330" s="81">
        <f t="shared" si="100"/>
        <v>1</v>
      </c>
      <c r="J1330" s="74">
        <f t="shared" si="101"/>
        <v>30.84</v>
      </c>
      <c r="K1330" s="74">
        <f t="shared" si="102"/>
        <v>31.4</v>
      </c>
      <c r="L1330" s="74">
        <f t="shared" si="103"/>
        <v>29.84</v>
      </c>
      <c r="M1330" s="74">
        <f t="shared" si="104"/>
        <v>30.31</v>
      </c>
      <c r="N1330" s="74"/>
    </row>
    <row r="1331" spans="1:14" x14ac:dyDescent="0.25">
      <c r="A1331">
        <v>1316</v>
      </c>
      <c r="B1331" s="225">
        <v>39588</v>
      </c>
      <c r="C1331" s="74">
        <v>32.520000000000003</v>
      </c>
      <c r="D1331" s="74">
        <v>32.72</v>
      </c>
      <c r="E1331" s="74">
        <v>30.85</v>
      </c>
      <c r="F1331" s="74">
        <v>31.23</v>
      </c>
      <c r="G1331" s="75">
        <v>4835200</v>
      </c>
      <c r="H1331" s="74">
        <v>31.23</v>
      </c>
      <c r="I1331" s="81">
        <f t="shared" si="100"/>
        <v>1</v>
      </c>
      <c r="J1331" s="74">
        <f t="shared" si="101"/>
        <v>32.520000000000003</v>
      </c>
      <c r="K1331" s="74">
        <f t="shared" si="102"/>
        <v>32.72</v>
      </c>
      <c r="L1331" s="74">
        <f t="shared" si="103"/>
        <v>30.85</v>
      </c>
      <c r="M1331" s="74">
        <f t="shared" si="104"/>
        <v>31.23</v>
      </c>
      <c r="N1331" s="74"/>
    </row>
    <row r="1332" spans="1:14" x14ac:dyDescent="0.25">
      <c r="A1332">
        <v>1317</v>
      </c>
      <c r="B1332" s="225">
        <v>39587</v>
      </c>
      <c r="C1332" s="74">
        <v>33.299999999999997</v>
      </c>
      <c r="D1332" s="74">
        <v>33.86</v>
      </c>
      <c r="E1332" s="74">
        <v>32.659999999999997</v>
      </c>
      <c r="F1332" s="74">
        <v>32.81</v>
      </c>
      <c r="G1332" s="75">
        <v>2441100</v>
      </c>
      <c r="H1332" s="74">
        <v>32.81</v>
      </c>
      <c r="I1332" s="81">
        <f t="shared" si="100"/>
        <v>1</v>
      </c>
      <c r="J1332" s="74">
        <f t="shared" si="101"/>
        <v>33.299999999999997</v>
      </c>
      <c r="K1332" s="74">
        <f t="shared" si="102"/>
        <v>33.86</v>
      </c>
      <c r="L1332" s="74">
        <f t="shared" si="103"/>
        <v>32.659999999999997</v>
      </c>
      <c r="M1332" s="74">
        <f t="shared" si="104"/>
        <v>32.81</v>
      </c>
      <c r="N1332" s="74"/>
    </row>
    <row r="1333" spans="1:14" x14ac:dyDescent="0.25">
      <c r="A1333">
        <v>1318</v>
      </c>
      <c r="B1333" s="225">
        <v>39584</v>
      </c>
      <c r="C1333" s="74">
        <v>34.5</v>
      </c>
      <c r="D1333" s="74">
        <v>34.5</v>
      </c>
      <c r="E1333" s="74">
        <v>33.08</v>
      </c>
      <c r="F1333" s="74">
        <v>33.549999999999997</v>
      </c>
      <c r="G1333" s="75">
        <v>2851800</v>
      </c>
      <c r="H1333" s="74">
        <v>33.549999999999997</v>
      </c>
      <c r="I1333" s="81">
        <f t="shared" si="100"/>
        <v>1</v>
      </c>
      <c r="J1333" s="74">
        <f t="shared" si="101"/>
        <v>34.5</v>
      </c>
      <c r="K1333" s="74">
        <f t="shared" si="102"/>
        <v>34.5</v>
      </c>
      <c r="L1333" s="74">
        <f t="shared" si="103"/>
        <v>33.08</v>
      </c>
      <c r="M1333" s="74">
        <f t="shared" si="104"/>
        <v>33.549999999999997</v>
      </c>
      <c r="N1333" s="74"/>
    </row>
    <row r="1334" spans="1:14" x14ac:dyDescent="0.25">
      <c r="A1334">
        <v>1319</v>
      </c>
      <c r="B1334" s="225">
        <v>39583</v>
      </c>
      <c r="C1334" s="74">
        <v>34.47</v>
      </c>
      <c r="D1334" s="74">
        <v>34.799999999999997</v>
      </c>
      <c r="E1334" s="74">
        <v>33.82</v>
      </c>
      <c r="F1334" s="74">
        <v>34.57</v>
      </c>
      <c r="G1334" s="75">
        <v>1790800</v>
      </c>
      <c r="H1334" s="74">
        <v>34.57</v>
      </c>
      <c r="I1334" s="81">
        <f t="shared" si="100"/>
        <v>1</v>
      </c>
      <c r="J1334" s="74">
        <f t="shared" si="101"/>
        <v>34.47</v>
      </c>
      <c r="K1334" s="74">
        <f t="shared" si="102"/>
        <v>34.799999999999997</v>
      </c>
      <c r="L1334" s="74">
        <f t="shared" si="103"/>
        <v>33.82</v>
      </c>
      <c r="M1334" s="74">
        <f t="shared" si="104"/>
        <v>34.57</v>
      </c>
      <c r="N1334" s="74"/>
    </row>
    <row r="1335" spans="1:14" x14ac:dyDescent="0.25">
      <c r="A1335">
        <v>1320</v>
      </c>
      <c r="B1335" s="225">
        <v>39582</v>
      </c>
      <c r="C1335" s="74">
        <v>33.35</v>
      </c>
      <c r="D1335" s="74">
        <v>35.14</v>
      </c>
      <c r="E1335" s="74">
        <v>33.130000000000003</v>
      </c>
      <c r="F1335" s="74">
        <v>34.450000000000003</v>
      </c>
      <c r="G1335" s="75">
        <v>2767900</v>
      </c>
      <c r="H1335" s="74">
        <v>34.450000000000003</v>
      </c>
      <c r="I1335" s="81">
        <f t="shared" si="100"/>
        <v>1</v>
      </c>
      <c r="J1335" s="74">
        <f t="shared" si="101"/>
        <v>33.35</v>
      </c>
      <c r="K1335" s="74">
        <f t="shared" si="102"/>
        <v>35.14</v>
      </c>
      <c r="L1335" s="74">
        <f t="shared" si="103"/>
        <v>33.130000000000003</v>
      </c>
      <c r="M1335" s="74">
        <f t="shared" si="104"/>
        <v>34.450000000000003</v>
      </c>
      <c r="N1335" s="74"/>
    </row>
    <row r="1336" spans="1:14" x14ac:dyDescent="0.25">
      <c r="A1336">
        <v>1321</v>
      </c>
      <c r="B1336" s="225">
        <v>39581</v>
      </c>
      <c r="C1336" s="74">
        <v>33.53</v>
      </c>
      <c r="D1336" s="74">
        <v>33.840000000000003</v>
      </c>
      <c r="E1336" s="74">
        <v>32.94</v>
      </c>
      <c r="F1336" s="74">
        <v>33.130000000000003</v>
      </c>
      <c r="G1336" s="75">
        <v>1618400</v>
      </c>
      <c r="H1336" s="74">
        <v>33.130000000000003</v>
      </c>
      <c r="I1336" s="81">
        <f t="shared" si="100"/>
        <v>1</v>
      </c>
      <c r="J1336" s="74">
        <f t="shared" si="101"/>
        <v>33.53</v>
      </c>
      <c r="K1336" s="74">
        <f t="shared" si="102"/>
        <v>33.840000000000003</v>
      </c>
      <c r="L1336" s="74">
        <f t="shared" si="103"/>
        <v>32.94</v>
      </c>
      <c r="M1336" s="74">
        <f t="shared" si="104"/>
        <v>33.130000000000003</v>
      </c>
      <c r="N1336" s="74"/>
    </row>
    <row r="1337" spans="1:14" x14ac:dyDescent="0.25">
      <c r="A1337">
        <v>1322</v>
      </c>
      <c r="B1337" s="225">
        <v>39580</v>
      </c>
      <c r="C1337" s="74">
        <v>32.369999999999997</v>
      </c>
      <c r="D1337" s="74">
        <v>33.619999999999997</v>
      </c>
      <c r="E1337" s="74">
        <v>32.020000000000003</v>
      </c>
      <c r="F1337" s="74">
        <v>33.43</v>
      </c>
      <c r="G1337" s="75">
        <v>2510500</v>
      </c>
      <c r="H1337" s="74">
        <v>33.43</v>
      </c>
      <c r="I1337" s="81">
        <f t="shared" si="100"/>
        <v>1</v>
      </c>
      <c r="J1337" s="74">
        <f t="shared" si="101"/>
        <v>32.369999999999997</v>
      </c>
      <c r="K1337" s="74">
        <f t="shared" si="102"/>
        <v>33.619999999999997</v>
      </c>
      <c r="L1337" s="74">
        <f t="shared" si="103"/>
        <v>32.020000000000003</v>
      </c>
      <c r="M1337" s="74">
        <f t="shared" si="104"/>
        <v>33.43</v>
      </c>
      <c r="N1337" s="74"/>
    </row>
    <row r="1338" spans="1:14" x14ac:dyDescent="0.25">
      <c r="A1338">
        <v>1323</v>
      </c>
      <c r="B1338" s="225">
        <v>39577</v>
      </c>
      <c r="C1338" s="74">
        <v>32.85</v>
      </c>
      <c r="D1338" s="74">
        <v>33.01</v>
      </c>
      <c r="E1338" s="74">
        <v>32.22</v>
      </c>
      <c r="F1338" s="74">
        <v>32.369999999999997</v>
      </c>
      <c r="G1338" s="75">
        <v>1689500</v>
      </c>
      <c r="H1338" s="74">
        <v>32.369999999999997</v>
      </c>
      <c r="I1338" s="81">
        <f t="shared" si="100"/>
        <v>1</v>
      </c>
      <c r="J1338" s="74">
        <f t="shared" si="101"/>
        <v>32.85</v>
      </c>
      <c r="K1338" s="74">
        <f t="shared" si="102"/>
        <v>33.01</v>
      </c>
      <c r="L1338" s="74">
        <f t="shared" si="103"/>
        <v>32.22</v>
      </c>
      <c r="M1338" s="74">
        <f t="shared" si="104"/>
        <v>32.369999999999997</v>
      </c>
      <c r="N1338" s="74"/>
    </row>
    <row r="1339" spans="1:14" x14ac:dyDescent="0.25">
      <c r="A1339">
        <v>1324</v>
      </c>
      <c r="B1339" s="225">
        <v>39576</v>
      </c>
      <c r="C1339" s="74">
        <v>32.82</v>
      </c>
      <c r="D1339" s="74">
        <v>33.47</v>
      </c>
      <c r="E1339" s="74">
        <v>32.43</v>
      </c>
      <c r="F1339" s="74">
        <v>33.14</v>
      </c>
      <c r="G1339" s="75">
        <v>2043800</v>
      </c>
      <c r="H1339" s="74">
        <v>33.14</v>
      </c>
      <c r="I1339" s="81">
        <f t="shared" si="100"/>
        <v>1</v>
      </c>
      <c r="J1339" s="74">
        <f t="shared" si="101"/>
        <v>32.82</v>
      </c>
      <c r="K1339" s="74">
        <f t="shared" si="102"/>
        <v>33.47</v>
      </c>
      <c r="L1339" s="74">
        <f t="shared" si="103"/>
        <v>32.43</v>
      </c>
      <c r="M1339" s="74">
        <f t="shared" si="104"/>
        <v>33.14</v>
      </c>
      <c r="N1339" s="74"/>
    </row>
    <row r="1340" spans="1:14" x14ac:dyDescent="0.25">
      <c r="A1340">
        <v>1325</v>
      </c>
      <c r="B1340" s="225">
        <v>39575</v>
      </c>
      <c r="C1340" s="74">
        <v>32.409999999999997</v>
      </c>
      <c r="D1340" s="74">
        <v>33.659999999999997</v>
      </c>
      <c r="E1340" s="74">
        <v>32.19</v>
      </c>
      <c r="F1340" s="74">
        <v>32.659999999999997</v>
      </c>
      <c r="G1340" s="75">
        <v>3593800</v>
      </c>
      <c r="H1340" s="74">
        <v>32.659999999999997</v>
      </c>
      <c r="I1340" s="81">
        <f t="shared" si="100"/>
        <v>1</v>
      </c>
      <c r="J1340" s="74">
        <f t="shared" si="101"/>
        <v>32.409999999999997</v>
      </c>
      <c r="K1340" s="74">
        <f t="shared" si="102"/>
        <v>33.659999999999997</v>
      </c>
      <c r="L1340" s="74">
        <f t="shared" si="103"/>
        <v>32.19</v>
      </c>
      <c r="M1340" s="74">
        <f t="shared" si="104"/>
        <v>32.659999999999997</v>
      </c>
      <c r="N1340" s="74"/>
    </row>
    <row r="1341" spans="1:14" x14ac:dyDescent="0.25">
      <c r="A1341">
        <v>1326</v>
      </c>
      <c r="B1341" s="225">
        <v>39574</v>
      </c>
      <c r="C1341" s="74">
        <v>32.119999999999997</v>
      </c>
      <c r="D1341" s="74">
        <v>32.44</v>
      </c>
      <c r="E1341" s="74">
        <v>31.52</v>
      </c>
      <c r="F1341" s="74">
        <v>32.32</v>
      </c>
      <c r="G1341" s="75">
        <v>2687400</v>
      </c>
      <c r="H1341" s="74">
        <v>32.32</v>
      </c>
      <c r="I1341" s="81">
        <f t="shared" si="100"/>
        <v>1</v>
      </c>
      <c r="J1341" s="74">
        <f t="shared" si="101"/>
        <v>32.119999999999997</v>
      </c>
      <c r="K1341" s="74">
        <f t="shared" si="102"/>
        <v>32.44</v>
      </c>
      <c r="L1341" s="74">
        <f t="shared" si="103"/>
        <v>31.52</v>
      </c>
      <c r="M1341" s="74">
        <f t="shared" si="104"/>
        <v>32.32</v>
      </c>
      <c r="N1341" s="74"/>
    </row>
    <row r="1342" spans="1:14" x14ac:dyDescent="0.25">
      <c r="A1342">
        <v>1327</v>
      </c>
      <c r="B1342" s="225">
        <v>39573</v>
      </c>
      <c r="C1342" s="74">
        <v>33.18</v>
      </c>
      <c r="D1342" s="74">
        <v>33.18</v>
      </c>
      <c r="E1342" s="74">
        <v>31.88</v>
      </c>
      <c r="F1342" s="74">
        <v>32.049999999999997</v>
      </c>
      <c r="G1342" s="75">
        <v>2882100</v>
      </c>
      <c r="H1342" s="74">
        <v>32.049999999999997</v>
      </c>
      <c r="I1342" s="81">
        <f t="shared" si="100"/>
        <v>1</v>
      </c>
      <c r="J1342" s="74">
        <f t="shared" si="101"/>
        <v>33.18</v>
      </c>
      <c r="K1342" s="74">
        <f t="shared" si="102"/>
        <v>33.18</v>
      </c>
      <c r="L1342" s="74">
        <f t="shared" si="103"/>
        <v>31.88</v>
      </c>
      <c r="M1342" s="74">
        <f t="shared" si="104"/>
        <v>32.049999999999997</v>
      </c>
      <c r="N1342" s="74"/>
    </row>
    <row r="1343" spans="1:14" x14ac:dyDescent="0.25">
      <c r="A1343">
        <v>1328</v>
      </c>
      <c r="B1343" s="225">
        <v>39570</v>
      </c>
      <c r="C1343" s="74">
        <v>34.15</v>
      </c>
      <c r="D1343" s="74">
        <v>34.5</v>
      </c>
      <c r="E1343" s="74">
        <v>32.67</v>
      </c>
      <c r="F1343" s="74">
        <v>33</v>
      </c>
      <c r="G1343" s="75">
        <v>3503200</v>
      </c>
      <c r="H1343" s="74">
        <v>33</v>
      </c>
      <c r="I1343" s="81">
        <f t="shared" si="100"/>
        <v>1</v>
      </c>
      <c r="J1343" s="74">
        <f t="shared" si="101"/>
        <v>34.15</v>
      </c>
      <c r="K1343" s="74">
        <f t="shared" si="102"/>
        <v>34.5</v>
      </c>
      <c r="L1343" s="74">
        <f t="shared" si="103"/>
        <v>32.67</v>
      </c>
      <c r="M1343" s="74">
        <f t="shared" si="104"/>
        <v>33</v>
      </c>
      <c r="N1343" s="74"/>
    </row>
    <row r="1344" spans="1:14" x14ac:dyDescent="0.25">
      <c r="A1344">
        <v>1329</v>
      </c>
      <c r="B1344" s="225">
        <v>39569</v>
      </c>
      <c r="C1344" s="74">
        <v>33.67</v>
      </c>
      <c r="D1344" s="74">
        <v>34.32</v>
      </c>
      <c r="E1344" s="74">
        <v>33.67</v>
      </c>
      <c r="F1344" s="74">
        <v>33.78</v>
      </c>
      <c r="G1344" s="75">
        <v>3284400</v>
      </c>
      <c r="H1344" s="74">
        <v>33.78</v>
      </c>
      <c r="I1344" s="81">
        <f t="shared" si="100"/>
        <v>1</v>
      </c>
      <c r="J1344" s="74">
        <f t="shared" si="101"/>
        <v>33.67</v>
      </c>
      <c r="K1344" s="74">
        <f t="shared" si="102"/>
        <v>34.32</v>
      </c>
      <c r="L1344" s="74">
        <f t="shared" si="103"/>
        <v>33.67</v>
      </c>
      <c r="M1344" s="74">
        <f t="shared" si="104"/>
        <v>33.78</v>
      </c>
      <c r="N1344" s="74"/>
    </row>
    <row r="1345" spans="1:14" x14ac:dyDescent="0.25">
      <c r="A1345">
        <v>1330</v>
      </c>
      <c r="B1345" s="225">
        <v>39568</v>
      </c>
      <c r="C1345" s="74">
        <v>34.08</v>
      </c>
      <c r="D1345" s="74">
        <v>34.49</v>
      </c>
      <c r="E1345" s="74">
        <v>33.619999999999997</v>
      </c>
      <c r="F1345" s="74">
        <v>33.81</v>
      </c>
      <c r="G1345" s="75">
        <v>3099200</v>
      </c>
      <c r="H1345" s="74">
        <v>33.81</v>
      </c>
      <c r="I1345" s="81">
        <f t="shared" si="100"/>
        <v>1</v>
      </c>
      <c r="J1345" s="74">
        <f t="shared" si="101"/>
        <v>34.08</v>
      </c>
      <c r="K1345" s="74">
        <f t="shared" si="102"/>
        <v>34.49</v>
      </c>
      <c r="L1345" s="74">
        <f t="shared" si="103"/>
        <v>33.619999999999997</v>
      </c>
      <c r="M1345" s="74">
        <f t="shared" si="104"/>
        <v>33.81</v>
      </c>
      <c r="N1345" s="74"/>
    </row>
    <row r="1346" spans="1:14" x14ac:dyDescent="0.25">
      <c r="A1346">
        <v>1331</v>
      </c>
      <c r="B1346" s="225">
        <v>39567</v>
      </c>
      <c r="C1346" s="74">
        <v>34.18</v>
      </c>
      <c r="D1346" s="74">
        <v>34.74</v>
      </c>
      <c r="E1346" s="74">
        <v>33.67</v>
      </c>
      <c r="F1346" s="74">
        <v>33.85</v>
      </c>
      <c r="G1346" s="75">
        <v>3043600</v>
      </c>
      <c r="H1346" s="74">
        <v>33.85</v>
      </c>
      <c r="I1346" s="81">
        <f t="shared" si="100"/>
        <v>1</v>
      </c>
      <c r="J1346" s="74">
        <f t="shared" si="101"/>
        <v>34.18</v>
      </c>
      <c r="K1346" s="74">
        <f t="shared" si="102"/>
        <v>34.74</v>
      </c>
      <c r="L1346" s="74">
        <f t="shared" si="103"/>
        <v>33.67</v>
      </c>
      <c r="M1346" s="74">
        <f t="shared" si="104"/>
        <v>33.85</v>
      </c>
      <c r="N1346" s="74"/>
    </row>
    <row r="1347" spans="1:14" x14ac:dyDescent="0.25">
      <c r="A1347">
        <v>1332</v>
      </c>
      <c r="B1347" s="225">
        <v>39566</v>
      </c>
      <c r="C1347" s="74">
        <v>35.520000000000003</v>
      </c>
      <c r="D1347" s="74">
        <v>35.65</v>
      </c>
      <c r="E1347" s="74">
        <v>34</v>
      </c>
      <c r="F1347" s="74">
        <v>34.08</v>
      </c>
      <c r="G1347" s="75">
        <v>3754100</v>
      </c>
      <c r="H1347" s="74">
        <v>34.08</v>
      </c>
      <c r="I1347" s="81">
        <f t="shared" si="100"/>
        <v>1</v>
      </c>
      <c r="J1347" s="74">
        <f t="shared" si="101"/>
        <v>35.520000000000003</v>
      </c>
      <c r="K1347" s="74">
        <f t="shared" si="102"/>
        <v>35.65</v>
      </c>
      <c r="L1347" s="74">
        <f t="shared" si="103"/>
        <v>34</v>
      </c>
      <c r="M1347" s="74">
        <f t="shared" si="104"/>
        <v>34.08</v>
      </c>
      <c r="N1347" s="74"/>
    </row>
    <row r="1348" spans="1:14" x14ac:dyDescent="0.25">
      <c r="A1348">
        <v>1333</v>
      </c>
      <c r="B1348" s="225">
        <v>39563</v>
      </c>
      <c r="C1348" s="74">
        <v>34.75</v>
      </c>
      <c r="D1348" s="74">
        <v>35.82</v>
      </c>
      <c r="E1348" s="74">
        <v>34.57</v>
      </c>
      <c r="F1348" s="74">
        <v>35.6</v>
      </c>
      <c r="G1348" s="75">
        <v>2608800</v>
      </c>
      <c r="H1348" s="74">
        <v>35.6</v>
      </c>
      <c r="I1348" s="81">
        <f t="shared" si="100"/>
        <v>1</v>
      </c>
      <c r="J1348" s="74">
        <f t="shared" si="101"/>
        <v>34.75</v>
      </c>
      <c r="K1348" s="74">
        <f t="shared" si="102"/>
        <v>35.82</v>
      </c>
      <c r="L1348" s="74">
        <f t="shared" si="103"/>
        <v>34.57</v>
      </c>
      <c r="M1348" s="74">
        <f t="shared" si="104"/>
        <v>35.6</v>
      </c>
      <c r="N1348" s="74"/>
    </row>
    <row r="1349" spans="1:14" x14ac:dyDescent="0.25">
      <c r="A1349">
        <v>1334</v>
      </c>
      <c r="B1349" s="225">
        <v>39562</v>
      </c>
      <c r="C1349" s="74">
        <v>34</v>
      </c>
      <c r="D1349" s="74">
        <v>35.200000000000003</v>
      </c>
      <c r="E1349" s="74">
        <v>33.76</v>
      </c>
      <c r="F1349" s="74">
        <v>34.729999999999997</v>
      </c>
      <c r="G1349" s="75">
        <v>2258100</v>
      </c>
      <c r="H1349" s="74">
        <v>34.729999999999997</v>
      </c>
      <c r="I1349" s="81">
        <f t="shared" si="100"/>
        <v>1</v>
      </c>
      <c r="J1349" s="74">
        <f t="shared" si="101"/>
        <v>34</v>
      </c>
      <c r="K1349" s="74">
        <f t="shared" si="102"/>
        <v>35.200000000000003</v>
      </c>
      <c r="L1349" s="74">
        <f t="shared" si="103"/>
        <v>33.76</v>
      </c>
      <c r="M1349" s="74">
        <f t="shared" si="104"/>
        <v>34.729999999999997</v>
      </c>
      <c r="N1349" s="74"/>
    </row>
    <row r="1350" spans="1:14" x14ac:dyDescent="0.25">
      <c r="A1350">
        <v>1335</v>
      </c>
      <c r="B1350" s="225">
        <v>39561</v>
      </c>
      <c r="C1350" s="74">
        <v>33.33</v>
      </c>
      <c r="D1350" s="74">
        <v>34.1</v>
      </c>
      <c r="E1350" s="74">
        <v>32.93</v>
      </c>
      <c r="F1350" s="74">
        <v>33.93</v>
      </c>
      <c r="G1350" s="75">
        <v>1845400</v>
      </c>
      <c r="H1350" s="74">
        <v>33.93</v>
      </c>
      <c r="I1350" s="81">
        <f t="shared" si="100"/>
        <v>1</v>
      </c>
      <c r="J1350" s="74">
        <f t="shared" si="101"/>
        <v>33.33</v>
      </c>
      <c r="K1350" s="74">
        <f t="shared" si="102"/>
        <v>34.1</v>
      </c>
      <c r="L1350" s="74">
        <f t="shared" si="103"/>
        <v>32.93</v>
      </c>
      <c r="M1350" s="74">
        <f t="shared" si="104"/>
        <v>33.93</v>
      </c>
      <c r="N1350" s="74"/>
    </row>
    <row r="1351" spans="1:14" x14ac:dyDescent="0.25">
      <c r="A1351">
        <v>1336</v>
      </c>
      <c r="B1351" s="225">
        <v>39560</v>
      </c>
      <c r="C1351" s="74">
        <v>33.520000000000003</v>
      </c>
      <c r="D1351" s="74">
        <v>33.700000000000003</v>
      </c>
      <c r="E1351" s="74">
        <v>32.6</v>
      </c>
      <c r="F1351" s="74">
        <v>33.090000000000003</v>
      </c>
      <c r="G1351" s="75">
        <v>1832900</v>
      </c>
      <c r="H1351" s="74">
        <v>33.090000000000003</v>
      </c>
      <c r="I1351" s="81">
        <f t="shared" si="100"/>
        <v>1</v>
      </c>
      <c r="J1351" s="74">
        <f t="shared" si="101"/>
        <v>33.520000000000003</v>
      </c>
      <c r="K1351" s="74">
        <f t="shared" si="102"/>
        <v>33.700000000000003</v>
      </c>
      <c r="L1351" s="74">
        <f t="shared" si="103"/>
        <v>32.6</v>
      </c>
      <c r="M1351" s="74">
        <f t="shared" si="104"/>
        <v>33.090000000000003</v>
      </c>
      <c r="N1351" s="74"/>
    </row>
    <row r="1352" spans="1:14" x14ac:dyDescent="0.25">
      <c r="A1352">
        <v>1337</v>
      </c>
      <c r="B1352" s="225">
        <v>39559</v>
      </c>
      <c r="C1352" s="74">
        <v>33.06</v>
      </c>
      <c r="D1352" s="74">
        <v>34.11</v>
      </c>
      <c r="E1352" s="74">
        <v>32.89</v>
      </c>
      <c r="F1352" s="74">
        <v>33.869999999999997</v>
      </c>
      <c r="G1352" s="75">
        <v>2377400</v>
      </c>
      <c r="H1352" s="74">
        <v>33.869999999999997</v>
      </c>
      <c r="I1352" s="81">
        <f t="shared" si="100"/>
        <v>1</v>
      </c>
      <c r="J1352" s="74">
        <f t="shared" si="101"/>
        <v>33.06</v>
      </c>
      <c r="K1352" s="74">
        <f t="shared" si="102"/>
        <v>34.11</v>
      </c>
      <c r="L1352" s="74">
        <f t="shared" si="103"/>
        <v>32.89</v>
      </c>
      <c r="M1352" s="74">
        <f t="shared" si="104"/>
        <v>33.869999999999997</v>
      </c>
      <c r="N1352" s="74"/>
    </row>
    <row r="1353" spans="1:14" x14ac:dyDescent="0.25">
      <c r="A1353">
        <v>1338</v>
      </c>
      <c r="B1353" s="225">
        <v>39556</v>
      </c>
      <c r="C1353" s="74">
        <v>31.79</v>
      </c>
      <c r="D1353" s="74">
        <v>33.68</v>
      </c>
      <c r="E1353" s="74">
        <v>31.71</v>
      </c>
      <c r="F1353" s="74">
        <v>33.020000000000003</v>
      </c>
      <c r="G1353" s="75">
        <v>3093300</v>
      </c>
      <c r="H1353" s="74">
        <v>33.020000000000003</v>
      </c>
      <c r="I1353" s="81">
        <f t="shared" si="100"/>
        <v>1</v>
      </c>
      <c r="J1353" s="74">
        <f t="shared" si="101"/>
        <v>31.79</v>
      </c>
      <c r="K1353" s="74">
        <f t="shared" si="102"/>
        <v>33.68</v>
      </c>
      <c r="L1353" s="74">
        <f t="shared" si="103"/>
        <v>31.71</v>
      </c>
      <c r="M1353" s="74">
        <f t="shared" si="104"/>
        <v>33.020000000000003</v>
      </c>
      <c r="N1353" s="74"/>
    </row>
    <row r="1354" spans="1:14" x14ac:dyDescent="0.25">
      <c r="A1354">
        <v>1339</v>
      </c>
      <c r="B1354" s="225">
        <v>39555</v>
      </c>
      <c r="C1354" s="74">
        <v>31.79</v>
      </c>
      <c r="D1354" s="74">
        <v>32.229999999999997</v>
      </c>
      <c r="E1354" s="74">
        <v>31.14</v>
      </c>
      <c r="F1354" s="74">
        <v>31.63</v>
      </c>
      <c r="G1354" s="75">
        <v>1634300</v>
      </c>
      <c r="H1354" s="74">
        <v>31.63</v>
      </c>
      <c r="I1354" s="81">
        <f t="shared" si="100"/>
        <v>1</v>
      </c>
      <c r="J1354" s="74">
        <f t="shared" si="101"/>
        <v>31.79</v>
      </c>
      <c r="K1354" s="74">
        <f t="shared" si="102"/>
        <v>32.229999999999997</v>
      </c>
      <c r="L1354" s="74">
        <f t="shared" si="103"/>
        <v>31.14</v>
      </c>
      <c r="M1354" s="74">
        <f t="shared" si="104"/>
        <v>31.63</v>
      </c>
      <c r="N1354" s="74"/>
    </row>
    <row r="1355" spans="1:14" x14ac:dyDescent="0.25">
      <c r="A1355">
        <v>1340</v>
      </c>
      <c r="B1355" s="225">
        <v>39554</v>
      </c>
      <c r="C1355" s="74">
        <v>31.16</v>
      </c>
      <c r="D1355" s="74">
        <v>32.28</v>
      </c>
      <c r="E1355" s="74">
        <v>31.08</v>
      </c>
      <c r="F1355" s="74">
        <v>31.95</v>
      </c>
      <c r="G1355" s="75">
        <v>3152600</v>
      </c>
      <c r="H1355" s="74">
        <v>31.95</v>
      </c>
      <c r="I1355" s="81">
        <f t="shared" si="100"/>
        <v>1</v>
      </c>
      <c r="J1355" s="74">
        <f t="shared" si="101"/>
        <v>31.16</v>
      </c>
      <c r="K1355" s="74">
        <f t="shared" si="102"/>
        <v>32.28</v>
      </c>
      <c r="L1355" s="74">
        <f t="shared" si="103"/>
        <v>31.08</v>
      </c>
      <c r="M1355" s="74">
        <f t="shared" si="104"/>
        <v>31.95</v>
      </c>
      <c r="N1355" s="74"/>
    </row>
    <row r="1356" spans="1:14" x14ac:dyDescent="0.25">
      <c r="A1356">
        <v>1341</v>
      </c>
      <c r="B1356" s="225">
        <v>39553</v>
      </c>
      <c r="C1356" s="74">
        <v>31.38</v>
      </c>
      <c r="D1356" s="74">
        <v>31.39</v>
      </c>
      <c r="E1356" s="74">
        <v>30.44</v>
      </c>
      <c r="F1356" s="74">
        <v>30.57</v>
      </c>
      <c r="G1356" s="75">
        <v>2521400</v>
      </c>
      <c r="H1356" s="74">
        <v>30.57</v>
      </c>
      <c r="I1356" s="81">
        <f t="shared" si="100"/>
        <v>1</v>
      </c>
      <c r="J1356" s="74">
        <f t="shared" si="101"/>
        <v>31.38</v>
      </c>
      <c r="K1356" s="74">
        <f t="shared" si="102"/>
        <v>31.39</v>
      </c>
      <c r="L1356" s="74">
        <f t="shared" si="103"/>
        <v>30.44</v>
      </c>
      <c r="M1356" s="74">
        <f t="shared" si="104"/>
        <v>30.57</v>
      </c>
      <c r="N1356" s="74"/>
    </row>
    <row r="1357" spans="1:14" x14ac:dyDescent="0.25">
      <c r="A1357">
        <v>1342</v>
      </c>
      <c r="B1357" s="225">
        <v>39552</v>
      </c>
      <c r="C1357" s="74">
        <v>30.52</v>
      </c>
      <c r="D1357" s="74">
        <v>31.77</v>
      </c>
      <c r="E1357" s="74">
        <v>30.5</v>
      </c>
      <c r="F1357" s="74">
        <v>31</v>
      </c>
      <c r="G1357" s="75">
        <v>1847600</v>
      </c>
      <c r="H1357" s="74">
        <v>31</v>
      </c>
      <c r="I1357" s="81">
        <f t="shared" si="100"/>
        <v>1</v>
      </c>
      <c r="J1357" s="74">
        <f t="shared" si="101"/>
        <v>30.52</v>
      </c>
      <c r="K1357" s="74">
        <f t="shared" si="102"/>
        <v>31.77</v>
      </c>
      <c r="L1357" s="74">
        <f t="shared" si="103"/>
        <v>30.5</v>
      </c>
      <c r="M1357" s="74">
        <f t="shared" si="104"/>
        <v>31</v>
      </c>
      <c r="N1357" s="74"/>
    </row>
    <row r="1358" spans="1:14" x14ac:dyDescent="0.25">
      <c r="A1358">
        <v>1343</v>
      </c>
      <c r="B1358" s="225">
        <v>39549</v>
      </c>
      <c r="C1358" s="74">
        <v>30.76</v>
      </c>
      <c r="D1358" s="74">
        <v>31.02</v>
      </c>
      <c r="E1358" s="74">
        <v>30.25</v>
      </c>
      <c r="F1358" s="74">
        <v>30.88</v>
      </c>
      <c r="G1358" s="75">
        <v>2102200</v>
      </c>
      <c r="H1358" s="74">
        <v>30.88</v>
      </c>
      <c r="I1358" s="81">
        <f t="shared" si="100"/>
        <v>1</v>
      </c>
      <c r="J1358" s="74">
        <f t="shared" si="101"/>
        <v>30.76</v>
      </c>
      <c r="K1358" s="74">
        <f t="shared" si="102"/>
        <v>31.02</v>
      </c>
      <c r="L1358" s="74">
        <f t="shared" si="103"/>
        <v>30.25</v>
      </c>
      <c r="M1358" s="74">
        <f t="shared" si="104"/>
        <v>30.88</v>
      </c>
      <c r="N1358" s="74"/>
    </row>
    <row r="1359" spans="1:14" x14ac:dyDescent="0.25">
      <c r="A1359">
        <v>1344</v>
      </c>
      <c r="B1359" s="225">
        <v>39548</v>
      </c>
      <c r="C1359" s="74">
        <v>31.53</v>
      </c>
      <c r="D1359" s="74">
        <v>31.82</v>
      </c>
      <c r="E1359" s="74">
        <v>30.14</v>
      </c>
      <c r="F1359" s="74">
        <v>31.15</v>
      </c>
      <c r="G1359" s="75">
        <v>2474000</v>
      </c>
      <c r="H1359" s="74">
        <v>31.15</v>
      </c>
      <c r="I1359" s="81">
        <f t="shared" si="100"/>
        <v>1</v>
      </c>
      <c r="J1359" s="74">
        <f t="shared" si="101"/>
        <v>31.53</v>
      </c>
      <c r="K1359" s="74">
        <f t="shared" si="102"/>
        <v>31.82</v>
      </c>
      <c r="L1359" s="74">
        <f t="shared" si="103"/>
        <v>30.14</v>
      </c>
      <c r="M1359" s="74">
        <f t="shared" si="104"/>
        <v>31.15</v>
      </c>
      <c r="N1359" s="74"/>
    </row>
    <row r="1360" spans="1:14" x14ac:dyDescent="0.25">
      <c r="A1360">
        <v>1345</v>
      </c>
      <c r="B1360" s="225">
        <v>39547</v>
      </c>
      <c r="C1360" s="74">
        <v>32.43</v>
      </c>
      <c r="D1360" s="74">
        <v>32.75</v>
      </c>
      <c r="E1360" s="74">
        <v>31.19</v>
      </c>
      <c r="F1360" s="74">
        <v>31.59</v>
      </c>
      <c r="G1360" s="75">
        <v>2799400</v>
      </c>
      <c r="H1360" s="74">
        <v>31.59</v>
      </c>
      <c r="I1360" s="81">
        <f t="shared" si="100"/>
        <v>1</v>
      </c>
      <c r="J1360" s="74">
        <f t="shared" si="101"/>
        <v>32.43</v>
      </c>
      <c r="K1360" s="74">
        <f t="shared" si="102"/>
        <v>32.75</v>
      </c>
      <c r="L1360" s="74">
        <f t="shared" si="103"/>
        <v>31.19</v>
      </c>
      <c r="M1360" s="74">
        <f t="shared" si="104"/>
        <v>31.59</v>
      </c>
      <c r="N1360" s="74"/>
    </row>
    <row r="1361" spans="1:14" x14ac:dyDescent="0.25">
      <c r="A1361">
        <v>1346</v>
      </c>
      <c r="B1361" s="225">
        <v>39546</v>
      </c>
      <c r="C1361" s="74">
        <v>32.06</v>
      </c>
      <c r="D1361" s="74">
        <v>32.71</v>
      </c>
      <c r="E1361" s="74">
        <v>31.85</v>
      </c>
      <c r="F1361" s="74">
        <v>32.520000000000003</v>
      </c>
      <c r="G1361" s="75">
        <v>1787500</v>
      </c>
      <c r="H1361" s="74">
        <v>32.520000000000003</v>
      </c>
      <c r="I1361" s="81">
        <f t="shared" ref="I1361:I1424" si="105">H1361/F1361</f>
        <v>1</v>
      </c>
      <c r="J1361" s="74">
        <f t="shared" ref="J1361:J1424" si="106">ROUND($I1361*C1361,2)</f>
        <v>32.06</v>
      </c>
      <c r="K1361" s="74">
        <f t="shared" ref="K1361:K1424" si="107">ROUND($I1361*D1361,2)</f>
        <v>32.71</v>
      </c>
      <c r="L1361" s="74">
        <f t="shared" ref="L1361:L1424" si="108">ROUND($I1361*E1361,2)</f>
        <v>31.85</v>
      </c>
      <c r="M1361" s="74">
        <f t="shared" ref="M1361:M1424" si="109">ROUND($I1361*F1361,2)</f>
        <v>32.520000000000003</v>
      </c>
      <c r="N1361" s="74"/>
    </row>
    <row r="1362" spans="1:14" x14ac:dyDescent="0.25">
      <c r="A1362">
        <v>1347</v>
      </c>
      <c r="B1362" s="225">
        <v>39545</v>
      </c>
      <c r="C1362" s="74">
        <v>32.81</v>
      </c>
      <c r="D1362" s="74">
        <v>33.130000000000003</v>
      </c>
      <c r="E1362" s="74">
        <v>32.28</v>
      </c>
      <c r="F1362" s="74">
        <v>32.479999999999997</v>
      </c>
      <c r="G1362" s="75">
        <v>1995300</v>
      </c>
      <c r="H1362" s="74">
        <v>32.479999999999997</v>
      </c>
      <c r="I1362" s="81">
        <f t="shared" si="105"/>
        <v>1</v>
      </c>
      <c r="J1362" s="74">
        <f t="shared" si="106"/>
        <v>32.81</v>
      </c>
      <c r="K1362" s="74">
        <f t="shared" si="107"/>
        <v>33.130000000000003</v>
      </c>
      <c r="L1362" s="74">
        <f t="shared" si="108"/>
        <v>32.28</v>
      </c>
      <c r="M1362" s="74">
        <f t="shared" si="109"/>
        <v>32.479999999999997</v>
      </c>
      <c r="N1362" s="74"/>
    </row>
    <row r="1363" spans="1:14" x14ac:dyDescent="0.25">
      <c r="A1363">
        <v>1348</v>
      </c>
      <c r="B1363" s="225">
        <v>39542</v>
      </c>
      <c r="C1363" s="74">
        <v>32.770000000000003</v>
      </c>
      <c r="D1363" s="74">
        <v>32.96</v>
      </c>
      <c r="E1363" s="74">
        <v>32.130000000000003</v>
      </c>
      <c r="F1363" s="74">
        <v>32.590000000000003</v>
      </c>
      <c r="G1363" s="75">
        <v>1971800</v>
      </c>
      <c r="H1363" s="74">
        <v>32.590000000000003</v>
      </c>
      <c r="I1363" s="81">
        <f t="shared" si="105"/>
        <v>1</v>
      </c>
      <c r="J1363" s="74">
        <f t="shared" si="106"/>
        <v>32.770000000000003</v>
      </c>
      <c r="K1363" s="74">
        <f t="shared" si="107"/>
        <v>32.96</v>
      </c>
      <c r="L1363" s="74">
        <f t="shared" si="108"/>
        <v>32.130000000000003</v>
      </c>
      <c r="M1363" s="74">
        <f t="shared" si="109"/>
        <v>32.590000000000003</v>
      </c>
      <c r="N1363" s="74"/>
    </row>
    <row r="1364" spans="1:14" x14ac:dyDescent="0.25">
      <c r="A1364">
        <v>1349</v>
      </c>
      <c r="B1364" s="225">
        <v>39541</v>
      </c>
      <c r="C1364" s="74">
        <v>31.9</v>
      </c>
      <c r="D1364" s="74">
        <v>32.97</v>
      </c>
      <c r="E1364" s="74">
        <v>31.66</v>
      </c>
      <c r="F1364" s="74">
        <v>32.49</v>
      </c>
      <c r="G1364" s="75">
        <v>2655500</v>
      </c>
      <c r="H1364" s="74">
        <v>32.49</v>
      </c>
      <c r="I1364" s="81">
        <f t="shared" si="105"/>
        <v>1</v>
      </c>
      <c r="J1364" s="74">
        <f t="shared" si="106"/>
        <v>31.9</v>
      </c>
      <c r="K1364" s="74">
        <f t="shared" si="107"/>
        <v>32.97</v>
      </c>
      <c r="L1364" s="74">
        <f t="shared" si="108"/>
        <v>31.66</v>
      </c>
      <c r="M1364" s="74">
        <f t="shared" si="109"/>
        <v>32.49</v>
      </c>
      <c r="N1364" s="74"/>
    </row>
    <row r="1365" spans="1:14" x14ac:dyDescent="0.25">
      <c r="A1365">
        <v>1350</v>
      </c>
      <c r="B1365" s="225">
        <v>39540</v>
      </c>
      <c r="C1365" s="74">
        <v>31.86</v>
      </c>
      <c r="D1365" s="74">
        <v>33.15</v>
      </c>
      <c r="E1365" s="74">
        <v>31.66</v>
      </c>
      <c r="F1365" s="74">
        <v>32.119999999999997</v>
      </c>
      <c r="G1365" s="75">
        <v>4404200</v>
      </c>
      <c r="H1365" s="74">
        <v>32.119999999999997</v>
      </c>
      <c r="I1365" s="81">
        <f t="shared" si="105"/>
        <v>1</v>
      </c>
      <c r="J1365" s="74">
        <f t="shared" si="106"/>
        <v>31.86</v>
      </c>
      <c r="K1365" s="74">
        <f t="shared" si="107"/>
        <v>33.15</v>
      </c>
      <c r="L1365" s="74">
        <f t="shared" si="108"/>
        <v>31.66</v>
      </c>
      <c r="M1365" s="74">
        <f t="shared" si="109"/>
        <v>32.119999999999997</v>
      </c>
      <c r="N1365" s="74"/>
    </row>
    <row r="1366" spans="1:14" x14ac:dyDescent="0.25">
      <c r="A1366">
        <v>1351</v>
      </c>
      <c r="B1366" s="225">
        <v>39539</v>
      </c>
      <c r="C1366" s="74">
        <v>31.53</v>
      </c>
      <c r="D1366" s="74">
        <v>32.450000000000003</v>
      </c>
      <c r="E1366" s="74">
        <v>31.37</v>
      </c>
      <c r="F1366" s="74">
        <v>31.93</v>
      </c>
      <c r="G1366" s="75">
        <v>3401600</v>
      </c>
      <c r="H1366" s="74">
        <v>31.93</v>
      </c>
      <c r="I1366" s="81">
        <f t="shared" si="105"/>
        <v>1</v>
      </c>
      <c r="J1366" s="74">
        <f t="shared" si="106"/>
        <v>31.53</v>
      </c>
      <c r="K1366" s="74">
        <f t="shared" si="107"/>
        <v>32.450000000000003</v>
      </c>
      <c r="L1366" s="74">
        <f t="shared" si="108"/>
        <v>31.37</v>
      </c>
      <c r="M1366" s="74">
        <f t="shared" si="109"/>
        <v>31.93</v>
      </c>
      <c r="N1366" s="74"/>
    </row>
    <row r="1367" spans="1:14" x14ac:dyDescent="0.25">
      <c r="A1367">
        <v>1352</v>
      </c>
      <c r="B1367" s="225">
        <v>39538</v>
      </c>
      <c r="C1367" s="74">
        <v>31.19</v>
      </c>
      <c r="D1367" s="74">
        <v>31.33</v>
      </c>
      <c r="E1367" s="74">
        <v>30.53</v>
      </c>
      <c r="F1367" s="74">
        <v>30.83</v>
      </c>
      <c r="G1367" s="75">
        <v>2141600</v>
      </c>
      <c r="H1367" s="74">
        <v>30.83</v>
      </c>
      <c r="I1367" s="81">
        <f t="shared" si="105"/>
        <v>1</v>
      </c>
      <c r="J1367" s="74">
        <f t="shared" si="106"/>
        <v>31.19</v>
      </c>
      <c r="K1367" s="74">
        <f t="shared" si="107"/>
        <v>31.33</v>
      </c>
      <c r="L1367" s="74">
        <f t="shared" si="108"/>
        <v>30.53</v>
      </c>
      <c r="M1367" s="74">
        <f t="shared" si="109"/>
        <v>30.83</v>
      </c>
      <c r="N1367" s="74"/>
    </row>
    <row r="1368" spans="1:14" x14ac:dyDescent="0.25">
      <c r="A1368">
        <v>1353</v>
      </c>
      <c r="B1368" s="225">
        <v>39535</v>
      </c>
      <c r="C1368" s="74">
        <v>31.14</v>
      </c>
      <c r="D1368" s="74">
        <v>31.89</v>
      </c>
      <c r="E1368" s="74">
        <v>30.69</v>
      </c>
      <c r="F1368" s="74">
        <v>30.94</v>
      </c>
      <c r="G1368" s="75">
        <v>2146000</v>
      </c>
      <c r="H1368" s="74">
        <v>30.94</v>
      </c>
      <c r="I1368" s="81">
        <f t="shared" si="105"/>
        <v>1</v>
      </c>
      <c r="J1368" s="74">
        <f t="shared" si="106"/>
        <v>31.14</v>
      </c>
      <c r="K1368" s="74">
        <f t="shared" si="107"/>
        <v>31.89</v>
      </c>
      <c r="L1368" s="74">
        <f t="shared" si="108"/>
        <v>30.69</v>
      </c>
      <c r="M1368" s="74">
        <f t="shared" si="109"/>
        <v>30.94</v>
      </c>
      <c r="N1368" s="74"/>
    </row>
    <row r="1369" spans="1:14" x14ac:dyDescent="0.25">
      <c r="A1369">
        <v>1354</v>
      </c>
      <c r="B1369" s="225">
        <v>39534</v>
      </c>
      <c r="C1369" s="74">
        <v>31.63</v>
      </c>
      <c r="D1369" s="74">
        <v>32</v>
      </c>
      <c r="E1369" s="74">
        <v>30.97</v>
      </c>
      <c r="F1369" s="74">
        <v>31.15</v>
      </c>
      <c r="G1369" s="75">
        <v>2492500</v>
      </c>
      <c r="H1369" s="74">
        <v>31.15</v>
      </c>
      <c r="I1369" s="81">
        <f t="shared" si="105"/>
        <v>1</v>
      </c>
      <c r="J1369" s="74">
        <f t="shared" si="106"/>
        <v>31.63</v>
      </c>
      <c r="K1369" s="74">
        <f t="shared" si="107"/>
        <v>32</v>
      </c>
      <c r="L1369" s="74">
        <f t="shared" si="108"/>
        <v>30.97</v>
      </c>
      <c r="M1369" s="74">
        <f t="shared" si="109"/>
        <v>31.15</v>
      </c>
      <c r="N1369" s="74"/>
    </row>
    <row r="1370" spans="1:14" x14ac:dyDescent="0.25">
      <c r="A1370">
        <v>1355</v>
      </c>
      <c r="B1370" s="225">
        <v>39533</v>
      </c>
      <c r="C1370" s="74">
        <v>31.59</v>
      </c>
      <c r="D1370" s="74">
        <v>31.82</v>
      </c>
      <c r="E1370" s="74">
        <v>31.04</v>
      </c>
      <c r="F1370" s="74">
        <v>31.5</v>
      </c>
      <c r="G1370" s="75">
        <v>3074400</v>
      </c>
      <c r="H1370" s="74">
        <v>31.5</v>
      </c>
      <c r="I1370" s="81">
        <f t="shared" si="105"/>
        <v>1</v>
      </c>
      <c r="J1370" s="74">
        <f t="shared" si="106"/>
        <v>31.59</v>
      </c>
      <c r="K1370" s="74">
        <f t="shared" si="107"/>
        <v>31.82</v>
      </c>
      <c r="L1370" s="74">
        <f t="shared" si="108"/>
        <v>31.04</v>
      </c>
      <c r="M1370" s="74">
        <f t="shared" si="109"/>
        <v>31.5</v>
      </c>
      <c r="N1370" s="74"/>
    </row>
    <row r="1371" spans="1:14" x14ac:dyDescent="0.25">
      <c r="A1371">
        <v>1356</v>
      </c>
      <c r="B1371" s="225">
        <v>39532</v>
      </c>
      <c r="C1371" s="74">
        <v>31.98</v>
      </c>
      <c r="D1371" s="74">
        <v>32.25</v>
      </c>
      <c r="E1371" s="74">
        <v>31.4</v>
      </c>
      <c r="F1371" s="74">
        <v>31.88</v>
      </c>
      <c r="G1371" s="75">
        <v>3097900</v>
      </c>
      <c r="H1371" s="74">
        <v>31.88</v>
      </c>
      <c r="I1371" s="81">
        <f t="shared" si="105"/>
        <v>1</v>
      </c>
      <c r="J1371" s="74">
        <f t="shared" si="106"/>
        <v>31.98</v>
      </c>
      <c r="K1371" s="74">
        <f t="shared" si="107"/>
        <v>32.25</v>
      </c>
      <c r="L1371" s="74">
        <f t="shared" si="108"/>
        <v>31.4</v>
      </c>
      <c r="M1371" s="74">
        <f t="shared" si="109"/>
        <v>31.88</v>
      </c>
      <c r="N1371" s="74"/>
    </row>
    <row r="1372" spans="1:14" x14ac:dyDescent="0.25">
      <c r="A1372">
        <v>1357</v>
      </c>
      <c r="B1372" s="225">
        <v>39531</v>
      </c>
      <c r="C1372" s="74">
        <v>30.35</v>
      </c>
      <c r="D1372" s="74">
        <v>32.229999999999997</v>
      </c>
      <c r="E1372" s="74">
        <v>30.05</v>
      </c>
      <c r="F1372" s="74">
        <v>31.76</v>
      </c>
      <c r="G1372" s="75">
        <v>4546100</v>
      </c>
      <c r="H1372" s="74">
        <v>31.76</v>
      </c>
      <c r="I1372" s="81">
        <f t="shared" si="105"/>
        <v>1</v>
      </c>
      <c r="J1372" s="74">
        <f t="shared" si="106"/>
        <v>30.35</v>
      </c>
      <c r="K1372" s="74">
        <f t="shared" si="107"/>
        <v>32.229999999999997</v>
      </c>
      <c r="L1372" s="74">
        <f t="shared" si="108"/>
        <v>30.05</v>
      </c>
      <c r="M1372" s="74">
        <f t="shared" si="109"/>
        <v>31.76</v>
      </c>
      <c r="N1372" s="74"/>
    </row>
    <row r="1373" spans="1:14" x14ac:dyDescent="0.25">
      <c r="A1373">
        <v>1358</v>
      </c>
      <c r="B1373" s="225">
        <v>39527</v>
      </c>
      <c r="C1373" s="74">
        <v>28.39</v>
      </c>
      <c r="D1373" s="74">
        <v>30.19</v>
      </c>
      <c r="E1373" s="74">
        <v>28.19</v>
      </c>
      <c r="F1373" s="74">
        <v>30.08</v>
      </c>
      <c r="G1373" s="75">
        <v>4190800</v>
      </c>
      <c r="H1373" s="74">
        <v>30.08</v>
      </c>
      <c r="I1373" s="81">
        <f t="shared" si="105"/>
        <v>1</v>
      </c>
      <c r="J1373" s="74">
        <f t="shared" si="106"/>
        <v>28.39</v>
      </c>
      <c r="K1373" s="74">
        <f t="shared" si="107"/>
        <v>30.19</v>
      </c>
      <c r="L1373" s="74">
        <f t="shared" si="108"/>
        <v>28.19</v>
      </c>
      <c r="M1373" s="74">
        <f t="shared" si="109"/>
        <v>30.08</v>
      </c>
      <c r="N1373" s="74"/>
    </row>
    <row r="1374" spans="1:14" x14ac:dyDescent="0.25">
      <c r="A1374">
        <v>1359</v>
      </c>
      <c r="B1374" s="225">
        <v>39526</v>
      </c>
      <c r="C1374" s="74">
        <v>29.8</v>
      </c>
      <c r="D1374" s="74">
        <v>29.97</v>
      </c>
      <c r="E1374" s="74">
        <v>28.19</v>
      </c>
      <c r="F1374" s="74">
        <v>28.19</v>
      </c>
      <c r="G1374" s="75">
        <v>2749800</v>
      </c>
      <c r="H1374" s="74">
        <v>28.19</v>
      </c>
      <c r="I1374" s="81">
        <f t="shared" si="105"/>
        <v>1</v>
      </c>
      <c r="J1374" s="74">
        <f t="shared" si="106"/>
        <v>29.8</v>
      </c>
      <c r="K1374" s="74">
        <f t="shared" si="107"/>
        <v>29.97</v>
      </c>
      <c r="L1374" s="74">
        <f t="shared" si="108"/>
        <v>28.19</v>
      </c>
      <c r="M1374" s="74">
        <f t="shared" si="109"/>
        <v>28.19</v>
      </c>
      <c r="N1374" s="74"/>
    </row>
    <row r="1375" spans="1:14" x14ac:dyDescent="0.25">
      <c r="A1375">
        <v>1360</v>
      </c>
      <c r="B1375" s="225">
        <v>39525</v>
      </c>
      <c r="C1375" s="74">
        <v>28.43</v>
      </c>
      <c r="D1375" s="74">
        <v>30</v>
      </c>
      <c r="E1375" s="74">
        <v>28.25</v>
      </c>
      <c r="F1375" s="74">
        <v>29.86</v>
      </c>
      <c r="G1375" s="75">
        <v>4403900</v>
      </c>
      <c r="H1375" s="74">
        <v>29.86</v>
      </c>
      <c r="I1375" s="81">
        <f t="shared" si="105"/>
        <v>1</v>
      </c>
      <c r="J1375" s="74">
        <f t="shared" si="106"/>
        <v>28.43</v>
      </c>
      <c r="K1375" s="74">
        <f t="shared" si="107"/>
        <v>30</v>
      </c>
      <c r="L1375" s="74">
        <f t="shared" si="108"/>
        <v>28.25</v>
      </c>
      <c r="M1375" s="74">
        <f t="shared" si="109"/>
        <v>29.86</v>
      </c>
      <c r="N1375" s="74"/>
    </row>
    <row r="1376" spans="1:14" x14ac:dyDescent="0.25">
      <c r="A1376">
        <v>1361</v>
      </c>
      <c r="B1376" s="225">
        <v>39524</v>
      </c>
      <c r="C1376" s="74">
        <v>27.77</v>
      </c>
      <c r="D1376" s="74">
        <v>28.25</v>
      </c>
      <c r="E1376" s="74">
        <v>27.13</v>
      </c>
      <c r="F1376" s="74">
        <v>27.65</v>
      </c>
      <c r="G1376" s="75">
        <v>3044100</v>
      </c>
      <c r="H1376" s="74">
        <v>27.65</v>
      </c>
      <c r="I1376" s="81">
        <f t="shared" si="105"/>
        <v>1</v>
      </c>
      <c r="J1376" s="74">
        <f t="shared" si="106"/>
        <v>27.77</v>
      </c>
      <c r="K1376" s="74">
        <f t="shared" si="107"/>
        <v>28.25</v>
      </c>
      <c r="L1376" s="74">
        <f t="shared" si="108"/>
        <v>27.13</v>
      </c>
      <c r="M1376" s="74">
        <f t="shared" si="109"/>
        <v>27.65</v>
      </c>
      <c r="N1376" s="74"/>
    </row>
    <row r="1377" spans="1:14" x14ac:dyDescent="0.25">
      <c r="A1377">
        <v>1362</v>
      </c>
      <c r="B1377" s="225">
        <v>39521</v>
      </c>
      <c r="C1377" s="74">
        <v>29.69</v>
      </c>
      <c r="D1377" s="74">
        <v>30.32</v>
      </c>
      <c r="E1377" s="74">
        <v>27.83</v>
      </c>
      <c r="F1377" s="74">
        <v>28.56</v>
      </c>
      <c r="G1377" s="75">
        <v>5349200</v>
      </c>
      <c r="H1377" s="74">
        <v>28.56</v>
      </c>
      <c r="I1377" s="81">
        <f t="shared" si="105"/>
        <v>1</v>
      </c>
      <c r="J1377" s="74">
        <f t="shared" si="106"/>
        <v>29.69</v>
      </c>
      <c r="K1377" s="74">
        <f t="shared" si="107"/>
        <v>30.32</v>
      </c>
      <c r="L1377" s="74">
        <f t="shared" si="108"/>
        <v>27.83</v>
      </c>
      <c r="M1377" s="74">
        <f t="shared" si="109"/>
        <v>28.56</v>
      </c>
      <c r="N1377" s="74"/>
    </row>
    <row r="1378" spans="1:14" x14ac:dyDescent="0.25">
      <c r="A1378">
        <v>1363</v>
      </c>
      <c r="B1378" s="225">
        <v>39520</v>
      </c>
      <c r="C1378" s="74">
        <v>27.92</v>
      </c>
      <c r="D1378" s="74">
        <v>29.88</v>
      </c>
      <c r="E1378" s="74">
        <v>27.39</v>
      </c>
      <c r="F1378" s="74">
        <v>29.5</v>
      </c>
      <c r="G1378" s="75">
        <v>5981100</v>
      </c>
      <c r="H1378" s="74">
        <v>29.5</v>
      </c>
      <c r="I1378" s="81">
        <f t="shared" si="105"/>
        <v>1</v>
      </c>
      <c r="J1378" s="74">
        <f t="shared" si="106"/>
        <v>27.92</v>
      </c>
      <c r="K1378" s="74">
        <f t="shared" si="107"/>
        <v>29.88</v>
      </c>
      <c r="L1378" s="74">
        <f t="shared" si="108"/>
        <v>27.39</v>
      </c>
      <c r="M1378" s="74">
        <f t="shared" si="109"/>
        <v>29.5</v>
      </c>
      <c r="N1378" s="74"/>
    </row>
    <row r="1379" spans="1:14" x14ac:dyDescent="0.25">
      <c r="A1379">
        <v>1364</v>
      </c>
      <c r="B1379" s="225">
        <v>39519</v>
      </c>
      <c r="C1379" s="74">
        <v>27.45</v>
      </c>
      <c r="D1379" s="74">
        <v>29.04</v>
      </c>
      <c r="E1379" s="74">
        <v>27.29</v>
      </c>
      <c r="F1379" s="74">
        <v>28.27</v>
      </c>
      <c r="G1379" s="75">
        <v>5305500</v>
      </c>
      <c r="H1379" s="74">
        <v>28.27</v>
      </c>
      <c r="I1379" s="81">
        <f t="shared" si="105"/>
        <v>1</v>
      </c>
      <c r="J1379" s="74">
        <f t="shared" si="106"/>
        <v>27.45</v>
      </c>
      <c r="K1379" s="74">
        <f t="shared" si="107"/>
        <v>29.04</v>
      </c>
      <c r="L1379" s="74">
        <f t="shared" si="108"/>
        <v>27.29</v>
      </c>
      <c r="M1379" s="74">
        <f t="shared" si="109"/>
        <v>28.27</v>
      </c>
      <c r="N1379" s="74"/>
    </row>
    <row r="1380" spans="1:14" x14ac:dyDescent="0.25">
      <c r="A1380">
        <v>1365</v>
      </c>
      <c r="B1380" s="225">
        <v>39518</v>
      </c>
      <c r="C1380" s="74">
        <v>27.02</v>
      </c>
      <c r="D1380" s="74">
        <v>27.41</v>
      </c>
      <c r="E1380" s="74">
        <v>26.26</v>
      </c>
      <c r="F1380" s="74">
        <v>27.2</v>
      </c>
      <c r="G1380" s="75">
        <v>3927200</v>
      </c>
      <c r="H1380" s="74">
        <v>27.2</v>
      </c>
      <c r="I1380" s="81">
        <f t="shared" si="105"/>
        <v>1</v>
      </c>
      <c r="J1380" s="74">
        <f t="shared" si="106"/>
        <v>27.02</v>
      </c>
      <c r="K1380" s="74">
        <f t="shared" si="107"/>
        <v>27.41</v>
      </c>
      <c r="L1380" s="74">
        <f t="shared" si="108"/>
        <v>26.26</v>
      </c>
      <c r="M1380" s="74">
        <f t="shared" si="109"/>
        <v>27.2</v>
      </c>
      <c r="N1380" s="74"/>
    </row>
    <row r="1381" spans="1:14" x14ac:dyDescent="0.25">
      <c r="A1381">
        <v>1366</v>
      </c>
      <c r="B1381" s="225">
        <v>39517</v>
      </c>
      <c r="C1381" s="74">
        <v>26.89</v>
      </c>
      <c r="D1381" s="74">
        <v>27.4</v>
      </c>
      <c r="E1381" s="74">
        <v>25.83</v>
      </c>
      <c r="F1381" s="74">
        <v>26.21</v>
      </c>
      <c r="G1381" s="75">
        <v>4849900</v>
      </c>
      <c r="H1381" s="74">
        <v>26.21</v>
      </c>
      <c r="I1381" s="81">
        <f t="shared" si="105"/>
        <v>1</v>
      </c>
      <c r="J1381" s="74">
        <f t="shared" si="106"/>
        <v>26.89</v>
      </c>
      <c r="K1381" s="74">
        <f t="shared" si="107"/>
        <v>27.4</v>
      </c>
      <c r="L1381" s="74">
        <f t="shared" si="108"/>
        <v>25.83</v>
      </c>
      <c r="M1381" s="74">
        <f t="shared" si="109"/>
        <v>26.21</v>
      </c>
      <c r="N1381" s="74"/>
    </row>
    <row r="1382" spans="1:14" x14ac:dyDescent="0.25">
      <c r="A1382">
        <v>1367</v>
      </c>
      <c r="B1382" s="225">
        <v>39514</v>
      </c>
      <c r="C1382" s="74">
        <v>26.91</v>
      </c>
      <c r="D1382" s="74">
        <v>29.04</v>
      </c>
      <c r="E1382" s="74">
        <v>25.99</v>
      </c>
      <c r="F1382" s="74">
        <v>27.8</v>
      </c>
      <c r="G1382" s="75">
        <v>16726500</v>
      </c>
      <c r="H1382" s="74">
        <v>27.8</v>
      </c>
      <c r="I1382" s="81">
        <f t="shared" si="105"/>
        <v>1</v>
      </c>
      <c r="J1382" s="74">
        <f t="shared" si="106"/>
        <v>26.91</v>
      </c>
      <c r="K1382" s="74">
        <f t="shared" si="107"/>
        <v>29.04</v>
      </c>
      <c r="L1382" s="74">
        <f t="shared" si="108"/>
        <v>25.99</v>
      </c>
      <c r="M1382" s="74">
        <f t="shared" si="109"/>
        <v>27.8</v>
      </c>
      <c r="N1382" s="74"/>
    </row>
    <row r="1383" spans="1:14" x14ac:dyDescent="0.25">
      <c r="A1383">
        <v>1368</v>
      </c>
      <c r="B1383" s="225">
        <v>39513</v>
      </c>
      <c r="C1383" s="74">
        <v>25.85</v>
      </c>
      <c r="D1383" s="74">
        <v>25.85</v>
      </c>
      <c r="E1383" s="74">
        <v>24.78</v>
      </c>
      <c r="F1383" s="74">
        <v>24.94</v>
      </c>
      <c r="G1383" s="75">
        <v>4322000</v>
      </c>
      <c r="H1383" s="74">
        <v>24.94</v>
      </c>
      <c r="I1383" s="81">
        <f t="shared" si="105"/>
        <v>1</v>
      </c>
      <c r="J1383" s="74">
        <f t="shared" si="106"/>
        <v>25.85</v>
      </c>
      <c r="K1383" s="74">
        <f t="shared" si="107"/>
        <v>25.85</v>
      </c>
      <c r="L1383" s="74">
        <f t="shared" si="108"/>
        <v>24.78</v>
      </c>
      <c r="M1383" s="74">
        <f t="shared" si="109"/>
        <v>24.94</v>
      </c>
      <c r="N1383" s="74"/>
    </row>
    <row r="1384" spans="1:14" x14ac:dyDescent="0.25">
      <c r="A1384">
        <v>1369</v>
      </c>
      <c r="B1384" s="225">
        <v>39512</v>
      </c>
      <c r="C1384" s="74">
        <v>25.89</v>
      </c>
      <c r="D1384" s="74">
        <v>26.32</v>
      </c>
      <c r="E1384" s="74">
        <v>25.64</v>
      </c>
      <c r="F1384" s="74">
        <v>25.99</v>
      </c>
      <c r="G1384" s="75">
        <v>2690400</v>
      </c>
      <c r="H1384" s="74">
        <v>25.99</v>
      </c>
      <c r="I1384" s="81">
        <f t="shared" si="105"/>
        <v>1</v>
      </c>
      <c r="J1384" s="74">
        <f t="shared" si="106"/>
        <v>25.89</v>
      </c>
      <c r="K1384" s="74">
        <f t="shared" si="107"/>
        <v>26.32</v>
      </c>
      <c r="L1384" s="74">
        <f t="shared" si="108"/>
        <v>25.64</v>
      </c>
      <c r="M1384" s="74">
        <f t="shared" si="109"/>
        <v>25.99</v>
      </c>
      <c r="N1384" s="74"/>
    </row>
    <row r="1385" spans="1:14" x14ac:dyDescent="0.25">
      <c r="A1385">
        <v>1370</v>
      </c>
      <c r="B1385" s="225">
        <v>39511</v>
      </c>
      <c r="C1385" s="74">
        <v>25.6</v>
      </c>
      <c r="D1385" s="74">
        <v>25.9</v>
      </c>
      <c r="E1385" s="74">
        <v>24.79</v>
      </c>
      <c r="F1385" s="74">
        <v>25.57</v>
      </c>
      <c r="G1385" s="75">
        <v>3766300</v>
      </c>
      <c r="H1385" s="74">
        <v>25.57</v>
      </c>
      <c r="I1385" s="81">
        <f t="shared" si="105"/>
        <v>1</v>
      </c>
      <c r="J1385" s="74">
        <f t="shared" si="106"/>
        <v>25.6</v>
      </c>
      <c r="K1385" s="74">
        <f t="shared" si="107"/>
        <v>25.9</v>
      </c>
      <c r="L1385" s="74">
        <f t="shared" si="108"/>
        <v>24.79</v>
      </c>
      <c r="M1385" s="74">
        <f t="shared" si="109"/>
        <v>25.57</v>
      </c>
      <c r="N1385" s="74"/>
    </row>
    <row r="1386" spans="1:14" x14ac:dyDescent="0.25">
      <c r="A1386">
        <v>1371</v>
      </c>
      <c r="B1386" s="225">
        <v>39510</v>
      </c>
      <c r="C1386" s="74">
        <v>25.9</v>
      </c>
      <c r="D1386" s="74">
        <v>27.08</v>
      </c>
      <c r="E1386" s="74">
        <v>25.51</v>
      </c>
      <c r="F1386" s="74">
        <v>25.95</v>
      </c>
      <c r="G1386" s="75">
        <v>5066700</v>
      </c>
      <c r="H1386" s="74">
        <v>25.95</v>
      </c>
      <c r="I1386" s="81">
        <f t="shared" si="105"/>
        <v>1</v>
      </c>
      <c r="J1386" s="74">
        <f t="shared" si="106"/>
        <v>25.9</v>
      </c>
      <c r="K1386" s="74">
        <f t="shared" si="107"/>
        <v>27.08</v>
      </c>
      <c r="L1386" s="74">
        <f t="shared" si="108"/>
        <v>25.51</v>
      </c>
      <c r="M1386" s="74">
        <f t="shared" si="109"/>
        <v>25.95</v>
      </c>
      <c r="N1386" s="74"/>
    </row>
    <row r="1387" spans="1:14" x14ac:dyDescent="0.25">
      <c r="A1387">
        <v>1372</v>
      </c>
      <c r="B1387" s="225">
        <v>39507</v>
      </c>
      <c r="C1387" s="74">
        <v>27.13</v>
      </c>
      <c r="D1387" s="74">
        <v>27.15</v>
      </c>
      <c r="E1387" s="74">
        <v>25.67</v>
      </c>
      <c r="F1387" s="74">
        <v>25.83</v>
      </c>
      <c r="G1387" s="75">
        <v>2931800</v>
      </c>
      <c r="H1387" s="74">
        <v>25.83</v>
      </c>
      <c r="I1387" s="81">
        <f t="shared" si="105"/>
        <v>1</v>
      </c>
      <c r="J1387" s="74">
        <f t="shared" si="106"/>
        <v>27.13</v>
      </c>
      <c r="K1387" s="74">
        <f t="shared" si="107"/>
        <v>27.15</v>
      </c>
      <c r="L1387" s="74">
        <f t="shared" si="108"/>
        <v>25.67</v>
      </c>
      <c r="M1387" s="74">
        <f t="shared" si="109"/>
        <v>25.83</v>
      </c>
      <c r="N1387" s="74"/>
    </row>
    <row r="1388" spans="1:14" x14ac:dyDescent="0.25">
      <c r="A1388">
        <v>1373</v>
      </c>
      <c r="B1388" s="225">
        <v>39506</v>
      </c>
      <c r="C1388" s="74">
        <v>27.92</v>
      </c>
      <c r="D1388" s="74">
        <v>28.37</v>
      </c>
      <c r="E1388" s="74">
        <v>27.16</v>
      </c>
      <c r="F1388" s="74">
        <v>27.31</v>
      </c>
      <c r="G1388" s="75">
        <v>2175200</v>
      </c>
      <c r="H1388" s="74">
        <v>27.31</v>
      </c>
      <c r="I1388" s="81">
        <f t="shared" si="105"/>
        <v>1</v>
      </c>
      <c r="J1388" s="74">
        <f t="shared" si="106"/>
        <v>27.92</v>
      </c>
      <c r="K1388" s="74">
        <f t="shared" si="107"/>
        <v>28.37</v>
      </c>
      <c r="L1388" s="74">
        <f t="shared" si="108"/>
        <v>27.16</v>
      </c>
      <c r="M1388" s="74">
        <f t="shared" si="109"/>
        <v>27.31</v>
      </c>
      <c r="N1388" s="74"/>
    </row>
    <row r="1389" spans="1:14" x14ac:dyDescent="0.25">
      <c r="A1389">
        <v>1374</v>
      </c>
      <c r="B1389" s="225">
        <v>39505</v>
      </c>
      <c r="C1389" s="74">
        <v>27.56</v>
      </c>
      <c r="D1389" s="74">
        <v>28.11</v>
      </c>
      <c r="E1389" s="74">
        <v>27.47</v>
      </c>
      <c r="F1389" s="74">
        <v>27.88</v>
      </c>
      <c r="G1389" s="75">
        <v>2225100</v>
      </c>
      <c r="H1389" s="74">
        <v>27.88</v>
      </c>
      <c r="I1389" s="81">
        <f t="shared" si="105"/>
        <v>1</v>
      </c>
      <c r="J1389" s="74">
        <f t="shared" si="106"/>
        <v>27.56</v>
      </c>
      <c r="K1389" s="74">
        <f t="shared" si="107"/>
        <v>28.11</v>
      </c>
      <c r="L1389" s="74">
        <f t="shared" si="108"/>
        <v>27.47</v>
      </c>
      <c r="M1389" s="74">
        <f t="shared" si="109"/>
        <v>27.88</v>
      </c>
      <c r="N1389" s="74"/>
    </row>
    <row r="1390" spans="1:14" x14ac:dyDescent="0.25">
      <c r="A1390">
        <v>1375</v>
      </c>
      <c r="B1390" s="225">
        <v>39504</v>
      </c>
      <c r="C1390" s="74">
        <v>26.49</v>
      </c>
      <c r="D1390" s="74">
        <v>28.11</v>
      </c>
      <c r="E1390" s="74">
        <v>26.14</v>
      </c>
      <c r="F1390" s="74">
        <v>27.75</v>
      </c>
      <c r="G1390" s="75">
        <v>3426600</v>
      </c>
      <c r="H1390" s="74">
        <v>27.75</v>
      </c>
      <c r="I1390" s="81">
        <f t="shared" si="105"/>
        <v>1</v>
      </c>
      <c r="J1390" s="74">
        <f t="shared" si="106"/>
        <v>26.49</v>
      </c>
      <c r="K1390" s="74">
        <f t="shared" si="107"/>
        <v>28.11</v>
      </c>
      <c r="L1390" s="74">
        <f t="shared" si="108"/>
        <v>26.14</v>
      </c>
      <c r="M1390" s="74">
        <f t="shared" si="109"/>
        <v>27.75</v>
      </c>
      <c r="N1390" s="74"/>
    </row>
    <row r="1391" spans="1:14" x14ac:dyDescent="0.25">
      <c r="A1391">
        <v>1376</v>
      </c>
      <c r="B1391" s="225">
        <v>39503</v>
      </c>
      <c r="C1391" s="74">
        <v>26.16</v>
      </c>
      <c r="D1391" s="74">
        <v>26.8</v>
      </c>
      <c r="E1391" s="74">
        <v>25.85</v>
      </c>
      <c r="F1391" s="74">
        <v>26.67</v>
      </c>
      <c r="G1391" s="75">
        <v>4189400</v>
      </c>
      <c r="H1391" s="74">
        <v>26.67</v>
      </c>
      <c r="I1391" s="81">
        <f t="shared" si="105"/>
        <v>1</v>
      </c>
      <c r="J1391" s="74">
        <f t="shared" si="106"/>
        <v>26.16</v>
      </c>
      <c r="K1391" s="74">
        <f t="shared" si="107"/>
        <v>26.8</v>
      </c>
      <c r="L1391" s="74">
        <f t="shared" si="108"/>
        <v>25.85</v>
      </c>
      <c r="M1391" s="74">
        <f t="shared" si="109"/>
        <v>26.67</v>
      </c>
      <c r="N1391" s="74"/>
    </row>
    <row r="1392" spans="1:14" x14ac:dyDescent="0.25">
      <c r="A1392">
        <v>1377</v>
      </c>
      <c r="B1392" s="225">
        <v>39500</v>
      </c>
      <c r="C1392" s="74">
        <v>26.74</v>
      </c>
      <c r="D1392" s="74">
        <v>26.74</v>
      </c>
      <c r="E1392" s="74">
        <v>24.72</v>
      </c>
      <c r="F1392" s="74">
        <v>26.1</v>
      </c>
      <c r="G1392" s="75">
        <v>6349700</v>
      </c>
      <c r="H1392" s="74">
        <v>26.1</v>
      </c>
      <c r="I1392" s="81">
        <f t="shared" si="105"/>
        <v>1</v>
      </c>
      <c r="J1392" s="74">
        <f t="shared" si="106"/>
        <v>26.74</v>
      </c>
      <c r="K1392" s="74">
        <f t="shared" si="107"/>
        <v>26.74</v>
      </c>
      <c r="L1392" s="74">
        <f t="shared" si="108"/>
        <v>24.72</v>
      </c>
      <c r="M1392" s="74">
        <f t="shared" si="109"/>
        <v>26.1</v>
      </c>
      <c r="N1392" s="74"/>
    </row>
    <row r="1393" spans="1:14" x14ac:dyDescent="0.25">
      <c r="A1393">
        <v>1378</v>
      </c>
      <c r="B1393" s="225">
        <v>39499</v>
      </c>
      <c r="C1393" s="74">
        <v>26.76</v>
      </c>
      <c r="D1393" s="74">
        <v>27.22</v>
      </c>
      <c r="E1393" s="74">
        <v>26.4</v>
      </c>
      <c r="F1393" s="74">
        <v>26.57</v>
      </c>
      <c r="G1393" s="75">
        <v>3309100</v>
      </c>
      <c r="H1393" s="74">
        <v>26.57</v>
      </c>
      <c r="I1393" s="81">
        <f t="shared" si="105"/>
        <v>1</v>
      </c>
      <c r="J1393" s="74">
        <f t="shared" si="106"/>
        <v>26.76</v>
      </c>
      <c r="K1393" s="74">
        <f t="shared" si="107"/>
        <v>27.22</v>
      </c>
      <c r="L1393" s="74">
        <f t="shared" si="108"/>
        <v>26.4</v>
      </c>
      <c r="M1393" s="74">
        <f t="shared" si="109"/>
        <v>26.57</v>
      </c>
      <c r="N1393" s="74"/>
    </row>
    <row r="1394" spans="1:14" x14ac:dyDescent="0.25">
      <c r="A1394">
        <v>1379</v>
      </c>
      <c r="B1394" s="225">
        <v>39498</v>
      </c>
      <c r="C1394" s="74">
        <v>26.62</v>
      </c>
      <c r="D1394" s="74">
        <v>26.96</v>
      </c>
      <c r="E1394" s="74">
        <v>26</v>
      </c>
      <c r="F1394" s="74">
        <v>26.67</v>
      </c>
      <c r="G1394" s="75">
        <v>3216700</v>
      </c>
      <c r="H1394" s="74">
        <v>26.67</v>
      </c>
      <c r="I1394" s="81">
        <f t="shared" si="105"/>
        <v>1</v>
      </c>
      <c r="J1394" s="74">
        <f t="shared" si="106"/>
        <v>26.62</v>
      </c>
      <c r="K1394" s="74">
        <f t="shared" si="107"/>
        <v>26.96</v>
      </c>
      <c r="L1394" s="74">
        <f t="shared" si="108"/>
        <v>26</v>
      </c>
      <c r="M1394" s="74">
        <f t="shared" si="109"/>
        <v>26.67</v>
      </c>
      <c r="N1394" s="74"/>
    </row>
    <row r="1395" spans="1:14" x14ac:dyDescent="0.25">
      <c r="A1395">
        <v>1380</v>
      </c>
      <c r="B1395" s="225">
        <v>39497</v>
      </c>
      <c r="C1395" s="74">
        <v>27.01</v>
      </c>
      <c r="D1395" s="74">
        <v>27.38</v>
      </c>
      <c r="E1395" s="74">
        <v>26.62</v>
      </c>
      <c r="F1395" s="74">
        <v>27.01</v>
      </c>
      <c r="G1395" s="75">
        <v>4868800</v>
      </c>
      <c r="H1395" s="74">
        <v>27.01</v>
      </c>
      <c r="I1395" s="81">
        <f t="shared" si="105"/>
        <v>1</v>
      </c>
      <c r="J1395" s="74">
        <f t="shared" si="106"/>
        <v>27.01</v>
      </c>
      <c r="K1395" s="74">
        <f t="shared" si="107"/>
        <v>27.38</v>
      </c>
      <c r="L1395" s="74">
        <f t="shared" si="108"/>
        <v>26.62</v>
      </c>
      <c r="M1395" s="74">
        <f t="shared" si="109"/>
        <v>27.01</v>
      </c>
      <c r="N1395" s="74"/>
    </row>
    <row r="1396" spans="1:14" x14ac:dyDescent="0.25">
      <c r="A1396">
        <v>1381</v>
      </c>
      <c r="B1396" s="225">
        <v>39493</v>
      </c>
      <c r="C1396" s="74">
        <v>25.77</v>
      </c>
      <c r="D1396" s="74">
        <v>27.38</v>
      </c>
      <c r="E1396" s="74">
        <v>25.77</v>
      </c>
      <c r="F1396" s="74">
        <v>26.6</v>
      </c>
      <c r="G1396" s="75">
        <v>5385000</v>
      </c>
      <c r="H1396" s="74">
        <v>26.6</v>
      </c>
      <c r="I1396" s="81">
        <f t="shared" si="105"/>
        <v>1</v>
      </c>
      <c r="J1396" s="74">
        <f t="shared" si="106"/>
        <v>25.77</v>
      </c>
      <c r="K1396" s="74">
        <f t="shared" si="107"/>
        <v>27.38</v>
      </c>
      <c r="L1396" s="74">
        <f t="shared" si="108"/>
        <v>25.77</v>
      </c>
      <c r="M1396" s="74">
        <f t="shared" si="109"/>
        <v>26.6</v>
      </c>
      <c r="N1396" s="74"/>
    </row>
    <row r="1397" spans="1:14" x14ac:dyDescent="0.25">
      <c r="A1397">
        <v>1382</v>
      </c>
      <c r="B1397" s="225">
        <v>39492</v>
      </c>
      <c r="C1397" s="74">
        <v>26.05</v>
      </c>
      <c r="D1397" s="74">
        <v>26.24</v>
      </c>
      <c r="E1397" s="74">
        <v>25.47</v>
      </c>
      <c r="F1397" s="74">
        <v>25.78</v>
      </c>
      <c r="G1397" s="75">
        <v>3136900</v>
      </c>
      <c r="H1397" s="74">
        <v>25.78</v>
      </c>
      <c r="I1397" s="81">
        <f t="shared" si="105"/>
        <v>1</v>
      </c>
      <c r="J1397" s="74">
        <f t="shared" si="106"/>
        <v>26.05</v>
      </c>
      <c r="K1397" s="74">
        <f t="shared" si="107"/>
        <v>26.24</v>
      </c>
      <c r="L1397" s="74">
        <f t="shared" si="108"/>
        <v>25.47</v>
      </c>
      <c r="M1397" s="74">
        <f t="shared" si="109"/>
        <v>25.78</v>
      </c>
      <c r="N1397" s="74"/>
    </row>
    <row r="1398" spans="1:14" x14ac:dyDescent="0.25">
      <c r="A1398">
        <v>1383</v>
      </c>
      <c r="B1398" s="225">
        <v>39491</v>
      </c>
      <c r="C1398" s="74">
        <v>25.3</v>
      </c>
      <c r="D1398" s="74">
        <v>26.12</v>
      </c>
      <c r="E1398" s="74">
        <v>25.29</v>
      </c>
      <c r="F1398" s="74">
        <v>26.03</v>
      </c>
      <c r="G1398" s="75">
        <v>3360400</v>
      </c>
      <c r="H1398" s="74">
        <v>26.03</v>
      </c>
      <c r="I1398" s="81">
        <f t="shared" si="105"/>
        <v>1</v>
      </c>
      <c r="J1398" s="74">
        <f t="shared" si="106"/>
        <v>25.3</v>
      </c>
      <c r="K1398" s="74">
        <f t="shared" si="107"/>
        <v>26.12</v>
      </c>
      <c r="L1398" s="74">
        <f t="shared" si="108"/>
        <v>25.29</v>
      </c>
      <c r="M1398" s="74">
        <f t="shared" si="109"/>
        <v>26.03</v>
      </c>
      <c r="N1398" s="74"/>
    </row>
    <row r="1399" spans="1:14" x14ac:dyDescent="0.25">
      <c r="A1399">
        <v>1384</v>
      </c>
      <c r="B1399" s="225">
        <v>39490</v>
      </c>
      <c r="C1399" s="74">
        <v>25.24</v>
      </c>
      <c r="D1399" s="74">
        <v>25.57</v>
      </c>
      <c r="E1399" s="74">
        <v>24.63</v>
      </c>
      <c r="F1399" s="74">
        <v>25</v>
      </c>
      <c r="G1399" s="75">
        <v>3197400</v>
      </c>
      <c r="H1399" s="74">
        <v>25</v>
      </c>
      <c r="I1399" s="81">
        <f t="shared" si="105"/>
        <v>1</v>
      </c>
      <c r="J1399" s="74">
        <f t="shared" si="106"/>
        <v>25.24</v>
      </c>
      <c r="K1399" s="74">
        <f t="shared" si="107"/>
        <v>25.57</v>
      </c>
      <c r="L1399" s="74">
        <f t="shared" si="108"/>
        <v>24.63</v>
      </c>
      <c r="M1399" s="74">
        <f t="shared" si="109"/>
        <v>25</v>
      </c>
      <c r="N1399" s="74"/>
    </row>
    <row r="1400" spans="1:14" x14ac:dyDescent="0.25">
      <c r="A1400">
        <v>1385</v>
      </c>
      <c r="B1400" s="225">
        <v>39489</v>
      </c>
      <c r="C1400" s="74">
        <v>24.94</v>
      </c>
      <c r="D1400" s="74">
        <v>25.25</v>
      </c>
      <c r="E1400" s="74">
        <v>24.32</v>
      </c>
      <c r="F1400" s="74">
        <v>25.13</v>
      </c>
      <c r="G1400" s="75">
        <v>2916200</v>
      </c>
      <c r="H1400" s="74">
        <v>25.13</v>
      </c>
      <c r="I1400" s="81">
        <f t="shared" si="105"/>
        <v>1</v>
      </c>
      <c r="J1400" s="74">
        <f t="shared" si="106"/>
        <v>24.94</v>
      </c>
      <c r="K1400" s="74">
        <f t="shared" si="107"/>
        <v>25.25</v>
      </c>
      <c r="L1400" s="74">
        <f t="shared" si="108"/>
        <v>24.32</v>
      </c>
      <c r="M1400" s="74">
        <f t="shared" si="109"/>
        <v>25.13</v>
      </c>
      <c r="N1400" s="74"/>
    </row>
    <row r="1401" spans="1:14" x14ac:dyDescent="0.25">
      <c r="A1401">
        <v>1386</v>
      </c>
      <c r="B1401" s="225">
        <v>39486</v>
      </c>
      <c r="C1401" s="74">
        <v>24.7</v>
      </c>
      <c r="D1401" s="74">
        <v>25.19</v>
      </c>
      <c r="E1401" s="74">
        <v>24.25</v>
      </c>
      <c r="F1401" s="74">
        <v>24.97</v>
      </c>
      <c r="G1401" s="75">
        <v>3781500</v>
      </c>
      <c r="H1401" s="74">
        <v>24.97</v>
      </c>
      <c r="I1401" s="81">
        <f t="shared" si="105"/>
        <v>1</v>
      </c>
      <c r="J1401" s="74">
        <f t="shared" si="106"/>
        <v>24.7</v>
      </c>
      <c r="K1401" s="74">
        <f t="shared" si="107"/>
        <v>25.19</v>
      </c>
      <c r="L1401" s="74">
        <f t="shared" si="108"/>
        <v>24.25</v>
      </c>
      <c r="M1401" s="74">
        <f t="shared" si="109"/>
        <v>24.97</v>
      </c>
      <c r="N1401" s="74"/>
    </row>
    <row r="1402" spans="1:14" x14ac:dyDescent="0.25">
      <c r="A1402">
        <v>1387</v>
      </c>
      <c r="B1402" s="225">
        <v>39485</v>
      </c>
      <c r="C1402" s="74">
        <v>24.89</v>
      </c>
      <c r="D1402" s="74">
        <v>25.18</v>
      </c>
      <c r="E1402" s="74">
        <v>24.04</v>
      </c>
      <c r="F1402" s="74">
        <v>24.53</v>
      </c>
      <c r="G1402" s="75">
        <v>6160100</v>
      </c>
      <c r="H1402" s="74">
        <v>24.53</v>
      </c>
      <c r="I1402" s="81">
        <f t="shared" si="105"/>
        <v>1</v>
      </c>
      <c r="J1402" s="74">
        <f t="shared" si="106"/>
        <v>24.89</v>
      </c>
      <c r="K1402" s="74">
        <f t="shared" si="107"/>
        <v>25.18</v>
      </c>
      <c r="L1402" s="74">
        <f t="shared" si="108"/>
        <v>24.04</v>
      </c>
      <c r="M1402" s="74">
        <f t="shared" si="109"/>
        <v>24.53</v>
      </c>
      <c r="N1402" s="74"/>
    </row>
    <row r="1403" spans="1:14" x14ac:dyDescent="0.25">
      <c r="A1403">
        <v>1388</v>
      </c>
      <c r="B1403" s="225">
        <v>39484</v>
      </c>
      <c r="C1403" s="74">
        <v>24.41</v>
      </c>
      <c r="D1403" s="74">
        <v>25.99</v>
      </c>
      <c r="E1403" s="74">
        <v>24.25</v>
      </c>
      <c r="F1403" s="74">
        <v>25.6</v>
      </c>
      <c r="G1403" s="75">
        <v>4809000</v>
      </c>
      <c r="H1403" s="74">
        <v>25.6</v>
      </c>
      <c r="I1403" s="81">
        <f t="shared" si="105"/>
        <v>1</v>
      </c>
      <c r="J1403" s="74">
        <f t="shared" si="106"/>
        <v>24.41</v>
      </c>
      <c r="K1403" s="74">
        <f t="shared" si="107"/>
        <v>25.99</v>
      </c>
      <c r="L1403" s="74">
        <f t="shared" si="108"/>
        <v>24.25</v>
      </c>
      <c r="M1403" s="74">
        <f t="shared" si="109"/>
        <v>25.6</v>
      </c>
      <c r="N1403" s="74"/>
    </row>
    <row r="1404" spans="1:14" x14ac:dyDescent="0.25">
      <c r="A1404">
        <v>1389</v>
      </c>
      <c r="B1404" s="225">
        <v>39483</v>
      </c>
      <c r="C1404" s="74">
        <v>25.7</v>
      </c>
      <c r="D1404" s="74">
        <v>25.7</v>
      </c>
      <c r="E1404" s="74">
        <v>24</v>
      </c>
      <c r="F1404" s="74">
        <v>24.1</v>
      </c>
      <c r="G1404" s="75">
        <v>3273000</v>
      </c>
      <c r="H1404" s="74">
        <v>24.1</v>
      </c>
      <c r="I1404" s="81">
        <f t="shared" si="105"/>
        <v>1</v>
      </c>
      <c r="J1404" s="74">
        <f t="shared" si="106"/>
        <v>25.7</v>
      </c>
      <c r="K1404" s="74">
        <f t="shared" si="107"/>
        <v>25.7</v>
      </c>
      <c r="L1404" s="74">
        <f t="shared" si="108"/>
        <v>24</v>
      </c>
      <c r="M1404" s="74">
        <f t="shared" si="109"/>
        <v>24.1</v>
      </c>
      <c r="N1404" s="74"/>
    </row>
    <row r="1405" spans="1:14" x14ac:dyDescent="0.25">
      <c r="A1405">
        <v>1390</v>
      </c>
      <c r="B1405" s="225">
        <v>39482</v>
      </c>
      <c r="C1405" s="74">
        <v>26.59</v>
      </c>
      <c r="D1405" s="74">
        <v>26.59</v>
      </c>
      <c r="E1405" s="74">
        <v>25.84</v>
      </c>
      <c r="F1405" s="74">
        <v>26.05</v>
      </c>
      <c r="G1405" s="75">
        <v>2224700</v>
      </c>
      <c r="H1405" s="74">
        <v>26.05</v>
      </c>
      <c r="I1405" s="81">
        <f t="shared" si="105"/>
        <v>1</v>
      </c>
      <c r="J1405" s="74">
        <f t="shared" si="106"/>
        <v>26.59</v>
      </c>
      <c r="K1405" s="74">
        <f t="shared" si="107"/>
        <v>26.59</v>
      </c>
      <c r="L1405" s="74">
        <f t="shared" si="108"/>
        <v>25.84</v>
      </c>
      <c r="M1405" s="74">
        <f t="shared" si="109"/>
        <v>26.05</v>
      </c>
      <c r="N1405" s="74"/>
    </row>
    <row r="1406" spans="1:14" x14ac:dyDescent="0.25">
      <c r="A1406">
        <v>1391</v>
      </c>
      <c r="B1406" s="225">
        <v>39479</v>
      </c>
      <c r="C1406" s="74">
        <v>26.64</v>
      </c>
      <c r="D1406" s="74">
        <v>27.39</v>
      </c>
      <c r="E1406" s="74">
        <v>25.64</v>
      </c>
      <c r="F1406" s="74">
        <v>26.41</v>
      </c>
      <c r="G1406" s="75">
        <v>3821200</v>
      </c>
      <c r="H1406" s="74">
        <v>26.41</v>
      </c>
      <c r="I1406" s="81">
        <f t="shared" si="105"/>
        <v>1</v>
      </c>
      <c r="J1406" s="74">
        <f t="shared" si="106"/>
        <v>26.64</v>
      </c>
      <c r="K1406" s="74">
        <f t="shared" si="107"/>
        <v>27.39</v>
      </c>
      <c r="L1406" s="74">
        <f t="shared" si="108"/>
        <v>25.64</v>
      </c>
      <c r="M1406" s="74">
        <f t="shared" si="109"/>
        <v>26.41</v>
      </c>
      <c r="N1406" s="74"/>
    </row>
    <row r="1407" spans="1:14" x14ac:dyDescent="0.25">
      <c r="A1407">
        <v>1392</v>
      </c>
      <c r="B1407" s="225">
        <v>39478</v>
      </c>
      <c r="C1407" s="74">
        <v>25.65</v>
      </c>
      <c r="D1407" s="74">
        <v>27.58</v>
      </c>
      <c r="E1407" s="74">
        <v>25.65</v>
      </c>
      <c r="F1407" s="74">
        <v>27.13</v>
      </c>
      <c r="G1407" s="75">
        <v>3242800</v>
      </c>
      <c r="H1407" s="74">
        <v>27.13</v>
      </c>
      <c r="I1407" s="81">
        <f t="shared" si="105"/>
        <v>1</v>
      </c>
      <c r="J1407" s="74">
        <f t="shared" si="106"/>
        <v>25.65</v>
      </c>
      <c r="K1407" s="74">
        <f t="shared" si="107"/>
        <v>27.58</v>
      </c>
      <c r="L1407" s="74">
        <f t="shared" si="108"/>
        <v>25.65</v>
      </c>
      <c r="M1407" s="74">
        <f t="shared" si="109"/>
        <v>27.13</v>
      </c>
      <c r="N1407" s="74"/>
    </row>
    <row r="1408" spans="1:14" x14ac:dyDescent="0.25">
      <c r="A1408">
        <v>1393</v>
      </c>
      <c r="B1408" s="225">
        <v>39477</v>
      </c>
      <c r="C1408" s="74">
        <v>25.97</v>
      </c>
      <c r="D1408" s="74">
        <v>26.87</v>
      </c>
      <c r="E1408" s="74">
        <v>25.67</v>
      </c>
      <c r="F1408" s="74">
        <v>26.17</v>
      </c>
      <c r="G1408" s="75">
        <v>2650600</v>
      </c>
      <c r="H1408" s="74">
        <v>26.17</v>
      </c>
      <c r="I1408" s="81">
        <f t="shared" si="105"/>
        <v>1</v>
      </c>
      <c r="J1408" s="74">
        <f t="shared" si="106"/>
        <v>25.97</v>
      </c>
      <c r="K1408" s="74">
        <f t="shared" si="107"/>
        <v>26.87</v>
      </c>
      <c r="L1408" s="74">
        <f t="shared" si="108"/>
        <v>25.67</v>
      </c>
      <c r="M1408" s="74">
        <f t="shared" si="109"/>
        <v>26.17</v>
      </c>
      <c r="N1408" s="74"/>
    </row>
    <row r="1409" spans="1:14" x14ac:dyDescent="0.25">
      <c r="A1409">
        <v>1394</v>
      </c>
      <c r="B1409" s="225">
        <v>39476</v>
      </c>
      <c r="C1409" s="74">
        <v>25.11</v>
      </c>
      <c r="D1409" s="74">
        <v>26.58</v>
      </c>
      <c r="E1409" s="74">
        <v>25</v>
      </c>
      <c r="F1409" s="74">
        <v>26.15</v>
      </c>
      <c r="G1409" s="75">
        <v>3124100</v>
      </c>
      <c r="H1409" s="74">
        <v>26.15</v>
      </c>
      <c r="I1409" s="81">
        <f t="shared" si="105"/>
        <v>1</v>
      </c>
      <c r="J1409" s="74">
        <f t="shared" si="106"/>
        <v>25.11</v>
      </c>
      <c r="K1409" s="74">
        <f t="shared" si="107"/>
        <v>26.58</v>
      </c>
      <c r="L1409" s="74">
        <f t="shared" si="108"/>
        <v>25</v>
      </c>
      <c r="M1409" s="74">
        <f t="shared" si="109"/>
        <v>26.15</v>
      </c>
      <c r="N1409" s="74"/>
    </row>
    <row r="1410" spans="1:14" x14ac:dyDescent="0.25">
      <c r="A1410">
        <v>1395</v>
      </c>
      <c r="B1410" s="225">
        <v>39475</v>
      </c>
      <c r="C1410" s="74">
        <v>24.61</v>
      </c>
      <c r="D1410" s="74">
        <v>25.14</v>
      </c>
      <c r="E1410" s="74">
        <v>24.36</v>
      </c>
      <c r="F1410" s="74">
        <v>24.98</v>
      </c>
      <c r="G1410" s="75">
        <v>3403400</v>
      </c>
      <c r="H1410" s="74">
        <v>24.98</v>
      </c>
      <c r="I1410" s="81">
        <f t="shared" si="105"/>
        <v>1</v>
      </c>
      <c r="J1410" s="74">
        <f t="shared" si="106"/>
        <v>24.61</v>
      </c>
      <c r="K1410" s="74">
        <f t="shared" si="107"/>
        <v>25.14</v>
      </c>
      <c r="L1410" s="74">
        <f t="shared" si="108"/>
        <v>24.36</v>
      </c>
      <c r="M1410" s="74">
        <f t="shared" si="109"/>
        <v>24.98</v>
      </c>
      <c r="N1410" s="74"/>
    </row>
    <row r="1411" spans="1:14" x14ac:dyDescent="0.25">
      <c r="A1411">
        <v>1396</v>
      </c>
      <c r="B1411" s="225">
        <v>39472</v>
      </c>
      <c r="C1411" s="74">
        <v>25.3</v>
      </c>
      <c r="D1411" s="74">
        <v>25.43</v>
      </c>
      <c r="E1411" s="74">
        <v>24.12</v>
      </c>
      <c r="F1411" s="74">
        <v>24.79</v>
      </c>
      <c r="G1411" s="75">
        <v>4012500</v>
      </c>
      <c r="H1411" s="74">
        <v>24.79</v>
      </c>
      <c r="I1411" s="81">
        <f t="shared" si="105"/>
        <v>1</v>
      </c>
      <c r="J1411" s="74">
        <f t="shared" si="106"/>
        <v>25.3</v>
      </c>
      <c r="K1411" s="74">
        <f t="shared" si="107"/>
        <v>25.43</v>
      </c>
      <c r="L1411" s="74">
        <f t="shared" si="108"/>
        <v>24.12</v>
      </c>
      <c r="M1411" s="74">
        <f t="shared" si="109"/>
        <v>24.79</v>
      </c>
      <c r="N1411" s="74"/>
    </row>
    <row r="1412" spans="1:14" x14ac:dyDescent="0.25">
      <c r="A1412">
        <v>1397</v>
      </c>
      <c r="B1412" s="225">
        <v>39471</v>
      </c>
      <c r="C1412" s="74">
        <v>23.07</v>
      </c>
      <c r="D1412" s="74">
        <v>25</v>
      </c>
      <c r="E1412" s="74">
        <v>23.02</v>
      </c>
      <c r="F1412" s="74">
        <v>24.58</v>
      </c>
      <c r="G1412" s="75">
        <v>6784300</v>
      </c>
      <c r="H1412" s="74">
        <v>24.58</v>
      </c>
      <c r="I1412" s="81">
        <f t="shared" si="105"/>
        <v>1</v>
      </c>
      <c r="J1412" s="74">
        <f t="shared" si="106"/>
        <v>23.07</v>
      </c>
      <c r="K1412" s="74">
        <f t="shared" si="107"/>
        <v>25</v>
      </c>
      <c r="L1412" s="74">
        <f t="shared" si="108"/>
        <v>23.02</v>
      </c>
      <c r="M1412" s="74">
        <f t="shared" si="109"/>
        <v>24.58</v>
      </c>
      <c r="N1412" s="74"/>
    </row>
    <row r="1413" spans="1:14" x14ac:dyDescent="0.25">
      <c r="A1413">
        <v>1398</v>
      </c>
      <c r="B1413" s="225">
        <v>39470</v>
      </c>
      <c r="C1413" s="74">
        <v>24.55</v>
      </c>
      <c r="D1413" s="74">
        <v>24.55</v>
      </c>
      <c r="E1413" s="74">
        <v>21.4</v>
      </c>
      <c r="F1413" s="74">
        <v>22.83</v>
      </c>
      <c r="G1413" s="75">
        <v>10563700</v>
      </c>
      <c r="H1413" s="74">
        <v>22.83</v>
      </c>
      <c r="I1413" s="81">
        <f t="shared" si="105"/>
        <v>1</v>
      </c>
      <c r="J1413" s="74">
        <f t="shared" si="106"/>
        <v>24.55</v>
      </c>
      <c r="K1413" s="74">
        <f t="shared" si="107"/>
        <v>24.55</v>
      </c>
      <c r="L1413" s="74">
        <f t="shared" si="108"/>
        <v>21.4</v>
      </c>
      <c r="M1413" s="74">
        <f t="shared" si="109"/>
        <v>22.83</v>
      </c>
      <c r="N1413" s="74"/>
    </row>
    <row r="1414" spans="1:14" x14ac:dyDescent="0.25">
      <c r="A1414">
        <v>1399</v>
      </c>
      <c r="B1414" s="225">
        <v>39469</v>
      </c>
      <c r="C1414" s="74">
        <v>24.55</v>
      </c>
      <c r="D1414" s="74">
        <v>26.53</v>
      </c>
      <c r="E1414" s="74">
        <v>24</v>
      </c>
      <c r="F1414" s="74">
        <v>26.17</v>
      </c>
      <c r="G1414" s="75">
        <v>2960700</v>
      </c>
      <c r="H1414" s="74">
        <v>26.17</v>
      </c>
      <c r="I1414" s="81">
        <f t="shared" si="105"/>
        <v>1</v>
      </c>
      <c r="J1414" s="74">
        <f t="shared" si="106"/>
        <v>24.55</v>
      </c>
      <c r="K1414" s="74">
        <f t="shared" si="107"/>
        <v>26.53</v>
      </c>
      <c r="L1414" s="74">
        <f t="shared" si="108"/>
        <v>24</v>
      </c>
      <c r="M1414" s="74">
        <f t="shared" si="109"/>
        <v>26.17</v>
      </c>
      <c r="N1414" s="74"/>
    </row>
    <row r="1415" spans="1:14" x14ac:dyDescent="0.25">
      <c r="A1415">
        <v>1400</v>
      </c>
      <c r="B1415" s="225">
        <v>39465</v>
      </c>
      <c r="C1415" s="74">
        <v>26.47</v>
      </c>
      <c r="D1415" s="74">
        <v>27.24</v>
      </c>
      <c r="E1415" s="74">
        <v>26.03</v>
      </c>
      <c r="F1415" s="74">
        <v>26.52</v>
      </c>
      <c r="G1415" s="75">
        <v>2461100</v>
      </c>
      <c r="H1415" s="74">
        <v>26.52</v>
      </c>
      <c r="I1415" s="81">
        <f t="shared" si="105"/>
        <v>1</v>
      </c>
      <c r="J1415" s="74">
        <f t="shared" si="106"/>
        <v>26.47</v>
      </c>
      <c r="K1415" s="74">
        <f t="shared" si="107"/>
        <v>27.24</v>
      </c>
      <c r="L1415" s="74">
        <f t="shared" si="108"/>
        <v>26.03</v>
      </c>
      <c r="M1415" s="74">
        <f t="shared" si="109"/>
        <v>26.52</v>
      </c>
      <c r="N1415" s="74"/>
    </row>
    <row r="1416" spans="1:14" x14ac:dyDescent="0.25">
      <c r="A1416">
        <v>1401</v>
      </c>
      <c r="B1416" s="225">
        <v>39464</v>
      </c>
      <c r="C1416" s="74">
        <v>27.55</v>
      </c>
      <c r="D1416" s="74">
        <v>27.89</v>
      </c>
      <c r="E1416" s="74">
        <v>26.33</v>
      </c>
      <c r="F1416" s="74">
        <v>26.37</v>
      </c>
      <c r="G1416" s="75">
        <v>3135200</v>
      </c>
      <c r="H1416" s="74">
        <v>26.37</v>
      </c>
      <c r="I1416" s="81">
        <f t="shared" si="105"/>
        <v>1</v>
      </c>
      <c r="J1416" s="74">
        <f t="shared" si="106"/>
        <v>27.55</v>
      </c>
      <c r="K1416" s="74">
        <f t="shared" si="107"/>
        <v>27.89</v>
      </c>
      <c r="L1416" s="74">
        <f t="shared" si="108"/>
        <v>26.33</v>
      </c>
      <c r="M1416" s="74">
        <f t="shared" si="109"/>
        <v>26.37</v>
      </c>
      <c r="N1416" s="74"/>
    </row>
    <row r="1417" spans="1:14" x14ac:dyDescent="0.25">
      <c r="A1417">
        <v>1402</v>
      </c>
      <c r="B1417" s="225">
        <v>39463</v>
      </c>
      <c r="C1417" s="74">
        <v>27</v>
      </c>
      <c r="D1417" s="74">
        <v>28.11</v>
      </c>
      <c r="E1417" s="74">
        <v>26.08</v>
      </c>
      <c r="F1417" s="74">
        <v>27.26</v>
      </c>
      <c r="G1417" s="75">
        <v>3596800</v>
      </c>
      <c r="H1417" s="74">
        <v>27.26</v>
      </c>
      <c r="I1417" s="81">
        <f t="shared" si="105"/>
        <v>1</v>
      </c>
      <c r="J1417" s="74">
        <f t="shared" si="106"/>
        <v>27</v>
      </c>
      <c r="K1417" s="74">
        <f t="shared" si="107"/>
        <v>28.11</v>
      </c>
      <c r="L1417" s="74">
        <f t="shared" si="108"/>
        <v>26.08</v>
      </c>
      <c r="M1417" s="74">
        <f t="shared" si="109"/>
        <v>27.26</v>
      </c>
      <c r="N1417" s="74"/>
    </row>
    <row r="1418" spans="1:14" x14ac:dyDescent="0.25">
      <c r="A1418">
        <v>1403</v>
      </c>
      <c r="B1418" s="225">
        <v>39462</v>
      </c>
      <c r="C1418" s="74">
        <v>28.44</v>
      </c>
      <c r="D1418" s="74">
        <v>28.56</v>
      </c>
      <c r="E1418" s="74">
        <v>26.92</v>
      </c>
      <c r="F1418" s="74">
        <v>27.24</v>
      </c>
      <c r="G1418" s="75">
        <v>3418400</v>
      </c>
      <c r="H1418" s="74">
        <v>27.24</v>
      </c>
      <c r="I1418" s="81">
        <f t="shared" si="105"/>
        <v>1</v>
      </c>
      <c r="J1418" s="74">
        <f t="shared" si="106"/>
        <v>28.44</v>
      </c>
      <c r="K1418" s="74">
        <f t="shared" si="107"/>
        <v>28.56</v>
      </c>
      <c r="L1418" s="74">
        <f t="shared" si="108"/>
        <v>26.92</v>
      </c>
      <c r="M1418" s="74">
        <f t="shared" si="109"/>
        <v>27.24</v>
      </c>
      <c r="N1418" s="74"/>
    </row>
    <row r="1419" spans="1:14" x14ac:dyDescent="0.25">
      <c r="A1419">
        <v>1404</v>
      </c>
      <c r="B1419" s="225">
        <v>39461</v>
      </c>
      <c r="C1419" s="74">
        <v>28.8</v>
      </c>
      <c r="D1419" s="74">
        <v>29.21</v>
      </c>
      <c r="E1419" s="74">
        <v>28.55</v>
      </c>
      <c r="F1419" s="74">
        <v>28.94</v>
      </c>
      <c r="G1419" s="75">
        <v>2820800</v>
      </c>
      <c r="H1419" s="74">
        <v>28.94</v>
      </c>
      <c r="I1419" s="81">
        <f t="shared" si="105"/>
        <v>1</v>
      </c>
      <c r="J1419" s="74">
        <f t="shared" si="106"/>
        <v>28.8</v>
      </c>
      <c r="K1419" s="74">
        <f t="shared" si="107"/>
        <v>29.21</v>
      </c>
      <c r="L1419" s="74">
        <f t="shared" si="108"/>
        <v>28.55</v>
      </c>
      <c r="M1419" s="74">
        <f t="shared" si="109"/>
        <v>28.94</v>
      </c>
      <c r="N1419" s="74"/>
    </row>
    <row r="1420" spans="1:14" x14ac:dyDescent="0.25">
      <c r="A1420">
        <v>1405</v>
      </c>
      <c r="B1420" s="225">
        <v>39458</v>
      </c>
      <c r="C1420" s="74">
        <v>29.32</v>
      </c>
      <c r="D1420" s="74">
        <v>29.38</v>
      </c>
      <c r="E1420" s="74">
        <v>28.14</v>
      </c>
      <c r="F1420" s="74">
        <v>28.3</v>
      </c>
      <c r="G1420" s="75">
        <v>4921500</v>
      </c>
      <c r="H1420" s="74">
        <v>28.3</v>
      </c>
      <c r="I1420" s="81">
        <f t="shared" si="105"/>
        <v>1</v>
      </c>
      <c r="J1420" s="74">
        <f t="shared" si="106"/>
        <v>29.32</v>
      </c>
      <c r="K1420" s="74">
        <f t="shared" si="107"/>
        <v>29.38</v>
      </c>
      <c r="L1420" s="74">
        <f t="shared" si="108"/>
        <v>28.14</v>
      </c>
      <c r="M1420" s="74">
        <f t="shared" si="109"/>
        <v>28.3</v>
      </c>
      <c r="N1420" s="74"/>
    </row>
    <row r="1421" spans="1:14" x14ac:dyDescent="0.25">
      <c r="A1421">
        <v>1406</v>
      </c>
      <c r="B1421" s="225">
        <v>39457</v>
      </c>
      <c r="C1421" s="74">
        <v>27.06</v>
      </c>
      <c r="D1421" s="74">
        <v>30.17</v>
      </c>
      <c r="E1421" s="74">
        <v>27.05</v>
      </c>
      <c r="F1421" s="74">
        <v>29.65</v>
      </c>
      <c r="G1421" s="75">
        <v>8780100</v>
      </c>
      <c r="H1421" s="74">
        <v>29.65</v>
      </c>
      <c r="I1421" s="81">
        <f t="shared" si="105"/>
        <v>1</v>
      </c>
      <c r="J1421" s="74">
        <f t="shared" si="106"/>
        <v>27.06</v>
      </c>
      <c r="K1421" s="74">
        <f t="shared" si="107"/>
        <v>30.17</v>
      </c>
      <c r="L1421" s="74">
        <f t="shared" si="108"/>
        <v>27.05</v>
      </c>
      <c r="M1421" s="74">
        <f t="shared" si="109"/>
        <v>29.65</v>
      </c>
      <c r="N1421" s="74"/>
    </row>
    <row r="1422" spans="1:14" x14ac:dyDescent="0.25">
      <c r="A1422">
        <v>1407</v>
      </c>
      <c r="B1422" s="225">
        <v>39456</v>
      </c>
      <c r="C1422" s="74">
        <v>26.58</v>
      </c>
      <c r="D1422" s="74">
        <v>27.71</v>
      </c>
      <c r="E1422" s="74">
        <v>25.68</v>
      </c>
      <c r="F1422" s="74">
        <v>27.39</v>
      </c>
      <c r="G1422" s="75">
        <v>5782000</v>
      </c>
      <c r="H1422" s="74">
        <v>27.39</v>
      </c>
      <c r="I1422" s="81">
        <f t="shared" si="105"/>
        <v>1</v>
      </c>
      <c r="J1422" s="74">
        <f t="shared" si="106"/>
        <v>26.58</v>
      </c>
      <c r="K1422" s="74">
        <f t="shared" si="107"/>
        <v>27.71</v>
      </c>
      <c r="L1422" s="74">
        <f t="shared" si="108"/>
        <v>25.68</v>
      </c>
      <c r="M1422" s="74">
        <f t="shared" si="109"/>
        <v>27.39</v>
      </c>
      <c r="N1422" s="74"/>
    </row>
    <row r="1423" spans="1:14" x14ac:dyDescent="0.25">
      <c r="A1423">
        <v>1408</v>
      </c>
      <c r="B1423" s="225">
        <v>39455</v>
      </c>
      <c r="C1423" s="74">
        <v>28.48</v>
      </c>
      <c r="D1423" s="74">
        <v>28.61</v>
      </c>
      <c r="E1423" s="74">
        <v>26.62</v>
      </c>
      <c r="F1423" s="74">
        <v>26.69</v>
      </c>
      <c r="G1423" s="75">
        <v>5239000</v>
      </c>
      <c r="H1423" s="74">
        <v>26.69</v>
      </c>
      <c r="I1423" s="81">
        <f t="shared" si="105"/>
        <v>1</v>
      </c>
      <c r="J1423" s="74">
        <f t="shared" si="106"/>
        <v>28.48</v>
      </c>
      <c r="K1423" s="74">
        <f t="shared" si="107"/>
        <v>28.61</v>
      </c>
      <c r="L1423" s="74">
        <f t="shared" si="108"/>
        <v>26.62</v>
      </c>
      <c r="M1423" s="74">
        <f t="shared" si="109"/>
        <v>26.69</v>
      </c>
      <c r="N1423" s="74"/>
    </row>
    <row r="1424" spans="1:14" x14ac:dyDescent="0.25">
      <c r="A1424">
        <v>1409</v>
      </c>
      <c r="B1424" s="225">
        <v>39454</v>
      </c>
      <c r="C1424" s="74">
        <v>30.01</v>
      </c>
      <c r="D1424" s="74">
        <v>30.35</v>
      </c>
      <c r="E1424" s="74">
        <v>28.04</v>
      </c>
      <c r="F1424" s="74">
        <v>28.24</v>
      </c>
      <c r="G1424" s="75">
        <v>6342000</v>
      </c>
      <c r="H1424" s="74">
        <v>28.24</v>
      </c>
      <c r="I1424" s="81">
        <f t="shared" si="105"/>
        <v>1</v>
      </c>
      <c r="J1424" s="74">
        <f t="shared" si="106"/>
        <v>30.01</v>
      </c>
      <c r="K1424" s="74">
        <f t="shared" si="107"/>
        <v>30.35</v>
      </c>
      <c r="L1424" s="74">
        <f t="shared" si="108"/>
        <v>28.04</v>
      </c>
      <c r="M1424" s="74">
        <f t="shared" si="109"/>
        <v>28.24</v>
      </c>
      <c r="N1424" s="74"/>
    </row>
    <row r="1425" spans="1:14" x14ac:dyDescent="0.25">
      <c r="A1425">
        <v>1410</v>
      </c>
      <c r="B1425" s="225">
        <v>39451</v>
      </c>
      <c r="C1425" s="74">
        <v>31.15</v>
      </c>
      <c r="D1425" s="74">
        <v>31.15</v>
      </c>
      <c r="E1425" s="74">
        <v>29.71</v>
      </c>
      <c r="F1425" s="74">
        <v>29.91</v>
      </c>
      <c r="G1425" s="75">
        <v>4337700</v>
      </c>
      <c r="H1425" s="74">
        <v>29.91</v>
      </c>
      <c r="I1425" s="81">
        <f t="shared" ref="I1425:I1488" si="110">H1425/F1425</f>
        <v>1</v>
      </c>
      <c r="J1425" s="74">
        <f t="shared" ref="J1425:J1488" si="111">ROUND($I1425*C1425,2)</f>
        <v>31.15</v>
      </c>
      <c r="K1425" s="74">
        <f t="shared" ref="K1425:K1488" si="112">ROUND($I1425*D1425,2)</f>
        <v>31.15</v>
      </c>
      <c r="L1425" s="74">
        <f t="shared" ref="L1425:L1488" si="113">ROUND($I1425*E1425,2)</f>
        <v>29.71</v>
      </c>
      <c r="M1425" s="74">
        <f t="shared" ref="M1425:M1488" si="114">ROUND($I1425*F1425,2)</f>
        <v>29.91</v>
      </c>
      <c r="N1425" s="74"/>
    </row>
    <row r="1426" spans="1:14" x14ac:dyDescent="0.25">
      <c r="A1426">
        <v>1411</v>
      </c>
      <c r="B1426" s="225">
        <v>39450</v>
      </c>
      <c r="C1426" s="74">
        <v>32.42</v>
      </c>
      <c r="D1426" s="74">
        <v>32.42</v>
      </c>
      <c r="E1426" s="74">
        <v>31.15</v>
      </c>
      <c r="F1426" s="74">
        <v>31.55</v>
      </c>
      <c r="G1426" s="75">
        <v>3529000</v>
      </c>
      <c r="H1426" s="74">
        <v>31.55</v>
      </c>
      <c r="I1426" s="81">
        <f t="shared" si="110"/>
        <v>1</v>
      </c>
      <c r="J1426" s="74">
        <f t="shared" si="111"/>
        <v>32.42</v>
      </c>
      <c r="K1426" s="74">
        <f t="shared" si="112"/>
        <v>32.42</v>
      </c>
      <c r="L1426" s="74">
        <f t="shared" si="113"/>
        <v>31.15</v>
      </c>
      <c r="M1426" s="74">
        <f t="shared" si="114"/>
        <v>31.55</v>
      </c>
      <c r="N1426" s="74"/>
    </row>
    <row r="1427" spans="1:14" x14ac:dyDescent="0.25">
      <c r="A1427">
        <v>1412</v>
      </c>
      <c r="B1427" s="225">
        <v>39449</v>
      </c>
      <c r="C1427" s="74">
        <v>33.78</v>
      </c>
      <c r="D1427" s="74">
        <v>34.200000000000003</v>
      </c>
      <c r="E1427" s="74">
        <v>31.9</v>
      </c>
      <c r="F1427" s="74">
        <v>32.42</v>
      </c>
      <c r="G1427" s="75">
        <v>3971500</v>
      </c>
      <c r="H1427" s="74">
        <v>32.42</v>
      </c>
      <c r="I1427" s="81">
        <f t="shared" si="110"/>
        <v>1</v>
      </c>
      <c r="J1427" s="74">
        <f t="shared" si="111"/>
        <v>33.78</v>
      </c>
      <c r="K1427" s="74">
        <f t="shared" si="112"/>
        <v>34.200000000000003</v>
      </c>
      <c r="L1427" s="74">
        <f t="shared" si="113"/>
        <v>31.9</v>
      </c>
      <c r="M1427" s="74">
        <f t="shared" si="114"/>
        <v>32.42</v>
      </c>
      <c r="N1427" s="74"/>
    </row>
    <row r="1428" spans="1:14" x14ac:dyDescent="0.25">
      <c r="A1428">
        <v>1413</v>
      </c>
      <c r="B1428" s="225">
        <v>39447</v>
      </c>
      <c r="C1428" s="74">
        <v>34.159999999999997</v>
      </c>
      <c r="D1428" s="74">
        <v>34.43</v>
      </c>
      <c r="E1428" s="74">
        <v>33.549999999999997</v>
      </c>
      <c r="F1428" s="74">
        <v>34.11</v>
      </c>
      <c r="G1428" s="75">
        <v>2275800</v>
      </c>
      <c r="H1428" s="74">
        <v>34.11</v>
      </c>
      <c r="I1428" s="81">
        <f t="shared" si="110"/>
        <v>1</v>
      </c>
      <c r="J1428" s="74">
        <f t="shared" si="111"/>
        <v>34.159999999999997</v>
      </c>
      <c r="K1428" s="74">
        <f t="shared" si="112"/>
        <v>34.43</v>
      </c>
      <c r="L1428" s="74">
        <f t="shared" si="113"/>
        <v>33.549999999999997</v>
      </c>
      <c r="M1428" s="74">
        <f t="shared" si="114"/>
        <v>34.11</v>
      </c>
      <c r="N1428" s="74"/>
    </row>
    <row r="1429" spans="1:14" x14ac:dyDescent="0.25">
      <c r="A1429">
        <v>1414</v>
      </c>
      <c r="B1429" s="225">
        <v>39444</v>
      </c>
      <c r="C1429" s="74">
        <v>34.200000000000003</v>
      </c>
      <c r="D1429" s="74">
        <v>34.450000000000003</v>
      </c>
      <c r="E1429" s="74">
        <v>34</v>
      </c>
      <c r="F1429" s="74">
        <v>34.32</v>
      </c>
      <c r="G1429" s="75">
        <v>1537500</v>
      </c>
      <c r="H1429" s="74">
        <v>34.32</v>
      </c>
      <c r="I1429" s="81">
        <f t="shared" si="110"/>
        <v>1</v>
      </c>
      <c r="J1429" s="74">
        <f t="shared" si="111"/>
        <v>34.200000000000003</v>
      </c>
      <c r="K1429" s="74">
        <f t="shared" si="112"/>
        <v>34.450000000000003</v>
      </c>
      <c r="L1429" s="74">
        <f t="shared" si="113"/>
        <v>34</v>
      </c>
      <c r="M1429" s="74">
        <f t="shared" si="114"/>
        <v>34.32</v>
      </c>
      <c r="N1429" s="74"/>
    </row>
    <row r="1430" spans="1:14" x14ac:dyDescent="0.25">
      <c r="A1430">
        <v>1415</v>
      </c>
      <c r="B1430" s="225">
        <v>39443</v>
      </c>
      <c r="C1430" s="74">
        <v>34.69</v>
      </c>
      <c r="D1430" s="74">
        <v>34.69</v>
      </c>
      <c r="E1430" s="74">
        <v>33.64</v>
      </c>
      <c r="F1430" s="74">
        <v>33.799999999999997</v>
      </c>
      <c r="G1430" s="75">
        <v>2192500</v>
      </c>
      <c r="H1430" s="74">
        <v>33.799999999999997</v>
      </c>
      <c r="I1430" s="81">
        <f t="shared" si="110"/>
        <v>1</v>
      </c>
      <c r="J1430" s="74">
        <f t="shared" si="111"/>
        <v>34.69</v>
      </c>
      <c r="K1430" s="74">
        <f t="shared" si="112"/>
        <v>34.69</v>
      </c>
      <c r="L1430" s="74">
        <f t="shared" si="113"/>
        <v>33.64</v>
      </c>
      <c r="M1430" s="74">
        <f t="shared" si="114"/>
        <v>33.799999999999997</v>
      </c>
      <c r="N1430" s="74"/>
    </row>
    <row r="1431" spans="1:14" x14ac:dyDescent="0.25">
      <c r="A1431">
        <v>1416</v>
      </c>
      <c r="B1431" s="225">
        <v>39442</v>
      </c>
      <c r="C1431" s="74">
        <v>34.229999999999997</v>
      </c>
      <c r="D1431" s="74">
        <v>34.78</v>
      </c>
      <c r="E1431" s="74">
        <v>33.799999999999997</v>
      </c>
      <c r="F1431" s="74">
        <v>34.659999999999997</v>
      </c>
      <c r="G1431" s="75">
        <v>1961400</v>
      </c>
      <c r="H1431" s="74">
        <v>34.659999999999997</v>
      </c>
      <c r="I1431" s="81">
        <f t="shared" si="110"/>
        <v>1</v>
      </c>
      <c r="J1431" s="74">
        <f t="shared" si="111"/>
        <v>34.229999999999997</v>
      </c>
      <c r="K1431" s="74">
        <f t="shared" si="112"/>
        <v>34.78</v>
      </c>
      <c r="L1431" s="74">
        <f t="shared" si="113"/>
        <v>33.799999999999997</v>
      </c>
      <c r="M1431" s="74">
        <f t="shared" si="114"/>
        <v>34.659999999999997</v>
      </c>
      <c r="N1431" s="74"/>
    </row>
    <row r="1432" spans="1:14" x14ac:dyDescent="0.25">
      <c r="A1432">
        <v>1417</v>
      </c>
      <c r="B1432" s="225">
        <v>39440</v>
      </c>
      <c r="C1432" s="74">
        <v>34.590000000000003</v>
      </c>
      <c r="D1432" s="74">
        <v>34.81</v>
      </c>
      <c r="E1432" s="74">
        <v>34.200000000000003</v>
      </c>
      <c r="F1432" s="74">
        <v>34.590000000000003</v>
      </c>
      <c r="G1432" s="75">
        <v>691600</v>
      </c>
      <c r="H1432" s="74">
        <v>34.590000000000003</v>
      </c>
      <c r="I1432" s="81">
        <f t="shared" si="110"/>
        <v>1</v>
      </c>
      <c r="J1432" s="74">
        <f t="shared" si="111"/>
        <v>34.590000000000003</v>
      </c>
      <c r="K1432" s="74">
        <f t="shared" si="112"/>
        <v>34.81</v>
      </c>
      <c r="L1432" s="74">
        <f t="shared" si="113"/>
        <v>34.200000000000003</v>
      </c>
      <c r="M1432" s="74">
        <f t="shared" si="114"/>
        <v>34.590000000000003</v>
      </c>
      <c r="N1432" s="74"/>
    </row>
    <row r="1433" spans="1:14" x14ac:dyDescent="0.25">
      <c r="A1433">
        <v>1418</v>
      </c>
      <c r="B1433" s="225">
        <v>39437</v>
      </c>
      <c r="C1433" s="74">
        <v>34.81</v>
      </c>
      <c r="D1433" s="74">
        <v>34.99</v>
      </c>
      <c r="E1433" s="74">
        <v>34.4</v>
      </c>
      <c r="F1433" s="74">
        <v>34.590000000000003</v>
      </c>
      <c r="G1433" s="75">
        <v>3284000</v>
      </c>
      <c r="H1433" s="74">
        <v>34.590000000000003</v>
      </c>
      <c r="I1433" s="81">
        <f t="shared" si="110"/>
        <v>1</v>
      </c>
      <c r="J1433" s="74">
        <f t="shared" si="111"/>
        <v>34.81</v>
      </c>
      <c r="K1433" s="74">
        <f t="shared" si="112"/>
        <v>34.99</v>
      </c>
      <c r="L1433" s="74">
        <f t="shared" si="113"/>
        <v>34.4</v>
      </c>
      <c r="M1433" s="74">
        <f t="shared" si="114"/>
        <v>34.590000000000003</v>
      </c>
      <c r="N1433" s="74"/>
    </row>
    <row r="1434" spans="1:14" x14ac:dyDescent="0.25">
      <c r="A1434">
        <v>1419</v>
      </c>
      <c r="B1434" s="225">
        <v>39436</v>
      </c>
      <c r="C1434" s="74">
        <v>35.299999999999997</v>
      </c>
      <c r="D1434" s="74">
        <v>35.65</v>
      </c>
      <c r="E1434" s="74">
        <v>33.46</v>
      </c>
      <c r="F1434" s="74">
        <v>34.46</v>
      </c>
      <c r="G1434" s="75">
        <v>3886200</v>
      </c>
      <c r="H1434" s="74">
        <v>34.46</v>
      </c>
      <c r="I1434" s="81">
        <f t="shared" si="110"/>
        <v>1</v>
      </c>
      <c r="J1434" s="74">
        <f t="shared" si="111"/>
        <v>35.299999999999997</v>
      </c>
      <c r="K1434" s="74">
        <f t="shared" si="112"/>
        <v>35.65</v>
      </c>
      <c r="L1434" s="74">
        <f t="shared" si="113"/>
        <v>33.46</v>
      </c>
      <c r="M1434" s="74">
        <f t="shared" si="114"/>
        <v>34.46</v>
      </c>
      <c r="N1434" s="74"/>
    </row>
    <row r="1435" spans="1:14" x14ac:dyDescent="0.25">
      <c r="A1435">
        <v>1420</v>
      </c>
      <c r="B1435" s="225">
        <v>39435</v>
      </c>
      <c r="C1435" s="74">
        <v>35.08</v>
      </c>
      <c r="D1435" s="74">
        <v>35.799999999999997</v>
      </c>
      <c r="E1435" s="74">
        <v>34.549999999999997</v>
      </c>
      <c r="F1435" s="74">
        <v>35.159999999999997</v>
      </c>
      <c r="G1435" s="75">
        <v>2376200</v>
      </c>
      <c r="H1435" s="74">
        <v>35.159999999999997</v>
      </c>
      <c r="I1435" s="81">
        <f t="shared" si="110"/>
        <v>1</v>
      </c>
      <c r="J1435" s="74">
        <f t="shared" si="111"/>
        <v>35.08</v>
      </c>
      <c r="K1435" s="74">
        <f t="shared" si="112"/>
        <v>35.799999999999997</v>
      </c>
      <c r="L1435" s="74">
        <f t="shared" si="113"/>
        <v>34.549999999999997</v>
      </c>
      <c r="M1435" s="74">
        <f t="shared" si="114"/>
        <v>35.159999999999997</v>
      </c>
      <c r="N1435" s="74"/>
    </row>
    <row r="1436" spans="1:14" x14ac:dyDescent="0.25">
      <c r="A1436">
        <v>1421</v>
      </c>
      <c r="B1436" s="225">
        <v>39434</v>
      </c>
      <c r="C1436" s="74">
        <v>34.78</v>
      </c>
      <c r="D1436" s="74">
        <v>35.47</v>
      </c>
      <c r="E1436" s="74">
        <v>34.19</v>
      </c>
      <c r="F1436" s="74">
        <v>35.21</v>
      </c>
      <c r="G1436" s="75">
        <v>3251100</v>
      </c>
      <c r="H1436" s="74">
        <v>35.21</v>
      </c>
      <c r="I1436" s="81">
        <f t="shared" si="110"/>
        <v>1</v>
      </c>
      <c r="J1436" s="74">
        <f t="shared" si="111"/>
        <v>34.78</v>
      </c>
      <c r="K1436" s="74">
        <f t="shared" si="112"/>
        <v>35.47</v>
      </c>
      <c r="L1436" s="74">
        <f t="shared" si="113"/>
        <v>34.19</v>
      </c>
      <c r="M1436" s="74">
        <f t="shared" si="114"/>
        <v>35.21</v>
      </c>
      <c r="N1436" s="74"/>
    </row>
    <row r="1437" spans="1:14" x14ac:dyDescent="0.25">
      <c r="A1437">
        <v>1422</v>
      </c>
      <c r="B1437" s="225">
        <v>39433</v>
      </c>
      <c r="C1437" s="74">
        <v>35.43</v>
      </c>
      <c r="D1437" s="74">
        <v>36.1</v>
      </c>
      <c r="E1437" s="74">
        <v>34.04</v>
      </c>
      <c r="F1437" s="74">
        <v>34.35</v>
      </c>
      <c r="G1437" s="75">
        <v>5810700</v>
      </c>
      <c r="H1437" s="74">
        <v>34.35</v>
      </c>
      <c r="I1437" s="81">
        <f t="shared" si="110"/>
        <v>1</v>
      </c>
      <c r="J1437" s="74">
        <f t="shared" si="111"/>
        <v>35.43</v>
      </c>
      <c r="K1437" s="74">
        <f t="shared" si="112"/>
        <v>36.1</v>
      </c>
      <c r="L1437" s="74">
        <f t="shared" si="113"/>
        <v>34.04</v>
      </c>
      <c r="M1437" s="74">
        <f t="shared" si="114"/>
        <v>34.35</v>
      </c>
      <c r="N1437" s="74"/>
    </row>
    <row r="1438" spans="1:14" x14ac:dyDescent="0.25">
      <c r="A1438">
        <v>1423</v>
      </c>
      <c r="B1438" s="225">
        <v>39430</v>
      </c>
      <c r="C1438" s="74">
        <v>36.950000000000003</v>
      </c>
      <c r="D1438" s="74">
        <v>37.01</v>
      </c>
      <c r="E1438" s="74">
        <v>35.04</v>
      </c>
      <c r="F1438" s="74">
        <v>35.75</v>
      </c>
      <c r="G1438" s="75">
        <v>5622900</v>
      </c>
      <c r="H1438" s="74">
        <v>35.75</v>
      </c>
      <c r="I1438" s="81">
        <f t="shared" si="110"/>
        <v>1</v>
      </c>
      <c r="J1438" s="74">
        <f t="shared" si="111"/>
        <v>36.950000000000003</v>
      </c>
      <c r="K1438" s="74">
        <f t="shared" si="112"/>
        <v>37.01</v>
      </c>
      <c r="L1438" s="74">
        <f t="shared" si="113"/>
        <v>35.04</v>
      </c>
      <c r="M1438" s="74">
        <f t="shared" si="114"/>
        <v>35.75</v>
      </c>
      <c r="N1438" s="74"/>
    </row>
    <row r="1439" spans="1:14" x14ac:dyDescent="0.25">
      <c r="A1439">
        <v>1424</v>
      </c>
      <c r="B1439" s="225">
        <v>39429</v>
      </c>
      <c r="C1439" s="74">
        <v>40.36</v>
      </c>
      <c r="D1439" s="74">
        <v>40.44</v>
      </c>
      <c r="E1439" s="74">
        <v>36.33</v>
      </c>
      <c r="F1439" s="74">
        <v>37.04</v>
      </c>
      <c r="G1439" s="75">
        <v>13594500</v>
      </c>
      <c r="H1439" s="74">
        <v>37.04</v>
      </c>
      <c r="I1439" s="81">
        <f t="shared" si="110"/>
        <v>1</v>
      </c>
      <c r="J1439" s="74">
        <f t="shared" si="111"/>
        <v>40.36</v>
      </c>
      <c r="K1439" s="74">
        <f t="shared" si="112"/>
        <v>40.44</v>
      </c>
      <c r="L1439" s="74">
        <f t="shared" si="113"/>
        <v>36.33</v>
      </c>
      <c r="M1439" s="74">
        <f t="shared" si="114"/>
        <v>37.04</v>
      </c>
      <c r="N1439" s="74"/>
    </row>
    <row r="1440" spans="1:14" x14ac:dyDescent="0.25">
      <c r="A1440">
        <v>1425</v>
      </c>
      <c r="B1440" s="225">
        <v>39428</v>
      </c>
      <c r="C1440" s="74">
        <v>42.68</v>
      </c>
      <c r="D1440" s="74">
        <v>43.24</v>
      </c>
      <c r="E1440" s="74">
        <v>41.77</v>
      </c>
      <c r="F1440" s="74">
        <v>42.12</v>
      </c>
      <c r="G1440" s="75">
        <v>3800000</v>
      </c>
      <c r="H1440" s="74">
        <v>42.12</v>
      </c>
      <c r="I1440" s="81">
        <f t="shared" si="110"/>
        <v>1</v>
      </c>
      <c r="J1440" s="74">
        <f t="shared" si="111"/>
        <v>42.68</v>
      </c>
      <c r="K1440" s="74">
        <f t="shared" si="112"/>
        <v>43.24</v>
      </c>
      <c r="L1440" s="74">
        <f t="shared" si="113"/>
        <v>41.77</v>
      </c>
      <c r="M1440" s="74">
        <f t="shared" si="114"/>
        <v>42.12</v>
      </c>
      <c r="N1440" s="74"/>
    </row>
    <row r="1441" spans="1:14" x14ac:dyDescent="0.25">
      <c r="A1441">
        <v>1426</v>
      </c>
      <c r="B1441" s="225">
        <v>39427</v>
      </c>
      <c r="C1441" s="74">
        <v>43.6</v>
      </c>
      <c r="D1441" s="74">
        <v>43.72</v>
      </c>
      <c r="E1441" s="74">
        <v>41.57</v>
      </c>
      <c r="F1441" s="74">
        <v>41.57</v>
      </c>
      <c r="G1441" s="75">
        <v>3622100</v>
      </c>
      <c r="H1441" s="74">
        <v>41.57</v>
      </c>
      <c r="I1441" s="81">
        <f t="shared" si="110"/>
        <v>1</v>
      </c>
      <c r="J1441" s="74">
        <f t="shared" si="111"/>
        <v>43.6</v>
      </c>
      <c r="K1441" s="74">
        <f t="shared" si="112"/>
        <v>43.72</v>
      </c>
      <c r="L1441" s="74">
        <f t="shared" si="113"/>
        <v>41.57</v>
      </c>
      <c r="M1441" s="74">
        <f t="shared" si="114"/>
        <v>41.57</v>
      </c>
      <c r="N1441" s="74"/>
    </row>
    <row r="1442" spans="1:14" x14ac:dyDescent="0.25">
      <c r="A1442">
        <v>1427</v>
      </c>
      <c r="B1442" s="225">
        <v>39426</v>
      </c>
      <c r="C1442" s="74">
        <v>43.77</v>
      </c>
      <c r="D1442" s="74">
        <v>44.29</v>
      </c>
      <c r="E1442" s="74">
        <v>43.1</v>
      </c>
      <c r="F1442" s="74">
        <v>43.55</v>
      </c>
      <c r="G1442" s="75">
        <v>1733900</v>
      </c>
      <c r="H1442" s="74">
        <v>43.55</v>
      </c>
      <c r="I1442" s="81">
        <f t="shared" si="110"/>
        <v>1</v>
      </c>
      <c r="J1442" s="74">
        <f t="shared" si="111"/>
        <v>43.77</v>
      </c>
      <c r="K1442" s="74">
        <f t="shared" si="112"/>
        <v>44.29</v>
      </c>
      <c r="L1442" s="74">
        <f t="shared" si="113"/>
        <v>43.1</v>
      </c>
      <c r="M1442" s="74">
        <f t="shared" si="114"/>
        <v>43.55</v>
      </c>
      <c r="N1442" s="74"/>
    </row>
    <row r="1443" spans="1:14" x14ac:dyDescent="0.25">
      <c r="A1443">
        <v>1428</v>
      </c>
      <c r="B1443" s="225">
        <v>39423</v>
      </c>
      <c r="C1443" s="74">
        <v>43.68</v>
      </c>
      <c r="D1443" s="74">
        <v>44.31</v>
      </c>
      <c r="E1443" s="74">
        <v>42.89</v>
      </c>
      <c r="F1443" s="74">
        <v>43.61</v>
      </c>
      <c r="G1443" s="75">
        <v>1816200</v>
      </c>
      <c r="H1443" s="74">
        <v>43.61</v>
      </c>
      <c r="I1443" s="81">
        <f t="shared" si="110"/>
        <v>1</v>
      </c>
      <c r="J1443" s="74">
        <f t="shared" si="111"/>
        <v>43.68</v>
      </c>
      <c r="K1443" s="74">
        <f t="shared" si="112"/>
        <v>44.31</v>
      </c>
      <c r="L1443" s="74">
        <f t="shared" si="113"/>
        <v>42.89</v>
      </c>
      <c r="M1443" s="74">
        <f t="shared" si="114"/>
        <v>43.61</v>
      </c>
      <c r="N1443" s="74"/>
    </row>
    <row r="1444" spans="1:14" x14ac:dyDescent="0.25">
      <c r="A1444">
        <v>1429</v>
      </c>
      <c r="B1444" s="225">
        <v>39422</v>
      </c>
      <c r="C1444" s="74">
        <v>42.82</v>
      </c>
      <c r="D1444" s="74">
        <v>43.73</v>
      </c>
      <c r="E1444" s="74">
        <v>42.74</v>
      </c>
      <c r="F1444" s="74">
        <v>43.57</v>
      </c>
      <c r="G1444" s="75">
        <v>1263700</v>
      </c>
      <c r="H1444" s="74">
        <v>43.57</v>
      </c>
      <c r="I1444" s="81">
        <f t="shared" si="110"/>
        <v>1</v>
      </c>
      <c r="J1444" s="74">
        <f t="shared" si="111"/>
        <v>42.82</v>
      </c>
      <c r="K1444" s="74">
        <f t="shared" si="112"/>
        <v>43.73</v>
      </c>
      <c r="L1444" s="74">
        <f t="shared" si="113"/>
        <v>42.74</v>
      </c>
      <c r="M1444" s="74">
        <f t="shared" si="114"/>
        <v>43.57</v>
      </c>
      <c r="N1444" s="74"/>
    </row>
    <row r="1445" spans="1:14" x14ac:dyDescent="0.25">
      <c r="A1445">
        <v>1430</v>
      </c>
      <c r="B1445" s="225">
        <v>39421</v>
      </c>
      <c r="C1445" s="74">
        <v>42.13</v>
      </c>
      <c r="D1445" s="74">
        <v>43.52</v>
      </c>
      <c r="E1445" s="74">
        <v>41.99</v>
      </c>
      <c r="F1445" s="74">
        <v>42.93</v>
      </c>
      <c r="G1445" s="75">
        <v>2868500</v>
      </c>
      <c r="H1445" s="74">
        <v>42.93</v>
      </c>
      <c r="I1445" s="81">
        <f t="shared" si="110"/>
        <v>1</v>
      </c>
      <c r="J1445" s="74">
        <f t="shared" si="111"/>
        <v>42.13</v>
      </c>
      <c r="K1445" s="74">
        <f t="shared" si="112"/>
        <v>43.52</v>
      </c>
      <c r="L1445" s="74">
        <f t="shared" si="113"/>
        <v>41.99</v>
      </c>
      <c r="M1445" s="74">
        <f t="shared" si="114"/>
        <v>42.93</v>
      </c>
      <c r="N1445" s="74"/>
    </row>
    <row r="1446" spans="1:14" x14ac:dyDescent="0.25">
      <c r="A1446">
        <v>1431</v>
      </c>
      <c r="B1446" s="225">
        <v>39420</v>
      </c>
      <c r="C1446" s="74">
        <v>42.32</v>
      </c>
      <c r="D1446" s="74">
        <v>42.58</v>
      </c>
      <c r="E1446" s="74">
        <v>41.42</v>
      </c>
      <c r="F1446" s="74">
        <v>41.54</v>
      </c>
      <c r="G1446" s="75">
        <v>3705400</v>
      </c>
      <c r="H1446" s="74">
        <v>41.54</v>
      </c>
      <c r="I1446" s="81">
        <f t="shared" si="110"/>
        <v>1</v>
      </c>
      <c r="J1446" s="74">
        <f t="shared" si="111"/>
        <v>42.32</v>
      </c>
      <c r="K1446" s="74">
        <f t="shared" si="112"/>
        <v>42.58</v>
      </c>
      <c r="L1446" s="74">
        <f t="shared" si="113"/>
        <v>41.42</v>
      </c>
      <c r="M1446" s="74">
        <f t="shared" si="114"/>
        <v>41.54</v>
      </c>
      <c r="N1446" s="74"/>
    </row>
    <row r="1447" spans="1:14" x14ac:dyDescent="0.25">
      <c r="A1447">
        <v>1432</v>
      </c>
      <c r="B1447" s="225">
        <v>39419</v>
      </c>
      <c r="C1447" s="74">
        <v>44.05</v>
      </c>
      <c r="D1447" s="74">
        <v>44.28</v>
      </c>
      <c r="E1447" s="74">
        <v>42.44</v>
      </c>
      <c r="F1447" s="74">
        <v>42.62</v>
      </c>
      <c r="G1447" s="75">
        <v>2014600</v>
      </c>
      <c r="H1447" s="74">
        <v>42.62</v>
      </c>
      <c r="I1447" s="81">
        <f t="shared" si="110"/>
        <v>1</v>
      </c>
      <c r="J1447" s="74">
        <f t="shared" si="111"/>
        <v>44.05</v>
      </c>
      <c r="K1447" s="74">
        <f t="shared" si="112"/>
        <v>44.28</v>
      </c>
      <c r="L1447" s="74">
        <f t="shared" si="113"/>
        <v>42.44</v>
      </c>
      <c r="M1447" s="74">
        <f t="shared" si="114"/>
        <v>42.62</v>
      </c>
      <c r="N1447" s="74"/>
    </row>
    <row r="1448" spans="1:14" x14ac:dyDescent="0.25">
      <c r="A1448">
        <v>1433</v>
      </c>
      <c r="B1448" s="225">
        <v>39416</v>
      </c>
      <c r="C1448" s="74">
        <v>43.44</v>
      </c>
      <c r="D1448" s="74">
        <v>44.45</v>
      </c>
      <c r="E1448" s="74">
        <v>43.29</v>
      </c>
      <c r="F1448" s="74">
        <v>43.98</v>
      </c>
      <c r="G1448" s="75">
        <v>2582600</v>
      </c>
      <c r="H1448" s="74">
        <v>43.98</v>
      </c>
      <c r="I1448" s="81">
        <f t="shared" si="110"/>
        <v>1</v>
      </c>
      <c r="J1448" s="74">
        <f t="shared" si="111"/>
        <v>43.44</v>
      </c>
      <c r="K1448" s="74">
        <f t="shared" si="112"/>
        <v>44.45</v>
      </c>
      <c r="L1448" s="74">
        <f t="shared" si="113"/>
        <v>43.29</v>
      </c>
      <c r="M1448" s="74">
        <f t="shared" si="114"/>
        <v>43.98</v>
      </c>
      <c r="N1448" s="74"/>
    </row>
    <row r="1449" spans="1:14" x14ac:dyDescent="0.25">
      <c r="A1449">
        <v>1434</v>
      </c>
      <c r="B1449" s="225">
        <v>39415</v>
      </c>
      <c r="C1449" s="74">
        <v>43.31</v>
      </c>
      <c r="D1449" s="74">
        <v>43.76</v>
      </c>
      <c r="E1449" s="74">
        <v>42.24</v>
      </c>
      <c r="F1449" s="74">
        <v>42.84</v>
      </c>
      <c r="G1449" s="75">
        <v>2299900</v>
      </c>
      <c r="H1449" s="74">
        <v>42.84</v>
      </c>
      <c r="I1449" s="81">
        <f t="shared" si="110"/>
        <v>1</v>
      </c>
      <c r="J1449" s="74">
        <f t="shared" si="111"/>
        <v>43.31</v>
      </c>
      <c r="K1449" s="74">
        <f t="shared" si="112"/>
        <v>43.76</v>
      </c>
      <c r="L1449" s="74">
        <f t="shared" si="113"/>
        <v>42.24</v>
      </c>
      <c r="M1449" s="74">
        <f t="shared" si="114"/>
        <v>42.84</v>
      </c>
      <c r="N1449" s="74"/>
    </row>
    <row r="1450" spans="1:14" x14ac:dyDescent="0.25">
      <c r="A1450">
        <v>1435</v>
      </c>
      <c r="B1450" s="225">
        <v>39414</v>
      </c>
      <c r="C1450" s="74">
        <v>42</v>
      </c>
      <c r="D1450" s="74">
        <v>44.04</v>
      </c>
      <c r="E1450" s="74">
        <v>41.99</v>
      </c>
      <c r="F1450" s="74">
        <v>43.58</v>
      </c>
      <c r="G1450" s="75">
        <v>3399200</v>
      </c>
      <c r="H1450" s="74">
        <v>43.58</v>
      </c>
      <c r="I1450" s="81">
        <f t="shared" si="110"/>
        <v>1</v>
      </c>
      <c r="J1450" s="74">
        <f t="shared" si="111"/>
        <v>42</v>
      </c>
      <c r="K1450" s="74">
        <f t="shared" si="112"/>
        <v>44.04</v>
      </c>
      <c r="L1450" s="74">
        <f t="shared" si="113"/>
        <v>41.99</v>
      </c>
      <c r="M1450" s="74">
        <f t="shared" si="114"/>
        <v>43.58</v>
      </c>
      <c r="N1450" s="74"/>
    </row>
    <row r="1451" spans="1:14" x14ac:dyDescent="0.25">
      <c r="A1451">
        <v>1436</v>
      </c>
      <c r="B1451" s="225">
        <v>39413</v>
      </c>
      <c r="C1451" s="74">
        <v>41.16</v>
      </c>
      <c r="D1451" s="74">
        <v>41.74</v>
      </c>
      <c r="E1451" s="74">
        <v>40.5</v>
      </c>
      <c r="F1451" s="74">
        <v>41.44</v>
      </c>
      <c r="G1451" s="75">
        <v>1882600</v>
      </c>
      <c r="H1451" s="74">
        <v>41.44</v>
      </c>
      <c r="I1451" s="81">
        <f t="shared" si="110"/>
        <v>1</v>
      </c>
      <c r="J1451" s="74">
        <f t="shared" si="111"/>
        <v>41.16</v>
      </c>
      <c r="K1451" s="74">
        <f t="shared" si="112"/>
        <v>41.74</v>
      </c>
      <c r="L1451" s="74">
        <f t="shared" si="113"/>
        <v>40.5</v>
      </c>
      <c r="M1451" s="74">
        <f t="shared" si="114"/>
        <v>41.44</v>
      </c>
      <c r="N1451" s="74"/>
    </row>
    <row r="1452" spans="1:14" x14ac:dyDescent="0.25">
      <c r="A1452">
        <v>1437</v>
      </c>
      <c r="B1452" s="225">
        <v>39412</v>
      </c>
      <c r="C1452" s="74">
        <v>41.62</v>
      </c>
      <c r="D1452" s="74">
        <v>42.48</v>
      </c>
      <c r="E1452" s="74">
        <v>40.64</v>
      </c>
      <c r="F1452" s="74">
        <v>40.71</v>
      </c>
      <c r="G1452" s="75">
        <v>1655100</v>
      </c>
      <c r="H1452" s="74">
        <v>40.71</v>
      </c>
      <c r="I1452" s="81">
        <f t="shared" si="110"/>
        <v>1</v>
      </c>
      <c r="J1452" s="74">
        <f t="shared" si="111"/>
        <v>41.62</v>
      </c>
      <c r="K1452" s="74">
        <f t="shared" si="112"/>
        <v>42.48</v>
      </c>
      <c r="L1452" s="74">
        <f t="shared" si="113"/>
        <v>40.64</v>
      </c>
      <c r="M1452" s="74">
        <f t="shared" si="114"/>
        <v>40.71</v>
      </c>
      <c r="N1452" s="74"/>
    </row>
    <row r="1453" spans="1:14" x14ac:dyDescent="0.25">
      <c r="A1453">
        <v>1438</v>
      </c>
      <c r="B1453" s="225">
        <v>39409</v>
      </c>
      <c r="C1453" s="74">
        <v>41.58</v>
      </c>
      <c r="D1453" s="74">
        <v>42.1</v>
      </c>
      <c r="E1453" s="74">
        <v>40.950000000000003</v>
      </c>
      <c r="F1453" s="74">
        <v>41.73</v>
      </c>
      <c r="G1453" s="75">
        <v>610800</v>
      </c>
      <c r="H1453" s="74">
        <v>41.73</v>
      </c>
      <c r="I1453" s="81">
        <f t="shared" si="110"/>
        <v>1</v>
      </c>
      <c r="J1453" s="74">
        <f t="shared" si="111"/>
        <v>41.58</v>
      </c>
      <c r="K1453" s="74">
        <f t="shared" si="112"/>
        <v>42.1</v>
      </c>
      <c r="L1453" s="74">
        <f t="shared" si="113"/>
        <v>40.950000000000003</v>
      </c>
      <c r="M1453" s="74">
        <f t="shared" si="114"/>
        <v>41.73</v>
      </c>
      <c r="N1453" s="74"/>
    </row>
    <row r="1454" spans="1:14" x14ac:dyDescent="0.25">
      <c r="A1454">
        <v>1439</v>
      </c>
      <c r="B1454" s="225">
        <v>39407</v>
      </c>
      <c r="C1454" s="74">
        <v>40.6</v>
      </c>
      <c r="D1454" s="74">
        <v>42.11</v>
      </c>
      <c r="E1454" s="74">
        <v>39.94</v>
      </c>
      <c r="F1454" s="74">
        <v>41.2</v>
      </c>
      <c r="G1454" s="75">
        <v>3667300</v>
      </c>
      <c r="H1454" s="74">
        <v>41.2</v>
      </c>
      <c r="I1454" s="81">
        <f t="shared" si="110"/>
        <v>1</v>
      </c>
      <c r="J1454" s="74">
        <f t="shared" si="111"/>
        <v>40.6</v>
      </c>
      <c r="K1454" s="74">
        <f t="shared" si="112"/>
        <v>42.11</v>
      </c>
      <c r="L1454" s="74">
        <f t="shared" si="113"/>
        <v>39.94</v>
      </c>
      <c r="M1454" s="74">
        <f t="shared" si="114"/>
        <v>41.2</v>
      </c>
      <c r="N1454" s="74"/>
    </row>
    <row r="1455" spans="1:14" x14ac:dyDescent="0.25">
      <c r="A1455">
        <v>1440</v>
      </c>
      <c r="B1455" s="225">
        <v>39406</v>
      </c>
      <c r="C1455" s="74">
        <v>40.81</v>
      </c>
      <c r="D1455" s="74">
        <v>42.96</v>
      </c>
      <c r="E1455" s="74">
        <v>40.5</v>
      </c>
      <c r="F1455" s="74">
        <v>41.39</v>
      </c>
      <c r="G1455" s="75">
        <v>4907600</v>
      </c>
      <c r="H1455" s="74">
        <v>41.39</v>
      </c>
      <c r="I1455" s="81">
        <f t="shared" si="110"/>
        <v>1</v>
      </c>
      <c r="J1455" s="74">
        <f t="shared" si="111"/>
        <v>40.81</v>
      </c>
      <c r="K1455" s="74">
        <f t="shared" si="112"/>
        <v>42.96</v>
      </c>
      <c r="L1455" s="74">
        <f t="shared" si="113"/>
        <v>40.5</v>
      </c>
      <c r="M1455" s="74">
        <f t="shared" si="114"/>
        <v>41.39</v>
      </c>
      <c r="N1455" s="74"/>
    </row>
    <row r="1456" spans="1:14" x14ac:dyDescent="0.25">
      <c r="A1456">
        <v>1441</v>
      </c>
      <c r="B1456" s="225">
        <v>39405</v>
      </c>
      <c r="C1456" s="74">
        <v>43.04</v>
      </c>
      <c r="D1456" s="74">
        <v>43.76</v>
      </c>
      <c r="E1456" s="74">
        <v>39.26</v>
      </c>
      <c r="F1456" s="74">
        <v>40.450000000000003</v>
      </c>
      <c r="G1456" s="75">
        <v>6078500</v>
      </c>
      <c r="H1456" s="74">
        <v>40.450000000000003</v>
      </c>
      <c r="I1456" s="81">
        <f t="shared" si="110"/>
        <v>1</v>
      </c>
      <c r="J1456" s="74">
        <f t="shared" si="111"/>
        <v>43.04</v>
      </c>
      <c r="K1456" s="74">
        <f t="shared" si="112"/>
        <v>43.76</v>
      </c>
      <c r="L1456" s="74">
        <f t="shared" si="113"/>
        <v>39.26</v>
      </c>
      <c r="M1456" s="74">
        <f t="shared" si="114"/>
        <v>40.450000000000003</v>
      </c>
      <c r="N1456" s="74"/>
    </row>
    <row r="1457" spans="1:14" x14ac:dyDescent="0.25">
      <c r="A1457">
        <v>1442</v>
      </c>
      <c r="B1457" s="225">
        <v>39402</v>
      </c>
      <c r="C1457" s="74">
        <v>43.69</v>
      </c>
      <c r="D1457" s="74">
        <v>44.54</v>
      </c>
      <c r="E1457" s="74">
        <v>42.63</v>
      </c>
      <c r="F1457" s="74">
        <v>43.46</v>
      </c>
      <c r="G1457" s="75">
        <v>2893600</v>
      </c>
      <c r="H1457" s="74">
        <v>43.46</v>
      </c>
      <c r="I1457" s="81">
        <f t="shared" si="110"/>
        <v>1</v>
      </c>
      <c r="J1457" s="74">
        <f t="shared" si="111"/>
        <v>43.69</v>
      </c>
      <c r="K1457" s="74">
        <f t="shared" si="112"/>
        <v>44.54</v>
      </c>
      <c r="L1457" s="74">
        <f t="shared" si="113"/>
        <v>42.63</v>
      </c>
      <c r="M1457" s="74">
        <f t="shared" si="114"/>
        <v>43.46</v>
      </c>
      <c r="N1457" s="74"/>
    </row>
    <row r="1458" spans="1:14" x14ac:dyDescent="0.25">
      <c r="A1458">
        <v>1443</v>
      </c>
      <c r="B1458" s="225">
        <v>39401</v>
      </c>
      <c r="C1458" s="74">
        <v>44.63</v>
      </c>
      <c r="D1458" s="74">
        <v>45.3</v>
      </c>
      <c r="E1458" s="74">
        <v>43.21</v>
      </c>
      <c r="F1458" s="74">
        <v>43.7</v>
      </c>
      <c r="G1458" s="75">
        <v>3151800</v>
      </c>
      <c r="H1458" s="74">
        <v>43.7</v>
      </c>
      <c r="I1458" s="81">
        <f t="shared" si="110"/>
        <v>1</v>
      </c>
      <c r="J1458" s="74">
        <f t="shared" si="111"/>
        <v>44.63</v>
      </c>
      <c r="K1458" s="74">
        <f t="shared" si="112"/>
        <v>45.3</v>
      </c>
      <c r="L1458" s="74">
        <f t="shared" si="113"/>
        <v>43.21</v>
      </c>
      <c r="M1458" s="74">
        <f t="shared" si="114"/>
        <v>43.7</v>
      </c>
      <c r="N1458" s="74"/>
    </row>
    <row r="1459" spans="1:14" x14ac:dyDescent="0.25">
      <c r="A1459">
        <v>1444</v>
      </c>
      <c r="B1459" s="225">
        <v>39400</v>
      </c>
      <c r="C1459" s="74">
        <v>46.37</v>
      </c>
      <c r="D1459" s="74">
        <v>46.95</v>
      </c>
      <c r="E1459" s="74">
        <v>44.47</v>
      </c>
      <c r="F1459" s="74">
        <v>44.89</v>
      </c>
      <c r="G1459" s="75">
        <v>2061300</v>
      </c>
      <c r="H1459" s="74">
        <v>44.89</v>
      </c>
      <c r="I1459" s="81">
        <f t="shared" si="110"/>
        <v>1</v>
      </c>
      <c r="J1459" s="74">
        <f t="shared" si="111"/>
        <v>46.37</v>
      </c>
      <c r="K1459" s="74">
        <f t="shared" si="112"/>
        <v>46.95</v>
      </c>
      <c r="L1459" s="74">
        <f t="shared" si="113"/>
        <v>44.47</v>
      </c>
      <c r="M1459" s="74">
        <f t="shared" si="114"/>
        <v>44.89</v>
      </c>
      <c r="N1459" s="74"/>
    </row>
    <row r="1460" spans="1:14" x14ac:dyDescent="0.25">
      <c r="A1460">
        <v>1445</v>
      </c>
      <c r="B1460" s="225">
        <v>39399</v>
      </c>
      <c r="C1460" s="74">
        <v>44.11</v>
      </c>
      <c r="D1460" s="74">
        <v>46.4</v>
      </c>
      <c r="E1460" s="74">
        <v>43.67</v>
      </c>
      <c r="F1460" s="74">
        <v>46.29</v>
      </c>
      <c r="G1460" s="75">
        <v>2020600</v>
      </c>
      <c r="H1460" s="74">
        <v>46.29</v>
      </c>
      <c r="I1460" s="81">
        <f t="shared" si="110"/>
        <v>1</v>
      </c>
      <c r="J1460" s="74">
        <f t="shared" si="111"/>
        <v>44.11</v>
      </c>
      <c r="K1460" s="74">
        <f t="shared" si="112"/>
        <v>46.4</v>
      </c>
      <c r="L1460" s="74">
        <f t="shared" si="113"/>
        <v>43.67</v>
      </c>
      <c r="M1460" s="74">
        <f t="shared" si="114"/>
        <v>46.29</v>
      </c>
      <c r="N1460" s="74"/>
    </row>
    <row r="1461" spans="1:14" x14ac:dyDescent="0.25">
      <c r="A1461">
        <v>1446</v>
      </c>
      <c r="B1461" s="225">
        <v>39398</v>
      </c>
      <c r="C1461" s="74">
        <v>44.6</v>
      </c>
      <c r="D1461" s="74">
        <v>45.15</v>
      </c>
      <c r="E1461" s="74">
        <v>43.27</v>
      </c>
      <c r="F1461" s="74">
        <v>43.67</v>
      </c>
      <c r="G1461" s="75">
        <v>2600200</v>
      </c>
      <c r="H1461" s="74">
        <v>43.67</v>
      </c>
      <c r="I1461" s="81">
        <f t="shared" si="110"/>
        <v>1</v>
      </c>
      <c r="J1461" s="74">
        <f t="shared" si="111"/>
        <v>44.6</v>
      </c>
      <c r="K1461" s="74">
        <f t="shared" si="112"/>
        <v>45.15</v>
      </c>
      <c r="L1461" s="74">
        <f t="shared" si="113"/>
        <v>43.27</v>
      </c>
      <c r="M1461" s="74">
        <f t="shared" si="114"/>
        <v>43.67</v>
      </c>
      <c r="N1461" s="74"/>
    </row>
    <row r="1462" spans="1:14" x14ac:dyDescent="0.25">
      <c r="A1462">
        <v>1447</v>
      </c>
      <c r="B1462" s="225">
        <v>39395</v>
      </c>
      <c r="C1462" s="74">
        <v>45.13</v>
      </c>
      <c r="D1462" s="74">
        <v>45.71</v>
      </c>
      <c r="E1462" s="74">
        <v>43.71</v>
      </c>
      <c r="F1462" s="74">
        <v>44.36</v>
      </c>
      <c r="G1462" s="75">
        <v>3129200</v>
      </c>
      <c r="H1462" s="74">
        <v>44.36</v>
      </c>
      <c r="I1462" s="81">
        <f t="shared" si="110"/>
        <v>1</v>
      </c>
      <c r="J1462" s="74">
        <f t="shared" si="111"/>
        <v>45.13</v>
      </c>
      <c r="K1462" s="74">
        <f t="shared" si="112"/>
        <v>45.71</v>
      </c>
      <c r="L1462" s="74">
        <f t="shared" si="113"/>
        <v>43.71</v>
      </c>
      <c r="M1462" s="74">
        <f t="shared" si="114"/>
        <v>44.36</v>
      </c>
      <c r="N1462" s="74"/>
    </row>
    <row r="1463" spans="1:14" x14ac:dyDescent="0.25">
      <c r="A1463">
        <v>1448</v>
      </c>
      <c r="B1463" s="225">
        <v>39394</v>
      </c>
      <c r="C1463" s="74">
        <v>46.4</v>
      </c>
      <c r="D1463" s="74">
        <v>47.74</v>
      </c>
      <c r="E1463" s="74">
        <v>45.05</v>
      </c>
      <c r="F1463" s="74">
        <v>46.2</v>
      </c>
      <c r="G1463" s="75">
        <v>4340900</v>
      </c>
      <c r="H1463" s="74">
        <v>46.2</v>
      </c>
      <c r="I1463" s="81">
        <f t="shared" si="110"/>
        <v>1</v>
      </c>
      <c r="J1463" s="74">
        <f t="shared" si="111"/>
        <v>46.4</v>
      </c>
      <c r="K1463" s="74">
        <f t="shared" si="112"/>
        <v>47.74</v>
      </c>
      <c r="L1463" s="74">
        <f t="shared" si="113"/>
        <v>45.05</v>
      </c>
      <c r="M1463" s="74">
        <f t="shared" si="114"/>
        <v>46.2</v>
      </c>
      <c r="N1463" s="74"/>
    </row>
    <row r="1464" spans="1:14" x14ac:dyDescent="0.25">
      <c r="A1464">
        <v>1449</v>
      </c>
      <c r="B1464" s="225">
        <v>39393</v>
      </c>
      <c r="C1464" s="74">
        <v>48.23</v>
      </c>
      <c r="D1464" s="74">
        <v>48.82</v>
      </c>
      <c r="E1464" s="74">
        <v>46.78</v>
      </c>
      <c r="F1464" s="74">
        <v>46.78</v>
      </c>
      <c r="G1464" s="75">
        <v>3200800</v>
      </c>
      <c r="H1464" s="74">
        <v>46.78</v>
      </c>
      <c r="I1464" s="81">
        <f t="shared" si="110"/>
        <v>1</v>
      </c>
      <c r="J1464" s="74">
        <f t="shared" si="111"/>
        <v>48.23</v>
      </c>
      <c r="K1464" s="74">
        <f t="shared" si="112"/>
        <v>48.82</v>
      </c>
      <c r="L1464" s="74">
        <f t="shared" si="113"/>
        <v>46.78</v>
      </c>
      <c r="M1464" s="74">
        <f t="shared" si="114"/>
        <v>46.78</v>
      </c>
      <c r="N1464" s="74"/>
    </row>
    <row r="1465" spans="1:14" x14ac:dyDescent="0.25">
      <c r="A1465">
        <v>1450</v>
      </c>
      <c r="B1465" s="225">
        <v>39392</v>
      </c>
      <c r="C1465" s="74">
        <v>46.49</v>
      </c>
      <c r="D1465" s="74">
        <v>48.44</v>
      </c>
      <c r="E1465" s="74">
        <v>46.32</v>
      </c>
      <c r="F1465" s="74">
        <v>48.29</v>
      </c>
      <c r="G1465" s="75">
        <v>2370800</v>
      </c>
      <c r="H1465" s="74">
        <v>48.29</v>
      </c>
      <c r="I1465" s="81">
        <f t="shared" si="110"/>
        <v>1</v>
      </c>
      <c r="J1465" s="74">
        <f t="shared" si="111"/>
        <v>46.49</v>
      </c>
      <c r="K1465" s="74">
        <f t="shared" si="112"/>
        <v>48.44</v>
      </c>
      <c r="L1465" s="74">
        <f t="shared" si="113"/>
        <v>46.32</v>
      </c>
      <c r="M1465" s="74">
        <f t="shared" si="114"/>
        <v>48.29</v>
      </c>
      <c r="N1465" s="74"/>
    </row>
    <row r="1466" spans="1:14" x14ac:dyDescent="0.25">
      <c r="A1466">
        <v>1451</v>
      </c>
      <c r="B1466" s="225">
        <v>39391</v>
      </c>
      <c r="C1466" s="74">
        <v>46.68</v>
      </c>
      <c r="D1466" s="74">
        <v>47.1</v>
      </c>
      <c r="E1466" s="74">
        <v>44.7</v>
      </c>
      <c r="F1466" s="74">
        <v>46.44</v>
      </c>
      <c r="G1466" s="75">
        <v>1590800</v>
      </c>
      <c r="H1466" s="74">
        <v>46.44</v>
      </c>
      <c r="I1466" s="81">
        <f t="shared" si="110"/>
        <v>1</v>
      </c>
      <c r="J1466" s="74">
        <f t="shared" si="111"/>
        <v>46.68</v>
      </c>
      <c r="K1466" s="74">
        <f t="shared" si="112"/>
        <v>47.1</v>
      </c>
      <c r="L1466" s="74">
        <f t="shared" si="113"/>
        <v>44.7</v>
      </c>
      <c r="M1466" s="74">
        <f t="shared" si="114"/>
        <v>46.44</v>
      </c>
      <c r="N1466" s="74"/>
    </row>
    <row r="1467" spans="1:14" x14ac:dyDescent="0.25">
      <c r="A1467">
        <v>1452</v>
      </c>
      <c r="B1467" s="225">
        <v>39388</v>
      </c>
      <c r="C1467" s="74">
        <v>46.56</v>
      </c>
      <c r="D1467" s="74">
        <v>47</v>
      </c>
      <c r="E1467" s="74">
        <v>45.52</v>
      </c>
      <c r="F1467" s="74">
        <v>46.88</v>
      </c>
      <c r="G1467" s="75">
        <v>2611600</v>
      </c>
      <c r="H1467" s="74">
        <v>46.88</v>
      </c>
      <c r="I1467" s="81">
        <f t="shared" si="110"/>
        <v>1</v>
      </c>
      <c r="J1467" s="74">
        <f t="shared" si="111"/>
        <v>46.56</v>
      </c>
      <c r="K1467" s="74">
        <f t="shared" si="112"/>
        <v>47</v>
      </c>
      <c r="L1467" s="74">
        <f t="shared" si="113"/>
        <v>45.52</v>
      </c>
      <c r="M1467" s="74">
        <f t="shared" si="114"/>
        <v>46.88</v>
      </c>
      <c r="N1467" s="74"/>
    </row>
    <row r="1468" spans="1:14" x14ac:dyDescent="0.25">
      <c r="A1468">
        <v>1453</v>
      </c>
      <c r="B1468" s="225">
        <v>39387</v>
      </c>
      <c r="C1468" s="74">
        <v>47.75</v>
      </c>
      <c r="D1468" s="74">
        <v>47.77</v>
      </c>
      <c r="E1468" s="74">
        <v>46.16</v>
      </c>
      <c r="F1468" s="74">
        <v>46.44</v>
      </c>
      <c r="G1468" s="75">
        <v>2477700</v>
      </c>
      <c r="H1468" s="74">
        <v>46.44</v>
      </c>
      <c r="I1468" s="81">
        <f t="shared" si="110"/>
        <v>1</v>
      </c>
      <c r="J1468" s="74">
        <f t="shared" si="111"/>
        <v>47.75</v>
      </c>
      <c r="K1468" s="74">
        <f t="shared" si="112"/>
        <v>47.77</v>
      </c>
      <c r="L1468" s="74">
        <f t="shared" si="113"/>
        <v>46.16</v>
      </c>
      <c r="M1468" s="74">
        <f t="shared" si="114"/>
        <v>46.44</v>
      </c>
      <c r="N1468" s="74"/>
    </row>
    <row r="1469" spans="1:14" x14ac:dyDescent="0.25">
      <c r="A1469">
        <v>1454</v>
      </c>
      <c r="B1469" s="225">
        <v>39386</v>
      </c>
      <c r="C1469" s="74">
        <v>47.94</v>
      </c>
      <c r="D1469" s="74">
        <v>48.22</v>
      </c>
      <c r="E1469" s="74">
        <v>46.63</v>
      </c>
      <c r="F1469" s="74">
        <v>47.86</v>
      </c>
      <c r="G1469" s="75">
        <v>2290500</v>
      </c>
      <c r="H1469" s="74">
        <v>47.86</v>
      </c>
      <c r="I1469" s="81">
        <f t="shared" si="110"/>
        <v>1</v>
      </c>
      <c r="J1469" s="74">
        <f t="shared" si="111"/>
        <v>47.94</v>
      </c>
      <c r="K1469" s="74">
        <f t="shared" si="112"/>
        <v>48.22</v>
      </c>
      <c r="L1469" s="74">
        <f t="shared" si="113"/>
        <v>46.63</v>
      </c>
      <c r="M1469" s="74">
        <f t="shared" si="114"/>
        <v>47.86</v>
      </c>
      <c r="N1469" s="74"/>
    </row>
    <row r="1470" spans="1:14" x14ac:dyDescent="0.25">
      <c r="A1470">
        <v>1455</v>
      </c>
      <c r="B1470" s="225">
        <v>39385</v>
      </c>
      <c r="C1470" s="74">
        <v>48.69</v>
      </c>
      <c r="D1470" s="74">
        <v>48.74</v>
      </c>
      <c r="E1470" s="74">
        <v>47.36</v>
      </c>
      <c r="F1470" s="74">
        <v>47.65</v>
      </c>
      <c r="G1470" s="75">
        <v>1983300</v>
      </c>
      <c r="H1470" s="74">
        <v>47.65</v>
      </c>
      <c r="I1470" s="81">
        <f t="shared" si="110"/>
        <v>1</v>
      </c>
      <c r="J1470" s="74">
        <f t="shared" si="111"/>
        <v>48.69</v>
      </c>
      <c r="K1470" s="74">
        <f t="shared" si="112"/>
        <v>48.74</v>
      </c>
      <c r="L1470" s="74">
        <f t="shared" si="113"/>
        <v>47.36</v>
      </c>
      <c r="M1470" s="74">
        <f t="shared" si="114"/>
        <v>47.65</v>
      </c>
      <c r="N1470" s="74"/>
    </row>
    <row r="1471" spans="1:14" x14ac:dyDescent="0.25">
      <c r="A1471">
        <v>1456</v>
      </c>
      <c r="B1471" s="225">
        <v>39384</v>
      </c>
      <c r="C1471" s="74">
        <v>46.88</v>
      </c>
      <c r="D1471" s="74">
        <v>49.55</v>
      </c>
      <c r="E1471" s="74">
        <v>46.68</v>
      </c>
      <c r="F1471" s="74">
        <v>48.7</v>
      </c>
      <c r="G1471" s="75">
        <v>3403600</v>
      </c>
      <c r="H1471" s="74">
        <v>48.7</v>
      </c>
      <c r="I1471" s="81">
        <f t="shared" si="110"/>
        <v>1</v>
      </c>
      <c r="J1471" s="74">
        <f t="shared" si="111"/>
        <v>46.88</v>
      </c>
      <c r="K1471" s="74">
        <f t="shared" si="112"/>
        <v>49.55</v>
      </c>
      <c r="L1471" s="74">
        <f t="shared" si="113"/>
        <v>46.68</v>
      </c>
      <c r="M1471" s="74">
        <f t="shared" si="114"/>
        <v>48.7</v>
      </c>
      <c r="N1471" s="74"/>
    </row>
    <row r="1472" spans="1:14" x14ac:dyDescent="0.25">
      <c r="A1472">
        <v>1457</v>
      </c>
      <c r="B1472" s="225">
        <v>39381</v>
      </c>
      <c r="C1472" s="74">
        <v>46.6</v>
      </c>
      <c r="D1472" s="74">
        <v>47.35</v>
      </c>
      <c r="E1472" s="74">
        <v>46.05</v>
      </c>
      <c r="F1472" s="74">
        <v>46.54</v>
      </c>
      <c r="G1472" s="75">
        <v>2208600</v>
      </c>
      <c r="H1472" s="74">
        <v>46.54</v>
      </c>
      <c r="I1472" s="81">
        <f t="shared" si="110"/>
        <v>1</v>
      </c>
      <c r="J1472" s="74">
        <f t="shared" si="111"/>
        <v>46.6</v>
      </c>
      <c r="K1472" s="74">
        <f t="shared" si="112"/>
        <v>47.35</v>
      </c>
      <c r="L1472" s="74">
        <f t="shared" si="113"/>
        <v>46.05</v>
      </c>
      <c r="M1472" s="74">
        <f t="shared" si="114"/>
        <v>46.54</v>
      </c>
      <c r="N1472" s="74"/>
    </row>
    <row r="1473" spans="1:14" x14ac:dyDescent="0.25">
      <c r="A1473">
        <v>1458</v>
      </c>
      <c r="B1473" s="225">
        <v>39380</v>
      </c>
      <c r="C1473" s="74">
        <v>45.55</v>
      </c>
      <c r="D1473" s="74">
        <v>46.65</v>
      </c>
      <c r="E1473" s="74">
        <v>45.13</v>
      </c>
      <c r="F1473" s="74">
        <v>46</v>
      </c>
      <c r="G1473" s="75">
        <v>2669400</v>
      </c>
      <c r="H1473" s="74">
        <v>46</v>
      </c>
      <c r="I1473" s="81">
        <f t="shared" si="110"/>
        <v>1</v>
      </c>
      <c r="J1473" s="74">
        <f t="shared" si="111"/>
        <v>45.55</v>
      </c>
      <c r="K1473" s="74">
        <f t="shared" si="112"/>
        <v>46.65</v>
      </c>
      <c r="L1473" s="74">
        <f t="shared" si="113"/>
        <v>45.13</v>
      </c>
      <c r="M1473" s="74">
        <f t="shared" si="114"/>
        <v>46</v>
      </c>
      <c r="N1473" s="74"/>
    </row>
    <row r="1474" spans="1:14" x14ac:dyDescent="0.25">
      <c r="A1474">
        <v>1459</v>
      </c>
      <c r="B1474" s="225">
        <v>39379</v>
      </c>
      <c r="C1474" s="74">
        <v>46.35</v>
      </c>
      <c r="D1474" s="74">
        <v>46.35</v>
      </c>
      <c r="E1474" s="74">
        <v>44.14</v>
      </c>
      <c r="F1474" s="74">
        <v>45.34</v>
      </c>
      <c r="G1474" s="75">
        <v>3050000</v>
      </c>
      <c r="H1474" s="74">
        <v>45.34</v>
      </c>
      <c r="I1474" s="81">
        <f t="shared" si="110"/>
        <v>1</v>
      </c>
      <c r="J1474" s="74">
        <f t="shared" si="111"/>
        <v>46.35</v>
      </c>
      <c r="K1474" s="74">
        <f t="shared" si="112"/>
        <v>46.35</v>
      </c>
      <c r="L1474" s="74">
        <f t="shared" si="113"/>
        <v>44.14</v>
      </c>
      <c r="M1474" s="74">
        <f t="shared" si="114"/>
        <v>45.34</v>
      </c>
      <c r="N1474" s="74"/>
    </row>
    <row r="1475" spans="1:14" x14ac:dyDescent="0.25">
      <c r="A1475">
        <v>1460</v>
      </c>
      <c r="B1475" s="225">
        <v>39378</v>
      </c>
      <c r="C1475" s="74">
        <v>46.09</v>
      </c>
      <c r="D1475" s="74">
        <v>47.32</v>
      </c>
      <c r="E1475" s="74">
        <v>45.44</v>
      </c>
      <c r="F1475" s="74">
        <v>46.49</v>
      </c>
      <c r="G1475" s="75">
        <v>2409900</v>
      </c>
      <c r="H1475" s="74">
        <v>46.49</v>
      </c>
      <c r="I1475" s="81">
        <f t="shared" si="110"/>
        <v>1</v>
      </c>
      <c r="J1475" s="74">
        <f t="shared" si="111"/>
        <v>46.09</v>
      </c>
      <c r="K1475" s="74">
        <f t="shared" si="112"/>
        <v>47.32</v>
      </c>
      <c r="L1475" s="74">
        <f t="shared" si="113"/>
        <v>45.44</v>
      </c>
      <c r="M1475" s="74">
        <f t="shared" si="114"/>
        <v>46.49</v>
      </c>
      <c r="N1475" s="74"/>
    </row>
    <row r="1476" spans="1:14" x14ac:dyDescent="0.25">
      <c r="A1476">
        <v>1461</v>
      </c>
      <c r="B1476" s="225">
        <v>39377</v>
      </c>
      <c r="C1476" s="74">
        <v>43.25</v>
      </c>
      <c r="D1476" s="74">
        <v>45.88</v>
      </c>
      <c r="E1476" s="74">
        <v>43.21</v>
      </c>
      <c r="F1476" s="74">
        <v>45.79</v>
      </c>
      <c r="G1476" s="75">
        <v>4181100</v>
      </c>
      <c r="H1476" s="74">
        <v>45.79</v>
      </c>
      <c r="I1476" s="81">
        <f t="shared" si="110"/>
        <v>1</v>
      </c>
      <c r="J1476" s="74">
        <f t="shared" si="111"/>
        <v>43.25</v>
      </c>
      <c r="K1476" s="74">
        <f t="shared" si="112"/>
        <v>45.88</v>
      </c>
      <c r="L1476" s="74">
        <f t="shared" si="113"/>
        <v>43.21</v>
      </c>
      <c r="M1476" s="74">
        <f t="shared" si="114"/>
        <v>45.79</v>
      </c>
      <c r="N1476" s="74"/>
    </row>
    <row r="1477" spans="1:14" x14ac:dyDescent="0.25">
      <c r="A1477">
        <v>1462</v>
      </c>
      <c r="B1477" s="225">
        <v>39374</v>
      </c>
      <c r="C1477" s="74">
        <v>45.12</v>
      </c>
      <c r="D1477" s="74">
        <v>45.24</v>
      </c>
      <c r="E1477" s="74">
        <v>43.49</v>
      </c>
      <c r="F1477" s="74">
        <v>43.54</v>
      </c>
      <c r="G1477" s="75">
        <v>2334900</v>
      </c>
      <c r="H1477" s="74">
        <v>43.54</v>
      </c>
      <c r="I1477" s="81">
        <f t="shared" si="110"/>
        <v>1</v>
      </c>
      <c r="J1477" s="74">
        <f t="shared" si="111"/>
        <v>45.12</v>
      </c>
      <c r="K1477" s="74">
        <f t="shared" si="112"/>
        <v>45.24</v>
      </c>
      <c r="L1477" s="74">
        <f t="shared" si="113"/>
        <v>43.49</v>
      </c>
      <c r="M1477" s="74">
        <f t="shared" si="114"/>
        <v>43.54</v>
      </c>
      <c r="N1477" s="74"/>
    </row>
    <row r="1478" spans="1:14" x14ac:dyDescent="0.25">
      <c r="A1478">
        <v>1463</v>
      </c>
      <c r="B1478" s="225">
        <v>39373</v>
      </c>
      <c r="C1478" s="74">
        <v>45.79</v>
      </c>
      <c r="D1478" s="74">
        <v>45.79</v>
      </c>
      <c r="E1478" s="74">
        <v>44.6</v>
      </c>
      <c r="F1478" s="74">
        <v>45.2</v>
      </c>
      <c r="G1478" s="75">
        <v>1802900</v>
      </c>
      <c r="H1478" s="74">
        <v>45.2</v>
      </c>
      <c r="I1478" s="81">
        <f t="shared" si="110"/>
        <v>1</v>
      </c>
      <c r="J1478" s="74">
        <f t="shared" si="111"/>
        <v>45.79</v>
      </c>
      <c r="K1478" s="74">
        <f t="shared" si="112"/>
        <v>45.79</v>
      </c>
      <c r="L1478" s="74">
        <f t="shared" si="113"/>
        <v>44.6</v>
      </c>
      <c r="M1478" s="74">
        <f t="shared" si="114"/>
        <v>45.2</v>
      </c>
      <c r="N1478" s="74"/>
    </row>
    <row r="1479" spans="1:14" x14ac:dyDescent="0.25">
      <c r="A1479">
        <v>1464</v>
      </c>
      <c r="B1479" s="225">
        <v>39372</v>
      </c>
      <c r="C1479" s="74">
        <v>45.65</v>
      </c>
      <c r="D1479" s="74">
        <v>46.5</v>
      </c>
      <c r="E1479" s="74">
        <v>45.39</v>
      </c>
      <c r="F1479" s="74">
        <v>45.74</v>
      </c>
      <c r="G1479" s="75">
        <v>2800300</v>
      </c>
      <c r="H1479" s="74">
        <v>45.74</v>
      </c>
      <c r="I1479" s="81">
        <f t="shared" si="110"/>
        <v>1</v>
      </c>
      <c r="J1479" s="74">
        <f t="shared" si="111"/>
        <v>45.65</v>
      </c>
      <c r="K1479" s="74">
        <f t="shared" si="112"/>
        <v>46.5</v>
      </c>
      <c r="L1479" s="74">
        <f t="shared" si="113"/>
        <v>45.39</v>
      </c>
      <c r="M1479" s="74">
        <f t="shared" si="114"/>
        <v>45.74</v>
      </c>
      <c r="N1479" s="74"/>
    </row>
    <row r="1480" spans="1:14" x14ac:dyDescent="0.25">
      <c r="A1480">
        <v>1465</v>
      </c>
      <c r="B1480" s="225">
        <v>39371</v>
      </c>
      <c r="C1480" s="74">
        <v>44.65</v>
      </c>
      <c r="D1480" s="74">
        <v>45.33</v>
      </c>
      <c r="E1480" s="74">
        <v>43.6</v>
      </c>
      <c r="F1480" s="74">
        <v>45.04</v>
      </c>
      <c r="G1480" s="75">
        <v>2680200</v>
      </c>
      <c r="H1480" s="74">
        <v>45.04</v>
      </c>
      <c r="I1480" s="81">
        <f t="shared" si="110"/>
        <v>1</v>
      </c>
      <c r="J1480" s="74">
        <f t="shared" si="111"/>
        <v>44.65</v>
      </c>
      <c r="K1480" s="74">
        <f t="shared" si="112"/>
        <v>45.33</v>
      </c>
      <c r="L1480" s="74">
        <f t="shared" si="113"/>
        <v>43.6</v>
      </c>
      <c r="M1480" s="74">
        <f t="shared" si="114"/>
        <v>45.04</v>
      </c>
      <c r="N1480" s="74"/>
    </row>
    <row r="1481" spans="1:14" x14ac:dyDescent="0.25">
      <c r="A1481">
        <v>1466</v>
      </c>
      <c r="B1481" s="225">
        <v>39370</v>
      </c>
      <c r="C1481" s="74">
        <v>45.42</v>
      </c>
      <c r="D1481" s="74">
        <v>45.47</v>
      </c>
      <c r="E1481" s="74">
        <v>44.23</v>
      </c>
      <c r="F1481" s="74">
        <v>44.59</v>
      </c>
      <c r="G1481" s="75">
        <v>3120700</v>
      </c>
      <c r="H1481" s="74">
        <v>44.59</v>
      </c>
      <c r="I1481" s="81">
        <f t="shared" si="110"/>
        <v>1</v>
      </c>
      <c r="J1481" s="74">
        <f t="shared" si="111"/>
        <v>45.42</v>
      </c>
      <c r="K1481" s="74">
        <f t="shared" si="112"/>
        <v>45.47</v>
      </c>
      <c r="L1481" s="74">
        <f t="shared" si="113"/>
        <v>44.23</v>
      </c>
      <c r="M1481" s="74">
        <f t="shared" si="114"/>
        <v>44.59</v>
      </c>
      <c r="N1481" s="74"/>
    </row>
    <row r="1482" spans="1:14" x14ac:dyDescent="0.25">
      <c r="A1482">
        <v>1467</v>
      </c>
      <c r="B1482" s="225">
        <v>39367</v>
      </c>
      <c r="C1482" s="74">
        <v>46.01</v>
      </c>
      <c r="D1482" s="74">
        <v>46.32</v>
      </c>
      <c r="E1482" s="74">
        <v>44.79</v>
      </c>
      <c r="F1482" s="74">
        <v>45.47</v>
      </c>
      <c r="G1482" s="75">
        <v>2915000</v>
      </c>
      <c r="H1482" s="74">
        <v>45.47</v>
      </c>
      <c r="I1482" s="81">
        <f t="shared" si="110"/>
        <v>1</v>
      </c>
      <c r="J1482" s="74">
        <f t="shared" si="111"/>
        <v>46.01</v>
      </c>
      <c r="K1482" s="74">
        <f t="shared" si="112"/>
        <v>46.32</v>
      </c>
      <c r="L1482" s="74">
        <f t="shared" si="113"/>
        <v>44.79</v>
      </c>
      <c r="M1482" s="74">
        <f t="shared" si="114"/>
        <v>45.47</v>
      </c>
      <c r="N1482" s="74"/>
    </row>
    <row r="1483" spans="1:14" x14ac:dyDescent="0.25">
      <c r="A1483">
        <v>1468</v>
      </c>
      <c r="B1483" s="225">
        <v>39366</v>
      </c>
      <c r="C1483" s="74">
        <v>48.39</v>
      </c>
      <c r="D1483" s="74">
        <v>48.39</v>
      </c>
      <c r="E1483" s="74">
        <v>44.61</v>
      </c>
      <c r="F1483" s="74">
        <v>46.13</v>
      </c>
      <c r="G1483" s="75">
        <v>4118800</v>
      </c>
      <c r="H1483" s="74">
        <v>46.13</v>
      </c>
      <c r="I1483" s="81">
        <f t="shared" si="110"/>
        <v>1</v>
      </c>
      <c r="J1483" s="74">
        <f t="shared" si="111"/>
        <v>48.39</v>
      </c>
      <c r="K1483" s="74">
        <f t="shared" si="112"/>
        <v>48.39</v>
      </c>
      <c r="L1483" s="74">
        <f t="shared" si="113"/>
        <v>44.61</v>
      </c>
      <c r="M1483" s="74">
        <f t="shared" si="114"/>
        <v>46.13</v>
      </c>
      <c r="N1483" s="74"/>
    </row>
    <row r="1484" spans="1:14" x14ac:dyDescent="0.25">
      <c r="A1484">
        <v>1469</v>
      </c>
      <c r="B1484" s="225">
        <v>39365</v>
      </c>
      <c r="C1484" s="74">
        <v>46.3</v>
      </c>
      <c r="D1484" s="74">
        <v>48.1</v>
      </c>
      <c r="E1484" s="74">
        <v>46.19</v>
      </c>
      <c r="F1484" s="74">
        <v>47.95</v>
      </c>
      <c r="G1484" s="75">
        <v>4628100</v>
      </c>
      <c r="H1484" s="74">
        <v>47.95</v>
      </c>
      <c r="I1484" s="81">
        <f t="shared" si="110"/>
        <v>1</v>
      </c>
      <c r="J1484" s="74">
        <f t="shared" si="111"/>
        <v>46.3</v>
      </c>
      <c r="K1484" s="74">
        <f t="shared" si="112"/>
        <v>48.1</v>
      </c>
      <c r="L1484" s="74">
        <f t="shared" si="113"/>
        <v>46.19</v>
      </c>
      <c r="M1484" s="74">
        <f t="shared" si="114"/>
        <v>47.95</v>
      </c>
      <c r="N1484" s="74"/>
    </row>
    <row r="1485" spans="1:14" x14ac:dyDescent="0.25">
      <c r="A1485">
        <v>1470</v>
      </c>
      <c r="B1485" s="225">
        <v>39364</v>
      </c>
      <c r="C1485" s="74">
        <v>46.61</v>
      </c>
      <c r="D1485" s="74">
        <v>46.95</v>
      </c>
      <c r="E1485" s="74">
        <v>45.83</v>
      </c>
      <c r="F1485" s="74">
        <v>46.26</v>
      </c>
      <c r="G1485" s="75">
        <v>2007800</v>
      </c>
      <c r="H1485" s="74">
        <v>46.26</v>
      </c>
      <c r="I1485" s="81">
        <f t="shared" si="110"/>
        <v>1</v>
      </c>
      <c r="J1485" s="74">
        <f t="shared" si="111"/>
        <v>46.61</v>
      </c>
      <c r="K1485" s="74">
        <f t="shared" si="112"/>
        <v>46.95</v>
      </c>
      <c r="L1485" s="74">
        <f t="shared" si="113"/>
        <v>45.83</v>
      </c>
      <c r="M1485" s="74">
        <f t="shared" si="114"/>
        <v>46.26</v>
      </c>
      <c r="N1485" s="74"/>
    </row>
    <row r="1486" spans="1:14" x14ac:dyDescent="0.25">
      <c r="A1486">
        <v>1471</v>
      </c>
      <c r="B1486" s="225">
        <v>39363</v>
      </c>
      <c r="C1486" s="74">
        <v>46.76</v>
      </c>
      <c r="D1486" s="74">
        <v>47.19</v>
      </c>
      <c r="E1486" s="74">
        <v>45.71</v>
      </c>
      <c r="F1486" s="74">
        <v>46.17</v>
      </c>
      <c r="G1486" s="75">
        <v>2089000</v>
      </c>
      <c r="H1486" s="74">
        <v>46.17</v>
      </c>
      <c r="I1486" s="81">
        <f t="shared" si="110"/>
        <v>1</v>
      </c>
      <c r="J1486" s="74">
        <f t="shared" si="111"/>
        <v>46.76</v>
      </c>
      <c r="K1486" s="74">
        <f t="shared" si="112"/>
        <v>47.19</v>
      </c>
      <c r="L1486" s="74">
        <f t="shared" si="113"/>
        <v>45.71</v>
      </c>
      <c r="M1486" s="74">
        <f t="shared" si="114"/>
        <v>46.17</v>
      </c>
      <c r="N1486" s="74"/>
    </row>
    <row r="1487" spans="1:14" x14ac:dyDescent="0.25">
      <c r="A1487">
        <v>1472</v>
      </c>
      <c r="B1487" s="225">
        <v>39360</v>
      </c>
      <c r="C1487" s="74">
        <v>45.45</v>
      </c>
      <c r="D1487" s="74">
        <v>47.25</v>
      </c>
      <c r="E1487" s="74">
        <v>45.34</v>
      </c>
      <c r="F1487" s="74">
        <v>46.76</v>
      </c>
      <c r="G1487" s="75">
        <v>3365800</v>
      </c>
      <c r="H1487" s="74">
        <v>46.76</v>
      </c>
      <c r="I1487" s="81">
        <f t="shared" si="110"/>
        <v>1</v>
      </c>
      <c r="J1487" s="74">
        <f t="shared" si="111"/>
        <v>45.45</v>
      </c>
      <c r="K1487" s="74">
        <f t="shared" si="112"/>
        <v>47.25</v>
      </c>
      <c r="L1487" s="74">
        <f t="shared" si="113"/>
        <v>45.34</v>
      </c>
      <c r="M1487" s="74">
        <f t="shared" si="114"/>
        <v>46.76</v>
      </c>
      <c r="N1487" s="74"/>
    </row>
    <row r="1488" spans="1:14" x14ac:dyDescent="0.25">
      <c r="A1488">
        <v>1473</v>
      </c>
      <c r="B1488" s="225">
        <v>39359</v>
      </c>
      <c r="C1488" s="74">
        <v>45.35</v>
      </c>
      <c r="D1488" s="74">
        <v>45.54</v>
      </c>
      <c r="E1488" s="74">
        <v>44.5</v>
      </c>
      <c r="F1488" s="74">
        <v>45.31</v>
      </c>
      <c r="G1488" s="75">
        <v>3792600</v>
      </c>
      <c r="H1488" s="74">
        <v>45.31</v>
      </c>
      <c r="I1488" s="81">
        <f t="shared" si="110"/>
        <v>1</v>
      </c>
      <c r="J1488" s="74">
        <f t="shared" si="111"/>
        <v>45.35</v>
      </c>
      <c r="K1488" s="74">
        <f t="shared" si="112"/>
        <v>45.54</v>
      </c>
      <c r="L1488" s="74">
        <f t="shared" si="113"/>
        <v>44.5</v>
      </c>
      <c r="M1488" s="74">
        <f t="shared" si="114"/>
        <v>45.31</v>
      </c>
      <c r="N1488" s="74"/>
    </row>
    <row r="1489" spans="1:14" x14ac:dyDescent="0.25">
      <c r="A1489">
        <v>1474</v>
      </c>
      <c r="B1489" s="225">
        <v>39358</v>
      </c>
      <c r="C1489" s="74">
        <v>43.84</v>
      </c>
      <c r="D1489" s="74">
        <v>45.35</v>
      </c>
      <c r="E1489" s="74">
        <v>43.82</v>
      </c>
      <c r="F1489" s="74">
        <v>45.22</v>
      </c>
      <c r="G1489" s="75">
        <v>8546600</v>
      </c>
      <c r="H1489" s="74">
        <v>45.22</v>
      </c>
      <c r="I1489" s="81">
        <f t="shared" ref="I1489:I1552" si="115">H1489/F1489</f>
        <v>1</v>
      </c>
      <c r="J1489" s="74">
        <f t="shared" ref="J1489:J1552" si="116">ROUND($I1489*C1489,2)</f>
        <v>43.84</v>
      </c>
      <c r="K1489" s="74">
        <f t="shared" ref="K1489:K1552" si="117">ROUND($I1489*D1489,2)</f>
        <v>45.35</v>
      </c>
      <c r="L1489" s="74">
        <f t="shared" ref="L1489:L1552" si="118">ROUND($I1489*E1489,2)</f>
        <v>43.82</v>
      </c>
      <c r="M1489" s="74">
        <f t="shared" ref="M1489:M1552" si="119">ROUND($I1489*F1489,2)</f>
        <v>45.22</v>
      </c>
      <c r="N1489" s="74"/>
    </row>
    <row r="1490" spans="1:14" x14ac:dyDescent="0.25">
      <c r="A1490">
        <v>1475</v>
      </c>
      <c r="B1490" s="225">
        <v>39357</v>
      </c>
      <c r="C1490" s="74">
        <v>39.090000000000003</v>
      </c>
      <c r="D1490" s="74">
        <v>42.92</v>
      </c>
      <c r="E1490" s="74">
        <v>39</v>
      </c>
      <c r="F1490" s="74">
        <v>42.66</v>
      </c>
      <c r="G1490" s="75">
        <v>8656900</v>
      </c>
      <c r="H1490" s="74">
        <v>42.66</v>
      </c>
      <c r="I1490" s="81">
        <f t="shared" si="115"/>
        <v>1</v>
      </c>
      <c r="J1490" s="74">
        <f t="shared" si="116"/>
        <v>39.090000000000003</v>
      </c>
      <c r="K1490" s="74">
        <f t="shared" si="117"/>
        <v>42.92</v>
      </c>
      <c r="L1490" s="74">
        <f t="shared" si="118"/>
        <v>39</v>
      </c>
      <c r="M1490" s="74">
        <f t="shared" si="119"/>
        <v>42.66</v>
      </c>
      <c r="N1490" s="74"/>
    </row>
    <row r="1491" spans="1:14" x14ac:dyDescent="0.25">
      <c r="A1491">
        <v>1476</v>
      </c>
      <c r="B1491" s="225">
        <v>39356</v>
      </c>
      <c r="C1491" s="74">
        <v>38.32</v>
      </c>
      <c r="D1491" s="74">
        <v>39.549999999999997</v>
      </c>
      <c r="E1491" s="74">
        <v>38.24</v>
      </c>
      <c r="F1491" s="74">
        <v>39.17</v>
      </c>
      <c r="G1491" s="75">
        <v>3807000</v>
      </c>
      <c r="H1491" s="74">
        <v>39.17</v>
      </c>
      <c r="I1491" s="81">
        <f t="shared" si="115"/>
        <v>1</v>
      </c>
      <c r="J1491" s="74">
        <f t="shared" si="116"/>
        <v>38.32</v>
      </c>
      <c r="K1491" s="74">
        <f t="shared" si="117"/>
        <v>39.549999999999997</v>
      </c>
      <c r="L1491" s="74">
        <f t="shared" si="118"/>
        <v>38.24</v>
      </c>
      <c r="M1491" s="74">
        <f t="shared" si="119"/>
        <v>39.17</v>
      </c>
      <c r="N1491" s="74"/>
    </row>
    <row r="1492" spans="1:14" x14ac:dyDescent="0.25">
      <c r="A1492">
        <v>1477</v>
      </c>
      <c r="B1492" s="225">
        <v>39353</v>
      </c>
      <c r="C1492" s="74">
        <v>37.54</v>
      </c>
      <c r="D1492" s="74">
        <v>38.619999999999997</v>
      </c>
      <c r="E1492" s="74">
        <v>37.4</v>
      </c>
      <c r="F1492" s="74">
        <v>38.08</v>
      </c>
      <c r="G1492" s="75">
        <v>2565200</v>
      </c>
      <c r="H1492" s="74">
        <v>38.08</v>
      </c>
      <c r="I1492" s="81">
        <f t="shared" si="115"/>
        <v>1</v>
      </c>
      <c r="J1492" s="74">
        <f t="shared" si="116"/>
        <v>37.54</v>
      </c>
      <c r="K1492" s="74">
        <f t="shared" si="117"/>
        <v>38.619999999999997</v>
      </c>
      <c r="L1492" s="74">
        <f t="shared" si="118"/>
        <v>37.4</v>
      </c>
      <c r="M1492" s="74">
        <f t="shared" si="119"/>
        <v>38.08</v>
      </c>
      <c r="N1492" s="74"/>
    </row>
    <row r="1493" spans="1:14" x14ac:dyDescent="0.25">
      <c r="A1493">
        <v>1478</v>
      </c>
      <c r="B1493" s="225">
        <v>39352</v>
      </c>
      <c r="C1493" s="74">
        <v>37.090000000000003</v>
      </c>
      <c r="D1493" s="74">
        <v>37.65</v>
      </c>
      <c r="E1493" s="74">
        <v>36.75</v>
      </c>
      <c r="F1493" s="74">
        <v>37.43</v>
      </c>
      <c r="G1493" s="75">
        <v>2142000</v>
      </c>
      <c r="H1493" s="74">
        <v>37.43</v>
      </c>
      <c r="I1493" s="81">
        <f t="shared" si="115"/>
        <v>1</v>
      </c>
      <c r="J1493" s="74">
        <f t="shared" si="116"/>
        <v>37.090000000000003</v>
      </c>
      <c r="K1493" s="74">
        <f t="shared" si="117"/>
        <v>37.65</v>
      </c>
      <c r="L1493" s="74">
        <f t="shared" si="118"/>
        <v>36.75</v>
      </c>
      <c r="M1493" s="74">
        <f t="shared" si="119"/>
        <v>37.43</v>
      </c>
      <c r="N1493" s="74"/>
    </row>
    <row r="1494" spans="1:14" x14ac:dyDescent="0.25">
      <c r="A1494">
        <v>1479</v>
      </c>
      <c r="B1494" s="225">
        <v>39351</v>
      </c>
      <c r="C1494" s="74">
        <v>37.700000000000003</v>
      </c>
      <c r="D1494" s="74">
        <v>37.86</v>
      </c>
      <c r="E1494" s="74">
        <v>36.799999999999997</v>
      </c>
      <c r="F1494" s="74">
        <v>36.97</v>
      </c>
      <c r="G1494" s="75">
        <v>2437900</v>
      </c>
      <c r="H1494" s="74">
        <v>36.97</v>
      </c>
      <c r="I1494" s="81">
        <f t="shared" si="115"/>
        <v>1</v>
      </c>
      <c r="J1494" s="74">
        <f t="shared" si="116"/>
        <v>37.700000000000003</v>
      </c>
      <c r="K1494" s="74">
        <f t="shared" si="117"/>
        <v>37.86</v>
      </c>
      <c r="L1494" s="74">
        <f t="shared" si="118"/>
        <v>36.799999999999997</v>
      </c>
      <c r="M1494" s="74">
        <f t="shared" si="119"/>
        <v>36.97</v>
      </c>
      <c r="N1494" s="74"/>
    </row>
    <row r="1495" spans="1:14" x14ac:dyDescent="0.25">
      <c r="A1495">
        <v>1480</v>
      </c>
      <c r="B1495" s="225">
        <v>39350</v>
      </c>
      <c r="C1495" s="74">
        <v>37.119999999999997</v>
      </c>
      <c r="D1495" s="74">
        <v>37.549999999999997</v>
      </c>
      <c r="E1495" s="74">
        <v>36.880000000000003</v>
      </c>
      <c r="F1495" s="74">
        <v>37.53</v>
      </c>
      <c r="G1495" s="75">
        <v>2127600</v>
      </c>
      <c r="H1495" s="74">
        <v>37.53</v>
      </c>
      <c r="I1495" s="81">
        <f t="shared" si="115"/>
        <v>1</v>
      </c>
      <c r="J1495" s="74">
        <f t="shared" si="116"/>
        <v>37.119999999999997</v>
      </c>
      <c r="K1495" s="74">
        <f t="shared" si="117"/>
        <v>37.549999999999997</v>
      </c>
      <c r="L1495" s="74">
        <f t="shared" si="118"/>
        <v>36.880000000000003</v>
      </c>
      <c r="M1495" s="74">
        <f t="shared" si="119"/>
        <v>37.53</v>
      </c>
      <c r="N1495" s="74"/>
    </row>
    <row r="1496" spans="1:14" x14ac:dyDescent="0.25">
      <c r="A1496">
        <v>1481</v>
      </c>
      <c r="B1496" s="225">
        <v>39349</v>
      </c>
      <c r="C1496" s="74">
        <v>37.729999999999997</v>
      </c>
      <c r="D1496" s="74">
        <v>38.299999999999997</v>
      </c>
      <c r="E1496" s="74">
        <v>37.21</v>
      </c>
      <c r="F1496" s="74">
        <v>37.42</v>
      </c>
      <c r="G1496" s="75">
        <v>2616800</v>
      </c>
      <c r="H1496" s="74">
        <v>37.42</v>
      </c>
      <c r="I1496" s="81">
        <f t="shared" si="115"/>
        <v>1</v>
      </c>
      <c r="J1496" s="74">
        <f t="shared" si="116"/>
        <v>37.729999999999997</v>
      </c>
      <c r="K1496" s="74">
        <f t="shared" si="117"/>
        <v>38.299999999999997</v>
      </c>
      <c r="L1496" s="74">
        <f t="shared" si="118"/>
        <v>37.21</v>
      </c>
      <c r="M1496" s="74">
        <f t="shared" si="119"/>
        <v>37.42</v>
      </c>
      <c r="N1496" s="74"/>
    </row>
    <row r="1497" spans="1:14" x14ac:dyDescent="0.25">
      <c r="A1497">
        <v>1482</v>
      </c>
      <c r="B1497" s="225">
        <v>39346</v>
      </c>
      <c r="C1497" s="74">
        <v>38.200000000000003</v>
      </c>
      <c r="D1497" s="74">
        <v>38.270000000000003</v>
      </c>
      <c r="E1497" s="74">
        <v>37.5</v>
      </c>
      <c r="F1497" s="74">
        <v>37.78</v>
      </c>
      <c r="G1497" s="75">
        <v>1386500</v>
      </c>
      <c r="H1497" s="74">
        <v>37.78</v>
      </c>
      <c r="I1497" s="81">
        <f t="shared" si="115"/>
        <v>1</v>
      </c>
      <c r="J1497" s="74">
        <f t="shared" si="116"/>
        <v>38.200000000000003</v>
      </c>
      <c r="K1497" s="74">
        <f t="shared" si="117"/>
        <v>38.270000000000003</v>
      </c>
      <c r="L1497" s="74">
        <f t="shared" si="118"/>
        <v>37.5</v>
      </c>
      <c r="M1497" s="74">
        <f t="shared" si="119"/>
        <v>37.78</v>
      </c>
      <c r="N1497" s="74"/>
    </row>
    <row r="1498" spans="1:14" x14ac:dyDescent="0.25">
      <c r="A1498">
        <v>1483</v>
      </c>
      <c r="B1498" s="225">
        <v>39345</v>
      </c>
      <c r="C1498" s="74">
        <v>38.04</v>
      </c>
      <c r="D1498" s="74">
        <v>38.5</v>
      </c>
      <c r="E1498" s="74">
        <v>37.68</v>
      </c>
      <c r="F1498" s="74">
        <v>37.71</v>
      </c>
      <c r="G1498" s="75">
        <v>1646800</v>
      </c>
      <c r="H1498" s="74">
        <v>37.71</v>
      </c>
      <c r="I1498" s="81">
        <f t="shared" si="115"/>
        <v>1</v>
      </c>
      <c r="J1498" s="74">
        <f t="shared" si="116"/>
        <v>38.04</v>
      </c>
      <c r="K1498" s="74">
        <f t="shared" si="117"/>
        <v>38.5</v>
      </c>
      <c r="L1498" s="74">
        <f t="shared" si="118"/>
        <v>37.68</v>
      </c>
      <c r="M1498" s="74">
        <f t="shared" si="119"/>
        <v>37.71</v>
      </c>
      <c r="N1498" s="74"/>
    </row>
    <row r="1499" spans="1:14" x14ac:dyDescent="0.25">
      <c r="A1499">
        <v>1484</v>
      </c>
      <c r="B1499" s="225">
        <v>39344</v>
      </c>
      <c r="C1499" s="74">
        <v>37.799999999999997</v>
      </c>
      <c r="D1499" s="74">
        <v>38.89</v>
      </c>
      <c r="E1499" s="74">
        <v>37.700000000000003</v>
      </c>
      <c r="F1499" s="74">
        <v>38.29</v>
      </c>
      <c r="G1499" s="75">
        <v>2431700</v>
      </c>
      <c r="H1499" s="74">
        <v>38.29</v>
      </c>
      <c r="I1499" s="81">
        <f t="shared" si="115"/>
        <v>1</v>
      </c>
      <c r="J1499" s="74">
        <f t="shared" si="116"/>
        <v>37.799999999999997</v>
      </c>
      <c r="K1499" s="74">
        <f t="shared" si="117"/>
        <v>38.89</v>
      </c>
      <c r="L1499" s="74">
        <f t="shared" si="118"/>
        <v>37.700000000000003</v>
      </c>
      <c r="M1499" s="74">
        <f t="shared" si="119"/>
        <v>38.29</v>
      </c>
      <c r="N1499" s="74"/>
    </row>
    <row r="1500" spans="1:14" x14ac:dyDescent="0.25">
      <c r="A1500">
        <v>1485</v>
      </c>
      <c r="B1500" s="225">
        <v>39343</v>
      </c>
      <c r="C1500" s="74">
        <v>37.46</v>
      </c>
      <c r="D1500" s="74">
        <v>37.93</v>
      </c>
      <c r="E1500" s="74">
        <v>36.590000000000003</v>
      </c>
      <c r="F1500" s="74">
        <v>37.75</v>
      </c>
      <c r="G1500" s="75">
        <v>3226000</v>
      </c>
      <c r="H1500" s="74">
        <v>37.75</v>
      </c>
      <c r="I1500" s="81">
        <f t="shared" si="115"/>
        <v>1</v>
      </c>
      <c r="J1500" s="74">
        <f t="shared" si="116"/>
        <v>37.46</v>
      </c>
      <c r="K1500" s="74">
        <f t="shared" si="117"/>
        <v>37.93</v>
      </c>
      <c r="L1500" s="74">
        <f t="shared" si="118"/>
        <v>36.590000000000003</v>
      </c>
      <c r="M1500" s="74">
        <f t="shared" si="119"/>
        <v>37.75</v>
      </c>
      <c r="N1500" s="74"/>
    </row>
    <row r="1501" spans="1:14" x14ac:dyDescent="0.25">
      <c r="A1501">
        <v>1486</v>
      </c>
      <c r="B1501" s="225">
        <v>39342</v>
      </c>
      <c r="C1501" s="74">
        <v>37.130000000000003</v>
      </c>
      <c r="D1501" s="74">
        <v>37.58</v>
      </c>
      <c r="E1501" s="74">
        <v>36.770000000000003</v>
      </c>
      <c r="F1501" s="74">
        <v>37.22</v>
      </c>
      <c r="G1501" s="75">
        <v>2058500</v>
      </c>
      <c r="H1501" s="74">
        <v>37.22</v>
      </c>
      <c r="I1501" s="81">
        <f t="shared" si="115"/>
        <v>1</v>
      </c>
      <c r="J1501" s="74">
        <f t="shared" si="116"/>
        <v>37.130000000000003</v>
      </c>
      <c r="K1501" s="74">
        <f t="shared" si="117"/>
        <v>37.58</v>
      </c>
      <c r="L1501" s="74">
        <f t="shared" si="118"/>
        <v>36.770000000000003</v>
      </c>
      <c r="M1501" s="74">
        <f t="shared" si="119"/>
        <v>37.22</v>
      </c>
      <c r="N1501" s="74"/>
    </row>
    <row r="1502" spans="1:14" x14ac:dyDescent="0.25">
      <c r="A1502">
        <v>1487</v>
      </c>
      <c r="B1502" s="225">
        <v>39339</v>
      </c>
      <c r="C1502" s="74">
        <v>37.26</v>
      </c>
      <c r="D1502" s="74">
        <v>37.340000000000003</v>
      </c>
      <c r="E1502" s="74">
        <v>36.659999999999997</v>
      </c>
      <c r="F1502" s="74">
        <v>37.200000000000003</v>
      </c>
      <c r="G1502" s="75">
        <v>1618300</v>
      </c>
      <c r="H1502" s="74">
        <v>37.200000000000003</v>
      </c>
      <c r="I1502" s="81">
        <f t="shared" si="115"/>
        <v>1</v>
      </c>
      <c r="J1502" s="74">
        <f t="shared" si="116"/>
        <v>37.26</v>
      </c>
      <c r="K1502" s="74">
        <f t="shared" si="117"/>
        <v>37.340000000000003</v>
      </c>
      <c r="L1502" s="74">
        <f t="shared" si="118"/>
        <v>36.659999999999997</v>
      </c>
      <c r="M1502" s="74">
        <f t="shared" si="119"/>
        <v>37.200000000000003</v>
      </c>
      <c r="N1502" s="74"/>
    </row>
    <row r="1503" spans="1:14" x14ac:dyDescent="0.25">
      <c r="A1503">
        <v>1488</v>
      </c>
      <c r="B1503" s="225">
        <v>39338</v>
      </c>
      <c r="C1503" s="74">
        <v>37.29</v>
      </c>
      <c r="D1503" s="74">
        <v>37.5</v>
      </c>
      <c r="E1503" s="74">
        <v>37</v>
      </c>
      <c r="F1503" s="74">
        <v>37.1</v>
      </c>
      <c r="G1503" s="75">
        <v>1349600</v>
      </c>
      <c r="H1503" s="74">
        <v>37.1</v>
      </c>
      <c r="I1503" s="81">
        <f t="shared" si="115"/>
        <v>1</v>
      </c>
      <c r="J1503" s="74">
        <f t="shared" si="116"/>
        <v>37.29</v>
      </c>
      <c r="K1503" s="74">
        <f t="shared" si="117"/>
        <v>37.5</v>
      </c>
      <c r="L1503" s="74">
        <f t="shared" si="118"/>
        <v>37</v>
      </c>
      <c r="M1503" s="74">
        <f t="shared" si="119"/>
        <v>37.1</v>
      </c>
      <c r="N1503" s="74"/>
    </row>
    <row r="1504" spans="1:14" x14ac:dyDescent="0.25">
      <c r="A1504">
        <v>1489</v>
      </c>
      <c r="B1504" s="225">
        <v>39337</v>
      </c>
      <c r="C1504" s="74">
        <v>37.200000000000003</v>
      </c>
      <c r="D1504" s="74">
        <v>38.03</v>
      </c>
      <c r="E1504" s="74">
        <v>37.090000000000003</v>
      </c>
      <c r="F1504" s="74">
        <v>37.28</v>
      </c>
      <c r="G1504" s="75">
        <v>2549100</v>
      </c>
      <c r="H1504" s="74">
        <v>37.28</v>
      </c>
      <c r="I1504" s="81">
        <f t="shared" si="115"/>
        <v>1</v>
      </c>
      <c r="J1504" s="74">
        <f t="shared" si="116"/>
        <v>37.200000000000003</v>
      </c>
      <c r="K1504" s="74">
        <f t="shared" si="117"/>
        <v>38.03</v>
      </c>
      <c r="L1504" s="74">
        <f t="shared" si="118"/>
        <v>37.090000000000003</v>
      </c>
      <c r="M1504" s="74">
        <f t="shared" si="119"/>
        <v>37.28</v>
      </c>
      <c r="N1504" s="74"/>
    </row>
    <row r="1505" spans="1:14" x14ac:dyDescent="0.25">
      <c r="A1505">
        <v>1490</v>
      </c>
      <c r="B1505" s="225">
        <v>39336</v>
      </c>
      <c r="C1505" s="74">
        <v>37.520000000000003</v>
      </c>
      <c r="D1505" s="74">
        <v>37.71</v>
      </c>
      <c r="E1505" s="74">
        <v>37.01</v>
      </c>
      <c r="F1505" s="74">
        <v>37.340000000000003</v>
      </c>
      <c r="G1505" s="75">
        <v>2095700</v>
      </c>
      <c r="H1505" s="74">
        <v>37.340000000000003</v>
      </c>
      <c r="I1505" s="81">
        <f t="shared" si="115"/>
        <v>1</v>
      </c>
      <c r="J1505" s="74">
        <f t="shared" si="116"/>
        <v>37.520000000000003</v>
      </c>
      <c r="K1505" s="74">
        <f t="shared" si="117"/>
        <v>37.71</v>
      </c>
      <c r="L1505" s="74">
        <f t="shared" si="118"/>
        <v>37.01</v>
      </c>
      <c r="M1505" s="74">
        <f t="shared" si="119"/>
        <v>37.340000000000003</v>
      </c>
      <c r="N1505" s="74"/>
    </row>
    <row r="1506" spans="1:14" x14ac:dyDescent="0.25">
      <c r="A1506">
        <v>1491</v>
      </c>
      <c r="B1506" s="225">
        <v>39335</v>
      </c>
      <c r="C1506" s="74">
        <v>38</v>
      </c>
      <c r="D1506" s="74">
        <v>38.28</v>
      </c>
      <c r="E1506" s="74">
        <v>37</v>
      </c>
      <c r="F1506" s="74">
        <v>37.29</v>
      </c>
      <c r="G1506" s="75">
        <v>2795300</v>
      </c>
      <c r="H1506" s="74">
        <v>37.29</v>
      </c>
      <c r="I1506" s="81">
        <f t="shared" si="115"/>
        <v>1</v>
      </c>
      <c r="J1506" s="74">
        <f t="shared" si="116"/>
        <v>38</v>
      </c>
      <c r="K1506" s="74">
        <f t="shared" si="117"/>
        <v>38.28</v>
      </c>
      <c r="L1506" s="74">
        <f t="shared" si="118"/>
        <v>37</v>
      </c>
      <c r="M1506" s="74">
        <f t="shared" si="119"/>
        <v>37.29</v>
      </c>
      <c r="N1506" s="74"/>
    </row>
    <row r="1507" spans="1:14" x14ac:dyDescent="0.25">
      <c r="A1507">
        <v>1492</v>
      </c>
      <c r="B1507" s="225">
        <v>39332</v>
      </c>
      <c r="C1507" s="74">
        <v>37.93</v>
      </c>
      <c r="D1507" s="74">
        <v>38.299999999999997</v>
      </c>
      <c r="E1507" s="74">
        <v>37.229999999999997</v>
      </c>
      <c r="F1507" s="74">
        <v>37.93</v>
      </c>
      <c r="G1507" s="75">
        <v>2298600</v>
      </c>
      <c r="H1507" s="74">
        <v>37.93</v>
      </c>
      <c r="I1507" s="81">
        <f t="shared" si="115"/>
        <v>1</v>
      </c>
      <c r="J1507" s="74">
        <f t="shared" si="116"/>
        <v>37.93</v>
      </c>
      <c r="K1507" s="74">
        <f t="shared" si="117"/>
        <v>38.299999999999997</v>
      </c>
      <c r="L1507" s="74">
        <f t="shared" si="118"/>
        <v>37.229999999999997</v>
      </c>
      <c r="M1507" s="74">
        <f t="shared" si="119"/>
        <v>37.93</v>
      </c>
      <c r="N1507" s="74"/>
    </row>
    <row r="1508" spans="1:14" x14ac:dyDescent="0.25">
      <c r="A1508">
        <v>1493</v>
      </c>
      <c r="B1508" s="225">
        <v>39331</v>
      </c>
      <c r="C1508" s="74">
        <v>38.200000000000003</v>
      </c>
      <c r="D1508" s="74">
        <v>39.200000000000003</v>
      </c>
      <c r="E1508" s="74">
        <v>38.090000000000003</v>
      </c>
      <c r="F1508" s="74">
        <v>38.549999999999997</v>
      </c>
      <c r="G1508" s="75">
        <v>3978000</v>
      </c>
      <c r="H1508" s="74">
        <v>38.549999999999997</v>
      </c>
      <c r="I1508" s="81">
        <f t="shared" si="115"/>
        <v>1</v>
      </c>
      <c r="J1508" s="74">
        <f t="shared" si="116"/>
        <v>38.200000000000003</v>
      </c>
      <c r="K1508" s="74">
        <f t="shared" si="117"/>
        <v>39.200000000000003</v>
      </c>
      <c r="L1508" s="74">
        <f t="shared" si="118"/>
        <v>38.090000000000003</v>
      </c>
      <c r="M1508" s="74">
        <f t="shared" si="119"/>
        <v>38.549999999999997</v>
      </c>
      <c r="N1508" s="74"/>
    </row>
    <row r="1509" spans="1:14" x14ac:dyDescent="0.25">
      <c r="A1509">
        <v>1494</v>
      </c>
      <c r="B1509" s="225">
        <v>39330</v>
      </c>
      <c r="C1509" s="74">
        <v>37.56</v>
      </c>
      <c r="D1509" s="74">
        <v>38.18</v>
      </c>
      <c r="E1509" s="74">
        <v>37.369999999999997</v>
      </c>
      <c r="F1509" s="74">
        <v>37.92</v>
      </c>
      <c r="G1509" s="75">
        <v>1794800</v>
      </c>
      <c r="H1509" s="74">
        <v>37.92</v>
      </c>
      <c r="I1509" s="81">
        <f t="shared" si="115"/>
        <v>1</v>
      </c>
      <c r="J1509" s="74">
        <f t="shared" si="116"/>
        <v>37.56</v>
      </c>
      <c r="K1509" s="74">
        <f t="shared" si="117"/>
        <v>38.18</v>
      </c>
      <c r="L1509" s="74">
        <f t="shared" si="118"/>
        <v>37.369999999999997</v>
      </c>
      <c r="M1509" s="74">
        <f t="shared" si="119"/>
        <v>37.92</v>
      </c>
      <c r="N1509" s="74"/>
    </row>
    <row r="1510" spans="1:14" x14ac:dyDescent="0.25">
      <c r="A1510">
        <v>1495</v>
      </c>
      <c r="B1510" s="225">
        <v>39329</v>
      </c>
      <c r="C1510" s="74">
        <v>37.9</v>
      </c>
      <c r="D1510" s="74">
        <v>38.64</v>
      </c>
      <c r="E1510" s="74">
        <v>37.28</v>
      </c>
      <c r="F1510" s="74">
        <v>38.01</v>
      </c>
      <c r="G1510" s="75">
        <v>2576200</v>
      </c>
      <c r="H1510" s="74">
        <v>38.01</v>
      </c>
      <c r="I1510" s="81">
        <f t="shared" si="115"/>
        <v>1</v>
      </c>
      <c r="J1510" s="74">
        <f t="shared" si="116"/>
        <v>37.9</v>
      </c>
      <c r="K1510" s="74">
        <f t="shared" si="117"/>
        <v>38.64</v>
      </c>
      <c r="L1510" s="74">
        <f t="shared" si="118"/>
        <v>37.28</v>
      </c>
      <c r="M1510" s="74">
        <f t="shared" si="119"/>
        <v>38.01</v>
      </c>
      <c r="N1510" s="74"/>
    </row>
    <row r="1511" spans="1:14" x14ac:dyDescent="0.25">
      <c r="A1511">
        <v>1496</v>
      </c>
      <c r="B1511" s="225">
        <v>39325</v>
      </c>
      <c r="C1511" s="74">
        <v>37.799999999999997</v>
      </c>
      <c r="D1511" s="74">
        <v>38.29</v>
      </c>
      <c r="E1511" s="74">
        <v>37.15</v>
      </c>
      <c r="F1511" s="74">
        <v>37.880000000000003</v>
      </c>
      <c r="G1511" s="75">
        <v>5555900</v>
      </c>
      <c r="H1511" s="74">
        <v>37.880000000000003</v>
      </c>
      <c r="I1511" s="81">
        <f t="shared" si="115"/>
        <v>1</v>
      </c>
      <c r="J1511" s="74">
        <f t="shared" si="116"/>
        <v>37.799999999999997</v>
      </c>
      <c r="K1511" s="74">
        <f t="shared" si="117"/>
        <v>38.29</v>
      </c>
      <c r="L1511" s="74">
        <f t="shared" si="118"/>
        <v>37.15</v>
      </c>
      <c r="M1511" s="74">
        <f t="shared" si="119"/>
        <v>37.880000000000003</v>
      </c>
      <c r="N1511" s="74"/>
    </row>
    <row r="1512" spans="1:14" x14ac:dyDescent="0.25">
      <c r="A1512">
        <v>1497</v>
      </c>
      <c r="B1512" s="225">
        <v>39324</v>
      </c>
      <c r="C1512" s="74">
        <v>36.54</v>
      </c>
      <c r="D1512" s="74">
        <v>37.5</v>
      </c>
      <c r="E1512" s="74">
        <v>35.799999999999997</v>
      </c>
      <c r="F1512" s="74">
        <v>37.200000000000003</v>
      </c>
      <c r="G1512" s="75">
        <v>9426100</v>
      </c>
      <c r="H1512" s="74">
        <v>37.200000000000003</v>
      </c>
      <c r="I1512" s="81">
        <f t="shared" si="115"/>
        <v>1</v>
      </c>
      <c r="J1512" s="74">
        <f t="shared" si="116"/>
        <v>36.54</v>
      </c>
      <c r="K1512" s="74">
        <f t="shared" si="117"/>
        <v>37.5</v>
      </c>
      <c r="L1512" s="74">
        <f t="shared" si="118"/>
        <v>35.799999999999997</v>
      </c>
      <c r="M1512" s="74">
        <f t="shared" si="119"/>
        <v>37.200000000000003</v>
      </c>
      <c r="N1512" s="74"/>
    </row>
    <row r="1513" spans="1:14" x14ac:dyDescent="0.25">
      <c r="A1513">
        <v>1498</v>
      </c>
      <c r="B1513" s="225">
        <v>39323</v>
      </c>
      <c r="C1513" s="74">
        <v>37.17</v>
      </c>
      <c r="D1513" s="74">
        <v>38.49</v>
      </c>
      <c r="E1513" s="74">
        <v>37.15</v>
      </c>
      <c r="F1513" s="74">
        <v>38.42</v>
      </c>
      <c r="G1513" s="75">
        <v>4352800</v>
      </c>
      <c r="H1513" s="74">
        <v>38.42</v>
      </c>
      <c r="I1513" s="81">
        <f t="shared" si="115"/>
        <v>1</v>
      </c>
      <c r="J1513" s="74">
        <f t="shared" si="116"/>
        <v>37.17</v>
      </c>
      <c r="K1513" s="74">
        <f t="shared" si="117"/>
        <v>38.49</v>
      </c>
      <c r="L1513" s="74">
        <f t="shared" si="118"/>
        <v>37.15</v>
      </c>
      <c r="M1513" s="74">
        <f t="shared" si="119"/>
        <v>38.42</v>
      </c>
      <c r="N1513" s="74"/>
    </row>
    <row r="1514" spans="1:14" x14ac:dyDescent="0.25">
      <c r="A1514">
        <v>1499</v>
      </c>
      <c r="B1514" s="225">
        <v>39322</v>
      </c>
      <c r="C1514" s="74">
        <v>37.479999999999997</v>
      </c>
      <c r="D1514" s="74">
        <v>37.700000000000003</v>
      </c>
      <c r="E1514" s="74">
        <v>36.5</v>
      </c>
      <c r="F1514" s="74">
        <v>36.590000000000003</v>
      </c>
      <c r="G1514" s="75">
        <v>2752900</v>
      </c>
      <c r="H1514" s="74">
        <v>36.590000000000003</v>
      </c>
      <c r="I1514" s="81">
        <f t="shared" si="115"/>
        <v>1</v>
      </c>
      <c r="J1514" s="74">
        <f t="shared" si="116"/>
        <v>37.479999999999997</v>
      </c>
      <c r="K1514" s="74">
        <f t="shared" si="117"/>
        <v>37.700000000000003</v>
      </c>
      <c r="L1514" s="74">
        <f t="shared" si="118"/>
        <v>36.5</v>
      </c>
      <c r="M1514" s="74">
        <f t="shared" si="119"/>
        <v>36.590000000000003</v>
      </c>
      <c r="N1514" s="74"/>
    </row>
    <row r="1515" spans="1:14" x14ac:dyDescent="0.25">
      <c r="A1515">
        <v>1500</v>
      </c>
      <c r="B1515" s="225">
        <v>39321</v>
      </c>
      <c r="C1515" s="74">
        <v>38.159999999999997</v>
      </c>
      <c r="D1515" s="74">
        <v>38.64</v>
      </c>
      <c r="E1515" s="74">
        <v>37.9</v>
      </c>
      <c r="F1515" s="74">
        <v>38</v>
      </c>
      <c r="G1515" s="75">
        <v>2610500</v>
      </c>
      <c r="H1515" s="74">
        <v>38</v>
      </c>
      <c r="I1515" s="81">
        <f t="shared" si="115"/>
        <v>1</v>
      </c>
      <c r="J1515" s="74">
        <f t="shared" si="116"/>
        <v>38.159999999999997</v>
      </c>
      <c r="K1515" s="74">
        <f t="shared" si="117"/>
        <v>38.64</v>
      </c>
      <c r="L1515" s="74">
        <f t="shared" si="118"/>
        <v>37.9</v>
      </c>
      <c r="M1515" s="74">
        <f t="shared" si="119"/>
        <v>38</v>
      </c>
      <c r="N1515" s="74"/>
    </row>
    <row r="1516" spans="1:14" x14ac:dyDescent="0.25">
      <c r="A1516">
        <v>1501</v>
      </c>
      <c r="B1516" s="225">
        <v>39318</v>
      </c>
      <c r="C1516" s="74">
        <v>37.450000000000003</v>
      </c>
      <c r="D1516" s="74">
        <v>38.33</v>
      </c>
      <c r="E1516" s="74">
        <v>36.81</v>
      </c>
      <c r="F1516" s="74">
        <v>38.14</v>
      </c>
      <c r="G1516" s="75">
        <v>1995700</v>
      </c>
      <c r="H1516" s="74">
        <v>38.14</v>
      </c>
      <c r="I1516" s="81">
        <f t="shared" si="115"/>
        <v>1</v>
      </c>
      <c r="J1516" s="74">
        <f t="shared" si="116"/>
        <v>37.450000000000003</v>
      </c>
      <c r="K1516" s="74">
        <f t="shared" si="117"/>
        <v>38.33</v>
      </c>
      <c r="L1516" s="74">
        <f t="shared" si="118"/>
        <v>36.81</v>
      </c>
      <c r="M1516" s="74">
        <f t="shared" si="119"/>
        <v>38.14</v>
      </c>
      <c r="N1516" s="74"/>
    </row>
    <row r="1517" spans="1:14" x14ac:dyDescent="0.25">
      <c r="A1517">
        <v>1502</v>
      </c>
      <c r="B1517" s="225">
        <v>39317</v>
      </c>
      <c r="C1517" s="74">
        <v>37.35</v>
      </c>
      <c r="D1517" s="74">
        <v>37.85</v>
      </c>
      <c r="E1517" s="74">
        <v>36.14</v>
      </c>
      <c r="F1517" s="74">
        <v>37.61</v>
      </c>
      <c r="G1517" s="75">
        <v>2410700</v>
      </c>
      <c r="H1517" s="74">
        <v>37.61</v>
      </c>
      <c r="I1517" s="81">
        <f t="shared" si="115"/>
        <v>1</v>
      </c>
      <c r="J1517" s="74">
        <f t="shared" si="116"/>
        <v>37.35</v>
      </c>
      <c r="K1517" s="74">
        <f t="shared" si="117"/>
        <v>37.85</v>
      </c>
      <c r="L1517" s="74">
        <f t="shared" si="118"/>
        <v>36.14</v>
      </c>
      <c r="M1517" s="74">
        <f t="shared" si="119"/>
        <v>37.61</v>
      </c>
      <c r="N1517" s="74"/>
    </row>
    <row r="1518" spans="1:14" x14ac:dyDescent="0.25">
      <c r="A1518">
        <v>1503</v>
      </c>
      <c r="B1518" s="225">
        <v>39316</v>
      </c>
      <c r="C1518" s="74">
        <v>36</v>
      </c>
      <c r="D1518" s="74">
        <v>37.54</v>
      </c>
      <c r="E1518" s="74">
        <v>35.270000000000003</v>
      </c>
      <c r="F1518" s="74">
        <v>37.090000000000003</v>
      </c>
      <c r="G1518" s="75">
        <v>4429000</v>
      </c>
      <c r="H1518" s="74">
        <v>37.090000000000003</v>
      </c>
      <c r="I1518" s="81">
        <f t="shared" si="115"/>
        <v>1</v>
      </c>
      <c r="J1518" s="74">
        <f t="shared" si="116"/>
        <v>36</v>
      </c>
      <c r="K1518" s="74">
        <f t="shared" si="117"/>
        <v>37.54</v>
      </c>
      <c r="L1518" s="74">
        <f t="shared" si="118"/>
        <v>35.270000000000003</v>
      </c>
      <c r="M1518" s="74">
        <f t="shared" si="119"/>
        <v>37.090000000000003</v>
      </c>
      <c r="N1518" s="74"/>
    </row>
    <row r="1519" spans="1:14" x14ac:dyDescent="0.25">
      <c r="A1519">
        <v>1504</v>
      </c>
      <c r="B1519" s="225">
        <v>39315</v>
      </c>
      <c r="C1519" s="74">
        <v>36.33</v>
      </c>
      <c r="D1519" s="74">
        <v>36.97</v>
      </c>
      <c r="E1519" s="74">
        <v>35.590000000000003</v>
      </c>
      <c r="F1519" s="74">
        <v>35.96</v>
      </c>
      <c r="G1519" s="75">
        <v>2554400</v>
      </c>
      <c r="H1519" s="74">
        <v>35.96</v>
      </c>
      <c r="I1519" s="81">
        <f t="shared" si="115"/>
        <v>1</v>
      </c>
      <c r="J1519" s="74">
        <f t="shared" si="116"/>
        <v>36.33</v>
      </c>
      <c r="K1519" s="74">
        <f t="shared" si="117"/>
        <v>36.97</v>
      </c>
      <c r="L1519" s="74">
        <f t="shared" si="118"/>
        <v>35.590000000000003</v>
      </c>
      <c r="M1519" s="74">
        <f t="shared" si="119"/>
        <v>35.96</v>
      </c>
      <c r="N1519" s="74"/>
    </row>
    <row r="1520" spans="1:14" x14ac:dyDescent="0.25">
      <c r="A1520">
        <v>1505</v>
      </c>
      <c r="B1520" s="225">
        <v>39314</v>
      </c>
      <c r="C1520" s="74">
        <v>36.57</v>
      </c>
      <c r="D1520" s="74">
        <v>36.97</v>
      </c>
      <c r="E1520" s="74">
        <v>35.880000000000003</v>
      </c>
      <c r="F1520" s="74">
        <v>36.479999999999997</v>
      </c>
      <c r="G1520" s="75">
        <v>1749500</v>
      </c>
      <c r="H1520" s="74">
        <v>36.479999999999997</v>
      </c>
      <c r="I1520" s="81">
        <f t="shared" si="115"/>
        <v>1</v>
      </c>
      <c r="J1520" s="74">
        <f t="shared" si="116"/>
        <v>36.57</v>
      </c>
      <c r="K1520" s="74">
        <f t="shared" si="117"/>
        <v>36.97</v>
      </c>
      <c r="L1520" s="74">
        <f t="shared" si="118"/>
        <v>35.880000000000003</v>
      </c>
      <c r="M1520" s="74">
        <f t="shared" si="119"/>
        <v>36.479999999999997</v>
      </c>
      <c r="N1520" s="74"/>
    </row>
    <row r="1521" spans="1:14" x14ac:dyDescent="0.25">
      <c r="A1521">
        <v>1506</v>
      </c>
      <c r="B1521" s="225">
        <v>39311</v>
      </c>
      <c r="C1521" s="74">
        <v>36.229999999999997</v>
      </c>
      <c r="D1521" s="74">
        <v>36.78</v>
      </c>
      <c r="E1521" s="74">
        <v>34.72</v>
      </c>
      <c r="F1521" s="74">
        <v>36.4</v>
      </c>
      <c r="G1521" s="75">
        <v>3263700</v>
      </c>
      <c r="H1521" s="74">
        <v>36.4</v>
      </c>
      <c r="I1521" s="81">
        <f t="shared" si="115"/>
        <v>1</v>
      </c>
      <c r="J1521" s="74">
        <f t="shared" si="116"/>
        <v>36.229999999999997</v>
      </c>
      <c r="K1521" s="74">
        <f t="shared" si="117"/>
        <v>36.78</v>
      </c>
      <c r="L1521" s="74">
        <f t="shared" si="118"/>
        <v>34.72</v>
      </c>
      <c r="M1521" s="74">
        <f t="shared" si="119"/>
        <v>36.4</v>
      </c>
      <c r="N1521" s="74"/>
    </row>
    <row r="1522" spans="1:14" x14ac:dyDescent="0.25">
      <c r="A1522">
        <v>1507</v>
      </c>
      <c r="B1522" s="225">
        <v>39310</v>
      </c>
      <c r="C1522" s="74">
        <v>33.82</v>
      </c>
      <c r="D1522" s="74">
        <v>35.549999999999997</v>
      </c>
      <c r="E1522" s="74">
        <v>32.75</v>
      </c>
      <c r="F1522" s="74">
        <v>35.25</v>
      </c>
      <c r="G1522" s="75">
        <v>3987400</v>
      </c>
      <c r="H1522" s="74">
        <v>35.25</v>
      </c>
      <c r="I1522" s="81">
        <f t="shared" si="115"/>
        <v>1</v>
      </c>
      <c r="J1522" s="74">
        <f t="shared" si="116"/>
        <v>33.82</v>
      </c>
      <c r="K1522" s="74">
        <f t="shared" si="117"/>
        <v>35.549999999999997</v>
      </c>
      <c r="L1522" s="74">
        <f t="shared" si="118"/>
        <v>32.75</v>
      </c>
      <c r="M1522" s="74">
        <f t="shared" si="119"/>
        <v>35.25</v>
      </c>
      <c r="N1522" s="74"/>
    </row>
    <row r="1523" spans="1:14" x14ac:dyDescent="0.25">
      <c r="A1523">
        <v>1508</v>
      </c>
      <c r="B1523" s="225">
        <v>39309</v>
      </c>
      <c r="C1523" s="74">
        <v>36.04</v>
      </c>
      <c r="D1523" s="74">
        <v>36.28</v>
      </c>
      <c r="E1523" s="74">
        <v>33.5</v>
      </c>
      <c r="F1523" s="74">
        <v>34.18</v>
      </c>
      <c r="G1523" s="75">
        <v>5368100</v>
      </c>
      <c r="H1523" s="74">
        <v>34.18</v>
      </c>
      <c r="I1523" s="81">
        <f t="shared" si="115"/>
        <v>1</v>
      </c>
      <c r="J1523" s="74">
        <f t="shared" si="116"/>
        <v>36.04</v>
      </c>
      <c r="K1523" s="74">
        <f t="shared" si="117"/>
        <v>36.28</v>
      </c>
      <c r="L1523" s="74">
        <f t="shared" si="118"/>
        <v>33.5</v>
      </c>
      <c r="M1523" s="74">
        <f t="shared" si="119"/>
        <v>34.18</v>
      </c>
      <c r="N1523" s="74"/>
    </row>
    <row r="1524" spans="1:14" x14ac:dyDescent="0.25">
      <c r="A1524">
        <v>1509</v>
      </c>
      <c r="B1524" s="225">
        <v>39308</v>
      </c>
      <c r="C1524" s="74">
        <v>37.39</v>
      </c>
      <c r="D1524" s="74">
        <v>37.85</v>
      </c>
      <c r="E1524" s="74">
        <v>36.35</v>
      </c>
      <c r="F1524" s="74">
        <v>36.39</v>
      </c>
      <c r="G1524" s="75">
        <v>1636600</v>
      </c>
      <c r="H1524" s="74">
        <v>36.39</v>
      </c>
      <c r="I1524" s="81">
        <f t="shared" si="115"/>
        <v>1</v>
      </c>
      <c r="J1524" s="74">
        <f t="shared" si="116"/>
        <v>37.39</v>
      </c>
      <c r="K1524" s="74">
        <f t="shared" si="117"/>
        <v>37.85</v>
      </c>
      <c r="L1524" s="74">
        <f t="shared" si="118"/>
        <v>36.35</v>
      </c>
      <c r="M1524" s="74">
        <f t="shared" si="119"/>
        <v>36.39</v>
      </c>
      <c r="N1524" s="74"/>
    </row>
    <row r="1525" spans="1:14" x14ac:dyDescent="0.25">
      <c r="A1525">
        <v>1510</v>
      </c>
      <c r="B1525" s="225">
        <v>39307</v>
      </c>
      <c r="C1525" s="74">
        <v>38.5</v>
      </c>
      <c r="D1525" s="74">
        <v>39.299999999999997</v>
      </c>
      <c r="E1525" s="74">
        <v>36.76</v>
      </c>
      <c r="F1525" s="74">
        <v>37.229999999999997</v>
      </c>
      <c r="G1525" s="75">
        <v>2080100</v>
      </c>
      <c r="H1525" s="74">
        <v>37.229999999999997</v>
      </c>
      <c r="I1525" s="81">
        <f t="shared" si="115"/>
        <v>1</v>
      </c>
      <c r="J1525" s="74">
        <f t="shared" si="116"/>
        <v>38.5</v>
      </c>
      <c r="K1525" s="74">
        <f t="shared" si="117"/>
        <v>39.299999999999997</v>
      </c>
      <c r="L1525" s="74">
        <f t="shared" si="118"/>
        <v>36.76</v>
      </c>
      <c r="M1525" s="74">
        <f t="shared" si="119"/>
        <v>37.229999999999997</v>
      </c>
      <c r="N1525" s="74"/>
    </row>
    <row r="1526" spans="1:14" x14ac:dyDescent="0.25">
      <c r="A1526">
        <v>1511</v>
      </c>
      <c r="B1526" s="225">
        <v>39304</v>
      </c>
      <c r="C1526" s="74">
        <v>37.520000000000003</v>
      </c>
      <c r="D1526" s="74">
        <v>38.24</v>
      </c>
      <c r="E1526" s="74">
        <v>36.380000000000003</v>
      </c>
      <c r="F1526" s="74">
        <v>37.9</v>
      </c>
      <c r="G1526" s="75">
        <v>3588400</v>
      </c>
      <c r="H1526" s="74">
        <v>37.9</v>
      </c>
      <c r="I1526" s="81">
        <f t="shared" si="115"/>
        <v>1</v>
      </c>
      <c r="J1526" s="74">
        <f t="shared" si="116"/>
        <v>37.520000000000003</v>
      </c>
      <c r="K1526" s="74">
        <f t="shared" si="117"/>
        <v>38.24</v>
      </c>
      <c r="L1526" s="74">
        <f t="shared" si="118"/>
        <v>36.380000000000003</v>
      </c>
      <c r="M1526" s="74">
        <f t="shared" si="119"/>
        <v>37.9</v>
      </c>
      <c r="N1526" s="74"/>
    </row>
    <row r="1527" spans="1:14" x14ac:dyDescent="0.25">
      <c r="A1527">
        <v>1512</v>
      </c>
      <c r="B1527" s="225">
        <v>39303</v>
      </c>
      <c r="C1527" s="74">
        <v>37.36</v>
      </c>
      <c r="D1527" s="74">
        <v>39.03</v>
      </c>
      <c r="E1527" s="74">
        <v>36.520000000000003</v>
      </c>
      <c r="F1527" s="74">
        <v>38.14</v>
      </c>
      <c r="G1527" s="75">
        <v>3687400</v>
      </c>
      <c r="H1527" s="74">
        <v>38.14</v>
      </c>
      <c r="I1527" s="81">
        <f t="shared" si="115"/>
        <v>1</v>
      </c>
      <c r="J1527" s="74">
        <f t="shared" si="116"/>
        <v>37.36</v>
      </c>
      <c r="K1527" s="74">
        <f t="shared" si="117"/>
        <v>39.03</v>
      </c>
      <c r="L1527" s="74">
        <f t="shared" si="118"/>
        <v>36.520000000000003</v>
      </c>
      <c r="M1527" s="74">
        <f t="shared" si="119"/>
        <v>38.14</v>
      </c>
      <c r="N1527" s="74"/>
    </row>
    <row r="1528" spans="1:14" x14ac:dyDescent="0.25">
      <c r="A1528">
        <v>1513</v>
      </c>
      <c r="B1528" s="225">
        <v>39302</v>
      </c>
      <c r="C1528" s="74">
        <v>37</v>
      </c>
      <c r="D1528" s="74">
        <v>39.340000000000003</v>
      </c>
      <c r="E1528" s="74">
        <v>36.92</v>
      </c>
      <c r="F1528" s="74">
        <v>37.97</v>
      </c>
      <c r="G1528" s="75">
        <v>5344000</v>
      </c>
      <c r="H1528" s="74">
        <v>37.97</v>
      </c>
      <c r="I1528" s="81">
        <f t="shared" si="115"/>
        <v>1</v>
      </c>
      <c r="J1528" s="74">
        <f t="shared" si="116"/>
        <v>37</v>
      </c>
      <c r="K1528" s="74">
        <f t="shared" si="117"/>
        <v>39.340000000000003</v>
      </c>
      <c r="L1528" s="74">
        <f t="shared" si="118"/>
        <v>36.92</v>
      </c>
      <c r="M1528" s="74">
        <f t="shared" si="119"/>
        <v>37.97</v>
      </c>
      <c r="N1528" s="74"/>
    </row>
    <row r="1529" spans="1:14" x14ac:dyDescent="0.25">
      <c r="A1529">
        <v>1514</v>
      </c>
      <c r="B1529" s="225">
        <v>39301</v>
      </c>
      <c r="C1529" s="74">
        <v>35.28</v>
      </c>
      <c r="D1529" s="74">
        <v>36.25</v>
      </c>
      <c r="E1529" s="74">
        <v>35.119999999999997</v>
      </c>
      <c r="F1529" s="74">
        <v>35.799999999999997</v>
      </c>
      <c r="G1529" s="75">
        <v>3717900</v>
      </c>
      <c r="H1529" s="74">
        <v>35.799999999999997</v>
      </c>
      <c r="I1529" s="81">
        <f t="shared" si="115"/>
        <v>1</v>
      </c>
      <c r="J1529" s="74">
        <f t="shared" si="116"/>
        <v>35.28</v>
      </c>
      <c r="K1529" s="74">
        <f t="shared" si="117"/>
        <v>36.25</v>
      </c>
      <c r="L1529" s="74">
        <f t="shared" si="118"/>
        <v>35.119999999999997</v>
      </c>
      <c r="M1529" s="74">
        <f t="shared" si="119"/>
        <v>35.799999999999997</v>
      </c>
      <c r="N1529" s="74"/>
    </row>
    <row r="1530" spans="1:14" x14ac:dyDescent="0.25">
      <c r="A1530">
        <v>1515</v>
      </c>
      <c r="B1530" s="225">
        <v>39300</v>
      </c>
      <c r="C1530" s="74">
        <v>35.9</v>
      </c>
      <c r="D1530" s="74">
        <v>36.15</v>
      </c>
      <c r="E1530" s="74">
        <v>33.39</v>
      </c>
      <c r="F1530" s="74">
        <v>35.57</v>
      </c>
      <c r="G1530" s="75">
        <v>3899300</v>
      </c>
      <c r="H1530" s="74">
        <v>35.57</v>
      </c>
      <c r="I1530" s="81">
        <f t="shared" si="115"/>
        <v>1</v>
      </c>
      <c r="J1530" s="74">
        <f t="shared" si="116"/>
        <v>35.9</v>
      </c>
      <c r="K1530" s="74">
        <f t="shared" si="117"/>
        <v>36.15</v>
      </c>
      <c r="L1530" s="74">
        <f t="shared" si="118"/>
        <v>33.39</v>
      </c>
      <c r="M1530" s="74">
        <f t="shared" si="119"/>
        <v>35.57</v>
      </c>
      <c r="N1530" s="74"/>
    </row>
    <row r="1531" spans="1:14" x14ac:dyDescent="0.25">
      <c r="A1531">
        <v>1516</v>
      </c>
      <c r="B1531" s="225">
        <v>39297</v>
      </c>
      <c r="C1531" s="74">
        <v>37.1</v>
      </c>
      <c r="D1531" s="74">
        <v>37.36</v>
      </c>
      <c r="E1531" s="74">
        <v>35.619999999999997</v>
      </c>
      <c r="F1531" s="74">
        <v>35.619999999999997</v>
      </c>
      <c r="G1531" s="75">
        <v>2919400</v>
      </c>
      <c r="H1531" s="74">
        <v>35.619999999999997</v>
      </c>
      <c r="I1531" s="81">
        <f t="shared" si="115"/>
        <v>1</v>
      </c>
      <c r="J1531" s="74">
        <f t="shared" si="116"/>
        <v>37.1</v>
      </c>
      <c r="K1531" s="74">
        <f t="shared" si="117"/>
        <v>37.36</v>
      </c>
      <c r="L1531" s="74">
        <f t="shared" si="118"/>
        <v>35.619999999999997</v>
      </c>
      <c r="M1531" s="74">
        <f t="shared" si="119"/>
        <v>35.619999999999997</v>
      </c>
      <c r="N1531" s="74"/>
    </row>
    <row r="1532" spans="1:14" x14ac:dyDescent="0.25">
      <c r="A1532">
        <v>1517</v>
      </c>
      <c r="B1532" s="225">
        <v>39296</v>
      </c>
      <c r="C1532" s="74">
        <v>36.270000000000003</v>
      </c>
      <c r="D1532" s="74">
        <v>37.590000000000003</v>
      </c>
      <c r="E1532" s="74">
        <v>35.97</v>
      </c>
      <c r="F1532" s="74">
        <v>37.130000000000003</v>
      </c>
      <c r="G1532" s="75">
        <v>2651300</v>
      </c>
      <c r="H1532" s="74">
        <v>37.130000000000003</v>
      </c>
      <c r="I1532" s="81">
        <f t="shared" si="115"/>
        <v>1</v>
      </c>
      <c r="J1532" s="74">
        <f t="shared" si="116"/>
        <v>36.270000000000003</v>
      </c>
      <c r="K1532" s="74">
        <f t="shared" si="117"/>
        <v>37.590000000000003</v>
      </c>
      <c r="L1532" s="74">
        <f t="shared" si="118"/>
        <v>35.97</v>
      </c>
      <c r="M1532" s="74">
        <f t="shared" si="119"/>
        <v>37.130000000000003</v>
      </c>
      <c r="N1532" s="74"/>
    </row>
    <row r="1533" spans="1:14" x14ac:dyDescent="0.25">
      <c r="A1533">
        <v>1518</v>
      </c>
      <c r="B1533" s="225">
        <v>39295</v>
      </c>
      <c r="C1533" s="74">
        <v>36.22</v>
      </c>
      <c r="D1533" s="74">
        <v>36.82</v>
      </c>
      <c r="E1533" s="74">
        <v>35.51</v>
      </c>
      <c r="F1533" s="74">
        <v>35.97</v>
      </c>
      <c r="G1533" s="75">
        <v>3026600</v>
      </c>
      <c r="H1533" s="74">
        <v>35.97</v>
      </c>
      <c r="I1533" s="81">
        <f t="shared" si="115"/>
        <v>1</v>
      </c>
      <c r="J1533" s="74">
        <f t="shared" si="116"/>
        <v>36.22</v>
      </c>
      <c r="K1533" s="74">
        <f t="shared" si="117"/>
        <v>36.82</v>
      </c>
      <c r="L1533" s="74">
        <f t="shared" si="118"/>
        <v>35.51</v>
      </c>
      <c r="M1533" s="74">
        <f t="shared" si="119"/>
        <v>35.97</v>
      </c>
      <c r="N1533" s="74"/>
    </row>
    <row r="1534" spans="1:14" x14ac:dyDescent="0.25">
      <c r="A1534">
        <v>1519</v>
      </c>
      <c r="B1534" s="225">
        <v>39294</v>
      </c>
      <c r="C1534" s="74">
        <v>37.869999999999997</v>
      </c>
      <c r="D1534" s="74">
        <v>37.880000000000003</v>
      </c>
      <c r="E1534" s="74">
        <v>36.46</v>
      </c>
      <c r="F1534" s="74">
        <v>36.53</v>
      </c>
      <c r="G1534" s="75">
        <v>2226700</v>
      </c>
      <c r="H1534" s="74">
        <v>36.53</v>
      </c>
      <c r="I1534" s="81">
        <f t="shared" si="115"/>
        <v>1</v>
      </c>
      <c r="J1534" s="74">
        <f t="shared" si="116"/>
        <v>37.869999999999997</v>
      </c>
      <c r="K1534" s="74">
        <f t="shared" si="117"/>
        <v>37.880000000000003</v>
      </c>
      <c r="L1534" s="74">
        <f t="shared" si="118"/>
        <v>36.46</v>
      </c>
      <c r="M1534" s="74">
        <f t="shared" si="119"/>
        <v>36.53</v>
      </c>
      <c r="N1534" s="74"/>
    </row>
    <row r="1535" spans="1:14" x14ac:dyDescent="0.25">
      <c r="A1535">
        <v>1520</v>
      </c>
      <c r="B1535" s="225">
        <v>39293</v>
      </c>
      <c r="C1535" s="74">
        <v>36.35</v>
      </c>
      <c r="D1535" s="74">
        <v>37.57</v>
      </c>
      <c r="E1535" s="74">
        <v>36.31</v>
      </c>
      <c r="F1535" s="74">
        <v>37.44</v>
      </c>
      <c r="G1535" s="75">
        <v>2313000</v>
      </c>
      <c r="H1535" s="74">
        <v>37.44</v>
      </c>
      <c r="I1535" s="81">
        <f t="shared" si="115"/>
        <v>1</v>
      </c>
      <c r="J1535" s="74">
        <f t="shared" si="116"/>
        <v>36.35</v>
      </c>
      <c r="K1535" s="74">
        <f t="shared" si="117"/>
        <v>37.57</v>
      </c>
      <c r="L1535" s="74">
        <f t="shared" si="118"/>
        <v>36.31</v>
      </c>
      <c r="M1535" s="74">
        <f t="shared" si="119"/>
        <v>37.44</v>
      </c>
      <c r="N1535" s="74"/>
    </row>
    <row r="1536" spans="1:14" x14ac:dyDescent="0.25">
      <c r="A1536">
        <v>1521</v>
      </c>
      <c r="B1536" s="225">
        <v>39290</v>
      </c>
      <c r="C1536" s="74">
        <v>37.700000000000003</v>
      </c>
      <c r="D1536" s="74">
        <v>37.700000000000003</v>
      </c>
      <c r="E1536" s="74">
        <v>36.18</v>
      </c>
      <c r="F1536" s="74">
        <v>36.21</v>
      </c>
      <c r="G1536" s="75">
        <v>3268500</v>
      </c>
      <c r="H1536" s="74">
        <v>36.21</v>
      </c>
      <c r="I1536" s="81">
        <f t="shared" si="115"/>
        <v>1</v>
      </c>
      <c r="J1536" s="74">
        <f t="shared" si="116"/>
        <v>37.700000000000003</v>
      </c>
      <c r="K1536" s="74">
        <f t="shared" si="117"/>
        <v>37.700000000000003</v>
      </c>
      <c r="L1536" s="74">
        <f t="shared" si="118"/>
        <v>36.18</v>
      </c>
      <c r="M1536" s="74">
        <f t="shared" si="119"/>
        <v>36.21</v>
      </c>
      <c r="N1536" s="74"/>
    </row>
    <row r="1537" spans="1:14" x14ac:dyDescent="0.25">
      <c r="A1537">
        <v>1522</v>
      </c>
      <c r="B1537" s="225">
        <v>39289</v>
      </c>
      <c r="C1537" s="74">
        <v>37.9</v>
      </c>
      <c r="D1537" s="74">
        <v>37.909999999999997</v>
      </c>
      <c r="E1537" s="74">
        <v>36.6</v>
      </c>
      <c r="F1537" s="74">
        <v>37.69</v>
      </c>
      <c r="G1537" s="75">
        <v>4256400</v>
      </c>
      <c r="H1537" s="74">
        <v>37.69</v>
      </c>
      <c r="I1537" s="81">
        <f t="shared" si="115"/>
        <v>1</v>
      </c>
      <c r="J1537" s="74">
        <f t="shared" si="116"/>
        <v>37.9</v>
      </c>
      <c r="K1537" s="74">
        <f t="shared" si="117"/>
        <v>37.909999999999997</v>
      </c>
      <c r="L1537" s="74">
        <f t="shared" si="118"/>
        <v>36.6</v>
      </c>
      <c r="M1537" s="74">
        <f t="shared" si="119"/>
        <v>37.69</v>
      </c>
      <c r="N1537" s="74"/>
    </row>
    <row r="1538" spans="1:14" x14ac:dyDescent="0.25">
      <c r="A1538">
        <v>1523</v>
      </c>
      <c r="B1538" s="225">
        <v>39288</v>
      </c>
      <c r="C1538" s="74">
        <v>39.46</v>
      </c>
      <c r="D1538" s="74">
        <v>39.79</v>
      </c>
      <c r="E1538" s="74">
        <v>37.909999999999997</v>
      </c>
      <c r="F1538" s="74">
        <v>38.299999999999997</v>
      </c>
      <c r="G1538" s="75">
        <v>4094500</v>
      </c>
      <c r="H1538" s="74">
        <v>38.299999999999997</v>
      </c>
      <c r="I1538" s="81">
        <f t="shared" si="115"/>
        <v>1</v>
      </c>
      <c r="J1538" s="74">
        <f t="shared" si="116"/>
        <v>39.46</v>
      </c>
      <c r="K1538" s="74">
        <f t="shared" si="117"/>
        <v>39.79</v>
      </c>
      <c r="L1538" s="74">
        <f t="shared" si="118"/>
        <v>37.909999999999997</v>
      </c>
      <c r="M1538" s="74">
        <f t="shared" si="119"/>
        <v>38.299999999999997</v>
      </c>
      <c r="N1538" s="74"/>
    </row>
    <row r="1539" spans="1:14" x14ac:dyDescent="0.25">
      <c r="A1539">
        <v>1524</v>
      </c>
      <c r="B1539" s="225">
        <v>39287</v>
      </c>
      <c r="C1539" s="74">
        <v>40</v>
      </c>
      <c r="D1539" s="74">
        <v>40.21</v>
      </c>
      <c r="E1539" s="74">
        <v>39.17</v>
      </c>
      <c r="F1539" s="74">
        <v>39.229999999999997</v>
      </c>
      <c r="G1539" s="75">
        <v>2417400</v>
      </c>
      <c r="H1539" s="74">
        <v>39.229999999999997</v>
      </c>
      <c r="I1539" s="81">
        <f t="shared" si="115"/>
        <v>1</v>
      </c>
      <c r="J1539" s="74">
        <f t="shared" si="116"/>
        <v>40</v>
      </c>
      <c r="K1539" s="74">
        <f t="shared" si="117"/>
        <v>40.21</v>
      </c>
      <c r="L1539" s="74">
        <f t="shared" si="118"/>
        <v>39.17</v>
      </c>
      <c r="M1539" s="74">
        <f t="shared" si="119"/>
        <v>39.229999999999997</v>
      </c>
      <c r="N1539" s="74"/>
    </row>
    <row r="1540" spans="1:14" x14ac:dyDescent="0.25">
      <c r="A1540">
        <v>1525</v>
      </c>
      <c r="B1540" s="225">
        <v>39286</v>
      </c>
      <c r="C1540" s="74">
        <v>39.119999999999997</v>
      </c>
      <c r="D1540" s="74">
        <v>41.13</v>
      </c>
      <c r="E1540" s="74">
        <v>39.07</v>
      </c>
      <c r="F1540" s="74">
        <v>40.42</v>
      </c>
      <c r="G1540" s="75">
        <v>5644200</v>
      </c>
      <c r="H1540" s="74">
        <v>40.42</v>
      </c>
      <c r="I1540" s="81">
        <f t="shared" si="115"/>
        <v>1</v>
      </c>
      <c r="J1540" s="74">
        <f t="shared" si="116"/>
        <v>39.119999999999997</v>
      </c>
      <c r="K1540" s="74">
        <f t="shared" si="117"/>
        <v>41.13</v>
      </c>
      <c r="L1540" s="74">
        <f t="shared" si="118"/>
        <v>39.07</v>
      </c>
      <c r="M1540" s="74">
        <f t="shared" si="119"/>
        <v>40.42</v>
      </c>
      <c r="N1540" s="74"/>
    </row>
    <row r="1541" spans="1:14" x14ac:dyDescent="0.25">
      <c r="A1541">
        <v>1526</v>
      </c>
      <c r="B1541" s="225">
        <v>39283</v>
      </c>
      <c r="C1541" s="74">
        <v>39.619999999999997</v>
      </c>
      <c r="D1541" s="74">
        <v>39.65</v>
      </c>
      <c r="E1541" s="74">
        <v>38.729999999999997</v>
      </c>
      <c r="F1541" s="74">
        <v>38.729999999999997</v>
      </c>
      <c r="G1541" s="75">
        <v>2535200</v>
      </c>
      <c r="H1541" s="74">
        <v>38.729999999999997</v>
      </c>
      <c r="I1541" s="81">
        <f t="shared" si="115"/>
        <v>1</v>
      </c>
      <c r="J1541" s="74">
        <f t="shared" si="116"/>
        <v>39.619999999999997</v>
      </c>
      <c r="K1541" s="74">
        <f t="shared" si="117"/>
        <v>39.65</v>
      </c>
      <c r="L1541" s="74">
        <f t="shared" si="118"/>
        <v>38.729999999999997</v>
      </c>
      <c r="M1541" s="74">
        <f t="shared" si="119"/>
        <v>38.729999999999997</v>
      </c>
      <c r="N1541" s="74"/>
    </row>
    <row r="1542" spans="1:14" x14ac:dyDescent="0.25">
      <c r="A1542">
        <v>1527</v>
      </c>
      <c r="B1542" s="225">
        <v>39282</v>
      </c>
      <c r="C1542" s="74">
        <v>38.79</v>
      </c>
      <c r="D1542" s="74">
        <v>40</v>
      </c>
      <c r="E1542" s="74">
        <v>38.79</v>
      </c>
      <c r="F1542" s="74">
        <v>39.700000000000003</v>
      </c>
      <c r="G1542" s="75">
        <v>3487200</v>
      </c>
      <c r="H1542" s="74">
        <v>39.700000000000003</v>
      </c>
      <c r="I1542" s="81">
        <f t="shared" si="115"/>
        <v>1</v>
      </c>
      <c r="J1542" s="74">
        <f t="shared" si="116"/>
        <v>38.79</v>
      </c>
      <c r="K1542" s="74">
        <f t="shared" si="117"/>
        <v>40</v>
      </c>
      <c r="L1542" s="74">
        <f t="shared" si="118"/>
        <v>38.79</v>
      </c>
      <c r="M1542" s="74">
        <f t="shared" si="119"/>
        <v>39.700000000000003</v>
      </c>
      <c r="N1542" s="74"/>
    </row>
    <row r="1543" spans="1:14" x14ac:dyDescent="0.25">
      <c r="A1543">
        <v>1528</v>
      </c>
      <c r="B1543" s="225">
        <v>39281</v>
      </c>
      <c r="C1543" s="74">
        <v>38.18</v>
      </c>
      <c r="D1543" s="74">
        <v>38.56</v>
      </c>
      <c r="E1543" s="74">
        <v>37.82</v>
      </c>
      <c r="F1543" s="74">
        <v>38.270000000000003</v>
      </c>
      <c r="G1543" s="75">
        <v>1692400</v>
      </c>
      <c r="H1543" s="74">
        <v>38.270000000000003</v>
      </c>
      <c r="I1543" s="81">
        <f t="shared" si="115"/>
        <v>1</v>
      </c>
      <c r="J1543" s="74">
        <f t="shared" si="116"/>
        <v>38.18</v>
      </c>
      <c r="K1543" s="74">
        <f t="shared" si="117"/>
        <v>38.56</v>
      </c>
      <c r="L1543" s="74">
        <f t="shared" si="118"/>
        <v>37.82</v>
      </c>
      <c r="M1543" s="74">
        <f t="shared" si="119"/>
        <v>38.270000000000003</v>
      </c>
      <c r="N1543" s="74"/>
    </row>
    <row r="1544" spans="1:14" x14ac:dyDescent="0.25">
      <c r="A1544">
        <v>1529</v>
      </c>
      <c r="B1544" s="225">
        <v>39280</v>
      </c>
      <c r="C1544" s="74">
        <v>38.619999999999997</v>
      </c>
      <c r="D1544" s="74">
        <v>39.1</v>
      </c>
      <c r="E1544" s="74">
        <v>38.17</v>
      </c>
      <c r="F1544" s="74">
        <v>38.47</v>
      </c>
      <c r="G1544" s="75">
        <v>1155200</v>
      </c>
      <c r="H1544" s="74">
        <v>38.47</v>
      </c>
      <c r="I1544" s="81">
        <f t="shared" si="115"/>
        <v>1</v>
      </c>
      <c r="J1544" s="74">
        <f t="shared" si="116"/>
        <v>38.619999999999997</v>
      </c>
      <c r="K1544" s="74">
        <f t="shared" si="117"/>
        <v>39.1</v>
      </c>
      <c r="L1544" s="74">
        <f t="shared" si="118"/>
        <v>38.17</v>
      </c>
      <c r="M1544" s="74">
        <f t="shared" si="119"/>
        <v>38.47</v>
      </c>
      <c r="N1544" s="74"/>
    </row>
    <row r="1545" spans="1:14" x14ac:dyDescent="0.25">
      <c r="A1545">
        <v>1530</v>
      </c>
      <c r="B1545" s="225">
        <v>39279</v>
      </c>
      <c r="C1545" s="74">
        <v>38.53</v>
      </c>
      <c r="D1545" s="74">
        <v>39.19</v>
      </c>
      <c r="E1545" s="74">
        <v>38.53</v>
      </c>
      <c r="F1545" s="74">
        <v>38.67</v>
      </c>
      <c r="G1545" s="75">
        <v>2240800</v>
      </c>
      <c r="H1545" s="74">
        <v>38.67</v>
      </c>
      <c r="I1545" s="81">
        <f t="shared" si="115"/>
        <v>1</v>
      </c>
      <c r="J1545" s="74">
        <f t="shared" si="116"/>
        <v>38.53</v>
      </c>
      <c r="K1545" s="74">
        <f t="shared" si="117"/>
        <v>39.19</v>
      </c>
      <c r="L1545" s="74">
        <f t="shared" si="118"/>
        <v>38.53</v>
      </c>
      <c r="M1545" s="74">
        <f t="shared" si="119"/>
        <v>38.67</v>
      </c>
      <c r="N1545" s="74"/>
    </row>
    <row r="1546" spans="1:14" x14ac:dyDescent="0.25">
      <c r="A1546">
        <v>1531</v>
      </c>
      <c r="B1546" s="225">
        <v>39276</v>
      </c>
      <c r="C1546" s="74">
        <v>38.01</v>
      </c>
      <c r="D1546" s="74">
        <v>38.72</v>
      </c>
      <c r="E1546" s="74">
        <v>37.840000000000003</v>
      </c>
      <c r="F1546" s="74">
        <v>38.700000000000003</v>
      </c>
      <c r="G1546" s="75">
        <v>2464300</v>
      </c>
      <c r="H1546" s="74">
        <v>38.700000000000003</v>
      </c>
      <c r="I1546" s="81">
        <f t="shared" si="115"/>
        <v>1</v>
      </c>
      <c r="J1546" s="74">
        <f t="shared" si="116"/>
        <v>38.01</v>
      </c>
      <c r="K1546" s="74">
        <f t="shared" si="117"/>
        <v>38.72</v>
      </c>
      <c r="L1546" s="74">
        <f t="shared" si="118"/>
        <v>37.840000000000003</v>
      </c>
      <c r="M1546" s="74">
        <f t="shared" si="119"/>
        <v>38.700000000000003</v>
      </c>
      <c r="N1546" s="74"/>
    </row>
    <row r="1547" spans="1:14" x14ac:dyDescent="0.25">
      <c r="A1547">
        <v>1532</v>
      </c>
      <c r="B1547" s="225">
        <v>39275</v>
      </c>
      <c r="C1547" s="74">
        <v>37.17</v>
      </c>
      <c r="D1547" s="74">
        <v>38.26</v>
      </c>
      <c r="E1547" s="74">
        <v>37.1</v>
      </c>
      <c r="F1547" s="74">
        <v>38.18</v>
      </c>
      <c r="G1547" s="75">
        <v>2780200</v>
      </c>
      <c r="H1547" s="74">
        <v>38.18</v>
      </c>
      <c r="I1547" s="81">
        <f t="shared" si="115"/>
        <v>1</v>
      </c>
      <c r="J1547" s="74">
        <f t="shared" si="116"/>
        <v>37.17</v>
      </c>
      <c r="K1547" s="74">
        <f t="shared" si="117"/>
        <v>38.26</v>
      </c>
      <c r="L1547" s="74">
        <f t="shared" si="118"/>
        <v>37.1</v>
      </c>
      <c r="M1547" s="74">
        <f t="shared" si="119"/>
        <v>38.18</v>
      </c>
      <c r="N1547" s="74"/>
    </row>
    <row r="1548" spans="1:14" x14ac:dyDescent="0.25">
      <c r="A1548">
        <v>1533</v>
      </c>
      <c r="B1548" s="225">
        <v>39274</v>
      </c>
      <c r="C1548" s="74">
        <v>36.409999999999997</v>
      </c>
      <c r="D1548" s="74">
        <v>37.21</v>
      </c>
      <c r="E1548" s="74">
        <v>36.409999999999997</v>
      </c>
      <c r="F1548" s="74">
        <v>37.1</v>
      </c>
      <c r="G1548" s="75">
        <v>2594700</v>
      </c>
      <c r="H1548" s="74">
        <v>37.1</v>
      </c>
      <c r="I1548" s="81">
        <f t="shared" si="115"/>
        <v>1</v>
      </c>
      <c r="J1548" s="74">
        <f t="shared" si="116"/>
        <v>36.409999999999997</v>
      </c>
      <c r="K1548" s="74">
        <f t="shared" si="117"/>
        <v>37.21</v>
      </c>
      <c r="L1548" s="74">
        <f t="shared" si="118"/>
        <v>36.409999999999997</v>
      </c>
      <c r="M1548" s="74">
        <f t="shared" si="119"/>
        <v>37.1</v>
      </c>
      <c r="N1548" s="74"/>
    </row>
    <row r="1549" spans="1:14" x14ac:dyDescent="0.25">
      <c r="A1549">
        <v>1534</v>
      </c>
      <c r="B1549" s="225">
        <v>39273</v>
      </c>
      <c r="C1549" s="74">
        <v>36.96</v>
      </c>
      <c r="D1549" s="74">
        <v>37.44</v>
      </c>
      <c r="E1549" s="74">
        <v>36.409999999999997</v>
      </c>
      <c r="F1549" s="74">
        <v>36.409999999999997</v>
      </c>
      <c r="G1549" s="75">
        <v>2344000</v>
      </c>
      <c r="H1549" s="74">
        <v>36.409999999999997</v>
      </c>
      <c r="I1549" s="81">
        <f t="shared" si="115"/>
        <v>1</v>
      </c>
      <c r="J1549" s="74">
        <f t="shared" si="116"/>
        <v>36.96</v>
      </c>
      <c r="K1549" s="74">
        <f t="shared" si="117"/>
        <v>37.44</v>
      </c>
      <c r="L1549" s="74">
        <f t="shared" si="118"/>
        <v>36.409999999999997</v>
      </c>
      <c r="M1549" s="74">
        <f t="shared" si="119"/>
        <v>36.409999999999997</v>
      </c>
      <c r="N1549" s="74"/>
    </row>
    <row r="1550" spans="1:14" x14ac:dyDescent="0.25">
      <c r="A1550">
        <v>1535</v>
      </c>
      <c r="B1550" s="225">
        <v>39272</v>
      </c>
      <c r="C1550" s="74">
        <v>36.99</v>
      </c>
      <c r="D1550" s="74">
        <v>37.28</v>
      </c>
      <c r="E1550" s="74">
        <v>36.409999999999997</v>
      </c>
      <c r="F1550" s="74">
        <v>37.19</v>
      </c>
      <c r="G1550" s="75">
        <v>2847700</v>
      </c>
      <c r="H1550" s="74">
        <v>37.19</v>
      </c>
      <c r="I1550" s="81">
        <f t="shared" si="115"/>
        <v>1</v>
      </c>
      <c r="J1550" s="74">
        <f t="shared" si="116"/>
        <v>36.99</v>
      </c>
      <c r="K1550" s="74">
        <f t="shared" si="117"/>
        <v>37.28</v>
      </c>
      <c r="L1550" s="74">
        <f t="shared" si="118"/>
        <v>36.409999999999997</v>
      </c>
      <c r="M1550" s="74">
        <f t="shared" si="119"/>
        <v>37.19</v>
      </c>
      <c r="N1550" s="74"/>
    </row>
    <row r="1551" spans="1:14" x14ac:dyDescent="0.25">
      <c r="A1551">
        <v>1536</v>
      </c>
      <c r="B1551" s="225">
        <v>39269</v>
      </c>
      <c r="C1551" s="74">
        <v>37.229999999999997</v>
      </c>
      <c r="D1551" s="74">
        <v>37.340000000000003</v>
      </c>
      <c r="E1551" s="74">
        <v>36.840000000000003</v>
      </c>
      <c r="F1551" s="74">
        <v>36.96</v>
      </c>
      <c r="G1551" s="75">
        <v>2131700</v>
      </c>
      <c r="H1551" s="74">
        <v>36.96</v>
      </c>
      <c r="I1551" s="81">
        <f t="shared" si="115"/>
        <v>1</v>
      </c>
      <c r="J1551" s="74">
        <f t="shared" si="116"/>
        <v>37.229999999999997</v>
      </c>
      <c r="K1551" s="74">
        <f t="shared" si="117"/>
        <v>37.340000000000003</v>
      </c>
      <c r="L1551" s="74">
        <f t="shared" si="118"/>
        <v>36.840000000000003</v>
      </c>
      <c r="M1551" s="74">
        <f t="shared" si="119"/>
        <v>36.96</v>
      </c>
      <c r="N1551" s="74"/>
    </row>
    <row r="1552" spans="1:14" x14ac:dyDescent="0.25">
      <c r="A1552">
        <v>1537</v>
      </c>
      <c r="B1552" s="225">
        <v>39268</v>
      </c>
      <c r="C1552" s="74">
        <v>37.71</v>
      </c>
      <c r="D1552" s="74">
        <v>37.71</v>
      </c>
      <c r="E1552" s="74">
        <v>37.17</v>
      </c>
      <c r="F1552" s="74">
        <v>37.33</v>
      </c>
      <c r="G1552" s="75">
        <v>1500100</v>
      </c>
      <c r="H1552" s="74">
        <v>37.33</v>
      </c>
      <c r="I1552" s="81">
        <f t="shared" si="115"/>
        <v>1</v>
      </c>
      <c r="J1552" s="74">
        <f t="shared" si="116"/>
        <v>37.71</v>
      </c>
      <c r="K1552" s="74">
        <f t="shared" si="117"/>
        <v>37.71</v>
      </c>
      <c r="L1552" s="74">
        <f t="shared" si="118"/>
        <v>37.17</v>
      </c>
      <c r="M1552" s="74">
        <f t="shared" si="119"/>
        <v>37.33</v>
      </c>
      <c r="N1552" s="74"/>
    </row>
    <row r="1553" spans="1:14" x14ac:dyDescent="0.25">
      <c r="A1553">
        <v>1538</v>
      </c>
      <c r="B1553" s="225">
        <v>39266</v>
      </c>
      <c r="C1553" s="74">
        <v>37.25</v>
      </c>
      <c r="D1553" s="74">
        <v>37.79</v>
      </c>
      <c r="E1553" s="74">
        <v>37.19</v>
      </c>
      <c r="F1553" s="74">
        <v>37.520000000000003</v>
      </c>
      <c r="G1553" s="75">
        <v>1563500</v>
      </c>
      <c r="H1553" s="74">
        <v>37.520000000000003</v>
      </c>
      <c r="I1553" s="81">
        <f t="shared" ref="I1553:I1616" si="120">H1553/F1553</f>
        <v>1</v>
      </c>
      <c r="J1553" s="74">
        <f t="shared" ref="J1553:J1616" si="121">ROUND($I1553*C1553,2)</f>
        <v>37.25</v>
      </c>
      <c r="K1553" s="74">
        <f t="shared" ref="K1553:K1616" si="122">ROUND($I1553*D1553,2)</f>
        <v>37.79</v>
      </c>
      <c r="L1553" s="74">
        <f t="shared" ref="L1553:L1616" si="123">ROUND($I1553*E1553,2)</f>
        <v>37.19</v>
      </c>
      <c r="M1553" s="74">
        <f t="shared" ref="M1553:M1616" si="124">ROUND($I1553*F1553,2)</f>
        <v>37.520000000000003</v>
      </c>
      <c r="N1553" s="74"/>
    </row>
    <row r="1554" spans="1:14" x14ac:dyDescent="0.25">
      <c r="A1554">
        <v>1539</v>
      </c>
      <c r="B1554" s="225">
        <v>39265</v>
      </c>
      <c r="C1554" s="74">
        <v>36.590000000000003</v>
      </c>
      <c r="D1554" s="74">
        <v>37.25</v>
      </c>
      <c r="E1554" s="74">
        <v>36.51</v>
      </c>
      <c r="F1554" s="74">
        <v>37.14</v>
      </c>
      <c r="G1554" s="75">
        <v>3270300</v>
      </c>
      <c r="H1554" s="74">
        <v>37.14</v>
      </c>
      <c r="I1554" s="81">
        <f t="shared" si="120"/>
        <v>1</v>
      </c>
      <c r="J1554" s="74">
        <f t="shared" si="121"/>
        <v>36.590000000000003</v>
      </c>
      <c r="K1554" s="74">
        <f t="shared" si="122"/>
        <v>37.25</v>
      </c>
      <c r="L1554" s="74">
        <f t="shared" si="123"/>
        <v>36.51</v>
      </c>
      <c r="M1554" s="74">
        <f t="shared" si="124"/>
        <v>37.14</v>
      </c>
      <c r="N1554" s="74"/>
    </row>
    <row r="1555" spans="1:14" x14ac:dyDescent="0.25">
      <c r="A1555">
        <v>1540</v>
      </c>
      <c r="B1555" s="225">
        <v>39262</v>
      </c>
      <c r="C1555" s="74">
        <v>36.51</v>
      </c>
      <c r="D1555" s="74">
        <v>36.65</v>
      </c>
      <c r="E1555" s="74">
        <v>35.82</v>
      </c>
      <c r="F1555" s="74">
        <v>36.130000000000003</v>
      </c>
      <c r="G1555" s="75">
        <v>3236300</v>
      </c>
      <c r="H1555" s="74">
        <v>36.130000000000003</v>
      </c>
      <c r="I1555" s="81">
        <f t="shared" si="120"/>
        <v>1</v>
      </c>
      <c r="J1555" s="74">
        <f t="shared" si="121"/>
        <v>36.51</v>
      </c>
      <c r="K1555" s="74">
        <f t="shared" si="122"/>
        <v>36.65</v>
      </c>
      <c r="L1555" s="74">
        <f t="shared" si="123"/>
        <v>35.82</v>
      </c>
      <c r="M1555" s="74">
        <f t="shared" si="124"/>
        <v>36.130000000000003</v>
      </c>
      <c r="N1555" s="74"/>
    </row>
    <row r="1556" spans="1:14" x14ac:dyDescent="0.25">
      <c r="A1556">
        <v>1541</v>
      </c>
      <c r="B1556" s="225">
        <v>39261</v>
      </c>
      <c r="C1556" s="74">
        <v>36</v>
      </c>
      <c r="D1556" s="74">
        <v>37.200000000000003</v>
      </c>
      <c r="E1556" s="74">
        <v>36</v>
      </c>
      <c r="F1556" s="74">
        <v>36.39</v>
      </c>
      <c r="G1556" s="75">
        <v>5410100</v>
      </c>
      <c r="H1556" s="74">
        <v>36.39</v>
      </c>
      <c r="I1556" s="81">
        <f t="shared" si="120"/>
        <v>1</v>
      </c>
      <c r="J1556" s="74">
        <f t="shared" si="121"/>
        <v>36</v>
      </c>
      <c r="K1556" s="74">
        <f t="shared" si="122"/>
        <v>37.200000000000003</v>
      </c>
      <c r="L1556" s="74">
        <f t="shared" si="123"/>
        <v>36</v>
      </c>
      <c r="M1556" s="74">
        <f t="shared" si="124"/>
        <v>36.39</v>
      </c>
      <c r="N1556" s="74"/>
    </row>
    <row r="1557" spans="1:14" x14ac:dyDescent="0.25">
      <c r="A1557">
        <v>1542</v>
      </c>
      <c r="B1557" s="225">
        <v>39260</v>
      </c>
      <c r="C1557" s="74">
        <v>34.840000000000003</v>
      </c>
      <c r="D1557" s="74">
        <v>35.840000000000003</v>
      </c>
      <c r="E1557" s="74">
        <v>34.840000000000003</v>
      </c>
      <c r="F1557" s="74">
        <v>35.82</v>
      </c>
      <c r="G1557" s="75">
        <v>2978500</v>
      </c>
      <c r="H1557" s="74">
        <v>35.82</v>
      </c>
      <c r="I1557" s="81">
        <f t="shared" si="120"/>
        <v>1</v>
      </c>
      <c r="J1557" s="74">
        <f t="shared" si="121"/>
        <v>34.840000000000003</v>
      </c>
      <c r="K1557" s="74">
        <f t="shared" si="122"/>
        <v>35.840000000000003</v>
      </c>
      <c r="L1557" s="74">
        <f t="shared" si="123"/>
        <v>34.840000000000003</v>
      </c>
      <c r="M1557" s="74">
        <f t="shared" si="124"/>
        <v>35.82</v>
      </c>
      <c r="N1557" s="74"/>
    </row>
    <row r="1558" spans="1:14" x14ac:dyDescent="0.25">
      <c r="A1558">
        <v>1543</v>
      </c>
      <c r="B1558" s="225">
        <v>39259</v>
      </c>
      <c r="C1558" s="74">
        <v>35.14</v>
      </c>
      <c r="D1558" s="74">
        <v>35.72</v>
      </c>
      <c r="E1558" s="74">
        <v>34.799999999999997</v>
      </c>
      <c r="F1558" s="74">
        <v>35.01</v>
      </c>
      <c r="G1558" s="75">
        <v>2652800</v>
      </c>
      <c r="H1558" s="74">
        <v>35.01</v>
      </c>
      <c r="I1558" s="81">
        <f t="shared" si="120"/>
        <v>1</v>
      </c>
      <c r="J1558" s="74">
        <f t="shared" si="121"/>
        <v>35.14</v>
      </c>
      <c r="K1558" s="74">
        <f t="shared" si="122"/>
        <v>35.72</v>
      </c>
      <c r="L1558" s="74">
        <f t="shared" si="123"/>
        <v>34.799999999999997</v>
      </c>
      <c r="M1558" s="74">
        <f t="shared" si="124"/>
        <v>35.01</v>
      </c>
      <c r="N1558" s="74"/>
    </row>
    <row r="1559" spans="1:14" x14ac:dyDescent="0.25">
      <c r="A1559">
        <v>1544</v>
      </c>
      <c r="B1559" s="225">
        <v>39258</v>
      </c>
      <c r="C1559" s="74">
        <v>35.71</v>
      </c>
      <c r="D1559" s="74">
        <v>36.130000000000003</v>
      </c>
      <c r="E1559" s="74">
        <v>34.92</v>
      </c>
      <c r="F1559" s="74">
        <v>35.03</v>
      </c>
      <c r="G1559" s="75">
        <v>3117600</v>
      </c>
      <c r="H1559" s="74">
        <v>35.03</v>
      </c>
      <c r="I1559" s="81">
        <f t="shared" si="120"/>
        <v>1</v>
      </c>
      <c r="J1559" s="74">
        <f t="shared" si="121"/>
        <v>35.71</v>
      </c>
      <c r="K1559" s="74">
        <f t="shared" si="122"/>
        <v>36.130000000000003</v>
      </c>
      <c r="L1559" s="74">
        <f t="shared" si="123"/>
        <v>34.92</v>
      </c>
      <c r="M1559" s="74">
        <f t="shared" si="124"/>
        <v>35.03</v>
      </c>
      <c r="N1559" s="74"/>
    </row>
    <row r="1560" spans="1:14" x14ac:dyDescent="0.25">
      <c r="A1560">
        <v>1545</v>
      </c>
      <c r="B1560" s="225">
        <v>39255</v>
      </c>
      <c r="C1560" s="74">
        <v>36.49</v>
      </c>
      <c r="D1560" s="74">
        <v>36.799999999999997</v>
      </c>
      <c r="E1560" s="74">
        <v>35.08</v>
      </c>
      <c r="F1560" s="74">
        <v>35.71</v>
      </c>
      <c r="G1560" s="75">
        <v>5585700</v>
      </c>
      <c r="H1560" s="74">
        <v>35.71</v>
      </c>
      <c r="I1560" s="81">
        <f t="shared" si="120"/>
        <v>1</v>
      </c>
      <c r="J1560" s="74">
        <f t="shared" si="121"/>
        <v>36.49</v>
      </c>
      <c r="K1560" s="74">
        <f t="shared" si="122"/>
        <v>36.799999999999997</v>
      </c>
      <c r="L1560" s="74">
        <f t="shared" si="123"/>
        <v>35.08</v>
      </c>
      <c r="M1560" s="74">
        <f t="shared" si="124"/>
        <v>35.71</v>
      </c>
      <c r="N1560" s="74"/>
    </row>
    <row r="1561" spans="1:14" x14ac:dyDescent="0.25">
      <c r="A1561">
        <v>1546</v>
      </c>
      <c r="B1561" s="225">
        <v>39254</v>
      </c>
      <c r="C1561" s="74">
        <v>34.380000000000003</v>
      </c>
      <c r="D1561" s="74">
        <v>36.590000000000003</v>
      </c>
      <c r="E1561" s="74">
        <v>34.270000000000003</v>
      </c>
      <c r="F1561" s="74">
        <v>36.450000000000003</v>
      </c>
      <c r="G1561" s="75">
        <v>6715400</v>
      </c>
      <c r="H1561" s="74">
        <v>36.450000000000003</v>
      </c>
      <c r="I1561" s="81">
        <f t="shared" si="120"/>
        <v>1</v>
      </c>
      <c r="J1561" s="74">
        <f t="shared" si="121"/>
        <v>34.380000000000003</v>
      </c>
      <c r="K1561" s="74">
        <f t="shared" si="122"/>
        <v>36.590000000000003</v>
      </c>
      <c r="L1561" s="74">
        <f t="shared" si="123"/>
        <v>34.270000000000003</v>
      </c>
      <c r="M1561" s="74">
        <f t="shared" si="124"/>
        <v>36.450000000000003</v>
      </c>
      <c r="N1561" s="74"/>
    </row>
    <row r="1562" spans="1:14" x14ac:dyDescent="0.25">
      <c r="A1562">
        <v>1547</v>
      </c>
      <c r="B1562" s="225">
        <v>39253</v>
      </c>
      <c r="C1562" s="74">
        <v>34.81</v>
      </c>
      <c r="D1562" s="74">
        <v>35.35</v>
      </c>
      <c r="E1562" s="74">
        <v>34.159999999999997</v>
      </c>
      <c r="F1562" s="74">
        <v>34.21</v>
      </c>
      <c r="G1562" s="75">
        <v>1972000</v>
      </c>
      <c r="H1562" s="74">
        <v>34.21</v>
      </c>
      <c r="I1562" s="81">
        <f t="shared" si="120"/>
        <v>1</v>
      </c>
      <c r="J1562" s="74">
        <f t="shared" si="121"/>
        <v>34.81</v>
      </c>
      <c r="K1562" s="74">
        <f t="shared" si="122"/>
        <v>35.35</v>
      </c>
      <c r="L1562" s="74">
        <f t="shared" si="123"/>
        <v>34.159999999999997</v>
      </c>
      <c r="M1562" s="74">
        <f t="shared" si="124"/>
        <v>34.21</v>
      </c>
      <c r="N1562" s="74"/>
    </row>
    <row r="1563" spans="1:14" x14ac:dyDescent="0.25">
      <c r="A1563">
        <v>1548</v>
      </c>
      <c r="B1563" s="225">
        <v>39252</v>
      </c>
      <c r="C1563" s="74">
        <v>33.99</v>
      </c>
      <c r="D1563" s="74">
        <v>35.01</v>
      </c>
      <c r="E1563" s="74">
        <v>33.6</v>
      </c>
      <c r="F1563" s="74">
        <v>34.74</v>
      </c>
      <c r="G1563" s="75">
        <v>2643100</v>
      </c>
      <c r="H1563" s="74">
        <v>34.74</v>
      </c>
      <c r="I1563" s="81">
        <f t="shared" si="120"/>
        <v>1</v>
      </c>
      <c r="J1563" s="74">
        <f t="shared" si="121"/>
        <v>33.99</v>
      </c>
      <c r="K1563" s="74">
        <f t="shared" si="122"/>
        <v>35.01</v>
      </c>
      <c r="L1563" s="74">
        <f t="shared" si="123"/>
        <v>33.6</v>
      </c>
      <c r="M1563" s="74">
        <f t="shared" si="124"/>
        <v>34.74</v>
      </c>
      <c r="N1563" s="74"/>
    </row>
    <row r="1564" spans="1:14" x14ac:dyDescent="0.25">
      <c r="A1564">
        <v>1549</v>
      </c>
      <c r="B1564" s="225">
        <v>39251</v>
      </c>
      <c r="C1564" s="74">
        <v>34.549999999999997</v>
      </c>
      <c r="D1564" s="74">
        <v>34.799999999999997</v>
      </c>
      <c r="E1564" s="74">
        <v>33.85</v>
      </c>
      <c r="F1564" s="74">
        <v>34.01</v>
      </c>
      <c r="G1564" s="75">
        <v>3141100</v>
      </c>
      <c r="H1564" s="74">
        <v>34.01</v>
      </c>
      <c r="I1564" s="81">
        <f t="shared" si="120"/>
        <v>1</v>
      </c>
      <c r="J1564" s="74">
        <f t="shared" si="121"/>
        <v>34.549999999999997</v>
      </c>
      <c r="K1564" s="74">
        <f t="shared" si="122"/>
        <v>34.799999999999997</v>
      </c>
      <c r="L1564" s="74">
        <f t="shared" si="123"/>
        <v>33.85</v>
      </c>
      <c r="M1564" s="74">
        <f t="shared" si="124"/>
        <v>34.01</v>
      </c>
      <c r="N1564" s="74"/>
    </row>
    <row r="1565" spans="1:14" x14ac:dyDescent="0.25">
      <c r="A1565">
        <v>1550</v>
      </c>
      <c r="B1565" s="225">
        <v>39248</v>
      </c>
      <c r="C1565" s="74">
        <v>34.94</v>
      </c>
      <c r="D1565" s="74">
        <v>35.090000000000003</v>
      </c>
      <c r="E1565" s="74">
        <v>34.340000000000003</v>
      </c>
      <c r="F1565" s="74">
        <v>34.36</v>
      </c>
      <c r="G1565" s="75">
        <v>3360200</v>
      </c>
      <c r="H1565" s="74">
        <v>34.36</v>
      </c>
      <c r="I1565" s="81">
        <f t="shared" si="120"/>
        <v>1</v>
      </c>
      <c r="J1565" s="74">
        <f t="shared" si="121"/>
        <v>34.94</v>
      </c>
      <c r="K1565" s="74">
        <f t="shared" si="122"/>
        <v>35.090000000000003</v>
      </c>
      <c r="L1565" s="74">
        <f t="shared" si="123"/>
        <v>34.340000000000003</v>
      </c>
      <c r="M1565" s="74">
        <f t="shared" si="124"/>
        <v>34.36</v>
      </c>
      <c r="N1565" s="74"/>
    </row>
    <row r="1566" spans="1:14" x14ac:dyDescent="0.25">
      <c r="A1566">
        <v>1551</v>
      </c>
      <c r="B1566" s="225">
        <v>39247</v>
      </c>
      <c r="C1566" s="74">
        <v>34.770000000000003</v>
      </c>
      <c r="D1566" s="74">
        <v>35.54</v>
      </c>
      <c r="E1566" s="74">
        <v>34.520000000000003</v>
      </c>
      <c r="F1566" s="74">
        <v>34.6</v>
      </c>
      <c r="G1566" s="75">
        <v>5118600</v>
      </c>
      <c r="H1566" s="74">
        <v>34.6</v>
      </c>
      <c r="I1566" s="81">
        <f t="shared" si="120"/>
        <v>1</v>
      </c>
      <c r="J1566" s="74">
        <f t="shared" si="121"/>
        <v>34.770000000000003</v>
      </c>
      <c r="K1566" s="74">
        <f t="shared" si="122"/>
        <v>35.54</v>
      </c>
      <c r="L1566" s="74">
        <f t="shared" si="123"/>
        <v>34.520000000000003</v>
      </c>
      <c r="M1566" s="74">
        <f t="shared" si="124"/>
        <v>34.6</v>
      </c>
      <c r="N1566" s="74"/>
    </row>
    <row r="1567" spans="1:14" x14ac:dyDescent="0.25">
      <c r="A1567">
        <v>1552</v>
      </c>
      <c r="B1567" s="225">
        <v>39246</v>
      </c>
      <c r="C1567" s="74">
        <v>34.46</v>
      </c>
      <c r="D1567" s="74">
        <v>34.65</v>
      </c>
      <c r="E1567" s="74">
        <v>34.06</v>
      </c>
      <c r="F1567" s="74">
        <v>34.64</v>
      </c>
      <c r="G1567" s="75">
        <v>3150100</v>
      </c>
      <c r="H1567" s="74">
        <v>34.64</v>
      </c>
      <c r="I1567" s="81">
        <f t="shared" si="120"/>
        <v>1</v>
      </c>
      <c r="J1567" s="74">
        <f t="shared" si="121"/>
        <v>34.46</v>
      </c>
      <c r="K1567" s="74">
        <f t="shared" si="122"/>
        <v>34.65</v>
      </c>
      <c r="L1567" s="74">
        <f t="shared" si="123"/>
        <v>34.06</v>
      </c>
      <c r="M1567" s="74">
        <f t="shared" si="124"/>
        <v>34.64</v>
      </c>
      <c r="N1567" s="74"/>
    </row>
    <row r="1568" spans="1:14" x14ac:dyDescent="0.25">
      <c r="A1568">
        <v>1553</v>
      </c>
      <c r="B1568" s="225">
        <v>39245</v>
      </c>
      <c r="C1568" s="74">
        <v>33.880000000000003</v>
      </c>
      <c r="D1568" s="74">
        <v>34.57</v>
      </c>
      <c r="E1568" s="74">
        <v>33.85</v>
      </c>
      <c r="F1568" s="74">
        <v>34.299999999999997</v>
      </c>
      <c r="G1568" s="75">
        <v>3033400</v>
      </c>
      <c r="H1568" s="74">
        <v>34.299999999999997</v>
      </c>
      <c r="I1568" s="81">
        <f t="shared" si="120"/>
        <v>1</v>
      </c>
      <c r="J1568" s="74">
        <f t="shared" si="121"/>
        <v>33.880000000000003</v>
      </c>
      <c r="K1568" s="74">
        <f t="shared" si="122"/>
        <v>34.57</v>
      </c>
      <c r="L1568" s="74">
        <f t="shared" si="123"/>
        <v>33.85</v>
      </c>
      <c r="M1568" s="74">
        <f t="shared" si="124"/>
        <v>34.299999999999997</v>
      </c>
      <c r="N1568" s="74"/>
    </row>
    <row r="1569" spans="1:14" x14ac:dyDescent="0.25">
      <c r="A1569">
        <v>1554</v>
      </c>
      <c r="B1569" s="225">
        <v>39244</v>
      </c>
      <c r="C1569" s="74">
        <v>34.409999999999997</v>
      </c>
      <c r="D1569" s="74">
        <v>34.64</v>
      </c>
      <c r="E1569" s="74">
        <v>34.049999999999997</v>
      </c>
      <c r="F1569" s="74">
        <v>34.200000000000003</v>
      </c>
      <c r="G1569" s="75">
        <v>2765700</v>
      </c>
      <c r="H1569" s="74">
        <v>34.200000000000003</v>
      </c>
      <c r="I1569" s="81">
        <f t="shared" si="120"/>
        <v>1</v>
      </c>
      <c r="J1569" s="74">
        <f t="shared" si="121"/>
        <v>34.409999999999997</v>
      </c>
      <c r="K1569" s="74">
        <f t="shared" si="122"/>
        <v>34.64</v>
      </c>
      <c r="L1569" s="74">
        <f t="shared" si="123"/>
        <v>34.049999999999997</v>
      </c>
      <c r="M1569" s="74">
        <f t="shared" si="124"/>
        <v>34.200000000000003</v>
      </c>
      <c r="N1569" s="74"/>
    </row>
    <row r="1570" spans="1:14" x14ac:dyDescent="0.25">
      <c r="A1570">
        <v>1555</v>
      </c>
      <c r="B1570" s="225">
        <v>39241</v>
      </c>
      <c r="C1570" s="74">
        <v>33.65</v>
      </c>
      <c r="D1570" s="74">
        <v>34.72</v>
      </c>
      <c r="E1570" s="74">
        <v>33.51</v>
      </c>
      <c r="F1570" s="74">
        <v>34.57</v>
      </c>
      <c r="G1570" s="75">
        <v>4909000</v>
      </c>
      <c r="H1570" s="74">
        <v>34.57</v>
      </c>
      <c r="I1570" s="81">
        <f t="shared" si="120"/>
        <v>1</v>
      </c>
      <c r="J1570" s="74">
        <f t="shared" si="121"/>
        <v>33.65</v>
      </c>
      <c r="K1570" s="74">
        <f t="shared" si="122"/>
        <v>34.72</v>
      </c>
      <c r="L1570" s="74">
        <f t="shared" si="123"/>
        <v>33.51</v>
      </c>
      <c r="M1570" s="74">
        <f t="shared" si="124"/>
        <v>34.57</v>
      </c>
      <c r="N1570" s="74"/>
    </row>
    <row r="1571" spans="1:14" x14ac:dyDescent="0.25">
      <c r="A1571">
        <v>1556</v>
      </c>
      <c r="B1571" s="225">
        <v>39240</v>
      </c>
      <c r="C1571" s="74">
        <v>33.450000000000003</v>
      </c>
      <c r="D1571" s="74">
        <v>33.86</v>
      </c>
      <c r="E1571" s="74">
        <v>33.26</v>
      </c>
      <c r="F1571" s="74">
        <v>33.46</v>
      </c>
      <c r="G1571" s="75">
        <v>6977900</v>
      </c>
      <c r="H1571" s="74">
        <v>33.46</v>
      </c>
      <c r="I1571" s="81">
        <f t="shared" si="120"/>
        <v>1</v>
      </c>
      <c r="J1571" s="74">
        <f t="shared" si="121"/>
        <v>33.450000000000003</v>
      </c>
      <c r="K1571" s="74">
        <f t="shared" si="122"/>
        <v>33.86</v>
      </c>
      <c r="L1571" s="74">
        <f t="shared" si="123"/>
        <v>33.26</v>
      </c>
      <c r="M1571" s="74">
        <f t="shared" si="124"/>
        <v>33.46</v>
      </c>
      <c r="N1571" s="74"/>
    </row>
    <row r="1572" spans="1:14" x14ac:dyDescent="0.25">
      <c r="A1572">
        <v>1557</v>
      </c>
      <c r="B1572" s="225">
        <v>39239</v>
      </c>
      <c r="C1572" s="74">
        <v>32.97</v>
      </c>
      <c r="D1572" s="74">
        <v>33.6</v>
      </c>
      <c r="E1572" s="74">
        <v>32.880000000000003</v>
      </c>
      <c r="F1572" s="74">
        <v>33.479999999999997</v>
      </c>
      <c r="G1572" s="75">
        <v>12618400</v>
      </c>
      <c r="H1572" s="74">
        <v>33.479999999999997</v>
      </c>
      <c r="I1572" s="81">
        <f t="shared" si="120"/>
        <v>1</v>
      </c>
      <c r="J1572" s="74">
        <f t="shared" si="121"/>
        <v>32.97</v>
      </c>
      <c r="K1572" s="74">
        <f t="shared" si="122"/>
        <v>33.6</v>
      </c>
      <c r="L1572" s="74">
        <f t="shared" si="123"/>
        <v>32.880000000000003</v>
      </c>
      <c r="M1572" s="74">
        <f t="shared" si="124"/>
        <v>33.479999999999997</v>
      </c>
      <c r="N1572" s="74"/>
    </row>
    <row r="1573" spans="1:14" x14ac:dyDescent="0.25">
      <c r="A1573">
        <v>1558</v>
      </c>
      <c r="B1573" s="225">
        <v>39238</v>
      </c>
      <c r="C1573" s="74">
        <v>33.5</v>
      </c>
      <c r="D1573" s="74">
        <v>33.86</v>
      </c>
      <c r="E1573" s="74">
        <v>32.979999999999997</v>
      </c>
      <c r="F1573" s="74">
        <v>33.17</v>
      </c>
      <c r="G1573" s="75">
        <v>13918300</v>
      </c>
      <c r="H1573" s="74">
        <v>33.17</v>
      </c>
      <c r="I1573" s="81">
        <f t="shared" si="120"/>
        <v>1</v>
      </c>
      <c r="J1573" s="74">
        <f t="shared" si="121"/>
        <v>33.5</v>
      </c>
      <c r="K1573" s="74">
        <f t="shared" si="122"/>
        <v>33.86</v>
      </c>
      <c r="L1573" s="74">
        <f t="shared" si="123"/>
        <v>32.979999999999997</v>
      </c>
      <c r="M1573" s="74">
        <f t="shared" si="124"/>
        <v>33.17</v>
      </c>
      <c r="N1573" s="74"/>
    </row>
    <row r="1574" spans="1:14" x14ac:dyDescent="0.25">
      <c r="A1574">
        <v>1559</v>
      </c>
      <c r="B1574" s="225">
        <v>39237</v>
      </c>
      <c r="C1574" s="74">
        <v>34.340000000000003</v>
      </c>
      <c r="D1574" s="74">
        <v>35.15</v>
      </c>
      <c r="E1574" s="74">
        <v>34.15</v>
      </c>
      <c r="F1574" s="74">
        <v>34.86</v>
      </c>
      <c r="G1574" s="75">
        <v>3644300</v>
      </c>
      <c r="H1574" s="74">
        <v>34.86</v>
      </c>
      <c r="I1574" s="81">
        <f t="shared" si="120"/>
        <v>1</v>
      </c>
      <c r="J1574" s="74">
        <f t="shared" si="121"/>
        <v>34.340000000000003</v>
      </c>
      <c r="K1574" s="74">
        <f t="shared" si="122"/>
        <v>35.15</v>
      </c>
      <c r="L1574" s="74">
        <f t="shared" si="123"/>
        <v>34.15</v>
      </c>
      <c r="M1574" s="74">
        <f t="shared" si="124"/>
        <v>34.86</v>
      </c>
      <c r="N1574" s="74"/>
    </row>
    <row r="1575" spans="1:14" x14ac:dyDescent="0.25">
      <c r="A1575">
        <v>1560</v>
      </c>
      <c r="B1575" s="225">
        <v>39234</v>
      </c>
      <c r="C1575" s="74">
        <v>34.18</v>
      </c>
      <c r="D1575" s="74">
        <v>35.229999999999997</v>
      </c>
      <c r="E1575" s="74">
        <v>34.1</v>
      </c>
      <c r="F1575" s="74">
        <v>34.92</v>
      </c>
      <c r="G1575" s="75">
        <v>6692600</v>
      </c>
      <c r="H1575" s="74">
        <v>34.92</v>
      </c>
      <c r="I1575" s="81">
        <f t="shared" si="120"/>
        <v>1</v>
      </c>
      <c r="J1575" s="74">
        <f t="shared" si="121"/>
        <v>34.18</v>
      </c>
      <c r="K1575" s="74">
        <f t="shared" si="122"/>
        <v>35.229999999999997</v>
      </c>
      <c r="L1575" s="74">
        <f t="shared" si="123"/>
        <v>34.1</v>
      </c>
      <c r="M1575" s="74">
        <f t="shared" si="124"/>
        <v>34.92</v>
      </c>
      <c r="N1575" s="74"/>
    </row>
    <row r="1576" spans="1:14" x14ac:dyDescent="0.25">
      <c r="A1576">
        <v>1561</v>
      </c>
      <c r="B1576" s="225">
        <v>39233</v>
      </c>
      <c r="C1576" s="74">
        <v>32.33</v>
      </c>
      <c r="D1576" s="74">
        <v>34.47</v>
      </c>
      <c r="E1576" s="74">
        <v>32.33</v>
      </c>
      <c r="F1576" s="74">
        <v>34.32</v>
      </c>
      <c r="G1576" s="75">
        <v>22066900</v>
      </c>
      <c r="H1576" s="74">
        <v>34.32</v>
      </c>
      <c r="I1576" s="81">
        <f t="shared" si="120"/>
        <v>1</v>
      </c>
      <c r="J1576" s="74">
        <f t="shared" si="121"/>
        <v>32.33</v>
      </c>
      <c r="K1576" s="74">
        <f t="shared" si="122"/>
        <v>34.47</v>
      </c>
      <c r="L1576" s="74">
        <f t="shared" si="123"/>
        <v>32.33</v>
      </c>
      <c r="M1576" s="74">
        <f t="shared" si="124"/>
        <v>34.32</v>
      </c>
      <c r="N1576" s="74"/>
    </row>
    <row r="1577" spans="1:14" x14ac:dyDescent="0.25">
      <c r="A1577">
        <v>1562</v>
      </c>
      <c r="B1577" s="225">
        <v>39232</v>
      </c>
      <c r="C1577" s="74">
        <v>29.7</v>
      </c>
      <c r="D1577" s="74">
        <v>29.99</v>
      </c>
      <c r="E1577" s="74">
        <v>28.99</v>
      </c>
      <c r="F1577" s="74">
        <v>29.28</v>
      </c>
      <c r="G1577" s="75">
        <v>4833400</v>
      </c>
      <c r="H1577" s="74">
        <v>29.28</v>
      </c>
      <c r="I1577" s="81">
        <f t="shared" si="120"/>
        <v>1</v>
      </c>
      <c r="J1577" s="74">
        <f t="shared" si="121"/>
        <v>29.7</v>
      </c>
      <c r="K1577" s="74">
        <f t="shared" si="122"/>
        <v>29.99</v>
      </c>
      <c r="L1577" s="74">
        <f t="shared" si="123"/>
        <v>28.99</v>
      </c>
      <c r="M1577" s="74">
        <f t="shared" si="124"/>
        <v>29.28</v>
      </c>
      <c r="N1577" s="74"/>
    </row>
    <row r="1578" spans="1:14" x14ac:dyDescent="0.25">
      <c r="A1578">
        <v>1563</v>
      </c>
      <c r="B1578" s="225">
        <v>39231</v>
      </c>
      <c r="C1578" s="74">
        <v>30.01</v>
      </c>
      <c r="D1578" s="74">
        <v>30.41</v>
      </c>
      <c r="E1578" s="74">
        <v>29.78</v>
      </c>
      <c r="F1578" s="74">
        <v>30.01</v>
      </c>
      <c r="G1578" s="75">
        <v>2597100</v>
      </c>
      <c r="H1578" s="74">
        <v>30.01</v>
      </c>
      <c r="I1578" s="81">
        <f t="shared" si="120"/>
        <v>1</v>
      </c>
      <c r="J1578" s="74">
        <f t="shared" si="121"/>
        <v>30.01</v>
      </c>
      <c r="K1578" s="74">
        <f t="shared" si="122"/>
        <v>30.41</v>
      </c>
      <c r="L1578" s="74">
        <f t="shared" si="123"/>
        <v>29.78</v>
      </c>
      <c r="M1578" s="74">
        <f t="shared" si="124"/>
        <v>30.01</v>
      </c>
      <c r="N1578" s="74"/>
    </row>
    <row r="1579" spans="1:14" x14ac:dyDescent="0.25">
      <c r="A1579">
        <v>1564</v>
      </c>
      <c r="B1579" s="225">
        <v>39227</v>
      </c>
      <c r="C1579" s="74">
        <v>29.28</v>
      </c>
      <c r="D1579" s="74">
        <v>30.01</v>
      </c>
      <c r="E1579" s="74">
        <v>29.2</v>
      </c>
      <c r="F1579" s="74">
        <v>30</v>
      </c>
      <c r="G1579" s="75">
        <v>2705900</v>
      </c>
      <c r="H1579" s="74">
        <v>30</v>
      </c>
      <c r="I1579" s="81">
        <f t="shared" si="120"/>
        <v>1</v>
      </c>
      <c r="J1579" s="74">
        <f t="shared" si="121"/>
        <v>29.28</v>
      </c>
      <c r="K1579" s="74">
        <f t="shared" si="122"/>
        <v>30.01</v>
      </c>
      <c r="L1579" s="74">
        <f t="shared" si="123"/>
        <v>29.2</v>
      </c>
      <c r="M1579" s="74">
        <f t="shared" si="124"/>
        <v>30</v>
      </c>
      <c r="N1579" s="74"/>
    </row>
    <row r="1580" spans="1:14" x14ac:dyDescent="0.25">
      <c r="A1580">
        <v>1565</v>
      </c>
      <c r="B1580" s="225">
        <v>39226</v>
      </c>
      <c r="C1580" s="74">
        <v>29.89</v>
      </c>
      <c r="D1580" s="74">
        <v>30.14</v>
      </c>
      <c r="E1580" s="74">
        <v>28.88</v>
      </c>
      <c r="F1580" s="74">
        <v>29.01</v>
      </c>
      <c r="G1580" s="75">
        <v>2709600</v>
      </c>
      <c r="H1580" s="74">
        <v>29.01</v>
      </c>
      <c r="I1580" s="81">
        <f t="shared" si="120"/>
        <v>1</v>
      </c>
      <c r="J1580" s="74">
        <f t="shared" si="121"/>
        <v>29.89</v>
      </c>
      <c r="K1580" s="74">
        <f t="shared" si="122"/>
        <v>30.14</v>
      </c>
      <c r="L1580" s="74">
        <f t="shared" si="123"/>
        <v>28.88</v>
      </c>
      <c r="M1580" s="74">
        <f t="shared" si="124"/>
        <v>29.01</v>
      </c>
      <c r="N1580" s="74"/>
    </row>
    <row r="1581" spans="1:14" x14ac:dyDescent="0.25">
      <c r="A1581">
        <v>1566</v>
      </c>
      <c r="B1581" s="225">
        <v>39225</v>
      </c>
      <c r="C1581" s="74">
        <v>30.36</v>
      </c>
      <c r="D1581" s="74">
        <v>30.45</v>
      </c>
      <c r="E1581" s="74">
        <v>29.64</v>
      </c>
      <c r="F1581" s="74">
        <v>29.69</v>
      </c>
      <c r="G1581" s="75">
        <v>2565100</v>
      </c>
      <c r="H1581" s="74">
        <v>29.69</v>
      </c>
      <c r="I1581" s="81">
        <f t="shared" si="120"/>
        <v>1</v>
      </c>
      <c r="J1581" s="74">
        <f t="shared" si="121"/>
        <v>30.36</v>
      </c>
      <c r="K1581" s="74">
        <f t="shared" si="122"/>
        <v>30.45</v>
      </c>
      <c r="L1581" s="74">
        <f t="shared" si="123"/>
        <v>29.64</v>
      </c>
      <c r="M1581" s="74">
        <f t="shared" si="124"/>
        <v>29.69</v>
      </c>
      <c r="N1581" s="74"/>
    </row>
    <row r="1582" spans="1:14" x14ac:dyDescent="0.25">
      <c r="A1582">
        <v>1567</v>
      </c>
      <c r="B1582" s="225">
        <v>39224</v>
      </c>
      <c r="C1582" s="74">
        <v>29.7</v>
      </c>
      <c r="D1582" s="74">
        <v>30.3</v>
      </c>
      <c r="E1582" s="74">
        <v>29.55</v>
      </c>
      <c r="F1582" s="74">
        <v>30.23</v>
      </c>
      <c r="G1582" s="75">
        <v>2144800</v>
      </c>
      <c r="H1582" s="74">
        <v>30.23</v>
      </c>
      <c r="I1582" s="81">
        <f t="shared" si="120"/>
        <v>1</v>
      </c>
      <c r="J1582" s="74">
        <f t="shared" si="121"/>
        <v>29.7</v>
      </c>
      <c r="K1582" s="74">
        <f t="shared" si="122"/>
        <v>30.3</v>
      </c>
      <c r="L1582" s="74">
        <f t="shared" si="123"/>
        <v>29.55</v>
      </c>
      <c r="M1582" s="74">
        <f t="shared" si="124"/>
        <v>30.23</v>
      </c>
      <c r="N1582" s="74"/>
    </row>
    <row r="1583" spans="1:14" x14ac:dyDescent="0.25">
      <c r="A1583">
        <v>1568</v>
      </c>
      <c r="B1583" s="225">
        <v>39223</v>
      </c>
      <c r="C1583" s="74">
        <v>29.49</v>
      </c>
      <c r="D1583" s="74">
        <v>30.39</v>
      </c>
      <c r="E1583" s="74">
        <v>29.1</v>
      </c>
      <c r="F1583" s="74">
        <v>29.72</v>
      </c>
      <c r="G1583" s="75">
        <v>3100100</v>
      </c>
      <c r="H1583" s="74">
        <v>29.72</v>
      </c>
      <c r="I1583" s="81">
        <f t="shared" si="120"/>
        <v>1</v>
      </c>
      <c r="J1583" s="74">
        <f t="shared" si="121"/>
        <v>29.49</v>
      </c>
      <c r="K1583" s="74">
        <f t="shared" si="122"/>
        <v>30.39</v>
      </c>
      <c r="L1583" s="74">
        <f t="shared" si="123"/>
        <v>29.1</v>
      </c>
      <c r="M1583" s="74">
        <f t="shared" si="124"/>
        <v>29.72</v>
      </c>
      <c r="N1583" s="74"/>
    </row>
    <row r="1584" spans="1:14" x14ac:dyDescent="0.25">
      <c r="A1584">
        <v>1569</v>
      </c>
      <c r="B1584" s="225">
        <v>39220</v>
      </c>
      <c r="C1584" s="74">
        <v>28.9</v>
      </c>
      <c r="D1584" s="74">
        <v>29.46</v>
      </c>
      <c r="E1584" s="74">
        <v>28.81</v>
      </c>
      <c r="F1584" s="74">
        <v>29.36</v>
      </c>
      <c r="G1584" s="75">
        <v>2217200</v>
      </c>
      <c r="H1584" s="74">
        <v>29.36</v>
      </c>
      <c r="I1584" s="81">
        <f t="shared" si="120"/>
        <v>1</v>
      </c>
      <c r="J1584" s="74">
        <f t="shared" si="121"/>
        <v>28.9</v>
      </c>
      <c r="K1584" s="74">
        <f t="shared" si="122"/>
        <v>29.46</v>
      </c>
      <c r="L1584" s="74">
        <f t="shared" si="123"/>
        <v>28.81</v>
      </c>
      <c r="M1584" s="74">
        <f t="shared" si="124"/>
        <v>29.36</v>
      </c>
      <c r="N1584" s="74"/>
    </row>
    <row r="1585" spans="1:14" x14ac:dyDescent="0.25">
      <c r="A1585">
        <v>1570</v>
      </c>
      <c r="B1585" s="225">
        <v>39219</v>
      </c>
      <c r="C1585" s="74">
        <v>28.91</v>
      </c>
      <c r="D1585" s="74">
        <v>28.94</v>
      </c>
      <c r="E1585" s="74">
        <v>28.61</v>
      </c>
      <c r="F1585" s="74">
        <v>28.77</v>
      </c>
      <c r="G1585" s="75">
        <v>1421500</v>
      </c>
      <c r="H1585" s="74">
        <v>28.77</v>
      </c>
      <c r="I1585" s="81">
        <f t="shared" si="120"/>
        <v>1</v>
      </c>
      <c r="J1585" s="74">
        <f t="shared" si="121"/>
        <v>28.91</v>
      </c>
      <c r="K1585" s="74">
        <f t="shared" si="122"/>
        <v>28.94</v>
      </c>
      <c r="L1585" s="74">
        <f t="shared" si="123"/>
        <v>28.61</v>
      </c>
      <c r="M1585" s="74">
        <f t="shared" si="124"/>
        <v>28.77</v>
      </c>
      <c r="N1585" s="74"/>
    </row>
    <row r="1586" spans="1:14" x14ac:dyDescent="0.25">
      <c r="A1586">
        <v>1571</v>
      </c>
      <c r="B1586" s="225">
        <v>39218</v>
      </c>
      <c r="C1586" s="74">
        <v>28.83</v>
      </c>
      <c r="D1586" s="74">
        <v>29.15</v>
      </c>
      <c r="E1586" s="74">
        <v>28.48</v>
      </c>
      <c r="F1586" s="74">
        <v>29.1</v>
      </c>
      <c r="G1586" s="75">
        <v>1748900</v>
      </c>
      <c r="H1586" s="74">
        <v>29.1</v>
      </c>
      <c r="I1586" s="81">
        <f t="shared" si="120"/>
        <v>1</v>
      </c>
      <c r="J1586" s="74">
        <f t="shared" si="121"/>
        <v>28.83</v>
      </c>
      <c r="K1586" s="74">
        <f t="shared" si="122"/>
        <v>29.15</v>
      </c>
      <c r="L1586" s="74">
        <f t="shared" si="123"/>
        <v>28.48</v>
      </c>
      <c r="M1586" s="74">
        <f t="shared" si="124"/>
        <v>29.1</v>
      </c>
      <c r="N1586" s="74"/>
    </row>
    <row r="1587" spans="1:14" x14ac:dyDescent="0.25">
      <c r="A1587">
        <v>1572</v>
      </c>
      <c r="B1587" s="225">
        <v>39217</v>
      </c>
      <c r="C1587" s="74">
        <v>29.53</v>
      </c>
      <c r="D1587" s="74">
        <v>29.67</v>
      </c>
      <c r="E1587" s="74">
        <v>28.22</v>
      </c>
      <c r="F1587" s="74">
        <v>28.77</v>
      </c>
      <c r="G1587" s="75">
        <v>3997600</v>
      </c>
      <c r="H1587" s="74">
        <v>28.77</v>
      </c>
      <c r="I1587" s="81">
        <f t="shared" si="120"/>
        <v>1</v>
      </c>
      <c r="J1587" s="74">
        <f t="shared" si="121"/>
        <v>29.53</v>
      </c>
      <c r="K1587" s="74">
        <f t="shared" si="122"/>
        <v>29.67</v>
      </c>
      <c r="L1587" s="74">
        <f t="shared" si="123"/>
        <v>28.22</v>
      </c>
      <c r="M1587" s="74">
        <f t="shared" si="124"/>
        <v>28.77</v>
      </c>
      <c r="N1587" s="74"/>
    </row>
    <row r="1588" spans="1:14" x14ac:dyDescent="0.25">
      <c r="A1588">
        <v>1573</v>
      </c>
      <c r="B1588" s="225">
        <v>39216</v>
      </c>
      <c r="C1588" s="74">
        <v>29.76</v>
      </c>
      <c r="D1588" s="74">
        <v>30.02</v>
      </c>
      <c r="E1588" s="74">
        <v>29.18</v>
      </c>
      <c r="F1588" s="74">
        <v>29.53</v>
      </c>
      <c r="G1588" s="75">
        <v>1667100</v>
      </c>
      <c r="H1588" s="74">
        <v>29.53</v>
      </c>
      <c r="I1588" s="81">
        <f t="shared" si="120"/>
        <v>1</v>
      </c>
      <c r="J1588" s="74">
        <f t="shared" si="121"/>
        <v>29.76</v>
      </c>
      <c r="K1588" s="74">
        <f t="shared" si="122"/>
        <v>30.02</v>
      </c>
      <c r="L1588" s="74">
        <f t="shared" si="123"/>
        <v>29.18</v>
      </c>
      <c r="M1588" s="74">
        <f t="shared" si="124"/>
        <v>29.53</v>
      </c>
      <c r="N1588" s="74"/>
    </row>
    <row r="1589" spans="1:14" x14ac:dyDescent="0.25">
      <c r="A1589">
        <v>1574</v>
      </c>
      <c r="B1589" s="225">
        <v>39213</v>
      </c>
      <c r="C1589" s="74">
        <v>29.27</v>
      </c>
      <c r="D1589" s="74">
        <v>29.95</v>
      </c>
      <c r="E1589" s="74">
        <v>29.11</v>
      </c>
      <c r="F1589" s="74">
        <v>29.86</v>
      </c>
      <c r="G1589" s="75">
        <v>1959300</v>
      </c>
      <c r="H1589" s="74">
        <v>29.86</v>
      </c>
      <c r="I1589" s="81">
        <f t="shared" si="120"/>
        <v>1</v>
      </c>
      <c r="J1589" s="74">
        <f t="shared" si="121"/>
        <v>29.27</v>
      </c>
      <c r="K1589" s="74">
        <f t="shared" si="122"/>
        <v>29.95</v>
      </c>
      <c r="L1589" s="74">
        <f t="shared" si="123"/>
        <v>29.11</v>
      </c>
      <c r="M1589" s="74">
        <f t="shared" si="124"/>
        <v>29.86</v>
      </c>
      <c r="N1589" s="74"/>
    </row>
    <row r="1590" spans="1:14" x14ac:dyDescent="0.25">
      <c r="A1590">
        <v>1575</v>
      </c>
      <c r="B1590" s="225">
        <v>39212</v>
      </c>
      <c r="C1590" s="74">
        <v>29.5</v>
      </c>
      <c r="D1590" s="74">
        <v>29.89</v>
      </c>
      <c r="E1590" s="74">
        <v>29.02</v>
      </c>
      <c r="F1590" s="74">
        <v>29.28</v>
      </c>
      <c r="G1590" s="75">
        <v>2156200</v>
      </c>
      <c r="H1590" s="74">
        <v>29.28</v>
      </c>
      <c r="I1590" s="81">
        <f t="shared" si="120"/>
        <v>1</v>
      </c>
      <c r="J1590" s="74">
        <f t="shared" si="121"/>
        <v>29.5</v>
      </c>
      <c r="K1590" s="74">
        <f t="shared" si="122"/>
        <v>29.89</v>
      </c>
      <c r="L1590" s="74">
        <f t="shared" si="123"/>
        <v>29.02</v>
      </c>
      <c r="M1590" s="74">
        <f t="shared" si="124"/>
        <v>29.28</v>
      </c>
      <c r="N1590" s="74"/>
    </row>
    <row r="1591" spans="1:14" x14ac:dyDescent="0.25">
      <c r="A1591">
        <v>1576</v>
      </c>
      <c r="B1591" s="225">
        <v>39211</v>
      </c>
      <c r="C1591" s="74">
        <v>29.94</v>
      </c>
      <c r="D1591" s="74">
        <v>29.94</v>
      </c>
      <c r="E1591" s="74">
        <v>29.44</v>
      </c>
      <c r="F1591" s="74">
        <v>29.66</v>
      </c>
      <c r="G1591" s="75">
        <v>1855600</v>
      </c>
      <c r="H1591" s="74">
        <v>29.66</v>
      </c>
      <c r="I1591" s="81">
        <f t="shared" si="120"/>
        <v>1</v>
      </c>
      <c r="J1591" s="74">
        <f t="shared" si="121"/>
        <v>29.94</v>
      </c>
      <c r="K1591" s="74">
        <f t="shared" si="122"/>
        <v>29.94</v>
      </c>
      <c r="L1591" s="74">
        <f t="shared" si="123"/>
        <v>29.44</v>
      </c>
      <c r="M1591" s="74">
        <f t="shared" si="124"/>
        <v>29.66</v>
      </c>
      <c r="N1591" s="74"/>
    </row>
    <row r="1592" spans="1:14" x14ac:dyDescent="0.25">
      <c r="A1592">
        <v>1577</v>
      </c>
      <c r="B1592" s="225">
        <v>39210</v>
      </c>
      <c r="C1592" s="74">
        <v>29.95</v>
      </c>
      <c r="D1592" s="74">
        <v>30.22</v>
      </c>
      <c r="E1592" s="74">
        <v>29.56</v>
      </c>
      <c r="F1592" s="74">
        <v>30.1</v>
      </c>
      <c r="G1592" s="75">
        <v>1286500</v>
      </c>
      <c r="H1592" s="74">
        <v>30.1</v>
      </c>
      <c r="I1592" s="81">
        <f t="shared" si="120"/>
        <v>1</v>
      </c>
      <c r="J1592" s="74">
        <f t="shared" si="121"/>
        <v>29.95</v>
      </c>
      <c r="K1592" s="74">
        <f t="shared" si="122"/>
        <v>30.22</v>
      </c>
      <c r="L1592" s="74">
        <f t="shared" si="123"/>
        <v>29.56</v>
      </c>
      <c r="M1592" s="74">
        <f t="shared" si="124"/>
        <v>30.1</v>
      </c>
      <c r="N1592" s="74"/>
    </row>
    <row r="1593" spans="1:14" x14ac:dyDescent="0.25">
      <c r="A1593">
        <v>1578</v>
      </c>
      <c r="B1593" s="225">
        <v>39209</v>
      </c>
      <c r="C1593" s="74">
        <v>29.85</v>
      </c>
      <c r="D1593" s="74">
        <v>30.3</v>
      </c>
      <c r="E1593" s="74">
        <v>29.75</v>
      </c>
      <c r="F1593" s="74">
        <v>30.11</v>
      </c>
      <c r="G1593" s="75">
        <v>1403500</v>
      </c>
      <c r="H1593" s="74">
        <v>30.11</v>
      </c>
      <c r="I1593" s="81">
        <f t="shared" si="120"/>
        <v>1</v>
      </c>
      <c r="J1593" s="74">
        <f t="shared" si="121"/>
        <v>29.85</v>
      </c>
      <c r="K1593" s="74">
        <f t="shared" si="122"/>
        <v>30.3</v>
      </c>
      <c r="L1593" s="74">
        <f t="shared" si="123"/>
        <v>29.75</v>
      </c>
      <c r="M1593" s="74">
        <f t="shared" si="124"/>
        <v>30.11</v>
      </c>
      <c r="N1593" s="74"/>
    </row>
    <row r="1594" spans="1:14" x14ac:dyDescent="0.25">
      <c r="A1594">
        <v>1579</v>
      </c>
      <c r="B1594" s="225">
        <v>39206</v>
      </c>
      <c r="C1594" s="74">
        <v>30.31</v>
      </c>
      <c r="D1594" s="74">
        <v>30.34</v>
      </c>
      <c r="E1594" s="74">
        <v>29.78</v>
      </c>
      <c r="F1594" s="74">
        <v>29.93</v>
      </c>
      <c r="G1594" s="75">
        <v>1523200</v>
      </c>
      <c r="H1594" s="74">
        <v>29.93</v>
      </c>
      <c r="I1594" s="81">
        <f t="shared" si="120"/>
        <v>1</v>
      </c>
      <c r="J1594" s="74">
        <f t="shared" si="121"/>
        <v>30.31</v>
      </c>
      <c r="K1594" s="74">
        <f t="shared" si="122"/>
        <v>30.34</v>
      </c>
      <c r="L1594" s="74">
        <f t="shared" si="123"/>
        <v>29.78</v>
      </c>
      <c r="M1594" s="74">
        <f t="shared" si="124"/>
        <v>29.93</v>
      </c>
      <c r="N1594" s="74"/>
    </row>
    <row r="1595" spans="1:14" x14ac:dyDescent="0.25">
      <c r="A1595">
        <v>1580</v>
      </c>
      <c r="B1595" s="225">
        <v>39205</v>
      </c>
      <c r="C1595" s="74">
        <v>29.89</v>
      </c>
      <c r="D1595" s="74">
        <v>30.4</v>
      </c>
      <c r="E1595" s="74">
        <v>29.35</v>
      </c>
      <c r="F1595" s="74">
        <v>30.21</v>
      </c>
      <c r="G1595" s="75">
        <v>3285700</v>
      </c>
      <c r="H1595" s="74">
        <v>30.21</v>
      </c>
      <c r="I1595" s="81">
        <f t="shared" si="120"/>
        <v>1</v>
      </c>
      <c r="J1595" s="74">
        <f t="shared" si="121"/>
        <v>29.89</v>
      </c>
      <c r="K1595" s="74">
        <f t="shared" si="122"/>
        <v>30.4</v>
      </c>
      <c r="L1595" s="74">
        <f t="shared" si="123"/>
        <v>29.35</v>
      </c>
      <c r="M1595" s="74">
        <f t="shared" si="124"/>
        <v>30.21</v>
      </c>
      <c r="N1595" s="74"/>
    </row>
    <row r="1596" spans="1:14" x14ac:dyDescent="0.25">
      <c r="A1596">
        <v>1581</v>
      </c>
      <c r="B1596" s="225">
        <v>39204</v>
      </c>
      <c r="C1596" s="74">
        <v>29.61</v>
      </c>
      <c r="D1596" s="74">
        <v>30.16</v>
      </c>
      <c r="E1596" s="74">
        <v>29.6</v>
      </c>
      <c r="F1596" s="74">
        <v>30.05</v>
      </c>
      <c r="G1596" s="75">
        <v>2732600</v>
      </c>
      <c r="H1596" s="74">
        <v>30.05</v>
      </c>
      <c r="I1596" s="81">
        <f t="shared" si="120"/>
        <v>1</v>
      </c>
      <c r="J1596" s="74">
        <f t="shared" si="121"/>
        <v>29.61</v>
      </c>
      <c r="K1596" s="74">
        <f t="shared" si="122"/>
        <v>30.16</v>
      </c>
      <c r="L1596" s="74">
        <f t="shared" si="123"/>
        <v>29.6</v>
      </c>
      <c r="M1596" s="74">
        <f t="shared" si="124"/>
        <v>30.05</v>
      </c>
      <c r="N1596" s="74"/>
    </row>
    <row r="1597" spans="1:14" x14ac:dyDescent="0.25">
      <c r="A1597">
        <v>1582</v>
      </c>
      <c r="B1597" s="225">
        <v>39203</v>
      </c>
      <c r="C1597" s="74">
        <v>29.36</v>
      </c>
      <c r="D1597" s="74">
        <v>29.64</v>
      </c>
      <c r="E1597" s="74">
        <v>29.18</v>
      </c>
      <c r="F1597" s="74">
        <v>29.44</v>
      </c>
      <c r="G1597" s="75">
        <v>2529600</v>
      </c>
      <c r="H1597" s="74">
        <v>29.44</v>
      </c>
      <c r="I1597" s="81">
        <f t="shared" si="120"/>
        <v>1</v>
      </c>
      <c r="J1597" s="74">
        <f t="shared" si="121"/>
        <v>29.36</v>
      </c>
      <c r="K1597" s="74">
        <f t="shared" si="122"/>
        <v>29.64</v>
      </c>
      <c r="L1597" s="74">
        <f t="shared" si="123"/>
        <v>29.18</v>
      </c>
      <c r="M1597" s="74">
        <f t="shared" si="124"/>
        <v>29.44</v>
      </c>
      <c r="N1597" s="74"/>
    </row>
    <row r="1598" spans="1:14" x14ac:dyDescent="0.25">
      <c r="A1598">
        <v>1583</v>
      </c>
      <c r="B1598" s="225">
        <v>39202</v>
      </c>
      <c r="C1598" s="74">
        <v>30.95</v>
      </c>
      <c r="D1598" s="74">
        <v>30.95</v>
      </c>
      <c r="E1598" s="74">
        <v>29.06</v>
      </c>
      <c r="F1598" s="74">
        <v>29.16</v>
      </c>
      <c r="G1598" s="75">
        <v>3488400</v>
      </c>
      <c r="H1598" s="74">
        <v>29.16</v>
      </c>
      <c r="I1598" s="81">
        <f t="shared" si="120"/>
        <v>1</v>
      </c>
      <c r="J1598" s="74">
        <f t="shared" si="121"/>
        <v>30.95</v>
      </c>
      <c r="K1598" s="74">
        <f t="shared" si="122"/>
        <v>30.95</v>
      </c>
      <c r="L1598" s="74">
        <f t="shared" si="123"/>
        <v>29.06</v>
      </c>
      <c r="M1598" s="74">
        <f t="shared" si="124"/>
        <v>29.16</v>
      </c>
      <c r="N1598" s="74"/>
    </row>
    <row r="1599" spans="1:14" x14ac:dyDescent="0.25">
      <c r="A1599">
        <v>1584</v>
      </c>
      <c r="B1599" s="225">
        <v>39199</v>
      </c>
      <c r="C1599" s="74">
        <v>30.5</v>
      </c>
      <c r="D1599" s="74">
        <v>30.83</v>
      </c>
      <c r="E1599" s="74">
        <v>29.93</v>
      </c>
      <c r="F1599" s="74">
        <v>30.19</v>
      </c>
      <c r="G1599" s="75">
        <v>2295600</v>
      </c>
      <c r="H1599" s="74">
        <v>30.19</v>
      </c>
      <c r="I1599" s="81">
        <f t="shared" si="120"/>
        <v>1</v>
      </c>
      <c r="J1599" s="74">
        <f t="shared" si="121"/>
        <v>30.5</v>
      </c>
      <c r="K1599" s="74">
        <f t="shared" si="122"/>
        <v>30.83</v>
      </c>
      <c r="L1599" s="74">
        <f t="shared" si="123"/>
        <v>29.93</v>
      </c>
      <c r="M1599" s="74">
        <f t="shared" si="124"/>
        <v>30.19</v>
      </c>
      <c r="N1599" s="74"/>
    </row>
    <row r="1600" spans="1:14" x14ac:dyDescent="0.25">
      <c r="A1600">
        <v>1585</v>
      </c>
      <c r="B1600" s="225">
        <v>39198</v>
      </c>
      <c r="C1600" s="74">
        <v>30.21</v>
      </c>
      <c r="D1600" s="74">
        <v>30.84</v>
      </c>
      <c r="E1600" s="74">
        <v>29.8</v>
      </c>
      <c r="F1600" s="74">
        <v>30.47</v>
      </c>
      <c r="G1600" s="75">
        <v>2654600</v>
      </c>
      <c r="H1600" s="74">
        <v>30.47</v>
      </c>
      <c r="I1600" s="81">
        <f t="shared" si="120"/>
        <v>1</v>
      </c>
      <c r="J1600" s="74">
        <f t="shared" si="121"/>
        <v>30.21</v>
      </c>
      <c r="K1600" s="74">
        <f t="shared" si="122"/>
        <v>30.84</v>
      </c>
      <c r="L1600" s="74">
        <f t="shared" si="123"/>
        <v>29.8</v>
      </c>
      <c r="M1600" s="74">
        <f t="shared" si="124"/>
        <v>30.47</v>
      </c>
      <c r="N1600" s="74"/>
    </row>
    <row r="1601" spans="1:14" x14ac:dyDescent="0.25">
      <c r="A1601">
        <v>1586</v>
      </c>
      <c r="B1601" s="225">
        <v>39197</v>
      </c>
      <c r="C1601" s="74">
        <v>29.2</v>
      </c>
      <c r="D1601" s="74">
        <v>30.37</v>
      </c>
      <c r="E1601" s="74">
        <v>29.2</v>
      </c>
      <c r="F1601" s="74">
        <v>30.22</v>
      </c>
      <c r="G1601" s="75">
        <v>4841900</v>
      </c>
      <c r="H1601" s="74">
        <v>30.22</v>
      </c>
      <c r="I1601" s="81">
        <f t="shared" si="120"/>
        <v>1</v>
      </c>
      <c r="J1601" s="74">
        <f t="shared" si="121"/>
        <v>29.2</v>
      </c>
      <c r="K1601" s="74">
        <f t="shared" si="122"/>
        <v>30.37</v>
      </c>
      <c r="L1601" s="74">
        <f t="shared" si="123"/>
        <v>29.2</v>
      </c>
      <c r="M1601" s="74">
        <f t="shared" si="124"/>
        <v>30.22</v>
      </c>
      <c r="N1601" s="74"/>
    </row>
    <row r="1602" spans="1:14" x14ac:dyDescent="0.25">
      <c r="A1602">
        <v>1587</v>
      </c>
      <c r="B1602" s="225">
        <v>39196</v>
      </c>
      <c r="C1602" s="74">
        <v>28.33</v>
      </c>
      <c r="D1602" s="74">
        <v>29.13</v>
      </c>
      <c r="E1602" s="74">
        <v>28.28</v>
      </c>
      <c r="F1602" s="74">
        <v>28.9</v>
      </c>
      <c r="G1602" s="75">
        <v>3449600</v>
      </c>
      <c r="H1602" s="74">
        <v>28.9</v>
      </c>
      <c r="I1602" s="81">
        <f t="shared" si="120"/>
        <v>1</v>
      </c>
      <c r="J1602" s="74">
        <f t="shared" si="121"/>
        <v>28.33</v>
      </c>
      <c r="K1602" s="74">
        <f t="shared" si="122"/>
        <v>29.13</v>
      </c>
      <c r="L1602" s="74">
        <f t="shared" si="123"/>
        <v>28.28</v>
      </c>
      <c r="M1602" s="74">
        <f t="shared" si="124"/>
        <v>28.9</v>
      </c>
      <c r="N1602" s="74"/>
    </row>
    <row r="1603" spans="1:14" x14ac:dyDescent="0.25">
      <c r="A1603">
        <v>1588</v>
      </c>
      <c r="B1603" s="225">
        <v>39195</v>
      </c>
      <c r="C1603" s="74">
        <v>28.5</v>
      </c>
      <c r="D1603" s="74">
        <v>28.59</v>
      </c>
      <c r="E1603" s="74">
        <v>27.83</v>
      </c>
      <c r="F1603" s="74">
        <v>28.4</v>
      </c>
      <c r="G1603" s="75">
        <v>2381800</v>
      </c>
      <c r="H1603" s="74">
        <v>28.4</v>
      </c>
      <c r="I1603" s="81">
        <f t="shared" si="120"/>
        <v>1</v>
      </c>
      <c r="J1603" s="74">
        <f t="shared" si="121"/>
        <v>28.5</v>
      </c>
      <c r="K1603" s="74">
        <f t="shared" si="122"/>
        <v>28.59</v>
      </c>
      <c r="L1603" s="74">
        <f t="shared" si="123"/>
        <v>27.83</v>
      </c>
      <c r="M1603" s="74">
        <f t="shared" si="124"/>
        <v>28.4</v>
      </c>
      <c r="N1603" s="74"/>
    </row>
    <row r="1604" spans="1:14" x14ac:dyDescent="0.25">
      <c r="A1604">
        <v>1589</v>
      </c>
      <c r="B1604" s="225">
        <v>39192</v>
      </c>
      <c r="C1604" s="74">
        <v>28.38</v>
      </c>
      <c r="D1604" s="74">
        <v>28.56</v>
      </c>
      <c r="E1604" s="74">
        <v>27.79</v>
      </c>
      <c r="F1604" s="74">
        <v>28.4</v>
      </c>
      <c r="G1604" s="75">
        <v>4417500</v>
      </c>
      <c r="H1604" s="74">
        <v>28.4</v>
      </c>
      <c r="I1604" s="81">
        <f t="shared" si="120"/>
        <v>1</v>
      </c>
      <c r="J1604" s="74">
        <f t="shared" si="121"/>
        <v>28.38</v>
      </c>
      <c r="K1604" s="74">
        <f t="shared" si="122"/>
        <v>28.56</v>
      </c>
      <c r="L1604" s="74">
        <f t="shared" si="123"/>
        <v>27.79</v>
      </c>
      <c r="M1604" s="74">
        <f t="shared" si="124"/>
        <v>28.4</v>
      </c>
      <c r="N1604" s="74"/>
    </row>
    <row r="1605" spans="1:14" x14ac:dyDescent="0.25">
      <c r="A1605">
        <v>1590</v>
      </c>
      <c r="B1605" s="225">
        <v>39191</v>
      </c>
      <c r="C1605" s="74">
        <v>27.94</v>
      </c>
      <c r="D1605" s="74">
        <v>28.15</v>
      </c>
      <c r="E1605" s="74">
        <v>27.66</v>
      </c>
      <c r="F1605" s="74">
        <v>27.74</v>
      </c>
      <c r="G1605" s="75">
        <v>2050600</v>
      </c>
      <c r="H1605" s="74">
        <v>27.74</v>
      </c>
      <c r="I1605" s="81">
        <f t="shared" si="120"/>
        <v>1</v>
      </c>
      <c r="J1605" s="74">
        <f t="shared" si="121"/>
        <v>27.94</v>
      </c>
      <c r="K1605" s="74">
        <f t="shared" si="122"/>
        <v>28.15</v>
      </c>
      <c r="L1605" s="74">
        <f t="shared" si="123"/>
        <v>27.66</v>
      </c>
      <c r="M1605" s="74">
        <f t="shared" si="124"/>
        <v>27.74</v>
      </c>
      <c r="N1605" s="74"/>
    </row>
    <row r="1606" spans="1:14" x14ac:dyDescent="0.25">
      <c r="A1606">
        <v>1591</v>
      </c>
      <c r="B1606" s="225">
        <v>39190</v>
      </c>
      <c r="C1606" s="74">
        <v>27.97</v>
      </c>
      <c r="D1606" s="74">
        <v>28.42</v>
      </c>
      <c r="E1606" s="74">
        <v>27.66</v>
      </c>
      <c r="F1606" s="74">
        <v>28.18</v>
      </c>
      <c r="G1606" s="75">
        <v>1966300</v>
      </c>
      <c r="H1606" s="74">
        <v>28.18</v>
      </c>
      <c r="I1606" s="81">
        <f t="shared" si="120"/>
        <v>1</v>
      </c>
      <c r="J1606" s="74">
        <f t="shared" si="121"/>
        <v>27.97</v>
      </c>
      <c r="K1606" s="74">
        <f t="shared" si="122"/>
        <v>28.42</v>
      </c>
      <c r="L1606" s="74">
        <f t="shared" si="123"/>
        <v>27.66</v>
      </c>
      <c r="M1606" s="74">
        <f t="shared" si="124"/>
        <v>28.18</v>
      </c>
      <c r="N1606" s="74"/>
    </row>
    <row r="1607" spans="1:14" x14ac:dyDescent="0.25">
      <c r="A1607">
        <v>1592</v>
      </c>
      <c r="B1607" s="225">
        <v>39189</v>
      </c>
      <c r="C1607" s="74">
        <v>28.76</v>
      </c>
      <c r="D1607" s="74">
        <v>28.8</v>
      </c>
      <c r="E1607" s="74">
        <v>27.99</v>
      </c>
      <c r="F1607" s="74">
        <v>28.02</v>
      </c>
      <c r="G1607" s="75">
        <v>2870900</v>
      </c>
      <c r="H1607" s="74">
        <v>28.02</v>
      </c>
      <c r="I1607" s="81">
        <f t="shared" si="120"/>
        <v>1</v>
      </c>
      <c r="J1607" s="74">
        <f t="shared" si="121"/>
        <v>28.76</v>
      </c>
      <c r="K1607" s="74">
        <f t="shared" si="122"/>
        <v>28.8</v>
      </c>
      <c r="L1607" s="74">
        <f t="shared" si="123"/>
        <v>27.99</v>
      </c>
      <c r="M1607" s="74">
        <f t="shared" si="124"/>
        <v>28.02</v>
      </c>
      <c r="N1607" s="74"/>
    </row>
    <row r="1608" spans="1:14" x14ac:dyDescent="0.25">
      <c r="A1608">
        <v>1593</v>
      </c>
      <c r="B1608" s="225">
        <v>39188</v>
      </c>
      <c r="C1608" s="74">
        <v>28.52</v>
      </c>
      <c r="D1608" s="74">
        <v>28.88</v>
      </c>
      <c r="E1608" s="74">
        <v>28.52</v>
      </c>
      <c r="F1608" s="74">
        <v>28.71</v>
      </c>
      <c r="G1608" s="75">
        <v>1258700</v>
      </c>
      <c r="H1608" s="74">
        <v>28.71</v>
      </c>
      <c r="I1608" s="81">
        <f t="shared" si="120"/>
        <v>1</v>
      </c>
      <c r="J1608" s="74">
        <f t="shared" si="121"/>
        <v>28.52</v>
      </c>
      <c r="K1608" s="74">
        <f t="shared" si="122"/>
        <v>28.88</v>
      </c>
      <c r="L1608" s="74">
        <f t="shared" si="123"/>
        <v>28.52</v>
      </c>
      <c r="M1608" s="74">
        <f t="shared" si="124"/>
        <v>28.71</v>
      </c>
      <c r="N1608" s="74"/>
    </row>
    <row r="1609" spans="1:14" x14ac:dyDescent="0.25">
      <c r="A1609">
        <v>1594</v>
      </c>
      <c r="B1609" s="225">
        <v>39185</v>
      </c>
      <c r="C1609" s="74">
        <v>28.82</v>
      </c>
      <c r="D1609" s="74">
        <v>29.04</v>
      </c>
      <c r="E1609" s="74">
        <v>28.33</v>
      </c>
      <c r="F1609" s="74">
        <v>28.71</v>
      </c>
      <c r="G1609" s="75">
        <v>1877600</v>
      </c>
      <c r="H1609" s="74">
        <v>28.71</v>
      </c>
      <c r="I1609" s="81">
        <f t="shared" si="120"/>
        <v>1</v>
      </c>
      <c r="J1609" s="74">
        <f t="shared" si="121"/>
        <v>28.82</v>
      </c>
      <c r="K1609" s="74">
        <f t="shared" si="122"/>
        <v>29.04</v>
      </c>
      <c r="L1609" s="74">
        <f t="shared" si="123"/>
        <v>28.33</v>
      </c>
      <c r="M1609" s="74">
        <f t="shared" si="124"/>
        <v>28.71</v>
      </c>
      <c r="N1609" s="74"/>
    </row>
    <row r="1610" spans="1:14" x14ac:dyDescent="0.25">
      <c r="A1610">
        <v>1595</v>
      </c>
      <c r="B1610" s="225">
        <v>39184</v>
      </c>
      <c r="C1610" s="74">
        <v>28.44</v>
      </c>
      <c r="D1610" s="74">
        <v>28.83</v>
      </c>
      <c r="E1610" s="74">
        <v>28.12</v>
      </c>
      <c r="F1610" s="74">
        <v>28.69</v>
      </c>
      <c r="G1610" s="75">
        <v>2256700</v>
      </c>
      <c r="H1610" s="74">
        <v>28.69</v>
      </c>
      <c r="I1610" s="81">
        <f t="shared" si="120"/>
        <v>1</v>
      </c>
      <c r="J1610" s="74">
        <f t="shared" si="121"/>
        <v>28.44</v>
      </c>
      <c r="K1610" s="74">
        <f t="shared" si="122"/>
        <v>28.83</v>
      </c>
      <c r="L1610" s="74">
        <f t="shared" si="123"/>
        <v>28.12</v>
      </c>
      <c r="M1610" s="74">
        <f t="shared" si="124"/>
        <v>28.69</v>
      </c>
      <c r="N1610" s="74"/>
    </row>
    <row r="1611" spans="1:14" x14ac:dyDescent="0.25">
      <c r="A1611">
        <v>1596</v>
      </c>
      <c r="B1611" s="225">
        <v>39183</v>
      </c>
      <c r="C1611" s="74">
        <v>28.53</v>
      </c>
      <c r="D1611" s="74">
        <v>28.8</v>
      </c>
      <c r="E1611" s="74">
        <v>28.25</v>
      </c>
      <c r="F1611" s="74">
        <v>28.45</v>
      </c>
      <c r="G1611" s="75">
        <v>2382800</v>
      </c>
      <c r="H1611" s="74">
        <v>28.45</v>
      </c>
      <c r="I1611" s="81">
        <f t="shared" si="120"/>
        <v>1</v>
      </c>
      <c r="J1611" s="74">
        <f t="shared" si="121"/>
        <v>28.53</v>
      </c>
      <c r="K1611" s="74">
        <f t="shared" si="122"/>
        <v>28.8</v>
      </c>
      <c r="L1611" s="74">
        <f t="shared" si="123"/>
        <v>28.25</v>
      </c>
      <c r="M1611" s="74">
        <f t="shared" si="124"/>
        <v>28.45</v>
      </c>
      <c r="N1611" s="74"/>
    </row>
    <row r="1612" spans="1:14" x14ac:dyDescent="0.25">
      <c r="A1612">
        <v>1597</v>
      </c>
      <c r="B1612" s="225">
        <v>39182</v>
      </c>
      <c r="C1612" s="74">
        <v>28.22</v>
      </c>
      <c r="D1612" s="74">
        <v>28.75</v>
      </c>
      <c r="E1612" s="74">
        <v>28.22</v>
      </c>
      <c r="F1612" s="74">
        <v>28.68</v>
      </c>
      <c r="G1612" s="75">
        <v>2087500</v>
      </c>
      <c r="H1612" s="74">
        <v>28.68</v>
      </c>
      <c r="I1612" s="81">
        <f t="shared" si="120"/>
        <v>1</v>
      </c>
      <c r="J1612" s="74">
        <f t="shared" si="121"/>
        <v>28.22</v>
      </c>
      <c r="K1612" s="74">
        <f t="shared" si="122"/>
        <v>28.75</v>
      </c>
      <c r="L1612" s="74">
        <f t="shared" si="123"/>
        <v>28.22</v>
      </c>
      <c r="M1612" s="74">
        <f t="shared" si="124"/>
        <v>28.68</v>
      </c>
      <c r="N1612" s="74"/>
    </row>
    <row r="1613" spans="1:14" x14ac:dyDescent="0.25">
      <c r="A1613">
        <v>1598</v>
      </c>
      <c r="B1613" s="225">
        <v>39181</v>
      </c>
      <c r="C1613" s="74">
        <v>28.99</v>
      </c>
      <c r="D1613" s="74">
        <v>29.02</v>
      </c>
      <c r="E1613" s="74">
        <v>28.23</v>
      </c>
      <c r="F1613" s="74">
        <v>28.29</v>
      </c>
      <c r="G1613" s="75">
        <v>1966500</v>
      </c>
      <c r="H1613" s="74">
        <v>28.29</v>
      </c>
      <c r="I1613" s="81">
        <f t="shared" si="120"/>
        <v>1</v>
      </c>
      <c r="J1613" s="74">
        <f t="shared" si="121"/>
        <v>28.99</v>
      </c>
      <c r="K1613" s="74">
        <f t="shared" si="122"/>
        <v>29.02</v>
      </c>
      <c r="L1613" s="74">
        <f t="shared" si="123"/>
        <v>28.23</v>
      </c>
      <c r="M1613" s="74">
        <f t="shared" si="124"/>
        <v>28.29</v>
      </c>
      <c r="N1613" s="74"/>
    </row>
    <row r="1614" spans="1:14" x14ac:dyDescent="0.25">
      <c r="A1614">
        <v>1599</v>
      </c>
      <c r="B1614" s="225">
        <v>39177</v>
      </c>
      <c r="C1614" s="74">
        <v>28.74</v>
      </c>
      <c r="D1614" s="74">
        <v>28.99</v>
      </c>
      <c r="E1614" s="74">
        <v>28.5</v>
      </c>
      <c r="F1614" s="74">
        <v>28.85</v>
      </c>
      <c r="G1614" s="75">
        <v>1468200</v>
      </c>
      <c r="H1614" s="74">
        <v>28.85</v>
      </c>
      <c r="I1614" s="81">
        <f t="shared" si="120"/>
        <v>1</v>
      </c>
      <c r="J1614" s="74">
        <f t="shared" si="121"/>
        <v>28.74</v>
      </c>
      <c r="K1614" s="74">
        <f t="shared" si="122"/>
        <v>28.99</v>
      </c>
      <c r="L1614" s="74">
        <f t="shared" si="123"/>
        <v>28.5</v>
      </c>
      <c r="M1614" s="74">
        <f t="shared" si="124"/>
        <v>28.85</v>
      </c>
      <c r="N1614" s="74"/>
    </row>
    <row r="1615" spans="1:14" x14ac:dyDescent="0.25">
      <c r="A1615">
        <v>1600</v>
      </c>
      <c r="B1615" s="225">
        <v>39176</v>
      </c>
      <c r="C1615" s="74">
        <v>28.61</v>
      </c>
      <c r="D1615" s="74">
        <v>28.95</v>
      </c>
      <c r="E1615" s="74">
        <v>28.16</v>
      </c>
      <c r="F1615" s="74">
        <v>28.67</v>
      </c>
      <c r="G1615" s="75">
        <v>2919100</v>
      </c>
      <c r="H1615" s="74">
        <v>28.67</v>
      </c>
      <c r="I1615" s="81">
        <f t="shared" si="120"/>
        <v>1</v>
      </c>
      <c r="J1615" s="74">
        <f t="shared" si="121"/>
        <v>28.61</v>
      </c>
      <c r="K1615" s="74">
        <f t="shared" si="122"/>
        <v>28.95</v>
      </c>
      <c r="L1615" s="74">
        <f t="shared" si="123"/>
        <v>28.16</v>
      </c>
      <c r="M1615" s="74">
        <f t="shared" si="124"/>
        <v>28.67</v>
      </c>
      <c r="N1615" s="74"/>
    </row>
    <row r="1616" spans="1:14" x14ac:dyDescent="0.25">
      <c r="A1616">
        <v>1601</v>
      </c>
      <c r="B1616" s="225">
        <v>39175</v>
      </c>
      <c r="C1616" s="74">
        <v>28.88</v>
      </c>
      <c r="D1616" s="74">
        <v>29.1</v>
      </c>
      <c r="E1616" s="74">
        <v>28.57</v>
      </c>
      <c r="F1616" s="74">
        <v>28.61</v>
      </c>
      <c r="G1616" s="75">
        <v>3971100</v>
      </c>
      <c r="H1616" s="74">
        <v>28.61</v>
      </c>
      <c r="I1616" s="81">
        <f t="shared" si="120"/>
        <v>1</v>
      </c>
      <c r="J1616" s="74">
        <f t="shared" si="121"/>
        <v>28.88</v>
      </c>
      <c r="K1616" s="74">
        <f t="shared" si="122"/>
        <v>29.1</v>
      </c>
      <c r="L1616" s="74">
        <f t="shared" si="123"/>
        <v>28.57</v>
      </c>
      <c r="M1616" s="74">
        <f t="shared" si="124"/>
        <v>28.61</v>
      </c>
      <c r="N1616" s="74"/>
    </row>
    <row r="1617" spans="1:14" x14ac:dyDescent="0.25">
      <c r="A1617">
        <v>1602</v>
      </c>
      <c r="B1617" s="225">
        <v>39174</v>
      </c>
      <c r="C1617" s="74">
        <v>28.15</v>
      </c>
      <c r="D1617" s="74">
        <v>28.93</v>
      </c>
      <c r="E1617" s="74">
        <v>28</v>
      </c>
      <c r="F1617" s="74">
        <v>28.75</v>
      </c>
      <c r="G1617" s="75">
        <v>3355400</v>
      </c>
      <c r="H1617" s="74">
        <v>28.75</v>
      </c>
      <c r="I1617" s="81">
        <f t="shared" ref="I1617:I1680" si="125">H1617/F1617</f>
        <v>1</v>
      </c>
      <c r="J1617" s="74">
        <f t="shared" ref="J1617:J1680" si="126">ROUND($I1617*C1617,2)</f>
        <v>28.15</v>
      </c>
      <c r="K1617" s="74">
        <f t="shared" ref="K1617:K1680" si="127">ROUND($I1617*D1617,2)</f>
        <v>28.93</v>
      </c>
      <c r="L1617" s="74">
        <f t="shared" ref="L1617:L1680" si="128">ROUND($I1617*E1617,2)</f>
        <v>28</v>
      </c>
      <c r="M1617" s="74">
        <f t="shared" ref="M1617:M1680" si="129">ROUND($I1617*F1617,2)</f>
        <v>28.75</v>
      </c>
      <c r="N1617" s="74"/>
    </row>
    <row r="1618" spans="1:14" x14ac:dyDescent="0.25">
      <c r="A1618">
        <v>1603</v>
      </c>
      <c r="B1618" s="225">
        <v>39171</v>
      </c>
      <c r="C1618" s="74">
        <v>27.59</v>
      </c>
      <c r="D1618" s="74">
        <v>28.11</v>
      </c>
      <c r="E1618" s="74">
        <v>27.54</v>
      </c>
      <c r="F1618" s="74">
        <v>27.95</v>
      </c>
      <c r="G1618" s="75">
        <v>2015600</v>
      </c>
      <c r="H1618" s="74">
        <v>27.95</v>
      </c>
      <c r="I1618" s="81">
        <f t="shared" si="125"/>
        <v>1</v>
      </c>
      <c r="J1618" s="74">
        <f t="shared" si="126"/>
        <v>27.59</v>
      </c>
      <c r="K1618" s="74">
        <f t="shared" si="127"/>
        <v>28.11</v>
      </c>
      <c r="L1618" s="74">
        <f t="shared" si="128"/>
        <v>27.54</v>
      </c>
      <c r="M1618" s="74">
        <f t="shared" si="129"/>
        <v>27.95</v>
      </c>
      <c r="N1618" s="74"/>
    </row>
    <row r="1619" spans="1:14" x14ac:dyDescent="0.25">
      <c r="A1619">
        <v>1604</v>
      </c>
      <c r="B1619" s="225">
        <v>39170</v>
      </c>
      <c r="C1619" s="74">
        <v>28.34</v>
      </c>
      <c r="D1619" s="74">
        <v>28.47</v>
      </c>
      <c r="E1619" s="74">
        <v>27.29</v>
      </c>
      <c r="F1619" s="74">
        <v>27.77</v>
      </c>
      <c r="G1619" s="75">
        <v>3618400</v>
      </c>
      <c r="H1619" s="74">
        <v>27.77</v>
      </c>
      <c r="I1619" s="81">
        <f t="shared" si="125"/>
        <v>1</v>
      </c>
      <c r="J1619" s="74">
        <f t="shared" si="126"/>
        <v>28.34</v>
      </c>
      <c r="K1619" s="74">
        <f t="shared" si="127"/>
        <v>28.47</v>
      </c>
      <c r="L1619" s="74">
        <f t="shared" si="128"/>
        <v>27.29</v>
      </c>
      <c r="M1619" s="74">
        <f t="shared" si="129"/>
        <v>27.77</v>
      </c>
      <c r="N1619" s="74"/>
    </row>
    <row r="1620" spans="1:14" x14ac:dyDescent="0.25">
      <c r="A1620">
        <v>1605</v>
      </c>
      <c r="B1620" s="225">
        <v>39169</v>
      </c>
      <c r="C1620" s="74">
        <v>27.6</v>
      </c>
      <c r="D1620" s="74">
        <v>28.45</v>
      </c>
      <c r="E1620" s="74">
        <v>27.42</v>
      </c>
      <c r="F1620" s="74">
        <v>28.19</v>
      </c>
      <c r="G1620" s="75">
        <v>4324300</v>
      </c>
      <c r="H1620" s="74">
        <v>28.19</v>
      </c>
      <c r="I1620" s="81">
        <f t="shared" si="125"/>
        <v>1</v>
      </c>
      <c r="J1620" s="74">
        <f t="shared" si="126"/>
        <v>27.6</v>
      </c>
      <c r="K1620" s="74">
        <f t="shared" si="127"/>
        <v>28.45</v>
      </c>
      <c r="L1620" s="74">
        <f t="shared" si="128"/>
        <v>27.42</v>
      </c>
      <c r="M1620" s="74">
        <f t="shared" si="129"/>
        <v>28.19</v>
      </c>
      <c r="N1620" s="74"/>
    </row>
    <row r="1621" spans="1:14" x14ac:dyDescent="0.25">
      <c r="A1621">
        <v>1606</v>
      </c>
      <c r="B1621" s="225">
        <v>39168</v>
      </c>
      <c r="C1621" s="74">
        <v>27.63</v>
      </c>
      <c r="D1621" s="74">
        <v>28.38</v>
      </c>
      <c r="E1621" s="74">
        <v>27.42</v>
      </c>
      <c r="F1621" s="74">
        <v>27.65</v>
      </c>
      <c r="G1621" s="75">
        <v>3907400</v>
      </c>
      <c r="H1621" s="74">
        <v>27.65</v>
      </c>
      <c r="I1621" s="81">
        <f t="shared" si="125"/>
        <v>1</v>
      </c>
      <c r="J1621" s="74">
        <f t="shared" si="126"/>
        <v>27.63</v>
      </c>
      <c r="K1621" s="74">
        <f t="shared" si="127"/>
        <v>28.38</v>
      </c>
      <c r="L1621" s="74">
        <f t="shared" si="128"/>
        <v>27.42</v>
      </c>
      <c r="M1621" s="74">
        <f t="shared" si="129"/>
        <v>27.65</v>
      </c>
      <c r="N1621" s="74"/>
    </row>
    <row r="1622" spans="1:14" x14ac:dyDescent="0.25">
      <c r="A1622">
        <v>1607</v>
      </c>
      <c r="B1622" s="225">
        <v>39167</v>
      </c>
      <c r="C1622" s="74">
        <v>26.68</v>
      </c>
      <c r="D1622" s="74">
        <v>27.8</v>
      </c>
      <c r="E1622" s="74">
        <v>26.5</v>
      </c>
      <c r="F1622" s="74">
        <v>27.78</v>
      </c>
      <c r="G1622" s="75">
        <v>5835800</v>
      </c>
      <c r="H1622" s="74">
        <v>27.78</v>
      </c>
      <c r="I1622" s="81">
        <f t="shared" si="125"/>
        <v>1</v>
      </c>
      <c r="J1622" s="74">
        <f t="shared" si="126"/>
        <v>26.68</v>
      </c>
      <c r="K1622" s="74">
        <f t="shared" si="127"/>
        <v>27.8</v>
      </c>
      <c r="L1622" s="74">
        <f t="shared" si="128"/>
        <v>26.5</v>
      </c>
      <c r="M1622" s="74">
        <f t="shared" si="129"/>
        <v>27.78</v>
      </c>
      <c r="N1622" s="74"/>
    </row>
    <row r="1623" spans="1:14" x14ac:dyDescent="0.25">
      <c r="A1623">
        <v>1608</v>
      </c>
      <c r="B1623" s="225">
        <v>39164</v>
      </c>
      <c r="C1623" s="74">
        <v>26.31</v>
      </c>
      <c r="D1623" s="74">
        <v>26.89</v>
      </c>
      <c r="E1623" s="74">
        <v>26.3</v>
      </c>
      <c r="F1623" s="74">
        <v>26.69</v>
      </c>
      <c r="G1623" s="75">
        <v>2317100</v>
      </c>
      <c r="H1623" s="74">
        <v>26.69</v>
      </c>
      <c r="I1623" s="81">
        <f t="shared" si="125"/>
        <v>1</v>
      </c>
      <c r="J1623" s="74">
        <f t="shared" si="126"/>
        <v>26.31</v>
      </c>
      <c r="K1623" s="74">
        <f t="shared" si="127"/>
        <v>26.89</v>
      </c>
      <c r="L1623" s="74">
        <f t="shared" si="128"/>
        <v>26.3</v>
      </c>
      <c r="M1623" s="74">
        <f t="shared" si="129"/>
        <v>26.69</v>
      </c>
      <c r="N1623" s="74"/>
    </row>
    <row r="1624" spans="1:14" x14ac:dyDescent="0.25">
      <c r="A1624">
        <v>1609</v>
      </c>
      <c r="B1624" s="225">
        <v>39163</v>
      </c>
      <c r="C1624" s="74">
        <v>26.49</v>
      </c>
      <c r="D1624" s="74">
        <v>26.49</v>
      </c>
      <c r="E1624" s="74">
        <v>26.05</v>
      </c>
      <c r="F1624" s="74">
        <v>26.4</v>
      </c>
      <c r="G1624" s="75">
        <v>3055500</v>
      </c>
      <c r="H1624" s="74">
        <v>26.4</v>
      </c>
      <c r="I1624" s="81">
        <f t="shared" si="125"/>
        <v>1</v>
      </c>
      <c r="J1624" s="74">
        <f t="shared" si="126"/>
        <v>26.49</v>
      </c>
      <c r="K1624" s="74">
        <f t="shared" si="127"/>
        <v>26.49</v>
      </c>
      <c r="L1624" s="74">
        <f t="shared" si="128"/>
        <v>26.05</v>
      </c>
      <c r="M1624" s="74">
        <f t="shared" si="129"/>
        <v>26.4</v>
      </c>
      <c r="N1624" s="74"/>
    </row>
    <row r="1625" spans="1:14" x14ac:dyDescent="0.25">
      <c r="A1625">
        <v>1610</v>
      </c>
      <c r="B1625" s="225">
        <v>39162</v>
      </c>
      <c r="C1625" s="74">
        <v>25.47</v>
      </c>
      <c r="D1625" s="74">
        <v>26.5</v>
      </c>
      <c r="E1625" s="74">
        <v>25.26</v>
      </c>
      <c r="F1625" s="74">
        <v>26.46</v>
      </c>
      <c r="G1625" s="75">
        <v>3023100</v>
      </c>
      <c r="H1625" s="74">
        <v>26.46</v>
      </c>
      <c r="I1625" s="81">
        <f t="shared" si="125"/>
        <v>1</v>
      </c>
      <c r="J1625" s="74">
        <f t="shared" si="126"/>
        <v>25.47</v>
      </c>
      <c r="K1625" s="74">
        <f t="shared" si="127"/>
        <v>26.5</v>
      </c>
      <c r="L1625" s="74">
        <f t="shared" si="128"/>
        <v>25.26</v>
      </c>
      <c r="M1625" s="74">
        <f t="shared" si="129"/>
        <v>26.46</v>
      </c>
      <c r="N1625" s="74"/>
    </row>
    <row r="1626" spans="1:14" x14ac:dyDescent="0.25">
      <c r="A1626">
        <v>1611</v>
      </c>
      <c r="B1626" s="225">
        <v>39161</v>
      </c>
      <c r="C1626" s="74">
        <v>25.3</v>
      </c>
      <c r="D1626" s="74">
        <v>25.76</v>
      </c>
      <c r="E1626" s="74">
        <v>25.2</v>
      </c>
      <c r="F1626" s="74">
        <v>25.43</v>
      </c>
      <c r="G1626" s="75">
        <v>2090500</v>
      </c>
      <c r="H1626" s="74">
        <v>25.43</v>
      </c>
      <c r="I1626" s="81">
        <f t="shared" si="125"/>
        <v>1</v>
      </c>
      <c r="J1626" s="74">
        <f t="shared" si="126"/>
        <v>25.3</v>
      </c>
      <c r="K1626" s="74">
        <f t="shared" si="127"/>
        <v>25.76</v>
      </c>
      <c r="L1626" s="74">
        <f t="shared" si="128"/>
        <v>25.2</v>
      </c>
      <c r="M1626" s="74">
        <f t="shared" si="129"/>
        <v>25.43</v>
      </c>
      <c r="N1626" s="74"/>
    </row>
    <row r="1627" spans="1:14" x14ac:dyDescent="0.25">
      <c r="A1627">
        <v>1612</v>
      </c>
      <c r="B1627" s="225">
        <v>39160</v>
      </c>
      <c r="C1627" s="74">
        <v>25.2</v>
      </c>
      <c r="D1627" s="74">
        <v>25.82</v>
      </c>
      <c r="E1627" s="74">
        <v>25.2</v>
      </c>
      <c r="F1627" s="74">
        <v>25.5</v>
      </c>
      <c r="G1627" s="75">
        <v>2346800</v>
      </c>
      <c r="H1627" s="74">
        <v>25.5</v>
      </c>
      <c r="I1627" s="81">
        <f t="shared" si="125"/>
        <v>1</v>
      </c>
      <c r="J1627" s="74">
        <f t="shared" si="126"/>
        <v>25.2</v>
      </c>
      <c r="K1627" s="74">
        <f t="shared" si="127"/>
        <v>25.82</v>
      </c>
      <c r="L1627" s="74">
        <f t="shared" si="128"/>
        <v>25.2</v>
      </c>
      <c r="M1627" s="74">
        <f t="shared" si="129"/>
        <v>25.5</v>
      </c>
      <c r="N1627" s="74"/>
    </row>
    <row r="1628" spans="1:14" x14ac:dyDescent="0.25">
      <c r="A1628">
        <v>1613</v>
      </c>
      <c r="B1628" s="225">
        <v>39157</v>
      </c>
      <c r="C1628" s="74">
        <v>25.46</v>
      </c>
      <c r="D1628" s="74">
        <v>25.52</v>
      </c>
      <c r="E1628" s="74">
        <v>24.95</v>
      </c>
      <c r="F1628" s="74">
        <v>25.06</v>
      </c>
      <c r="G1628" s="75">
        <v>1762000</v>
      </c>
      <c r="H1628" s="74">
        <v>25.06</v>
      </c>
      <c r="I1628" s="81">
        <f t="shared" si="125"/>
        <v>1</v>
      </c>
      <c r="J1628" s="74">
        <f t="shared" si="126"/>
        <v>25.46</v>
      </c>
      <c r="K1628" s="74">
        <f t="shared" si="127"/>
        <v>25.52</v>
      </c>
      <c r="L1628" s="74">
        <f t="shared" si="128"/>
        <v>24.95</v>
      </c>
      <c r="M1628" s="74">
        <f t="shared" si="129"/>
        <v>25.06</v>
      </c>
      <c r="N1628" s="74"/>
    </row>
    <row r="1629" spans="1:14" x14ac:dyDescent="0.25">
      <c r="A1629">
        <v>1614</v>
      </c>
      <c r="B1629" s="225">
        <v>39156</v>
      </c>
      <c r="C1629" s="74">
        <v>25.53</v>
      </c>
      <c r="D1629" s="74">
        <v>25.72</v>
      </c>
      <c r="E1629" s="74">
        <v>25.13</v>
      </c>
      <c r="F1629" s="74">
        <v>25.4</v>
      </c>
      <c r="G1629" s="75">
        <v>2456300</v>
      </c>
      <c r="H1629" s="74">
        <v>25.4</v>
      </c>
      <c r="I1629" s="81">
        <f t="shared" si="125"/>
        <v>1</v>
      </c>
      <c r="J1629" s="74">
        <f t="shared" si="126"/>
        <v>25.53</v>
      </c>
      <c r="K1629" s="74">
        <f t="shared" si="127"/>
        <v>25.72</v>
      </c>
      <c r="L1629" s="74">
        <f t="shared" si="128"/>
        <v>25.13</v>
      </c>
      <c r="M1629" s="74">
        <f t="shared" si="129"/>
        <v>25.4</v>
      </c>
      <c r="N1629" s="74"/>
    </row>
    <row r="1630" spans="1:14" x14ac:dyDescent="0.25">
      <c r="A1630">
        <v>1615</v>
      </c>
      <c r="B1630" s="225">
        <v>39155</v>
      </c>
      <c r="C1630" s="74">
        <v>25.35</v>
      </c>
      <c r="D1630" s="74">
        <v>25.77</v>
      </c>
      <c r="E1630" s="74">
        <v>24.75</v>
      </c>
      <c r="F1630" s="74">
        <v>25.65</v>
      </c>
      <c r="G1630" s="75">
        <v>4864800</v>
      </c>
      <c r="H1630" s="74">
        <v>25.65</v>
      </c>
      <c r="I1630" s="81">
        <f t="shared" si="125"/>
        <v>1</v>
      </c>
      <c r="J1630" s="74">
        <f t="shared" si="126"/>
        <v>25.35</v>
      </c>
      <c r="K1630" s="74">
        <f t="shared" si="127"/>
        <v>25.77</v>
      </c>
      <c r="L1630" s="74">
        <f t="shared" si="128"/>
        <v>24.75</v>
      </c>
      <c r="M1630" s="74">
        <f t="shared" si="129"/>
        <v>25.65</v>
      </c>
      <c r="N1630" s="74"/>
    </row>
    <row r="1631" spans="1:14" x14ac:dyDescent="0.25">
      <c r="A1631">
        <v>1616</v>
      </c>
      <c r="B1631" s="225">
        <v>39154</v>
      </c>
      <c r="C1631" s="74">
        <v>26.32</v>
      </c>
      <c r="D1631" s="74">
        <v>26.36</v>
      </c>
      <c r="E1631" s="74">
        <v>25.37</v>
      </c>
      <c r="F1631" s="74">
        <v>25.4</v>
      </c>
      <c r="G1631" s="75">
        <v>3189200</v>
      </c>
      <c r="H1631" s="74">
        <v>25.4</v>
      </c>
      <c r="I1631" s="81">
        <f t="shared" si="125"/>
        <v>1</v>
      </c>
      <c r="J1631" s="74">
        <f t="shared" si="126"/>
        <v>26.32</v>
      </c>
      <c r="K1631" s="74">
        <f t="shared" si="127"/>
        <v>26.36</v>
      </c>
      <c r="L1631" s="74">
        <f t="shared" si="128"/>
        <v>25.37</v>
      </c>
      <c r="M1631" s="74">
        <f t="shared" si="129"/>
        <v>25.4</v>
      </c>
      <c r="N1631" s="74"/>
    </row>
    <row r="1632" spans="1:14" x14ac:dyDescent="0.25">
      <c r="A1632">
        <v>1617</v>
      </c>
      <c r="B1632" s="225">
        <v>39153</v>
      </c>
      <c r="C1632" s="74">
        <v>26.34</v>
      </c>
      <c r="D1632" s="74">
        <v>26.79</v>
      </c>
      <c r="E1632" s="74">
        <v>26.34</v>
      </c>
      <c r="F1632" s="74">
        <v>26.41</v>
      </c>
      <c r="G1632" s="75">
        <v>1976200</v>
      </c>
      <c r="H1632" s="74">
        <v>26.41</v>
      </c>
      <c r="I1632" s="81">
        <f t="shared" si="125"/>
        <v>1</v>
      </c>
      <c r="J1632" s="74">
        <f t="shared" si="126"/>
        <v>26.34</v>
      </c>
      <c r="K1632" s="74">
        <f t="shared" si="127"/>
        <v>26.79</v>
      </c>
      <c r="L1632" s="74">
        <f t="shared" si="128"/>
        <v>26.34</v>
      </c>
      <c r="M1632" s="74">
        <f t="shared" si="129"/>
        <v>26.41</v>
      </c>
      <c r="N1632" s="74"/>
    </row>
    <row r="1633" spans="1:14" x14ac:dyDescent="0.25">
      <c r="A1633">
        <v>1618</v>
      </c>
      <c r="B1633" s="225">
        <v>39150</v>
      </c>
      <c r="C1633" s="74">
        <v>26.62</v>
      </c>
      <c r="D1633" s="74">
        <v>26.67</v>
      </c>
      <c r="E1633" s="74">
        <v>26.05</v>
      </c>
      <c r="F1633" s="74">
        <v>26.5</v>
      </c>
      <c r="G1633" s="75">
        <v>2096800</v>
      </c>
      <c r="H1633" s="74">
        <v>26.5</v>
      </c>
      <c r="I1633" s="81">
        <f t="shared" si="125"/>
        <v>1</v>
      </c>
      <c r="J1633" s="74">
        <f t="shared" si="126"/>
        <v>26.62</v>
      </c>
      <c r="K1633" s="74">
        <f t="shared" si="127"/>
        <v>26.67</v>
      </c>
      <c r="L1633" s="74">
        <f t="shared" si="128"/>
        <v>26.05</v>
      </c>
      <c r="M1633" s="74">
        <f t="shared" si="129"/>
        <v>26.5</v>
      </c>
      <c r="N1633" s="74"/>
    </row>
    <row r="1634" spans="1:14" x14ac:dyDescent="0.25">
      <c r="A1634">
        <v>1619</v>
      </c>
      <c r="B1634" s="225">
        <v>39149</v>
      </c>
      <c r="C1634" s="74">
        <v>27</v>
      </c>
      <c r="D1634" s="74">
        <v>27.1</v>
      </c>
      <c r="E1634" s="74">
        <v>26.19</v>
      </c>
      <c r="F1634" s="74">
        <v>26.3</v>
      </c>
      <c r="G1634" s="75">
        <v>3408400</v>
      </c>
      <c r="H1634" s="74">
        <v>26.3</v>
      </c>
      <c r="I1634" s="81">
        <f t="shared" si="125"/>
        <v>1</v>
      </c>
      <c r="J1634" s="74">
        <f t="shared" si="126"/>
        <v>27</v>
      </c>
      <c r="K1634" s="74">
        <f t="shared" si="127"/>
        <v>27.1</v>
      </c>
      <c r="L1634" s="74">
        <f t="shared" si="128"/>
        <v>26.19</v>
      </c>
      <c r="M1634" s="74">
        <f t="shared" si="129"/>
        <v>26.3</v>
      </c>
      <c r="N1634" s="74"/>
    </row>
    <row r="1635" spans="1:14" x14ac:dyDescent="0.25">
      <c r="A1635">
        <v>1620</v>
      </c>
      <c r="B1635" s="225">
        <v>39148</v>
      </c>
      <c r="C1635" s="74">
        <v>26.15</v>
      </c>
      <c r="D1635" s="74">
        <v>26.95</v>
      </c>
      <c r="E1635" s="74">
        <v>25.88</v>
      </c>
      <c r="F1635" s="74">
        <v>26.56</v>
      </c>
      <c r="G1635" s="75">
        <v>4924400</v>
      </c>
      <c r="H1635" s="74">
        <v>26.56</v>
      </c>
      <c r="I1635" s="81">
        <f t="shared" si="125"/>
        <v>1</v>
      </c>
      <c r="J1635" s="74">
        <f t="shared" si="126"/>
        <v>26.15</v>
      </c>
      <c r="K1635" s="74">
        <f t="shared" si="127"/>
        <v>26.95</v>
      </c>
      <c r="L1635" s="74">
        <f t="shared" si="128"/>
        <v>25.88</v>
      </c>
      <c r="M1635" s="74">
        <f t="shared" si="129"/>
        <v>26.56</v>
      </c>
      <c r="N1635" s="74"/>
    </row>
    <row r="1636" spans="1:14" x14ac:dyDescent="0.25">
      <c r="A1636">
        <v>1621</v>
      </c>
      <c r="B1636" s="225">
        <v>39147</v>
      </c>
      <c r="C1636" s="74">
        <v>26.25</v>
      </c>
      <c r="D1636" s="74">
        <v>27.42</v>
      </c>
      <c r="E1636" s="74">
        <v>26.01</v>
      </c>
      <c r="F1636" s="74">
        <v>26.25</v>
      </c>
      <c r="G1636" s="75">
        <v>4256400</v>
      </c>
      <c r="H1636" s="74">
        <v>26.25</v>
      </c>
      <c r="I1636" s="81">
        <f t="shared" si="125"/>
        <v>1</v>
      </c>
      <c r="J1636" s="74">
        <f t="shared" si="126"/>
        <v>26.25</v>
      </c>
      <c r="K1636" s="74">
        <f t="shared" si="127"/>
        <v>27.42</v>
      </c>
      <c r="L1636" s="74">
        <f t="shared" si="128"/>
        <v>26.01</v>
      </c>
      <c r="M1636" s="74">
        <f t="shared" si="129"/>
        <v>26.25</v>
      </c>
      <c r="N1636" s="74"/>
    </row>
    <row r="1637" spans="1:14" x14ac:dyDescent="0.25">
      <c r="A1637">
        <v>1622</v>
      </c>
      <c r="B1637" s="225">
        <v>39146</v>
      </c>
      <c r="C1637" s="74">
        <v>26.69</v>
      </c>
      <c r="D1637" s="74">
        <v>26.91</v>
      </c>
      <c r="E1637" s="74">
        <v>25.89</v>
      </c>
      <c r="F1637" s="74">
        <v>25.98</v>
      </c>
      <c r="G1637" s="75">
        <v>5070100</v>
      </c>
      <c r="H1637" s="74">
        <v>25.98</v>
      </c>
      <c r="I1637" s="81">
        <f t="shared" si="125"/>
        <v>1</v>
      </c>
      <c r="J1637" s="74">
        <f t="shared" si="126"/>
        <v>26.69</v>
      </c>
      <c r="K1637" s="74">
        <f t="shared" si="127"/>
        <v>26.91</v>
      </c>
      <c r="L1637" s="74">
        <f t="shared" si="128"/>
        <v>25.89</v>
      </c>
      <c r="M1637" s="74">
        <f t="shared" si="129"/>
        <v>25.98</v>
      </c>
      <c r="N1637" s="74"/>
    </row>
    <row r="1638" spans="1:14" x14ac:dyDescent="0.25">
      <c r="A1638">
        <v>1623</v>
      </c>
      <c r="B1638" s="225">
        <v>39143</v>
      </c>
      <c r="C1638" s="74">
        <v>28.31</v>
      </c>
      <c r="D1638" s="74">
        <v>28.53</v>
      </c>
      <c r="E1638" s="74">
        <v>26.9</v>
      </c>
      <c r="F1638" s="74">
        <v>27.1</v>
      </c>
      <c r="G1638" s="75">
        <v>6008800</v>
      </c>
      <c r="H1638" s="74">
        <v>27.1</v>
      </c>
      <c r="I1638" s="81">
        <f t="shared" si="125"/>
        <v>1</v>
      </c>
      <c r="J1638" s="74">
        <f t="shared" si="126"/>
        <v>28.31</v>
      </c>
      <c r="K1638" s="74">
        <f t="shared" si="127"/>
        <v>28.53</v>
      </c>
      <c r="L1638" s="74">
        <f t="shared" si="128"/>
        <v>26.9</v>
      </c>
      <c r="M1638" s="74">
        <f t="shared" si="129"/>
        <v>27.1</v>
      </c>
      <c r="N1638" s="74"/>
    </row>
    <row r="1639" spans="1:14" x14ac:dyDescent="0.25">
      <c r="A1639">
        <v>1624</v>
      </c>
      <c r="B1639" s="225">
        <v>39142</v>
      </c>
      <c r="C1639" s="74">
        <v>28.16</v>
      </c>
      <c r="D1639" s="74">
        <v>29.3</v>
      </c>
      <c r="E1639" s="74">
        <v>27.69</v>
      </c>
      <c r="F1639" s="74">
        <v>28.28</v>
      </c>
      <c r="G1639" s="75">
        <v>13973700</v>
      </c>
      <c r="H1639" s="74">
        <v>28.28</v>
      </c>
      <c r="I1639" s="81">
        <f t="shared" si="125"/>
        <v>1</v>
      </c>
      <c r="J1639" s="74">
        <f t="shared" si="126"/>
        <v>28.16</v>
      </c>
      <c r="K1639" s="74">
        <f t="shared" si="127"/>
        <v>29.3</v>
      </c>
      <c r="L1639" s="74">
        <f t="shared" si="128"/>
        <v>27.69</v>
      </c>
      <c r="M1639" s="74">
        <f t="shared" si="129"/>
        <v>28.28</v>
      </c>
      <c r="N1639" s="74"/>
    </row>
    <row r="1640" spans="1:14" x14ac:dyDescent="0.25">
      <c r="A1640">
        <v>1625</v>
      </c>
      <c r="B1640" s="225">
        <v>39141</v>
      </c>
      <c r="C1640" s="74">
        <v>30.7</v>
      </c>
      <c r="D1640" s="74">
        <v>31.73</v>
      </c>
      <c r="E1640" s="74">
        <v>30.38</v>
      </c>
      <c r="F1640" s="74">
        <v>31.47</v>
      </c>
      <c r="G1640" s="75">
        <v>6006100</v>
      </c>
      <c r="H1640" s="74">
        <v>31.47</v>
      </c>
      <c r="I1640" s="81">
        <f t="shared" si="125"/>
        <v>1</v>
      </c>
      <c r="J1640" s="74">
        <f t="shared" si="126"/>
        <v>30.7</v>
      </c>
      <c r="K1640" s="74">
        <f t="shared" si="127"/>
        <v>31.73</v>
      </c>
      <c r="L1640" s="74">
        <f t="shared" si="128"/>
        <v>30.38</v>
      </c>
      <c r="M1640" s="74">
        <f t="shared" si="129"/>
        <v>31.47</v>
      </c>
      <c r="N1640" s="74"/>
    </row>
    <row r="1641" spans="1:14" x14ac:dyDescent="0.25">
      <c r="A1641">
        <v>1626</v>
      </c>
      <c r="B1641" s="225">
        <v>39140</v>
      </c>
      <c r="C1641" s="74">
        <v>30.46</v>
      </c>
      <c r="D1641" s="74">
        <v>30.83</v>
      </c>
      <c r="E1641" s="74">
        <v>29.63</v>
      </c>
      <c r="F1641" s="74">
        <v>30.15</v>
      </c>
      <c r="G1641" s="75">
        <v>3067400</v>
      </c>
      <c r="H1641" s="74">
        <v>30.15</v>
      </c>
      <c r="I1641" s="81">
        <f t="shared" si="125"/>
        <v>1</v>
      </c>
      <c r="J1641" s="74">
        <f t="shared" si="126"/>
        <v>30.46</v>
      </c>
      <c r="K1641" s="74">
        <f t="shared" si="127"/>
        <v>30.83</v>
      </c>
      <c r="L1641" s="74">
        <f t="shared" si="128"/>
        <v>29.63</v>
      </c>
      <c r="M1641" s="74">
        <f t="shared" si="129"/>
        <v>30.15</v>
      </c>
      <c r="N1641" s="74"/>
    </row>
    <row r="1642" spans="1:14" x14ac:dyDescent="0.25">
      <c r="A1642">
        <v>1627</v>
      </c>
      <c r="B1642" s="225">
        <v>39139</v>
      </c>
      <c r="C1642" s="74">
        <v>32.71</v>
      </c>
      <c r="D1642" s="74">
        <v>32.799999999999997</v>
      </c>
      <c r="E1642" s="74">
        <v>30.86</v>
      </c>
      <c r="F1642" s="74">
        <v>31.34</v>
      </c>
      <c r="G1642" s="75">
        <v>3535500</v>
      </c>
      <c r="H1642" s="74">
        <v>31.34</v>
      </c>
      <c r="I1642" s="81">
        <f t="shared" si="125"/>
        <v>1</v>
      </c>
      <c r="J1642" s="74">
        <f t="shared" si="126"/>
        <v>32.71</v>
      </c>
      <c r="K1642" s="74">
        <f t="shared" si="127"/>
        <v>32.799999999999997</v>
      </c>
      <c r="L1642" s="74">
        <f t="shared" si="128"/>
        <v>30.86</v>
      </c>
      <c r="M1642" s="74">
        <f t="shared" si="129"/>
        <v>31.34</v>
      </c>
      <c r="N1642" s="74"/>
    </row>
    <row r="1643" spans="1:14" x14ac:dyDescent="0.25">
      <c r="A1643">
        <v>1628</v>
      </c>
      <c r="B1643" s="225">
        <v>39136</v>
      </c>
      <c r="C1643" s="74">
        <v>31.57</v>
      </c>
      <c r="D1643" s="74">
        <v>32.630000000000003</v>
      </c>
      <c r="E1643" s="74">
        <v>31.57</v>
      </c>
      <c r="F1643" s="74">
        <v>32.5</v>
      </c>
      <c r="G1643" s="75">
        <v>2688700</v>
      </c>
      <c r="H1643" s="74">
        <v>32.5</v>
      </c>
      <c r="I1643" s="81">
        <f t="shared" si="125"/>
        <v>1</v>
      </c>
      <c r="J1643" s="74">
        <f t="shared" si="126"/>
        <v>31.57</v>
      </c>
      <c r="K1643" s="74">
        <f t="shared" si="127"/>
        <v>32.630000000000003</v>
      </c>
      <c r="L1643" s="74">
        <f t="shared" si="128"/>
        <v>31.57</v>
      </c>
      <c r="M1643" s="74">
        <f t="shared" si="129"/>
        <v>32.5</v>
      </c>
      <c r="N1643" s="74"/>
    </row>
    <row r="1644" spans="1:14" x14ac:dyDescent="0.25">
      <c r="A1644">
        <v>1629</v>
      </c>
      <c r="B1644" s="225">
        <v>39135</v>
      </c>
      <c r="C1644" s="74">
        <v>31.8</v>
      </c>
      <c r="D1644" s="74">
        <v>32.01</v>
      </c>
      <c r="E1644" s="74">
        <v>31.54</v>
      </c>
      <c r="F1644" s="74">
        <v>31.78</v>
      </c>
      <c r="G1644" s="75">
        <v>1939000</v>
      </c>
      <c r="H1644" s="74">
        <v>31.78</v>
      </c>
      <c r="I1644" s="81">
        <f t="shared" si="125"/>
        <v>1</v>
      </c>
      <c r="J1644" s="74">
        <f t="shared" si="126"/>
        <v>31.8</v>
      </c>
      <c r="K1644" s="74">
        <f t="shared" si="127"/>
        <v>32.01</v>
      </c>
      <c r="L1644" s="74">
        <f t="shared" si="128"/>
        <v>31.54</v>
      </c>
      <c r="M1644" s="74">
        <f t="shared" si="129"/>
        <v>31.78</v>
      </c>
      <c r="N1644" s="74"/>
    </row>
    <row r="1645" spans="1:14" x14ac:dyDescent="0.25">
      <c r="A1645">
        <v>1630</v>
      </c>
      <c r="B1645" s="225">
        <v>39134</v>
      </c>
      <c r="C1645" s="74">
        <v>31.92</v>
      </c>
      <c r="D1645" s="74">
        <v>32.03</v>
      </c>
      <c r="E1645" s="74">
        <v>31.64</v>
      </c>
      <c r="F1645" s="74">
        <v>31.78</v>
      </c>
      <c r="G1645" s="75">
        <v>2144000</v>
      </c>
      <c r="H1645" s="74">
        <v>31.78</v>
      </c>
      <c r="I1645" s="81">
        <f t="shared" si="125"/>
        <v>1</v>
      </c>
      <c r="J1645" s="74">
        <f t="shared" si="126"/>
        <v>31.92</v>
      </c>
      <c r="K1645" s="74">
        <f t="shared" si="127"/>
        <v>32.03</v>
      </c>
      <c r="L1645" s="74">
        <f t="shared" si="128"/>
        <v>31.64</v>
      </c>
      <c r="M1645" s="74">
        <f t="shared" si="129"/>
        <v>31.78</v>
      </c>
      <c r="N1645" s="74"/>
    </row>
    <row r="1646" spans="1:14" x14ac:dyDescent="0.25">
      <c r="A1646">
        <v>1631</v>
      </c>
      <c r="B1646" s="225">
        <v>39133</v>
      </c>
      <c r="C1646" s="74">
        <v>31.68</v>
      </c>
      <c r="D1646" s="74">
        <v>32.17</v>
      </c>
      <c r="E1646" s="74">
        <v>31.32</v>
      </c>
      <c r="F1646" s="74">
        <v>32.04</v>
      </c>
      <c r="G1646" s="75">
        <v>3202100</v>
      </c>
      <c r="H1646" s="74">
        <v>32.04</v>
      </c>
      <c r="I1646" s="81">
        <f t="shared" si="125"/>
        <v>1</v>
      </c>
      <c r="J1646" s="74">
        <f t="shared" si="126"/>
        <v>31.68</v>
      </c>
      <c r="K1646" s="74">
        <f t="shared" si="127"/>
        <v>32.17</v>
      </c>
      <c r="L1646" s="74">
        <f t="shared" si="128"/>
        <v>31.32</v>
      </c>
      <c r="M1646" s="74">
        <f t="shared" si="129"/>
        <v>32.04</v>
      </c>
      <c r="N1646" s="74"/>
    </row>
    <row r="1647" spans="1:14" x14ac:dyDescent="0.25">
      <c r="A1647">
        <v>1632</v>
      </c>
      <c r="B1647" s="225">
        <v>39129</v>
      </c>
      <c r="C1647" s="74">
        <v>30.97</v>
      </c>
      <c r="D1647" s="74">
        <v>31.65</v>
      </c>
      <c r="E1647" s="74">
        <v>30.84</v>
      </c>
      <c r="F1647" s="74">
        <v>31.57</v>
      </c>
      <c r="G1647" s="75">
        <v>2844800</v>
      </c>
      <c r="H1647" s="74">
        <v>31.57</v>
      </c>
      <c r="I1647" s="81">
        <f t="shared" si="125"/>
        <v>1</v>
      </c>
      <c r="J1647" s="74">
        <f t="shared" si="126"/>
        <v>30.97</v>
      </c>
      <c r="K1647" s="74">
        <f t="shared" si="127"/>
        <v>31.65</v>
      </c>
      <c r="L1647" s="74">
        <f t="shared" si="128"/>
        <v>30.84</v>
      </c>
      <c r="M1647" s="74">
        <f t="shared" si="129"/>
        <v>31.57</v>
      </c>
      <c r="N1647" s="74"/>
    </row>
    <row r="1648" spans="1:14" x14ac:dyDescent="0.25">
      <c r="A1648">
        <v>1633</v>
      </c>
      <c r="B1648" s="225">
        <v>39128</v>
      </c>
      <c r="C1648" s="74">
        <v>30.29</v>
      </c>
      <c r="D1648" s="74">
        <v>31.23</v>
      </c>
      <c r="E1648" s="74">
        <v>30.1</v>
      </c>
      <c r="F1648" s="74">
        <v>31.14</v>
      </c>
      <c r="G1648" s="75">
        <v>4498000</v>
      </c>
      <c r="H1648" s="74">
        <v>31.14</v>
      </c>
      <c r="I1648" s="81">
        <f t="shared" si="125"/>
        <v>1</v>
      </c>
      <c r="J1648" s="74">
        <f t="shared" si="126"/>
        <v>30.29</v>
      </c>
      <c r="K1648" s="74">
        <f t="shared" si="127"/>
        <v>31.23</v>
      </c>
      <c r="L1648" s="74">
        <f t="shared" si="128"/>
        <v>30.1</v>
      </c>
      <c r="M1648" s="74">
        <f t="shared" si="129"/>
        <v>31.14</v>
      </c>
      <c r="N1648" s="74"/>
    </row>
    <row r="1649" spans="1:14" x14ac:dyDescent="0.25">
      <c r="A1649">
        <v>1634</v>
      </c>
      <c r="B1649" s="225">
        <v>39127</v>
      </c>
      <c r="C1649" s="74">
        <v>29.25</v>
      </c>
      <c r="D1649" s="74">
        <v>30.72</v>
      </c>
      <c r="E1649" s="74">
        <v>29.24</v>
      </c>
      <c r="F1649" s="74">
        <v>30.07</v>
      </c>
      <c r="G1649" s="75">
        <v>5738600</v>
      </c>
      <c r="H1649" s="74">
        <v>30.07</v>
      </c>
      <c r="I1649" s="81">
        <f t="shared" si="125"/>
        <v>1</v>
      </c>
      <c r="J1649" s="74">
        <f t="shared" si="126"/>
        <v>29.25</v>
      </c>
      <c r="K1649" s="74">
        <f t="shared" si="127"/>
        <v>30.72</v>
      </c>
      <c r="L1649" s="74">
        <f t="shared" si="128"/>
        <v>29.24</v>
      </c>
      <c r="M1649" s="74">
        <f t="shared" si="129"/>
        <v>30.07</v>
      </c>
      <c r="N1649" s="74"/>
    </row>
    <row r="1650" spans="1:14" x14ac:dyDescent="0.25">
      <c r="A1650">
        <v>1635</v>
      </c>
      <c r="B1650" s="225">
        <v>39126</v>
      </c>
      <c r="C1650" s="74">
        <v>28.68</v>
      </c>
      <c r="D1650" s="74">
        <v>28.82</v>
      </c>
      <c r="E1650" s="74">
        <v>28.2</v>
      </c>
      <c r="F1650" s="74">
        <v>28.68</v>
      </c>
      <c r="G1650" s="75">
        <v>2119400</v>
      </c>
      <c r="H1650" s="74">
        <v>28.68</v>
      </c>
      <c r="I1650" s="81">
        <f t="shared" si="125"/>
        <v>1</v>
      </c>
      <c r="J1650" s="74">
        <f t="shared" si="126"/>
        <v>28.68</v>
      </c>
      <c r="K1650" s="74">
        <f t="shared" si="127"/>
        <v>28.82</v>
      </c>
      <c r="L1650" s="74">
        <f t="shared" si="128"/>
        <v>28.2</v>
      </c>
      <c r="M1650" s="74">
        <f t="shared" si="129"/>
        <v>28.68</v>
      </c>
      <c r="N1650" s="74"/>
    </row>
    <row r="1651" spans="1:14" x14ac:dyDescent="0.25">
      <c r="A1651">
        <v>1636</v>
      </c>
      <c r="B1651" s="225">
        <v>39125</v>
      </c>
      <c r="C1651" s="74">
        <v>28.8</v>
      </c>
      <c r="D1651" s="74">
        <v>29.2</v>
      </c>
      <c r="E1651" s="74">
        <v>28.28</v>
      </c>
      <c r="F1651" s="74">
        <v>28.5</v>
      </c>
      <c r="G1651" s="75">
        <v>4504400</v>
      </c>
      <c r="H1651" s="74">
        <v>28.5</v>
      </c>
      <c r="I1651" s="81">
        <f t="shared" si="125"/>
        <v>1</v>
      </c>
      <c r="J1651" s="74">
        <f t="shared" si="126"/>
        <v>28.8</v>
      </c>
      <c r="K1651" s="74">
        <f t="shared" si="127"/>
        <v>29.2</v>
      </c>
      <c r="L1651" s="74">
        <f t="shared" si="128"/>
        <v>28.28</v>
      </c>
      <c r="M1651" s="74">
        <f t="shared" si="129"/>
        <v>28.5</v>
      </c>
      <c r="N1651" s="74"/>
    </row>
    <row r="1652" spans="1:14" x14ac:dyDescent="0.25">
      <c r="A1652">
        <v>1637</v>
      </c>
      <c r="B1652" s="225">
        <v>39122</v>
      </c>
      <c r="C1652" s="74">
        <v>28.82</v>
      </c>
      <c r="D1652" s="74">
        <v>28.82</v>
      </c>
      <c r="E1652" s="74">
        <v>28</v>
      </c>
      <c r="F1652" s="74">
        <v>28.29</v>
      </c>
      <c r="G1652" s="75">
        <v>3839400</v>
      </c>
      <c r="H1652" s="74">
        <v>28.29</v>
      </c>
      <c r="I1652" s="81">
        <f t="shared" si="125"/>
        <v>1</v>
      </c>
      <c r="J1652" s="74">
        <f t="shared" si="126"/>
        <v>28.82</v>
      </c>
      <c r="K1652" s="74">
        <f t="shared" si="127"/>
        <v>28.82</v>
      </c>
      <c r="L1652" s="74">
        <f t="shared" si="128"/>
        <v>28</v>
      </c>
      <c r="M1652" s="74">
        <f t="shared" si="129"/>
        <v>28.29</v>
      </c>
      <c r="N1652" s="74"/>
    </row>
    <row r="1653" spans="1:14" x14ac:dyDescent="0.25">
      <c r="A1653">
        <v>1638</v>
      </c>
      <c r="B1653" s="225">
        <v>39121</v>
      </c>
      <c r="C1653" s="74">
        <v>27.2</v>
      </c>
      <c r="D1653" s="74">
        <v>28.81</v>
      </c>
      <c r="E1653" s="74">
        <v>26.96</v>
      </c>
      <c r="F1653" s="74">
        <v>28.71</v>
      </c>
      <c r="G1653" s="75">
        <v>4876700</v>
      </c>
      <c r="H1653" s="74">
        <v>28.71</v>
      </c>
      <c r="I1653" s="81">
        <f t="shared" si="125"/>
        <v>1</v>
      </c>
      <c r="J1653" s="74">
        <f t="shared" si="126"/>
        <v>27.2</v>
      </c>
      <c r="K1653" s="74">
        <f t="shared" si="127"/>
        <v>28.81</v>
      </c>
      <c r="L1653" s="74">
        <f t="shared" si="128"/>
        <v>26.96</v>
      </c>
      <c r="M1653" s="74">
        <f t="shared" si="129"/>
        <v>28.71</v>
      </c>
      <c r="N1653" s="74"/>
    </row>
    <row r="1654" spans="1:14" x14ac:dyDescent="0.25">
      <c r="A1654">
        <v>1639</v>
      </c>
      <c r="B1654" s="225">
        <v>39120</v>
      </c>
      <c r="C1654" s="74">
        <v>27.01</v>
      </c>
      <c r="D1654" s="74">
        <v>27.32</v>
      </c>
      <c r="E1654" s="74">
        <v>26.95</v>
      </c>
      <c r="F1654" s="74">
        <v>27.26</v>
      </c>
      <c r="G1654" s="75">
        <v>3187200</v>
      </c>
      <c r="H1654" s="74">
        <v>27.26</v>
      </c>
      <c r="I1654" s="81">
        <f t="shared" si="125"/>
        <v>1</v>
      </c>
      <c r="J1654" s="74">
        <f t="shared" si="126"/>
        <v>27.01</v>
      </c>
      <c r="K1654" s="74">
        <f t="shared" si="127"/>
        <v>27.32</v>
      </c>
      <c r="L1654" s="74">
        <f t="shared" si="128"/>
        <v>26.95</v>
      </c>
      <c r="M1654" s="74">
        <f t="shared" si="129"/>
        <v>27.26</v>
      </c>
      <c r="N1654" s="74"/>
    </row>
    <row r="1655" spans="1:14" x14ac:dyDescent="0.25">
      <c r="A1655">
        <v>1640</v>
      </c>
      <c r="B1655" s="225">
        <v>39119</v>
      </c>
      <c r="C1655" s="74">
        <v>26.7</v>
      </c>
      <c r="D1655" s="74">
        <v>26.7</v>
      </c>
      <c r="E1655" s="74">
        <v>26.08</v>
      </c>
      <c r="F1655" s="74">
        <v>26.5</v>
      </c>
      <c r="G1655" s="75">
        <v>4189800</v>
      </c>
      <c r="H1655" s="74">
        <v>26.5</v>
      </c>
      <c r="I1655" s="81">
        <f t="shared" si="125"/>
        <v>1</v>
      </c>
      <c r="J1655" s="74">
        <f t="shared" si="126"/>
        <v>26.7</v>
      </c>
      <c r="K1655" s="74">
        <f t="shared" si="127"/>
        <v>26.7</v>
      </c>
      <c r="L1655" s="74">
        <f t="shared" si="128"/>
        <v>26.08</v>
      </c>
      <c r="M1655" s="74">
        <f t="shared" si="129"/>
        <v>26.5</v>
      </c>
      <c r="N1655" s="74"/>
    </row>
    <row r="1656" spans="1:14" x14ac:dyDescent="0.25">
      <c r="A1656">
        <v>1641</v>
      </c>
      <c r="B1656" s="225">
        <v>39118</v>
      </c>
      <c r="C1656" s="74">
        <v>27.45</v>
      </c>
      <c r="D1656" s="74">
        <v>27.7</v>
      </c>
      <c r="E1656" s="74">
        <v>26.73</v>
      </c>
      <c r="F1656" s="74">
        <v>26.82</v>
      </c>
      <c r="G1656" s="75">
        <v>3624800</v>
      </c>
      <c r="H1656" s="74">
        <v>26.82</v>
      </c>
      <c r="I1656" s="81">
        <f t="shared" si="125"/>
        <v>1</v>
      </c>
      <c r="J1656" s="74">
        <f t="shared" si="126"/>
        <v>27.45</v>
      </c>
      <c r="K1656" s="74">
        <f t="shared" si="127"/>
        <v>27.7</v>
      </c>
      <c r="L1656" s="74">
        <f t="shared" si="128"/>
        <v>26.73</v>
      </c>
      <c r="M1656" s="74">
        <f t="shared" si="129"/>
        <v>26.82</v>
      </c>
      <c r="N1656" s="74"/>
    </row>
    <row r="1657" spans="1:14" x14ac:dyDescent="0.25">
      <c r="A1657">
        <v>1642</v>
      </c>
      <c r="B1657" s="225">
        <v>39115</v>
      </c>
      <c r="C1657" s="74">
        <v>27.41</v>
      </c>
      <c r="D1657" s="74">
        <v>28</v>
      </c>
      <c r="E1657" s="74">
        <v>27.33</v>
      </c>
      <c r="F1657" s="74">
        <v>27.52</v>
      </c>
      <c r="G1657" s="75">
        <v>2183600</v>
      </c>
      <c r="H1657" s="74">
        <v>27.52</v>
      </c>
      <c r="I1657" s="81">
        <f t="shared" si="125"/>
        <v>1</v>
      </c>
      <c r="J1657" s="74">
        <f t="shared" si="126"/>
        <v>27.41</v>
      </c>
      <c r="K1657" s="74">
        <f t="shared" si="127"/>
        <v>28</v>
      </c>
      <c r="L1657" s="74">
        <f t="shared" si="128"/>
        <v>27.33</v>
      </c>
      <c r="M1657" s="74">
        <f t="shared" si="129"/>
        <v>27.52</v>
      </c>
      <c r="N1657" s="74"/>
    </row>
    <row r="1658" spans="1:14" x14ac:dyDescent="0.25">
      <c r="A1658">
        <v>1643</v>
      </c>
      <c r="B1658" s="225">
        <v>39114</v>
      </c>
      <c r="C1658" s="74">
        <v>28.1</v>
      </c>
      <c r="D1658" s="74">
        <v>28.18</v>
      </c>
      <c r="E1658" s="74">
        <v>27.11</v>
      </c>
      <c r="F1658" s="74">
        <v>27.4</v>
      </c>
      <c r="G1658" s="75">
        <v>4009400</v>
      </c>
      <c r="H1658" s="74">
        <v>27.4</v>
      </c>
      <c r="I1658" s="81">
        <f t="shared" si="125"/>
        <v>1</v>
      </c>
      <c r="J1658" s="74">
        <f t="shared" si="126"/>
        <v>28.1</v>
      </c>
      <c r="K1658" s="74">
        <f t="shared" si="127"/>
        <v>28.18</v>
      </c>
      <c r="L1658" s="74">
        <f t="shared" si="128"/>
        <v>27.11</v>
      </c>
      <c r="M1658" s="74">
        <f t="shared" si="129"/>
        <v>27.4</v>
      </c>
      <c r="N1658" s="74"/>
    </row>
    <row r="1659" spans="1:14" x14ac:dyDescent="0.25">
      <c r="A1659">
        <v>1644</v>
      </c>
      <c r="B1659" s="225">
        <v>39113</v>
      </c>
      <c r="C1659" s="74">
        <v>28.44</v>
      </c>
      <c r="D1659" s="74">
        <v>28.47</v>
      </c>
      <c r="E1659" s="74">
        <v>27.75</v>
      </c>
      <c r="F1659" s="74">
        <v>28.09</v>
      </c>
      <c r="G1659" s="75">
        <v>1967600</v>
      </c>
      <c r="H1659" s="74">
        <v>28.09</v>
      </c>
      <c r="I1659" s="81">
        <f t="shared" si="125"/>
        <v>1</v>
      </c>
      <c r="J1659" s="74">
        <f t="shared" si="126"/>
        <v>28.44</v>
      </c>
      <c r="K1659" s="74">
        <f t="shared" si="127"/>
        <v>28.47</v>
      </c>
      <c r="L1659" s="74">
        <f t="shared" si="128"/>
        <v>27.75</v>
      </c>
      <c r="M1659" s="74">
        <f t="shared" si="129"/>
        <v>28.09</v>
      </c>
      <c r="N1659" s="74"/>
    </row>
    <row r="1660" spans="1:14" x14ac:dyDescent="0.25">
      <c r="A1660">
        <v>1645</v>
      </c>
      <c r="B1660" s="225">
        <v>39112</v>
      </c>
      <c r="C1660" s="74">
        <v>28.11</v>
      </c>
      <c r="D1660" s="74">
        <v>28.75</v>
      </c>
      <c r="E1660" s="74">
        <v>28.09</v>
      </c>
      <c r="F1660" s="74">
        <v>28.63</v>
      </c>
      <c r="G1660" s="75">
        <v>2009500</v>
      </c>
      <c r="H1660" s="74">
        <v>28.63</v>
      </c>
      <c r="I1660" s="81">
        <f t="shared" si="125"/>
        <v>1</v>
      </c>
      <c r="J1660" s="74">
        <f t="shared" si="126"/>
        <v>28.11</v>
      </c>
      <c r="K1660" s="74">
        <f t="shared" si="127"/>
        <v>28.75</v>
      </c>
      <c r="L1660" s="74">
        <f t="shared" si="128"/>
        <v>28.09</v>
      </c>
      <c r="M1660" s="74">
        <f t="shared" si="129"/>
        <v>28.63</v>
      </c>
      <c r="N1660" s="74"/>
    </row>
    <row r="1661" spans="1:14" x14ac:dyDescent="0.25">
      <c r="A1661">
        <v>1646</v>
      </c>
      <c r="B1661" s="225">
        <v>39111</v>
      </c>
      <c r="C1661" s="74">
        <v>28.74</v>
      </c>
      <c r="D1661" s="74">
        <v>28.78</v>
      </c>
      <c r="E1661" s="74">
        <v>27.33</v>
      </c>
      <c r="F1661" s="74">
        <v>28.06</v>
      </c>
      <c r="G1661" s="75">
        <v>4085000</v>
      </c>
      <c r="H1661" s="74">
        <v>28.06</v>
      </c>
      <c r="I1661" s="81">
        <f t="shared" si="125"/>
        <v>1</v>
      </c>
      <c r="J1661" s="74">
        <f t="shared" si="126"/>
        <v>28.74</v>
      </c>
      <c r="K1661" s="74">
        <f t="shared" si="127"/>
        <v>28.78</v>
      </c>
      <c r="L1661" s="74">
        <f t="shared" si="128"/>
        <v>27.33</v>
      </c>
      <c r="M1661" s="74">
        <f t="shared" si="129"/>
        <v>28.06</v>
      </c>
      <c r="N1661" s="74"/>
    </row>
    <row r="1662" spans="1:14" x14ac:dyDescent="0.25">
      <c r="A1662">
        <v>1647</v>
      </c>
      <c r="B1662" s="225">
        <v>39108</v>
      </c>
      <c r="C1662" s="74">
        <v>28</v>
      </c>
      <c r="D1662" s="74">
        <v>28.86</v>
      </c>
      <c r="E1662" s="74">
        <v>27.91</v>
      </c>
      <c r="F1662" s="74">
        <v>28.78</v>
      </c>
      <c r="G1662" s="75">
        <v>2302400</v>
      </c>
      <c r="H1662" s="74">
        <v>28.78</v>
      </c>
      <c r="I1662" s="81">
        <f t="shared" si="125"/>
        <v>1</v>
      </c>
      <c r="J1662" s="74">
        <f t="shared" si="126"/>
        <v>28</v>
      </c>
      <c r="K1662" s="74">
        <f t="shared" si="127"/>
        <v>28.86</v>
      </c>
      <c r="L1662" s="74">
        <f t="shared" si="128"/>
        <v>27.91</v>
      </c>
      <c r="M1662" s="74">
        <f t="shared" si="129"/>
        <v>28.78</v>
      </c>
      <c r="N1662" s="74"/>
    </row>
    <row r="1663" spans="1:14" x14ac:dyDescent="0.25">
      <c r="A1663">
        <v>1648</v>
      </c>
      <c r="B1663" s="225">
        <v>39107</v>
      </c>
      <c r="C1663" s="74">
        <v>28.36</v>
      </c>
      <c r="D1663" s="74">
        <v>28.63</v>
      </c>
      <c r="E1663" s="74">
        <v>27.9</v>
      </c>
      <c r="F1663" s="74">
        <v>28</v>
      </c>
      <c r="G1663" s="75">
        <v>1324500</v>
      </c>
      <c r="H1663" s="74">
        <v>28</v>
      </c>
      <c r="I1663" s="81">
        <f t="shared" si="125"/>
        <v>1</v>
      </c>
      <c r="J1663" s="74">
        <f t="shared" si="126"/>
        <v>28.36</v>
      </c>
      <c r="K1663" s="74">
        <f t="shared" si="127"/>
        <v>28.63</v>
      </c>
      <c r="L1663" s="74">
        <f t="shared" si="128"/>
        <v>27.9</v>
      </c>
      <c r="M1663" s="74">
        <f t="shared" si="129"/>
        <v>28</v>
      </c>
      <c r="N1663" s="74"/>
    </row>
    <row r="1664" spans="1:14" x14ac:dyDescent="0.25">
      <c r="A1664">
        <v>1649</v>
      </c>
      <c r="B1664" s="225">
        <v>39106</v>
      </c>
      <c r="C1664" s="74">
        <v>28.18</v>
      </c>
      <c r="D1664" s="74">
        <v>28.58</v>
      </c>
      <c r="E1664" s="74">
        <v>27.94</v>
      </c>
      <c r="F1664" s="74">
        <v>28.36</v>
      </c>
      <c r="G1664" s="75">
        <v>1929700</v>
      </c>
      <c r="H1664" s="74">
        <v>28.36</v>
      </c>
      <c r="I1664" s="81">
        <f t="shared" si="125"/>
        <v>1</v>
      </c>
      <c r="J1664" s="74">
        <f t="shared" si="126"/>
        <v>28.18</v>
      </c>
      <c r="K1664" s="74">
        <f t="shared" si="127"/>
        <v>28.58</v>
      </c>
      <c r="L1664" s="74">
        <f t="shared" si="128"/>
        <v>27.94</v>
      </c>
      <c r="M1664" s="74">
        <f t="shared" si="129"/>
        <v>28.36</v>
      </c>
      <c r="N1664" s="74"/>
    </row>
    <row r="1665" spans="1:14" x14ac:dyDescent="0.25">
      <c r="A1665">
        <v>1650</v>
      </c>
      <c r="B1665" s="225">
        <v>39105</v>
      </c>
      <c r="C1665" s="74">
        <v>28</v>
      </c>
      <c r="D1665" s="74">
        <v>28.64</v>
      </c>
      <c r="E1665" s="74">
        <v>27.69</v>
      </c>
      <c r="F1665" s="74">
        <v>28.11</v>
      </c>
      <c r="G1665" s="75">
        <v>2425800</v>
      </c>
      <c r="H1665" s="74">
        <v>28.11</v>
      </c>
      <c r="I1665" s="81">
        <f t="shared" si="125"/>
        <v>1</v>
      </c>
      <c r="J1665" s="74">
        <f t="shared" si="126"/>
        <v>28</v>
      </c>
      <c r="K1665" s="74">
        <f t="shared" si="127"/>
        <v>28.64</v>
      </c>
      <c r="L1665" s="74">
        <f t="shared" si="128"/>
        <v>27.69</v>
      </c>
      <c r="M1665" s="74">
        <f t="shared" si="129"/>
        <v>28.11</v>
      </c>
      <c r="N1665" s="74"/>
    </row>
    <row r="1666" spans="1:14" x14ac:dyDescent="0.25">
      <c r="A1666">
        <v>1651</v>
      </c>
      <c r="B1666" s="225">
        <v>39104</v>
      </c>
      <c r="C1666" s="74">
        <v>28.6</v>
      </c>
      <c r="D1666" s="74">
        <v>28.6</v>
      </c>
      <c r="E1666" s="74">
        <v>27.85</v>
      </c>
      <c r="F1666" s="74">
        <v>28.17</v>
      </c>
      <c r="G1666" s="75">
        <v>2094900</v>
      </c>
      <c r="H1666" s="74">
        <v>28.17</v>
      </c>
      <c r="I1666" s="81">
        <f t="shared" si="125"/>
        <v>1</v>
      </c>
      <c r="J1666" s="74">
        <f t="shared" si="126"/>
        <v>28.6</v>
      </c>
      <c r="K1666" s="74">
        <f t="shared" si="127"/>
        <v>28.6</v>
      </c>
      <c r="L1666" s="74">
        <f t="shared" si="128"/>
        <v>27.85</v>
      </c>
      <c r="M1666" s="74">
        <f t="shared" si="129"/>
        <v>28.17</v>
      </c>
      <c r="N1666" s="74"/>
    </row>
    <row r="1667" spans="1:14" x14ac:dyDescent="0.25">
      <c r="A1667">
        <v>1652</v>
      </c>
      <c r="B1667" s="225">
        <v>39101</v>
      </c>
      <c r="C1667" s="74">
        <v>28.62</v>
      </c>
      <c r="D1667" s="74">
        <v>28.84</v>
      </c>
      <c r="E1667" s="74">
        <v>28.26</v>
      </c>
      <c r="F1667" s="74">
        <v>28.41</v>
      </c>
      <c r="G1667" s="75">
        <v>2456800</v>
      </c>
      <c r="H1667" s="74">
        <v>28.41</v>
      </c>
      <c r="I1667" s="81">
        <f t="shared" si="125"/>
        <v>1</v>
      </c>
      <c r="J1667" s="74">
        <f t="shared" si="126"/>
        <v>28.62</v>
      </c>
      <c r="K1667" s="74">
        <f t="shared" si="127"/>
        <v>28.84</v>
      </c>
      <c r="L1667" s="74">
        <f t="shared" si="128"/>
        <v>28.26</v>
      </c>
      <c r="M1667" s="74">
        <f t="shared" si="129"/>
        <v>28.41</v>
      </c>
      <c r="N1667" s="74"/>
    </row>
    <row r="1668" spans="1:14" x14ac:dyDescent="0.25">
      <c r="A1668">
        <v>1653</v>
      </c>
      <c r="B1668" s="225">
        <v>39100</v>
      </c>
      <c r="C1668" s="74">
        <v>29.71</v>
      </c>
      <c r="D1668" s="74">
        <v>29.77</v>
      </c>
      <c r="E1668" s="74">
        <v>28.25</v>
      </c>
      <c r="F1668" s="74">
        <v>28.42</v>
      </c>
      <c r="G1668" s="75">
        <v>3176900</v>
      </c>
      <c r="H1668" s="74">
        <v>28.42</v>
      </c>
      <c r="I1668" s="81">
        <f t="shared" si="125"/>
        <v>1</v>
      </c>
      <c r="J1668" s="74">
        <f t="shared" si="126"/>
        <v>29.71</v>
      </c>
      <c r="K1668" s="74">
        <f t="shared" si="127"/>
        <v>29.77</v>
      </c>
      <c r="L1668" s="74">
        <f t="shared" si="128"/>
        <v>28.25</v>
      </c>
      <c r="M1668" s="74">
        <f t="shared" si="129"/>
        <v>28.42</v>
      </c>
      <c r="N1668" s="74"/>
    </row>
    <row r="1669" spans="1:14" x14ac:dyDescent="0.25">
      <c r="A1669">
        <v>1654</v>
      </c>
      <c r="B1669" s="225">
        <v>39099</v>
      </c>
      <c r="C1669" s="74">
        <v>30.24</v>
      </c>
      <c r="D1669" s="74">
        <v>30.56</v>
      </c>
      <c r="E1669" s="74">
        <v>29.65</v>
      </c>
      <c r="F1669" s="74">
        <v>29.8</v>
      </c>
      <c r="G1669" s="75">
        <v>3943700</v>
      </c>
      <c r="H1669" s="74">
        <v>29.8</v>
      </c>
      <c r="I1669" s="81">
        <f t="shared" si="125"/>
        <v>1</v>
      </c>
      <c r="J1669" s="74">
        <f t="shared" si="126"/>
        <v>30.24</v>
      </c>
      <c r="K1669" s="74">
        <f t="shared" si="127"/>
        <v>30.56</v>
      </c>
      <c r="L1669" s="74">
        <f t="shared" si="128"/>
        <v>29.65</v>
      </c>
      <c r="M1669" s="74">
        <f t="shared" si="129"/>
        <v>29.8</v>
      </c>
      <c r="N1669" s="74"/>
    </row>
    <row r="1670" spans="1:14" x14ac:dyDescent="0.25">
      <c r="A1670">
        <v>1655</v>
      </c>
      <c r="B1670" s="225">
        <v>39098</v>
      </c>
      <c r="C1670" s="74">
        <v>29.71</v>
      </c>
      <c r="D1670" s="74">
        <v>30.45</v>
      </c>
      <c r="E1670" s="74">
        <v>29.4</v>
      </c>
      <c r="F1670" s="74">
        <v>30.22</v>
      </c>
      <c r="G1670" s="75">
        <v>3463900</v>
      </c>
      <c r="H1670" s="74">
        <v>30.22</v>
      </c>
      <c r="I1670" s="81">
        <f t="shared" si="125"/>
        <v>1</v>
      </c>
      <c r="J1670" s="74">
        <f t="shared" si="126"/>
        <v>29.71</v>
      </c>
      <c r="K1670" s="74">
        <f t="shared" si="127"/>
        <v>30.45</v>
      </c>
      <c r="L1670" s="74">
        <f t="shared" si="128"/>
        <v>29.4</v>
      </c>
      <c r="M1670" s="74">
        <f t="shared" si="129"/>
        <v>30.22</v>
      </c>
      <c r="N1670" s="74"/>
    </row>
    <row r="1671" spans="1:14" x14ac:dyDescent="0.25">
      <c r="A1671">
        <v>1656</v>
      </c>
      <c r="B1671" s="225">
        <v>39094</v>
      </c>
      <c r="C1671" s="74">
        <v>29.55</v>
      </c>
      <c r="D1671" s="74">
        <v>29.89</v>
      </c>
      <c r="E1671" s="74">
        <v>29.34</v>
      </c>
      <c r="F1671" s="74">
        <v>29.78</v>
      </c>
      <c r="G1671" s="75">
        <v>1973200</v>
      </c>
      <c r="H1671" s="74">
        <v>29.78</v>
      </c>
      <c r="I1671" s="81">
        <f t="shared" si="125"/>
        <v>1</v>
      </c>
      <c r="J1671" s="74">
        <f t="shared" si="126"/>
        <v>29.55</v>
      </c>
      <c r="K1671" s="74">
        <f t="shared" si="127"/>
        <v>29.89</v>
      </c>
      <c r="L1671" s="74">
        <f t="shared" si="128"/>
        <v>29.34</v>
      </c>
      <c r="M1671" s="74">
        <f t="shared" si="129"/>
        <v>29.78</v>
      </c>
      <c r="N1671" s="74"/>
    </row>
    <row r="1672" spans="1:14" x14ac:dyDescent="0.25">
      <c r="A1672">
        <v>1657</v>
      </c>
      <c r="B1672" s="225">
        <v>39093</v>
      </c>
      <c r="C1672" s="74">
        <v>28.91</v>
      </c>
      <c r="D1672" s="74">
        <v>29.53</v>
      </c>
      <c r="E1672" s="74">
        <v>28.69</v>
      </c>
      <c r="F1672" s="74">
        <v>29.51</v>
      </c>
      <c r="G1672" s="75">
        <v>2084700</v>
      </c>
      <c r="H1672" s="74">
        <v>29.51</v>
      </c>
      <c r="I1672" s="81">
        <f t="shared" si="125"/>
        <v>1</v>
      </c>
      <c r="J1672" s="74">
        <f t="shared" si="126"/>
        <v>28.91</v>
      </c>
      <c r="K1672" s="74">
        <f t="shared" si="127"/>
        <v>29.53</v>
      </c>
      <c r="L1672" s="74">
        <f t="shared" si="128"/>
        <v>28.69</v>
      </c>
      <c r="M1672" s="74">
        <f t="shared" si="129"/>
        <v>29.51</v>
      </c>
      <c r="N1672" s="74"/>
    </row>
    <row r="1673" spans="1:14" x14ac:dyDescent="0.25">
      <c r="A1673">
        <v>1658</v>
      </c>
      <c r="B1673" s="225">
        <v>39092</v>
      </c>
      <c r="C1673" s="74">
        <v>29.03</v>
      </c>
      <c r="D1673" s="74">
        <v>29.19</v>
      </c>
      <c r="E1673" s="74">
        <v>28.6</v>
      </c>
      <c r="F1673" s="74">
        <v>28.84</v>
      </c>
      <c r="G1673" s="75">
        <v>2174100</v>
      </c>
      <c r="H1673" s="74">
        <v>28.84</v>
      </c>
      <c r="I1673" s="81">
        <f t="shared" si="125"/>
        <v>1</v>
      </c>
      <c r="J1673" s="74">
        <f t="shared" si="126"/>
        <v>29.03</v>
      </c>
      <c r="K1673" s="74">
        <f t="shared" si="127"/>
        <v>29.19</v>
      </c>
      <c r="L1673" s="74">
        <f t="shared" si="128"/>
        <v>28.6</v>
      </c>
      <c r="M1673" s="74">
        <f t="shared" si="129"/>
        <v>28.84</v>
      </c>
      <c r="N1673" s="74"/>
    </row>
    <row r="1674" spans="1:14" x14ac:dyDescent="0.25">
      <c r="A1674">
        <v>1659</v>
      </c>
      <c r="B1674" s="225">
        <v>39091</v>
      </c>
      <c r="C1674" s="74">
        <v>28.87</v>
      </c>
      <c r="D1674" s="74">
        <v>29.47</v>
      </c>
      <c r="E1674" s="74">
        <v>28.56</v>
      </c>
      <c r="F1674" s="74">
        <v>29.27</v>
      </c>
      <c r="G1674" s="75">
        <v>3419600</v>
      </c>
      <c r="H1674" s="74">
        <v>29.27</v>
      </c>
      <c r="I1674" s="81">
        <f t="shared" si="125"/>
        <v>1</v>
      </c>
      <c r="J1674" s="74">
        <f t="shared" si="126"/>
        <v>28.87</v>
      </c>
      <c r="K1674" s="74">
        <f t="shared" si="127"/>
        <v>29.47</v>
      </c>
      <c r="L1674" s="74">
        <f t="shared" si="128"/>
        <v>28.56</v>
      </c>
      <c r="M1674" s="74">
        <f t="shared" si="129"/>
        <v>29.27</v>
      </c>
      <c r="N1674" s="74"/>
    </row>
    <row r="1675" spans="1:14" x14ac:dyDescent="0.25">
      <c r="A1675">
        <v>1660</v>
      </c>
      <c r="B1675" s="225">
        <v>39090</v>
      </c>
      <c r="C1675" s="74">
        <v>30</v>
      </c>
      <c r="D1675" s="74">
        <v>30</v>
      </c>
      <c r="E1675" s="74">
        <v>28.49</v>
      </c>
      <c r="F1675" s="74">
        <v>28.66</v>
      </c>
      <c r="G1675" s="75">
        <v>3451800</v>
      </c>
      <c r="H1675" s="74">
        <v>28.66</v>
      </c>
      <c r="I1675" s="81">
        <f t="shared" si="125"/>
        <v>1</v>
      </c>
      <c r="J1675" s="74">
        <f t="shared" si="126"/>
        <v>30</v>
      </c>
      <c r="K1675" s="74">
        <f t="shared" si="127"/>
        <v>30</v>
      </c>
      <c r="L1675" s="74">
        <f t="shared" si="128"/>
        <v>28.49</v>
      </c>
      <c r="M1675" s="74">
        <f t="shared" si="129"/>
        <v>28.66</v>
      </c>
      <c r="N1675" s="74"/>
    </row>
    <row r="1676" spans="1:14" x14ac:dyDescent="0.25">
      <c r="A1676">
        <v>1661</v>
      </c>
      <c r="B1676" s="225">
        <v>39087</v>
      </c>
      <c r="C1676" s="74">
        <v>28.39</v>
      </c>
      <c r="D1676" s="74">
        <v>29.87</v>
      </c>
      <c r="E1676" s="74">
        <v>28.01</v>
      </c>
      <c r="F1676" s="74">
        <v>29.29</v>
      </c>
      <c r="G1676" s="75">
        <v>4636500</v>
      </c>
      <c r="H1676" s="74">
        <v>29.29</v>
      </c>
      <c r="I1676" s="81">
        <f t="shared" si="125"/>
        <v>1</v>
      </c>
      <c r="J1676" s="74">
        <f t="shared" si="126"/>
        <v>28.39</v>
      </c>
      <c r="K1676" s="74">
        <f t="shared" si="127"/>
        <v>29.87</v>
      </c>
      <c r="L1676" s="74">
        <f t="shared" si="128"/>
        <v>28.01</v>
      </c>
      <c r="M1676" s="74">
        <f t="shared" si="129"/>
        <v>29.29</v>
      </c>
      <c r="N1676" s="74"/>
    </row>
    <row r="1677" spans="1:14" x14ac:dyDescent="0.25">
      <c r="A1677">
        <v>1662</v>
      </c>
      <c r="B1677" s="225">
        <v>39086</v>
      </c>
      <c r="C1677" s="74">
        <v>27.65</v>
      </c>
      <c r="D1677" s="74">
        <v>28.98</v>
      </c>
      <c r="E1677" s="74">
        <v>27.22</v>
      </c>
      <c r="F1677" s="74">
        <v>28.85</v>
      </c>
      <c r="G1677" s="75">
        <v>2779400</v>
      </c>
      <c r="H1677" s="74">
        <v>28.85</v>
      </c>
      <c r="I1677" s="81">
        <f t="shared" si="125"/>
        <v>1</v>
      </c>
      <c r="J1677" s="74">
        <f t="shared" si="126"/>
        <v>27.65</v>
      </c>
      <c r="K1677" s="74">
        <f t="shared" si="127"/>
        <v>28.98</v>
      </c>
      <c r="L1677" s="74">
        <f t="shared" si="128"/>
        <v>27.22</v>
      </c>
      <c r="M1677" s="74">
        <f t="shared" si="129"/>
        <v>28.85</v>
      </c>
      <c r="N1677" s="74"/>
    </row>
    <row r="1678" spans="1:14" x14ac:dyDescent="0.25">
      <c r="A1678">
        <v>1663</v>
      </c>
      <c r="B1678" s="225">
        <v>39085</v>
      </c>
      <c r="C1678" s="74">
        <v>28.02</v>
      </c>
      <c r="D1678" s="74">
        <v>28.74</v>
      </c>
      <c r="E1678" s="74">
        <v>27.08</v>
      </c>
      <c r="F1678" s="74">
        <v>27.65</v>
      </c>
      <c r="G1678" s="75">
        <v>2901300</v>
      </c>
      <c r="H1678" s="74">
        <v>27.65</v>
      </c>
      <c r="I1678" s="81">
        <f t="shared" si="125"/>
        <v>1</v>
      </c>
      <c r="J1678" s="74">
        <f t="shared" si="126"/>
        <v>28.02</v>
      </c>
      <c r="K1678" s="74">
        <f t="shared" si="127"/>
        <v>28.74</v>
      </c>
      <c r="L1678" s="74">
        <f t="shared" si="128"/>
        <v>27.08</v>
      </c>
      <c r="M1678" s="74">
        <f t="shared" si="129"/>
        <v>27.65</v>
      </c>
      <c r="N1678" s="74"/>
    </row>
    <row r="1679" spans="1:14" x14ac:dyDescent="0.25">
      <c r="A1679">
        <v>1664</v>
      </c>
      <c r="B1679" s="225">
        <v>39080</v>
      </c>
      <c r="C1679" s="74">
        <v>28.49</v>
      </c>
      <c r="D1679" s="74">
        <v>28.74</v>
      </c>
      <c r="E1679" s="74">
        <v>27.71</v>
      </c>
      <c r="F1679" s="74">
        <v>27.71</v>
      </c>
      <c r="G1679" s="75">
        <v>1475400</v>
      </c>
      <c r="H1679" s="74">
        <v>27.71</v>
      </c>
      <c r="I1679" s="81">
        <f t="shared" si="125"/>
        <v>1</v>
      </c>
      <c r="J1679" s="74">
        <f t="shared" si="126"/>
        <v>28.49</v>
      </c>
      <c r="K1679" s="74">
        <f t="shared" si="127"/>
        <v>28.74</v>
      </c>
      <c r="L1679" s="74">
        <f t="shared" si="128"/>
        <v>27.71</v>
      </c>
      <c r="M1679" s="74">
        <f t="shared" si="129"/>
        <v>27.71</v>
      </c>
      <c r="N1679" s="74"/>
    </row>
    <row r="1680" spans="1:14" x14ac:dyDescent="0.25">
      <c r="A1680">
        <v>1665</v>
      </c>
      <c r="B1680" s="225">
        <v>39079</v>
      </c>
      <c r="C1680" s="74">
        <v>28.23</v>
      </c>
      <c r="D1680" s="74">
        <v>28.57</v>
      </c>
      <c r="E1680" s="74">
        <v>28.12</v>
      </c>
      <c r="F1680" s="74">
        <v>28.32</v>
      </c>
      <c r="G1680" s="75">
        <v>1341100</v>
      </c>
      <c r="H1680" s="74">
        <v>28.32</v>
      </c>
      <c r="I1680" s="81">
        <f t="shared" si="125"/>
        <v>1</v>
      </c>
      <c r="J1680" s="74">
        <f t="shared" si="126"/>
        <v>28.23</v>
      </c>
      <c r="K1680" s="74">
        <f t="shared" si="127"/>
        <v>28.57</v>
      </c>
      <c r="L1680" s="74">
        <f t="shared" si="128"/>
        <v>28.12</v>
      </c>
      <c r="M1680" s="74">
        <f t="shared" si="129"/>
        <v>28.32</v>
      </c>
      <c r="N1680" s="74"/>
    </row>
    <row r="1681" spans="1:14" x14ac:dyDescent="0.25">
      <c r="A1681">
        <v>1666</v>
      </c>
      <c r="B1681" s="225">
        <v>39078</v>
      </c>
      <c r="C1681" s="74">
        <v>27.62</v>
      </c>
      <c r="D1681" s="74">
        <v>28.21</v>
      </c>
      <c r="E1681" s="74">
        <v>27.62</v>
      </c>
      <c r="F1681" s="74">
        <v>28.14</v>
      </c>
      <c r="G1681" s="75">
        <v>1649300</v>
      </c>
      <c r="H1681" s="74">
        <v>28.14</v>
      </c>
      <c r="I1681" s="81">
        <f t="shared" ref="I1681:I1744" si="130">H1681/F1681</f>
        <v>1</v>
      </c>
      <c r="J1681" s="74">
        <f t="shared" ref="J1681:J1744" si="131">ROUND($I1681*C1681,2)</f>
        <v>27.62</v>
      </c>
      <c r="K1681" s="74">
        <f t="shared" ref="K1681:K1744" si="132">ROUND($I1681*D1681,2)</f>
        <v>28.21</v>
      </c>
      <c r="L1681" s="74">
        <f t="shared" ref="L1681:L1744" si="133">ROUND($I1681*E1681,2)</f>
        <v>27.62</v>
      </c>
      <c r="M1681" s="74">
        <f t="shared" ref="M1681:M1744" si="134">ROUND($I1681*F1681,2)</f>
        <v>28.14</v>
      </c>
      <c r="N1681" s="74"/>
    </row>
    <row r="1682" spans="1:14" x14ac:dyDescent="0.25">
      <c r="A1682">
        <v>1667</v>
      </c>
      <c r="B1682" s="225">
        <v>39077</v>
      </c>
      <c r="C1682" s="74">
        <v>27.54</v>
      </c>
      <c r="D1682" s="74">
        <v>28.09</v>
      </c>
      <c r="E1682" s="74">
        <v>27.36</v>
      </c>
      <c r="F1682" s="74">
        <v>27.6</v>
      </c>
      <c r="G1682" s="75">
        <v>944800</v>
      </c>
      <c r="H1682" s="74">
        <v>27.6</v>
      </c>
      <c r="I1682" s="81">
        <f t="shared" si="130"/>
        <v>1</v>
      </c>
      <c r="J1682" s="74">
        <f t="shared" si="131"/>
        <v>27.54</v>
      </c>
      <c r="K1682" s="74">
        <f t="shared" si="132"/>
        <v>28.09</v>
      </c>
      <c r="L1682" s="74">
        <f t="shared" si="133"/>
        <v>27.36</v>
      </c>
      <c r="M1682" s="74">
        <f t="shared" si="134"/>
        <v>27.6</v>
      </c>
      <c r="N1682" s="74"/>
    </row>
    <row r="1683" spans="1:14" x14ac:dyDescent="0.25">
      <c r="A1683">
        <v>1668</v>
      </c>
      <c r="B1683" s="225">
        <v>39073</v>
      </c>
      <c r="C1683" s="74">
        <v>28.14</v>
      </c>
      <c r="D1683" s="74">
        <v>28.29</v>
      </c>
      <c r="E1683" s="74">
        <v>27.56</v>
      </c>
      <c r="F1683" s="74">
        <v>27.64</v>
      </c>
      <c r="G1683" s="75">
        <v>939800</v>
      </c>
      <c r="H1683" s="74">
        <v>27.64</v>
      </c>
      <c r="I1683" s="81">
        <f t="shared" si="130"/>
        <v>1</v>
      </c>
      <c r="J1683" s="74">
        <f t="shared" si="131"/>
        <v>28.14</v>
      </c>
      <c r="K1683" s="74">
        <f t="shared" si="132"/>
        <v>28.29</v>
      </c>
      <c r="L1683" s="74">
        <f t="shared" si="133"/>
        <v>27.56</v>
      </c>
      <c r="M1683" s="74">
        <f t="shared" si="134"/>
        <v>27.64</v>
      </c>
      <c r="N1683" s="74"/>
    </row>
    <row r="1684" spans="1:14" x14ac:dyDescent="0.25">
      <c r="A1684">
        <v>1669</v>
      </c>
      <c r="B1684" s="225">
        <v>39072</v>
      </c>
      <c r="C1684" s="74">
        <v>28.48</v>
      </c>
      <c r="D1684" s="74">
        <v>28.64</v>
      </c>
      <c r="E1684" s="74">
        <v>28</v>
      </c>
      <c r="F1684" s="74">
        <v>28.14</v>
      </c>
      <c r="G1684" s="75">
        <v>1958500</v>
      </c>
      <c r="H1684" s="74">
        <v>28.14</v>
      </c>
      <c r="I1684" s="81">
        <f t="shared" si="130"/>
        <v>1</v>
      </c>
      <c r="J1684" s="74">
        <f t="shared" si="131"/>
        <v>28.48</v>
      </c>
      <c r="K1684" s="74">
        <f t="shared" si="132"/>
        <v>28.64</v>
      </c>
      <c r="L1684" s="74">
        <f t="shared" si="133"/>
        <v>28</v>
      </c>
      <c r="M1684" s="74">
        <f t="shared" si="134"/>
        <v>28.14</v>
      </c>
      <c r="N1684" s="74"/>
    </row>
    <row r="1685" spans="1:14" x14ac:dyDescent="0.25">
      <c r="A1685">
        <v>1670</v>
      </c>
      <c r="B1685" s="225">
        <v>39071</v>
      </c>
      <c r="C1685" s="74">
        <v>28.02</v>
      </c>
      <c r="D1685" s="74">
        <v>29.01</v>
      </c>
      <c r="E1685" s="74">
        <v>28</v>
      </c>
      <c r="F1685" s="74">
        <v>28.55</v>
      </c>
      <c r="G1685" s="75">
        <v>3095400</v>
      </c>
      <c r="H1685" s="74">
        <v>28.55</v>
      </c>
      <c r="I1685" s="81">
        <f t="shared" si="130"/>
        <v>1</v>
      </c>
      <c r="J1685" s="74">
        <f t="shared" si="131"/>
        <v>28.02</v>
      </c>
      <c r="K1685" s="74">
        <f t="shared" si="132"/>
        <v>29.01</v>
      </c>
      <c r="L1685" s="74">
        <f t="shared" si="133"/>
        <v>28</v>
      </c>
      <c r="M1685" s="74">
        <f t="shared" si="134"/>
        <v>28.55</v>
      </c>
      <c r="N1685" s="74"/>
    </row>
    <row r="1686" spans="1:14" x14ac:dyDescent="0.25">
      <c r="A1686">
        <v>1671</v>
      </c>
      <c r="B1686" s="225">
        <v>39070</v>
      </c>
      <c r="C1686" s="74">
        <v>27.88</v>
      </c>
      <c r="D1686" s="74">
        <v>28.23</v>
      </c>
      <c r="E1686" s="74">
        <v>27.38</v>
      </c>
      <c r="F1686" s="74">
        <v>27.69</v>
      </c>
      <c r="G1686" s="75">
        <v>2402900</v>
      </c>
      <c r="H1686" s="74">
        <v>27.69</v>
      </c>
      <c r="I1686" s="81">
        <f t="shared" si="130"/>
        <v>1</v>
      </c>
      <c r="J1686" s="74">
        <f t="shared" si="131"/>
        <v>27.88</v>
      </c>
      <c r="K1686" s="74">
        <f t="shared" si="132"/>
        <v>28.23</v>
      </c>
      <c r="L1686" s="74">
        <f t="shared" si="133"/>
        <v>27.38</v>
      </c>
      <c r="M1686" s="74">
        <f t="shared" si="134"/>
        <v>27.69</v>
      </c>
      <c r="N1686" s="74"/>
    </row>
    <row r="1687" spans="1:14" x14ac:dyDescent="0.25">
      <c r="A1687">
        <v>1672</v>
      </c>
      <c r="B1687" s="225">
        <v>39069</v>
      </c>
      <c r="C1687" s="74">
        <v>28.93</v>
      </c>
      <c r="D1687" s="74">
        <v>29.04</v>
      </c>
      <c r="E1687" s="74">
        <v>27.66</v>
      </c>
      <c r="F1687" s="74">
        <v>27.88</v>
      </c>
      <c r="G1687" s="75">
        <v>3307100</v>
      </c>
      <c r="H1687" s="74">
        <v>27.88</v>
      </c>
      <c r="I1687" s="81">
        <f t="shared" si="130"/>
        <v>1</v>
      </c>
      <c r="J1687" s="74">
        <f t="shared" si="131"/>
        <v>28.93</v>
      </c>
      <c r="K1687" s="74">
        <f t="shared" si="132"/>
        <v>29.04</v>
      </c>
      <c r="L1687" s="74">
        <f t="shared" si="133"/>
        <v>27.66</v>
      </c>
      <c r="M1687" s="74">
        <f t="shared" si="134"/>
        <v>27.88</v>
      </c>
      <c r="N1687" s="74"/>
    </row>
    <row r="1688" spans="1:14" x14ac:dyDescent="0.25">
      <c r="A1688">
        <v>1673</v>
      </c>
      <c r="B1688" s="225">
        <v>39066</v>
      </c>
      <c r="C1688" s="74">
        <v>27.87</v>
      </c>
      <c r="D1688" s="74">
        <v>29.73</v>
      </c>
      <c r="E1688" s="74">
        <v>27.87</v>
      </c>
      <c r="F1688" s="74">
        <v>28.81</v>
      </c>
      <c r="G1688" s="75">
        <v>8569800</v>
      </c>
      <c r="H1688" s="74">
        <v>28.81</v>
      </c>
      <c r="I1688" s="81">
        <f t="shared" si="130"/>
        <v>1</v>
      </c>
      <c r="J1688" s="74">
        <f t="shared" si="131"/>
        <v>27.87</v>
      </c>
      <c r="K1688" s="74">
        <f t="shared" si="132"/>
        <v>29.73</v>
      </c>
      <c r="L1688" s="74">
        <f t="shared" si="133"/>
        <v>27.87</v>
      </c>
      <c r="M1688" s="74">
        <f t="shared" si="134"/>
        <v>28.81</v>
      </c>
      <c r="N1688" s="74"/>
    </row>
    <row r="1689" spans="1:14" x14ac:dyDescent="0.25">
      <c r="A1689">
        <v>1674</v>
      </c>
      <c r="B1689" s="225">
        <v>39065</v>
      </c>
      <c r="C1689" s="74">
        <v>27.23</v>
      </c>
      <c r="D1689" s="74">
        <v>28.15</v>
      </c>
      <c r="E1689" s="74">
        <v>26.63</v>
      </c>
      <c r="F1689" s="74">
        <v>27.83</v>
      </c>
      <c r="G1689" s="75">
        <v>12532600</v>
      </c>
      <c r="H1689" s="74">
        <v>27.83</v>
      </c>
      <c r="I1689" s="81">
        <f t="shared" si="130"/>
        <v>1</v>
      </c>
      <c r="J1689" s="74">
        <f t="shared" si="131"/>
        <v>27.23</v>
      </c>
      <c r="K1689" s="74">
        <f t="shared" si="132"/>
        <v>28.15</v>
      </c>
      <c r="L1689" s="74">
        <f t="shared" si="133"/>
        <v>26.63</v>
      </c>
      <c r="M1689" s="74">
        <f t="shared" si="134"/>
        <v>27.83</v>
      </c>
      <c r="N1689" s="74"/>
    </row>
    <row r="1690" spans="1:14" x14ac:dyDescent="0.25">
      <c r="A1690">
        <v>1675</v>
      </c>
      <c r="B1690" s="225">
        <v>39064</v>
      </c>
      <c r="C1690" s="74">
        <v>24.5</v>
      </c>
      <c r="D1690" s="74">
        <v>25.57</v>
      </c>
      <c r="E1690" s="74">
        <v>24.5</v>
      </c>
      <c r="F1690" s="74">
        <v>24.96</v>
      </c>
      <c r="G1690" s="75">
        <v>2679300</v>
      </c>
      <c r="H1690" s="74">
        <v>24.96</v>
      </c>
      <c r="I1690" s="81">
        <f t="shared" si="130"/>
        <v>1</v>
      </c>
      <c r="J1690" s="74">
        <f t="shared" si="131"/>
        <v>24.5</v>
      </c>
      <c r="K1690" s="74">
        <f t="shared" si="132"/>
        <v>25.57</v>
      </c>
      <c r="L1690" s="74">
        <f t="shared" si="133"/>
        <v>24.5</v>
      </c>
      <c r="M1690" s="74">
        <f t="shared" si="134"/>
        <v>24.96</v>
      </c>
      <c r="N1690" s="74"/>
    </row>
    <row r="1691" spans="1:14" x14ac:dyDescent="0.25">
      <c r="A1691">
        <v>1676</v>
      </c>
      <c r="B1691" s="225">
        <v>39063</v>
      </c>
      <c r="C1691" s="74">
        <v>25.33</v>
      </c>
      <c r="D1691" s="74">
        <v>25.45</v>
      </c>
      <c r="E1691" s="74">
        <v>24.56</v>
      </c>
      <c r="F1691" s="74">
        <v>24.74</v>
      </c>
      <c r="G1691" s="75">
        <v>1763900</v>
      </c>
      <c r="H1691" s="74">
        <v>24.74</v>
      </c>
      <c r="I1691" s="81">
        <f t="shared" si="130"/>
        <v>1</v>
      </c>
      <c r="J1691" s="74">
        <f t="shared" si="131"/>
        <v>25.33</v>
      </c>
      <c r="K1691" s="74">
        <f t="shared" si="132"/>
        <v>25.45</v>
      </c>
      <c r="L1691" s="74">
        <f t="shared" si="133"/>
        <v>24.56</v>
      </c>
      <c r="M1691" s="74">
        <f t="shared" si="134"/>
        <v>24.74</v>
      </c>
      <c r="N1691" s="74"/>
    </row>
    <row r="1692" spans="1:14" x14ac:dyDescent="0.25">
      <c r="A1692">
        <v>1677</v>
      </c>
      <c r="B1692" s="225">
        <v>39062</v>
      </c>
      <c r="C1692" s="74">
        <v>25.21</v>
      </c>
      <c r="D1692" s="74">
        <v>25.87</v>
      </c>
      <c r="E1692" s="74">
        <v>25.19</v>
      </c>
      <c r="F1692" s="74">
        <v>25.28</v>
      </c>
      <c r="G1692" s="75">
        <v>1780400</v>
      </c>
      <c r="H1692" s="74">
        <v>25.28</v>
      </c>
      <c r="I1692" s="81">
        <f t="shared" si="130"/>
        <v>1</v>
      </c>
      <c r="J1692" s="74">
        <f t="shared" si="131"/>
        <v>25.21</v>
      </c>
      <c r="K1692" s="74">
        <f t="shared" si="132"/>
        <v>25.87</v>
      </c>
      <c r="L1692" s="74">
        <f t="shared" si="133"/>
        <v>25.19</v>
      </c>
      <c r="M1692" s="74">
        <f t="shared" si="134"/>
        <v>25.28</v>
      </c>
      <c r="N1692" s="74"/>
    </row>
    <row r="1693" spans="1:14" x14ac:dyDescent="0.25">
      <c r="A1693">
        <v>1678</v>
      </c>
      <c r="B1693" s="225">
        <v>39059</v>
      </c>
      <c r="C1693" s="74">
        <v>25.65</v>
      </c>
      <c r="D1693" s="74">
        <v>25.68</v>
      </c>
      <c r="E1693" s="74">
        <v>25.04</v>
      </c>
      <c r="F1693" s="74">
        <v>25.37</v>
      </c>
      <c r="G1693" s="75">
        <v>1756100</v>
      </c>
      <c r="H1693" s="74">
        <v>25.37</v>
      </c>
      <c r="I1693" s="81">
        <f t="shared" si="130"/>
        <v>1</v>
      </c>
      <c r="J1693" s="74">
        <f t="shared" si="131"/>
        <v>25.65</v>
      </c>
      <c r="K1693" s="74">
        <f t="shared" si="132"/>
        <v>25.68</v>
      </c>
      <c r="L1693" s="74">
        <f t="shared" si="133"/>
        <v>25.04</v>
      </c>
      <c r="M1693" s="74">
        <f t="shared" si="134"/>
        <v>25.37</v>
      </c>
      <c r="N1693" s="74"/>
    </row>
    <row r="1694" spans="1:14" x14ac:dyDescent="0.25">
      <c r="A1694">
        <v>1679</v>
      </c>
      <c r="B1694" s="225">
        <v>39058</v>
      </c>
      <c r="C1694" s="74">
        <v>26.5</v>
      </c>
      <c r="D1694" s="74">
        <v>26.7</v>
      </c>
      <c r="E1694" s="74">
        <v>25.33</v>
      </c>
      <c r="F1694" s="74">
        <v>25.51</v>
      </c>
      <c r="G1694" s="75">
        <v>3677900</v>
      </c>
      <c r="H1694" s="74">
        <v>25.51</v>
      </c>
      <c r="I1694" s="81">
        <f t="shared" si="130"/>
        <v>1</v>
      </c>
      <c r="J1694" s="74">
        <f t="shared" si="131"/>
        <v>26.5</v>
      </c>
      <c r="K1694" s="74">
        <f t="shared" si="132"/>
        <v>26.7</v>
      </c>
      <c r="L1694" s="74">
        <f t="shared" si="133"/>
        <v>25.33</v>
      </c>
      <c r="M1694" s="74">
        <f t="shared" si="134"/>
        <v>25.51</v>
      </c>
      <c r="N1694" s="74"/>
    </row>
    <row r="1695" spans="1:14" x14ac:dyDescent="0.25">
      <c r="A1695">
        <v>1680</v>
      </c>
      <c r="B1695" s="225">
        <v>39057</v>
      </c>
      <c r="C1695" s="74">
        <v>25.07</v>
      </c>
      <c r="D1695" s="74">
        <v>27.14</v>
      </c>
      <c r="E1695" s="74">
        <v>25.07</v>
      </c>
      <c r="F1695" s="74">
        <v>26.63</v>
      </c>
      <c r="G1695" s="75">
        <v>6415500</v>
      </c>
      <c r="H1695" s="74">
        <v>26.63</v>
      </c>
      <c r="I1695" s="81">
        <f t="shared" si="130"/>
        <v>1</v>
      </c>
      <c r="J1695" s="74">
        <f t="shared" si="131"/>
        <v>25.07</v>
      </c>
      <c r="K1695" s="74">
        <f t="shared" si="132"/>
        <v>27.14</v>
      </c>
      <c r="L1695" s="74">
        <f t="shared" si="133"/>
        <v>25.07</v>
      </c>
      <c r="M1695" s="74">
        <f t="shared" si="134"/>
        <v>26.63</v>
      </c>
      <c r="N1695" s="74"/>
    </row>
    <row r="1696" spans="1:14" x14ac:dyDescent="0.25">
      <c r="A1696">
        <v>1681</v>
      </c>
      <c r="B1696" s="225">
        <v>39056</v>
      </c>
      <c r="C1696" s="74">
        <v>24.92</v>
      </c>
      <c r="D1696" s="74">
        <v>25.52</v>
      </c>
      <c r="E1696" s="74">
        <v>24.88</v>
      </c>
      <c r="F1696" s="74">
        <v>24.95</v>
      </c>
      <c r="G1696" s="75">
        <v>1302600</v>
      </c>
      <c r="H1696" s="74">
        <v>24.95</v>
      </c>
      <c r="I1696" s="81">
        <f t="shared" si="130"/>
        <v>1</v>
      </c>
      <c r="J1696" s="74">
        <f t="shared" si="131"/>
        <v>24.92</v>
      </c>
      <c r="K1696" s="74">
        <f t="shared" si="132"/>
        <v>25.52</v>
      </c>
      <c r="L1696" s="74">
        <f t="shared" si="133"/>
        <v>24.88</v>
      </c>
      <c r="M1696" s="74">
        <f t="shared" si="134"/>
        <v>24.95</v>
      </c>
      <c r="N1696" s="74"/>
    </row>
    <row r="1697" spans="1:14" x14ac:dyDescent="0.25">
      <c r="A1697">
        <v>1682</v>
      </c>
      <c r="B1697" s="225">
        <v>39055</v>
      </c>
      <c r="C1697" s="74">
        <v>24.82</v>
      </c>
      <c r="D1697" s="74">
        <v>24.96</v>
      </c>
      <c r="E1697" s="74">
        <v>24.39</v>
      </c>
      <c r="F1697" s="74">
        <v>24.69</v>
      </c>
      <c r="G1697" s="75">
        <v>1783200</v>
      </c>
      <c r="H1697" s="74">
        <v>24.69</v>
      </c>
      <c r="I1697" s="81">
        <f t="shared" si="130"/>
        <v>1</v>
      </c>
      <c r="J1697" s="74">
        <f t="shared" si="131"/>
        <v>24.82</v>
      </c>
      <c r="K1697" s="74">
        <f t="shared" si="132"/>
        <v>24.96</v>
      </c>
      <c r="L1697" s="74">
        <f t="shared" si="133"/>
        <v>24.39</v>
      </c>
      <c r="M1697" s="74">
        <f t="shared" si="134"/>
        <v>24.69</v>
      </c>
      <c r="N1697" s="74"/>
    </row>
    <row r="1698" spans="1:14" x14ac:dyDescent="0.25">
      <c r="A1698">
        <v>1683</v>
      </c>
      <c r="B1698" s="225">
        <v>39052</v>
      </c>
      <c r="C1698" s="74">
        <v>25.17</v>
      </c>
      <c r="D1698" s="74">
        <v>25.31</v>
      </c>
      <c r="E1698" s="74">
        <v>24.41</v>
      </c>
      <c r="F1698" s="74">
        <v>24.87</v>
      </c>
      <c r="G1698" s="75">
        <v>1175100</v>
      </c>
      <c r="H1698" s="74">
        <v>24.87</v>
      </c>
      <c r="I1698" s="81">
        <f t="shared" si="130"/>
        <v>1</v>
      </c>
      <c r="J1698" s="74">
        <f t="shared" si="131"/>
        <v>25.17</v>
      </c>
      <c r="K1698" s="74">
        <f t="shared" si="132"/>
        <v>25.31</v>
      </c>
      <c r="L1698" s="74">
        <f t="shared" si="133"/>
        <v>24.41</v>
      </c>
      <c r="M1698" s="74">
        <f t="shared" si="134"/>
        <v>24.87</v>
      </c>
      <c r="N1698" s="74"/>
    </row>
    <row r="1699" spans="1:14" x14ac:dyDescent="0.25">
      <c r="A1699">
        <v>1684</v>
      </c>
      <c r="B1699" s="225">
        <v>39051</v>
      </c>
      <c r="C1699" s="74">
        <v>25.26</v>
      </c>
      <c r="D1699" s="74">
        <v>25.55</v>
      </c>
      <c r="E1699" s="74">
        <v>24.94</v>
      </c>
      <c r="F1699" s="74">
        <v>25.14</v>
      </c>
      <c r="G1699" s="75">
        <v>2306500</v>
      </c>
      <c r="H1699" s="74">
        <v>25.14</v>
      </c>
      <c r="I1699" s="81">
        <f t="shared" si="130"/>
        <v>1</v>
      </c>
      <c r="J1699" s="74">
        <f t="shared" si="131"/>
        <v>25.26</v>
      </c>
      <c r="K1699" s="74">
        <f t="shared" si="132"/>
        <v>25.55</v>
      </c>
      <c r="L1699" s="74">
        <f t="shared" si="133"/>
        <v>24.94</v>
      </c>
      <c r="M1699" s="74">
        <f t="shared" si="134"/>
        <v>25.14</v>
      </c>
      <c r="N1699" s="74"/>
    </row>
    <row r="1700" spans="1:14" x14ac:dyDescent="0.25">
      <c r="A1700">
        <v>1685</v>
      </c>
      <c r="B1700" s="225">
        <v>39050</v>
      </c>
      <c r="C1700" s="74">
        <v>25.6</v>
      </c>
      <c r="D1700" s="74">
        <v>26</v>
      </c>
      <c r="E1700" s="74">
        <v>25.2</v>
      </c>
      <c r="F1700" s="74">
        <v>25.31</v>
      </c>
      <c r="G1700" s="75">
        <v>1803900</v>
      </c>
      <c r="H1700" s="74">
        <v>25.31</v>
      </c>
      <c r="I1700" s="81">
        <f t="shared" si="130"/>
        <v>1</v>
      </c>
      <c r="J1700" s="74">
        <f t="shared" si="131"/>
        <v>25.6</v>
      </c>
      <c r="K1700" s="74">
        <f t="shared" si="132"/>
        <v>26</v>
      </c>
      <c r="L1700" s="74">
        <f t="shared" si="133"/>
        <v>25.2</v>
      </c>
      <c r="M1700" s="74">
        <f t="shared" si="134"/>
        <v>25.31</v>
      </c>
      <c r="N1700" s="74"/>
    </row>
    <row r="1701" spans="1:14" x14ac:dyDescent="0.25">
      <c r="A1701">
        <v>1686</v>
      </c>
      <c r="B1701" s="225">
        <v>39049</v>
      </c>
      <c r="C1701" s="74">
        <v>25</v>
      </c>
      <c r="D1701" s="74">
        <v>25.52</v>
      </c>
      <c r="E1701" s="74">
        <v>24.91</v>
      </c>
      <c r="F1701" s="74">
        <v>25.38</v>
      </c>
      <c r="G1701" s="75">
        <v>2079000</v>
      </c>
      <c r="H1701" s="74">
        <v>25.38</v>
      </c>
      <c r="I1701" s="81">
        <f t="shared" si="130"/>
        <v>1</v>
      </c>
      <c r="J1701" s="74">
        <f t="shared" si="131"/>
        <v>25</v>
      </c>
      <c r="K1701" s="74">
        <f t="shared" si="132"/>
        <v>25.52</v>
      </c>
      <c r="L1701" s="74">
        <f t="shared" si="133"/>
        <v>24.91</v>
      </c>
      <c r="M1701" s="74">
        <f t="shared" si="134"/>
        <v>25.38</v>
      </c>
      <c r="N1701" s="74"/>
    </row>
    <row r="1702" spans="1:14" x14ac:dyDescent="0.25">
      <c r="A1702">
        <v>1687</v>
      </c>
      <c r="B1702" s="225">
        <v>39048</v>
      </c>
      <c r="C1702" s="74">
        <v>25.71</v>
      </c>
      <c r="D1702" s="74">
        <v>26.17</v>
      </c>
      <c r="E1702" s="74">
        <v>25.02</v>
      </c>
      <c r="F1702" s="74">
        <v>25.19</v>
      </c>
      <c r="G1702" s="75">
        <v>1914300</v>
      </c>
      <c r="H1702" s="74">
        <v>25.19</v>
      </c>
      <c r="I1702" s="81">
        <f t="shared" si="130"/>
        <v>1</v>
      </c>
      <c r="J1702" s="74">
        <f t="shared" si="131"/>
        <v>25.71</v>
      </c>
      <c r="K1702" s="74">
        <f t="shared" si="132"/>
        <v>26.17</v>
      </c>
      <c r="L1702" s="74">
        <f t="shared" si="133"/>
        <v>25.02</v>
      </c>
      <c r="M1702" s="74">
        <f t="shared" si="134"/>
        <v>25.19</v>
      </c>
      <c r="N1702" s="74"/>
    </row>
    <row r="1703" spans="1:14" x14ac:dyDescent="0.25">
      <c r="A1703">
        <v>1688</v>
      </c>
      <c r="B1703" s="225">
        <v>39045</v>
      </c>
      <c r="C1703" s="74">
        <v>26.03</v>
      </c>
      <c r="D1703" s="74">
        <v>26.25</v>
      </c>
      <c r="E1703" s="74">
        <v>25.6</v>
      </c>
      <c r="F1703" s="74">
        <v>25.88</v>
      </c>
      <c r="G1703" s="75">
        <v>1479700</v>
      </c>
      <c r="H1703" s="74">
        <v>25.88</v>
      </c>
      <c r="I1703" s="81">
        <f t="shared" si="130"/>
        <v>1</v>
      </c>
      <c r="J1703" s="74">
        <f t="shared" si="131"/>
        <v>26.03</v>
      </c>
      <c r="K1703" s="74">
        <f t="shared" si="132"/>
        <v>26.25</v>
      </c>
      <c r="L1703" s="74">
        <f t="shared" si="133"/>
        <v>25.6</v>
      </c>
      <c r="M1703" s="74">
        <f t="shared" si="134"/>
        <v>25.88</v>
      </c>
      <c r="N1703" s="74"/>
    </row>
    <row r="1704" spans="1:14" x14ac:dyDescent="0.25">
      <c r="A1704">
        <v>1689</v>
      </c>
      <c r="B1704" s="225">
        <v>39043</v>
      </c>
      <c r="C1704" s="74">
        <v>24.76</v>
      </c>
      <c r="D1704" s="74">
        <v>26.38</v>
      </c>
      <c r="E1704" s="74">
        <v>24.65</v>
      </c>
      <c r="F1704" s="74">
        <v>26.11</v>
      </c>
      <c r="G1704" s="75">
        <v>2613000</v>
      </c>
      <c r="H1704" s="74">
        <v>26.11</v>
      </c>
      <c r="I1704" s="81">
        <f t="shared" si="130"/>
        <v>1</v>
      </c>
      <c r="J1704" s="74">
        <f t="shared" si="131"/>
        <v>24.76</v>
      </c>
      <c r="K1704" s="74">
        <f t="shared" si="132"/>
        <v>26.38</v>
      </c>
      <c r="L1704" s="74">
        <f t="shared" si="133"/>
        <v>24.65</v>
      </c>
      <c r="M1704" s="74">
        <f t="shared" si="134"/>
        <v>26.11</v>
      </c>
      <c r="N1704" s="74"/>
    </row>
    <row r="1705" spans="1:14" x14ac:dyDescent="0.25">
      <c r="A1705">
        <v>1690</v>
      </c>
      <c r="B1705" s="225">
        <v>39042</v>
      </c>
      <c r="C1705" s="74">
        <v>24.93</v>
      </c>
      <c r="D1705" s="74">
        <v>25.12</v>
      </c>
      <c r="E1705" s="74">
        <v>24.76</v>
      </c>
      <c r="F1705" s="74">
        <v>24.81</v>
      </c>
      <c r="G1705" s="75">
        <v>1420200</v>
      </c>
      <c r="H1705" s="74">
        <v>24.81</v>
      </c>
      <c r="I1705" s="81">
        <f t="shared" si="130"/>
        <v>1</v>
      </c>
      <c r="J1705" s="74">
        <f t="shared" si="131"/>
        <v>24.93</v>
      </c>
      <c r="K1705" s="74">
        <f t="shared" si="132"/>
        <v>25.12</v>
      </c>
      <c r="L1705" s="74">
        <f t="shared" si="133"/>
        <v>24.76</v>
      </c>
      <c r="M1705" s="74">
        <f t="shared" si="134"/>
        <v>24.81</v>
      </c>
      <c r="N1705" s="74"/>
    </row>
    <row r="1706" spans="1:14" x14ac:dyDescent="0.25">
      <c r="A1706">
        <v>1691</v>
      </c>
      <c r="B1706" s="225">
        <v>39041</v>
      </c>
      <c r="C1706" s="74">
        <v>24.71</v>
      </c>
      <c r="D1706" s="74">
        <v>25.08</v>
      </c>
      <c r="E1706" s="74">
        <v>24.4</v>
      </c>
      <c r="F1706" s="74">
        <v>24.84</v>
      </c>
      <c r="G1706" s="75">
        <v>1548700</v>
      </c>
      <c r="H1706" s="74">
        <v>24.84</v>
      </c>
      <c r="I1706" s="81">
        <f t="shared" si="130"/>
        <v>1</v>
      </c>
      <c r="J1706" s="74">
        <f t="shared" si="131"/>
        <v>24.71</v>
      </c>
      <c r="K1706" s="74">
        <f t="shared" si="132"/>
        <v>25.08</v>
      </c>
      <c r="L1706" s="74">
        <f t="shared" si="133"/>
        <v>24.4</v>
      </c>
      <c r="M1706" s="74">
        <f t="shared" si="134"/>
        <v>24.84</v>
      </c>
      <c r="N1706" s="74"/>
    </row>
    <row r="1707" spans="1:14" x14ac:dyDescent="0.25">
      <c r="A1707">
        <v>1692</v>
      </c>
      <c r="B1707" s="225">
        <v>39038</v>
      </c>
      <c r="C1707" s="74">
        <v>24.43</v>
      </c>
      <c r="D1707" s="74">
        <v>24.88</v>
      </c>
      <c r="E1707" s="74">
        <v>24.35</v>
      </c>
      <c r="F1707" s="74">
        <v>24.85</v>
      </c>
      <c r="G1707" s="75">
        <v>2267800</v>
      </c>
      <c r="H1707" s="74">
        <v>24.85</v>
      </c>
      <c r="I1707" s="81">
        <f t="shared" si="130"/>
        <v>1</v>
      </c>
      <c r="J1707" s="74">
        <f t="shared" si="131"/>
        <v>24.43</v>
      </c>
      <c r="K1707" s="74">
        <f t="shared" si="132"/>
        <v>24.88</v>
      </c>
      <c r="L1707" s="74">
        <f t="shared" si="133"/>
        <v>24.35</v>
      </c>
      <c r="M1707" s="74">
        <f t="shared" si="134"/>
        <v>24.85</v>
      </c>
      <c r="N1707" s="74"/>
    </row>
    <row r="1708" spans="1:14" x14ac:dyDescent="0.25">
      <c r="A1708">
        <v>1693</v>
      </c>
      <c r="B1708" s="225">
        <v>39037</v>
      </c>
      <c r="C1708" s="74">
        <v>23.79</v>
      </c>
      <c r="D1708" s="74">
        <v>24.76</v>
      </c>
      <c r="E1708" s="74">
        <v>23.56</v>
      </c>
      <c r="F1708" s="74">
        <v>24.68</v>
      </c>
      <c r="G1708" s="75">
        <v>4148100</v>
      </c>
      <c r="H1708" s="74">
        <v>24.68</v>
      </c>
      <c r="I1708" s="81">
        <f t="shared" si="130"/>
        <v>1</v>
      </c>
      <c r="J1708" s="74">
        <f t="shared" si="131"/>
        <v>23.79</v>
      </c>
      <c r="K1708" s="74">
        <f t="shared" si="132"/>
        <v>24.76</v>
      </c>
      <c r="L1708" s="74">
        <f t="shared" si="133"/>
        <v>23.56</v>
      </c>
      <c r="M1708" s="74">
        <f t="shared" si="134"/>
        <v>24.68</v>
      </c>
      <c r="N1708" s="74"/>
    </row>
    <row r="1709" spans="1:14" x14ac:dyDescent="0.25">
      <c r="A1709">
        <v>1694</v>
      </c>
      <c r="B1709" s="225">
        <v>39036</v>
      </c>
      <c r="C1709" s="74">
        <v>23.56</v>
      </c>
      <c r="D1709" s="74">
        <v>23.92</v>
      </c>
      <c r="E1709" s="74">
        <v>23.38</v>
      </c>
      <c r="F1709" s="74">
        <v>23.5</v>
      </c>
      <c r="G1709" s="75">
        <v>2432800</v>
      </c>
      <c r="H1709" s="74">
        <v>23.5</v>
      </c>
      <c r="I1709" s="81">
        <f t="shared" si="130"/>
        <v>1</v>
      </c>
      <c r="J1709" s="74">
        <f t="shared" si="131"/>
        <v>23.56</v>
      </c>
      <c r="K1709" s="74">
        <f t="shared" si="132"/>
        <v>23.92</v>
      </c>
      <c r="L1709" s="74">
        <f t="shared" si="133"/>
        <v>23.38</v>
      </c>
      <c r="M1709" s="74">
        <f t="shared" si="134"/>
        <v>23.5</v>
      </c>
      <c r="N1709" s="74"/>
    </row>
    <row r="1710" spans="1:14" x14ac:dyDescent="0.25">
      <c r="A1710">
        <v>1695</v>
      </c>
      <c r="B1710" s="225">
        <v>39035</v>
      </c>
      <c r="C1710" s="74">
        <v>22.84</v>
      </c>
      <c r="D1710" s="74">
        <v>23.59</v>
      </c>
      <c r="E1710" s="74">
        <v>22.79</v>
      </c>
      <c r="F1710" s="74">
        <v>23.46</v>
      </c>
      <c r="G1710" s="75">
        <v>2243600</v>
      </c>
      <c r="H1710" s="74">
        <v>23.46</v>
      </c>
      <c r="I1710" s="81">
        <f t="shared" si="130"/>
        <v>1</v>
      </c>
      <c r="J1710" s="74">
        <f t="shared" si="131"/>
        <v>22.84</v>
      </c>
      <c r="K1710" s="74">
        <f t="shared" si="132"/>
        <v>23.59</v>
      </c>
      <c r="L1710" s="74">
        <f t="shared" si="133"/>
        <v>22.79</v>
      </c>
      <c r="M1710" s="74">
        <f t="shared" si="134"/>
        <v>23.46</v>
      </c>
      <c r="N1710" s="74"/>
    </row>
    <row r="1711" spans="1:14" x14ac:dyDescent="0.25">
      <c r="A1711">
        <v>1696</v>
      </c>
      <c r="B1711" s="225">
        <v>39034</v>
      </c>
      <c r="C1711" s="74">
        <v>23.01</v>
      </c>
      <c r="D1711" s="74">
        <v>23.16</v>
      </c>
      <c r="E1711" s="74">
        <v>22.76</v>
      </c>
      <c r="F1711" s="74">
        <v>22.92</v>
      </c>
      <c r="G1711" s="75">
        <v>1772500</v>
      </c>
      <c r="H1711" s="74">
        <v>22.92</v>
      </c>
      <c r="I1711" s="81">
        <f t="shared" si="130"/>
        <v>1</v>
      </c>
      <c r="J1711" s="74">
        <f t="shared" si="131"/>
        <v>23.01</v>
      </c>
      <c r="K1711" s="74">
        <f t="shared" si="132"/>
        <v>23.16</v>
      </c>
      <c r="L1711" s="74">
        <f t="shared" si="133"/>
        <v>22.76</v>
      </c>
      <c r="M1711" s="74">
        <f t="shared" si="134"/>
        <v>22.92</v>
      </c>
      <c r="N1711" s="74"/>
    </row>
    <row r="1712" spans="1:14" x14ac:dyDescent="0.25">
      <c r="A1712">
        <v>1697</v>
      </c>
      <c r="B1712" s="225">
        <v>39031</v>
      </c>
      <c r="C1712" s="74">
        <v>22.9</v>
      </c>
      <c r="D1712" s="74">
        <v>23.18</v>
      </c>
      <c r="E1712" s="74">
        <v>22.63</v>
      </c>
      <c r="F1712" s="74">
        <v>22.96</v>
      </c>
      <c r="G1712" s="75">
        <v>2221900</v>
      </c>
      <c r="H1712" s="74">
        <v>22.96</v>
      </c>
      <c r="I1712" s="81">
        <f t="shared" si="130"/>
        <v>1</v>
      </c>
      <c r="J1712" s="74">
        <f t="shared" si="131"/>
        <v>22.9</v>
      </c>
      <c r="K1712" s="74">
        <f t="shared" si="132"/>
        <v>23.18</v>
      </c>
      <c r="L1712" s="74">
        <f t="shared" si="133"/>
        <v>22.63</v>
      </c>
      <c r="M1712" s="74">
        <f t="shared" si="134"/>
        <v>22.96</v>
      </c>
      <c r="N1712" s="74"/>
    </row>
    <row r="1713" spans="1:14" x14ac:dyDescent="0.25">
      <c r="A1713">
        <v>1698</v>
      </c>
      <c r="B1713" s="225">
        <v>39030</v>
      </c>
      <c r="C1713" s="74">
        <v>23.42</v>
      </c>
      <c r="D1713" s="74">
        <v>23.93</v>
      </c>
      <c r="E1713" s="74">
        <v>22.68</v>
      </c>
      <c r="F1713" s="74">
        <v>22.71</v>
      </c>
      <c r="G1713" s="75">
        <v>3120300</v>
      </c>
      <c r="H1713" s="74">
        <v>22.71</v>
      </c>
      <c r="I1713" s="81">
        <f t="shared" si="130"/>
        <v>1</v>
      </c>
      <c r="J1713" s="74">
        <f t="shared" si="131"/>
        <v>23.42</v>
      </c>
      <c r="K1713" s="74">
        <f t="shared" si="132"/>
        <v>23.93</v>
      </c>
      <c r="L1713" s="74">
        <f t="shared" si="133"/>
        <v>22.68</v>
      </c>
      <c r="M1713" s="74">
        <f t="shared" si="134"/>
        <v>22.71</v>
      </c>
      <c r="N1713" s="74"/>
    </row>
    <row r="1714" spans="1:14" x14ac:dyDescent="0.25">
      <c r="A1714">
        <v>1699</v>
      </c>
      <c r="B1714" s="225">
        <v>39029</v>
      </c>
      <c r="C1714" s="74">
        <v>23.42</v>
      </c>
      <c r="D1714" s="74">
        <v>23.45</v>
      </c>
      <c r="E1714" s="74">
        <v>22.7</v>
      </c>
      <c r="F1714" s="74">
        <v>22.84</v>
      </c>
      <c r="G1714" s="75">
        <v>1530800</v>
      </c>
      <c r="H1714" s="74">
        <v>22.84</v>
      </c>
      <c r="I1714" s="81">
        <f t="shared" si="130"/>
        <v>1</v>
      </c>
      <c r="J1714" s="74">
        <f t="shared" si="131"/>
        <v>23.42</v>
      </c>
      <c r="K1714" s="74">
        <f t="shared" si="132"/>
        <v>23.45</v>
      </c>
      <c r="L1714" s="74">
        <f t="shared" si="133"/>
        <v>22.7</v>
      </c>
      <c r="M1714" s="74">
        <f t="shared" si="134"/>
        <v>22.84</v>
      </c>
      <c r="N1714" s="74"/>
    </row>
    <row r="1715" spans="1:14" x14ac:dyDescent="0.25">
      <c r="A1715">
        <v>1700</v>
      </c>
      <c r="B1715" s="225">
        <v>39028</v>
      </c>
      <c r="C1715" s="74">
        <v>23.59</v>
      </c>
      <c r="D1715" s="74">
        <v>23.82</v>
      </c>
      <c r="E1715" s="74">
        <v>23.35</v>
      </c>
      <c r="F1715" s="74">
        <v>23.41</v>
      </c>
      <c r="G1715" s="75">
        <v>1196600</v>
      </c>
      <c r="H1715" s="74">
        <v>23.41</v>
      </c>
      <c r="I1715" s="81">
        <f t="shared" si="130"/>
        <v>1</v>
      </c>
      <c r="J1715" s="74">
        <f t="shared" si="131"/>
        <v>23.59</v>
      </c>
      <c r="K1715" s="74">
        <f t="shared" si="132"/>
        <v>23.82</v>
      </c>
      <c r="L1715" s="74">
        <f t="shared" si="133"/>
        <v>23.35</v>
      </c>
      <c r="M1715" s="74">
        <f t="shared" si="134"/>
        <v>23.41</v>
      </c>
      <c r="N1715" s="74"/>
    </row>
    <row r="1716" spans="1:14" x14ac:dyDescent="0.25">
      <c r="A1716">
        <v>1701</v>
      </c>
      <c r="B1716" s="225">
        <v>39027</v>
      </c>
      <c r="C1716" s="74">
        <v>22.75</v>
      </c>
      <c r="D1716" s="74">
        <v>23.63</v>
      </c>
      <c r="E1716" s="74">
        <v>22.64</v>
      </c>
      <c r="F1716" s="74">
        <v>23.34</v>
      </c>
      <c r="G1716" s="75">
        <v>1772700</v>
      </c>
      <c r="H1716" s="74">
        <v>23.34</v>
      </c>
      <c r="I1716" s="81">
        <f t="shared" si="130"/>
        <v>1</v>
      </c>
      <c r="J1716" s="74">
        <f t="shared" si="131"/>
        <v>22.75</v>
      </c>
      <c r="K1716" s="74">
        <f t="shared" si="132"/>
        <v>23.63</v>
      </c>
      <c r="L1716" s="74">
        <f t="shared" si="133"/>
        <v>22.64</v>
      </c>
      <c r="M1716" s="74">
        <f t="shared" si="134"/>
        <v>23.34</v>
      </c>
      <c r="N1716" s="74"/>
    </row>
    <row r="1717" spans="1:14" x14ac:dyDescent="0.25">
      <c r="A1717">
        <v>1702</v>
      </c>
      <c r="B1717" s="225">
        <v>39024</v>
      </c>
      <c r="C1717" s="74">
        <v>22.45</v>
      </c>
      <c r="D1717" s="74">
        <v>23.09</v>
      </c>
      <c r="E1717" s="74">
        <v>22.42</v>
      </c>
      <c r="F1717" s="74">
        <v>22.61</v>
      </c>
      <c r="G1717" s="75">
        <v>2109100</v>
      </c>
      <c r="H1717" s="74">
        <v>22.61</v>
      </c>
      <c r="I1717" s="81">
        <f t="shared" si="130"/>
        <v>1</v>
      </c>
      <c r="J1717" s="74">
        <f t="shared" si="131"/>
        <v>22.45</v>
      </c>
      <c r="K1717" s="74">
        <f t="shared" si="132"/>
        <v>23.09</v>
      </c>
      <c r="L1717" s="74">
        <f t="shared" si="133"/>
        <v>22.42</v>
      </c>
      <c r="M1717" s="74">
        <f t="shared" si="134"/>
        <v>22.61</v>
      </c>
      <c r="N1717" s="74"/>
    </row>
    <row r="1718" spans="1:14" x14ac:dyDescent="0.25">
      <c r="A1718">
        <v>1703</v>
      </c>
      <c r="B1718" s="225">
        <v>39023</v>
      </c>
      <c r="C1718" s="74">
        <v>22.15</v>
      </c>
      <c r="D1718" s="74">
        <v>22.53</v>
      </c>
      <c r="E1718" s="74">
        <v>22.04</v>
      </c>
      <c r="F1718" s="74">
        <v>22.13</v>
      </c>
      <c r="G1718" s="75">
        <v>1650700</v>
      </c>
      <c r="H1718" s="74">
        <v>22.13</v>
      </c>
      <c r="I1718" s="81">
        <f t="shared" si="130"/>
        <v>1</v>
      </c>
      <c r="J1718" s="74">
        <f t="shared" si="131"/>
        <v>22.15</v>
      </c>
      <c r="K1718" s="74">
        <f t="shared" si="132"/>
        <v>22.53</v>
      </c>
      <c r="L1718" s="74">
        <f t="shared" si="133"/>
        <v>22.04</v>
      </c>
      <c r="M1718" s="74">
        <f t="shared" si="134"/>
        <v>22.13</v>
      </c>
      <c r="N1718" s="74"/>
    </row>
    <row r="1719" spans="1:14" x14ac:dyDescent="0.25">
      <c r="A1719">
        <v>1704</v>
      </c>
      <c r="B1719" s="225">
        <v>39022</v>
      </c>
      <c r="C1719" s="74">
        <v>23.53</v>
      </c>
      <c r="D1719" s="74">
        <v>23.58</v>
      </c>
      <c r="E1719" s="74">
        <v>22.14</v>
      </c>
      <c r="F1719" s="74">
        <v>22.17</v>
      </c>
      <c r="G1719" s="75">
        <v>2347300</v>
      </c>
      <c r="H1719" s="74">
        <v>22.17</v>
      </c>
      <c r="I1719" s="81">
        <f t="shared" si="130"/>
        <v>1</v>
      </c>
      <c r="J1719" s="74">
        <f t="shared" si="131"/>
        <v>23.53</v>
      </c>
      <c r="K1719" s="74">
        <f t="shared" si="132"/>
        <v>23.58</v>
      </c>
      <c r="L1719" s="74">
        <f t="shared" si="133"/>
        <v>22.14</v>
      </c>
      <c r="M1719" s="74">
        <f t="shared" si="134"/>
        <v>22.17</v>
      </c>
      <c r="N1719" s="74"/>
    </row>
    <row r="1720" spans="1:14" x14ac:dyDescent="0.25">
      <c r="A1720">
        <v>1705</v>
      </c>
      <c r="B1720" s="225">
        <v>39021</v>
      </c>
      <c r="C1720" s="74">
        <v>23.61</v>
      </c>
      <c r="D1720" s="74">
        <v>23.86</v>
      </c>
      <c r="E1720" s="74">
        <v>23.31</v>
      </c>
      <c r="F1720" s="74">
        <v>23.51</v>
      </c>
      <c r="G1720" s="75">
        <v>1695400</v>
      </c>
      <c r="H1720" s="74">
        <v>23.51</v>
      </c>
      <c r="I1720" s="81">
        <f t="shared" si="130"/>
        <v>1</v>
      </c>
      <c r="J1720" s="74">
        <f t="shared" si="131"/>
        <v>23.61</v>
      </c>
      <c r="K1720" s="74">
        <f t="shared" si="132"/>
        <v>23.86</v>
      </c>
      <c r="L1720" s="74">
        <f t="shared" si="133"/>
        <v>23.31</v>
      </c>
      <c r="M1720" s="74">
        <f t="shared" si="134"/>
        <v>23.51</v>
      </c>
      <c r="N1720" s="74"/>
    </row>
    <row r="1721" spans="1:14" x14ac:dyDescent="0.25">
      <c r="A1721">
        <v>1706</v>
      </c>
      <c r="B1721" s="225">
        <v>39020</v>
      </c>
      <c r="C1721" s="74">
        <v>23.48</v>
      </c>
      <c r="D1721" s="74">
        <v>23.97</v>
      </c>
      <c r="E1721" s="74">
        <v>23.31</v>
      </c>
      <c r="F1721" s="74">
        <v>23.63</v>
      </c>
      <c r="G1721" s="75">
        <v>2481500</v>
      </c>
      <c r="H1721" s="74">
        <v>23.63</v>
      </c>
      <c r="I1721" s="81">
        <f t="shared" si="130"/>
        <v>1</v>
      </c>
      <c r="J1721" s="74">
        <f t="shared" si="131"/>
        <v>23.48</v>
      </c>
      <c r="K1721" s="74">
        <f t="shared" si="132"/>
        <v>23.97</v>
      </c>
      <c r="L1721" s="74">
        <f t="shared" si="133"/>
        <v>23.31</v>
      </c>
      <c r="M1721" s="74">
        <f t="shared" si="134"/>
        <v>23.63</v>
      </c>
      <c r="N1721" s="74"/>
    </row>
    <row r="1722" spans="1:14" x14ac:dyDescent="0.25">
      <c r="A1722">
        <v>1707</v>
      </c>
      <c r="B1722" s="225">
        <v>39017</v>
      </c>
      <c r="C1722" s="74">
        <v>24.14</v>
      </c>
      <c r="D1722" s="74">
        <v>24.14</v>
      </c>
      <c r="E1722" s="74">
        <v>23.49</v>
      </c>
      <c r="F1722" s="74">
        <v>23.59</v>
      </c>
      <c r="G1722" s="75">
        <v>2303900</v>
      </c>
      <c r="H1722" s="74">
        <v>23.59</v>
      </c>
      <c r="I1722" s="81">
        <f t="shared" si="130"/>
        <v>1</v>
      </c>
      <c r="J1722" s="74">
        <f t="shared" si="131"/>
        <v>24.14</v>
      </c>
      <c r="K1722" s="74">
        <f t="shared" si="132"/>
        <v>24.14</v>
      </c>
      <c r="L1722" s="74">
        <f t="shared" si="133"/>
        <v>23.49</v>
      </c>
      <c r="M1722" s="74">
        <f t="shared" si="134"/>
        <v>23.59</v>
      </c>
      <c r="N1722" s="74"/>
    </row>
    <row r="1723" spans="1:14" x14ac:dyDescent="0.25">
      <c r="A1723">
        <v>1708</v>
      </c>
      <c r="B1723" s="225">
        <v>39016</v>
      </c>
      <c r="C1723" s="74">
        <v>23.16</v>
      </c>
      <c r="D1723" s="74">
        <v>24.15</v>
      </c>
      <c r="E1723" s="74">
        <v>23.09</v>
      </c>
      <c r="F1723" s="74">
        <v>24.06</v>
      </c>
      <c r="G1723" s="75">
        <v>1758900</v>
      </c>
      <c r="H1723" s="74">
        <v>24.06</v>
      </c>
      <c r="I1723" s="81">
        <f t="shared" si="130"/>
        <v>1</v>
      </c>
      <c r="J1723" s="74">
        <f t="shared" si="131"/>
        <v>23.16</v>
      </c>
      <c r="K1723" s="74">
        <f t="shared" si="132"/>
        <v>24.15</v>
      </c>
      <c r="L1723" s="74">
        <f t="shared" si="133"/>
        <v>23.09</v>
      </c>
      <c r="M1723" s="74">
        <f t="shared" si="134"/>
        <v>24.06</v>
      </c>
      <c r="N1723" s="74"/>
    </row>
    <row r="1724" spans="1:14" x14ac:dyDescent="0.25">
      <c r="A1724">
        <v>1709</v>
      </c>
      <c r="B1724" s="225">
        <v>39015</v>
      </c>
      <c r="C1724" s="74">
        <v>23.33</v>
      </c>
      <c r="D1724" s="74">
        <v>23.58</v>
      </c>
      <c r="E1724" s="74">
        <v>23.08</v>
      </c>
      <c r="F1724" s="74">
        <v>23.29</v>
      </c>
      <c r="G1724" s="75">
        <v>2514600</v>
      </c>
      <c r="H1724" s="74">
        <v>23.29</v>
      </c>
      <c r="I1724" s="81">
        <f t="shared" si="130"/>
        <v>1</v>
      </c>
      <c r="J1724" s="74">
        <f t="shared" si="131"/>
        <v>23.33</v>
      </c>
      <c r="K1724" s="74">
        <f t="shared" si="132"/>
        <v>23.58</v>
      </c>
      <c r="L1724" s="74">
        <f t="shared" si="133"/>
        <v>23.08</v>
      </c>
      <c r="M1724" s="74">
        <f t="shared" si="134"/>
        <v>23.29</v>
      </c>
      <c r="N1724" s="74"/>
    </row>
    <row r="1725" spans="1:14" x14ac:dyDescent="0.25">
      <c r="A1725">
        <v>1710</v>
      </c>
      <c r="B1725" s="225">
        <v>39014</v>
      </c>
      <c r="C1725" s="74">
        <v>24.86</v>
      </c>
      <c r="D1725" s="74">
        <v>24.9</v>
      </c>
      <c r="E1725" s="74">
        <v>23.12</v>
      </c>
      <c r="F1725" s="74">
        <v>23.46</v>
      </c>
      <c r="G1725" s="75">
        <v>3248300</v>
      </c>
      <c r="H1725" s="74">
        <v>23.46</v>
      </c>
      <c r="I1725" s="81">
        <f t="shared" si="130"/>
        <v>1</v>
      </c>
      <c r="J1725" s="74">
        <f t="shared" si="131"/>
        <v>24.86</v>
      </c>
      <c r="K1725" s="74">
        <f t="shared" si="132"/>
        <v>24.9</v>
      </c>
      <c r="L1725" s="74">
        <f t="shared" si="133"/>
        <v>23.12</v>
      </c>
      <c r="M1725" s="74">
        <f t="shared" si="134"/>
        <v>23.46</v>
      </c>
      <c r="N1725" s="74"/>
    </row>
    <row r="1726" spans="1:14" x14ac:dyDescent="0.25">
      <c r="A1726">
        <v>1711</v>
      </c>
      <c r="B1726" s="225">
        <v>39013</v>
      </c>
      <c r="C1726" s="74">
        <v>24.72</v>
      </c>
      <c r="D1726" s="74">
        <v>25.6</v>
      </c>
      <c r="E1726" s="74">
        <v>24.68</v>
      </c>
      <c r="F1726" s="74">
        <v>24.94</v>
      </c>
      <c r="G1726" s="75">
        <v>1892600</v>
      </c>
      <c r="H1726" s="74">
        <v>24.94</v>
      </c>
      <c r="I1726" s="81">
        <f t="shared" si="130"/>
        <v>1</v>
      </c>
      <c r="J1726" s="74">
        <f t="shared" si="131"/>
        <v>24.72</v>
      </c>
      <c r="K1726" s="74">
        <f t="shared" si="132"/>
        <v>25.6</v>
      </c>
      <c r="L1726" s="74">
        <f t="shared" si="133"/>
        <v>24.68</v>
      </c>
      <c r="M1726" s="74">
        <f t="shared" si="134"/>
        <v>24.94</v>
      </c>
      <c r="N1726" s="74"/>
    </row>
    <row r="1727" spans="1:14" x14ac:dyDescent="0.25">
      <c r="A1727">
        <v>1712</v>
      </c>
      <c r="B1727" s="225">
        <v>39010</v>
      </c>
      <c r="C1727" s="74">
        <v>25.12</v>
      </c>
      <c r="D1727" s="74">
        <v>25.23</v>
      </c>
      <c r="E1727" s="74">
        <v>24.56</v>
      </c>
      <c r="F1727" s="74">
        <v>24.88</v>
      </c>
      <c r="G1727" s="75">
        <v>1045400</v>
      </c>
      <c r="H1727" s="74">
        <v>24.88</v>
      </c>
      <c r="I1727" s="81">
        <f t="shared" si="130"/>
        <v>1</v>
      </c>
      <c r="J1727" s="74">
        <f t="shared" si="131"/>
        <v>25.12</v>
      </c>
      <c r="K1727" s="74">
        <f t="shared" si="132"/>
        <v>25.23</v>
      </c>
      <c r="L1727" s="74">
        <f t="shared" si="133"/>
        <v>24.56</v>
      </c>
      <c r="M1727" s="74">
        <f t="shared" si="134"/>
        <v>24.88</v>
      </c>
      <c r="N1727" s="74"/>
    </row>
    <row r="1728" spans="1:14" x14ac:dyDescent="0.25">
      <c r="A1728">
        <v>1713</v>
      </c>
      <c r="B1728" s="225">
        <v>39009</v>
      </c>
      <c r="C1728" s="74">
        <v>24.75</v>
      </c>
      <c r="D1728" s="74">
        <v>25.13</v>
      </c>
      <c r="E1728" s="74">
        <v>24.68</v>
      </c>
      <c r="F1728" s="74">
        <v>24.96</v>
      </c>
      <c r="G1728" s="75">
        <v>853900</v>
      </c>
      <c r="H1728" s="74">
        <v>24.96</v>
      </c>
      <c r="I1728" s="81">
        <f t="shared" si="130"/>
        <v>1</v>
      </c>
      <c r="J1728" s="74">
        <f t="shared" si="131"/>
        <v>24.75</v>
      </c>
      <c r="K1728" s="74">
        <f t="shared" si="132"/>
        <v>25.13</v>
      </c>
      <c r="L1728" s="74">
        <f t="shared" si="133"/>
        <v>24.68</v>
      </c>
      <c r="M1728" s="74">
        <f t="shared" si="134"/>
        <v>24.96</v>
      </c>
      <c r="N1728" s="74"/>
    </row>
    <row r="1729" spans="1:14" x14ac:dyDescent="0.25">
      <c r="A1729">
        <v>1714</v>
      </c>
      <c r="B1729" s="225">
        <v>39008</v>
      </c>
      <c r="C1729" s="74">
        <v>25.5</v>
      </c>
      <c r="D1729" s="74">
        <v>25.87</v>
      </c>
      <c r="E1729" s="74">
        <v>24.8</v>
      </c>
      <c r="F1729" s="74">
        <v>24.92</v>
      </c>
      <c r="G1729" s="75">
        <v>1070500</v>
      </c>
      <c r="H1729" s="74">
        <v>24.92</v>
      </c>
      <c r="I1729" s="81">
        <f t="shared" si="130"/>
        <v>1</v>
      </c>
      <c r="J1729" s="74">
        <f t="shared" si="131"/>
        <v>25.5</v>
      </c>
      <c r="K1729" s="74">
        <f t="shared" si="132"/>
        <v>25.87</v>
      </c>
      <c r="L1729" s="74">
        <f t="shared" si="133"/>
        <v>24.8</v>
      </c>
      <c r="M1729" s="74">
        <f t="shared" si="134"/>
        <v>24.92</v>
      </c>
      <c r="N1729" s="74"/>
    </row>
    <row r="1730" spans="1:14" x14ac:dyDescent="0.25">
      <c r="A1730">
        <v>1715</v>
      </c>
      <c r="B1730" s="225">
        <v>39007</v>
      </c>
      <c r="C1730" s="74">
        <v>25.81</v>
      </c>
      <c r="D1730" s="74">
        <v>25.95</v>
      </c>
      <c r="E1730" s="74">
        <v>25.3</v>
      </c>
      <c r="F1730" s="74">
        <v>25.6</v>
      </c>
      <c r="G1730" s="75">
        <v>1473800</v>
      </c>
      <c r="H1730" s="74">
        <v>25.6</v>
      </c>
      <c r="I1730" s="81">
        <f t="shared" si="130"/>
        <v>1</v>
      </c>
      <c r="J1730" s="74">
        <f t="shared" si="131"/>
        <v>25.81</v>
      </c>
      <c r="K1730" s="74">
        <f t="shared" si="132"/>
        <v>25.95</v>
      </c>
      <c r="L1730" s="74">
        <f t="shared" si="133"/>
        <v>25.3</v>
      </c>
      <c r="M1730" s="74">
        <f t="shared" si="134"/>
        <v>25.6</v>
      </c>
      <c r="N1730" s="74"/>
    </row>
    <row r="1731" spans="1:14" x14ac:dyDescent="0.25">
      <c r="A1731">
        <v>1716</v>
      </c>
      <c r="B1731" s="225">
        <v>39006</v>
      </c>
      <c r="C1731" s="74">
        <v>25.64</v>
      </c>
      <c r="D1731" s="74">
        <v>26.05</v>
      </c>
      <c r="E1731" s="74">
        <v>25.45</v>
      </c>
      <c r="F1731" s="74">
        <v>25.9</v>
      </c>
      <c r="G1731" s="75">
        <v>965200</v>
      </c>
      <c r="H1731" s="74">
        <v>25.9</v>
      </c>
      <c r="I1731" s="81">
        <f t="shared" si="130"/>
        <v>1</v>
      </c>
      <c r="J1731" s="74">
        <f t="shared" si="131"/>
        <v>25.64</v>
      </c>
      <c r="K1731" s="74">
        <f t="shared" si="132"/>
        <v>26.05</v>
      </c>
      <c r="L1731" s="74">
        <f t="shared" si="133"/>
        <v>25.45</v>
      </c>
      <c r="M1731" s="74">
        <f t="shared" si="134"/>
        <v>25.9</v>
      </c>
      <c r="N1731" s="74"/>
    </row>
    <row r="1732" spans="1:14" x14ac:dyDescent="0.25">
      <c r="A1732">
        <v>1717</v>
      </c>
      <c r="B1732" s="225">
        <v>39003</v>
      </c>
      <c r="C1732" s="74">
        <v>25.44</v>
      </c>
      <c r="D1732" s="74">
        <v>25.7</v>
      </c>
      <c r="E1732" s="74">
        <v>25.34</v>
      </c>
      <c r="F1732" s="74">
        <v>25.56</v>
      </c>
      <c r="G1732" s="75">
        <v>1073100</v>
      </c>
      <c r="H1732" s="74">
        <v>25.56</v>
      </c>
      <c r="I1732" s="81">
        <f t="shared" si="130"/>
        <v>1</v>
      </c>
      <c r="J1732" s="74">
        <f t="shared" si="131"/>
        <v>25.44</v>
      </c>
      <c r="K1732" s="74">
        <f t="shared" si="132"/>
        <v>25.7</v>
      </c>
      <c r="L1732" s="74">
        <f t="shared" si="133"/>
        <v>25.34</v>
      </c>
      <c r="M1732" s="74">
        <f t="shared" si="134"/>
        <v>25.56</v>
      </c>
      <c r="N1732" s="74"/>
    </row>
    <row r="1733" spans="1:14" x14ac:dyDescent="0.25">
      <c r="A1733">
        <v>1718</v>
      </c>
      <c r="B1733" s="225">
        <v>39002</v>
      </c>
      <c r="C1733" s="74">
        <v>25.05</v>
      </c>
      <c r="D1733" s="74">
        <v>25.79</v>
      </c>
      <c r="E1733" s="74">
        <v>24.95</v>
      </c>
      <c r="F1733" s="74">
        <v>25.2</v>
      </c>
      <c r="G1733" s="75">
        <v>2273300</v>
      </c>
      <c r="H1733" s="74">
        <v>25.2</v>
      </c>
      <c r="I1733" s="81">
        <f t="shared" si="130"/>
        <v>1</v>
      </c>
      <c r="J1733" s="74">
        <f t="shared" si="131"/>
        <v>25.05</v>
      </c>
      <c r="K1733" s="74">
        <f t="shared" si="132"/>
        <v>25.79</v>
      </c>
      <c r="L1733" s="74">
        <f t="shared" si="133"/>
        <v>24.95</v>
      </c>
      <c r="M1733" s="74">
        <f t="shared" si="134"/>
        <v>25.2</v>
      </c>
      <c r="N1733" s="74"/>
    </row>
    <row r="1734" spans="1:14" x14ac:dyDescent="0.25">
      <c r="A1734">
        <v>1719</v>
      </c>
      <c r="B1734" s="225">
        <v>39001</v>
      </c>
      <c r="C1734" s="74">
        <v>24.88</v>
      </c>
      <c r="D1734" s="74">
        <v>25.1</v>
      </c>
      <c r="E1734" s="74">
        <v>24.36</v>
      </c>
      <c r="F1734" s="74">
        <v>24.8</v>
      </c>
      <c r="G1734" s="75">
        <v>6100400</v>
      </c>
      <c r="H1734" s="74">
        <v>24.8</v>
      </c>
      <c r="I1734" s="81">
        <f t="shared" si="130"/>
        <v>1</v>
      </c>
      <c r="J1734" s="74">
        <f t="shared" si="131"/>
        <v>24.88</v>
      </c>
      <c r="K1734" s="74">
        <f t="shared" si="132"/>
        <v>25.1</v>
      </c>
      <c r="L1734" s="74">
        <f t="shared" si="133"/>
        <v>24.36</v>
      </c>
      <c r="M1734" s="74">
        <f t="shared" si="134"/>
        <v>24.8</v>
      </c>
      <c r="N1734" s="74"/>
    </row>
    <row r="1735" spans="1:14" x14ac:dyDescent="0.25">
      <c r="A1735">
        <v>1720</v>
      </c>
      <c r="B1735" s="225">
        <v>39000</v>
      </c>
      <c r="C1735" s="74">
        <v>27.09</v>
      </c>
      <c r="D1735" s="74">
        <v>27.12</v>
      </c>
      <c r="E1735" s="74">
        <v>24.3</v>
      </c>
      <c r="F1735" s="74">
        <v>25.07</v>
      </c>
      <c r="G1735" s="75">
        <v>10973800</v>
      </c>
      <c r="H1735" s="74">
        <v>25.07</v>
      </c>
      <c r="I1735" s="81">
        <f t="shared" si="130"/>
        <v>1</v>
      </c>
      <c r="J1735" s="74">
        <f t="shared" si="131"/>
        <v>27.09</v>
      </c>
      <c r="K1735" s="74">
        <f t="shared" si="132"/>
        <v>27.12</v>
      </c>
      <c r="L1735" s="74">
        <f t="shared" si="133"/>
        <v>24.3</v>
      </c>
      <c r="M1735" s="74">
        <f t="shared" si="134"/>
        <v>25.07</v>
      </c>
      <c r="N1735" s="74"/>
    </row>
    <row r="1736" spans="1:14" x14ac:dyDescent="0.25">
      <c r="A1736">
        <v>1721</v>
      </c>
      <c r="B1736" s="225">
        <v>38999</v>
      </c>
      <c r="C1736" s="74">
        <v>27.89</v>
      </c>
      <c r="D1736" s="74">
        <v>28.08</v>
      </c>
      <c r="E1736" s="74">
        <v>26.68</v>
      </c>
      <c r="F1736" s="74">
        <v>27.07</v>
      </c>
      <c r="G1736" s="75">
        <v>7284200</v>
      </c>
      <c r="H1736" s="74">
        <v>27.07</v>
      </c>
      <c r="I1736" s="81">
        <f t="shared" si="130"/>
        <v>1</v>
      </c>
      <c r="J1736" s="74">
        <f t="shared" si="131"/>
        <v>27.89</v>
      </c>
      <c r="K1736" s="74">
        <f t="shared" si="132"/>
        <v>28.08</v>
      </c>
      <c r="L1736" s="74">
        <f t="shared" si="133"/>
        <v>26.68</v>
      </c>
      <c r="M1736" s="74">
        <f t="shared" si="134"/>
        <v>27.07</v>
      </c>
      <c r="N1736" s="74"/>
    </row>
    <row r="1737" spans="1:14" x14ac:dyDescent="0.25">
      <c r="A1737">
        <v>1722</v>
      </c>
      <c r="B1737" s="225">
        <v>38996</v>
      </c>
      <c r="C1737" s="74">
        <v>29.1</v>
      </c>
      <c r="D1737" s="74">
        <v>29.33</v>
      </c>
      <c r="E1737" s="74">
        <v>27.75</v>
      </c>
      <c r="F1737" s="74">
        <v>28.01</v>
      </c>
      <c r="G1737" s="75">
        <v>6071600</v>
      </c>
      <c r="H1737" s="74">
        <v>28.01</v>
      </c>
      <c r="I1737" s="81">
        <f t="shared" si="130"/>
        <v>1</v>
      </c>
      <c r="J1737" s="74">
        <f t="shared" si="131"/>
        <v>29.1</v>
      </c>
      <c r="K1737" s="74">
        <f t="shared" si="132"/>
        <v>29.33</v>
      </c>
      <c r="L1737" s="74">
        <f t="shared" si="133"/>
        <v>27.75</v>
      </c>
      <c r="M1737" s="74">
        <f t="shared" si="134"/>
        <v>28.01</v>
      </c>
      <c r="N1737" s="74"/>
    </row>
    <row r="1738" spans="1:14" x14ac:dyDescent="0.25">
      <c r="A1738">
        <v>1723</v>
      </c>
      <c r="B1738" s="225">
        <v>38995</v>
      </c>
      <c r="C1738" s="74">
        <v>27.97</v>
      </c>
      <c r="D1738" s="74">
        <v>28.75</v>
      </c>
      <c r="E1738" s="74">
        <v>27.86</v>
      </c>
      <c r="F1738" s="74">
        <v>28.56</v>
      </c>
      <c r="G1738" s="75">
        <v>2228200</v>
      </c>
      <c r="H1738" s="74">
        <v>28.56</v>
      </c>
      <c r="I1738" s="81">
        <f t="shared" si="130"/>
        <v>1</v>
      </c>
      <c r="J1738" s="74">
        <f t="shared" si="131"/>
        <v>27.97</v>
      </c>
      <c r="K1738" s="74">
        <f t="shared" si="132"/>
        <v>28.75</v>
      </c>
      <c r="L1738" s="74">
        <f t="shared" si="133"/>
        <v>27.86</v>
      </c>
      <c r="M1738" s="74">
        <f t="shared" si="134"/>
        <v>28.56</v>
      </c>
      <c r="N1738" s="74"/>
    </row>
    <row r="1739" spans="1:14" x14ac:dyDescent="0.25">
      <c r="A1739">
        <v>1724</v>
      </c>
      <c r="B1739" s="225">
        <v>38994</v>
      </c>
      <c r="C1739" s="74">
        <v>26.88</v>
      </c>
      <c r="D1739" s="74">
        <v>27.99</v>
      </c>
      <c r="E1739" s="74">
        <v>26.88</v>
      </c>
      <c r="F1739" s="74">
        <v>27.55</v>
      </c>
      <c r="G1739" s="75">
        <v>1957300</v>
      </c>
      <c r="H1739" s="74">
        <v>27.55</v>
      </c>
      <c r="I1739" s="81">
        <f t="shared" si="130"/>
        <v>1</v>
      </c>
      <c r="J1739" s="74">
        <f t="shared" si="131"/>
        <v>26.88</v>
      </c>
      <c r="K1739" s="74">
        <f t="shared" si="132"/>
        <v>27.99</v>
      </c>
      <c r="L1739" s="74">
        <f t="shared" si="133"/>
        <v>26.88</v>
      </c>
      <c r="M1739" s="74">
        <f t="shared" si="134"/>
        <v>27.55</v>
      </c>
      <c r="N1739" s="74"/>
    </row>
    <row r="1740" spans="1:14" x14ac:dyDescent="0.25">
      <c r="A1740">
        <v>1725</v>
      </c>
      <c r="B1740" s="225">
        <v>38993</v>
      </c>
      <c r="C1740" s="74">
        <v>26.45</v>
      </c>
      <c r="D1740" s="74">
        <v>27.25</v>
      </c>
      <c r="E1740" s="74">
        <v>26.41</v>
      </c>
      <c r="F1740" s="74">
        <v>27.07</v>
      </c>
      <c r="G1740" s="75">
        <v>2298800</v>
      </c>
      <c r="H1740" s="74">
        <v>27.07</v>
      </c>
      <c r="I1740" s="81">
        <f t="shared" si="130"/>
        <v>1</v>
      </c>
      <c r="J1740" s="74">
        <f t="shared" si="131"/>
        <v>26.45</v>
      </c>
      <c r="K1740" s="74">
        <f t="shared" si="132"/>
        <v>27.25</v>
      </c>
      <c r="L1740" s="74">
        <f t="shared" si="133"/>
        <v>26.41</v>
      </c>
      <c r="M1740" s="74">
        <f t="shared" si="134"/>
        <v>27.07</v>
      </c>
      <c r="N1740" s="74"/>
    </row>
    <row r="1741" spans="1:14" x14ac:dyDescent="0.25">
      <c r="A1741">
        <v>1726</v>
      </c>
      <c r="B1741" s="225">
        <v>38992</v>
      </c>
      <c r="C1741" s="74">
        <v>27.28</v>
      </c>
      <c r="D1741" s="74">
        <v>27.3</v>
      </c>
      <c r="E1741" s="74">
        <v>26.32</v>
      </c>
      <c r="F1741" s="74">
        <v>26.71</v>
      </c>
      <c r="G1741" s="75">
        <v>1894500</v>
      </c>
      <c r="H1741" s="74">
        <v>26.71</v>
      </c>
      <c r="I1741" s="81">
        <f t="shared" si="130"/>
        <v>1</v>
      </c>
      <c r="J1741" s="74">
        <f t="shared" si="131"/>
        <v>27.28</v>
      </c>
      <c r="K1741" s="74">
        <f t="shared" si="132"/>
        <v>27.3</v>
      </c>
      <c r="L1741" s="74">
        <f t="shared" si="133"/>
        <v>26.32</v>
      </c>
      <c r="M1741" s="74">
        <f t="shared" si="134"/>
        <v>26.71</v>
      </c>
      <c r="N1741" s="74"/>
    </row>
    <row r="1742" spans="1:14" x14ac:dyDescent="0.25">
      <c r="A1742">
        <v>1727</v>
      </c>
      <c r="B1742" s="225">
        <v>38989</v>
      </c>
      <c r="C1742" s="74">
        <v>26.35</v>
      </c>
      <c r="D1742" s="74">
        <v>27.29</v>
      </c>
      <c r="E1742" s="74">
        <v>26.15</v>
      </c>
      <c r="F1742" s="74">
        <v>27.25</v>
      </c>
      <c r="G1742" s="75">
        <v>2942200</v>
      </c>
      <c r="H1742" s="74">
        <v>27.25</v>
      </c>
      <c r="I1742" s="81">
        <f t="shared" si="130"/>
        <v>1</v>
      </c>
      <c r="J1742" s="74">
        <f t="shared" si="131"/>
        <v>26.35</v>
      </c>
      <c r="K1742" s="74">
        <f t="shared" si="132"/>
        <v>27.29</v>
      </c>
      <c r="L1742" s="74">
        <f t="shared" si="133"/>
        <v>26.15</v>
      </c>
      <c r="M1742" s="74">
        <f t="shared" si="134"/>
        <v>27.25</v>
      </c>
      <c r="N1742" s="74"/>
    </row>
    <row r="1743" spans="1:14" x14ac:dyDescent="0.25">
      <c r="A1743">
        <v>1728</v>
      </c>
      <c r="B1743" s="225">
        <v>38988</v>
      </c>
      <c r="C1743" s="74">
        <v>27.34</v>
      </c>
      <c r="D1743" s="74">
        <v>28.03</v>
      </c>
      <c r="E1743" s="74">
        <v>26.37</v>
      </c>
      <c r="F1743" s="74">
        <v>26.47</v>
      </c>
      <c r="G1743" s="75">
        <v>2516800</v>
      </c>
      <c r="H1743" s="74">
        <v>26.47</v>
      </c>
      <c r="I1743" s="81">
        <f t="shared" si="130"/>
        <v>1</v>
      </c>
      <c r="J1743" s="74">
        <f t="shared" si="131"/>
        <v>27.34</v>
      </c>
      <c r="K1743" s="74">
        <f t="shared" si="132"/>
        <v>28.03</v>
      </c>
      <c r="L1743" s="74">
        <f t="shared" si="133"/>
        <v>26.37</v>
      </c>
      <c r="M1743" s="74">
        <f t="shared" si="134"/>
        <v>26.47</v>
      </c>
      <c r="N1743" s="74"/>
    </row>
    <row r="1744" spans="1:14" x14ac:dyDescent="0.25">
      <c r="A1744">
        <v>1729</v>
      </c>
      <c r="B1744" s="225">
        <v>38987</v>
      </c>
      <c r="C1744" s="74">
        <v>28</v>
      </c>
      <c r="D1744" s="74">
        <v>28.1</v>
      </c>
      <c r="E1744" s="74">
        <v>26.25</v>
      </c>
      <c r="F1744" s="74">
        <v>27.42</v>
      </c>
      <c r="G1744" s="75">
        <v>3207000</v>
      </c>
      <c r="H1744" s="74">
        <v>27.42</v>
      </c>
      <c r="I1744" s="81">
        <f t="shared" si="130"/>
        <v>1</v>
      </c>
      <c r="J1744" s="74">
        <f t="shared" si="131"/>
        <v>28</v>
      </c>
      <c r="K1744" s="74">
        <f t="shared" si="132"/>
        <v>28.1</v>
      </c>
      <c r="L1744" s="74">
        <f t="shared" si="133"/>
        <v>26.25</v>
      </c>
      <c r="M1744" s="74">
        <f t="shared" si="134"/>
        <v>27.42</v>
      </c>
      <c r="N1744" s="74"/>
    </row>
    <row r="1745" spans="1:14" x14ac:dyDescent="0.25">
      <c r="A1745">
        <v>1730</v>
      </c>
      <c r="B1745" s="225">
        <v>38986</v>
      </c>
      <c r="C1745" s="74">
        <v>29.5</v>
      </c>
      <c r="D1745" s="74">
        <v>29.89</v>
      </c>
      <c r="E1745" s="74">
        <v>28</v>
      </c>
      <c r="F1745" s="74">
        <v>28.11</v>
      </c>
      <c r="G1745" s="75">
        <v>3121000</v>
      </c>
      <c r="H1745" s="74">
        <v>28.11</v>
      </c>
      <c r="I1745" s="81">
        <f t="shared" ref="I1745:I1808" si="135">H1745/F1745</f>
        <v>1</v>
      </c>
      <c r="J1745" s="74">
        <f t="shared" ref="J1745:J1808" si="136">ROUND($I1745*C1745,2)</f>
        <v>29.5</v>
      </c>
      <c r="K1745" s="74">
        <f t="shared" ref="K1745:K1808" si="137">ROUND($I1745*D1745,2)</f>
        <v>29.89</v>
      </c>
      <c r="L1745" s="74">
        <f t="shared" ref="L1745:L1808" si="138">ROUND($I1745*E1745,2)</f>
        <v>28</v>
      </c>
      <c r="M1745" s="74">
        <f t="shared" ref="M1745:M1808" si="139">ROUND($I1745*F1745,2)</f>
        <v>28.11</v>
      </c>
      <c r="N1745" s="74"/>
    </row>
    <row r="1746" spans="1:14" x14ac:dyDescent="0.25">
      <c r="A1746">
        <v>1731</v>
      </c>
      <c r="B1746" s="225">
        <v>38985</v>
      </c>
      <c r="C1746" s="74">
        <v>28.85</v>
      </c>
      <c r="D1746" s="74">
        <v>29.68</v>
      </c>
      <c r="E1746" s="74">
        <v>28.29</v>
      </c>
      <c r="F1746" s="74">
        <v>29.68</v>
      </c>
      <c r="G1746" s="75">
        <v>1675500</v>
      </c>
      <c r="H1746" s="74">
        <v>29.68</v>
      </c>
      <c r="I1746" s="81">
        <f t="shared" si="135"/>
        <v>1</v>
      </c>
      <c r="J1746" s="74">
        <f t="shared" si="136"/>
        <v>28.85</v>
      </c>
      <c r="K1746" s="74">
        <f t="shared" si="137"/>
        <v>29.68</v>
      </c>
      <c r="L1746" s="74">
        <f t="shared" si="138"/>
        <v>28.29</v>
      </c>
      <c r="M1746" s="74">
        <f t="shared" si="139"/>
        <v>29.68</v>
      </c>
      <c r="N1746" s="74"/>
    </row>
    <row r="1747" spans="1:14" x14ac:dyDescent="0.25">
      <c r="A1747">
        <v>1732</v>
      </c>
      <c r="B1747" s="225">
        <v>38982</v>
      </c>
      <c r="C1747" s="74">
        <v>4.1900000000000004</v>
      </c>
      <c r="D1747" s="74">
        <v>4.3099999999999996</v>
      </c>
      <c r="E1747" s="74">
        <v>4.0999999999999996</v>
      </c>
      <c r="F1747" s="74">
        <v>4.29</v>
      </c>
      <c r="G1747" s="75">
        <v>1161800</v>
      </c>
      <c r="H1747" s="74">
        <v>30.03</v>
      </c>
      <c r="I1747" s="81">
        <f t="shared" si="135"/>
        <v>7</v>
      </c>
      <c r="J1747" s="74">
        <f t="shared" si="136"/>
        <v>29.33</v>
      </c>
      <c r="K1747" s="74">
        <f t="shared" si="137"/>
        <v>30.17</v>
      </c>
      <c r="L1747" s="74">
        <f t="shared" si="138"/>
        <v>28.7</v>
      </c>
      <c r="M1747" s="74">
        <f t="shared" si="139"/>
        <v>30.03</v>
      </c>
      <c r="N1747" s="74"/>
    </row>
    <row r="1748" spans="1:14" x14ac:dyDescent="0.25">
      <c r="A1748">
        <v>1733</v>
      </c>
      <c r="B1748" s="225">
        <v>38981</v>
      </c>
      <c r="C1748" s="74">
        <v>4.1900000000000004</v>
      </c>
      <c r="D1748" s="74">
        <v>4.29</v>
      </c>
      <c r="E1748" s="74">
        <v>4.1900000000000004</v>
      </c>
      <c r="F1748" s="74">
        <v>4.2300000000000004</v>
      </c>
      <c r="G1748" s="75">
        <v>1190900</v>
      </c>
      <c r="H1748" s="74">
        <v>29.61</v>
      </c>
      <c r="I1748" s="81">
        <f t="shared" si="135"/>
        <v>6.9999999999999991</v>
      </c>
      <c r="J1748" s="74">
        <f t="shared" si="136"/>
        <v>29.33</v>
      </c>
      <c r="K1748" s="74">
        <f t="shared" si="137"/>
        <v>30.03</v>
      </c>
      <c r="L1748" s="74">
        <f t="shared" si="138"/>
        <v>29.33</v>
      </c>
      <c r="M1748" s="74">
        <f t="shared" si="139"/>
        <v>29.61</v>
      </c>
      <c r="N1748" s="74"/>
    </row>
    <row r="1749" spans="1:14" x14ac:dyDescent="0.25">
      <c r="A1749">
        <v>1734</v>
      </c>
      <c r="B1749" s="225">
        <v>38980</v>
      </c>
      <c r="C1749" s="74">
        <v>4.2699999999999996</v>
      </c>
      <c r="D1749" s="74">
        <v>4.3499999999999996</v>
      </c>
      <c r="E1749" s="74">
        <v>4.1500000000000004</v>
      </c>
      <c r="F1749" s="74">
        <v>4.21</v>
      </c>
      <c r="G1749" s="75">
        <v>2163100</v>
      </c>
      <c r="H1749" s="74">
        <v>29.47</v>
      </c>
      <c r="I1749" s="81">
        <f t="shared" si="135"/>
        <v>7</v>
      </c>
      <c r="J1749" s="74">
        <f t="shared" si="136"/>
        <v>29.89</v>
      </c>
      <c r="K1749" s="74">
        <f t="shared" si="137"/>
        <v>30.45</v>
      </c>
      <c r="L1749" s="74">
        <f t="shared" si="138"/>
        <v>29.05</v>
      </c>
      <c r="M1749" s="74">
        <f t="shared" si="139"/>
        <v>29.47</v>
      </c>
      <c r="N1749" s="74"/>
    </row>
    <row r="1750" spans="1:14" x14ac:dyDescent="0.25">
      <c r="A1750">
        <v>1735</v>
      </c>
      <c r="B1750" s="225">
        <v>38979</v>
      </c>
      <c r="C1750" s="74">
        <v>4.22</v>
      </c>
      <c r="D1750" s="74">
        <v>4.25</v>
      </c>
      <c r="E1750" s="74">
        <v>4.13</v>
      </c>
      <c r="F1750" s="74">
        <v>4.24</v>
      </c>
      <c r="G1750" s="75">
        <v>1613900</v>
      </c>
      <c r="H1750" s="74">
        <v>29.68</v>
      </c>
      <c r="I1750" s="81">
        <f t="shared" si="135"/>
        <v>7</v>
      </c>
      <c r="J1750" s="74">
        <f t="shared" si="136"/>
        <v>29.54</v>
      </c>
      <c r="K1750" s="74">
        <f t="shared" si="137"/>
        <v>29.75</v>
      </c>
      <c r="L1750" s="74">
        <f t="shared" si="138"/>
        <v>28.91</v>
      </c>
      <c r="M1750" s="74">
        <f t="shared" si="139"/>
        <v>29.68</v>
      </c>
      <c r="N1750" s="74"/>
    </row>
    <row r="1751" spans="1:14" x14ac:dyDescent="0.25">
      <c r="A1751">
        <v>1736</v>
      </c>
      <c r="B1751" s="225">
        <v>38978</v>
      </c>
      <c r="C1751" s="74">
        <v>4.25</v>
      </c>
      <c r="D1751" s="74">
        <v>4.33</v>
      </c>
      <c r="E1751" s="74">
        <v>4.21</v>
      </c>
      <c r="F1751" s="74">
        <v>4.28</v>
      </c>
      <c r="G1751" s="75">
        <v>1522500</v>
      </c>
      <c r="H1751" s="74">
        <v>29.96</v>
      </c>
      <c r="I1751" s="81">
        <f t="shared" si="135"/>
        <v>7</v>
      </c>
      <c r="J1751" s="74">
        <f t="shared" si="136"/>
        <v>29.75</v>
      </c>
      <c r="K1751" s="74">
        <f t="shared" si="137"/>
        <v>30.31</v>
      </c>
      <c r="L1751" s="74">
        <f t="shared" si="138"/>
        <v>29.47</v>
      </c>
      <c r="M1751" s="74">
        <f t="shared" si="139"/>
        <v>29.96</v>
      </c>
      <c r="N1751" s="74"/>
    </row>
    <row r="1752" spans="1:14" x14ac:dyDescent="0.25">
      <c r="A1752">
        <v>1737</v>
      </c>
      <c r="B1752" s="225">
        <v>38975</v>
      </c>
      <c r="C1752" s="74">
        <v>4.37</v>
      </c>
      <c r="D1752" s="74">
        <v>4.41</v>
      </c>
      <c r="E1752" s="74">
        <v>4.18</v>
      </c>
      <c r="F1752" s="74">
        <v>4.3</v>
      </c>
      <c r="G1752" s="75">
        <v>2679300</v>
      </c>
      <c r="H1752" s="74">
        <v>30.1</v>
      </c>
      <c r="I1752" s="81">
        <f t="shared" si="135"/>
        <v>7.0000000000000009</v>
      </c>
      <c r="J1752" s="74">
        <f t="shared" si="136"/>
        <v>30.59</v>
      </c>
      <c r="K1752" s="74">
        <f t="shared" si="137"/>
        <v>30.87</v>
      </c>
      <c r="L1752" s="74">
        <f t="shared" si="138"/>
        <v>29.26</v>
      </c>
      <c r="M1752" s="74">
        <f t="shared" si="139"/>
        <v>30.1</v>
      </c>
      <c r="N1752" s="74"/>
    </row>
    <row r="1753" spans="1:14" x14ac:dyDescent="0.25">
      <c r="A1753">
        <v>1738</v>
      </c>
      <c r="B1753" s="225">
        <v>38974</v>
      </c>
      <c r="C1753" s="74">
        <v>4.04</v>
      </c>
      <c r="D1753" s="74">
        <v>4.37</v>
      </c>
      <c r="E1753" s="74">
        <v>4.0199999999999996</v>
      </c>
      <c r="F1753" s="74">
        <v>4.3499999999999996</v>
      </c>
      <c r="G1753" s="75">
        <v>4107600</v>
      </c>
      <c r="H1753" s="74">
        <v>30.45</v>
      </c>
      <c r="I1753" s="81">
        <f t="shared" si="135"/>
        <v>7</v>
      </c>
      <c r="J1753" s="74">
        <f t="shared" si="136"/>
        <v>28.28</v>
      </c>
      <c r="K1753" s="74">
        <f t="shared" si="137"/>
        <v>30.59</v>
      </c>
      <c r="L1753" s="74">
        <f t="shared" si="138"/>
        <v>28.14</v>
      </c>
      <c r="M1753" s="74">
        <f t="shared" si="139"/>
        <v>30.45</v>
      </c>
      <c r="N1753" s="74"/>
    </row>
    <row r="1754" spans="1:14" x14ac:dyDescent="0.25">
      <c r="A1754">
        <v>1739</v>
      </c>
      <c r="B1754" s="225">
        <v>38973</v>
      </c>
      <c r="C1754" s="74">
        <v>4.2300000000000004</v>
      </c>
      <c r="D1754" s="74">
        <v>4.33</v>
      </c>
      <c r="E1754" s="74">
        <v>4.0599999999999996</v>
      </c>
      <c r="F1754" s="74">
        <v>4.08</v>
      </c>
      <c r="G1754" s="75">
        <v>4514300</v>
      </c>
      <c r="H1754" s="74">
        <v>28.56</v>
      </c>
      <c r="I1754" s="81">
        <f t="shared" si="135"/>
        <v>7</v>
      </c>
      <c r="J1754" s="74">
        <f t="shared" si="136"/>
        <v>29.61</v>
      </c>
      <c r="K1754" s="74">
        <f t="shared" si="137"/>
        <v>30.31</v>
      </c>
      <c r="L1754" s="74">
        <f t="shared" si="138"/>
        <v>28.42</v>
      </c>
      <c r="M1754" s="74">
        <f t="shared" si="139"/>
        <v>28.56</v>
      </c>
      <c r="N1754" s="74"/>
    </row>
    <row r="1755" spans="1:14" x14ac:dyDescent="0.25">
      <c r="A1755">
        <v>1740</v>
      </c>
      <c r="B1755" s="225">
        <v>38972</v>
      </c>
      <c r="C1755" s="74">
        <v>3.91</v>
      </c>
      <c r="D1755" s="74">
        <v>4.24</v>
      </c>
      <c r="E1755" s="74">
        <v>3.89</v>
      </c>
      <c r="F1755" s="74">
        <v>4.1900000000000004</v>
      </c>
      <c r="G1755" s="75">
        <v>3622000</v>
      </c>
      <c r="H1755" s="74">
        <v>29.33</v>
      </c>
      <c r="I1755" s="81">
        <f t="shared" si="135"/>
        <v>6.9999999999999991</v>
      </c>
      <c r="J1755" s="74">
        <f t="shared" si="136"/>
        <v>27.37</v>
      </c>
      <c r="K1755" s="74">
        <f t="shared" si="137"/>
        <v>29.68</v>
      </c>
      <c r="L1755" s="74">
        <f t="shared" si="138"/>
        <v>27.23</v>
      </c>
      <c r="M1755" s="74">
        <f t="shared" si="139"/>
        <v>29.33</v>
      </c>
      <c r="N1755" s="74"/>
    </row>
    <row r="1756" spans="1:14" x14ac:dyDescent="0.25">
      <c r="A1756">
        <v>1741</v>
      </c>
      <c r="B1756" s="225">
        <v>38971</v>
      </c>
      <c r="C1756" s="74">
        <v>3.83</v>
      </c>
      <c r="D1756" s="74">
        <v>3.95</v>
      </c>
      <c r="E1756" s="74">
        <v>3.78</v>
      </c>
      <c r="F1756" s="74">
        <v>3.89</v>
      </c>
      <c r="G1756" s="75">
        <v>1605600</v>
      </c>
      <c r="H1756" s="74">
        <v>27.23</v>
      </c>
      <c r="I1756" s="81">
        <f t="shared" si="135"/>
        <v>7</v>
      </c>
      <c r="J1756" s="74">
        <f t="shared" si="136"/>
        <v>26.81</v>
      </c>
      <c r="K1756" s="74">
        <f t="shared" si="137"/>
        <v>27.65</v>
      </c>
      <c r="L1756" s="74">
        <f t="shared" si="138"/>
        <v>26.46</v>
      </c>
      <c r="M1756" s="74">
        <f t="shared" si="139"/>
        <v>27.23</v>
      </c>
      <c r="N1756" s="74"/>
    </row>
    <row r="1757" spans="1:14" x14ac:dyDescent="0.25">
      <c r="A1757">
        <v>1742</v>
      </c>
      <c r="B1757" s="225">
        <v>38968</v>
      </c>
      <c r="C1757" s="74">
        <v>3.73</v>
      </c>
      <c r="D1757" s="74">
        <v>3.92</v>
      </c>
      <c r="E1757" s="74">
        <v>3.73</v>
      </c>
      <c r="F1757" s="74">
        <v>3.88</v>
      </c>
      <c r="G1757" s="75">
        <v>2238900</v>
      </c>
      <c r="H1757" s="74">
        <v>27.16</v>
      </c>
      <c r="I1757" s="81">
        <f t="shared" si="135"/>
        <v>7</v>
      </c>
      <c r="J1757" s="74">
        <f t="shared" si="136"/>
        <v>26.11</v>
      </c>
      <c r="K1757" s="74">
        <f t="shared" si="137"/>
        <v>27.44</v>
      </c>
      <c r="L1757" s="74">
        <f t="shared" si="138"/>
        <v>26.11</v>
      </c>
      <c r="M1757" s="74">
        <f t="shared" si="139"/>
        <v>27.16</v>
      </c>
      <c r="N1757" s="74"/>
    </row>
    <row r="1758" spans="1:14" x14ac:dyDescent="0.25">
      <c r="A1758">
        <v>1743</v>
      </c>
      <c r="B1758" s="225">
        <v>38967</v>
      </c>
      <c r="C1758" s="74">
        <v>3.85</v>
      </c>
      <c r="D1758" s="74">
        <v>3.85</v>
      </c>
      <c r="E1758" s="74">
        <v>3.67</v>
      </c>
      <c r="F1758" s="74">
        <v>3.7</v>
      </c>
      <c r="G1758" s="75">
        <v>2276900</v>
      </c>
      <c r="H1758" s="74">
        <v>25.9</v>
      </c>
      <c r="I1758" s="81">
        <f t="shared" si="135"/>
        <v>6.9999999999999991</v>
      </c>
      <c r="J1758" s="74">
        <f t="shared" si="136"/>
        <v>26.95</v>
      </c>
      <c r="K1758" s="74">
        <f t="shared" si="137"/>
        <v>26.95</v>
      </c>
      <c r="L1758" s="74">
        <f t="shared" si="138"/>
        <v>25.69</v>
      </c>
      <c r="M1758" s="74">
        <f t="shared" si="139"/>
        <v>25.9</v>
      </c>
      <c r="N1758" s="74"/>
    </row>
    <row r="1759" spans="1:14" x14ac:dyDescent="0.25">
      <c r="A1759">
        <v>1744</v>
      </c>
      <c r="B1759" s="225">
        <v>38966</v>
      </c>
      <c r="C1759" s="74">
        <v>3.89</v>
      </c>
      <c r="D1759" s="74">
        <v>3.96</v>
      </c>
      <c r="E1759" s="74">
        <v>3.85</v>
      </c>
      <c r="F1759" s="74">
        <v>3.85</v>
      </c>
      <c r="G1759" s="75">
        <v>1281800</v>
      </c>
      <c r="H1759" s="74">
        <v>26.95</v>
      </c>
      <c r="I1759" s="81">
        <f t="shared" si="135"/>
        <v>7</v>
      </c>
      <c r="J1759" s="74">
        <f t="shared" si="136"/>
        <v>27.23</v>
      </c>
      <c r="K1759" s="74">
        <f t="shared" si="137"/>
        <v>27.72</v>
      </c>
      <c r="L1759" s="74">
        <f t="shared" si="138"/>
        <v>26.95</v>
      </c>
      <c r="M1759" s="74">
        <f t="shared" si="139"/>
        <v>26.95</v>
      </c>
      <c r="N1759" s="74"/>
    </row>
    <row r="1760" spans="1:14" x14ac:dyDescent="0.25">
      <c r="A1760">
        <v>1745</v>
      </c>
      <c r="B1760" s="225">
        <v>38965</v>
      </c>
      <c r="C1760" s="74">
        <v>3.99</v>
      </c>
      <c r="D1760" s="74">
        <v>4.03</v>
      </c>
      <c r="E1760" s="74">
        <v>3.88</v>
      </c>
      <c r="F1760" s="74">
        <v>3.98</v>
      </c>
      <c r="G1760" s="75">
        <v>2610300</v>
      </c>
      <c r="H1760" s="74">
        <v>27.86</v>
      </c>
      <c r="I1760" s="81">
        <f t="shared" si="135"/>
        <v>7</v>
      </c>
      <c r="J1760" s="74">
        <f t="shared" si="136"/>
        <v>27.93</v>
      </c>
      <c r="K1760" s="74">
        <f t="shared" si="137"/>
        <v>28.21</v>
      </c>
      <c r="L1760" s="74">
        <f t="shared" si="138"/>
        <v>27.16</v>
      </c>
      <c r="M1760" s="74">
        <f t="shared" si="139"/>
        <v>27.86</v>
      </c>
      <c r="N1760" s="74"/>
    </row>
    <row r="1761" spans="1:14" x14ac:dyDescent="0.25">
      <c r="A1761">
        <v>1746</v>
      </c>
      <c r="B1761" s="225">
        <v>38961</v>
      </c>
      <c r="C1761" s="74">
        <v>3.97</v>
      </c>
      <c r="D1761" s="74">
        <v>4.0199999999999996</v>
      </c>
      <c r="E1761" s="74">
        <v>3.76</v>
      </c>
      <c r="F1761" s="74">
        <v>4.0199999999999996</v>
      </c>
      <c r="G1761" s="75">
        <v>4447100</v>
      </c>
      <c r="H1761" s="74">
        <v>28.14</v>
      </c>
      <c r="I1761" s="81">
        <f t="shared" si="135"/>
        <v>7.0000000000000009</v>
      </c>
      <c r="J1761" s="74">
        <f t="shared" si="136"/>
        <v>27.79</v>
      </c>
      <c r="K1761" s="74">
        <f t="shared" si="137"/>
        <v>28.14</v>
      </c>
      <c r="L1761" s="74">
        <f t="shared" si="138"/>
        <v>26.32</v>
      </c>
      <c r="M1761" s="74">
        <f t="shared" si="139"/>
        <v>28.14</v>
      </c>
      <c r="N1761" s="74"/>
    </row>
    <row r="1762" spans="1:14" x14ac:dyDescent="0.25">
      <c r="A1762">
        <v>1747</v>
      </c>
      <c r="B1762" s="225">
        <v>38960</v>
      </c>
      <c r="C1762" s="74">
        <v>4.21</v>
      </c>
      <c r="D1762" s="74">
        <v>4.25</v>
      </c>
      <c r="E1762" s="74">
        <v>3.86</v>
      </c>
      <c r="F1762" s="74">
        <v>3.95</v>
      </c>
      <c r="G1762" s="75">
        <v>10093700</v>
      </c>
      <c r="H1762" s="74">
        <v>27.65</v>
      </c>
      <c r="I1762" s="81">
        <f t="shared" si="135"/>
        <v>6.9999999999999991</v>
      </c>
      <c r="J1762" s="74">
        <f t="shared" si="136"/>
        <v>29.47</v>
      </c>
      <c r="K1762" s="74">
        <f t="shared" si="137"/>
        <v>29.75</v>
      </c>
      <c r="L1762" s="74">
        <f t="shared" si="138"/>
        <v>27.02</v>
      </c>
      <c r="M1762" s="74">
        <f t="shared" si="139"/>
        <v>27.65</v>
      </c>
      <c r="N1762" s="74"/>
    </row>
    <row r="1763" spans="1:14" x14ac:dyDescent="0.25">
      <c r="A1763">
        <v>1748</v>
      </c>
      <c r="B1763" s="225">
        <v>38959</v>
      </c>
      <c r="C1763" s="74">
        <v>4.3</v>
      </c>
      <c r="D1763" s="74">
        <v>4.32</v>
      </c>
      <c r="E1763" s="74">
        <v>4.21</v>
      </c>
      <c r="F1763" s="74">
        <v>4.3099999999999996</v>
      </c>
      <c r="G1763" s="75">
        <v>2788900</v>
      </c>
      <c r="H1763" s="74">
        <v>30.17</v>
      </c>
      <c r="I1763" s="81">
        <f t="shared" si="135"/>
        <v>7.0000000000000009</v>
      </c>
      <c r="J1763" s="74">
        <f t="shared" si="136"/>
        <v>30.1</v>
      </c>
      <c r="K1763" s="74">
        <f t="shared" si="137"/>
        <v>30.24</v>
      </c>
      <c r="L1763" s="74">
        <f t="shared" si="138"/>
        <v>29.47</v>
      </c>
      <c r="M1763" s="74">
        <f t="shared" si="139"/>
        <v>30.17</v>
      </c>
      <c r="N1763" s="74"/>
    </row>
    <row r="1764" spans="1:14" x14ac:dyDescent="0.25">
      <c r="A1764">
        <v>1749</v>
      </c>
      <c r="B1764" s="225">
        <v>38958</v>
      </c>
      <c r="C1764" s="74">
        <v>4.25</v>
      </c>
      <c r="D1764" s="74">
        <v>4.28</v>
      </c>
      <c r="E1764" s="74">
        <v>4.16</v>
      </c>
      <c r="F1764" s="74">
        <v>4.26</v>
      </c>
      <c r="G1764" s="75">
        <v>1749400</v>
      </c>
      <c r="H1764" s="74">
        <v>29.82</v>
      </c>
      <c r="I1764" s="81">
        <f t="shared" si="135"/>
        <v>7</v>
      </c>
      <c r="J1764" s="74">
        <f t="shared" si="136"/>
        <v>29.75</v>
      </c>
      <c r="K1764" s="74">
        <f t="shared" si="137"/>
        <v>29.96</v>
      </c>
      <c r="L1764" s="74">
        <f t="shared" si="138"/>
        <v>29.12</v>
      </c>
      <c r="M1764" s="74">
        <f t="shared" si="139"/>
        <v>29.82</v>
      </c>
      <c r="N1764" s="74"/>
    </row>
    <row r="1765" spans="1:14" x14ac:dyDescent="0.25">
      <c r="A1765">
        <v>1750</v>
      </c>
      <c r="B1765" s="225">
        <v>38957</v>
      </c>
      <c r="C1765" s="74">
        <v>4.1900000000000004</v>
      </c>
      <c r="D1765" s="74">
        <v>4.2699999999999996</v>
      </c>
      <c r="E1765" s="74">
        <v>4.16</v>
      </c>
      <c r="F1765" s="74">
        <v>4.22</v>
      </c>
      <c r="G1765" s="75">
        <v>1889800</v>
      </c>
      <c r="H1765" s="74">
        <v>29.54</v>
      </c>
      <c r="I1765" s="81">
        <f t="shared" si="135"/>
        <v>7</v>
      </c>
      <c r="J1765" s="74">
        <f t="shared" si="136"/>
        <v>29.33</v>
      </c>
      <c r="K1765" s="74">
        <f t="shared" si="137"/>
        <v>29.89</v>
      </c>
      <c r="L1765" s="74">
        <f t="shared" si="138"/>
        <v>29.12</v>
      </c>
      <c r="M1765" s="74">
        <f t="shared" si="139"/>
        <v>29.54</v>
      </c>
      <c r="N1765" s="74"/>
    </row>
    <row r="1766" spans="1:14" x14ac:dyDescent="0.25">
      <c r="A1766">
        <v>1751</v>
      </c>
      <c r="B1766" s="225">
        <v>38954</v>
      </c>
      <c r="C1766" s="74">
        <v>4.01</v>
      </c>
      <c r="D1766" s="74">
        <v>4.1900000000000004</v>
      </c>
      <c r="E1766" s="74">
        <v>4.01</v>
      </c>
      <c r="F1766" s="74">
        <v>4.1399999999999997</v>
      </c>
      <c r="G1766" s="75">
        <v>1528900</v>
      </c>
      <c r="H1766" s="74">
        <v>28.98</v>
      </c>
      <c r="I1766" s="81">
        <f t="shared" si="135"/>
        <v>7.0000000000000009</v>
      </c>
      <c r="J1766" s="74">
        <f t="shared" si="136"/>
        <v>28.07</v>
      </c>
      <c r="K1766" s="74">
        <f t="shared" si="137"/>
        <v>29.33</v>
      </c>
      <c r="L1766" s="74">
        <f t="shared" si="138"/>
        <v>28.07</v>
      </c>
      <c r="M1766" s="74">
        <f t="shared" si="139"/>
        <v>28.98</v>
      </c>
      <c r="N1766" s="74"/>
    </row>
    <row r="1767" spans="1:14" x14ac:dyDescent="0.25">
      <c r="A1767">
        <v>1752</v>
      </c>
      <c r="B1767" s="225">
        <v>38953</v>
      </c>
      <c r="C1767" s="74">
        <v>4.05</v>
      </c>
      <c r="D1767" s="74">
        <v>4.0599999999999996</v>
      </c>
      <c r="E1767" s="74">
        <v>3.95</v>
      </c>
      <c r="F1767" s="74">
        <v>4.04</v>
      </c>
      <c r="G1767" s="75">
        <v>1954200</v>
      </c>
      <c r="H1767" s="74">
        <v>28.28</v>
      </c>
      <c r="I1767" s="81">
        <f t="shared" si="135"/>
        <v>7</v>
      </c>
      <c r="J1767" s="74">
        <f t="shared" si="136"/>
        <v>28.35</v>
      </c>
      <c r="K1767" s="74">
        <f t="shared" si="137"/>
        <v>28.42</v>
      </c>
      <c r="L1767" s="74">
        <f t="shared" si="138"/>
        <v>27.65</v>
      </c>
      <c r="M1767" s="74">
        <f t="shared" si="139"/>
        <v>28.28</v>
      </c>
      <c r="N1767" s="74"/>
    </row>
    <row r="1768" spans="1:14" x14ac:dyDescent="0.25">
      <c r="A1768">
        <v>1753</v>
      </c>
      <c r="B1768" s="225">
        <v>38952</v>
      </c>
      <c r="C1768" s="74">
        <v>4.0999999999999996</v>
      </c>
      <c r="D1768" s="74">
        <v>4.1500000000000004</v>
      </c>
      <c r="E1768" s="74">
        <v>3.97</v>
      </c>
      <c r="F1768" s="74">
        <v>3.99</v>
      </c>
      <c r="G1768" s="75">
        <v>1677200</v>
      </c>
      <c r="H1768" s="74">
        <v>27.93</v>
      </c>
      <c r="I1768" s="81">
        <f t="shared" si="135"/>
        <v>6.9999999999999991</v>
      </c>
      <c r="J1768" s="74">
        <f t="shared" si="136"/>
        <v>28.7</v>
      </c>
      <c r="K1768" s="74">
        <f t="shared" si="137"/>
        <v>29.05</v>
      </c>
      <c r="L1768" s="74">
        <f t="shared" si="138"/>
        <v>27.79</v>
      </c>
      <c r="M1768" s="74">
        <f t="shared" si="139"/>
        <v>27.93</v>
      </c>
      <c r="N1768" s="74"/>
    </row>
    <row r="1769" spans="1:14" x14ac:dyDescent="0.25">
      <c r="A1769">
        <v>1754</v>
      </c>
      <c r="B1769" s="225">
        <v>38951</v>
      </c>
      <c r="C1769" s="74">
        <v>4.07</v>
      </c>
      <c r="D1769" s="74">
        <v>4.17</v>
      </c>
      <c r="E1769" s="74">
        <v>4.0599999999999996</v>
      </c>
      <c r="F1769" s="74">
        <v>4.0999999999999996</v>
      </c>
      <c r="G1769" s="75">
        <v>1759800</v>
      </c>
      <c r="H1769" s="74">
        <v>28.7</v>
      </c>
      <c r="I1769" s="81">
        <f t="shared" si="135"/>
        <v>7</v>
      </c>
      <c r="J1769" s="74">
        <f t="shared" si="136"/>
        <v>28.49</v>
      </c>
      <c r="K1769" s="74">
        <f t="shared" si="137"/>
        <v>29.19</v>
      </c>
      <c r="L1769" s="74">
        <f t="shared" si="138"/>
        <v>28.42</v>
      </c>
      <c r="M1769" s="74">
        <f t="shared" si="139"/>
        <v>28.7</v>
      </c>
      <c r="N1769" s="74"/>
    </row>
    <row r="1770" spans="1:14" x14ac:dyDescent="0.25">
      <c r="A1770">
        <v>1755</v>
      </c>
      <c r="B1770" s="225">
        <v>38950</v>
      </c>
      <c r="C1770" s="74">
        <v>4.18</v>
      </c>
      <c r="D1770" s="74">
        <v>4.18</v>
      </c>
      <c r="E1770" s="74">
        <v>4.0199999999999996</v>
      </c>
      <c r="F1770" s="74">
        <v>4.09</v>
      </c>
      <c r="G1770" s="75">
        <v>1479900</v>
      </c>
      <c r="H1770" s="74">
        <v>28.63</v>
      </c>
      <c r="I1770" s="81">
        <f t="shared" si="135"/>
        <v>7</v>
      </c>
      <c r="J1770" s="74">
        <f t="shared" si="136"/>
        <v>29.26</v>
      </c>
      <c r="K1770" s="74">
        <f t="shared" si="137"/>
        <v>29.26</v>
      </c>
      <c r="L1770" s="74">
        <f t="shared" si="138"/>
        <v>28.14</v>
      </c>
      <c r="M1770" s="74">
        <f t="shared" si="139"/>
        <v>28.63</v>
      </c>
      <c r="N1770" s="74"/>
    </row>
    <row r="1771" spans="1:14" x14ac:dyDescent="0.25">
      <c r="A1771">
        <v>1756</v>
      </c>
      <c r="B1771" s="225">
        <v>38947</v>
      </c>
      <c r="C1771" s="74">
        <v>4.0599999999999996</v>
      </c>
      <c r="D1771" s="74">
        <v>4.1900000000000004</v>
      </c>
      <c r="E1771" s="74">
        <v>3.95</v>
      </c>
      <c r="F1771" s="74">
        <v>4.1900000000000004</v>
      </c>
      <c r="G1771" s="75">
        <v>2180500</v>
      </c>
      <c r="H1771" s="74">
        <v>29.33</v>
      </c>
      <c r="I1771" s="81">
        <f t="shared" si="135"/>
        <v>6.9999999999999991</v>
      </c>
      <c r="J1771" s="74">
        <f t="shared" si="136"/>
        <v>28.42</v>
      </c>
      <c r="K1771" s="74">
        <f t="shared" si="137"/>
        <v>29.33</v>
      </c>
      <c r="L1771" s="74">
        <f t="shared" si="138"/>
        <v>27.65</v>
      </c>
      <c r="M1771" s="74">
        <f t="shared" si="139"/>
        <v>29.33</v>
      </c>
      <c r="N1771" s="74"/>
    </row>
    <row r="1772" spans="1:14" x14ac:dyDescent="0.25">
      <c r="A1772">
        <v>1757</v>
      </c>
      <c r="B1772" s="225">
        <v>38946</v>
      </c>
      <c r="C1772" s="74">
        <v>3.88</v>
      </c>
      <c r="D1772" s="74">
        <v>4.13</v>
      </c>
      <c r="E1772" s="74">
        <v>3.85</v>
      </c>
      <c r="F1772" s="74">
        <v>4.08</v>
      </c>
      <c r="G1772" s="75">
        <v>3082900</v>
      </c>
      <c r="H1772" s="74">
        <v>28.56</v>
      </c>
      <c r="I1772" s="81">
        <f t="shared" si="135"/>
        <v>7</v>
      </c>
      <c r="J1772" s="74">
        <f t="shared" si="136"/>
        <v>27.16</v>
      </c>
      <c r="K1772" s="74">
        <f t="shared" si="137"/>
        <v>28.91</v>
      </c>
      <c r="L1772" s="74">
        <f t="shared" si="138"/>
        <v>26.95</v>
      </c>
      <c r="M1772" s="74">
        <f t="shared" si="139"/>
        <v>28.56</v>
      </c>
      <c r="N1772" s="74"/>
    </row>
    <row r="1773" spans="1:14" x14ac:dyDescent="0.25">
      <c r="A1773">
        <v>1758</v>
      </c>
      <c r="B1773" s="225">
        <v>38945</v>
      </c>
      <c r="C1773" s="74">
        <v>3.91</v>
      </c>
      <c r="D1773" s="74">
        <v>3.93</v>
      </c>
      <c r="E1773" s="74">
        <v>3.85</v>
      </c>
      <c r="F1773" s="74">
        <v>3.86</v>
      </c>
      <c r="G1773" s="75">
        <v>3192900</v>
      </c>
      <c r="H1773" s="74">
        <v>27.02</v>
      </c>
      <c r="I1773" s="81">
        <f t="shared" si="135"/>
        <v>7</v>
      </c>
      <c r="J1773" s="74">
        <f t="shared" si="136"/>
        <v>27.37</v>
      </c>
      <c r="K1773" s="74">
        <f t="shared" si="137"/>
        <v>27.51</v>
      </c>
      <c r="L1773" s="74">
        <f t="shared" si="138"/>
        <v>26.95</v>
      </c>
      <c r="M1773" s="74">
        <f t="shared" si="139"/>
        <v>27.02</v>
      </c>
      <c r="N1773" s="74"/>
    </row>
    <row r="1774" spans="1:14" x14ac:dyDescent="0.25">
      <c r="A1774">
        <v>1759</v>
      </c>
      <c r="B1774" s="225">
        <v>38944</v>
      </c>
      <c r="C1774" s="74">
        <v>3.84</v>
      </c>
      <c r="D1774" s="74">
        <v>3.89</v>
      </c>
      <c r="E1774" s="74">
        <v>3.82</v>
      </c>
      <c r="F1774" s="74">
        <v>3.87</v>
      </c>
      <c r="G1774" s="75">
        <v>1192600</v>
      </c>
      <c r="H1774" s="74">
        <v>27.09</v>
      </c>
      <c r="I1774" s="81">
        <f t="shared" si="135"/>
        <v>7</v>
      </c>
      <c r="J1774" s="74">
        <f t="shared" si="136"/>
        <v>26.88</v>
      </c>
      <c r="K1774" s="74">
        <f t="shared" si="137"/>
        <v>27.23</v>
      </c>
      <c r="L1774" s="74">
        <f t="shared" si="138"/>
        <v>26.74</v>
      </c>
      <c r="M1774" s="74">
        <f t="shared" si="139"/>
        <v>27.09</v>
      </c>
      <c r="N1774" s="74"/>
    </row>
    <row r="1775" spans="1:14" x14ac:dyDescent="0.25">
      <c r="A1775">
        <v>1760</v>
      </c>
      <c r="B1775" s="225">
        <v>38943</v>
      </c>
      <c r="C1775" s="74">
        <v>3.81</v>
      </c>
      <c r="D1775" s="74">
        <v>3.89</v>
      </c>
      <c r="E1775" s="74">
        <v>3.75</v>
      </c>
      <c r="F1775" s="74">
        <v>3.75</v>
      </c>
      <c r="G1775" s="75">
        <v>1517900</v>
      </c>
      <c r="H1775" s="74">
        <v>26.25</v>
      </c>
      <c r="I1775" s="81">
        <f t="shared" si="135"/>
        <v>7</v>
      </c>
      <c r="J1775" s="74">
        <f t="shared" si="136"/>
        <v>26.67</v>
      </c>
      <c r="K1775" s="74">
        <f t="shared" si="137"/>
        <v>27.23</v>
      </c>
      <c r="L1775" s="74">
        <f t="shared" si="138"/>
        <v>26.25</v>
      </c>
      <c r="M1775" s="74">
        <f t="shared" si="139"/>
        <v>26.25</v>
      </c>
      <c r="N1775" s="74"/>
    </row>
    <row r="1776" spans="1:14" x14ac:dyDescent="0.25">
      <c r="A1776">
        <v>1761</v>
      </c>
      <c r="B1776" s="225">
        <v>38940</v>
      </c>
      <c r="C1776" s="74">
        <v>3.8</v>
      </c>
      <c r="D1776" s="74">
        <v>3.85</v>
      </c>
      <c r="E1776" s="74">
        <v>3.69</v>
      </c>
      <c r="F1776" s="74">
        <v>3.72</v>
      </c>
      <c r="G1776" s="75">
        <v>1154100</v>
      </c>
      <c r="H1776" s="74">
        <v>26.04</v>
      </c>
      <c r="I1776" s="81">
        <f t="shared" si="135"/>
        <v>6.9999999999999991</v>
      </c>
      <c r="J1776" s="74">
        <f t="shared" si="136"/>
        <v>26.6</v>
      </c>
      <c r="K1776" s="74">
        <f t="shared" si="137"/>
        <v>26.95</v>
      </c>
      <c r="L1776" s="74">
        <f t="shared" si="138"/>
        <v>25.83</v>
      </c>
      <c r="M1776" s="74">
        <f t="shared" si="139"/>
        <v>26.04</v>
      </c>
      <c r="N1776" s="74"/>
    </row>
    <row r="1777" spans="1:14" x14ac:dyDescent="0.25">
      <c r="A1777">
        <v>1762</v>
      </c>
      <c r="B1777" s="225">
        <v>38939</v>
      </c>
      <c r="C1777" s="74">
        <v>3.66</v>
      </c>
      <c r="D1777" s="74">
        <v>3.82</v>
      </c>
      <c r="E1777" s="74">
        <v>3.66</v>
      </c>
      <c r="F1777" s="74">
        <v>3.81</v>
      </c>
      <c r="G1777" s="75">
        <v>1444900</v>
      </c>
      <c r="H1777" s="74">
        <v>26.67</v>
      </c>
      <c r="I1777" s="81">
        <f t="shared" si="135"/>
        <v>7</v>
      </c>
      <c r="J1777" s="74">
        <f t="shared" si="136"/>
        <v>25.62</v>
      </c>
      <c r="K1777" s="74">
        <f t="shared" si="137"/>
        <v>26.74</v>
      </c>
      <c r="L1777" s="74">
        <f t="shared" si="138"/>
        <v>25.62</v>
      </c>
      <c r="M1777" s="74">
        <f t="shared" si="139"/>
        <v>26.67</v>
      </c>
      <c r="N1777" s="74"/>
    </row>
    <row r="1778" spans="1:14" x14ac:dyDescent="0.25">
      <c r="A1778">
        <v>1763</v>
      </c>
      <c r="B1778" s="225">
        <v>38938</v>
      </c>
      <c r="C1778" s="74">
        <v>3.56</v>
      </c>
      <c r="D1778" s="74">
        <v>3.76</v>
      </c>
      <c r="E1778" s="74">
        <v>3.55</v>
      </c>
      <c r="F1778" s="74">
        <v>3.69</v>
      </c>
      <c r="G1778" s="75">
        <v>3259400</v>
      </c>
      <c r="H1778" s="74">
        <v>25.83</v>
      </c>
      <c r="I1778" s="81">
        <f t="shared" si="135"/>
        <v>7</v>
      </c>
      <c r="J1778" s="74">
        <f t="shared" si="136"/>
        <v>24.92</v>
      </c>
      <c r="K1778" s="74">
        <f t="shared" si="137"/>
        <v>26.32</v>
      </c>
      <c r="L1778" s="74">
        <f t="shared" si="138"/>
        <v>24.85</v>
      </c>
      <c r="M1778" s="74">
        <f t="shared" si="139"/>
        <v>25.83</v>
      </c>
      <c r="N1778" s="74"/>
    </row>
    <row r="1779" spans="1:14" x14ac:dyDescent="0.25">
      <c r="A1779">
        <v>1764</v>
      </c>
      <c r="B1779" s="225">
        <v>38937</v>
      </c>
      <c r="C1779" s="74">
        <v>3.59</v>
      </c>
      <c r="D1779" s="74">
        <v>3.68</v>
      </c>
      <c r="E1779" s="74">
        <v>3.46</v>
      </c>
      <c r="F1779" s="74">
        <v>3.49</v>
      </c>
      <c r="G1779" s="75">
        <v>1296200</v>
      </c>
      <c r="H1779" s="74">
        <v>24.43</v>
      </c>
      <c r="I1779" s="81">
        <f t="shared" si="135"/>
        <v>6.9999999999999991</v>
      </c>
      <c r="J1779" s="74">
        <f t="shared" si="136"/>
        <v>25.13</v>
      </c>
      <c r="K1779" s="74">
        <f t="shared" si="137"/>
        <v>25.76</v>
      </c>
      <c r="L1779" s="74">
        <f t="shared" si="138"/>
        <v>24.22</v>
      </c>
      <c r="M1779" s="74">
        <f t="shared" si="139"/>
        <v>24.43</v>
      </c>
      <c r="N1779" s="74"/>
    </row>
    <row r="1780" spans="1:14" x14ac:dyDescent="0.25">
      <c r="A1780">
        <v>1765</v>
      </c>
      <c r="B1780" s="225">
        <v>38936</v>
      </c>
      <c r="C1780" s="74">
        <v>3.63</v>
      </c>
      <c r="D1780" s="74">
        <v>3.63</v>
      </c>
      <c r="E1780" s="74">
        <v>3.55</v>
      </c>
      <c r="F1780" s="74">
        <v>3.55</v>
      </c>
      <c r="G1780" s="75">
        <v>721000</v>
      </c>
      <c r="H1780" s="74">
        <v>24.85</v>
      </c>
      <c r="I1780" s="81">
        <f t="shared" si="135"/>
        <v>7.0000000000000009</v>
      </c>
      <c r="J1780" s="74">
        <f t="shared" si="136"/>
        <v>25.41</v>
      </c>
      <c r="K1780" s="74">
        <f t="shared" si="137"/>
        <v>25.41</v>
      </c>
      <c r="L1780" s="74">
        <f t="shared" si="138"/>
        <v>24.85</v>
      </c>
      <c r="M1780" s="74">
        <f t="shared" si="139"/>
        <v>24.85</v>
      </c>
      <c r="N1780" s="74"/>
    </row>
    <row r="1781" spans="1:14" x14ac:dyDescent="0.25">
      <c r="A1781">
        <v>1766</v>
      </c>
      <c r="B1781" s="225">
        <v>38933</v>
      </c>
      <c r="C1781" s="74">
        <v>3.72</v>
      </c>
      <c r="D1781" s="74">
        <v>3.79</v>
      </c>
      <c r="E1781" s="74">
        <v>3.51</v>
      </c>
      <c r="F1781" s="74">
        <v>3.64</v>
      </c>
      <c r="G1781" s="75">
        <v>1363900</v>
      </c>
      <c r="H1781" s="74">
        <v>25.48</v>
      </c>
      <c r="I1781" s="81">
        <f t="shared" si="135"/>
        <v>7</v>
      </c>
      <c r="J1781" s="74">
        <f t="shared" si="136"/>
        <v>26.04</v>
      </c>
      <c r="K1781" s="74">
        <f t="shared" si="137"/>
        <v>26.53</v>
      </c>
      <c r="L1781" s="74">
        <f t="shared" si="138"/>
        <v>24.57</v>
      </c>
      <c r="M1781" s="74">
        <f t="shared" si="139"/>
        <v>25.48</v>
      </c>
      <c r="N1781" s="74"/>
    </row>
    <row r="1782" spans="1:14" x14ac:dyDescent="0.25">
      <c r="A1782">
        <v>1767</v>
      </c>
      <c r="B1782" s="225">
        <v>38932</v>
      </c>
      <c r="C1782" s="74">
        <v>3.45</v>
      </c>
      <c r="D1782" s="74">
        <v>3.69</v>
      </c>
      <c r="E1782" s="74">
        <v>3.42</v>
      </c>
      <c r="F1782" s="74">
        <v>3.63</v>
      </c>
      <c r="G1782" s="75">
        <v>1445300</v>
      </c>
      <c r="H1782" s="74">
        <v>25.41</v>
      </c>
      <c r="I1782" s="81">
        <f t="shared" si="135"/>
        <v>7</v>
      </c>
      <c r="J1782" s="74">
        <f t="shared" si="136"/>
        <v>24.15</v>
      </c>
      <c r="K1782" s="74">
        <f t="shared" si="137"/>
        <v>25.83</v>
      </c>
      <c r="L1782" s="74">
        <f t="shared" si="138"/>
        <v>23.94</v>
      </c>
      <c r="M1782" s="74">
        <f t="shared" si="139"/>
        <v>25.41</v>
      </c>
      <c r="N1782" s="74"/>
    </row>
    <row r="1783" spans="1:14" x14ac:dyDescent="0.25">
      <c r="A1783">
        <v>1768</v>
      </c>
      <c r="B1783" s="225">
        <v>38931</v>
      </c>
      <c r="C1783" s="74">
        <v>3.58</v>
      </c>
      <c r="D1783" s="74">
        <v>3.58</v>
      </c>
      <c r="E1783" s="74">
        <v>3.47</v>
      </c>
      <c r="F1783" s="74">
        <v>3.5</v>
      </c>
      <c r="G1783" s="75">
        <v>1400200</v>
      </c>
      <c r="H1783" s="74">
        <v>24.5</v>
      </c>
      <c r="I1783" s="81">
        <f t="shared" si="135"/>
        <v>7</v>
      </c>
      <c r="J1783" s="74">
        <f t="shared" si="136"/>
        <v>25.06</v>
      </c>
      <c r="K1783" s="74">
        <f t="shared" si="137"/>
        <v>25.06</v>
      </c>
      <c r="L1783" s="74">
        <f t="shared" si="138"/>
        <v>24.29</v>
      </c>
      <c r="M1783" s="74">
        <f t="shared" si="139"/>
        <v>24.5</v>
      </c>
      <c r="N1783" s="74"/>
    </row>
    <row r="1784" spans="1:14" x14ac:dyDescent="0.25">
      <c r="A1784">
        <v>1769</v>
      </c>
      <c r="B1784" s="225">
        <v>38930</v>
      </c>
      <c r="C1784" s="74">
        <v>3.61</v>
      </c>
      <c r="D1784" s="74">
        <v>3.64</v>
      </c>
      <c r="E1784" s="74">
        <v>3.42</v>
      </c>
      <c r="F1784" s="74">
        <v>3.5</v>
      </c>
      <c r="G1784" s="75">
        <v>1354200</v>
      </c>
      <c r="H1784" s="74">
        <v>24.5</v>
      </c>
      <c r="I1784" s="81">
        <f t="shared" si="135"/>
        <v>7</v>
      </c>
      <c r="J1784" s="74">
        <f t="shared" si="136"/>
        <v>25.27</v>
      </c>
      <c r="K1784" s="74">
        <f t="shared" si="137"/>
        <v>25.48</v>
      </c>
      <c r="L1784" s="74">
        <f t="shared" si="138"/>
        <v>23.94</v>
      </c>
      <c r="M1784" s="74">
        <f t="shared" si="139"/>
        <v>24.5</v>
      </c>
      <c r="N1784" s="74"/>
    </row>
    <row r="1785" spans="1:14" x14ac:dyDescent="0.25">
      <c r="A1785">
        <v>1770</v>
      </c>
      <c r="B1785" s="225">
        <v>38929</v>
      </c>
      <c r="C1785" s="74">
        <v>3.53</v>
      </c>
      <c r="D1785" s="74">
        <v>3.69</v>
      </c>
      <c r="E1785" s="74">
        <v>3.51</v>
      </c>
      <c r="F1785" s="74">
        <v>3.63</v>
      </c>
      <c r="G1785" s="75">
        <v>1690600</v>
      </c>
      <c r="H1785" s="74">
        <v>25.41</v>
      </c>
      <c r="I1785" s="81">
        <f t="shared" si="135"/>
        <v>7</v>
      </c>
      <c r="J1785" s="74">
        <f t="shared" si="136"/>
        <v>24.71</v>
      </c>
      <c r="K1785" s="74">
        <f t="shared" si="137"/>
        <v>25.83</v>
      </c>
      <c r="L1785" s="74">
        <f t="shared" si="138"/>
        <v>24.57</v>
      </c>
      <c r="M1785" s="74">
        <f t="shared" si="139"/>
        <v>25.41</v>
      </c>
      <c r="N1785" s="74"/>
    </row>
    <row r="1786" spans="1:14" x14ac:dyDescent="0.25">
      <c r="A1786">
        <v>1771</v>
      </c>
      <c r="B1786" s="225">
        <v>38926</v>
      </c>
      <c r="C1786" s="74">
        <v>3.41</v>
      </c>
      <c r="D1786" s="74">
        <v>3.54</v>
      </c>
      <c r="E1786" s="74">
        <v>3.41</v>
      </c>
      <c r="F1786" s="74">
        <v>3.53</v>
      </c>
      <c r="G1786" s="75">
        <v>1240200</v>
      </c>
      <c r="H1786" s="74">
        <v>24.71</v>
      </c>
      <c r="I1786" s="81">
        <f t="shared" si="135"/>
        <v>7.0000000000000009</v>
      </c>
      <c r="J1786" s="74">
        <f t="shared" si="136"/>
        <v>23.87</v>
      </c>
      <c r="K1786" s="74">
        <f t="shared" si="137"/>
        <v>24.78</v>
      </c>
      <c r="L1786" s="74">
        <f t="shared" si="138"/>
        <v>23.87</v>
      </c>
      <c r="M1786" s="74">
        <f t="shared" si="139"/>
        <v>24.71</v>
      </c>
      <c r="N1786" s="74"/>
    </row>
    <row r="1787" spans="1:14" x14ac:dyDescent="0.25">
      <c r="A1787">
        <v>1772</v>
      </c>
      <c r="B1787" s="225">
        <v>38925</v>
      </c>
      <c r="C1787" s="74">
        <v>3.73</v>
      </c>
      <c r="D1787" s="74">
        <v>3.74</v>
      </c>
      <c r="E1787" s="74">
        <v>3.34</v>
      </c>
      <c r="F1787" s="74">
        <v>3.46</v>
      </c>
      <c r="G1787" s="75">
        <v>3222600</v>
      </c>
      <c r="H1787" s="74">
        <v>24.22</v>
      </c>
      <c r="I1787" s="81">
        <f t="shared" si="135"/>
        <v>7</v>
      </c>
      <c r="J1787" s="74">
        <f t="shared" si="136"/>
        <v>26.11</v>
      </c>
      <c r="K1787" s="74">
        <f t="shared" si="137"/>
        <v>26.18</v>
      </c>
      <c r="L1787" s="74">
        <f t="shared" si="138"/>
        <v>23.38</v>
      </c>
      <c r="M1787" s="74">
        <f t="shared" si="139"/>
        <v>24.22</v>
      </c>
      <c r="N1787" s="74"/>
    </row>
    <row r="1788" spans="1:14" x14ac:dyDescent="0.25">
      <c r="A1788">
        <v>1773</v>
      </c>
      <c r="B1788" s="225">
        <v>38924</v>
      </c>
      <c r="C1788" s="74">
        <v>3.58</v>
      </c>
      <c r="D1788" s="74">
        <v>3.71</v>
      </c>
      <c r="E1788" s="74">
        <v>3.53</v>
      </c>
      <c r="F1788" s="74">
        <v>3.68</v>
      </c>
      <c r="G1788" s="75">
        <v>1894300</v>
      </c>
      <c r="H1788" s="74">
        <v>25.76</v>
      </c>
      <c r="I1788" s="81">
        <f t="shared" si="135"/>
        <v>7</v>
      </c>
      <c r="J1788" s="74">
        <f t="shared" si="136"/>
        <v>25.06</v>
      </c>
      <c r="K1788" s="74">
        <f t="shared" si="137"/>
        <v>25.97</v>
      </c>
      <c r="L1788" s="74">
        <f t="shared" si="138"/>
        <v>24.71</v>
      </c>
      <c r="M1788" s="74">
        <f t="shared" si="139"/>
        <v>25.76</v>
      </c>
      <c r="N1788" s="74"/>
    </row>
    <row r="1789" spans="1:14" x14ac:dyDescent="0.25">
      <c r="A1789">
        <v>1774</v>
      </c>
      <c r="B1789" s="225">
        <v>38923</v>
      </c>
      <c r="C1789" s="74">
        <v>3.45</v>
      </c>
      <c r="D1789" s="74">
        <v>3.57</v>
      </c>
      <c r="E1789" s="74">
        <v>3.42</v>
      </c>
      <c r="F1789" s="74">
        <v>3.55</v>
      </c>
      <c r="G1789" s="75">
        <v>1749100</v>
      </c>
      <c r="H1789" s="74">
        <v>24.85</v>
      </c>
      <c r="I1789" s="81">
        <f t="shared" si="135"/>
        <v>7.0000000000000009</v>
      </c>
      <c r="J1789" s="74">
        <f t="shared" si="136"/>
        <v>24.15</v>
      </c>
      <c r="K1789" s="74">
        <f t="shared" si="137"/>
        <v>24.99</v>
      </c>
      <c r="L1789" s="74">
        <f t="shared" si="138"/>
        <v>23.94</v>
      </c>
      <c r="M1789" s="74">
        <f t="shared" si="139"/>
        <v>24.85</v>
      </c>
      <c r="N1789" s="74"/>
    </row>
    <row r="1790" spans="1:14" x14ac:dyDescent="0.25">
      <c r="A1790">
        <v>1775</v>
      </c>
      <c r="B1790" s="225">
        <v>38922</v>
      </c>
      <c r="C1790" s="74">
        <v>3.5</v>
      </c>
      <c r="D1790" s="74">
        <v>3.53</v>
      </c>
      <c r="E1790" s="74">
        <v>3.39</v>
      </c>
      <c r="F1790" s="74">
        <v>3.42</v>
      </c>
      <c r="G1790" s="75">
        <v>2935100</v>
      </c>
      <c r="H1790" s="74">
        <v>23.94</v>
      </c>
      <c r="I1790" s="81">
        <f t="shared" si="135"/>
        <v>7.0000000000000009</v>
      </c>
      <c r="J1790" s="74">
        <f t="shared" si="136"/>
        <v>24.5</v>
      </c>
      <c r="K1790" s="74">
        <f t="shared" si="137"/>
        <v>24.71</v>
      </c>
      <c r="L1790" s="74">
        <f t="shared" si="138"/>
        <v>23.73</v>
      </c>
      <c r="M1790" s="74">
        <f t="shared" si="139"/>
        <v>23.94</v>
      </c>
      <c r="N1790" s="74"/>
    </row>
    <row r="1791" spans="1:14" x14ac:dyDescent="0.25">
      <c r="A1791">
        <v>1776</v>
      </c>
      <c r="B1791" s="225">
        <v>38919</v>
      </c>
      <c r="C1791" s="74">
        <v>3.85</v>
      </c>
      <c r="D1791" s="74">
        <v>3.87</v>
      </c>
      <c r="E1791" s="74">
        <v>3.39</v>
      </c>
      <c r="F1791" s="74">
        <v>3.45</v>
      </c>
      <c r="G1791" s="75">
        <v>5503000</v>
      </c>
      <c r="H1791" s="74">
        <v>24.15</v>
      </c>
      <c r="I1791" s="81">
        <f t="shared" si="135"/>
        <v>6.9999999999999991</v>
      </c>
      <c r="J1791" s="74">
        <f t="shared" si="136"/>
        <v>26.95</v>
      </c>
      <c r="K1791" s="74">
        <f t="shared" si="137"/>
        <v>27.09</v>
      </c>
      <c r="L1791" s="74">
        <f t="shared" si="138"/>
        <v>23.73</v>
      </c>
      <c r="M1791" s="74">
        <f t="shared" si="139"/>
        <v>24.15</v>
      </c>
      <c r="N1791" s="74"/>
    </row>
    <row r="1792" spans="1:14" x14ac:dyDescent="0.25">
      <c r="A1792">
        <v>1777</v>
      </c>
      <c r="B1792" s="225">
        <v>38918</v>
      </c>
      <c r="C1792" s="74">
        <v>3.92</v>
      </c>
      <c r="D1792" s="74">
        <v>4.1399999999999997</v>
      </c>
      <c r="E1792" s="74">
        <v>3.8</v>
      </c>
      <c r="F1792" s="74">
        <v>3.81</v>
      </c>
      <c r="G1792" s="75">
        <v>3387600</v>
      </c>
      <c r="H1792" s="74">
        <v>26.67</v>
      </c>
      <c r="I1792" s="81">
        <f t="shared" si="135"/>
        <v>7</v>
      </c>
      <c r="J1792" s="74">
        <f t="shared" si="136"/>
        <v>27.44</v>
      </c>
      <c r="K1792" s="74">
        <f t="shared" si="137"/>
        <v>28.98</v>
      </c>
      <c r="L1792" s="74">
        <f t="shared" si="138"/>
        <v>26.6</v>
      </c>
      <c r="M1792" s="74">
        <f t="shared" si="139"/>
        <v>26.67</v>
      </c>
      <c r="N1792" s="74"/>
    </row>
    <row r="1793" spans="1:14" x14ac:dyDescent="0.25">
      <c r="A1793">
        <v>1778</v>
      </c>
      <c r="B1793" s="225">
        <v>38917</v>
      </c>
      <c r="C1793" s="74">
        <v>3.8</v>
      </c>
      <c r="D1793" s="74">
        <v>4.0199999999999996</v>
      </c>
      <c r="E1793" s="74">
        <v>3.74</v>
      </c>
      <c r="F1793" s="74">
        <v>3.92</v>
      </c>
      <c r="G1793" s="75">
        <v>2623200</v>
      </c>
      <c r="H1793" s="74">
        <v>27.44</v>
      </c>
      <c r="I1793" s="81">
        <f t="shared" si="135"/>
        <v>7.0000000000000009</v>
      </c>
      <c r="J1793" s="74">
        <f t="shared" si="136"/>
        <v>26.6</v>
      </c>
      <c r="K1793" s="74">
        <f t="shared" si="137"/>
        <v>28.14</v>
      </c>
      <c r="L1793" s="74">
        <f t="shared" si="138"/>
        <v>26.18</v>
      </c>
      <c r="M1793" s="74">
        <f t="shared" si="139"/>
        <v>27.44</v>
      </c>
      <c r="N1793" s="74"/>
    </row>
    <row r="1794" spans="1:14" x14ac:dyDescent="0.25">
      <c r="A1794">
        <v>1779</v>
      </c>
      <c r="B1794" s="225">
        <v>38916</v>
      </c>
      <c r="C1794" s="74">
        <v>3.97</v>
      </c>
      <c r="D1794" s="74">
        <v>4.08</v>
      </c>
      <c r="E1794" s="74">
        <v>3.71</v>
      </c>
      <c r="F1794" s="74">
        <v>3.83</v>
      </c>
      <c r="G1794" s="75">
        <v>4372400</v>
      </c>
      <c r="H1794" s="74">
        <v>26.81</v>
      </c>
      <c r="I1794" s="81">
        <f t="shared" si="135"/>
        <v>6.9999999999999991</v>
      </c>
      <c r="J1794" s="74">
        <f t="shared" si="136"/>
        <v>27.79</v>
      </c>
      <c r="K1794" s="74">
        <f t="shared" si="137"/>
        <v>28.56</v>
      </c>
      <c r="L1794" s="74">
        <f t="shared" si="138"/>
        <v>25.97</v>
      </c>
      <c r="M1794" s="74">
        <f t="shared" si="139"/>
        <v>26.81</v>
      </c>
      <c r="N1794" s="74"/>
    </row>
    <row r="1795" spans="1:14" x14ac:dyDescent="0.25">
      <c r="A1795">
        <v>1780</v>
      </c>
      <c r="B1795" s="225">
        <v>38915</v>
      </c>
      <c r="C1795" s="74">
        <v>3.95</v>
      </c>
      <c r="D1795" s="74">
        <v>4.07</v>
      </c>
      <c r="E1795" s="74">
        <v>3.89</v>
      </c>
      <c r="F1795" s="74">
        <v>3.94</v>
      </c>
      <c r="G1795" s="75">
        <v>1430800</v>
      </c>
      <c r="H1795" s="74">
        <v>27.58</v>
      </c>
      <c r="I1795" s="81">
        <f t="shared" si="135"/>
        <v>7</v>
      </c>
      <c r="J1795" s="74">
        <f t="shared" si="136"/>
        <v>27.65</v>
      </c>
      <c r="K1795" s="74">
        <f t="shared" si="137"/>
        <v>28.49</v>
      </c>
      <c r="L1795" s="74">
        <f t="shared" si="138"/>
        <v>27.23</v>
      </c>
      <c r="M1795" s="74">
        <f t="shared" si="139"/>
        <v>27.58</v>
      </c>
      <c r="N1795" s="74"/>
    </row>
    <row r="1796" spans="1:14" x14ac:dyDescent="0.25">
      <c r="A1796">
        <v>1781</v>
      </c>
      <c r="B1796" s="225">
        <v>38912</v>
      </c>
      <c r="C1796" s="74">
        <v>3.98</v>
      </c>
      <c r="D1796" s="74">
        <v>4.08</v>
      </c>
      <c r="E1796" s="74">
        <v>3.89</v>
      </c>
      <c r="F1796" s="74">
        <v>3.92</v>
      </c>
      <c r="G1796" s="75">
        <v>2077100</v>
      </c>
      <c r="H1796" s="74">
        <v>27.44</v>
      </c>
      <c r="I1796" s="81">
        <f t="shared" si="135"/>
        <v>7.0000000000000009</v>
      </c>
      <c r="J1796" s="74">
        <f t="shared" si="136"/>
        <v>27.86</v>
      </c>
      <c r="K1796" s="74">
        <f t="shared" si="137"/>
        <v>28.56</v>
      </c>
      <c r="L1796" s="74">
        <f t="shared" si="138"/>
        <v>27.23</v>
      </c>
      <c r="M1796" s="74">
        <f t="shared" si="139"/>
        <v>27.44</v>
      </c>
      <c r="N1796" s="74"/>
    </row>
    <row r="1797" spans="1:14" x14ac:dyDescent="0.25">
      <c r="A1797">
        <v>1782</v>
      </c>
      <c r="B1797" s="225">
        <v>38911</v>
      </c>
      <c r="C1797" s="74">
        <v>4</v>
      </c>
      <c r="D1797" s="74">
        <v>4.13</v>
      </c>
      <c r="E1797" s="74">
        <v>3.9</v>
      </c>
      <c r="F1797" s="74">
        <v>3.99</v>
      </c>
      <c r="G1797" s="75">
        <v>3965400</v>
      </c>
      <c r="H1797" s="74">
        <v>27.93</v>
      </c>
      <c r="I1797" s="81">
        <f t="shared" si="135"/>
        <v>6.9999999999999991</v>
      </c>
      <c r="J1797" s="74">
        <f t="shared" si="136"/>
        <v>28</v>
      </c>
      <c r="K1797" s="74">
        <f t="shared" si="137"/>
        <v>28.91</v>
      </c>
      <c r="L1797" s="74">
        <f t="shared" si="138"/>
        <v>27.3</v>
      </c>
      <c r="M1797" s="74">
        <f t="shared" si="139"/>
        <v>27.93</v>
      </c>
      <c r="N1797" s="74"/>
    </row>
    <row r="1798" spans="1:14" x14ac:dyDescent="0.25">
      <c r="A1798">
        <v>1783</v>
      </c>
      <c r="B1798" s="225">
        <v>38910</v>
      </c>
      <c r="C1798" s="74">
        <v>4.1900000000000004</v>
      </c>
      <c r="D1798" s="74">
        <v>4.34</v>
      </c>
      <c r="E1798" s="74">
        <v>4.05</v>
      </c>
      <c r="F1798" s="74">
        <v>4.07</v>
      </c>
      <c r="G1798" s="75">
        <v>2545000</v>
      </c>
      <c r="H1798" s="74">
        <v>28.49</v>
      </c>
      <c r="I1798" s="81">
        <f t="shared" si="135"/>
        <v>6.9999999999999991</v>
      </c>
      <c r="J1798" s="74">
        <f t="shared" si="136"/>
        <v>29.33</v>
      </c>
      <c r="K1798" s="74">
        <f t="shared" si="137"/>
        <v>30.38</v>
      </c>
      <c r="L1798" s="74">
        <f t="shared" si="138"/>
        <v>28.35</v>
      </c>
      <c r="M1798" s="74">
        <f t="shared" si="139"/>
        <v>28.49</v>
      </c>
      <c r="N1798" s="74"/>
    </row>
    <row r="1799" spans="1:14" x14ac:dyDescent="0.25">
      <c r="A1799">
        <v>1784</v>
      </c>
      <c r="B1799" s="225">
        <v>38909</v>
      </c>
      <c r="C1799" s="74">
        <v>4.1500000000000004</v>
      </c>
      <c r="D1799" s="74">
        <v>4.1900000000000004</v>
      </c>
      <c r="E1799" s="74">
        <v>4</v>
      </c>
      <c r="F1799" s="74">
        <v>4.16</v>
      </c>
      <c r="G1799" s="75">
        <v>2380600</v>
      </c>
      <c r="H1799" s="74">
        <v>29.12</v>
      </c>
      <c r="I1799" s="81">
        <f t="shared" si="135"/>
        <v>7</v>
      </c>
      <c r="J1799" s="74">
        <f t="shared" si="136"/>
        <v>29.05</v>
      </c>
      <c r="K1799" s="74">
        <f t="shared" si="137"/>
        <v>29.33</v>
      </c>
      <c r="L1799" s="74">
        <f t="shared" si="138"/>
        <v>28</v>
      </c>
      <c r="M1799" s="74">
        <f t="shared" si="139"/>
        <v>29.12</v>
      </c>
      <c r="N1799" s="74"/>
    </row>
    <row r="1800" spans="1:14" x14ac:dyDescent="0.25">
      <c r="A1800">
        <v>1785</v>
      </c>
      <c r="B1800" s="225">
        <v>38908</v>
      </c>
      <c r="C1800" s="74">
        <v>4.3600000000000003</v>
      </c>
      <c r="D1800" s="74">
        <v>4.3899999999999997</v>
      </c>
      <c r="E1800" s="74">
        <v>4.1500000000000004</v>
      </c>
      <c r="F1800" s="74">
        <v>4.18</v>
      </c>
      <c r="G1800" s="75">
        <v>1912500</v>
      </c>
      <c r="H1800" s="74">
        <v>29.26</v>
      </c>
      <c r="I1800" s="81">
        <f t="shared" si="135"/>
        <v>7.0000000000000009</v>
      </c>
      <c r="J1800" s="74">
        <f t="shared" si="136"/>
        <v>30.52</v>
      </c>
      <c r="K1800" s="74">
        <f t="shared" si="137"/>
        <v>30.73</v>
      </c>
      <c r="L1800" s="74">
        <f t="shared" si="138"/>
        <v>29.05</v>
      </c>
      <c r="M1800" s="74">
        <f t="shared" si="139"/>
        <v>29.26</v>
      </c>
      <c r="N1800" s="74"/>
    </row>
    <row r="1801" spans="1:14" x14ac:dyDescent="0.25">
      <c r="A1801">
        <v>1786</v>
      </c>
      <c r="B1801" s="225">
        <v>38905</v>
      </c>
      <c r="C1801" s="74">
        <v>4.6100000000000003</v>
      </c>
      <c r="D1801" s="74">
        <v>4.6100000000000003</v>
      </c>
      <c r="E1801" s="74">
        <v>4.29</v>
      </c>
      <c r="F1801" s="74">
        <v>4.32</v>
      </c>
      <c r="G1801" s="75">
        <v>3524900</v>
      </c>
      <c r="H1801" s="74">
        <v>30.24</v>
      </c>
      <c r="I1801" s="81">
        <f t="shared" si="135"/>
        <v>6.9999999999999991</v>
      </c>
      <c r="J1801" s="74">
        <f t="shared" si="136"/>
        <v>32.270000000000003</v>
      </c>
      <c r="K1801" s="74">
        <f t="shared" si="137"/>
        <v>32.270000000000003</v>
      </c>
      <c r="L1801" s="74">
        <f t="shared" si="138"/>
        <v>30.03</v>
      </c>
      <c r="M1801" s="74">
        <f t="shared" si="139"/>
        <v>30.24</v>
      </c>
      <c r="N1801" s="74"/>
    </row>
    <row r="1802" spans="1:14" x14ac:dyDescent="0.25">
      <c r="A1802">
        <v>1787</v>
      </c>
      <c r="B1802" s="225">
        <v>38904</v>
      </c>
      <c r="C1802" s="74">
        <v>4.5599999999999996</v>
      </c>
      <c r="D1802" s="74">
        <v>4.6399999999999997</v>
      </c>
      <c r="E1802" s="74">
        <v>4.53</v>
      </c>
      <c r="F1802" s="74">
        <v>4.5999999999999996</v>
      </c>
      <c r="G1802" s="75">
        <v>2029100</v>
      </c>
      <c r="H1802" s="74">
        <v>32.200000000000003</v>
      </c>
      <c r="I1802" s="81">
        <f t="shared" si="135"/>
        <v>7.0000000000000009</v>
      </c>
      <c r="J1802" s="74">
        <f t="shared" si="136"/>
        <v>31.92</v>
      </c>
      <c r="K1802" s="74">
        <f t="shared" si="137"/>
        <v>32.479999999999997</v>
      </c>
      <c r="L1802" s="74">
        <f t="shared" si="138"/>
        <v>31.71</v>
      </c>
      <c r="M1802" s="74">
        <f t="shared" si="139"/>
        <v>32.200000000000003</v>
      </c>
      <c r="N1802" s="74"/>
    </row>
    <row r="1803" spans="1:14" x14ac:dyDescent="0.25">
      <c r="A1803">
        <v>1788</v>
      </c>
      <c r="B1803" s="225">
        <v>38903</v>
      </c>
      <c r="C1803" s="74">
        <v>4.51</v>
      </c>
      <c r="D1803" s="74">
        <v>4.63</v>
      </c>
      <c r="E1803" s="74">
        <v>4.49</v>
      </c>
      <c r="F1803" s="74">
        <v>4.5199999999999996</v>
      </c>
      <c r="G1803" s="75">
        <v>1933900</v>
      </c>
      <c r="H1803" s="74">
        <v>31.64</v>
      </c>
      <c r="I1803" s="81">
        <f t="shared" si="135"/>
        <v>7.0000000000000009</v>
      </c>
      <c r="J1803" s="74">
        <f t="shared" si="136"/>
        <v>31.57</v>
      </c>
      <c r="K1803" s="74">
        <f t="shared" si="137"/>
        <v>32.409999999999997</v>
      </c>
      <c r="L1803" s="74">
        <f t="shared" si="138"/>
        <v>31.43</v>
      </c>
      <c r="M1803" s="74">
        <f t="shared" si="139"/>
        <v>31.64</v>
      </c>
      <c r="N1803" s="74"/>
    </row>
    <row r="1804" spans="1:14" x14ac:dyDescent="0.25">
      <c r="A1804">
        <v>1789</v>
      </c>
      <c r="B1804" s="225">
        <v>38901</v>
      </c>
      <c r="C1804" s="74">
        <v>4.6399999999999997</v>
      </c>
      <c r="D1804" s="74">
        <v>4.74</v>
      </c>
      <c r="E1804" s="74">
        <v>4.53</v>
      </c>
      <c r="F1804" s="74">
        <v>4.53</v>
      </c>
      <c r="G1804" s="75">
        <v>1554300</v>
      </c>
      <c r="H1804" s="74">
        <v>31.71</v>
      </c>
      <c r="I1804" s="81">
        <f t="shared" si="135"/>
        <v>7</v>
      </c>
      <c r="J1804" s="74">
        <f t="shared" si="136"/>
        <v>32.479999999999997</v>
      </c>
      <c r="K1804" s="74">
        <f t="shared" si="137"/>
        <v>33.18</v>
      </c>
      <c r="L1804" s="74">
        <f t="shared" si="138"/>
        <v>31.71</v>
      </c>
      <c r="M1804" s="74">
        <f t="shared" si="139"/>
        <v>31.71</v>
      </c>
      <c r="N1804" s="74"/>
    </row>
    <row r="1805" spans="1:14" x14ac:dyDescent="0.25">
      <c r="A1805">
        <v>1790</v>
      </c>
      <c r="B1805" s="225">
        <v>38898</v>
      </c>
      <c r="C1805" s="74">
        <v>4.5</v>
      </c>
      <c r="D1805" s="74">
        <v>4.8099999999999996</v>
      </c>
      <c r="E1805" s="74">
        <v>4.42</v>
      </c>
      <c r="F1805" s="74">
        <v>4.8099999999999996</v>
      </c>
      <c r="G1805" s="75">
        <v>9305600</v>
      </c>
      <c r="H1805" s="74">
        <v>33.67</v>
      </c>
      <c r="I1805" s="81">
        <f t="shared" si="135"/>
        <v>7.0000000000000009</v>
      </c>
      <c r="J1805" s="74">
        <f t="shared" si="136"/>
        <v>31.5</v>
      </c>
      <c r="K1805" s="74">
        <f t="shared" si="137"/>
        <v>33.67</v>
      </c>
      <c r="L1805" s="74">
        <f t="shared" si="138"/>
        <v>30.94</v>
      </c>
      <c r="M1805" s="74">
        <f t="shared" si="139"/>
        <v>33.67</v>
      </c>
      <c r="N1805" s="74"/>
    </row>
    <row r="1806" spans="1:14" x14ac:dyDescent="0.25">
      <c r="A1806">
        <v>1791</v>
      </c>
      <c r="B1806" s="225">
        <v>38897</v>
      </c>
      <c r="C1806" s="74">
        <v>4.25</v>
      </c>
      <c r="D1806" s="74">
        <v>4.49</v>
      </c>
      <c r="E1806" s="74">
        <v>4.24</v>
      </c>
      <c r="F1806" s="74">
        <v>4.49</v>
      </c>
      <c r="G1806" s="75">
        <v>2518600</v>
      </c>
      <c r="H1806" s="74">
        <v>31.43</v>
      </c>
      <c r="I1806" s="81">
        <f t="shared" si="135"/>
        <v>7</v>
      </c>
      <c r="J1806" s="74">
        <f t="shared" si="136"/>
        <v>29.75</v>
      </c>
      <c r="K1806" s="74">
        <f t="shared" si="137"/>
        <v>31.43</v>
      </c>
      <c r="L1806" s="74">
        <f t="shared" si="138"/>
        <v>29.68</v>
      </c>
      <c r="M1806" s="74">
        <f t="shared" si="139"/>
        <v>31.43</v>
      </c>
      <c r="N1806" s="74"/>
    </row>
    <row r="1807" spans="1:14" x14ac:dyDescent="0.25">
      <c r="A1807">
        <v>1792</v>
      </c>
      <c r="B1807" s="225">
        <v>38896</v>
      </c>
      <c r="C1807" s="74">
        <v>4.2</v>
      </c>
      <c r="D1807" s="74">
        <v>4.25</v>
      </c>
      <c r="E1807" s="74">
        <v>4.12</v>
      </c>
      <c r="F1807" s="74">
        <v>4.2300000000000004</v>
      </c>
      <c r="G1807" s="75">
        <v>1543000</v>
      </c>
      <c r="H1807" s="74">
        <v>29.61</v>
      </c>
      <c r="I1807" s="81">
        <f t="shared" si="135"/>
        <v>6.9999999999999991</v>
      </c>
      <c r="J1807" s="74">
        <f t="shared" si="136"/>
        <v>29.4</v>
      </c>
      <c r="K1807" s="74">
        <f t="shared" si="137"/>
        <v>29.75</v>
      </c>
      <c r="L1807" s="74">
        <f t="shared" si="138"/>
        <v>28.84</v>
      </c>
      <c r="M1807" s="74">
        <f t="shared" si="139"/>
        <v>29.61</v>
      </c>
      <c r="N1807" s="74"/>
    </row>
    <row r="1808" spans="1:14" x14ac:dyDescent="0.25">
      <c r="A1808">
        <v>1793</v>
      </c>
      <c r="B1808" s="225">
        <v>38895</v>
      </c>
      <c r="C1808" s="74">
        <v>4.41</v>
      </c>
      <c r="D1808" s="74">
        <v>4.4400000000000004</v>
      </c>
      <c r="E1808" s="74">
        <v>4.17</v>
      </c>
      <c r="F1808" s="74">
        <v>4.1900000000000004</v>
      </c>
      <c r="G1808" s="75">
        <v>2811700</v>
      </c>
      <c r="H1808" s="74">
        <v>29.33</v>
      </c>
      <c r="I1808" s="81">
        <f t="shared" si="135"/>
        <v>6.9999999999999991</v>
      </c>
      <c r="J1808" s="74">
        <f t="shared" si="136"/>
        <v>30.87</v>
      </c>
      <c r="K1808" s="74">
        <f t="shared" si="137"/>
        <v>31.08</v>
      </c>
      <c r="L1808" s="74">
        <f t="shared" si="138"/>
        <v>29.19</v>
      </c>
      <c r="M1808" s="74">
        <f t="shared" si="139"/>
        <v>29.33</v>
      </c>
      <c r="N1808" s="74"/>
    </row>
    <row r="1809" spans="1:14" x14ac:dyDescent="0.25">
      <c r="A1809">
        <v>1794</v>
      </c>
      <c r="B1809" s="225">
        <v>38894</v>
      </c>
      <c r="C1809" s="74">
        <v>4.41</v>
      </c>
      <c r="D1809" s="74">
        <v>4.4800000000000004</v>
      </c>
      <c r="E1809" s="74">
        <v>4.3899999999999997</v>
      </c>
      <c r="F1809" s="74">
        <v>4.43</v>
      </c>
      <c r="G1809" s="75">
        <v>2636700</v>
      </c>
      <c r="H1809" s="74">
        <v>31.01</v>
      </c>
      <c r="I1809" s="81">
        <f t="shared" ref="I1809:I1872" si="140">H1809/F1809</f>
        <v>7.0000000000000009</v>
      </c>
      <c r="J1809" s="74">
        <f t="shared" ref="J1809:J1872" si="141">ROUND($I1809*C1809,2)</f>
        <v>30.87</v>
      </c>
      <c r="K1809" s="74">
        <f t="shared" ref="K1809:K1872" si="142">ROUND($I1809*D1809,2)</f>
        <v>31.36</v>
      </c>
      <c r="L1809" s="74">
        <f t="shared" ref="L1809:L1872" si="143">ROUND($I1809*E1809,2)</f>
        <v>30.73</v>
      </c>
      <c r="M1809" s="74">
        <f t="shared" ref="M1809:M1872" si="144">ROUND($I1809*F1809,2)</f>
        <v>31.01</v>
      </c>
      <c r="N1809" s="74"/>
    </row>
    <row r="1810" spans="1:14" x14ac:dyDescent="0.25">
      <c r="A1810">
        <v>1795</v>
      </c>
      <c r="B1810" s="225">
        <v>38891</v>
      </c>
      <c r="C1810" s="74">
        <v>4.22</v>
      </c>
      <c r="D1810" s="74">
        <v>4.42</v>
      </c>
      <c r="E1810" s="74">
        <v>4.18</v>
      </c>
      <c r="F1810" s="74">
        <v>4.3600000000000003</v>
      </c>
      <c r="G1810" s="75">
        <v>2104800</v>
      </c>
      <c r="H1810" s="74">
        <v>30.52</v>
      </c>
      <c r="I1810" s="81">
        <f t="shared" si="140"/>
        <v>6.9999999999999991</v>
      </c>
      <c r="J1810" s="74">
        <f t="shared" si="141"/>
        <v>29.54</v>
      </c>
      <c r="K1810" s="74">
        <f t="shared" si="142"/>
        <v>30.94</v>
      </c>
      <c r="L1810" s="74">
        <f t="shared" si="143"/>
        <v>29.26</v>
      </c>
      <c r="M1810" s="74">
        <f t="shared" si="144"/>
        <v>30.52</v>
      </c>
      <c r="N1810" s="74"/>
    </row>
    <row r="1811" spans="1:14" x14ac:dyDescent="0.25">
      <c r="A1811">
        <v>1796</v>
      </c>
      <c r="B1811" s="225">
        <v>38890</v>
      </c>
      <c r="C1811" s="74">
        <v>4.3</v>
      </c>
      <c r="D1811" s="74">
        <v>4.3</v>
      </c>
      <c r="E1811" s="74">
        <v>4.18</v>
      </c>
      <c r="F1811" s="74">
        <v>4.2300000000000004</v>
      </c>
      <c r="G1811" s="75">
        <v>1533500</v>
      </c>
      <c r="H1811" s="74">
        <v>29.61</v>
      </c>
      <c r="I1811" s="81">
        <f t="shared" si="140"/>
        <v>6.9999999999999991</v>
      </c>
      <c r="J1811" s="74">
        <f t="shared" si="141"/>
        <v>30.1</v>
      </c>
      <c r="K1811" s="74">
        <f t="shared" si="142"/>
        <v>30.1</v>
      </c>
      <c r="L1811" s="74">
        <f t="shared" si="143"/>
        <v>29.26</v>
      </c>
      <c r="M1811" s="74">
        <f t="shared" si="144"/>
        <v>29.61</v>
      </c>
      <c r="N1811" s="74"/>
    </row>
    <row r="1812" spans="1:14" x14ac:dyDescent="0.25">
      <c r="A1812">
        <v>1797</v>
      </c>
      <c r="B1812" s="225">
        <v>38889</v>
      </c>
      <c r="C1812" s="74">
        <v>4.08</v>
      </c>
      <c r="D1812" s="74">
        <v>4.3499999999999996</v>
      </c>
      <c r="E1812" s="74">
        <v>4.08</v>
      </c>
      <c r="F1812" s="74">
        <v>4.3</v>
      </c>
      <c r="G1812" s="75">
        <v>2985500</v>
      </c>
      <c r="H1812" s="74">
        <v>30.1</v>
      </c>
      <c r="I1812" s="81">
        <f t="shared" si="140"/>
        <v>7.0000000000000009</v>
      </c>
      <c r="J1812" s="74">
        <f t="shared" si="141"/>
        <v>28.56</v>
      </c>
      <c r="K1812" s="74">
        <f t="shared" si="142"/>
        <v>30.45</v>
      </c>
      <c r="L1812" s="74">
        <f t="shared" si="143"/>
        <v>28.56</v>
      </c>
      <c r="M1812" s="74">
        <f t="shared" si="144"/>
        <v>30.1</v>
      </c>
      <c r="N1812" s="74"/>
    </row>
    <row r="1813" spans="1:14" x14ac:dyDescent="0.25">
      <c r="A1813">
        <v>1798</v>
      </c>
      <c r="B1813" s="225">
        <v>38888</v>
      </c>
      <c r="C1813" s="74">
        <v>4.03</v>
      </c>
      <c r="D1813" s="74">
        <v>4.18</v>
      </c>
      <c r="E1813" s="74">
        <v>3.97</v>
      </c>
      <c r="F1813" s="74">
        <v>4.1100000000000003</v>
      </c>
      <c r="G1813" s="75">
        <v>2251000</v>
      </c>
      <c r="H1813" s="74">
        <v>28.77</v>
      </c>
      <c r="I1813" s="81">
        <f t="shared" si="140"/>
        <v>6.9999999999999991</v>
      </c>
      <c r="J1813" s="74">
        <f t="shared" si="141"/>
        <v>28.21</v>
      </c>
      <c r="K1813" s="74">
        <f t="shared" si="142"/>
        <v>29.26</v>
      </c>
      <c r="L1813" s="74">
        <f t="shared" si="143"/>
        <v>27.79</v>
      </c>
      <c r="M1813" s="74">
        <f t="shared" si="144"/>
        <v>28.77</v>
      </c>
      <c r="N1813" s="74"/>
    </row>
    <row r="1814" spans="1:14" x14ac:dyDescent="0.25">
      <c r="A1814">
        <v>1799</v>
      </c>
      <c r="B1814" s="225">
        <v>38887</v>
      </c>
      <c r="C1814" s="74">
        <v>4.1399999999999997</v>
      </c>
      <c r="D1814" s="74">
        <v>4.1900000000000004</v>
      </c>
      <c r="E1814" s="74">
        <v>4</v>
      </c>
      <c r="F1814" s="74">
        <v>4.03</v>
      </c>
      <c r="G1814" s="75">
        <v>1802200</v>
      </c>
      <c r="H1814" s="74">
        <v>28.21</v>
      </c>
      <c r="I1814" s="81">
        <f t="shared" si="140"/>
        <v>7</v>
      </c>
      <c r="J1814" s="74">
        <f t="shared" si="141"/>
        <v>28.98</v>
      </c>
      <c r="K1814" s="74">
        <f t="shared" si="142"/>
        <v>29.33</v>
      </c>
      <c r="L1814" s="74">
        <f t="shared" si="143"/>
        <v>28</v>
      </c>
      <c r="M1814" s="74">
        <f t="shared" si="144"/>
        <v>28.21</v>
      </c>
      <c r="N1814" s="74"/>
    </row>
    <row r="1815" spans="1:14" x14ac:dyDescent="0.25">
      <c r="A1815">
        <v>1800</v>
      </c>
      <c r="B1815" s="225">
        <v>38884</v>
      </c>
      <c r="C1815" s="74">
        <v>4.3</v>
      </c>
      <c r="D1815" s="74">
        <v>4.3499999999999996</v>
      </c>
      <c r="E1815" s="74">
        <v>4.0999999999999996</v>
      </c>
      <c r="F1815" s="74">
        <v>4.12</v>
      </c>
      <c r="G1815" s="75">
        <v>3936200</v>
      </c>
      <c r="H1815" s="74">
        <v>28.84</v>
      </c>
      <c r="I1815" s="81">
        <f t="shared" si="140"/>
        <v>7</v>
      </c>
      <c r="J1815" s="74">
        <f t="shared" si="141"/>
        <v>30.1</v>
      </c>
      <c r="K1815" s="74">
        <f t="shared" si="142"/>
        <v>30.45</v>
      </c>
      <c r="L1815" s="74">
        <f t="shared" si="143"/>
        <v>28.7</v>
      </c>
      <c r="M1815" s="74">
        <f t="shared" si="144"/>
        <v>28.84</v>
      </c>
      <c r="N1815" s="74"/>
    </row>
    <row r="1816" spans="1:14" x14ac:dyDescent="0.25">
      <c r="A1816">
        <v>1801</v>
      </c>
      <c r="B1816" s="225">
        <v>38883</v>
      </c>
      <c r="C1816" s="74">
        <v>4.0999999999999996</v>
      </c>
      <c r="D1816" s="74">
        <v>4.3</v>
      </c>
      <c r="E1816" s="74">
        <v>4.08</v>
      </c>
      <c r="F1816" s="74">
        <v>4.25</v>
      </c>
      <c r="G1816" s="75">
        <v>2633100</v>
      </c>
      <c r="H1816" s="74">
        <v>29.75</v>
      </c>
      <c r="I1816" s="81">
        <f t="shared" si="140"/>
        <v>7</v>
      </c>
      <c r="J1816" s="74">
        <f t="shared" si="141"/>
        <v>28.7</v>
      </c>
      <c r="K1816" s="74">
        <f t="shared" si="142"/>
        <v>30.1</v>
      </c>
      <c r="L1816" s="74">
        <f t="shared" si="143"/>
        <v>28.56</v>
      </c>
      <c r="M1816" s="74">
        <f t="shared" si="144"/>
        <v>29.75</v>
      </c>
      <c r="N1816" s="74"/>
    </row>
    <row r="1817" spans="1:14" x14ac:dyDescent="0.25">
      <c r="A1817">
        <v>1802</v>
      </c>
      <c r="B1817" s="225">
        <v>38882</v>
      </c>
      <c r="C1817" s="74">
        <v>3.89</v>
      </c>
      <c r="D1817" s="74">
        <v>4.17</v>
      </c>
      <c r="E1817" s="74">
        <v>3.82</v>
      </c>
      <c r="F1817" s="74">
        <v>4.0199999999999996</v>
      </c>
      <c r="G1817" s="75">
        <v>3951100</v>
      </c>
      <c r="H1817" s="74">
        <v>28.14</v>
      </c>
      <c r="I1817" s="81">
        <f t="shared" si="140"/>
        <v>7.0000000000000009</v>
      </c>
      <c r="J1817" s="74">
        <f t="shared" si="141"/>
        <v>27.23</v>
      </c>
      <c r="K1817" s="74">
        <f t="shared" si="142"/>
        <v>29.19</v>
      </c>
      <c r="L1817" s="74">
        <f t="shared" si="143"/>
        <v>26.74</v>
      </c>
      <c r="M1817" s="74">
        <f t="shared" si="144"/>
        <v>28.14</v>
      </c>
      <c r="N1817" s="74"/>
    </row>
    <row r="1818" spans="1:14" x14ac:dyDescent="0.25">
      <c r="A1818">
        <v>1803</v>
      </c>
      <c r="B1818" s="225">
        <v>38881</v>
      </c>
      <c r="C1818" s="74">
        <v>3.97</v>
      </c>
      <c r="D1818" s="74">
        <v>4.1399999999999997</v>
      </c>
      <c r="E1818" s="74">
        <v>3.78</v>
      </c>
      <c r="F1818" s="74">
        <v>3.79</v>
      </c>
      <c r="G1818" s="75">
        <v>4108500</v>
      </c>
      <c r="H1818" s="74">
        <v>26.53</v>
      </c>
      <c r="I1818" s="81">
        <f t="shared" si="140"/>
        <v>7</v>
      </c>
      <c r="J1818" s="74">
        <f t="shared" si="141"/>
        <v>27.79</v>
      </c>
      <c r="K1818" s="74">
        <f t="shared" si="142"/>
        <v>28.98</v>
      </c>
      <c r="L1818" s="74">
        <f t="shared" si="143"/>
        <v>26.46</v>
      </c>
      <c r="M1818" s="74">
        <f t="shared" si="144"/>
        <v>26.53</v>
      </c>
      <c r="N1818" s="74"/>
    </row>
    <row r="1819" spans="1:14" x14ac:dyDescent="0.25">
      <c r="A1819">
        <v>1804</v>
      </c>
      <c r="B1819" s="225">
        <v>38880</v>
      </c>
      <c r="C1819" s="74">
        <v>4.25</v>
      </c>
      <c r="D1819" s="74">
        <v>4.25</v>
      </c>
      <c r="E1819" s="74">
        <v>3.95</v>
      </c>
      <c r="F1819" s="74">
        <v>3.97</v>
      </c>
      <c r="G1819" s="75">
        <v>2894000</v>
      </c>
      <c r="H1819" s="74">
        <v>27.79</v>
      </c>
      <c r="I1819" s="81">
        <f t="shared" si="140"/>
        <v>6.9999999999999991</v>
      </c>
      <c r="J1819" s="74">
        <f t="shared" si="141"/>
        <v>29.75</v>
      </c>
      <c r="K1819" s="74">
        <f t="shared" si="142"/>
        <v>29.75</v>
      </c>
      <c r="L1819" s="74">
        <f t="shared" si="143"/>
        <v>27.65</v>
      </c>
      <c r="M1819" s="74">
        <f t="shared" si="144"/>
        <v>27.79</v>
      </c>
      <c r="N1819" s="74"/>
    </row>
    <row r="1820" spans="1:14" x14ac:dyDescent="0.25">
      <c r="A1820">
        <v>1805</v>
      </c>
      <c r="B1820" s="225">
        <v>38877</v>
      </c>
      <c r="C1820" s="74">
        <v>4.46</v>
      </c>
      <c r="D1820" s="74">
        <v>4.5999999999999996</v>
      </c>
      <c r="E1820" s="74">
        <v>4.1900000000000004</v>
      </c>
      <c r="F1820" s="74">
        <v>4.25</v>
      </c>
      <c r="G1820" s="75">
        <v>3807100</v>
      </c>
      <c r="H1820" s="74">
        <v>29.75</v>
      </c>
      <c r="I1820" s="81">
        <f t="shared" si="140"/>
        <v>7</v>
      </c>
      <c r="J1820" s="74">
        <f t="shared" si="141"/>
        <v>31.22</v>
      </c>
      <c r="K1820" s="74">
        <f t="shared" si="142"/>
        <v>32.200000000000003</v>
      </c>
      <c r="L1820" s="74">
        <f t="shared" si="143"/>
        <v>29.33</v>
      </c>
      <c r="M1820" s="74">
        <f t="shared" si="144"/>
        <v>29.75</v>
      </c>
      <c r="N1820" s="74"/>
    </row>
    <row r="1821" spans="1:14" x14ac:dyDescent="0.25">
      <c r="A1821">
        <v>1806</v>
      </c>
      <c r="B1821" s="225">
        <v>38876</v>
      </c>
      <c r="C1821" s="74">
        <v>4.38</v>
      </c>
      <c r="D1821" s="74">
        <v>4.42</v>
      </c>
      <c r="E1821" s="74">
        <v>4.07</v>
      </c>
      <c r="F1821" s="74">
        <v>4.41</v>
      </c>
      <c r="G1821" s="75">
        <v>4352700</v>
      </c>
      <c r="H1821" s="74">
        <v>30.87</v>
      </c>
      <c r="I1821" s="81">
        <f t="shared" si="140"/>
        <v>7</v>
      </c>
      <c r="J1821" s="74">
        <f t="shared" si="141"/>
        <v>30.66</v>
      </c>
      <c r="K1821" s="74">
        <f t="shared" si="142"/>
        <v>30.94</v>
      </c>
      <c r="L1821" s="74">
        <f t="shared" si="143"/>
        <v>28.49</v>
      </c>
      <c r="M1821" s="74">
        <f t="shared" si="144"/>
        <v>30.87</v>
      </c>
      <c r="N1821" s="74"/>
    </row>
    <row r="1822" spans="1:14" x14ac:dyDescent="0.25">
      <c r="A1822">
        <v>1807</v>
      </c>
      <c r="B1822" s="225">
        <v>38875</v>
      </c>
      <c r="C1822" s="74">
        <v>4.6500000000000004</v>
      </c>
      <c r="D1822" s="74">
        <v>4.75</v>
      </c>
      <c r="E1822" s="74">
        <v>4.4000000000000004</v>
      </c>
      <c r="F1822" s="74">
        <v>4.42</v>
      </c>
      <c r="G1822" s="75">
        <v>3001900</v>
      </c>
      <c r="H1822" s="74">
        <v>30.94</v>
      </c>
      <c r="I1822" s="81">
        <f t="shared" si="140"/>
        <v>7</v>
      </c>
      <c r="J1822" s="74">
        <f t="shared" si="141"/>
        <v>32.549999999999997</v>
      </c>
      <c r="K1822" s="74">
        <f t="shared" si="142"/>
        <v>33.25</v>
      </c>
      <c r="L1822" s="74">
        <f t="shared" si="143"/>
        <v>30.8</v>
      </c>
      <c r="M1822" s="74">
        <f t="shared" si="144"/>
        <v>30.94</v>
      </c>
      <c r="N1822" s="74"/>
    </row>
    <row r="1823" spans="1:14" x14ac:dyDescent="0.25">
      <c r="A1823">
        <v>1808</v>
      </c>
      <c r="B1823" s="225">
        <v>38874</v>
      </c>
      <c r="C1823" s="74">
        <v>4.55</v>
      </c>
      <c r="D1823" s="74">
        <v>4.66</v>
      </c>
      <c r="E1823" s="74">
        <v>4.4400000000000004</v>
      </c>
      <c r="F1823" s="74">
        <v>4.63</v>
      </c>
      <c r="G1823" s="75">
        <v>2478800</v>
      </c>
      <c r="H1823" s="74">
        <v>32.409999999999997</v>
      </c>
      <c r="I1823" s="81">
        <f t="shared" si="140"/>
        <v>6.9999999999999991</v>
      </c>
      <c r="J1823" s="74">
        <f t="shared" si="141"/>
        <v>31.85</v>
      </c>
      <c r="K1823" s="74">
        <f t="shared" si="142"/>
        <v>32.619999999999997</v>
      </c>
      <c r="L1823" s="74">
        <f t="shared" si="143"/>
        <v>31.08</v>
      </c>
      <c r="M1823" s="74">
        <f t="shared" si="144"/>
        <v>32.409999999999997</v>
      </c>
      <c r="N1823" s="74"/>
    </row>
    <row r="1824" spans="1:14" x14ac:dyDescent="0.25">
      <c r="A1824">
        <v>1809</v>
      </c>
      <c r="B1824" s="225">
        <v>38873</v>
      </c>
      <c r="C1824" s="74">
        <v>4.6399999999999997</v>
      </c>
      <c r="D1824" s="74">
        <v>4.72</v>
      </c>
      <c r="E1824" s="74">
        <v>4.54</v>
      </c>
      <c r="F1824" s="74">
        <v>4.54</v>
      </c>
      <c r="G1824" s="75">
        <v>2300900</v>
      </c>
      <c r="H1824" s="74">
        <v>31.78</v>
      </c>
      <c r="I1824" s="81">
        <f t="shared" si="140"/>
        <v>7</v>
      </c>
      <c r="J1824" s="74">
        <f t="shared" si="141"/>
        <v>32.479999999999997</v>
      </c>
      <c r="K1824" s="74">
        <f t="shared" si="142"/>
        <v>33.04</v>
      </c>
      <c r="L1824" s="74">
        <f t="shared" si="143"/>
        <v>31.78</v>
      </c>
      <c r="M1824" s="74">
        <f t="shared" si="144"/>
        <v>31.78</v>
      </c>
      <c r="N1824" s="74"/>
    </row>
    <row r="1825" spans="1:14" x14ac:dyDescent="0.25">
      <c r="A1825">
        <v>1810</v>
      </c>
      <c r="B1825" s="225">
        <v>38870</v>
      </c>
      <c r="C1825" s="74">
        <v>4.7300000000000004</v>
      </c>
      <c r="D1825" s="74">
        <v>4.76</v>
      </c>
      <c r="E1825" s="74">
        <v>4.59</v>
      </c>
      <c r="F1825" s="74">
        <v>4.6500000000000004</v>
      </c>
      <c r="G1825" s="75">
        <v>4266900</v>
      </c>
      <c r="H1825" s="74">
        <v>32.549999999999997</v>
      </c>
      <c r="I1825" s="81">
        <f t="shared" si="140"/>
        <v>6.9999999999999991</v>
      </c>
      <c r="J1825" s="74">
        <f t="shared" si="141"/>
        <v>33.11</v>
      </c>
      <c r="K1825" s="74">
        <f t="shared" si="142"/>
        <v>33.32</v>
      </c>
      <c r="L1825" s="74">
        <f t="shared" si="143"/>
        <v>32.130000000000003</v>
      </c>
      <c r="M1825" s="74">
        <f t="shared" si="144"/>
        <v>32.549999999999997</v>
      </c>
      <c r="N1825" s="74"/>
    </row>
    <row r="1826" spans="1:14" x14ac:dyDescent="0.25">
      <c r="A1826">
        <v>1811</v>
      </c>
      <c r="B1826" s="225">
        <v>38869</v>
      </c>
      <c r="C1826" s="74">
        <v>4.5</v>
      </c>
      <c r="D1826" s="74">
        <v>4.58</v>
      </c>
      <c r="E1826" s="74">
        <v>4.3600000000000003</v>
      </c>
      <c r="F1826" s="74">
        <v>4.49</v>
      </c>
      <c r="G1826" s="75">
        <v>6473600</v>
      </c>
      <c r="H1826" s="74">
        <v>31.43</v>
      </c>
      <c r="I1826" s="81">
        <f t="shared" si="140"/>
        <v>7</v>
      </c>
      <c r="J1826" s="74">
        <f t="shared" si="141"/>
        <v>31.5</v>
      </c>
      <c r="K1826" s="74">
        <f t="shared" si="142"/>
        <v>32.06</v>
      </c>
      <c r="L1826" s="74">
        <f t="shared" si="143"/>
        <v>30.52</v>
      </c>
      <c r="M1826" s="74">
        <f t="shared" si="144"/>
        <v>31.43</v>
      </c>
      <c r="N1826" s="74"/>
    </row>
    <row r="1827" spans="1:14" x14ac:dyDescent="0.25">
      <c r="A1827">
        <v>1812</v>
      </c>
      <c r="B1827" s="225">
        <v>38868</v>
      </c>
      <c r="C1827" s="74">
        <v>3.84</v>
      </c>
      <c r="D1827" s="74">
        <v>4.3</v>
      </c>
      <c r="E1827" s="74">
        <v>3.83</v>
      </c>
      <c r="F1827" s="74">
        <v>4.3</v>
      </c>
      <c r="G1827" s="75">
        <v>8179100</v>
      </c>
      <c r="H1827" s="74">
        <v>30.1</v>
      </c>
      <c r="I1827" s="81">
        <f t="shared" si="140"/>
        <v>7.0000000000000009</v>
      </c>
      <c r="J1827" s="74">
        <f t="shared" si="141"/>
        <v>26.88</v>
      </c>
      <c r="K1827" s="74">
        <f t="shared" si="142"/>
        <v>30.1</v>
      </c>
      <c r="L1827" s="74">
        <f t="shared" si="143"/>
        <v>26.81</v>
      </c>
      <c r="M1827" s="74">
        <f t="shared" si="144"/>
        <v>30.1</v>
      </c>
      <c r="N1827" s="74"/>
    </row>
    <row r="1828" spans="1:14" x14ac:dyDescent="0.25">
      <c r="A1828">
        <v>1813</v>
      </c>
      <c r="B1828" s="225">
        <v>38867</v>
      </c>
      <c r="C1828" s="74">
        <v>3.97</v>
      </c>
      <c r="D1828" s="74">
        <v>3.97</v>
      </c>
      <c r="E1828" s="74">
        <v>3.78</v>
      </c>
      <c r="F1828" s="74">
        <v>3.78</v>
      </c>
      <c r="G1828" s="75">
        <v>1750500</v>
      </c>
      <c r="H1828" s="74">
        <v>26.46</v>
      </c>
      <c r="I1828" s="81">
        <f t="shared" si="140"/>
        <v>7.0000000000000009</v>
      </c>
      <c r="J1828" s="74">
        <f t="shared" si="141"/>
        <v>27.79</v>
      </c>
      <c r="K1828" s="74">
        <f t="shared" si="142"/>
        <v>27.79</v>
      </c>
      <c r="L1828" s="74">
        <f t="shared" si="143"/>
        <v>26.46</v>
      </c>
      <c r="M1828" s="74">
        <f t="shared" si="144"/>
        <v>26.46</v>
      </c>
      <c r="N1828" s="74"/>
    </row>
    <row r="1829" spans="1:14" x14ac:dyDescent="0.25">
      <c r="A1829">
        <v>1814</v>
      </c>
      <c r="B1829" s="225">
        <v>38863</v>
      </c>
      <c r="C1829" s="74">
        <v>4.03</v>
      </c>
      <c r="D1829" s="74">
        <v>4.04</v>
      </c>
      <c r="E1829" s="74">
        <v>3.94</v>
      </c>
      <c r="F1829" s="74">
        <v>3.98</v>
      </c>
      <c r="G1829" s="75">
        <v>1439500</v>
      </c>
      <c r="H1829" s="74">
        <v>27.86</v>
      </c>
      <c r="I1829" s="81">
        <f t="shared" si="140"/>
        <v>7</v>
      </c>
      <c r="J1829" s="74">
        <f t="shared" si="141"/>
        <v>28.21</v>
      </c>
      <c r="K1829" s="74">
        <f t="shared" si="142"/>
        <v>28.28</v>
      </c>
      <c r="L1829" s="74">
        <f t="shared" si="143"/>
        <v>27.58</v>
      </c>
      <c r="M1829" s="74">
        <f t="shared" si="144"/>
        <v>27.86</v>
      </c>
      <c r="N1829" s="74"/>
    </row>
    <row r="1830" spans="1:14" x14ac:dyDescent="0.25">
      <c r="A1830">
        <v>1815</v>
      </c>
      <c r="B1830" s="225">
        <v>38862</v>
      </c>
      <c r="C1830" s="74">
        <v>3.97</v>
      </c>
      <c r="D1830" s="74">
        <v>4.05</v>
      </c>
      <c r="E1830" s="74">
        <v>3.85</v>
      </c>
      <c r="F1830" s="74">
        <v>4</v>
      </c>
      <c r="G1830" s="75">
        <v>1662100</v>
      </c>
      <c r="H1830" s="74">
        <v>28</v>
      </c>
      <c r="I1830" s="81">
        <f t="shared" si="140"/>
        <v>7</v>
      </c>
      <c r="J1830" s="74">
        <f t="shared" si="141"/>
        <v>27.79</v>
      </c>
      <c r="K1830" s="74">
        <f t="shared" si="142"/>
        <v>28.35</v>
      </c>
      <c r="L1830" s="74">
        <f t="shared" si="143"/>
        <v>26.95</v>
      </c>
      <c r="M1830" s="74">
        <f t="shared" si="144"/>
        <v>28</v>
      </c>
      <c r="N1830" s="74"/>
    </row>
    <row r="1831" spans="1:14" x14ac:dyDescent="0.25">
      <c r="A1831">
        <v>1816</v>
      </c>
      <c r="B1831" s="225">
        <v>38861</v>
      </c>
      <c r="C1831" s="74">
        <v>4.0199999999999996</v>
      </c>
      <c r="D1831" s="74">
        <v>4.1399999999999997</v>
      </c>
      <c r="E1831" s="74">
        <v>3.8</v>
      </c>
      <c r="F1831" s="74">
        <v>3.91</v>
      </c>
      <c r="G1831" s="75">
        <v>3416700</v>
      </c>
      <c r="H1831" s="74">
        <v>27.37</v>
      </c>
      <c r="I1831" s="81">
        <f t="shared" si="140"/>
        <v>7</v>
      </c>
      <c r="J1831" s="74">
        <f t="shared" si="141"/>
        <v>28.14</v>
      </c>
      <c r="K1831" s="74">
        <f t="shared" si="142"/>
        <v>28.98</v>
      </c>
      <c r="L1831" s="74">
        <f t="shared" si="143"/>
        <v>26.6</v>
      </c>
      <c r="M1831" s="74">
        <f t="shared" si="144"/>
        <v>27.37</v>
      </c>
      <c r="N1831" s="74"/>
    </row>
    <row r="1832" spans="1:14" x14ac:dyDescent="0.25">
      <c r="A1832">
        <v>1817</v>
      </c>
      <c r="B1832" s="225">
        <v>38860</v>
      </c>
      <c r="C1832" s="74">
        <v>4.04</v>
      </c>
      <c r="D1832" s="74">
        <v>4.1500000000000004</v>
      </c>
      <c r="E1832" s="74">
        <v>4</v>
      </c>
      <c r="F1832" s="74">
        <v>4.0599999999999996</v>
      </c>
      <c r="G1832" s="75">
        <v>2937600</v>
      </c>
      <c r="H1832" s="74">
        <v>28.42</v>
      </c>
      <c r="I1832" s="81">
        <f t="shared" si="140"/>
        <v>7.0000000000000009</v>
      </c>
      <c r="J1832" s="74">
        <f t="shared" si="141"/>
        <v>28.28</v>
      </c>
      <c r="K1832" s="74">
        <f t="shared" si="142"/>
        <v>29.05</v>
      </c>
      <c r="L1832" s="74">
        <f t="shared" si="143"/>
        <v>28</v>
      </c>
      <c r="M1832" s="74">
        <f t="shared" si="144"/>
        <v>28.42</v>
      </c>
      <c r="N1832" s="74"/>
    </row>
    <row r="1833" spans="1:14" x14ac:dyDescent="0.25">
      <c r="A1833">
        <v>1818</v>
      </c>
      <c r="B1833" s="225">
        <v>38859</v>
      </c>
      <c r="C1833" s="74">
        <v>3.95</v>
      </c>
      <c r="D1833" s="74">
        <v>4.07</v>
      </c>
      <c r="E1833" s="74">
        <v>3.89</v>
      </c>
      <c r="F1833" s="74">
        <v>3.96</v>
      </c>
      <c r="G1833" s="75">
        <v>2316500</v>
      </c>
      <c r="H1833" s="74">
        <v>27.72</v>
      </c>
      <c r="I1833" s="81">
        <f t="shared" si="140"/>
        <v>7</v>
      </c>
      <c r="J1833" s="74">
        <f t="shared" si="141"/>
        <v>27.65</v>
      </c>
      <c r="K1833" s="74">
        <f t="shared" si="142"/>
        <v>28.49</v>
      </c>
      <c r="L1833" s="74">
        <f t="shared" si="143"/>
        <v>27.23</v>
      </c>
      <c r="M1833" s="74">
        <f t="shared" si="144"/>
        <v>27.72</v>
      </c>
      <c r="N1833" s="74"/>
    </row>
    <row r="1834" spans="1:14" x14ac:dyDescent="0.25">
      <c r="A1834">
        <v>1819</v>
      </c>
      <c r="B1834" s="225">
        <v>38856</v>
      </c>
      <c r="C1834" s="74">
        <v>3.86</v>
      </c>
      <c r="D1834" s="74">
        <v>4.0599999999999996</v>
      </c>
      <c r="E1834" s="74">
        <v>3.83</v>
      </c>
      <c r="F1834" s="74">
        <v>4.01</v>
      </c>
      <c r="G1834" s="75">
        <v>3485400</v>
      </c>
      <c r="H1834" s="74">
        <v>28.07</v>
      </c>
      <c r="I1834" s="81">
        <f t="shared" si="140"/>
        <v>7</v>
      </c>
      <c r="J1834" s="74">
        <f t="shared" si="141"/>
        <v>27.02</v>
      </c>
      <c r="K1834" s="74">
        <f t="shared" si="142"/>
        <v>28.42</v>
      </c>
      <c r="L1834" s="74">
        <f t="shared" si="143"/>
        <v>26.81</v>
      </c>
      <c r="M1834" s="74">
        <f t="shared" si="144"/>
        <v>28.07</v>
      </c>
      <c r="N1834" s="74"/>
    </row>
    <row r="1835" spans="1:14" x14ac:dyDescent="0.25">
      <c r="A1835">
        <v>1820</v>
      </c>
      <c r="B1835" s="225">
        <v>38855</v>
      </c>
      <c r="C1835" s="74">
        <v>3.85</v>
      </c>
      <c r="D1835" s="74">
        <v>4.0199999999999996</v>
      </c>
      <c r="E1835" s="74">
        <v>3.82</v>
      </c>
      <c r="F1835" s="74">
        <v>3.83</v>
      </c>
      <c r="G1835" s="75">
        <v>2610800</v>
      </c>
      <c r="H1835" s="74">
        <v>26.81</v>
      </c>
      <c r="I1835" s="81">
        <f t="shared" si="140"/>
        <v>6.9999999999999991</v>
      </c>
      <c r="J1835" s="74">
        <f t="shared" si="141"/>
        <v>26.95</v>
      </c>
      <c r="K1835" s="74">
        <f t="shared" si="142"/>
        <v>28.14</v>
      </c>
      <c r="L1835" s="74">
        <f t="shared" si="143"/>
        <v>26.74</v>
      </c>
      <c r="M1835" s="74">
        <f t="shared" si="144"/>
        <v>26.81</v>
      </c>
      <c r="N1835" s="74"/>
    </row>
    <row r="1836" spans="1:14" x14ac:dyDescent="0.25">
      <c r="A1836">
        <v>1821</v>
      </c>
      <c r="B1836" s="225">
        <v>38854</v>
      </c>
      <c r="C1836" s="74">
        <v>3.82</v>
      </c>
      <c r="D1836" s="74">
        <v>3.92</v>
      </c>
      <c r="E1836" s="74">
        <v>3.74</v>
      </c>
      <c r="F1836" s="74">
        <v>3.82</v>
      </c>
      <c r="G1836" s="75">
        <v>2263900</v>
      </c>
      <c r="H1836" s="74">
        <v>26.74</v>
      </c>
      <c r="I1836" s="81">
        <f t="shared" si="140"/>
        <v>7</v>
      </c>
      <c r="J1836" s="74">
        <f t="shared" si="141"/>
        <v>26.74</v>
      </c>
      <c r="K1836" s="74">
        <f t="shared" si="142"/>
        <v>27.44</v>
      </c>
      <c r="L1836" s="74">
        <f t="shared" si="143"/>
        <v>26.18</v>
      </c>
      <c r="M1836" s="74">
        <f t="shared" si="144"/>
        <v>26.74</v>
      </c>
      <c r="N1836" s="74"/>
    </row>
    <row r="1837" spans="1:14" x14ac:dyDescent="0.25">
      <c r="A1837">
        <v>1822</v>
      </c>
      <c r="B1837" s="225">
        <v>38853</v>
      </c>
      <c r="C1837" s="74">
        <v>3.76</v>
      </c>
      <c r="D1837" s="74">
        <v>3.96</v>
      </c>
      <c r="E1837" s="74">
        <v>3.74</v>
      </c>
      <c r="F1837" s="74">
        <v>3.85</v>
      </c>
      <c r="G1837" s="75">
        <v>2542400</v>
      </c>
      <c r="H1837" s="74">
        <v>26.95</v>
      </c>
      <c r="I1837" s="81">
        <f t="shared" si="140"/>
        <v>7</v>
      </c>
      <c r="J1837" s="74">
        <f t="shared" si="141"/>
        <v>26.32</v>
      </c>
      <c r="K1837" s="74">
        <f t="shared" si="142"/>
        <v>27.72</v>
      </c>
      <c r="L1837" s="74">
        <f t="shared" si="143"/>
        <v>26.18</v>
      </c>
      <c r="M1837" s="74">
        <f t="shared" si="144"/>
        <v>26.95</v>
      </c>
      <c r="N1837" s="74"/>
    </row>
    <row r="1838" spans="1:14" x14ac:dyDescent="0.25">
      <c r="A1838">
        <v>1823</v>
      </c>
      <c r="B1838" s="225">
        <v>38852</v>
      </c>
      <c r="C1838" s="74">
        <v>3.88</v>
      </c>
      <c r="D1838" s="74">
        <v>3.9</v>
      </c>
      <c r="E1838" s="74">
        <v>3.67</v>
      </c>
      <c r="F1838" s="74">
        <v>3.75</v>
      </c>
      <c r="G1838" s="75">
        <v>2738600</v>
      </c>
      <c r="H1838" s="74">
        <v>26.25</v>
      </c>
      <c r="I1838" s="81">
        <f t="shared" si="140"/>
        <v>7</v>
      </c>
      <c r="J1838" s="74">
        <f t="shared" si="141"/>
        <v>27.16</v>
      </c>
      <c r="K1838" s="74">
        <f t="shared" si="142"/>
        <v>27.3</v>
      </c>
      <c r="L1838" s="74">
        <f t="shared" si="143"/>
        <v>25.69</v>
      </c>
      <c r="M1838" s="74">
        <f t="shared" si="144"/>
        <v>26.25</v>
      </c>
      <c r="N1838" s="74"/>
    </row>
    <row r="1839" spans="1:14" x14ac:dyDescent="0.25">
      <c r="A1839">
        <v>1824</v>
      </c>
      <c r="B1839" s="225">
        <v>38849</v>
      </c>
      <c r="C1839" s="74">
        <v>3.85</v>
      </c>
      <c r="D1839" s="74">
        <v>3.94</v>
      </c>
      <c r="E1839" s="74">
        <v>3.74</v>
      </c>
      <c r="F1839" s="74">
        <v>3.92</v>
      </c>
      <c r="G1839" s="75">
        <v>3187500</v>
      </c>
      <c r="H1839" s="74">
        <v>27.44</v>
      </c>
      <c r="I1839" s="81">
        <f t="shared" si="140"/>
        <v>7.0000000000000009</v>
      </c>
      <c r="J1839" s="74">
        <f t="shared" si="141"/>
        <v>26.95</v>
      </c>
      <c r="K1839" s="74">
        <f t="shared" si="142"/>
        <v>27.58</v>
      </c>
      <c r="L1839" s="74">
        <f t="shared" si="143"/>
        <v>26.18</v>
      </c>
      <c r="M1839" s="74">
        <f t="shared" si="144"/>
        <v>27.44</v>
      </c>
      <c r="N1839" s="74"/>
    </row>
    <row r="1840" spans="1:14" x14ac:dyDescent="0.25">
      <c r="A1840">
        <v>1825</v>
      </c>
      <c r="B1840" s="225">
        <v>38848</v>
      </c>
      <c r="C1840" s="74">
        <v>4.2699999999999996</v>
      </c>
      <c r="D1840" s="74">
        <v>4.2699999999999996</v>
      </c>
      <c r="E1840" s="74">
        <v>3.84</v>
      </c>
      <c r="F1840" s="74">
        <v>3.89</v>
      </c>
      <c r="G1840" s="75">
        <v>6133900</v>
      </c>
      <c r="H1840" s="74">
        <v>27.23</v>
      </c>
      <c r="I1840" s="81">
        <f t="shared" si="140"/>
        <v>7</v>
      </c>
      <c r="J1840" s="74">
        <f t="shared" si="141"/>
        <v>29.89</v>
      </c>
      <c r="K1840" s="74">
        <f t="shared" si="142"/>
        <v>29.89</v>
      </c>
      <c r="L1840" s="74">
        <f t="shared" si="143"/>
        <v>26.88</v>
      </c>
      <c r="M1840" s="74">
        <f t="shared" si="144"/>
        <v>27.23</v>
      </c>
      <c r="N1840" s="74"/>
    </row>
    <row r="1841" spans="1:14" x14ac:dyDescent="0.25">
      <c r="A1841">
        <v>1826</v>
      </c>
      <c r="B1841" s="225">
        <v>38847</v>
      </c>
      <c r="C1841" s="74">
        <v>4.37</v>
      </c>
      <c r="D1841" s="74">
        <v>4.37</v>
      </c>
      <c r="E1841" s="74">
        <v>4.26</v>
      </c>
      <c r="F1841" s="74">
        <v>4.28</v>
      </c>
      <c r="G1841" s="75">
        <v>2339800</v>
      </c>
      <c r="H1841" s="74">
        <v>29.96</v>
      </c>
      <c r="I1841" s="81">
        <f t="shared" si="140"/>
        <v>7</v>
      </c>
      <c r="J1841" s="74">
        <f t="shared" si="141"/>
        <v>30.59</v>
      </c>
      <c r="K1841" s="74">
        <f t="shared" si="142"/>
        <v>30.59</v>
      </c>
      <c r="L1841" s="74">
        <f t="shared" si="143"/>
        <v>29.82</v>
      </c>
      <c r="M1841" s="74">
        <f t="shared" si="144"/>
        <v>29.96</v>
      </c>
      <c r="N1841" s="74"/>
    </row>
    <row r="1842" spans="1:14" x14ac:dyDescent="0.25">
      <c r="A1842">
        <v>1827</v>
      </c>
      <c r="B1842" s="225">
        <v>38846</v>
      </c>
      <c r="C1842" s="74">
        <v>4.3099999999999996</v>
      </c>
      <c r="D1842" s="74">
        <v>4.37</v>
      </c>
      <c r="E1842" s="74">
        <v>4.25</v>
      </c>
      <c r="F1842" s="74">
        <v>4.3600000000000003</v>
      </c>
      <c r="G1842" s="75">
        <v>2164400</v>
      </c>
      <c r="H1842" s="74">
        <v>30.52</v>
      </c>
      <c r="I1842" s="81">
        <f t="shared" si="140"/>
        <v>6.9999999999999991</v>
      </c>
      <c r="J1842" s="74">
        <f t="shared" si="141"/>
        <v>30.17</v>
      </c>
      <c r="K1842" s="74">
        <f t="shared" si="142"/>
        <v>30.59</v>
      </c>
      <c r="L1842" s="74">
        <f t="shared" si="143"/>
        <v>29.75</v>
      </c>
      <c r="M1842" s="74">
        <f t="shared" si="144"/>
        <v>30.52</v>
      </c>
      <c r="N1842" s="74"/>
    </row>
    <row r="1843" spans="1:14" x14ac:dyDescent="0.25">
      <c r="A1843">
        <v>1828</v>
      </c>
      <c r="B1843" s="225">
        <v>38845</v>
      </c>
      <c r="C1843" s="74">
        <v>4.17</v>
      </c>
      <c r="D1843" s="74">
        <v>4.33</v>
      </c>
      <c r="E1843" s="74">
        <v>4.16</v>
      </c>
      <c r="F1843" s="74">
        <v>4.3</v>
      </c>
      <c r="G1843" s="75">
        <v>2418400</v>
      </c>
      <c r="H1843" s="74">
        <v>30.1</v>
      </c>
      <c r="I1843" s="81">
        <f t="shared" si="140"/>
        <v>7.0000000000000009</v>
      </c>
      <c r="J1843" s="74">
        <f t="shared" si="141"/>
        <v>29.19</v>
      </c>
      <c r="K1843" s="74">
        <f t="shared" si="142"/>
        <v>30.31</v>
      </c>
      <c r="L1843" s="74">
        <f t="shared" si="143"/>
        <v>29.12</v>
      </c>
      <c r="M1843" s="74">
        <f t="shared" si="144"/>
        <v>30.1</v>
      </c>
      <c r="N1843" s="74"/>
    </row>
    <row r="1844" spans="1:14" x14ac:dyDescent="0.25">
      <c r="A1844">
        <v>1829</v>
      </c>
      <c r="B1844" s="225">
        <v>38842</v>
      </c>
      <c r="C1844" s="74">
        <v>4.25</v>
      </c>
      <c r="D1844" s="74">
        <v>4.2699999999999996</v>
      </c>
      <c r="E1844" s="74">
        <v>4.12</v>
      </c>
      <c r="F1844" s="74">
        <v>4.17</v>
      </c>
      <c r="G1844" s="75">
        <v>2227000</v>
      </c>
      <c r="H1844" s="74">
        <v>29.19</v>
      </c>
      <c r="I1844" s="81">
        <f t="shared" si="140"/>
        <v>7</v>
      </c>
      <c r="J1844" s="74">
        <f t="shared" si="141"/>
        <v>29.75</v>
      </c>
      <c r="K1844" s="74">
        <f t="shared" si="142"/>
        <v>29.89</v>
      </c>
      <c r="L1844" s="74">
        <f t="shared" si="143"/>
        <v>28.84</v>
      </c>
      <c r="M1844" s="74">
        <f t="shared" si="144"/>
        <v>29.19</v>
      </c>
      <c r="N1844" s="74"/>
    </row>
    <row r="1845" spans="1:14" x14ac:dyDescent="0.25">
      <c r="A1845">
        <v>1830</v>
      </c>
      <c r="B1845" s="225">
        <v>38841</v>
      </c>
      <c r="C1845" s="74">
        <v>4.17</v>
      </c>
      <c r="D1845" s="74">
        <v>4.25</v>
      </c>
      <c r="E1845" s="74">
        <v>4.1399999999999997</v>
      </c>
      <c r="F1845" s="74">
        <v>4.1900000000000004</v>
      </c>
      <c r="G1845" s="75">
        <v>1700700</v>
      </c>
      <c r="H1845" s="74">
        <v>29.33</v>
      </c>
      <c r="I1845" s="81">
        <f t="shared" si="140"/>
        <v>6.9999999999999991</v>
      </c>
      <c r="J1845" s="74">
        <f t="shared" si="141"/>
        <v>29.19</v>
      </c>
      <c r="K1845" s="74">
        <f t="shared" si="142"/>
        <v>29.75</v>
      </c>
      <c r="L1845" s="74">
        <f t="shared" si="143"/>
        <v>28.98</v>
      </c>
      <c r="M1845" s="74">
        <f t="shared" si="144"/>
        <v>29.33</v>
      </c>
      <c r="N1845" s="74"/>
    </row>
    <row r="1846" spans="1:14" x14ac:dyDescent="0.25">
      <c r="A1846">
        <v>1831</v>
      </c>
      <c r="B1846" s="225">
        <v>38840</v>
      </c>
      <c r="C1846" s="74">
        <v>4.2</v>
      </c>
      <c r="D1846" s="74">
        <v>4.28</v>
      </c>
      <c r="E1846" s="74">
        <v>4.12</v>
      </c>
      <c r="F1846" s="74">
        <v>4.17</v>
      </c>
      <c r="G1846" s="75">
        <v>1589100</v>
      </c>
      <c r="H1846" s="74">
        <v>29.19</v>
      </c>
      <c r="I1846" s="81">
        <f t="shared" si="140"/>
        <v>7</v>
      </c>
      <c r="J1846" s="74">
        <f t="shared" si="141"/>
        <v>29.4</v>
      </c>
      <c r="K1846" s="74">
        <f t="shared" si="142"/>
        <v>29.96</v>
      </c>
      <c r="L1846" s="74">
        <f t="shared" si="143"/>
        <v>28.84</v>
      </c>
      <c r="M1846" s="74">
        <f t="shared" si="144"/>
        <v>29.19</v>
      </c>
      <c r="N1846" s="74"/>
    </row>
    <row r="1847" spans="1:14" x14ac:dyDescent="0.25">
      <c r="A1847">
        <v>1832</v>
      </c>
      <c r="B1847" s="225">
        <v>38839</v>
      </c>
      <c r="C1847" s="74">
        <v>4.0199999999999996</v>
      </c>
      <c r="D1847" s="74">
        <v>4.21</v>
      </c>
      <c r="E1847" s="74">
        <v>4.0199999999999996</v>
      </c>
      <c r="F1847" s="74">
        <v>4.18</v>
      </c>
      <c r="G1847" s="75">
        <v>3607600</v>
      </c>
      <c r="H1847" s="74">
        <v>29.26</v>
      </c>
      <c r="I1847" s="81">
        <f t="shared" si="140"/>
        <v>7.0000000000000009</v>
      </c>
      <c r="J1847" s="74">
        <f t="shared" si="141"/>
        <v>28.14</v>
      </c>
      <c r="K1847" s="74">
        <f t="shared" si="142"/>
        <v>29.47</v>
      </c>
      <c r="L1847" s="74">
        <f t="shared" si="143"/>
        <v>28.14</v>
      </c>
      <c r="M1847" s="74">
        <f t="shared" si="144"/>
        <v>29.26</v>
      </c>
      <c r="N1847" s="74"/>
    </row>
    <row r="1848" spans="1:14" x14ac:dyDescent="0.25">
      <c r="A1848">
        <v>1833</v>
      </c>
      <c r="B1848" s="225">
        <v>38838</v>
      </c>
      <c r="C1848" s="74">
        <v>4.12</v>
      </c>
      <c r="D1848" s="74">
        <v>4.1399999999999997</v>
      </c>
      <c r="E1848" s="74">
        <v>3.97</v>
      </c>
      <c r="F1848" s="74">
        <v>4.01</v>
      </c>
      <c r="G1848" s="75">
        <v>3453800</v>
      </c>
      <c r="H1848" s="74">
        <v>28.07</v>
      </c>
      <c r="I1848" s="81">
        <f t="shared" si="140"/>
        <v>7</v>
      </c>
      <c r="J1848" s="74">
        <f t="shared" si="141"/>
        <v>28.84</v>
      </c>
      <c r="K1848" s="74">
        <f t="shared" si="142"/>
        <v>28.98</v>
      </c>
      <c r="L1848" s="74">
        <f t="shared" si="143"/>
        <v>27.79</v>
      </c>
      <c r="M1848" s="74">
        <f t="shared" si="144"/>
        <v>28.07</v>
      </c>
      <c r="N1848" s="74"/>
    </row>
    <row r="1849" spans="1:14" x14ac:dyDescent="0.25">
      <c r="A1849">
        <v>1834</v>
      </c>
      <c r="B1849" s="225">
        <v>38835</v>
      </c>
      <c r="C1849" s="74">
        <v>4.1100000000000003</v>
      </c>
      <c r="D1849" s="74">
        <v>4.1500000000000004</v>
      </c>
      <c r="E1849" s="74">
        <v>4.04</v>
      </c>
      <c r="F1849" s="74">
        <v>4.09</v>
      </c>
      <c r="G1849" s="75">
        <v>3860000</v>
      </c>
      <c r="H1849" s="74">
        <v>28.63</v>
      </c>
      <c r="I1849" s="81">
        <f t="shared" si="140"/>
        <v>7</v>
      </c>
      <c r="J1849" s="74">
        <f t="shared" si="141"/>
        <v>28.77</v>
      </c>
      <c r="K1849" s="74">
        <f t="shared" si="142"/>
        <v>29.05</v>
      </c>
      <c r="L1849" s="74">
        <f t="shared" si="143"/>
        <v>28.28</v>
      </c>
      <c r="M1849" s="74">
        <f t="shared" si="144"/>
        <v>28.63</v>
      </c>
      <c r="N1849" s="74"/>
    </row>
    <row r="1850" spans="1:14" x14ac:dyDescent="0.25">
      <c r="A1850">
        <v>1835</v>
      </c>
      <c r="B1850" s="225">
        <v>38834</v>
      </c>
      <c r="C1850" s="74">
        <v>4.21</v>
      </c>
      <c r="D1850" s="74">
        <v>4.25</v>
      </c>
      <c r="E1850" s="74">
        <v>4.08</v>
      </c>
      <c r="F1850" s="74">
        <v>4.1399999999999997</v>
      </c>
      <c r="G1850" s="75">
        <v>3927000</v>
      </c>
      <c r="H1850" s="74">
        <v>28.98</v>
      </c>
      <c r="I1850" s="81">
        <f t="shared" si="140"/>
        <v>7.0000000000000009</v>
      </c>
      <c r="J1850" s="74">
        <f t="shared" si="141"/>
        <v>29.47</v>
      </c>
      <c r="K1850" s="74">
        <f t="shared" si="142"/>
        <v>29.75</v>
      </c>
      <c r="L1850" s="74">
        <f t="shared" si="143"/>
        <v>28.56</v>
      </c>
      <c r="M1850" s="74">
        <f t="shared" si="144"/>
        <v>28.98</v>
      </c>
      <c r="N1850" s="74"/>
    </row>
    <row r="1851" spans="1:14" x14ac:dyDescent="0.25">
      <c r="A1851">
        <v>1836</v>
      </c>
      <c r="B1851" s="225">
        <v>38833</v>
      </c>
      <c r="C1851" s="74">
        <v>4.3600000000000003</v>
      </c>
      <c r="D1851" s="74">
        <v>4.4000000000000004</v>
      </c>
      <c r="E1851" s="74">
        <v>4.2300000000000004</v>
      </c>
      <c r="F1851" s="74">
        <v>4.25</v>
      </c>
      <c r="G1851" s="75">
        <v>1928800</v>
      </c>
      <c r="H1851" s="74">
        <v>29.75</v>
      </c>
      <c r="I1851" s="81">
        <f t="shared" si="140"/>
        <v>7</v>
      </c>
      <c r="J1851" s="74">
        <f t="shared" si="141"/>
        <v>30.52</v>
      </c>
      <c r="K1851" s="74">
        <f t="shared" si="142"/>
        <v>30.8</v>
      </c>
      <c r="L1851" s="74">
        <f t="shared" si="143"/>
        <v>29.61</v>
      </c>
      <c r="M1851" s="74">
        <f t="shared" si="144"/>
        <v>29.75</v>
      </c>
      <c r="N1851" s="74"/>
    </row>
    <row r="1852" spans="1:14" x14ac:dyDescent="0.25">
      <c r="A1852">
        <v>1837</v>
      </c>
      <c r="B1852" s="225">
        <v>38832</v>
      </c>
      <c r="C1852" s="74">
        <v>4.41</v>
      </c>
      <c r="D1852" s="74">
        <v>4.45</v>
      </c>
      <c r="E1852" s="74">
        <v>4.21</v>
      </c>
      <c r="F1852" s="74">
        <v>4.34</v>
      </c>
      <c r="G1852" s="75">
        <v>4560600</v>
      </c>
      <c r="H1852" s="74">
        <v>30.38</v>
      </c>
      <c r="I1852" s="81">
        <f t="shared" si="140"/>
        <v>7</v>
      </c>
      <c r="J1852" s="74">
        <f t="shared" si="141"/>
        <v>30.87</v>
      </c>
      <c r="K1852" s="74">
        <f t="shared" si="142"/>
        <v>31.15</v>
      </c>
      <c r="L1852" s="74">
        <f t="shared" si="143"/>
        <v>29.47</v>
      </c>
      <c r="M1852" s="74">
        <f t="shared" si="144"/>
        <v>30.38</v>
      </c>
      <c r="N1852" s="74"/>
    </row>
    <row r="1853" spans="1:14" x14ac:dyDescent="0.25">
      <c r="A1853">
        <v>1838</v>
      </c>
      <c r="B1853" s="225">
        <v>38831</v>
      </c>
      <c r="C1853" s="74">
        <v>4.42</v>
      </c>
      <c r="D1853" s="74">
        <v>4.49</v>
      </c>
      <c r="E1853" s="74">
        <v>4.3499999999999996</v>
      </c>
      <c r="F1853" s="74">
        <v>4.37</v>
      </c>
      <c r="G1853" s="75">
        <v>1946800</v>
      </c>
      <c r="H1853" s="74">
        <v>30.59</v>
      </c>
      <c r="I1853" s="81">
        <f t="shared" si="140"/>
        <v>7</v>
      </c>
      <c r="J1853" s="74">
        <f t="shared" si="141"/>
        <v>30.94</v>
      </c>
      <c r="K1853" s="74">
        <f t="shared" si="142"/>
        <v>31.43</v>
      </c>
      <c r="L1853" s="74">
        <f t="shared" si="143"/>
        <v>30.45</v>
      </c>
      <c r="M1853" s="74">
        <f t="shared" si="144"/>
        <v>30.59</v>
      </c>
      <c r="N1853" s="74"/>
    </row>
    <row r="1854" spans="1:14" x14ac:dyDescent="0.25">
      <c r="A1854">
        <v>1839</v>
      </c>
      <c r="B1854" s="225">
        <v>38828</v>
      </c>
      <c r="C1854" s="74">
        <v>4.42</v>
      </c>
      <c r="D1854" s="74">
        <v>4.5</v>
      </c>
      <c r="E1854" s="74">
        <v>4.3499999999999996</v>
      </c>
      <c r="F1854" s="74">
        <v>4.4400000000000004</v>
      </c>
      <c r="G1854" s="75">
        <v>4887000</v>
      </c>
      <c r="H1854" s="74">
        <v>31.08</v>
      </c>
      <c r="I1854" s="81">
        <f t="shared" si="140"/>
        <v>6.9999999999999991</v>
      </c>
      <c r="J1854" s="74">
        <f t="shared" si="141"/>
        <v>30.94</v>
      </c>
      <c r="K1854" s="74">
        <f t="shared" si="142"/>
        <v>31.5</v>
      </c>
      <c r="L1854" s="74">
        <f t="shared" si="143"/>
        <v>30.45</v>
      </c>
      <c r="M1854" s="74">
        <f t="shared" si="144"/>
        <v>31.08</v>
      </c>
      <c r="N1854" s="74"/>
    </row>
    <row r="1855" spans="1:14" x14ac:dyDescent="0.25">
      <c r="A1855">
        <v>1840</v>
      </c>
      <c r="B1855" s="225">
        <v>38827</v>
      </c>
      <c r="C1855" s="74">
        <v>4.54</v>
      </c>
      <c r="D1855" s="74">
        <v>4.54</v>
      </c>
      <c r="E1855" s="74">
        <v>4.24</v>
      </c>
      <c r="F1855" s="74">
        <v>4.33</v>
      </c>
      <c r="G1855" s="75">
        <v>3128900</v>
      </c>
      <c r="H1855" s="74">
        <v>30.31</v>
      </c>
      <c r="I1855" s="81">
        <f t="shared" si="140"/>
        <v>7</v>
      </c>
      <c r="J1855" s="74">
        <f t="shared" si="141"/>
        <v>31.78</v>
      </c>
      <c r="K1855" s="74">
        <f t="shared" si="142"/>
        <v>31.78</v>
      </c>
      <c r="L1855" s="74">
        <f t="shared" si="143"/>
        <v>29.68</v>
      </c>
      <c r="M1855" s="74">
        <f t="shared" si="144"/>
        <v>30.31</v>
      </c>
      <c r="N1855" s="74"/>
    </row>
    <row r="1856" spans="1:14" x14ac:dyDescent="0.25">
      <c r="A1856">
        <v>1841</v>
      </c>
      <c r="B1856" s="225">
        <v>38826</v>
      </c>
      <c r="C1856" s="74">
        <v>4.54</v>
      </c>
      <c r="D1856" s="74">
        <v>4.5599999999999996</v>
      </c>
      <c r="E1856" s="74">
        <v>4.3600000000000003</v>
      </c>
      <c r="F1856" s="74">
        <v>4.41</v>
      </c>
      <c r="G1856" s="75">
        <v>2722900</v>
      </c>
      <c r="H1856" s="74">
        <v>30.87</v>
      </c>
      <c r="I1856" s="81">
        <f t="shared" si="140"/>
        <v>7</v>
      </c>
      <c r="J1856" s="74">
        <f t="shared" si="141"/>
        <v>31.78</v>
      </c>
      <c r="K1856" s="74">
        <f t="shared" si="142"/>
        <v>31.92</v>
      </c>
      <c r="L1856" s="74">
        <f t="shared" si="143"/>
        <v>30.52</v>
      </c>
      <c r="M1856" s="74">
        <f t="shared" si="144"/>
        <v>30.87</v>
      </c>
      <c r="N1856" s="74"/>
    </row>
    <row r="1857" spans="1:14" x14ac:dyDescent="0.25">
      <c r="A1857">
        <v>1842</v>
      </c>
      <c r="B1857" s="225">
        <v>38825</v>
      </c>
      <c r="C1857" s="74">
        <v>4.17</v>
      </c>
      <c r="D1857" s="74">
        <v>4.51</v>
      </c>
      <c r="E1857" s="74">
        <v>4.12</v>
      </c>
      <c r="F1857" s="74">
        <v>4.45</v>
      </c>
      <c r="G1857" s="75">
        <v>7436600</v>
      </c>
      <c r="H1857" s="74">
        <v>31.15</v>
      </c>
      <c r="I1857" s="81">
        <f t="shared" si="140"/>
        <v>6.9999999999999991</v>
      </c>
      <c r="J1857" s="74">
        <f t="shared" si="141"/>
        <v>29.19</v>
      </c>
      <c r="K1857" s="74">
        <f t="shared" si="142"/>
        <v>31.57</v>
      </c>
      <c r="L1857" s="74">
        <f t="shared" si="143"/>
        <v>28.84</v>
      </c>
      <c r="M1857" s="74">
        <f t="shared" si="144"/>
        <v>31.15</v>
      </c>
      <c r="N1857" s="74"/>
    </row>
    <row r="1858" spans="1:14" x14ac:dyDescent="0.25">
      <c r="A1858">
        <v>1843</v>
      </c>
      <c r="B1858" s="225">
        <v>38824</v>
      </c>
      <c r="C1858" s="74">
        <v>4.32</v>
      </c>
      <c r="D1858" s="74">
        <v>4.32</v>
      </c>
      <c r="E1858" s="74">
        <v>4.05</v>
      </c>
      <c r="F1858" s="74">
        <v>4.1399999999999997</v>
      </c>
      <c r="G1858" s="75">
        <v>3179400</v>
      </c>
      <c r="H1858" s="74">
        <v>28.98</v>
      </c>
      <c r="I1858" s="81">
        <f t="shared" si="140"/>
        <v>7.0000000000000009</v>
      </c>
      <c r="J1858" s="74">
        <f t="shared" si="141"/>
        <v>30.24</v>
      </c>
      <c r="K1858" s="74">
        <f t="shared" si="142"/>
        <v>30.24</v>
      </c>
      <c r="L1858" s="74">
        <f t="shared" si="143"/>
        <v>28.35</v>
      </c>
      <c r="M1858" s="74">
        <f t="shared" si="144"/>
        <v>28.98</v>
      </c>
      <c r="N1858" s="74"/>
    </row>
    <row r="1859" spans="1:14" x14ac:dyDescent="0.25">
      <c r="A1859">
        <v>1844</v>
      </c>
      <c r="B1859" s="225">
        <v>38820</v>
      </c>
      <c r="C1859" s="74">
        <v>4.3099999999999996</v>
      </c>
      <c r="D1859" s="74">
        <v>4.41</v>
      </c>
      <c r="E1859" s="74">
        <v>4.2699999999999996</v>
      </c>
      <c r="F1859" s="74">
        <v>4.32</v>
      </c>
      <c r="G1859" s="75">
        <v>2162100</v>
      </c>
      <c r="H1859" s="74">
        <v>30.24</v>
      </c>
      <c r="I1859" s="81">
        <f t="shared" si="140"/>
        <v>6.9999999999999991</v>
      </c>
      <c r="J1859" s="74">
        <f t="shared" si="141"/>
        <v>30.17</v>
      </c>
      <c r="K1859" s="74">
        <f t="shared" si="142"/>
        <v>30.87</v>
      </c>
      <c r="L1859" s="74">
        <f t="shared" si="143"/>
        <v>29.89</v>
      </c>
      <c r="M1859" s="74">
        <f t="shared" si="144"/>
        <v>30.24</v>
      </c>
      <c r="N1859" s="74"/>
    </row>
    <row r="1860" spans="1:14" x14ac:dyDescent="0.25">
      <c r="A1860">
        <v>1845</v>
      </c>
      <c r="B1860" s="225">
        <v>38819</v>
      </c>
      <c r="C1860" s="74">
        <v>4.2300000000000004</v>
      </c>
      <c r="D1860" s="74">
        <v>4.4000000000000004</v>
      </c>
      <c r="E1860" s="74">
        <v>4.1100000000000003</v>
      </c>
      <c r="F1860" s="74">
        <v>4.33</v>
      </c>
      <c r="G1860" s="75">
        <v>4497100</v>
      </c>
      <c r="H1860" s="74">
        <v>30.31</v>
      </c>
      <c r="I1860" s="81">
        <f t="shared" si="140"/>
        <v>7</v>
      </c>
      <c r="J1860" s="74">
        <f t="shared" si="141"/>
        <v>29.61</v>
      </c>
      <c r="K1860" s="74">
        <f t="shared" si="142"/>
        <v>30.8</v>
      </c>
      <c r="L1860" s="74">
        <f t="shared" si="143"/>
        <v>28.77</v>
      </c>
      <c r="M1860" s="74">
        <f t="shared" si="144"/>
        <v>30.31</v>
      </c>
      <c r="N1860" s="74"/>
    </row>
    <row r="1861" spans="1:14" x14ac:dyDescent="0.25">
      <c r="A1861">
        <v>1846</v>
      </c>
      <c r="B1861" s="225">
        <v>38818</v>
      </c>
      <c r="C1861" s="74">
        <v>4.49</v>
      </c>
      <c r="D1861" s="74">
        <v>4.5199999999999996</v>
      </c>
      <c r="E1861" s="74">
        <v>4.03</v>
      </c>
      <c r="F1861" s="74">
        <v>4.2</v>
      </c>
      <c r="G1861" s="75">
        <v>12769600</v>
      </c>
      <c r="H1861" s="74">
        <v>29.4</v>
      </c>
      <c r="I1861" s="81">
        <f t="shared" si="140"/>
        <v>6.9999999999999991</v>
      </c>
      <c r="J1861" s="74">
        <f t="shared" si="141"/>
        <v>31.43</v>
      </c>
      <c r="K1861" s="74">
        <f t="shared" si="142"/>
        <v>31.64</v>
      </c>
      <c r="L1861" s="74">
        <f t="shared" si="143"/>
        <v>28.21</v>
      </c>
      <c r="M1861" s="74">
        <f t="shared" si="144"/>
        <v>29.4</v>
      </c>
      <c r="N1861" s="74"/>
    </row>
    <row r="1862" spans="1:14" x14ac:dyDescent="0.25">
      <c r="A1862">
        <v>1847</v>
      </c>
      <c r="B1862" s="225">
        <v>38817</v>
      </c>
      <c r="C1862" s="74">
        <v>4.87</v>
      </c>
      <c r="D1862" s="74">
        <v>4.91</v>
      </c>
      <c r="E1862" s="74">
        <v>4.41</v>
      </c>
      <c r="F1862" s="74">
        <v>4.46</v>
      </c>
      <c r="G1862" s="75">
        <v>7336700</v>
      </c>
      <c r="H1862" s="74">
        <v>31.22</v>
      </c>
      <c r="I1862" s="81">
        <f t="shared" si="140"/>
        <v>7</v>
      </c>
      <c r="J1862" s="74">
        <f t="shared" si="141"/>
        <v>34.090000000000003</v>
      </c>
      <c r="K1862" s="74">
        <f t="shared" si="142"/>
        <v>34.369999999999997</v>
      </c>
      <c r="L1862" s="74">
        <f t="shared" si="143"/>
        <v>30.87</v>
      </c>
      <c r="M1862" s="74">
        <f t="shared" si="144"/>
        <v>31.22</v>
      </c>
      <c r="N1862" s="74"/>
    </row>
    <row r="1863" spans="1:14" x14ac:dyDescent="0.25">
      <c r="A1863">
        <v>1848</v>
      </c>
      <c r="B1863" s="225">
        <v>38814</v>
      </c>
      <c r="C1863" s="74">
        <v>4.93</v>
      </c>
      <c r="D1863" s="74">
        <v>4.9800000000000004</v>
      </c>
      <c r="E1863" s="74">
        <v>4.8</v>
      </c>
      <c r="F1863" s="74">
        <v>4.8099999999999996</v>
      </c>
      <c r="G1863" s="75">
        <v>3364500</v>
      </c>
      <c r="H1863" s="74">
        <v>33.67</v>
      </c>
      <c r="I1863" s="81">
        <f t="shared" si="140"/>
        <v>7.0000000000000009</v>
      </c>
      <c r="J1863" s="74">
        <f t="shared" si="141"/>
        <v>34.51</v>
      </c>
      <c r="K1863" s="74">
        <f t="shared" si="142"/>
        <v>34.86</v>
      </c>
      <c r="L1863" s="74">
        <f t="shared" si="143"/>
        <v>33.6</v>
      </c>
      <c r="M1863" s="74">
        <f t="shared" si="144"/>
        <v>33.67</v>
      </c>
      <c r="N1863" s="74"/>
    </row>
    <row r="1864" spans="1:14" x14ac:dyDescent="0.25">
      <c r="A1864">
        <v>1849</v>
      </c>
      <c r="B1864" s="225">
        <v>38813</v>
      </c>
      <c r="C1864" s="74">
        <v>4.84</v>
      </c>
      <c r="D1864" s="74">
        <v>4.9400000000000004</v>
      </c>
      <c r="E1864" s="74">
        <v>4.76</v>
      </c>
      <c r="F1864" s="74">
        <v>4.91</v>
      </c>
      <c r="G1864" s="75">
        <v>4485400</v>
      </c>
      <c r="H1864" s="74">
        <v>34.369999999999997</v>
      </c>
      <c r="I1864" s="81">
        <f t="shared" si="140"/>
        <v>6.9999999999999991</v>
      </c>
      <c r="J1864" s="74">
        <f t="shared" si="141"/>
        <v>33.880000000000003</v>
      </c>
      <c r="K1864" s="74">
        <f t="shared" si="142"/>
        <v>34.58</v>
      </c>
      <c r="L1864" s="74">
        <f t="shared" si="143"/>
        <v>33.32</v>
      </c>
      <c r="M1864" s="74">
        <f t="shared" si="144"/>
        <v>34.369999999999997</v>
      </c>
      <c r="N1864" s="74"/>
    </row>
    <row r="1865" spans="1:14" x14ac:dyDescent="0.25">
      <c r="A1865">
        <v>1850</v>
      </c>
      <c r="B1865" s="225">
        <v>38812</v>
      </c>
      <c r="C1865" s="74">
        <v>4.91</v>
      </c>
      <c r="D1865" s="74">
        <v>4.9800000000000004</v>
      </c>
      <c r="E1865" s="74">
        <v>4.78</v>
      </c>
      <c r="F1865" s="74">
        <v>4.8499999999999996</v>
      </c>
      <c r="G1865" s="75">
        <v>8523200</v>
      </c>
      <c r="H1865" s="74">
        <v>33.950000000000003</v>
      </c>
      <c r="I1865" s="81">
        <f t="shared" si="140"/>
        <v>7.0000000000000009</v>
      </c>
      <c r="J1865" s="74">
        <f t="shared" si="141"/>
        <v>34.369999999999997</v>
      </c>
      <c r="K1865" s="74">
        <f t="shared" si="142"/>
        <v>34.86</v>
      </c>
      <c r="L1865" s="74">
        <f t="shared" si="143"/>
        <v>33.46</v>
      </c>
      <c r="M1865" s="74">
        <f t="shared" si="144"/>
        <v>33.950000000000003</v>
      </c>
      <c r="N1865" s="74"/>
    </row>
    <row r="1866" spans="1:14" x14ac:dyDescent="0.25">
      <c r="A1866">
        <v>1851</v>
      </c>
      <c r="B1866" s="225">
        <v>38811</v>
      </c>
      <c r="C1866" s="74">
        <v>5</v>
      </c>
      <c r="D1866" s="74">
        <v>5.0599999999999996</v>
      </c>
      <c r="E1866" s="74">
        <v>4.8899999999999997</v>
      </c>
      <c r="F1866" s="74">
        <v>4.91</v>
      </c>
      <c r="G1866" s="75">
        <v>6909900</v>
      </c>
      <c r="H1866" s="74">
        <v>34.369999999999997</v>
      </c>
      <c r="I1866" s="81">
        <f t="shared" si="140"/>
        <v>6.9999999999999991</v>
      </c>
      <c r="J1866" s="74">
        <f t="shared" si="141"/>
        <v>35</v>
      </c>
      <c r="K1866" s="74">
        <f t="shared" si="142"/>
        <v>35.42</v>
      </c>
      <c r="L1866" s="74">
        <f t="shared" si="143"/>
        <v>34.229999999999997</v>
      </c>
      <c r="M1866" s="74">
        <f t="shared" si="144"/>
        <v>34.369999999999997</v>
      </c>
      <c r="N1866" s="74"/>
    </row>
    <row r="1867" spans="1:14" x14ac:dyDescent="0.25">
      <c r="A1867">
        <v>1852</v>
      </c>
      <c r="B1867" s="225">
        <v>38810</v>
      </c>
      <c r="C1867" s="74">
        <v>5.32</v>
      </c>
      <c r="D1867" s="74">
        <v>5.38</v>
      </c>
      <c r="E1867" s="74">
        <v>5.19</v>
      </c>
      <c r="F1867" s="74">
        <v>5.22</v>
      </c>
      <c r="G1867" s="75">
        <v>2211000</v>
      </c>
      <c r="H1867" s="74">
        <v>36.54</v>
      </c>
      <c r="I1867" s="81">
        <f t="shared" si="140"/>
        <v>7</v>
      </c>
      <c r="J1867" s="74">
        <f t="shared" si="141"/>
        <v>37.24</v>
      </c>
      <c r="K1867" s="74">
        <f t="shared" si="142"/>
        <v>37.659999999999997</v>
      </c>
      <c r="L1867" s="74">
        <f t="shared" si="143"/>
        <v>36.33</v>
      </c>
      <c r="M1867" s="74">
        <f t="shared" si="144"/>
        <v>36.54</v>
      </c>
      <c r="N1867" s="74"/>
    </row>
    <row r="1868" spans="1:14" x14ac:dyDescent="0.25">
      <c r="A1868">
        <v>1853</v>
      </c>
      <c r="B1868" s="225">
        <v>38807</v>
      </c>
      <c r="C1868" s="74">
        <v>5.28</v>
      </c>
      <c r="D1868" s="74">
        <v>5.34</v>
      </c>
      <c r="E1868" s="74">
        <v>5.18</v>
      </c>
      <c r="F1868" s="74">
        <v>5.21</v>
      </c>
      <c r="G1868" s="75">
        <v>1692300</v>
      </c>
      <c r="H1868" s="74">
        <v>36.47</v>
      </c>
      <c r="I1868" s="81">
        <f t="shared" si="140"/>
        <v>7</v>
      </c>
      <c r="J1868" s="74">
        <f t="shared" si="141"/>
        <v>36.96</v>
      </c>
      <c r="K1868" s="74">
        <f t="shared" si="142"/>
        <v>37.380000000000003</v>
      </c>
      <c r="L1868" s="74">
        <f t="shared" si="143"/>
        <v>36.26</v>
      </c>
      <c r="M1868" s="74">
        <f t="shared" si="144"/>
        <v>36.47</v>
      </c>
      <c r="N1868" s="74"/>
    </row>
    <row r="1869" spans="1:14" x14ac:dyDescent="0.25">
      <c r="A1869">
        <v>1854</v>
      </c>
      <c r="B1869" s="225">
        <v>38806</v>
      </c>
      <c r="C1869" s="74">
        <v>5.41</v>
      </c>
      <c r="D1869" s="74">
        <v>5.46</v>
      </c>
      <c r="E1869" s="74">
        <v>5.24</v>
      </c>
      <c r="F1869" s="74">
        <v>5.26</v>
      </c>
      <c r="G1869" s="75">
        <v>2716800</v>
      </c>
      <c r="H1869" s="74">
        <v>36.82</v>
      </c>
      <c r="I1869" s="81">
        <f t="shared" si="140"/>
        <v>7</v>
      </c>
      <c r="J1869" s="74">
        <f t="shared" si="141"/>
        <v>37.869999999999997</v>
      </c>
      <c r="K1869" s="74">
        <f t="shared" si="142"/>
        <v>38.22</v>
      </c>
      <c r="L1869" s="74">
        <f t="shared" si="143"/>
        <v>36.68</v>
      </c>
      <c r="M1869" s="74">
        <f t="shared" si="144"/>
        <v>36.82</v>
      </c>
      <c r="N1869" s="74"/>
    </row>
    <row r="1870" spans="1:14" x14ac:dyDescent="0.25">
      <c r="A1870">
        <v>1855</v>
      </c>
      <c r="B1870" s="225">
        <v>38805</v>
      </c>
      <c r="C1870" s="74">
        <v>5.41</v>
      </c>
      <c r="D1870" s="74">
        <v>5.53</v>
      </c>
      <c r="E1870" s="74">
        <v>5.28</v>
      </c>
      <c r="F1870" s="74">
        <v>5.32</v>
      </c>
      <c r="G1870" s="75">
        <v>3586800</v>
      </c>
      <c r="H1870" s="74">
        <v>37.24</v>
      </c>
      <c r="I1870" s="81">
        <f t="shared" si="140"/>
        <v>7</v>
      </c>
      <c r="J1870" s="74">
        <f t="shared" si="141"/>
        <v>37.869999999999997</v>
      </c>
      <c r="K1870" s="74">
        <f t="shared" si="142"/>
        <v>38.71</v>
      </c>
      <c r="L1870" s="74">
        <f t="shared" si="143"/>
        <v>36.96</v>
      </c>
      <c r="M1870" s="74">
        <f t="shared" si="144"/>
        <v>37.24</v>
      </c>
      <c r="N1870" s="74"/>
    </row>
    <row r="1871" spans="1:14" x14ac:dyDescent="0.25">
      <c r="A1871">
        <v>1856</v>
      </c>
      <c r="B1871" s="225">
        <v>38804</v>
      </c>
      <c r="C1871" s="74">
        <v>5.33</v>
      </c>
      <c r="D1871" s="74">
        <v>5.62</v>
      </c>
      <c r="E1871" s="74">
        <v>5.3</v>
      </c>
      <c r="F1871" s="74">
        <v>5.41</v>
      </c>
      <c r="G1871" s="75">
        <v>4692600</v>
      </c>
      <c r="H1871" s="74">
        <v>37.869999999999997</v>
      </c>
      <c r="I1871" s="81">
        <f t="shared" si="140"/>
        <v>6.9999999999999991</v>
      </c>
      <c r="J1871" s="74">
        <f t="shared" si="141"/>
        <v>37.31</v>
      </c>
      <c r="K1871" s="74">
        <f t="shared" si="142"/>
        <v>39.340000000000003</v>
      </c>
      <c r="L1871" s="74">
        <f t="shared" si="143"/>
        <v>37.1</v>
      </c>
      <c r="M1871" s="74">
        <f t="shared" si="144"/>
        <v>37.869999999999997</v>
      </c>
      <c r="N1871" s="74"/>
    </row>
    <row r="1872" spans="1:14" x14ac:dyDescent="0.25">
      <c r="A1872">
        <v>1857</v>
      </c>
      <c r="B1872" s="225">
        <v>38803</v>
      </c>
      <c r="C1872" s="74">
        <v>5.15</v>
      </c>
      <c r="D1872" s="74">
        <v>5.31</v>
      </c>
      <c r="E1872" s="74">
        <v>5.13</v>
      </c>
      <c r="F1872" s="74">
        <v>5.23</v>
      </c>
      <c r="G1872" s="75">
        <v>2113800</v>
      </c>
      <c r="H1872" s="74">
        <v>36.61</v>
      </c>
      <c r="I1872" s="81">
        <f t="shared" si="140"/>
        <v>6.9999999999999991</v>
      </c>
      <c r="J1872" s="74">
        <f t="shared" si="141"/>
        <v>36.049999999999997</v>
      </c>
      <c r="K1872" s="74">
        <f t="shared" si="142"/>
        <v>37.17</v>
      </c>
      <c r="L1872" s="74">
        <f t="shared" si="143"/>
        <v>35.909999999999997</v>
      </c>
      <c r="M1872" s="74">
        <f t="shared" si="144"/>
        <v>36.61</v>
      </c>
      <c r="N1872" s="74"/>
    </row>
    <row r="1873" spans="1:14" x14ac:dyDescent="0.25">
      <c r="A1873">
        <v>1858</v>
      </c>
      <c r="B1873" s="225">
        <v>38800</v>
      </c>
      <c r="C1873" s="74">
        <v>4.82</v>
      </c>
      <c r="D1873" s="74">
        <v>5.18</v>
      </c>
      <c r="E1873" s="74">
        <v>4.82</v>
      </c>
      <c r="F1873" s="74">
        <v>5.15</v>
      </c>
      <c r="G1873" s="75">
        <v>3782800</v>
      </c>
      <c r="H1873" s="74">
        <v>36.049999999999997</v>
      </c>
      <c r="I1873" s="81">
        <f t="shared" ref="I1873:I1936" si="145">H1873/F1873</f>
        <v>6.9999999999999991</v>
      </c>
      <c r="J1873" s="74">
        <f t="shared" ref="J1873:J1936" si="146">ROUND($I1873*C1873,2)</f>
        <v>33.74</v>
      </c>
      <c r="K1873" s="74">
        <f t="shared" ref="K1873:K1936" si="147">ROUND($I1873*D1873,2)</f>
        <v>36.26</v>
      </c>
      <c r="L1873" s="74">
        <f t="shared" ref="L1873:L1936" si="148">ROUND($I1873*E1873,2)</f>
        <v>33.74</v>
      </c>
      <c r="M1873" s="74">
        <f t="shared" ref="M1873:M1936" si="149">ROUND($I1873*F1873,2)</f>
        <v>36.049999999999997</v>
      </c>
      <c r="N1873" s="74"/>
    </row>
    <row r="1874" spans="1:14" x14ac:dyDescent="0.25">
      <c r="A1874">
        <v>1859</v>
      </c>
      <c r="B1874" s="225">
        <v>38799</v>
      </c>
      <c r="C1874" s="74">
        <v>4.9000000000000004</v>
      </c>
      <c r="D1874" s="74">
        <v>4.92</v>
      </c>
      <c r="E1874" s="74">
        <v>4.79</v>
      </c>
      <c r="F1874" s="74">
        <v>4.8099999999999996</v>
      </c>
      <c r="G1874" s="75">
        <v>1961800</v>
      </c>
      <c r="H1874" s="74">
        <v>33.67</v>
      </c>
      <c r="I1874" s="81">
        <f t="shared" si="145"/>
        <v>7.0000000000000009</v>
      </c>
      <c r="J1874" s="74">
        <f t="shared" si="146"/>
        <v>34.299999999999997</v>
      </c>
      <c r="K1874" s="74">
        <f t="shared" si="147"/>
        <v>34.44</v>
      </c>
      <c r="L1874" s="74">
        <f t="shared" si="148"/>
        <v>33.53</v>
      </c>
      <c r="M1874" s="74">
        <f t="shared" si="149"/>
        <v>33.67</v>
      </c>
      <c r="N1874" s="74"/>
    </row>
    <row r="1875" spans="1:14" x14ac:dyDescent="0.25">
      <c r="A1875">
        <v>1860</v>
      </c>
      <c r="B1875" s="225">
        <v>38798</v>
      </c>
      <c r="C1875" s="74">
        <v>4.96</v>
      </c>
      <c r="D1875" s="74">
        <v>5.07</v>
      </c>
      <c r="E1875" s="74">
        <v>4.8499999999999996</v>
      </c>
      <c r="F1875" s="74">
        <v>4.8899999999999997</v>
      </c>
      <c r="G1875" s="75">
        <v>2342100</v>
      </c>
      <c r="H1875" s="74">
        <v>34.229999999999997</v>
      </c>
      <c r="I1875" s="81">
        <f t="shared" si="145"/>
        <v>7</v>
      </c>
      <c r="J1875" s="74">
        <f t="shared" si="146"/>
        <v>34.72</v>
      </c>
      <c r="K1875" s="74">
        <f t="shared" si="147"/>
        <v>35.49</v>
      </c>
      <c r="L1875" s="74">
        <f t="shared" si="148"/>
        <v>33.950000000000003</v>
      </c>
      <c r="M1875" s="74">
        <f t="shared" si="149"/>
        <v>34.229999999999997</v>
      </c>
      <c r="N1875" s="74"/>
    </row>
    <row r="1876" spans="1:14" x14ac:dyDescent="0.25">
      <c r="A1876">
        <v>1861</v>
      </c>
      <c r="B1876" s="225">
        <v>38797</v>
      </c>
      <c r="C1876" s="74">
        <v>5.0999999999999996</v>
      </c>
      <c r="D1876" s="74">
        <v>5.2</v>
      </c>
      <c r="E1876" s="74">
        <v>4.96</v>
      </c>
      <c r="F1876" s="74">
        <v>4.96</v>
      </c>
      <c r="G1876" s="75">
        <v>2359500</v>
      </c>
      <c r="H1876" s="74">
        <v>34.72</v>
      </c>
      <c r="I1876" s="81">
        <f t="shared" si="145"/>
        <v>7</v>
      </c>
      <c r="J1876" s="74">
        <f t="shared" si="146"/>
        <v>35.700000000000003</v>
      </c>
      <c r="K1876" s="74">
        <f t="shared" si="147"/>
        <v>36.4</v>
      </c>
      <c r="L1876" s="74">
        <f t="shared" si="148"/>
        <v>34.72</v>
      </c>
      <c r="M1876" s="74">
        <f t="shared" si="149"/>
        <v>34.72</v>
      </c>
      <c r="N1876" s="74"/>
    </row>
    <row r="1877" spans="1:14" x14ac:dyDescent="0.25">
      <c r="A1877">
        <v>1862</v>
      </c>
      <c r="B1877" s="225">
        <v>38796</v>
      </c>
      <c r="C1877" s="74">
        <v>5.2</v>
      </c>
      <c r="D1877" s="74">
        <v>5.2</v>
      </c>
      <c r="E1877" s="74">
        <v>5.03</v>
      </c>
      <c r="F1877" s="74">
        <v>5.08</v>
      </c>
      <c r="G1877" s="75">
        <v>1819500</v>
      </c>
      <c r="H1877" s="74">
        <v>35.56</v>
      </c>
      <c r="I1877" s="81">
        <f t="shared" si="145"/>
        <v>7</v>
      </c>
      <c r="J1877" s="74">
        <f t="shared" si="146"/>
        <v>36.4</v>
      </c>
      <c r="K1877" s="74">
        <f t="shared" si="147"/>
        <v>36.4</v>
      </c>
      <c r="L1877" s="74">
        <f t="shared" si="148"/>
        <v>35.21</v>
      </c>
      <c r="M1877" s="74">
        <f t="shared" si="149"/>
        <v>35.56</v>
      </c>
      <c r="N1877" s="74"/>
    </row>
    <row r="1878" spans="1:14" x14ac:dyDescent="0.25">
      <c r="A1878">
        <v>1863</v>
      </c>
      <c r="B1878" s="225">
        <v>38793</v>
      </c>
      <c r="C1878" s="74">
        <v>5.07</v>
      </c>
      <c r="D1878" s="74">
        <v>5.22</v>
      </c>
      <c r="E1878" s="74">
        <v>5.04</v>
      </c>
      <c r="F1878" s="74">
        <v>5.1100000000000003</v>
      </c>
      <c r="G1878" s="75">
        <v>3020200</v>
      </c>
      <c r="H1878" s="74">
        <v>35.770000000000003</v>
      </c>
      <c r="I1878" s="81">
        <f t="shared" si="145"/>
        <v>7</v>
      </c>
      <c r="J1878" s="74">
        <f t="shared" si="146"/>
        <v>35.49</v>
      </c>
      <c r="K1878" s="74">
        <f t="shared" si="147"/>
        <v>36.54</v>
      </c>
      <c r="L1878" s="74">
        <f t="shared" si="148"/>
        <v>35.28</v>
      </c>
      <c r="M1878" s="74">
        <f t="shared" si="149"/>
        <v>35.770000000000003</v>
      </c>
      <c r="N1878" s="74"/>
    </row>
    <row r="1879" spans="1:14" x14ac:dyDescent="0.25">
      <c r="A1879">
        <v>1864</v>
      </c>
      <c r="B1879" s="225">
        <v>38792</v>
      </c>
      <c r="C1879" s="74">
        <v>5.2</v>
      </c>
      <c r="D1879" s="74">
        <v>5.38</v>
      </c>
      <c r="E1879" s="74">
        <v>5.05</v>
      </c>
      <c r="F1879" s="74">
        <v>5.09</v>
      </c>
      <c r="G1879" s="75">
        <v>7437800</v>
      </c>
      <c r="H1879" s="74">
        <v>35.630000000000003</v>
      </c>
      <c r="I1879" s="81">
        <f t="shared" si="145"/>
        <v>7.0000000000000009</v>
      </c>
      <c r="J1879" s="74">
        <f t="shared" si="146"/>
        <v>36.4</v>
      </c>
      <c r="K1879" s="74">
        <f t="shared" si="147"/>
        <v>37.659999999999997</v>
      </c>
      <c r="L1879" s="74">
        <f t="shared" si="148"/>
        <v>35.35</v>
      </c>
      <c r="M1879" s="74">
        <f t="shared" si="149"/>
        <v>35.630000000000003</v>
      </c>
      <c r="N1879" s="74"/>
    </row>
    <row r="1880" spans="1:14" x14ac:dyDescent="0.25">
      <c r="A1880">
        <v>1865</v>
      </c>
      <c r="B1880" s="225">
        <v>38791</v>
      </c>
      <c r="C1880" s="74">
        <v>4.9000000000000004</v>
      </c>
      <c r="D1880" s="74">
        <v>5.47</v>
      </c>
      <c r="E1880" s="74">
        <v>4.8899999999999997</v>
      </c>
      <c r="F1880" s="74">
        <v>5.35</v>
      </c>
      <c r="G1880" s="75">
        <v>8066200</v>
      </c>
      <c r="H1880" s="74">
        <v>37.450000000000003</v>
      </c>
      <c r="I1880" s="81">
        <f t="shared" si="145"/>
        <v>7.0000000000000009</v>
      </c>
      <c r="J1880" s="74">
        <f t="shared" si="146"/>
        <v>34.299999999999997</v>
      </c>
      <c r="K1880" s="74">
        <f t="shared" si="147"/>
        <v>38.29</v>
      </c>
      <c r="L1880" s="74">
        <f t="shared" si="148"/>
        <v>34.229999999999997</v>
      </c>
      <c r="M1880" s="74">
        <f t="shared" si="149"/>
        <v>37.450000000000003</v>
      </c>
      <c r="N1880" s="74"/>
    </row>
    <row r="1881" spans="1:14" x14ac:dyDescent="0.25">
      <c r="A1881">
        <v>1866</v>
      </c>
      <c r="B1881" s="225">
        <v>38790</v>
      </c>
      <c r="C1881" s="74">
        <v>4.88</v>
      </c>
      <c r="D1881" s="74">
        <v>4.9400000000000004</v>
      </c>
      <c r="E1881" s="74">
        <v>4.8499999999999996</v>
      </c>
      <c r="F1881" s="74">
        <v>4.88</v>
      </c>
      <c r="G1881" s="75">
        <v>1732800</v>
      </c>
      <c r="H1881" s="74">
        <v>34.159999999999997</v>
      </c>
      <c r="I1881" s="81">
        <f t="shared" si="145"/>
        <v>6.9999999999999991</v>
      </c>
      <c r="J1881" s="74">
        <f t="shared" si="146"/>
        <v>34.159999999999997</v>
      </c>
      <c r="K1881" s="74">
        <f t="shared" si="147"/>
        <v>34.58</v>
      </c>
      <c r="L1881" s="74">
        <f t="shared" si="148"/>
        <v>33.950000000000003</v>
      </c>
      <c r="M1881" s="74">
        <f t="shared" si="149"/>
        <v>34.159999999999997</v>
      </c>
      <c r="N1881" s="74"/>
    </row>
    <row r="1882" spans="1:14" x14ac:dyDescent="0.25">
      <c r="A1882">
        <v>1867</v>
      </c>
      <c r="B1882" s="225">
        <v>38789</v>
      </c>
      <c r="C1882" s="74">
        <v>4.8499999999999996</v>
      </c>
      <c r="D1882" s="74">
        <v>4.87</v>
      </c>
      <c r="E1882" s="74">
        <v>4.75</v>
      </c>
      <c r="F1882" s="74">
        <v>4.8499999999999996</v>
      </c>
      <c r="G1882" s="75">
        <v>1663600</v>
      </c>
      <c r="H1882" s="74">
        <v>33.950000000000003</v>
      </c>
      <c r="I1882" s="81">
        <f t="shared" si="145"/>
        <v>7.0000000000000009</v>
      </c>
      <c r="J1882" s="74">
        <f t="shared" si="146"/>
        <v>33.950000000000003</v>
      </c>
      <c r="K1882" s="74">
        <f t="shared" si="147"/>
        <v>34.090000000000003</v>
      </c>
      <c r="L1882" s="74">
        <f t="shared" si="148"/>
        <v>33.25</v>
      </c>
      <c r="M1882" s="74">
        <f t="shared" si="149"/>
        <v>33.950000000000003</v>
      </c>
      <c r="N1882" s="74"/>
    </row>
    <row r="1883" spans="1:14" x14ac:dyDescent="0.25">
      <c r="A1883">
        <v>1868</v>
      </c>
      <c r="B1883" s="225">
        <v>38786</v>
      </c>
      <c r="C1883" s="74">
        <v>4.6100000000000003</v>
      </c>
      <c r="D1883" s="74">
        <v>4.75</v>
      </c>
      <c r="E1883" s="74">
        <v>4.59</v>
      </c>
      <c r="F1883" s="74">
        <v>4.72</v>
      </c>
      <c r="G1883" s="75">
        <v>1794800</v>
      </c>
      <c r="H1883" s="74">
        <v>33.04</v>
      </c>
      <c r="I1883" s="81">
        <f t="shared" si="145"/>
        <v>7</v>
      </c>
      <c r="J1883" s="74">
        <f t="shared" si="146"/>
        <v>32.270000000000003</v>
      </c>
      <c r="K1883" s="74">
        <f t="shared" si="147"/>
        <v>33.25</v>
      </c>
      <c r="L1883" s="74">
        <f t="shared" si="148"/>
        <v>32.130000000000003</v>
      </c>
      <c r="M1883" s="74">
        <f t="shared" si="149"/>
        <v>33.04</v>
      </c>
      <c r="N1883" s="74"/>
    </row>
    <row r="1884" spans="1:14" x14ac:dyDescent="0.25">
      <c r="A1884">
        <v>1869</v>
      </c>
      <c r="B1884" s="225">
        <v>38785</v>
      </c>
      <c r="C1884" s="74">
        <v>4.5599999999999996</v>
      </c>
      <c r="D1884" s="74">
        <v>4.75</v>
      </c>
      <c r="E1884" s="74">
        <v>4.55</v>
      </c>
      <c r="F1884" s="74">
        <v>4.57</v>
      </c>
      <c r="G1884" s="75">
        <v>2465500</v>
      </c>
      <c r="H1884" s="74">
        <v>31.99</v>
      </c>
      <c r="I1884" s="81">
        <f t="shared" si="145"/>
        <v>6.9999999999999991</v>
      </c>
      <c r="J1884" s="74">
        <f t="shared" si="146"/>
        <v>31.92</v>
      </c>
      <c r="K1884" s="74">
        <f t="shared" si="147"/>
        <v>33.25</v>
      </c>
      <c r="L1884" s="74">
        <f t="shared" si="148"/>
        <v>31.85</v>
      </c>
      <c r="M1884" s="74">
        <f t="shared" si="149"/>
        <v>31.99</v>
      </c>
      <c r="N1884" s="74"/>
    </row>
    <row r="1885" spans="1:14" x14ac:dyDescent="0.25">
      <c r="A1885">
        <v>1870</v>
      </c>
      <c r="B1885" s="225">
        <v>38784</v>
      </c>
      <c r="C1885" s="74">
        <v>4.3499999999999996</v>
      </c>
      <c r="D1885" s="74">
        <v>4.59</v>
      </c>
      <c r="E1885" s="74">
        <v>4.32</v>
      </c>
      <c r="F1885" s="74">
        <v>4.53</v>
      </c>
      <c r="G1885" s="75">
        <v>2011600</v>
      </c>
      <c r="H1885" s="74">
        <v>31.71</v>
      </c>
      <c r="I1885" s="81">
        <f t="shared" si="145"/>
        <v>7</v>
      </c>
      <c r="J1885" s="74">
        <f t="shared" si="146"/>
        <v>30.45</v>
      </c>
      <c r="K1885" s="74">
        <f t="shared" si="147"/>
        <v>32.130000000000003</v>
      </c>
      <c r="L1885" s="74">
        <f t="shared" si="148"/>
        <v>30.24</v>
      </c>
      <c r="M1885" s="74">
        <f t="shared" si="149"/>
        <v>31.71</v>
      </c>
      <c r="N1885" s="74"/>
    </row>
    <row r="1886" spans="1:14" x14ac:dyDescent="0.25">
      <c r="A1886">
        <v>1871</v>
      </c>
      <c r="B1886" s="225">
        <v>38783</v>
      </c>
      <c r="C1886" s="74">
        <v>4.67</v>
      </c>
      <c r="D1886" s="74">
        <v>4.67</v>
      </c>
      <c r="E1886" s="74">
        <v>4.4000000000000004</v>
      </c>
      <c r="F1886" s="74">
        <v>4.41</v>
      </c>
      <c r="G1886" s="75">
        <v>2209300</v>
      </c>
      <c r="H1886" s="74">
        <v>30.87</v>
      </c>
      <c r="I1886" s="81">
        <f t="shared" si="145"/>
        <v>7</v>
      </c>
      <c r="J1886" s="74">
        <f t="shared" si="146"/>
        <v>32.69</v>
      </c>
      <c r="K1886" s="74">
        <f t="shared" si="147"/>
        <v>32.69</v>
      </c>
      <c r="L1886" s="74">
        <f t="shared" si="148"/>
        <v>30.8</v>
      </c>
      <c r="M1886" s="74">
        <f t="shared" si="149"/>
        <v>30.87</v>
      </c>
      <c r="N1886" s="74"/>
    </row>
    <row r="1887" spans="1:14" x14ac:dyDescent="0.25">
      <c r="A1887">
        <v>1872</v>
      </c>
      <c r="B1887" s="225">
        <v>38782</v>
      </c>
      <c r="C1887" s="74">
        <v>4.6500000000000004</v>
      </c>
      <c r="D1887" s="74">
        <v>5</v>
      </c>
      <c r="E1887" s="74">
        <v>4.5199999999999996</v>
      </c>
      <c r="F1887" s="74">
        <v>4.6399999999999997</v>
      </c>
      <c r="G1887" s="75">
        <v>4794400</v>
      </c>
      <c r="H1887" s="74">
        <v>32.479999999999997</v>
      </c>
      <c r="I1887" s="81">
        <f t="shared" si="145"/>
        <v>7</v>
      </c>
      <c r="J1887" s="74">
        <f t="shared" si="146"/>
        <v>32.549999999999997</v>
      </c>
      <c r="K1887" s="74">
        <f t="shared" si="147"/>
        <v>35</v>
      </c>
      <c r="L1887" s="74">
        <f t="shared" si="148"/>
        <v>31.64</v>
      </c>
      <c r="M1887" s="74">
        <f t="shared" si="149"/>
        <v>32.479999999999997</v>
      </c>
      <c r="N1887" s="74"/>
    </row>
    <row r="1888" spans="1:14" x14ac:dyDescent="0.25">
      <c r="A1888">
        <v>1873</v>
      </c>
      <c r="B1888" s="225">
        <v>38779</v>
      </c>
      <c r="C1888" s="74">
        <v>4.63</v>
      </c>
      <c r="D1888" s="74">
        <v>4.93</v>
      </c>
      <c r="E1888" s="74">
        <v>4.42</v>
      </c>
      <c r="F1888" s="74">
        <v>4.55</v>
      </c>
      <c r="G1888" s="75">
        <v>8229800</v>
      </c>
      <c r="H1888" s="74">
        <v>31.85</v>
      </c>
      <c r="I1888" s="81">
        <f t="shared" si="145"/>
        <v>7.0000000000000009</v>
      </c>
      <c r="J1888" s="74">
        <f t="shared" si="146"/>
        <v>32.409999999999997</v>
      </c>
      <c r="K1888" s="74">
        <f t="shared" si="147"/>
        <v>34.51</v>
      </c>
      <c r="L1888" s="74">
        <f t="shared" si="148"/>
        <v>30.94</v>
      </c>
      <c r="M1888" s="74">
        <f t="shared" si="149"/>
        <v>31.85</v>
      </c>
      <c r="N1888" s="74"/>
    </row>
    <row r="1889" spans="1:14" x14ac:dyDescent="0.25">
      <c r="A1889">
        <v>1874</v>
      </c>
      <c r="B1889" s="225">
        <v>38778</v>
      </c>
      <c r="C1889" s="74">
        <v>4.12</v>
      </c>
      <c r="D1889" s="74">
        <v>4.68</v>
      </c>
      <c r="E1889" s="74">
        <v>4.07</v>
      </c>
      <c r="F1889" s="74">
        <v>4.6399999999999997</v>
      </c>
      <c r="G1889" s="75">
        <v>7658500</v>
      </c>
      <c r="H1889" s="74">
        <v>32.479999999999997</v>
      </c>
      <c r="I1889" s="81">
        <f t="shared" si="145"/>
        <v>7</v>
      </c>
      <c r="J1889" s="74">
        <f t="shared" si="146"/>
        <v>28.84</v>
      </c>
      <c r="K1889" s="74">
        <f t="shared" si="147"/>
        <v>32.76</v>
      </c>
      <c r="L1889" s="74">
        <f t="shared" si="148"/>
        <v>28.49</v>
      </c>
      <c r="M1889" s="74">
        <f t="shared" si="149"/>
        <v>32.479999999999997</v>
      </c>
      <c r="N1889" s="74"/>
    </row>
    <row r="1890" spans="1:14" x14ac:dyDescent="0.25">
      <c r="A1890">
        <v>1875</v>
      </c>
      <c r="B1890" s="225">
        <v>38777</v>
      </c>
      <c r="C1890" s="74">
        <v>4.0999999999999996</v>
      </c>
      <c r="D1890" s="74">
        <v>4.3600000000000003</v>
      </c>
      <c r="E1890" s="74">
        <v>4.05</v>
      </c>
      <c r="F1890" s="74">
        <v>4.3499999999999996</v>
      </c>
      <c r="G1890" s="75">
        <v>2714600</v>
      </c>
      <c r="H1890" s="74">
        <v>30.45</v>
      </c>
      <c r="I1890" s="81">
        <f t="shared" si="145"/>
        <v>7</v>
      </c>
      <c r="J1890" s="74">
        <f t="shared" si="146"/>
        <v>28.7</v>
      </c>
      <c r="K1890" s="74">
        <f t="shared" si="147"/>
        <v>30.52</v>
      </c>
      <c r="L1890" s="74">
        <f t="shared" si="148"/>
        <v>28.35</v>
      </c>
      <c r="M1890" s="74">
        <f t="shared" si="149"/>
        <v>30.45</v>
      </c>
      <c r="N1890" s="74"/>
    </row>
    <row r="1891" spans="1:14" x14ac:dyDescent="0.25">
      <c r="A1891">
        <v>1876</v>
      </c>
      <c r="B1891" s="225">
        <v>38776</v>
      </c>
      <c r="C1891" s="74">
        <v>4.1100000000000003</v>
      </c>
      <c r="D1891" s="74">
        <v>4.21</v>
      </c>
      <c r="E1891" s="74">
        <v>3.95</v>
      </c>
      <c r="F1891" s="74">
        <v>4.0199999999999996</v>
      </c>
      <c r="G1891" s="75">
        <v>1815500</v>
      </c>
      <c r="H1891" s="74">
        <v>28.14</v>
      </c>
      <c r="I1891" s="81">
        <f t="shared" si="145"/>
        <v>7.0000000000000009</v>
      </c>
      <c r="J1891" s="74">
        <f t="shared" si="146"/>
        <v>28.77</v>
      </c>
      <c r="K1891" s="74">
        <f t="shared" si="147"/>
        <v>29.47</v>
      </c>
      <c r="L1891" s="74">
        <f t="shared" si="148"/>
        <v>27.65</v>
      </c>
      <c r="M1891" s="74">
        <f t="shared" si="149"/>
        <v>28.14</v>
      </c>
      <c r="N1891" s="74"/>
    </row>
    <row r="1892" spans="1:14" x14ac:dyDescent="0.25">
      <c r="A1892">
        <v>1877</v>
      </c>
      <c r="B1892" s="225">
        <v>38775</v>
      </c>
      <c r="C1892" s="74">
        <v>4.3</v>
      </c>
      <c r="D1892" s="74">
        <v>4.34</v>
      </c>
      <c r="E1892" s="74">
        <v>4.08</v>
      </c>
      <c r="F1892" s="74">
        <v>4.0999999999999996</v>
      </c>
      <c r="G1892" s="75">
        <v>2107700</v>
      </c>
      <c r="H1892" s="74">
        <v>28.7</v>
      </c>
      <c r="I1892" s="81">
        <f t="shared" si="145"/>
        <v>7</v>
      </c>
      <c r="J1892" s="74">
        <f t="shared" si="146"/>
        <v>30.1</v>
      </c>
      <c r="K1892" s="74">
        <f t="shared" si="147"/>
        <v>30.38</v>
      </c>
      <c r="L1892" s="74">
        <f t="shared" si="148"/>
        <v>28.56</v>
      </c>
      <c r="M1892" s="74">
        <f t="shared" si="149"/>
        <v>28.7</v>
      </c>
      <c r="N1892" s="74"/>
    </row>
    <row r="1893" spans="1:14" x14ac:dyDescent="0.25">
      <c r="A1893">
        <v>1878</v>
      </c>
      <c r="B1893" s="225">
        <v>38772</v>
      </c>
      <c r="C1893" s="74">
        <v>4.3099999999999996</v>
      </c>
      <c r="D1893" s="74">
        <v>4.34</v>
      </c>
      <c r="E1893" s="74">
        <v>4.24</v>
      </c>
      <c r="F1893" s="74">
        <v>4.29</v>
      </c>
      <c r="G1893" s="75">
        <v>981900</v>
      </c>
      <c r="H1893" s="74">
        <v>30.03</v>
      </c>
      <c r="I1893" s="81">
        <f t="shared" si="145"/>
        <v>7</v>
      </c>
      <c r="J1893" s="74">
        <f t="shared" si="146"/>
        <v>30.17</v>
      </c>
      <c r="K1893" s="74">
        <f t="shared" si="147"/>
        <v>30.38</v>
      </c>
      <c r="L1893" s="74">
        <f t="shared" si="148"/>
        <v>29.68</v>
      </c>
      <c r="M1893" s="74">
        <f t="shared" si="149"/>
        <v>30.03</v>
      </c>
      <c r="N1893" s="74"/>
    </row>
    <row r="1894" spans="1:14" x14ac:dyDescent="0.25">
      <c r="A1894">
        <v>1879</v>
      </c>
      <c r="B1894" s="225">
        <v>38771</v>
      </c>
      <c r="C1894" s="74">
        <v>4.3499999999999996</v>
      </c>
      <c r="D1894" s="74">
        <v>4.49</v>
      </c>
      <c r="E1894" s="74">
        <v>4.22</v>
      </c>
      <c r="F1894" s="74">
        <v>4.26</v>
      </c>
      <c r="G1894" s="75">
        <v>1557000</v>
      </c>
      <c r="H1894" s="74">
        <v>29.82</v>
      </c>
      <c r="I1894" s="81">
        <f t="shared" si="145"/>
        <v>7</v>
      </c>
      <c r="J1894" s="74">
        <f t="shared" si="146"/>
        <v>30.45</v>
      </c>
      <c r="K1894" s="74">
        <f t="shared" si="147"/>
        <v>31.43</v>
      </c>
      <c r="L1894" s="74">
        <f t="shared" si="148"/>
        <v>29.54</v>
      </c>
      <c r="M1894" s="74">
        <f t="shared" si="149"/>
        <v>29.82</v>
      </c>
      <c r="N1894" s="74"/>
    </row>
    <row r="1895" spans="1:14" x14ac:dyDescent="0.25">
      <c r="A1895">
        <v>1880</v>
      </c>
      <c r="B1895" s="225">
        <v>38770</v>
      </c>
      <c r="C1895" s="74">
        <v>4.32</v>
      </c>
      <c r="D1895" s="74">
        <v>4.3600000000000003</v>
      </c>
      <c r="E1895" s="74">
        <v>4.2</v>
      </c>
      <c r="F1895" s="74">
        <v>4.21</v>
      </c>
      <c r="G1895" s="75">
        <v>1419300</v>
      </c>
      <c r="H1895" s="74">
        <v>29.47</v>
      </c>
      <c r="I1895" s="81">
        <f t="shared" si="145"/>
        <v>7</v>
      </c>
      <c r="J1895" s="74">
        <f t="shared" si="146"/>
        <v>30.24</v>
      </c>
      <c r="K1895" s="74">
        <f t="shared" si="147"/>
        <v>30.52</v>
      </c>
      <c r="L1895" s="74">
        <f t="shared" si="148"/>
        <v>29.4</v>
      </c>
      <c r="M1895" s="74">
        <f t="shared" si="149"/>
        <v>29.47</v>
      </c>
      <c r="N1895" s="74"/>
    </row>
    <row r="1896" spans="1:14" x14ac:dyDescent="0.25">
      <c r="A1896">
        <v>1881</v>
      </c>
      <c r="B1896" s="225">
        <v>38769</v>
      </c>
      <c r="C1896" s="74">
        <v>4.24</v>
      </c>
      <c r="D1896" s="74">
        <v>4.43</v>
      </c>
      <c r="E1896" s="74">
        <v>4.2</v>
      </c>
      <c r="F1896" s="74">
        <v>4.33</v>
      </c>
      <c r="G1896" s="75">
        <v>2892100</v>
      </c>
      <c r="H1896" s="74">
        <v>30.31</v>
      </c>
      <c r="I1896" s="81">
        <f t="shared" si="145"/>
        <v>7</v>
      </c>
      <c r="J1896" s="74">
        <f t="shared" si="146"/>
        <v>29.68</v>
      </c>
      <c r="K1896" s="74">
        <f t="shared" si="147"/>
        <v>31.01</v>
      </c>
      <c r="L1896" s="74">
        <f t="shared" si="148"/>
        <v>29.4</v>
      </c>
      <c r="M1896" s="74">
        <f t="shared" si="149"/>
        <v>30.31</v>
      </c>
      <c r="N1896" s="74"/>
    </row>
    <row r="1897" spans="1:14" x14ac:dyDescent="0.25">
      <c r="A1897">
        <v>1882</v>
      </c>
      <c r="B1897" s="225">
        <v>38765</v>
      </c>
      <c r="C1897" s="74">
        <v>4.04</v>
      </c>
      <c r="D1897" s="74">
        <v>4.2699999999999996</v>
      </c>
      <c r="E1897" s="74">
        <v>4.04</v>
      </c>
      <c r="F1897" s="74">
        <v>4.22</v>
      </c>
      <c r="G1897" s="75">
        <v>1939300</v>
      </c>
      <c r="H1897" s="74">
        <v>29.54</v>
      </c>
      <c r="I1897" s="81">
        <f t="shared" si="145"/>
        <v>7</v>
      </c>
      <c r="J1897" s="74">
        <f t="shared" si="146"/>
        <v>28.28</v>
      </c>
      <c r="K1897" s="74">
        <f t="shared" si="147"/>
        <v>29.89</v>
      </c>
      <c r="L1897" s="74">
        <f t="shared" si="148"/>
        <v>28.28</v>
      </c>
      <c r="M1897" s="74">
        <f t="shared" si="149"/>
        <v>29.54</v>
      </c>
      <c r="N1897" s="74"/>
    </row>
    <row r="1898" spans="1:14" x14ac:dyDescent="0.25">
      <c r="A1898">
        <v>1883</v>
      </c>
      <c r="B1898" s="225">
        <v>38764</v>
      </c>
      <c r="C1898" s="74">
        <v>3.95</v>
      </c>
      <c r="D1898" s="74">
        <v>4.16</v>
      </c>
      <c r="E1898" s="74">
        <v>3.94</v>
      </c>
      <c r="F1898" s="74">
        <v>4.09</v>
      </c>
      <c r="G1898" s="75">
        <v>1872000</v>
      </c>
      <c r="H1898" s="74">
        <v>28.63</v>
      </c>
      <c r="I1898" s="81">
        <f t="shared" si="145"/>
        <v>7</v>
      </c>
      <c r="J1898" s="74">
        <f t="shared" si="146"/>
        <v>27.65</v>
      </c>
      <c r="K1898" s="74">
        <f t="shared" si="147"/>
        <v>29.12</v>
      </c>
      <c r="L1898" s="74">
        <f t="shared" si="148"/>
        <v>27.58</v>
      </c>
      <c r="M1898" s="74">
        <f t="shared" si="149"/>
        <v>28.63</v>
      </c>
      <c r="N1898" s="74"/>
    </row>
    <row r="1899" spans="1:14" x14ac:dyDescent="0.25">
      <c r="A1899">
        <v>1884</v>
      </c>
      <c r="B1899" s="225">
        <v>38763</v>
      </c>
      <c r="C1899" s="74">
        <v>3.91</v>
      </c>
      <c r="D1899" s="74">
        <v>4.01</v>
      </c>
      <c r="E1899" s="74">
        <v>3.91</v>
      </c>
      <c r="F1899" s="74">
        <v>3.95</v>
      </c>
      <c r="G1899" s="75">
        <v>815400</v>
      </c>
      <c r="H1899" s="74">
        <v>27.65</v>
      </c>
      <c r="I1899" s="81">
        <f t="shared" si="145"/>
        <v>6.9999999999999991</v>
      </c>
      <c r="J1899" s="74">
        <f t="shared" si="146"/>
        <v>27.37</v>
      </c>
      <c r="K1899" s="74">
        <f t="shared" si="147"/>
        <v>28.07</v>
      </c>
      <c r="L1899" s="74">
        <f t="shared" si="148"/>
        <v>27.37</v>
      </c>
      <c r="M1899" s="74">
        <f t="shared" si="149"/>
        <v>27.65</v>
      </c>
      <c r="N1899" s="74"/>
    </row>
    <row r="1900" spans="1:14" x14ac:dyDescent="0.25">
      <c r="A1900">
        <v>1885</v>
      </c>
      <c r="B1900" s="225">
        <v>38762</v>
      </c>
      <c r="C1900" s="74">
        <v>3.81</v>
      </c>
      <c r="D1900" s="74">
        <v>3.97</v>
      </c>
      <c r="E1900" s="74">
        <v>3.81</v>
      </c>
      <c r="F1900" s="74">
        <v>3.97</v>
      </c>
      <c r="G1900" s="75">
        <v>909900</v>
      </c>
      <c r="H1900" s="74">
        <v>27.79</v>
      </c>
      <c r="I1900" s="81">
        <f t="shared" si="145"/>
        <v>6.9999999999999991</v>
      </c>
      <c r="J1900" s="74">
        <f t="shared" si="146"/>
        <v>26.67</v>
      </c>
      <c r="K1900" s="74">
        <f t="shared" si="147"/>
        <v>27.79</v>
      </c>
      <c r="L1900" s="74">
        <f t="shared" si="148"/>
        <v>26.67</v>
      </c>
      <c r="M1900" s="74">
        <f t="shared" si="149"/>
        <v>27.79</v>
      </c>
      <c r="N1900" s="74"/>
    </row>
    <row r="1901" spans="1:14" x14ac:dyDescent="0.25">
      <c r="A1901">
        <v>1886</v>
      </c>
      <c r="B1901" s="225">
        <v>38761</v>
      </c>
      <c r="C1901" s="74">
        <v>3.93</v>
      </c>
      <c r="D1901" s="74">
        <v>3.97</v>
      </c>
      <c r="E1901" s="74">
        <v>3.88</v>
      </c>
      <c r="F1901" s="74">
        <v>3.9</v>
      </c>
      <c r="G1901" s="75">
        <v>950600</v>
      </c>
      <c r="H1901" s="74">
        <v>27.3</v>
      </c>
      <c r="I1901" s="81">
        <f t="shared" si="145"/>
        <v>7</v>
      </c>
      <c r="J1901" s="74">
        <f t="shared" si="146"/>
        <v>27.51</v>
      </c>
      <c r="K1901" s="74">
        <f t="shared" si="147"/>
        <v>27.79</v>
      </c>
      <c r="L1901" s="74">
        <f t="shared" si="148"/>
        <v>27.16</v>
      </c>
      <c r="M1901" s="74">
        <f t="shared" si="149"/>
        <v>27.3</v>
      </c>
      <c r="N1901" s="74"/>
    </row>
    <row r="1902" spans="1:14" x14ac:dyDescent="0.25">
      <c r="A1902">
        <v>1887</v>
      </c>
      <c r="B1902" s="225">
        <v>38758</v>
      </c>
      <c r="C1902" s="74">
        <v>4.07</v>
      </c>
      <c r="D1902" s="74">
        <v>4.0999999999999996</v>
      </c>
      <c r="E1902" s="74">
        <v>3.87</v>
      </c>
      <c r="F1902" s="74">
        <v>3.94</v>
      </c>
      <c r="G1902" s="75">
        <v>1672300</v>
      </c>
      <c r="H1902" s="74">
        <v>27.58</v>
      </c>
      <c r="I1902" s="81">
        <f t="shared" si="145"/>
        <v>7</v>
      </c>
      <c r="J1902" s="74">
        <f t="shared" si="146"/>
        <v>28.49</v>
      </c>
      <c r="K1902" s="74">
        <f t="shared" si="147"/>
        <v>28.7</v>
      </c>
      <c r="L1902" s="74">
        <f t="shared" si="148"/>
        <v>27.09</v>
      </c>
      <c r="M1902" s="74">
        <f t="shared" si="149"/>
        <v>27.58</v>
      </c>
      <c r="N1902" s="74"/>
    </row>
    <row r="1903" spans="1:14" x14ac:dyDescent="0.25">
      <c r="A1903">
        <v>1888</v>
      </c>
      <c r="B1903" s="225">
        <v>38757</v>
      </c>
      <c r="C1903" s="74">
        <v>3.93</v>
      </c>
      <c r="D1903" s="74">
        <v>4.2</v>
      </c>
      <c r="E1903" s="74">
        <v>3.87</v>
      </c>
      <c r="F1903" s="74">
        <v>4.07</v>
      </c>
      <c r="G1903" s="75">
        <v>2822200</v>
      </c>
      <c r="H1903" s="74">
        <v>28.49</v>
      </c>
      <c r="I1903" s="81">
        <f t="shared" si="145"/>
        <v>6.9999999999999991</v>
      </c>
      <c r="J1903" s="74">
        <f t="shared" si="146"/>
        <v>27.51</v>
      </c>
      <c r="K1903" s="74">
        <f t="shared" si="147"/>
        <v>29.4</v>
      </c>
      <c r="L1903" s="74">
        <f t="shared" si="148"/>
        <v>27.09</v>
      </c>
      <c r="M1903" s="74">
        <f t="shared" si="149"/>
        <v>28.49</v>
      </c>
      <c r="N1903" s="74"/>
    </row>
    <row r="1904" spans="1:14" x14ac:dyDescent="0.25">
      <c r="A1904">
        <v>1889</v>
      </c>
      <c r="B1904" s="225">
        <v>38756</v>
      </c>
      <c r="C1904" s="74">
        <v>3.92</v>
      </c>
      <c r="D1904" s="74">
        <v>3.95</v>
      </c>
      <c r="E1904" s="74">
        <v>3.77</v>
      </c>
      <c r="F1904" s="74">
        <v>3.92</v>
      </c>
      <c r="G1904" s="75">
        <v>1047400</v>
      </c>
      <c r="H1904" s="74">
        <v>27.44</v>
      </c>
      <c r="I1904" s="81">
        <f t="shared" si="145"/>
        <v>7.0000000000000009</v>
      </c>
      <c r="J1904" s="74">
        <f t="shared" si="146"/>
        <v>27.44</v>
      </c>
      <c r="K1904" s="74">
        <f t="shared" si="147"/>
        <v>27.65</v>
      </c>
      <c r="L1904" s="74">
        <f t="shared" si="148"/>
        <v>26.39</v>
      </c>
      <c r="M1904" s="74">
        <f t="shared" si="149"/>
        <v>27.44</v>
      </c>
      <c r="N1904" s="74"/>
    </row>
    <row r="1905" spans="1:14" x14ac:dyDescent="0.25">
      <c r="A1905">
        <v>1890</v>
      </c>
      <c r="B1905" s="225">
        <v>38755</v>
      </c>
      <c r="C1905" s="74">
        <v>3.95</v>
      </c>
      <c r="D1905" s="74">
        <v>3.97</v>
      </c>
      <c r="E1905" s="74">
        <v>3.81</v>
      </c>
      <c r="F1905" s="74">
        <v>3.82</v>
      </c>
      <c r="G1905" s="75">
        <v>1212800</v>
      </c>
      <c r="H1905" s="74">
        <v>26.74</v>
      </c>
      <c r="I1905" s="81">
        <f t="shared" si="145"/>
        <v>7</v>
      </c>
      <c r="J1905" s="74">
        <f t="shared" si="146"/>
        <v>27.65</v>
      </c>
      <c r="K1905" s="74">
        <f t="shared" si="147"/>
        <v>27.79</v>
      </c>
      <c r="L1905" s="74">
        <f t="shared" si="148"/>
        <v>26.67</v>
      </c>
      <c r="M1905" s="74">
        <f t="shared" si="149"/>
        <v>26.74</v>
      </c>
      <c r="N1905" s="74"/>
    </row>
    <row r="1906" spans="1:14" x14ac:dyDescent="0.25">
      <c r="A1906">
        <v>1891</v>
      </c>
      <c r="B1906" s="225">
        <v>38754</v>
      </c>
      <c r="C1906" s="74">
        <v>3.93</v>
      </c>
      <c r="D1906" s="74">
        <v>4.0199999999999996</v>
      </c>
      <c r="E1906" s="74">
        <v>3.87</v>
      </c>
      <c r="F1906" s="74">
        <v>3.96</v>
      </c>
      <c r="G1906" s="75">
        <v>2707700</v>
      </c>
      <c r="H1906" s="74">
        <v>27.72</v>
      </c>
      <c r="I1906" s="81">
        <f t="shared" si="145"/>
        <v>7</v>
      </c>
      <c r="J1906" s="74">
        <f t="shared" si="146"/>
        <v>27.51</v>
      </c>
      <c r="K1906" s="74">
        <f t="shared" si="147"/>
        <v>28.14</v>
      </c>
      <c r="L1906" s="74">
        <f t="shared" si="148"/>
        <v>27.09</v>
      </c>
      <c r="M1906" s="74">
        <f t="shared" si="149"/>
        <v>27.72</v>
      </c>
      <c r="N1906" s="74"/>
    </row>
    <row r="1907" spans="1:14" x14ac:dyDescent="0.25">
      <c r="A1907">
        <v>1892</v>
      </c>
      <c r="B1907" s="225">
        <v>38751</v>
      </c>
      <c r="C1907" s="74">
        <v>3.82</v>
      </c>
      <c r="D1907" s="74">
        <v>3.91</v>
      </c>
      <c r="E1907" s="74">
        <v>3.72</v>
      </c>
      <c r="F1907" s="74">
        <v>3.9</v>
      </c>
      <c r="G1907" s="75">
        <v>1513800</v>
      </c>
      <c r="H1907" s="74">
        <v>27.3</v>
      </c>
      <c r="I1907" s="81">
        <f t="shared" si="145"/>
        <v>7</v>
      </c>
      <c r="J1907" s="74">
        <f t="shared" si="146"/>
        <v>26.74</v>
      </c>
      <c r="K1907" s="74">
        <f t="shared" si="147"/>
        <v>27.37</v>
      </c>
      <c r="L1907" s="74">
        <f t="shared" si="148"/>
        <v>26.04</v>
      </c>
      <c r="M1907" s="74">
        <f t="shared" si="149"/>
        <v>27.3</v>
      </c>
      <c r="N1907" s="74"/>
    </row>
    <row r="1908" spans="1:14" x14ac:dyDescent="0.25">
      <c r="A1908">
        <v>1893</v>
      </c>
      <c r="B1908" s="225">
        <v>38750</v>
      </c>
      <c r="C1908" s="74">
        <v>4.0599999999999996</v>
      </c>
      <c r="D1908" s="74">
        <v>4.08</v>
      </c>
      <c r="E1908" s="74">
        <v>3.77</v>
      </c>
      <c r="F1908" s="74">
        <v>3.9</v>
      </c>
      <c r="G1908" s="75">
        <v>3953500</v>
      </c>
      <c r="H1908" s="74">
        <v>27.3</v>
      </c>
      <c r="I1908" s="81">
        <f t="shared" si="145"/>
        <v>7</v>
      </c>
      <c r="J1908" s="74">
        <f t="shared" si="146"/>
        <v>28.42</v>
      </c>
      <c r="K1908" s="74">
        <f t="shared" si="147"/>
        <v>28.56</v>
      </c>
      <c r="L1908" s="74">
        <f t="shared" si="148"/>
        <v>26.39</v>
      </c>
      <c r="M1908" s="74">
        <f t="shared" si="149"/>
        <v>27.3</v>
      </c>
      <c r="N1908" s="74"/>
    </row>
    <row r="1909" spans="1:14" x14ac:dyDescent="0.25">
      <c r="A1909">
        <v>1894</v>
      </c>
      <c r="B1909" s="225">
        <v>38749</v>
      </c>
      <c r="C1909" s="74">
        <v>4</v>
      </c>
      <c r="D1909" s="74">
        <v>4.0999999999999996</v>
      </c>
      <c r="E1909" s="74">
        <v>3.95</v>
      </c>
      <c r="F1909" s="74">
        <v>4.04</v>
      </c>
      <c r="G1909" s="75">
        <v>1472600</v>
      </c>
      <c r="H1909" s="74">
        <v>28.28</v>
      </c>
      <c r="I1909" s="81">
        <f t="shared" si="145"/>
        <v>7</v>
      </c>
      <c r="J1909" s="74">
        <f t="shared" si="146"/>
        <v>28</v>
      </c>
      <c r="K1909" s="74">
        <f t="shared" si="147"/>
        <v>28.7</v>
      </c>
      <c r="L1909" s="74">
        <f t="shared" si="148"/>
        <v>27.65</v>
      </c>
      <c r="M1909" s="74">
        <f t="shared" si="149"/>
        <v>28.28</v>
      </c>
      <c r="N1909" s="74"/>
    </row>
    <row r="1910" spans="1:14" x14ac:dyDescent="0.25">
      <c r="A1910">
        <v>1895</v>
      </c>
      <c r="B1910" s="225">
        <v>38748</v>
      </c>
      <c r="C1910" s="74">
        <v>3.85</v>
      </c>
      <c r="D1910" s="74">
        <v>4.01</v>
      </c>
      <c r="E1910" s="74">
        <v>3.85</v>
      </c>
      <c r="F1910" s="74">
        <v>4</v>
      </c>
      <c r="G1910" s="75">
        <v>2096600</v>
      </c>
      <c r="H1910" s="74">
        <v>28</v>
      </c>
      <c r="I1910" s="81">
        <f t="shared" si="145"/>
        <v>7</v>
      </c>
      <c r="J1910" s="74">
        <f t="shared" si="146"/>
        <v>26.95</v>
      </c>
      <c r="K1910" s="74">
        <f t="shared" si="147"/>
        <v>28.07</v>
      </c>
      <c r="L1910" s="74">
        <f t="shared" si="148"/>
        <v>26.95</v>
      </c>
      <c r="M1910" s="74">
        <f t="shared" si="149"/>
        <v>28</v>
      </c>
      <c r="N1910" s="74"/>
    </row>
    <row r="1911" spans="1:14" x14ac:dyDescent="0.25">
      <c r="A1911">
        <v>1896</v>
      </c>
      <c r="B1911" s="225">
        <v>38747</v>
      </c>
      <c r="C1911" s="74">
        <v>3.93</v>
      </c>
      <c r="D1911" s="74">
        <v>3.95</v>
      </c>
      <c r="E1911" s="74">
        <v>3.81</v>
      </c>
      <c r="F1911" s="74">
        <v>3.85</v>
      </c>
      <c r="G1911" s="75">
        <v>2153300</v>
      </c>
      <c r="H1911" s="74">
        <v>26.95</v>
      </c>
      <c r="I1911" s="81">
        <f t="shared" si="145"/>
        <v>7</v>
      </c>
      <c r="J1911" s="74">
        <f t="shared" si="146"/>
        <v>27.51</v>
      </c>
      <c r="K1911" s="74">
        <f t="shared" si="147"/>
        <v>27.65</v>
      </c>
      <c r="L1911" s="74">
        <f t="shared" si="148"/>
        <v>26.67</v>
      </c>
      <c r="M1911" s="74">
        <f t="shared" si="149"/>
        <v>26.95</v>
      </c>
      <c r="N1911" s="74"/>
    </row>
    <row r="1912" spans="1:14" x14ac:dyDescent="0.25">
      <c r="A1912">
        <v>1897</v>
      </c>
      <c r="B1912" s="225">
        <v>38744</v>
      </c>
      <c r="C1912" s="74">
        <v>3.98</v>
      </c>
      <c r="D1912" s="74">
        <v>4.1100000000000003</v>
      </c>
      <c r="E1912" s="74">
        <v>3.84</v>
      </c>
      <c r="F1912" s="74">
        <v>4</v>
      </c>
      <c r="G1912" s="75">
        <v>2886800</v>
      </c>
      <c r="H1912" s="74">
        <v>28</v>
      </c>
      <c r="I1912" s="81">
        <f t="shared" si="145"/>
        <v>7</v>
      </c>
      <c r="J1912" s="74">
        <f t="shared" si="146"/>
        <v>27.86</v>
      </c>
      <c r="K1912" s="74">
        <f t="shared" si="147"/>
        <v>28.77</v>
      </c>
      <c r="L1912" s="74">
        <f t="shared" si="148"/>
        <v>26.88</v>
      </c>
      <c r="M1912" s="74">
        <f t="shared" si="149"/>
        <v>28</v>
      </c>
      <c r="N1912" s="74"/>
    </row>
    <row r="1913" spans="1:14" x14ac:dyDescent="0.25">
      <c r="A1913">
        <v>1898</v>
      </c>
      <c r="B1913" s="225">
        <v>38743</v>
      </c>
      <c r="C1913" s="74">
        <v>3.78</v>
      </c>
      <c r="D1913" s="74">
        <v>3.98</v>
      </c>
      <c r="E1913" s="74">
        <v>3.75</v>
      </c>
      <c r="F1913" s="74">
        <v>3.97</v>
      </c>
      <c r="G1913" s="75">
        <v>2849500</v>
      </c>
      <c r="H1913" s="74">
        <v>27.79</v>
      </c>
      <c r="I1913" s="81">
        <f t="shared" si="145"/>
        <v>6.9999999999999991</v>
      </c>
      <c r="J1913" s="74">
        <f t="shared" si="146"/>
        <v>26.46</v>
      </c>
      <c r="K1913" s="74">
        <f t="shared" si="147"/>
        <v>27.86</v>
      </c>
      <c r="L1913" s="74">
        <f t="shared" si="148"/>
        <v>26.25</v>
      </c>
      <c r="M1913" s="74">
        <f t="shared" si="149"/>
        <v>27.79</v>
      </c>
      <c r="N1913" s="74"/>
    </row>
    <row r="1914" spans="1:14" x14ac:dyDescent="0.25">
      <c r="A1914">
        <v>1899</v>
      </c>
      <c r="B1914" s="225">
        <v>38742</v>
      </c>
      <c r="C1914" s="74">
        <v>3.71</v>
      </c>
      <c r="D1914" s="74">
        <v>3.77</v>
      </c>
      <c r="E1914" s="74">
        <v>3.67</v>
      </c>
      <c r="F1914" s="74">
        <v>3.73</v>
      </c>
      <c r="G1914" s="75">
        <v>1521400</v>
      </c>
      <c r="H1914" s="74">
        <v>26.11</v>
      </c>
      <c r="I1914" s="81">
        <f t="shared" si="145"/>
        <v>7</v>
      </c>
      <c r="J1914" s="74">
        <f t="shared" si="146"/>
        <v>25.97</v>
      </c>
      <c r="K1914" s="74">
        <f t="shared" si="147"/>
        <v>26.39</v>
      </c>
      <c r="L1914" s="74">
        <f t="shared" si="148"/>
        <v>25.69</v>
      </c>
      <c r="M1914" s="74">
        <f t="shared" si="149"/>
        <v>26.11</v>
      </c>
      <c r="N1914" s="74"/>
    </row>
    <row r="1915" spans="1:14" x14ac:dyDescent="0.25">
      <c r="A1915">
        <v>1900</v>
      </c>
      <c r="B1915" s="225">
        <v>38741</v>
      </c>
      <c r="C1915" s="74">
        <v>3.47</v>
      </c>
      <c r="D1915" s="74">
        <v>3.69</v>
      </c>
      <c r="E1915" s="74">
        <v>3.46</v>
      </c>
      <c r="F1915" s="74">
        <v>3.69</v>
      </c>
      <c r="G1915" s="75">
        <v>1491100</v>
      </c>
      <c r="H1915" s="74">
        <v>25.83</v>
      </c>
      <c r="I1915" s="81">
        <f t="shared" si="145"/>
        <v>7</v>
      </c>
      <c r="J1915" s="74">
        <f t="shared" si="146"/>
        <v>24.29</v>
      </c>
      <c r="K1915" s="74">
        <f t="shared" si="147"/>
        <v>25.83</v>
      </c>
      <c r="L1915" s="74">
        <f t="shared" si="148"/>
        <v>24.22</v>
      </c>
      <c r="M1915" s="74">
        <f t="shared" si="149"/>
        <v>25.83</v>
      </c>
      <c r="N1915" s="74"/>
    </row>
    <row r="1916" spans="1:14" x14ac:dyDescent="0.25">
      <c r="A1916">
        <v>1901</v>
      </c>
      <c r="B1916" s="225">
        <v>38740</v>
      </c>
      <c r="C1916" s="74">
        <v>3.56</v>
      </c>
      <c r="D1916" s="74">
        <v>3.57</v>
      </c>
      <c r="E1916" s="74">
        <v>3.38</v>
      </c>
      <c r="F1916" s="74">
        <v>3.49</v>
      </c>
      <c r="G1916" s="75">
        <v>1465300</v>
      </c>
      <c r="H1916" s="74">
        <v>24.43</v>
      </c>
      <c r="I1916" s="81">
        <f t="shared" si="145"/>
        <v>6.9999999999999991</v>
      </c>
      <c r="J1916" s="74">
        <f t="shared" si="146"/>
        <v>24.92</v>
      </c>
      <c r="K1916" s="74">
        <f t="shared" si="147"/>
        <v>24.99</v>
      </c>
      <c r="L1916" s="74">
        <f t="shared" si="148"/>
        <v>23.66</v>
      </c>
      <c r="M1916" s="74">
        <f t="shared" si="149"/>
        <v>24.43</v>
      </c>
      <c r="N1916" s="74"/>
    </row>
    <row r="1917" spans="1:14" x14ac:dyDescent="0.25">
      <c r="A1917">
        <v>1902</v>
      </c>
      <c r="B1917" s="225">
        <v>38737</v>
      </c>
      <c r="C1917" s="74">
        <v>3.56</v>
      </c>
      <c r="D1917" s="74">
        <v>3.61</v>
      </c>
      <c r="E1917" s="74">
        <v>3.45</v>
      </c>
      <c r="F1917" s="74">
        <v>3.5</v>
      </c>
      <c r="G1917" s="75">
        <v>1554200</v>
      </c>
      <c r="H1917" s="74">
        <v>24.5</v>
      </c>
      <c r="I1917" s="81">
        <f t="shared" si="145"/>
        <v>7</v>
      </c>
      <c r="J1917" s="74">
        <f t="shared" si="146"/>
        <v>24.92</v>
      </c>
      <c r="K1917" s="74">
        <f t="shared" si="147"/>
        <v>25.27</v>
      </c>
      <c r="L1917" s="74">
        <f t="shared" si="148"/>
        <v>24.15</v>
      </c>
      <c r="M1917" s="74">
        <f t="shared" si="149"/>
        <v>24.5</v>
      </c>
      <c r="N1917" s="74"/>
    </row>
    <row r="1918" spans="1:14" x14ac:dyDescent="0.25">
      <c r="A1918">
        <v>1903</v>
      </c>
      <c r="B1918" s="225">
        <v>38736</v>
      </c>
      <c r="C1918" s="74">
        <v>3.51</v>
      </c>
      <c r="D1918" s="74">
        <v>3.71</v>
      </c>
      <c r="E1918" s="74">
        <v>3.48</v>
      </c>
      <c r="F1918" s="74">
        <v>3.59</v>
      </c>
      <c r="G1918" s="75">
        <v>2767200</v>
      </c>
      <c r="H1918" s="74">
        <v>25.13</v>
      </c>
      <c r="I1918" s="81">
        <f t="shared" si="145"/>
        <v>7</v>
      </c>
      <c r="J1918" s="74">
        <f t="shared" si="146"/>
        <v>24.57</v>
      </c>
      <c r="K1918" s="74">
        <f t="shared" si="147"/>
        <v>25.97</v>
      </c>
      <c r="L1918" s="74">
        <f t="shared" si="148"/>
        <v>24.36</v>
      </c>
      <c r="M1918" s="74">
        <f t="shared" si="149"/>
        <v>25.13</v>
      </c>
      <c r="N1918" s="74"/>
    </row>
    <row r="1919" spans="1:14" x14ac:dyDescent="0.25">
      <c r="A1919">
        <v>1904</v>
      </c>
      <c r="B1919" s="225">
        <v>38735</v>
      </c>
      <c r="C1919" s="74">
        <v>3.17</v>
      </c>
      <c r="D1919" s="74">
        <v>3.43</v>
      </c>
      <c r="E1919" s="74">
        <v>3.11</v>
      </c>
      <c r="F1919" s="74">
        <v>3.42</v>
      </c>
      <c r="G1919" s="75">
        <v>1753600</v>
      </c>
      <c r="H1919" s="74">
        <v>23.94</v>
      </c>
      <c r="I1919" s="81">
        <f t="shared" si="145"/>
        <v>7.0000000000000009</v>
      </c>
      <c r="J1919" s="74">
        <f t="shared" si="146"/>
        <v>22.19</v>
      </c>
      <c r="K1919" s="74">
        <f t="shared" si="147"/>
        <v>24.01</v>
      </c>
      <c r="L1919" s="74">
        <f t="shared" si="148"/>
        <v>21.77</v>
      </c>
      <c r="M1919" s="74">
        <f t="shared" si="149"/>
        <v>23.94</v>
      </c>
      <c r="N1919" s="74"/>
    </row>
    <row r="1920" spans="1:14" x14ac:dyDescent="0.25">
      <c r="A1920">
        <v>1905</v>
      </c>
      <c r="B1920" s="225">
        <v>38734</v>
      </c>
      <c r="C1920" s="74">
        <v>3.37</v>
      </c>
      <c r="D1920" s="74">
        <v>3.41</v>
      </c>
      <c r="E1920" s="74">
        <v>3.25</v>
      </c>
      <c r="F1920" s="74">
        <v>3.3</v>
      </c>
      <c r="G1920" s="75">
        <v>1416900</v>
      </c>
      <c r="H1920" s="74">
        <v>23.1</v>
      </c>
      <c r="I1920" s="81">
        <f t="shared" si="145"/>
        <v>7.0000000000000009</v>
      </c>
      <c r="J1920" s="74">
        <f t="shared" si="146"/>
        <v>23.59</v>
      </c>
      <c r="K1920" s="74">
        <f t="shared" si="147"/>
        <v>23.87</v>
      </c>
      <c r="L1920" s="74">
        <f t="shared" si="148"/>
        <v>22.75</v>
      </c>
      <c r="M1920" s="74">
        <f t="shared" si="149"/>
        <v>23.1</v>
      </c>
      <c r="N1920" s="74"/>
    </row>
    <row r="1921" spans="1:14" x14ac:dyDescent="0.25">
      <c r="A1921">
        <v>1906</v>
      </c>
      <c r="B1921" s="225">
        <v>38730</v>
      </c>
      <c r="C1921" s="74">
        <v>3.41</v>
      </c>
      <c r="D1921" s="74">
        <v>3.5</v>
      </c>
      <c r="E1921" s="74">
        <v>3.32</v>
      </c>
      <c r="F1921" s="74">
        <v>3.45</v>
      </c>
      <c r="G1921" s="75">
        <v>1217400</v>
      </c>
      <c r="H1921" s="74">
        <v>24.15</v>
      </c>
      <c r="I1921" s="81">
        <f t="shared" si="145"/>
        <v>6.9999999999999991</v>
      </c>
      <c r="J1921" s="74">
        <f t="shared" si="146"/>
        <v>23.87</v>
      </c>
      <c r="K1921" s="74">
        <f t="shared" si="147"/>
        <v>24.5</v>
      </c>
      <c r="L1921" s="74">
        <f t="shared" si="148"/>
        <v>23.24</v>
      </c>
      <c r="M1921" s="74">
        <f t="shared" si="149"/>
        <v>24.15</v>
      </c>
      <c r="N1921" s="74"/>
    </row>
    <row r="1922" spans="1:14" x14ac:dyDescent="0.25">
      <c r="A1922">
        <v>1907</v>
      </c>
      <c r="B1922" s="225">
        <v>38729</v>
      </c>
      <c r="C1922" s="74">
        <v>3.59</v>
      </c>
      <c r="D1922" s="74">
        <v>3.6</v>
      </c>
      <c r="E1922" s="74">
        <v>3.38</v>
      </c>
      <c r="F1922" s="74">
        <v>3.45</v>
      </c>
      <c r="G1922" s="75">
        <v>2144700</v>
      </c>
      <c r="H1922" s="74">
        <v>24.15</v>
      </c>
      <c r="I1922" s="81">
        <f t="shared" si="145"/>
        <v>6.9999999999999991</v>
      </c>
      <c r="J1922" s="74">
        <f t="shared" si="146"/>
        <v>25.13</v>
      </c>
      <c r="K1922" s="74">
        <f t="shared" si="147"/>
        <v>25.2</v>
      </c>
      <c r="L1922" s="74">
        <f t="shared" si="148"/>
        <v>23.66</v>
      </c>
      <c r="M1922" s="74">
        <f t="shared" si="149"/>
        <v>24.15</v>
      </c>
      <c r="N1922" s="74"/>
    </row>
    <row r="1923" spans="1:14" x14ac:dyDescent="0.25">
      <c r="A1923">
        <v>1908</v>
      </c>
      <c r="B1923" s="225">
        <v>38728</v>
      </c>
      <c r="C1923" s="74">
        <v>3.52</v>
      </c>
      <c r="D1923" s="74">
        <v>3.72</v>
      </c>
      <c r="E1923" s="74">
        <v>3.51</v>
      </c>
      <c r="F1923" s="74">
        <v>3.57</v>
      </c>
      <c r="G1923" s="75">
        <v>4148700</v>
      </c>
      <c r="H1923" s="74">
        <v>24.99</v>
      </c>
      <c r="I1923" s="81">
        <f t="shared" si="145"/>
        <v>7</v>
      </c>
      <c r="J1923" s="74">
        <f t="shared" si="146"/>
        <v>24.64</v>
      </c>
      <c r="K1923" s="74">
        <f t="shared" si="147"/>
        <v>26.04</v>
      </c>
      <c r="L1923" s="74">
        <f t="shared" si="148"/>
        <v>24.57</v>
      </c>
      <c r="M1923" s="74">
        <f t="shared" si="149"/>
        <v>24.99</v>
      </c>
      <c r="N1923" s="74"/>
    </row>
    <row r="1924" spans="1:14" x14ac:dyDescent="0.25">
      <c r="A1924">
        <v>1909</v>
      </c>
      <c r="B1924" s="225">
        <v>38727</v>
      </c>
      <c r="C1924" s="74">
        <v>3.38</v>
      </c>
      <c r="D1924" s="74">
        <v>3.54</v>
      </c>
      <c r="E1924" s="74">
        <v>3.31</v>
      </c>
      <c r="F1924" s="74">
        <v>3.52</v>
      </c>
      <c r="G1924" s="75">
        <v>1742700</v>
      </c>
      <c r="H1924" s="74">
        <v>24.64</v>
      </c>
      <c r="I1924" s="81">
        <f t="shared" si="145"/>
        <v>7</v>
      </c>
      <c r="J1924" s="74">
        <f t="shared" si="146"/>
        <v>23.66</v>
      </c>
      <c r="K1924" s="74">
        <f t="shared" si="147"/>
        <v>24.78</v>
      </c>
      <c r="L1924" s="74">
        <f t="shared" si="148"/>
        <v>23.17</v>
      </c>
      <c r="M1924" s="74">
        <f t="shared" si="149"/>
        <v>24.64</v>
      </c>
      <c r="N1924" s="74"/>
    </row>
    <row r="1925" spans="1:14" x14ac:dyDescent="0.25">
      <c r="A1925">
        <v>1910</v>
      </c>
      <c r="B1925" s="225">
        <v>38726</v>
      </c>
      <c r="C1925" s="74">
        <v>3.39</v>
      </c>
      <c r="D1925" s="74">
        <v>3.46</v>
      </c>
      <c r="E1925" s="74">
        <v>3.34</v>
      </c>
      <c r="F1925" s="74">
        <v>3.41</v>
      </c>
      <c r="G1925" s="75">
        <v>1979200</v>
      </c>
      <c r="H1925" s="74">
        <v>23.87</v>
      </c>
      <c r="I1925" s="81">
        <f t="shared" si="145"/>
        <v>7</v>
      </c>
      <c r="J1925" s="74">
        <f t="shared" si="146"/>
        <v>23.73</v>
      </c>
      <c r="K1925" s="74">
        <f t="shared" si="147"/>
        <v>24.22</v>
      </c>
      <c r="L1925" s="74">
        <f t="shared" si="148"/>
        <v>23.38</v>
      </c>
      <c r="M1925" s="74">
        <f t="shared" si="149"/>
        <v>23.87</v>
      </c>
      <c r="N1925" s="74"/>
    </row>
    <row r="1926" spans="1:14" x14ac:dyDescent="0.25">
      <c r="A1926">
        <v>1911</v>
      </c>
      <c r="B1926" s="225">
        <v>38723</v>
      </c>
      <c r="C1926" s="74">
        <v>3.21</v>
      </c>
      <c r="D1926" s="74">
        <v>3.42</v>
      </c>
      <c r="E1926" s="74">
        <v>3.17</v>
      </c>
      <c r="F1926" s="74">
        <v>3.36</v>
      </c>
      <c r="G1926" s="75">
        <v>3278400</v>
      </c>
      <c r="H1926" s="74">
        <v>23.52</v>
      </c>
      <c r="I1926" s="81">
        <f t="shared" si="145"/>
        <v>7</v>
      </c>
      <c r="J1926" s="74">
        <f t="shared" si="146"/>
        <v>22.47</v>
      </c>
      <c r="K1926" s="74">
        <f t="shared" si="147"/>
        <v>23.94</v>
      </c>
      <c r="L1926" s="74">
        <f t="shared" si="148"/>
        <v>22.19</v>
      </c>
      <c r="M1926" s="74">
        <f t="shared" si="149"/>
        <v>23.52</v>
      </c>
      <c r="N1926" s="74"/>
    </row>
    <row r="1927" spans="1:14" x14ac:dyDescent="0.25">
      <c r="A1927">
        <v>1912</v>
      </c>
      <c r="B1927" s="225">
        <v>38722</v>
      </c>
      <c r="C1927" s="74">
        <v>3.18</v>
      </c>
      <c r="D1927" s="74">
        <v>3.28</v>
      </c>
      <c r="E1927" s="74">
        <v>3.15</v>
      </c>
      <c r="F1927" s="74">
        <v>3.15</v>
      </c>
      <c r="G1927" s="75">
        <v>1232700</v>
      </c>
      <c r="H1927" s="74">
        <v>22.05</v>
      </c>
      <c r="I1927" s="81">
        <f t="shared" si="145"/>
        <v>7</v>
      </c>
      <c r="J1927" s="74">
        <f t="shared" si="146"/>
        <v>22.26</v>
      </c>
      <c r="K1927" s="74">
        <f t="shared" si="147"/>
        <v>22.96</v>
      </c>
      <c r="L1927" s="74">
        <f t="shared" si="148"/>
        <v>22.05</v>
      </c>
      <c r="M1927" s="74">
        <f t="shared" si="149"/>
        <v>22.05</v>
      </c>
      <c r="N1927" s="74"/>
    </row>
    <row r="1928" spans="1:14" x14ac:dyDescent="0.25">
      <c r="A1928">
        <v>1913</v>
      </c>
      <c r="B1928" s="225">
        <v>38721</v>
      </c>
      <c r="C1928" s="74">
        <v>3.08</v>
      </c>
      <c r="D1928" s="74">
        <v>3.27</v>
      </c>
      <c r="E1928" s="74">
        <v>3.06</v>
      </c>
      <c r="F1928" s="74">
        <v>3.17</v>
      </c>
      <c r="G1928" s="75">
        <v>2919100</v>
      </c>
      <c r="H1928" s="74">
        <v>22.19</v>
      </c>
      <c r="I1928" s="81">
        <f t="shared" si="145"/>
        <v>7.0000000000000009</v>
      </c>
      <c r="J1928" s="74">
        <f t="shared" si="146"/>
        <v>21.56</v>
      </c>
      <c r="K1928" s="74">
        <f t="shared" si="147"/>
        <v>22.89</v>
      </c>
      <c r="L1928" s="74">
        <f t="shared" si="148"/>
        <v>21.42</v>
      </c>
      <c r="M1928" s="74">
        <f t="shared" si="149"/>
        <v>22.19</v>
      </c>
      <c r="N1928" s="74"/>
    </row>
    <row r="1929" spans="1:14" x14ac:dyDescent="0.25">
      <c r="A1929">
        <v>1914</v>
      </c>
      <c r="B1929" s="225">
        <v>38720</v>
      </c>
      <c r="C1929" s="74">
        <v>2.97</v>
      </c>
      <c r="D1929" s="74">
        <v>3.1</v>
      </c>
      <c r="E1929" s="74">
        <v>2.91</v>
      </c>
      <c r="F1929" s="74">
        <v>3.05</v>
      </c>
      <c r="G1929" s="75">
        <v>1608000</v>
      </c>
      <c r="H1929" s="74">
        <v>21.35</v>
      </c>
      <c r="I1929" s="81">
        <f t="shared" si="145"/>
        <v>7.0000000000000009</v>
      </c>
      <c r="J1929" s="74">
        <f t="shared" si="146"/>
        <v>20.79</v>
      </c>
      <c r="K1929" s="74">
        <f t="shared" si="147"/>
        <v>21.7</v>
      </c>
      <c r="L1929" s="74">
        <f t="shared" si="148"/>
        <v>20.37</v>
      </c>
      <c r="M1929" s="74">
        <f t="shared" si="149"/>
        <v>21.35</v>
      </c>
      <c r="N1929" s="74"/>
    </row>
    <row r="1930" spans="1:14" x14ac:dyDescent="0.25">
      <c r="A1930">
        <v>1915</v>
      </c>
      <c r="B1930" s="225">
        <v>38716</v>
      </c>
      <c r="C1930" s="74">
        <v>2.97</v>
      </c>
      <c r="D1930" s="74">
        <v>3</v>
      </c>
      <c r="E1930" s="74">
        <v>2.9</v>
      </c>
      <c r="F1930" s="74">
        <v>2.97</v>
      </c>
      <c r="G1930" s="75">
        <v>851800</v>
      </c>
      <c r="H1930" s="74">
        <v>20.79</v>
      </c>
      <c r="I1930" s="81">
        <f t="shared" si="145"/>
        <v>6.9999999999999991</v>
      </c>
      <c r="J1930" s="74">
        <f t="shared" si="146"/>
        <v>20.79</v>
      </c>
      <c r="K1930" s="74">
        <f t="shared" si="147"/>
        <v>21</v>
      </c>
      <c r="L1930" s="74">
        <f t="shared" si="148"/>
        <v>20.3</v>
      </c>
      <c r="M1930" s="74">
        <f t="shared" si="149"/>
        <v>20.79</v>
      </c>
      <c r="N1930" s="74"/>
    </row>
    <row r="1931" spans="1:14" x14ac:dyDescent="0.25">
      <c r="A1931">
        <v>1916</v>
      </c>
      <c r="B1931" s="225">
        <v>38715</v>
      </c>
      <c r="C1931" s="74">
        <v>3.02</v>
      </c>
      <c r="D1931" s="74">
        <v>3.09</v>
      </c>
      <c r="E1931" s="74">
        <v>3</v>
      </c>
      <c r="F1931" s="74">
        <v>3</v>
      </c>
      <c r="G1931" s="75">
        <v>1102600</v>
      </c>
      <c r="H1931" s="74">
        <v>21</v>
      </c>
      <c r="I1931" s="81">
        <f t="shared" si="145"/>
        <v>7</v>
      </c>
      <c r="J1931" s="74">
        <f t="shared" si="146"/>
        <v>21.14</v>
      </c>
      <c r="K1931" s="74">
        <f t="shared" si="147"/>
        <v>21.63</v>
      </c>
      <c r="L1931" s="74">
        <f t="shared" si="148"/>
        <v>21</v>
      </c>
      <c r="M1931" s="74">
        <f t="shared" si="149"/>
        <v>21</v>
      </c>
      <c r="N1931" s="74"/>
    </row>
    <row r="1932" spans="1:14" x14ac:dyDescent="0.25">
      <c r="A1932">
        <v>1917</v>
      </c>
      <c r="B1932" s="225">
        <v>38714</v>
      </c>
      <c r="C1932" s="74">
        <v>2.99</v>
      </c>
      <c r="D1932" s="74">
        <v>3.04</v>
      </c>
      <c r="E1932" s="74">
        <v>2.96</v>
      </c>
      <c r="F1932" s="74">
        <v>3.04</v>
      </c>
      <c r="G1932" s="75">
        <v>831500</v>
      </c>
      <c r="H1932" s="74">
        <v>21.28</v>
      </c>
      <c r="I1932" s="81">
        <f t="shared" si="145"/>
        <v>7</v>
      </c>
      <c r="J1932" s="74">
        <f t="shared" si="146"/>
        <v>20.93</v>
      </c>
      <c r="K1932" s="74">
        <f t="shared" si="147"/>
        <v>21.28</v>
      </c>
      <c r="L1932" s="74">
        <f t="shared" si="148"/>
        <v>20.72</v>
      </c>
      <c r="M1932" s="74">
        <f t="shared" si="149"/>
        <v>21.28</v>
      </c>
      <c r="N1932" s="74"/>
    </row>
    <row r="1933" spans="1:14" x14ac:dyDescent="0.25">
      <c r="A1933">
        <v>1918</v>
      </c>
      <c r="B1933" s="225">
        <v>38713</v>
      </c>
      <c r="C1933" s="74">
        <v>3.05</v>
      </c>
      <c r="D1933" s="74">
        <v>3.15</v>
      </c>
      <c r="E1933" s="74">
        <v>2.93</v>
      </c>
      <c r="F1933" s="74">
        <v>2.94</v>
      </c>
      <c r="G1933" s="75">
        <v>1154000</v>
      </c>
      <c r="H1933" s="74">
        <v>20.58</v>
      </c>
      <c r="I1933" s="81">
        <f t="shared" si="145"/>
        <v>6.9999999999999991</v>
      </c>
      <c r="J1933" s="74">
        <f t="shared" si="146"/>
        <v>21.35</v>
      </c>
      <c r="K1933" s="74">
        <f t="shared" si="147"/>
        <v>22.05</v>
      </c>
      <c r="L1933" s="74">
        <f t="shared" si="148"/>
        <v>20.51</v>
      </c>
      <c r="M1933" s="74">
        <f t="shared" si="149"/>
        <v>20.58</v>
      </c>
      <c r="N1933" s="74"/>
    </row>
    <row r="1934" spans="1:14" x14ac:dyDescent="0.25">
      <c r="A1934">
        <v>1919</v>
      </c>
      <c r="B1934" s="225">
        <v>38709</v>
      </c>
      <c r="C1934" s="74">
        <v>2.83</v>
      </c>
      <c r="D1934" s="74">
        <v>3.11</v>
      </c>
      <c r="E1934" s="74">
        <v>2.83</v>
      </c>
      <c r="F1934" s="74">
        <v>3.08</v>
      </c>
      <c r="G1934" s="75">
        <v>2272400</v>
      </c>
      <c r="H1934" s="74">
        <v>21.56</v>
      </c>
      <c r="I1934" s="81">
        <f t="shared" si="145"/>
        <v>6.9999999999999991</v>
      </c>
      <c r="J1934" s="74">
        <f t="shared" si="146"/>
        <v>19.809999999999999</v>
      </c>
      <c r="K1934" s="74">
        <f t="shared" si="147"/>
        <v>21.77</v>
      </c>
      <c r="L1934" s="74">
        <f t="shared" si="148"/>
        <v>19.809999999999999</v>
      </c>
      <c r="M1934" s="74">
        <f t="shared" si="149"/>
        <v>21.56</v>
      </c>
      <c r="N1934" s="74"/>
    </row>
    <row r="1935" spans="1:14" x14ac:dyDescent="0.25">
      <c r="A1935">
        <v>1920</v>
      </c>
      <c r="B1935" s="225">
        <v>38708</v>
      </c>
      <c r="C1935" s="74">
        <v>2.81</v>
      </c>
      <c r="D1935" s="74">
        <v>2.87</v>
      </c>
      <c r="E1935" s="74">
        <v>2.76</v>
      </c>
      <c r="F1935" s="74">
        <v>2.83</v>
      </c>
      <c r="G1935" s="75">
        <v>1010100</v>
      </c>
      <c r="H1935" s="74">
        <v>19.809999999999999</v>
      </c>
      <c r="I1935" s="81">
        <f t="shared" si="145"/>
        <v>6.9999999999999991</v>
      </c>
      <c r="J1935" s="74">
        <f t="shared" si="146"/>
        <v>19.670000000000002</v>
      </c>
      <c r="K1935" s="74">
        <f t="shared" si="147"/>
        <v>20.09</v>
      </c>
      <c r="L1935" s="74">
        <f t="shared" si="148"/>
        <v>19.32</v>
      </c>
      <c r="M1935" s="74">
        <f t="shared" si="149"/>
        <v>19.809999999999999</v>
      </c>
      <c r="N1935" s="74"/>
    </row>
    <row r="1936" spans="1:14" x14ac:dyDescent="0.25">
      <c r="A1936">
        <v>1921</v>
      </c>
      <c r="B1936" s="225">
        <v>38707</v>
      </c>
      <c r="C1936" s="74">
        <v>2.72</v>
      </c>
      <c r="D1936" s="74">
        <v>2.84</v>
      </c>
      <c r="E1936" s="74">
        <v>2.72</v>
      </c>
      <c r="F1936" s="74">
        <v>2.78</v>
      </c>
      <c r="G1936" s="75">
        <v>1284800</v>
      </c>
      <c r="H1936" s="74">
        <v>19.46</v>
      </c>
      <c r="I1936" s="81">
        <f t="shared" si="145"/>
        <v>7.0000000000000009</v>
      </c>
      <c r="J1936" s="74">
        <f t="shared" si="146"/>
        <v>19.04</v>
      </c>
      <c r="K1936" s="74">
        <f t="shared" si="147"/>
        <v>19.88</v>
      </c>
      <c r="L1936" s="74">
        <f t="shared" si="148"/>
        <v>19.04</v>
      </c>
      <c r="M1936" s="74">
        <f t="shared" si="149"/>
        <v>19.46</v>
      </c>
      <c r="N1936" s="74"/>
    </row>
    <row r="1937" spans="1:14" x14ac:dyDescent="0.25">
      <c r="A1937">
        <v>1922</v>
      </c>
      <c r="B1937" s="225">
        <v>38706</v>
      </c>
      <c r="C1937" s="74">
        <v>2.84</v>
      </c>
      <c r="D1937" s="74">
        <v>2.85</v>
      </c>
      <c r="E1937" s="74">
        <v>2.67</v>
      </c>
      <c r="F1937" s="74">
        <v>2.72</v>
      </c>
      <c r="G1937" s="75">
        <v>1861600</v>
      </c>
      <c r="H1937" s="74">
        <v>19.04</v>
      </c>
      <c r="I1937" s="81">
        <f t="shared" ref="I1937:I2000" si="150">H1937/F1937</f>
        <v>6.9999999999999991</v>
      </c>
      <c r="J1937" s="74">
        <f t="shared" ref="J1937:J2000" si="151">ROUND($I1937*C1937,2)</f>
        <v>19.88</v>
      </c>
      <c r="K1937" s="74">
        <f t="shared" ref="K1937:K2000" si="152">ROUND($I1937*D1937,2)</f>
        <v>19.95</v>
      </c>
      <c r="L1937" s="74">
        <f t="shared" ref="L1937:L2000" si="153">ROUND($I1937*E1937,2)</f>
        <v>18.690000000000001</v>
      </c>
      <c r="M1937" s="74">
        <f t="shared" ref="M1937:M2000" si="154">ROUND($I1937*F1937,2)</f>
        <v>19.04</v>
      </c>
      <c r="N1937" s="74"/>
    </row>
    <row r="1938" spans="1:14" x14ac:dyDescent="0.25">
      <c r="A1938">
        <v>1923</v>
      </c>
      <c r="B1938" s="225">
        <v>38705</v>
      </c>
      <c r="C1938" s="74">
        <v>2.88</v>
      </c>
      <c r="D1938" s="74">
        <v>2.9</v>
      </c>
      <c r="E1938" s="74">
        <v>2.81</v>
      </c>
      <c r="F1938" s="74">
        <v>2.82</v>
      </c>
      <c r="G1938" s="75">
        <v>887400</v>
      </c>
      <c r="H1938" s="74">
        <v>19.739999999999998</v>
      </c>
      <c r="I1938" s="81">
        <f t="shared" si="150"/>
        <v>7</v>
      </c>
      <c r="J1938" s="74">
        <f t="shared" si="151"/>
        <v>20.16</v>
      </c>
      <c r="K1938" s="74">
        <f t="shared" si="152"/>
        <v>20.3</v>
      </c>
      <c r="L1938" s="74">
        <f t="shared" si="153"/>
        <v>19.670000000000002</v>
      </c>
      <c r="M1938" s="74">
        <f t="shared" si="154"/>
        <v>19.739999999999998</v>
      </c>
      <c r="N1938" s="74"/>
    </row>
    <row r="1939" spans="1:14" x14ac:dyDescent="0.25">
      <c r="A1939">
        <v>1924</v>
      </c>
      <c r="B1939" s="225">
        <v>38702</v>
      </c>
      <c r="C1939" s="74">
        <v>2.94</v>
      </c>
      <c r="D1939" s="74">
        <v>2.98</v>
      </c>
      <c r="E1939" s="74">
        <v>2.92</v>
      </c>
      <c r="F1939" s="74">
        <v>2.94</v>
      </c>
      <c r="G1939" s="75">
        <v>1204100</v>
      </c>
      <c r="H1939" s="74">
        <v>20.58</v>
      </c>
      <c r="I1939" s="81">
        <f t="shared" si="150"/>
        <v>6.9999999999999991</v>
      </c>
      <c r="J1939" s="74">
        <f t="shared" si="151"/>
        <v>20.58</v>
      </c>
      <c r="K1939" s="74">
        <f t="shared" si="152"/>
        <v>20.86</v>
      </c>
      <c r="L1939" s="74">
        <f t="shared" si="153"/>
        <v>20.440000000000001</v>
      </c>
      <c r="M1939" s="74">
        <f t="shared" si="154"/>
        <v>20.58</v>
      </c>
      <c r="N1939" s="74"/>
    </row>
    <row r="1940" spans="1:14" x14ac:dyDescent="0.25">
      <c r="A1940">
        <v>1925</v>
      </c>
      <c r="B1940" s="225">
        <v>38701</v>
      </c>
      <c r="C1940" s="74">
        <v>2.89</v>
      </c>
      <c r="D1940" s="74">
        <v>2.98</v>
      </c>
      <c r="E1940" s="74">
        <v>2.86</v>
      </c>
      <c r="F1940" s="74">
        <v>2.94</v>
      </c>
      <c r="G1940" s="75">
        <v>1327200</v>
      </c>
      <c r="H1940" s="74">
        <v>20.58</v>
      </c>
      <c r="I1940" s="81">
        <f t="shared" si="150"/>
        <v>6.9999999999999991</v>
      </c>
      <c r="J1940" s="74">
        <f t="shared" si="151"/>
        <v>20.23</v>
      </c>
      <c r="K1940" s="74">
        <f t="shared" si="152"/>
        <v>20.86</v>
      </c>
      <c r="L1940" s="74">
        <f t="shared" si="153"/>
        <v>20.02</v>
      </c>
      <c r="M1940" s="74">
        <f t="shared" si="154"/>
        <v>20.58</v>
      </c>
      <c r="N1940" s="74"/>
    </row>
    <row r="1941" spans="1:14" x14ac:dyDescent="0.25">
      <c r="A1941">
        <v>1926</v>
      </c>
      <c r="B1941" s="225">
        <v>38700</v>
      </c>
      <c r="C1941" s="74">
        <v>2.87</v>
      </c>
      <c r="D1941" s="74">
        <v>2.93</v>
      </c>
      <c r="E1941" s="74">
        <v>2.8</v>
      </c>
      <c r="F1941" s="74">
        <v>2.86</v>
      </c>
      <c r="G1941" s="75">
        <v>1188500</v>
      </c>
      <c r="H1941" s="74">
        <v>20.02</v>
      </c>
      <c r="I1941" s="81">
        <f t="shared" si="150"/>
        <v>7</v>
      </c>
      <c r="J1941" s="74">
        <f t="shared" si="151"/>
        <v>20.09</v>
      </c>
      <c r="K1941" s="74">
        <f t="shared" si="152"/>
        <v>20.51</v>
      </c>
      <c r="L1941" s="74">
        <f t="shared" si="153"/>
        <v>19.600000000000001</v>
      </c>
      <c r="M1941" s="74">
        <f t="shared" si="154"/>
        <v>20.02</v>
      </c>
      <c r="N1941" s="74"/>
    </row>
    <row r="1942" spans="1:14" x14ac:dyDescent="0.25">
      <c r="A1942">
        <v>1927</v>
      </c>
      <c r="B1942" s="225">
        <v>38699</v>
      </c>
      <c r="C1942" s="74">
        <v>2.91</v>
      </c>
      <c r="D1942" s="74">
        <v>2.93</v>
      </c>
      <c r="E1942" s="74">
        <v>2.76</v>
      </c>
      <c r="F1942" s="74">
        <v>2.86</v>
      </c>
      <c r="G1942" s="75">
        <v>2650300</v>
      </c>
      <c r="H1942" s="74">
        <v>20.02</v>
      </c>
      <c r="I1942" s="81">
        <f t="shared" si="150"/>
        <v>7</v>
      </c>
      <c r="J1942" s="74">
        <f t="shared" si="151"/>
        <v>20.37</v>
      </c>
      <c r="K1942" s="74">
        <f t="shared" si="152"/>
        <v>20.51</v>
      </c>
      <c r="L1942" s="74">
        <f t="shared" si="153"/>
        <v>19.32</v>
      </c>
      <c r="M1942" s="74">
        <f t="shared" si="154"/>
        <v>20.02</v>
      </c>
      <c r="N1942" s="74"/>
    </row>
    <row r="1943" spans="1:14" x14ac:dyDescent="0.25">
      <c r="A1943">
        <v>1928</v>
      </c>
      <c r="B1943" s="225">
        <v>38698</v>
      </c>
      <c r="C1943" s="74">
        <v>3.01</v>
      </c>
      <c r="D1943" s="74">
        <v>3.1</v>
      </c>
      <c r="E1943" s="74">
        <v>2.9</v>
      </c>
      <c r="F1943" s="74">
        <v>2.91</v>
      </c>
      <c r="G1943" s="75">
        <v>1481000</v>
      </c>
      <c r="H1943" s="74">
        <v>20.37</v>
      </c>
      <c r="I1943" s="81">
        <f t="shared" si="150"/>
        <v>7</v>
      </c>
      <c r="J1943" s="74">
        <f t="shared" si="151"/>
        <v>21.07</v>
      </c>
      <c r="K1943" s="74">
        <f t="shared" si="152"/>
        <v>21.7</v>
      </c>
      <c r="L1943" s="74">
        <f t="shared" si="153"/>
        <v>20.3</v>
      </c>
      <c r="M1943" s="74">
        <f t="shared" si="154"/>
        <v>20.37</v>
      </c>
      <c r="N1943" s="74"/>
    </row>
    <row r="1944" spans="1:14" x14ac:dyDescent="0.25">
      <c r="A1944">
        <v>1929</v>
      </c>
      <c r="B1944" s="225">
        <v>38695</v>
      </c>
      <c r="C1944" s="74">
        <v>2.98</v>
      </c>
      <c r="D1944" s="74">
        <v>3.1</v>
      </c>
      <c r="E1944" s="74">
        <v>2.98</v>
      </c>
      <c r="F1944" s="74">
        <v>3.05</v>
      </c>
      <c r="G1944" s="75">
        <v>2266200</v>
      </c>
      <c r="H1944" s="74">
        <v>21.35</v>
      </c>
      <c r="I1944" s="81">
        <f t="shared" si="150"/>
        <v>7.0000000000000009</v>
      </c>
      <c r="J1944" s="74">
        <f t="shared" si="151"/>
        <v>20.86</v>
      </c>
      <c r="K1944" s="74">
        <f t="shared" si="152"/>
        <v>21.7</v>
      </c>
      <c r="L1944" s="74">
        <f t="shared" si="153"/>
        <v>20.86</v>
      </c>
      <c r="M1944" s="74">
        <f t="shared" si="154"/>
        <v>21.35</v>
      </c>
      <c r="N1944" s="74"/>
    </row>
    <row r="1945" spans="1:14" x14ac:dyDescent="0.25">
      <c r="A1945">
        <v>1930</v>
      </c>
      <c r="B1945" s="225">
        <v>38694</v>
      </c>
      <c r="C1945" s="74">
        <v>3.2</v>
      </c>
      <c r="D1945" s="74">
        <v>3.23</v>
      </c>
      <c r="E1945" s="74">
        <v>3.02</v>
      </c>
      <c r="F1945" s="74">
        <v>3.04</v>
      </c>
      <c r="G1945" s="75">
        <v>4025700</v>
      </c>
      <c r="H1945" s="74">
        <v>21.28</v>
      </c>
      <c r="I1945" s="81">
        <f t="shared" si="150"/>
        <v>7</v>
      </c>
      <c r="J1945" s="74">
        <f t="shared" si="151"/>
        <v>22.4</v>
      </c>
      <c r="K1945" s="74">
        <f t="shared" si="152"/>
        <v>22.61</v>
      </c>
      <c r="L1945" s="74">
        <f t="shared" si="153"/>
        <v>21.14</v>
      </c>
      <c r="M1945" s="74">
        <f t="shared" si="154"/>
        <v>21.28</v>
      </c>
      <c r="N1945" s="74"/>
    </row>
    <row r="1946" spans="1:14" x14ac:dyDescent="0.25">
      <c r="A1946">
        <v>1931</v>
      </c>
      <c r="B1946" s="225">
        <v>38693</v>
      </c>
      <c r="C1946" s="74">
        <v>3</v>
      </c>
      <c r="D1946" s="74">
        <v>3.08</v>
      </c>
      <c r="E1946" s="74">
        <v>2.98</v>
      </c>
      <c r="F1946" s="74">
        <v>3.06</v>
      </c>
      <c r="G1946" s="75">
        <v>2422700</v>
      </c>
      <c r="H1946" s="74">
        <v>21.42</v>
      </c>
      <c r="I1946" s="81">
        <f t="shared" si="150"/>
        <v>7</v>
      </c>
      <c r="J1946" s="74">
        <f t="shared" si="151"/>
        <v>21</v>
      </c>
      <c r="K1946" s="74">
        <f t="shared" si="152"/>
        <v>21.56</v>
      </c>
      <c r="L1946" s="74">
        <f t="shared" si="153"/>
        <v>20.86</v>
      </c>
      <c r="M1946" s="74">
        <f t="shared" si="154"/>
        <v>21.42</v>
      </c>
      <c r="N1946" s="74"/>
    </row>
    <row r="1947" spans="1:14" x14ac:dyDescent="0.25">
      <c r="A1947">
        <v>1932</v>
      </c>
      <c r="B1947" s="225">
        <v>38692</v>
      </c>
      <c r="C1947" s="74">
        <v>2.96</v>
      </c>
      <c r="D1947" s="74">
        <v>3.02</v>
      </c>
      <c r="E1947" s="74">
        <v>2.93</v>
      </c>
      <c r="F1947" s="74">
        <v>3</v>
      </c>
      <c r="G1947" s="75">
        <v>1256600</v>
      </c>
      <c r="H1947" s="74">
        <v>21</v>
      </c>
      <c r="I1947" s="81">
        <f t="shared" si="150"/>
        <v>7</v>
      </c>
      <c r="J1947" s="74">
        <f t="shared" si="151"/>
        <v>20.72</v>
      </c>
      <c r="K1947" s="74">
        <f t="shared" si="152"/>
        <v>21.14</v>
      </c>
      <c r="L1947" s="74">
        <f t="shared" si="153"/>
        <v>20.51</v>
      </c>
      <c r="M1947" s="74">
        <f t="shared" si="154"/>
        <v>21</v>
      </c>
      <c r="N1947" s="74"/>
    </row>
    <row r="1948" spans="1:14" x14ac:dyDescent="0.25">
      <c r="A1948">
        <v>1933</v>
      </c>
      <c r="B1948" s="225">
        <v>38691</v>
      </c>
      <c r="C1948" s="74">
        <v>3.02</v>
      </c>
      <c r="D1948" s="74">
        <v>3.03</v>
      </c>
      <c r="E1948" s="74">
        <v>2.9</v>
      </c>
      <c r="F1948" s="74">
        <v>2.96</v>
      </c>
      <c r="G1948" s="75">
        <v>1018100</v>
      </c>
      <c r="H1948" s="74">
        <v>20.72</v>
      </c>
      <c r="I1948" s="81">
        <f t="shared" si="150"/>
        <v>7</v>
      </c>
      <c r="J1948" s="74">
        <f t="shared" si="151"/>
        <v>21.14</v>
      </c>
      <c r="K1948" s="74">
        <f t="shared" si="152"/>
        <v>21.21</v>
      </c>
      <c r="L1948" s="74">
        <f t="shared" si="153"/>
        <v>20.3</v>
      </c>
      <c r="M1948" s="74">
        <f t="shared" si="154"/>
        <v>20.72</v>
      </c>
      <c r="N1948" s="74"/>
    </row>
    <row r="1949" spans="1:14" x14ac:dyDescent="0.25">
      <c r="A1949">
        <v>1934</v>
      </c>
      <c r="B1949" s="225">
        <v>38688</v>
      </c>
      <c r="C1949" s="74">
        <v>3.02</v>
      </c>
      <c r="D1949" s="74">
        <v>3.08</v>
      </c>
      <c r="E1949" s="74">
        <v>2.95</v>
      </c>
      <c r="F1949" s="74">
        <v>3.03</v>
      </c>
      <c r="G1949" s="75">
        <v>1587200</v>
      </c>
      <c r="H1949" s="74">
        <v>21.21</v>
      </c>
      <c r="I1949" s="81">
        <f t="shared" si="150"/>
        <v>7.0000000000000009</v>
      </c>
      <c r="J1949" s="74">
        <f t="shared" si="151"/>
        <v>21.14</v>
      </c>
      <c r="K1949" s="74">
        <f t="shared" si="152"/>
        <v>21.56</v>
      </c>
      <c r="L1949" s="74">
        <f t="shared" si="153"/>
        <v>20.65</v>
      </c>
      <c r="M1949" s="74">
        <f t="shared" si="154"/>
        <v>21.21</v>
      </c>
      <c r="N1949" s="74"/>
    </row>
    <row r="1950" spans="1:14" x14ac:dyDescent="0.25">
      <c r="A1950">
        <v>1935</v>
      </c>
      <c r="B1950" s="225">
        <v>38687</v>
      </c>
      <c r="C1950" s="74">
        <v>3</v>
      </c>
      <c r="D1950" s="74">
        <v>3.06</v>
      </c>
      <c r="E1950" s="74">
        <v>2.93</v>
      </c>
      <c r="F1950" s="74">
        <v>3</v>
      </c>
      <c r="G1950" s="75">
        <v>1951700</v>
      </c>
      <c r="H1950" s="74">
        <v>21</v>
      </c>
      <c r="I1950" s="81">
        <f t="shared" si="150"/>
        <v>7</v>
      </c>
      <c r="J1950" s="74">
        <f t="shared" si="151"/>
        <v>21</v>
      </c>
      <c r="K1950" s="74">
        <f t="shared" si="152"/>
        <v>21.42</v>
      </c>
      <c r="L1950" s="74">
        <f t="shared" si="153"/>
        <v>20.51</v>
      </c>
      <c r="M1950" s="74">
        <f t="shared" si="154"/>
        <v>21</v>
      </c>
      <c r="N1950" s="74"/>
    </row>
    <row r="1951" spans="1:14" x14ac:dyDescent="0.25">
      <c r="A1951">
        <v>1936</v>
      </c>
      <c r="B1951" s="225">
        <v>38686</v>
      </c>
      <c r="C1951" s="74">
        <v>2.87</v>
      </c>
      <c r="D1951" s="74">
        <v>2.99</v>
      </c>
      <c r="E1951" s="74">
        <v>2.86</v>
      </c>
      <c r="F1951" s="74">
        <v>2.99</v>
      </c>
      <c r="G1951" s="75">
        <v>3015100</v>
      </c>
      <c r="H1951" s="74">
        <v>20.93</v>
      </c>
      <c r="I1951" s="81">
        <f t="shared" si="150"/>
        <v>6.9999999999999991</v>
      </c>
      <c r="J1951" s="74">
        <f t="shared" si="151"/>
        <v>20.09</v>
      </c>
      <c r="K1951" s="74">
        <f t="shared" si="152"/>
        <v>20.93</v>
      </c>
      <c r="L1951" s="74">
        <f t="shared" si="153"/>
        <v>20.02</v>
      </c>
      <c r="M1951" s="74">
        <f t="shared" si="154"/>
        <v>20.93</v>
      </c>
      <c r="N1951" s="74"/>
    </row>
    <row r="1952" spans="1:14" x14ac:dyDescent="0.25">
      <c r="A1952">
        <v>1937</v>
      </c>
      <c r="B1952" s="225">
        <v>38685</v>
      </c>
      <c r="C1952" s="74">
        <v>2.77</v>
      </c>
      <c r="D1952" s="74">
        <v>2.89</v>
      </c>
      <c r="E1952" s="74">
        <v>2.76</v>
      </c>
      <c r="F1952" s="74">
        <v>2.86</v>
      </c>
      <c r="G1952" s="75">
        <v>2061000</v>
      </c>
      <c r="H1952" s="74">
        <v>20.02</v>
      </c>
      <c r="I1952" s="81">
        <f t="shared" si="150"/>
        <v>7</v>
      </c>
      <c r="J1952" s="74">
        <f t="shared" si="151"/>
        <v>19.39</v>
      </c>
      <c r="K1952" s="74">
        <f t="shared" si="152"/>
        <v>20.23</v>
      </c>
      <c r="L1952" s="74">
        <f t="shared" si="153"/>
        <v>19.32</v>
      </c>
      <c r="M1952" s="74">
        <f t="shared" si="154"/>
        <v>20.02</v>
      </c>
      <c r="N1952" s="74"/>
    </row>
    <row r="1953" spans="1:14" x14ac:dyDescent="0.25">
      <c r="A1953">
        <v>1938</v>
      </c>
      <c r="B1953" s="225">
        <v>38684</v>
      </c>
      <c r="C1953" s="74">
        <v>2.78</v>
      </c>
      <c r="D1953" s="74">
        <v>2.78</v>
      </c>
      <c r="E1953" s="74">
        <v>2.68</v>
      </c>
      <c r="F1953" s="74">
        <v>2.72</v>
      </c>
      <c r="G1953" s="75">
        <v>897700</v>
      </c>
      <c r="H1953" s="74">
        <v>19.04</v>
      </c>
      <c r="I1953" s="81">
        <f t="shared" si="150"/>
        <v>6.9999999999999991</v>
      </c>
      <c r="J1953" s="74">
        <f t="shared" si="151"/>
        <v>19.46</v>
      </c>
      <c r="K1953" s="74">
        <f t="shared" si="152"/>
        <v>19.46</v>
      </c>
      <c r="L1953" s="74">
        <f t="shared" si="153"/>
        <v>18.760000000000002</v>
      </c>
      <c r="M1953" s="74">
        <f t="shared" si="154"/>
        <v>19.04</v>
      </c>
      <c r="N1953" s="74"/>
    </row>
    <row r="1954" spans="1:14" x14ac:dyDescent="0.25">
      <c r="A1954">
        <v>1939</v>
      </c>
      <c r="B1954" s="225">
        <v>38681</v>
      </c>
      <c r="C1954" s="74">
        <v>2.79</v>
      </c>
      <c r="D1954" s="74">
        <v>2.82</v>
      </c>
      <c r="E1954" s="74">
        <v>2.74</v>
      </c>
      <c r="F1954" s="74">
        <v>2.8</v>
      </c>
      <c r="G1954" s="75">
        <v>387400</v>
      </c>
      <c r="H1954" s="74">
        <v>19.600000000000001</v>
      </c>
      <c r="I1954" s="81">
        <f t="shared" si="150"/>
        <v>7.0000000000000009</v>
      </c>
      <c r="J1954" s="74">
        <f t="shared" si="151"/>
        <v>19.53</v>
      </c>
      <c r="K1954" s="74">
        <f t="shared" si="152"/>
        <v>19.739999999999998</v>
      </c>
      <c r="L1954" s="74">
        <f t="shared" si="153"/>
        <v>19.18</v>
      </c>
      <c r="M1954" s="74">
        <f t="shared" si="154"/>
        <v>19.600000000000001</v>
      </c>
      <c r="N1954" s="74"/>
    </row>
    <row r="1955" spans="1:14" x14ac:dyDescent="0.25">
      <c r="A1955">
        <v>1940</v>
      </c>
      <c r="B1955" s="225">
        <v>38679</v>
      </c>
      <c r="C1955" s="74">
        <v>2.73</v>
      </c>
      <c r="D1955" s="74">
        <v>2.89</v>
      </c>
      <c r="E1955" s="74">
        <v>2.68</v>
      </c>
      <c r="F1955" s="74">
        <v>2.8</v>
      </c>
      <c r="G1955" s="75">
        <v>1737400</v>
      </c>
      <c r="H1955" s="74">
        <v>19.600000000000001</v>
      </c>
      <c r="I1955" s="81">
        <f t="shared" si="150"/>
        <v>7.0000000000000009</v>
      </c>
      <c r="J1955" s="74">
        <f t="shared" si="151"/>
        <v>19.11</v>
      </c>
      <c r="K1955" s="74">
        <f t="shared" si="152"/>
        <v>20.23</v>
      </c>
      <c r="L1955" s="74">
        <f t="shared" si="153"/>
        <v>18.760000000000002</v>
      </c>
      <c r="M1955" s="74">
        <f t="shared" si="154"/>
        <v>19.600000000000001</v>
      </c>
      <c r="N1955" s="74"/>
    </row>
    <row r="1956" spans="1:14" x14ac:dyDescent="0.25">
      <c r="A1956">
        <v>1941</v>
      </c>
      <c r="B1956" s="225">
        <v>38678</v>
      </c>
      <c r="C1956" s="74">
        <v>2.69</v>
      </c>
      <c r="D1956" s="74">
        <v>2.75</v>
      </c>
      <c r="E1956" s="74">
        <v>2.65</v>
      </c>
      <c r="F1956" s="74">
        <v>2.72</v>
      </c>
      <c r="G1956" s="75">
        <v>564400</v>
      </c>
      <c r="H1956" s="74">
        <v>19.04</v>
      </c>
      <c r="I1956" s="81">
        <f t="shared" si="150"/>
        <v>6.9999999999999991</v>
      </c>
      <c r="J1956" s="74">
        <f t="shared" si="151"/>
        <v>18.829999999999998</v>
      </c>
      <c r="K1956" s="74">
        <f t="shared" si="152"/>
        <v>19.25</v>
      </c>
      <c r="L1956" s="74">
        <f t="shared" si="153"/>
        <v>18.55</v>
      </c>
      <c r="M1956" s="74">
        <f t="shared" si="154"/>
        <v>19.04</v>
      </c>
      <c r="N1956" s="74"/>
    </row>
    <row r="1957" spans="1:14" x14ac:dyDescent="0.25">
      <c r="A1957">
        <v>1942</v>
      </c>
      <c r="B1957" s="225">
        <v>38677</v>
      </c>
      <c r="C1957" s="74">
        <v>2.71</v>
      </c>
      <c r="D1957" s="74">
        <v>2.73</v>
      </c>
      <c r="E1957" s="74">
        <v>2.63</v>
      </c>
      <c r="F1957" s="74">
        <v>2.73</v>
      </c>
      <c r="G1957" s="75">
        <v>657600</v>
      </c>
      <c r="H1957" s="74">
        <v>19.11</v>
      </c>
      <c r="I1957" s="81">
        <f t="shared" si="150"/>
        <v>7</v>
      </c>
      <c r="J1957" s="74">
        <f t="shared" si="151"/>
        <v>18.97</v>
      </c>
      <c r="K1957" s="74">
        <f t="shared" si="152"/>
        <v>19.11</v>
      </c>
      <c r="L1957" s="74">
        <f t="shared" si="153"/>
        <v>18.41</v>
      </c>
      <c r="M1957" s="74">
        <f t="shared" si="154"/>
        <v>19.11</v>
      </c>
      <c r="N1957" s="74"/>
    </row>
    <row r="1958" spans="1:14" x14ac:dyDescent="0.25">
      <c r="A1958">
        <v>1943</v>
      </c>
      <c r="B1958" s="225">
        <v>38674</v>
      </c>
      <c r="C1958" s="74">
        <v>2.72</v>
      </c>
      <c r="D1958" s="74">
        <v>2.75</v>
      </c>
      <c r="E1958" s="74">
        <v>2.65</v>
      </c>
      <c r="F1958" s="74">
        <v>2.71</v>
      </c>
      <c r="G1958" s="75">
        <v>901400</v>
      </c>
      <c r="H1958" s="74">
        <v>18.97</v>
      </c>
      <c r="I1958" s="81">
        <f t="shared" si="150"/>
        <v>7</v>
      </c>
      <c r="J1958" s="74">
        <f t="shared" si="151"/>
        <v>19.04</v>
      </c>
      <c r="K1958" s="74">
        <f t="shared" si="152"/>
        <v>19.25</v>
      </c>
      <c r="L1958" s="74">
        <f t="shared" si="153"/>
        <v>18.55</v>
      </c>
      <c r="M1958" s="74">
        <f t="shared" si="154"/>
        <v>18.97</v>
      </c>
      <c r="N1958" s="74"/>
    </row>
    <row r="1959" spans="1:14" x14ac:dyDescent="0.25">
      <c r="A1959">
        <v>1944</v>
      </c>
      <c r="B1959" s="225">
        <v>38673</v>
      </c>
      <c r="C1959" s="74">
        <v>2.62</v>
      </c>
      <c r="D1959" s="74">
        <v>2.71</v>
      </c>
      <c r="E1959" s="74">
        <v>2.6</v>
      </c>
      <c r="F1959" s="74">
        <v>2.7</v>
      </c>
      <c r="G1959" s="75">
        <v>1128700</v>
      </c>
      <c r="H1959" s="74">
        <v>18.899999999999999</v>
      </c>
      <c r="I1959" s="81">
        <f t="shared" si="150"/>
        <v>6.9999999999999991</v>
      </c>
      <c r="J1959" s="74">
        <f t="shared" si="151"/>
        <v>18.34</v>
      </c>
      <c r="K1959" s="74">
        <f t="shared" si="152"/>
        <v>18.97</v>
      </c>
      <c r="L1959" s="74">
        <f t="shared" si="153"/>
        <v>18.2</v>
      </c>
      <c r="M1959" s="74">
        <f t="shared" si="154"/>
        <v>18.899999999999999</v>
      </c>
      <c r="N1959" s="74"/>
    </row>
    <row r="1960" spans="1:14" x14ac:dyDescent="0.25">
      <c r="A1960">
        <v>1945</v>
      </c>
      <c r="B1960" s="225">
        <v>38672</v>
      </c>
      <c r="C1960" s="74">
        <v>2.57</v>
      </c>
      <c r="D1960" s="74">
        <v>2.65</v>
      </c>
      <c r="E1960" s="74">
        <v>2.56</v>
      </c>
      <c r="F1960" s="74">
        <v>2.63</v>
      </c>
      <c r="G1960" s="75">
        <v>1428400</v>
      </c>
      <c r="H1960" s="74">
        <v>18.41</v>
      </c>
      <c r="I1960" s="81">
        <f t="shared" si="150"/>
        <v>7</v>
      </c>
      <c r="J1960" s="74">
        <f t="shared" si="151"/>
        <v>17.989999999999998</v>
      </c>
      <c r="K1960" s="74">
        <f t="shared" si="152"/>
        <v>18.55</v>
      </c>
      <c r="L1960" s="74">
        <f t="shared" si="153"/>
        <v>17.920000000000002</v>
      </c>
      <c r="M1960" s="74">
        <f t="shared" si="154"/>
        <v>18.41</v>
      </c>
      <c r="N1960" s="74"/>
    </row>
    <row r="1961" spans="1:14" x14ac:dyDescent="0.25">
      <c r="A1961">
        <v>1946</v>
      </c>
      <c r="B1961" s="225">
        <v>38671</v>
      </c>
      <c r="C1961" s="74">
        <v>2.56</v>
      </c>
      <c r="D1961" s="74">
        <v>2.61</v>
      </c>
      <c r="E1961" s="74">
        <v>2.5499999999999998</v>
      </c>
      <c r="F1961" s="74">
        <v>2.58</v>
      </c>
      <c r="G1961" s="75">
        <v>1004900</v>
      </c>
      <c r="H1961" s="74">
        <v>18.059999999999999</v>
      </c>
      <c r="I1961" s="81">
        <f t="shared" si="150"/>
        <v>6.9999999999999991</v>
      </c>
      <c r="J1961" s="74">
        <f t="shared" si="151"/>
        <v>17.920000000000002</v>
      </c>
      <c r="K1961" s="74">
        <f t="shared" si="152"/>
        <v>18.27</v>
      </c>
      <c r="L1961" s="74">
        <f t="shared" si="153"/>
        <v>17.850000000000001</v>
      </c>
      <c r="M1961" s="74">
        <f t="shared" si="154"/>
        <v>18.059999999999999</v>
      </c>
      <c r="N1961" s="74"/>
    </row>
    <row r="1962" spans="1:14" x14ac:dyDescent="0.25">
      <c r="A1962">
        <v>1947</v>
      </c>
      <c r="B1962" s="225">
        <v>38670</v>
      </c>
      <c r="C1962" s="74">
        <v>2.52</v>
      </c>
      <c r="D1962" s="74">
        <v>2.6</v>
      </c>
      <c r="E1962" s="74">
        <v>2.48</v>
      </c>
      <c r="F1962" s="74">
        <v>2.59</v>
      </c>
      <c r="G1962" s="75">
        <v>1052700</v>
      </c>
      <c r="H1962" s="74">
        <v>18.13</v>
      </c>
      <c r="I1962" s="81">
        <f t="shared" si="150"/>
        <v>7</v>
      </c>
      <c r="J1962" s="74">
        <f t="shared" si="151"/>
        <v>17.64</v>
      </c>
      <c r="K1962" s="74">
        <f t="shared" si="152"/>
        <v>18.2</v>
      </c>
      <c r="L1962" s="74">
        <f t="shared" si="153"/>
        <v>17.36</v>
      </c>
      <c r="M1962" s="74">
        <f t="shared" si="154"/>
        <v>18.13</v>
      </c>
      <c r="N1962" s="74"/>
    </row>
    <row r="1963" spans="1:14" x14ac:dyDescent="0.25">
      <c r="A1963">
        <v>1948</v>
      </c>
      <c r="B1963" s="225">
        <v>38667</v>
      </c>
      <c r="C1963" s="74">
        <v>2.56</v>
      </c>
      <c r="D1963" s="74">
        <v>2.57</v>
      </c>
      <c r="E1963" s="74">
        <v>2.4900000000000002</v>
      </c>
      <c r="F1963" s="74">
        <v>2.5099999999999998</v>
      </c>
      <c r="G1963" s="75">
        <v>728400</v>
      </c>
      <c r="H1963" s="74">
        <v>17.57</v>
      </c>
      <c r="I1963" s="81">
        <f t="shared" si="150"/>
        <v>7.0000000000000009</v>
      </c>
      <c r="J1963" s="74">
        <f t="shared" si="151"/>
        <v>17.920000000000002</v>
      </c>
      <c r="K1963" s="74">
        <f t="shared" si="152"/>
        <v>17.989999999999998</v>
      </c>
      <c r="L1963" s="74">
        <f t="shared" si="153"/>
        <v>17.43</v>
      </c>
      <c r="M1963" s="74">
        <f t="shared" si="154"/>
        <v>17.57</v>
      </c>
      <c r="N1963" s="74"/>
    </row>
    <row r="1964" spans="1:14" x14ac:dyDescent="0.25">
      <c r="A1964">
        <v>1949</v>
      </c>
      <c r="B1964" s="225">
        <v>38666</v>
      </c>
      <c r="C1964" s="74">
        <v>2.5299999999999998</v>
      </c>
      <c r="D1964" s="74">
        <v>2.57</v>
      </c>
      <c r="E1964" s="74">
        <v>2.4700000000000002</v>
      </c>
      <c r="F1964" s="74">
        <v>2.5499999999999998</v>
      </c>
      <c r="G1964" s="75">
        <v>1353100</v>
      </c>
      <c r="H1964" s="74">
        <v>17.850000000000001</v>
      </c>
      <c r="I1964" s="81">
        <f t="shared" si="150"/>
        <v>7.0000000000000009</v>
      </c>
      <c r="J1964" s="74">
        <f t="shared" si="151"/>
        <v>17.71</v>
      </c>
      <c r="K1964" s="74">
        <f t="shared" si="152"/>
        <v>17.989999999999998</v>
      </c>
      <c r="L1964" s="74">
        <f t="shared" si="153"/>
        <v>17.29</v>
      </c>
      <c r="M1964" s="74">
        <f t="shared" si="154"/>
        <v>17.850000000000001</v>
      </c>
      <c r="N1964" s="74"/>
    </row>
    <row r="1965" spans="1:14" x14ac:dyDescent="0.25">
      <c r="A1965">
        <v>1950</v>
      </c>
      <c r="B1965" s="225">
        <v>38665</v>
      </c>
      <c r="C1965" s="74">
        <v>2.42</v>
      </c>
      <c r="D1965" s="74">
        <v>2.54</v>
      </c>
      <c r="E1965" s="74">
        <v>2.41</v>
      </c>
      <c r="F1965" s="74">
        <v>2.54</v>
      </c>
      <c r="G1965" s="75">
        <v>1110600</v>
      </c>
      <c r="H1965" s="74">
        <v>17.78</v>
      </c>
      <c r="I1965" s="81">
        <f t="shared" si="150"/>
        <v>7</v>
      </c>
      <c r="J1965" s="74">
        <f t="shared" si="151"/>
        <v>16.940000000000001</v>
      </c>
      <c r="K1965" s="74">
        <f t="shared" si="152"/>
        <v>17.78</v>
      </c>
      <c r="L1965" s="74">
        <f t="shared" si="153"/>
        <v>16.87</v>
      </c>
      <c r="M1965" s="74">
        <f t="shared" si="154"/>
        <v>17.78</v>
      </c>
      <c r="N1965" s="74"/>
    </row>
    <row r="1966" spans="1:14" x14ac:dyDescent="0.25">
      <c r="A1966">
        <v>1951</v>
      </c>
      <c r="B1966" s="225">
        <v>38664</v>
      </c>
      <c r="C1966" s="74">
        <v>2.48</v>
      </c>
      <c r="D1966" s="74">
        <v>2.4900000000000002</v>
      </c>
      <c r="E1966" s="74">
        <v>2.41</v>
      </c>
      <c r="F1966" s="74">
        <v>2.4300000000000002</v>
      </c>
      <c r="G1966" s="75">
        <v>854200</v>
      </c>
      <c r="H1966" s="74">
        <v>17.010000000000002</v>
      </c>
      <c r="I1966" s="81">
        <f t="shared" si="150"/>
        <v>7</v>
      </c>
      <c r="J1966" s="74">
        <f t="shared" si="151"/>
        <v>17.36</v>
      </c>
      <c r="K1966" s="74">
        <f t="shared" si="152"/>
        <v>17.43</v>
      </c>
      <c r="L1966" s="74">
        <f t="shared" si="153"/>
        <v>16.87</v>
      </c>
      <c r="M1966" s="74">
        <f t="shared" si="154"/>
        <v>17.010000000000002</v>
      </c>
      <c r="N1966" s="74"/>
    </row>
    <row r="1967" spans="1:14" x14ac:dyDescent="0.25">
      <c r="A1967">
        <v>1952</v>
      </c>
      <c r="B1967" s="225">
        <v>38663</v>
      </c>
      <c r="C1967" s="74">
        <v>2.54</v>
      </c>
      <c r="D1967" s="74">
        <v>2.5499999999999998</v>
      </c>
      <c r="E1967" s="74">
        <v>2.4500000000000002</v>
      </c>
      <c r="F1967" s="74">
        <v>2.48</v>
      </c>
      <c r="G1967" s="75">
        <v>1381100</v>
      </c>
      <c r="H1967" s="74">
        <v>17.36</v>
      </c>
      <c r="I1967" s="81">
        <f t="shared" si="150"/>
        <v>7</v>
      </c>
      <c r="J1967" s="74">
        <f t="shared" si="151"/>
        <v>17.78</v>
      </c>
      <c r="K1967" s="74">
        <f t="shared" si="152"/>
        <v>17.850000000000001</v>
      </c>
      <c r="L1967" s="74">
        <f t="shared" si="153"/>
        <v>17.149999999999999</v>
      </c>
      <c r="M1967" s="74">
        <f t="shared" si="154"/>
        <v>17.36</v>
      </c>
      <c r="N1967" s="74"/>
    </row>
    <row r="1968" spans="1:14" x14ac:dyDescent="0.25">
      <c r="A1968">
        <v>1953</v>
      </c>
      <c r="B1968" s="225">
        <v>38660</v>
      </c>
      <c r="C1968" s="74">
        <v>2.58</v>
      </c>
      <c r="D1968" s="74">
        <v>2.61</v>
      </c>
      <c r="E1968" s="74">
        <v>2.48</v>
      </c>
      <c r="F1968" s="74">
        <v>2.52</v>
      </c>
      <c r="G1968" s="75">
        <v>2370300</v>
      </c>
      <c r="H1968" s="74">
        <v>17.64</v>
      </c>
      <c r="I1968" s="81">
        <f t="shared" si="150"/>
        <v>7</v>
      </c>
      <c r="J1968" s="74">
        <f t="shared" si="151"/>
        <v>18.059999999999999</v>
      </c>
      <c r="K1968" s="74">
        <f t="shared" si="152"/>
        <v>18.27</v>
      </c>
      <c r="L1968" s="74">
        <f t="shared" si="153"/>
        <v>17.36</v>
      </c>
      <c r="M1968" s="74">
        <f t="shared" si="154"/>
        <v>17.64</v>
      </c>
      <c r="N1968" s="74"/>
    </row>
    <row r="1969" spans="1:14" x14ac:dyDescent="0.25">
      <c r="A1969">
        <v>1954</v>
      </c>
      <c r="B1969" s="225">
        <v>38659</v>
      </c>
      <c r="C1969" s="74">
        <v>2.4700000000000002</v>
      </c>
      <c r="D1969" s="74">
        <v>2.59</v>
      </c>
      <c r="E1969" s="74">
        <v>2.4300000000000002</v>
      </c>
      <c r="F1969" s="74">
        <v>2.57</v>
      </c>
      <c r="G1969" s="75">
        <v>1853500</v>
      </c>
      <c r="H1969" s="74">
        <v>17.989999999999998</v>
      </c>
      <c r="I1969" s="81">
        <f t="shared" si="150"/>
        <v>7</v>
      </c>
      <c r="J1969" s="74">
        <f t="shared" si="151"/>
        <v>17.29</v>
      </c>
      <c r="K1969" s="74">
        <f t="shared" si="152"/>
        <v>18.13</v>
      </c>
      <c r="L1969" s="74">
        <f t="shared" si="153"/>
        <v>17.010000000000002</v>
      </c>
      <c r="M1969" s="74">
        <f t="shared" si="154"/>
        <v>17.989999999999998</v>
      </c>
      <c r="N1969" s="74"/>
    </row>
    <row r="1970" spans="1:14" x14ac:dyDescent="0.25">
      <c r="A1970">
        <v>1955</v>
      </c>
      <c r="B1970" s="225">
        <v>38658</v>
      </c>
      <c r="C1970" s="74">
        <v>2.4</v>
      </c>
      <c r="D1970" s="74">
        <v>2.44</v>
      </c>
      <c r="E1970" s="74">
        <v>2.35</v>
      </c>
      <c r="F1970" s="74">
        <v>2.44</v>
      </c>
      <c r="G1970" s="75">
        <v>1141400</v>
      </c>
      <c r="H1970" s="74">
        <v>17.079999999999998</v>
      </c>
      <c r="I1970" s="81">
        <f t="shared" si="150"/>
        <v>6.9999999999999991</v>
      </c>
      <c r="J1970" s="74">
        <f t="shared" si="151"/>
        <v>16.8</v>
      </c>
      <c r="K1970" s="74">
        <f t="shared" si="152"/>
        <v>17.079999999999998</v>
      </c>
      <c r="L1970" s="74">
        <f t="shared" si="153"/>
        <v>16.45</v>
      </c>
      <c r="M1970" s="74">
        <f t="shared" si="154"/>
        <v>17.079999999999998</v>
      </c>
      <c r="N1970" s="74"/>
    </row>
    <row r="1971" spans="1:14" x14ac:dyDescent="0.25">
      <c r="A1971">
        <v>1956</v>
      </c>
      <c r="B1971" s="225">
        <v>38657</v>
      </c>
      <c r="C1971" s="74">
        <v>2.36</v>
      </c>
      <c r="D1971" s="74">
        <v>2.39</v>
      </c>
      <c r="E1971" s="74">
        <v>2.33</v>
      </c>
      <c r="F1971" s="74">
        <v>2.36</v>
      </c>
      <c r="G1971" s="75">
        <v>594500</v>
      </c>
      <c r="H1971" s="74">
        <v>16.52</v>
      </c>
      <c r="I1971" s="81">
        <f t="shared" si="150"/>
        <v>7</v>
      </c>
      <c r="J1971" s="74">
        <f t="shared" si="151"/>
        <v>16.52</v>
      </c>
      <c r="K1971" s="74">
        <f t="shared" si="152"/>
        <v>16.73</v>
      </c>
      <c r="L1971" s="74">
        <f t="shared" si="153"/>
        <v>16.309999999999999</v>
      </c>
      <c r="M1971" s="74">
        <f t="shared" si="154"/>
        <v>16.52</v>
      </c>
      <c r="N1971" s="74"/>
    </row>
    <row r="1972" spans="1:14" x14ac:dyDescent="0.25">
      <c r="A1972">
        <v>1957</v>
      </c>
      <c r="B1972" s="225">
        <v>38656</v>
      </c>
      <c r="C1972" s="74">
        <v>2.39</v>
      </c>
      <c r="D1972" s="74">
        <v>2.44</v>
      </c>
      <c r="E1972" s="74">
        <v>2.35</v>
      </c>
      <c r="F1972" s="74">
        <v>2.37</v>
      </c>
      <c r="G1972" s="75">
        <v>1289800</v>
      </c>
      <c r="H1972" s="74">
        <v>16.59</v>
      </c>
      <c r="I1972" s="81">
        <f t="shared" si="150"/>
        <v>7</v>
      </c>
      <c r="J1972" s="74">
        <f t="shared" si="151"/>
        <v>16.73</v>
      </c>
      <c r="K1972" s="74">
        <f t="shared" si="152"/>
        <v>17.079999999999998</v>
      </c>
      <c r="L1972" s="74">
        <f t="shared" si="153"/>
        <v>16.45</v>
      </c>
      <c r="M1972" s="74">
        <f t="shared" si="154"/>
        <v>16.59</v>
      </c>
      <c r="N1972" s="74"/>
    </row>
    <row r="1973" spans="1:14" x14ac:dyDescent="0.25">
      <c r="A1973">
        <v>1958</v>
      </c>
      <c r="B1973" s="225">
        <v>38653</v>
      </c>
      <c r="C1973" s="74">
        <v>2.3199999999999998</v>
      </c>
      <c r="D1973" s="74">
        <v>2.38</v>
      </c>
      <c r="E1973" s="74">
        <v>2.27</v>
      </c>
      <c r="F1973" s="74">
        <v>2.37</v>
      </c>
      <c r="G1973" s="75">
        <v>1295600</v>
      </c>
      <c r="H1973" s="74">
        <v>16.59</v>
      </c>
      <c r="I1973" s="81">
        <f t="shared" si="150"/>
        <v>7</v>
      </c>
      <c r="J1973" s="74">
        <f t="shared" si="151"/>
        <v>16.239999999999998</v>
      </c>
      <c r="K1973" s="74">
        <f t="shared" si="152"/>
        <v>16.66</v>
      </c>
      <c r="L1973" s="74">
        <f t="shared" si="153"/>
        <v>15.89</v>
      </c>
      <c r="M1973" s="74">
        <f t="shared" si="154"/>
        <v>16.59</v>
      </c>
      <c r="N1973" s="74"/>
    </row>
    <row r="1974" spans="1:14" x14ac:dyDescent="0.25">
      <c r="A1974">
        <v>1959</v>
      </c>
      <c r="B1974" s="225">
        <v>38652</v>
      </c>
      <c r="C1974" s="74">
        <v>2.25</v>
      </c>
      <c r="D1974" s="74">
        <v>2.2999999999999998</v>
      </c>
      <c r="E1974" s="74">
        <v>2.2400000000000002</v>
      </c>
      <c r="F1974" s="74">
        <v>2.2799999999999998</v>
      </c>
      <c r="G1974" s="75">
        <v>1003400</v>
      </c>
      <c r="H1974" s="74">
        <v>15.96</v>
      </c>
      <c r="I1974" s="81">
        <f t="shared" si="150"/>
        <v>7.0000000000000009</v>
      </c>
      <c r="J1974" s="74">
        <f t="shared" si="151"/>
        <v>15.75</v>
      </c>
      <c r="K1974" s="74">
        <f t="shared" si="152"/>
        <v>16.100000000000001</v>
      </c>
      <c r="L1974" s="74">
        <f t="shared" si="153"/>
        <v>15.68</v>
      </c>
      <c r="M1974" s="74">
        <f t="shared" si="154"/>
        <v>15.96</v>
      </c>
      <c r="N1974" s="74"/>
    </row>
    <row r="1975" spans="1:14" x14ac:dyDescent="0.25">
      <c r="A1975">
        <v>1960</v>
      </c>
      <c r="B1975" s="225">
        <v>38651</v>
      </c>
      <c r="C1975" s="74">
        <v>2.52</v>
      </c>
      <c r="D1975" s="74">
        <v>2.5299999999999998</v>
      </c>
      <c r="E1975" s="74">
        <v>2.17</v>
      </c>
      <c r="F1975" s="74">
        <v>2.2400000000000002</v>
      </c>
      <c r="G1975" s="75">
        <v>3092300</v>
      </c>
      <c r="H1975" s="74">
        <v>15.68</v>
      </c>
      <c r="I1975" s="81">
        <f t="shared" si="150"/>
        <v>6.9999999999999991</v>
      </c>
      <c r="J1975" s="74">
        <f t="shared" si="151"/>
        <v>17.64</v>
      </c>
      <c r="K1975" s="74">
        <f t="shared" si="152"/>
        <v>17.71</v>
      </c>
      <c r="L1975" s="74">
        <f t="shared" si="153"/>
        <v>15.19</v>
      </c>
      <c r="M1975" s="74">
        <f t="shared" si="154"/>
        <v>15.68</v>
      </c>
      <c r="N1975" s="74"/>
    </row>
    <row r="1976" spans="1:14" x14ac:dyDescent="0.25">
      <c r="A1976">
        <v>1961</v>
      </c>
      <c r="B1976" s="225">
        <v>38650</v>
      </c>
      <c r="C1976" s="74">
        <v>2.6</v>
      </c>
      <c r="D1976" s="74">
        <v>2.6</v>
      </c>
      <c r="E1976" s="74">
        <v>2.46</v>
      </c>
      <c r="F1976" s="74">
        <v>2.4900000000000002</v>
      </c>
      <c r="G1976" s="75">
        <v>936200</v>
      </c>
      <c r="H1976" s="74">
        <v>17.43</v>
      </c>
      <c r="I1976" s="81">
        <f t="shared" si="150"/>
        <v>6.9999999999999991</v>
      </c>
      <c r="J1976" s="74">
        <f t="shared" si="151"/>
        <v>18.2</v>
      </c>
      <c r="K1976" s="74">
        <f t="shared" si="152"/>
        <v>18.2</v>
      </c>
      <c r="L1976" s="74">
        <f t="shared" si="153"/>
        <v>17.22</v>
      </c>
      <c r="M1976" s="74">
        <f t="shared" si="154"/>
        <v>17.43</v>
      </c>
      <c r="N1976" s="74"/>
    </row>
    <row r="1977" spans="1:14" x14ac:dyDescent="0.25">
      <c r="A1977">
        <v>1962</v>
      </c>
      <c r="B1977" s="225">
        <v>38649</v>
      </c>
      <c r="C1977" s="74">
        <v>2.5299999999999998</v>
      </c>
      <c r="D1977" s="74">
        <v>2.64</v>
      </c>
      <c r="E1977" s="74">
        <v>2.5099999999999998</v>
      </c>
      <c r="F1977" s="74">
        <v>2.6</v>
      </c>
      <c r="G1977" s="75">
        <v>1001500</v>
      </c>
      <c r="H1977" s="74">
        <v>18.2</v>
      </c>
      <c r="I1977" s="81">
        <f t="shared" si="150"/>
        <v>6.9999999999999991</v>
      </c>
      <c r="J1977" s="74">
        <f t="shared" si="151"/>
        <v>17.71</v>
      </c>
      <c r="K1977" s="74">
        <f t="shared" si="152"/>
        <v>18.48</v>
      </c>
      <c r="L1977" s="74">
        <f t="shared" si="153"/>
        <v>17.57</v>
      </c>
      <c r="M1977" s="74">
        <f t="shared" si="154"/>
        <v>18.2</v>
      </c>
      <c r="N1977" s="74"/>
    </row>
    <row r="1978" spans="1:14" x14ac:dyDescent="0.25">
      <c r="A1978">
        <v>1963</v>
      </c>
      <c r="B1978" s="225">
        <v>38646</v>
      </c>
      <c r="C1978" s="74">
        <v>2.5099999999999998</v>
      </c>
      <c r="D1978" s="74">
        <v>2.59</v>
      </c>
      <c r="E1978" s="74">
        <v>2.48</v>
      </c>
      <c r="F1978" s="74">
        <v>2.52</v>
      </c>
      <c r="G1978" s="75">
        <v>847400</v>
      </c>
      <c r="H1978" s="74">
        <v>17.64</v>
      </c>
      <c r="I1978" s="81">
        <f t="shared" si="150"/>
        <v>7</v>
      </c>
      <c r="J1978" s="74">
        <f t="shared" si="151"/>
        <v>17.57</v>
      </c>
      <c r="K1978" s="74">
        <f t="shared" si="152"/>
        <v>18.13</v>
      </c>
      <c r="L1978" s="74">
        <f t="shared" si="153"/>
        <v>17.36</v>
      </c>
      <c r="M1978" s="74">
        <f t="shared" si="154"/>
        <v>17.64</v>
      </c>
      <c r="N1978" s="74"/>
    </row>
    <row r="1979" spans="1:14" x14ac:dyDescent="0.25">
      <c r="A1979">
        <v>1964</v>
      </c>
      <c r="B1979" s="225">
        <v>38645</v>
      </c>
      <c r="C1979" s="74">
        <v>2.63</v>
      </c>
      <c r="D1979" s="74">
        <v>2.64</v>
      </c>
      <c r="E1979" s="74">
        <v>2.5</v>
      </c>
      <c r="F1979" s="74">
        <v>2.5099999999999998</v>
      </c>
      <c r="G1979" s="75">
        <v>1094000</v>
      </c>
      <c r="H1979" s="74">
        <v>17.57</v>
      </c>
      <c r="I1979" s="81">
        <f t="shared" si="150"/>
        <v>7.0000000000000009</v>
      </c>
      <c r="J1979" s="74">
        <f t="shared" si="151"/>
        <v>18.41</v>
      </c>
      <c r="K1979" s="74">
        <f t="shared" si="152"/>
        <v>18.48</v>
      </c>
      <c r="L1979" s="74">
        <f t="shared" si="153"/>
        <v>17.5</v>
      </c>
      <c r="M1979" s="74">
        <f t="shared" si="154"/>
        <v>17.57</v>
      </c>
      <c r="N1979" s="74"/>
    </row>
    <row r="1980" spans="1:14" x14ac:dyDescent="0.25">
      <c r="A1980">
        <v>1965</v>
      </c>
      <c r="B1980" s="225">
        <v>38644</v>
      </c>
      <c r="C1980" s="74">
        <v>2.52</v>
      </c>
      <c r="D1980" s="74">
        <v>2.66</v>
      </c>
      <c r="E1980" s="74">
        <v>2.38</v>
      </c>
      <c r="F1980" s="74">
        <v>2.64</v>
      </c>
      <c r="G1980" s="75">
        <v>2046300</v>
      </c>
      <c r="H1980" s="74">
        <v>18.48</v>
      </c>
      <c r="I1980" s="81">
        <f t="shared" si="150"/>
        <v>7</v>
      </c>
      <c r="J1980" s="74">
        <f t="shared" si="151"/>
        <v>17.64</v>
      </c>
      <c r="K1980" s="74">
        <f t="shared" si="152"/>
        <v>18.62</v>
      </c>
      <c r="L1980" s="74">
        <f t="shared" si="153"/>
        <v>16.66</v>
      </c>
      <c r="M1980" s="74">
        <f t="shared" si="154"/>
        <v>18.48</v>
      </c>
      <c r="N1980" s="74"/>
    </row>
    <row r="1981" spans="1:14" x14ac:dyDescent="0.25">
      <c r="A1981">
        <v>1966</v>
      </c>
      <c r="B1981" s="225">
        <v>38643</v>
      </c>
      <c r="C1981" s="74">
        <v>2.5099999999999998</v>
      </c>
      <c r="D1981" s="74">
        <v>2.59</v>
      </c>
      <c r="E1981" s="74">
        <v>2.5</v>
      </c>
      <c r="F1981" s="74">
        <v>2.56</v>
      </c>
      <c r="G1981" s="75">
        <v>1100900</v>
      </c>
      <c r="H1981" s="74">
        <v>17.920000000000002</v>
      </c>
      <c r="I1981" s="81">
        <f t="shared" si="150"/>
        <v>7.0000000000000009</v>
      </c>
      <c r="J1981" s="74">
        <f t="shared" si="151"/>
        <v>17.57</v>
      </c>
      <c r="K1981" s="74">
        <f t="shared" si="152"/>
        <v>18.13</v>
      </c>
      <c r="L1981" s="74">
        <f t="shared" si="153"/>
        <v>17.5</v>
      </c>
      <c r="M1981" s="74">
        <f t="shared" si="154"/>
        <v>17.920000000000002</v>
      </c>
      <c r="N1981" s="74"/>
    </row>
    <row r="1982" spans="1:14" x14ac:dyDescent="0.25">
      <c r="A1982">
        <v>1967</v>
      </c>
      <c r="B1982" s="225">
        <v>38642</v>
      </c>
      <c r="C1982" s="74">
        <v>2.4500000000000002</v>
      </c>
      <c r="D1982" s="74">
        <v>2.5099999999999998</v>
      </c>
      <c r="E1982" s="74">
        <v>2.4</v>
      </c>
      <c r="F1982" s="74">
        <v>2.5099999999999998</v>
      </c>
      <c r="G1982" s="75">
        <v>1168600</v>
      </c>
      <c r="H1982" s="74">
        <v>17.57</v>
      </c>
      <c r="I1982" s="81">
        <f t="shared" si="150"/>
        <v>7.0000000000000009</v>
      </c>
      <c r="J1982" s="74">
        <f t="shared" si="151"/>
        <v>17.149999999999999</v>
      </c>
      <c r="K1982" s="74">
        <f t="shared" si="152"/>
        <v>17.57</v>
      </c>
      <c r="L1982" s="74">
        <f t="shared" si="153"/>
        <v>16.8</v>
      </c>
      <c r="M1982" s="74">
        <f t="shared" si="154"/>
        <v>17.57</v>
      </c>
      <c r="N1982" s="74"/>
    </row>
    <row r="1983" spans="1:14" x14ac:dyDescent="0.25">
      <c r="A1983">
        <v>1968</v>
      </c>
      <c r="B1983" s="225">
        <v>38639</v>
      </c>
      <c r="C1983" s="74">
        <v>2.5</v>
      </c>
      <c r="D1983" s="74">
        <v>2.5099999999999998</v>
      </c>
      <c r="E1983" s="74">
        <v>2.38</v>
      </c>
      <c r="F1983" s="74">
        <v>2.44</v>
      </c>
      <c r="G1983" s="75">
        <v>1025000</v>
      </c>
      <c r="H1983" s="74">
        <v>17.079999999999998</v>
      </c>
      <c r="I1983" s="81">
        <f t="shared" si="150"/>
        <v>6.9999999999999991</v>
      </c>
      <c r="J1983" s="74">
        <f t="shared" si="151"/>
        <v>17.5</v>
      </c>
      <c r="K1983" s="74">
        <f t="shared" si="152"/>
        <v>17.57</v>
      </c>
      <c r="L1983" s="74">
        <f t="shared" si="153"/>
        <v>16.66</v>
      </c>
      <c r="M1983" s="74">
        <f t="shared" si="154"/>
        <v>17.079999999999998</v>
      </c>
      <c r="N1983" s="74"/>
    </row>
    <row r="1984" spans="1:14" x14ac:dyDescent="0.25">
      <c r="A1984">
        <v>1969</v>
      </c>
      <c r="B1984" s="225">
        <v>38638</v>
      </c>
      <c r="C1984" s="74">
        <v>2.42</v>
      </c>
      <c r="D1984" s="74">
        <v>2.5</v>
      </c>
      <c r="E1984" s="74">
        <v>2.36</v>
      </c>
      <c r="F1984" s="74">
        <v>2.4700000000000002</v>
      </c>
      <c r="G1984" s="75">
        <v>1183400</v>
      </c>
      <c r="H1984" s="74">
        <v>17.29</v>
      </c>
      <c r="I1984" s="81">
        <f t="shared" si="150"/>
        <v>6.9999999999999991</v>
      </c>
      <c r="J1984" s="74">
        <f t="shared" si="151"/>
        <v>16.940000000000001</v>
      </c>
      <c r="K1984" s="74">
        <f t="shared" si="152"/>
        <v>17.5</v>
      </c>
      <c r="L1984" s="74">
        <f t="shared" si="153"/>
        <v>16.52</v>
      </c>
      <c r="M1984" s="74">
        <f t="shared" si="154"/>
        <v>17.29</v>
      </c>
      <c r="N1984" s="74"/>
    </row>
    <row r="1985" spans="1:14" x14ac:dyDescent="0.25">
      <c r="A1985">
        <v>1970</v>
      </c>
      <c r="B1985" s="225">
        <v>38637</v>
      </c>
      <c r="C1985" s="74">
        <v>2.52</v>
      </c>
      <c r="D1985" s="74">
        <v>2.54</v>
      </c>
      <c r="E1985" s="74">
        <v>2.2999999999999998</v>
      </c>
      <c r="F1985" s="74">
        <v>2.4</v>
      </c>
      <c r="G1985" s="75">
        <v>2015600</v>
      </c>
      <c r="H1985" s="74">
        <v>16.8</v>
      </c>
      <c r="I1985" s="81">
        <f t="shared" si="150"/>
        <v>7.0000000000000009</v>
      </c>
      <c r="J1985" s="74">
        <f t="shared" si="151"/>
        <v>17.64</v>
      </c>
      <c r="K1985" s="74">
        <f t="shared" si="152"/>
        <v>17.78</v>
      </c>
      <c r="L1985" s="74">
        <f t="shared" si="153"/>
        <v>16.100000000000001</v>
      </c>
      <c r="M1985" s="74">
        <f t="shared" si="154"/>
        <v>16.8</v>
      </c>
      <c r="N1985" s="74"/>
    </row>
    <row r="1986" spans="1:14" x14ac:dyDescent="0.25">
      <c r="A1986">
        <v>1971</v>
      </c>
      <c r="B1986" s="225">
        <v>38636</v>
      </c>
      <c r="C1986" s="74">
        <v>2.61</v>
      </c>
      <c r="D1986" s="74">
        <v>2.7</v>
      </c>
      <c r="E1986" s="74">
        <v>2.4900000000000002</v>
      </c>
      <c r="F1986" s="74">
        <v>2.54</v>
      </c>
      <c r="G1986" s="75">
        <v>1916500</v>
      </c>
      <c r="H1986" s="74">
        <v>17.78</v>
      </c>
      <c r="I1986" s="81">
        <f t="shared" si="150"/>
        <v>7</v>
      </c>
      <c r="J1986" s="74">
        <f t="shared" si="151"/>
        <v>18.27</v>
      </c>
      <c r="K1986" s="74">
        <f t="shared" si="152"/>
        <v>18.899999999999999</v>
      </c>
      <c r="L1986" s="74">
        <f t="shared" si="153"/>
        <v>17.43</v>
      </c>
      <c r="M1986" s="74">
        <f t="shared" si="154"/>
        <v>17.78</v>
      </c>
      <c r="N1986" s="74"/>
    </row>
    <row r="1987" spans="1:14" x14ac:dyDescent="0.25">
      <c r="A1987">
        <v>1972</v>
      </c>
      <c r="B1987" s="225">
        <v>38635</v>
      </c>
      <c r="C1987" s="74">
        <v>2.64</v>
      </c>
      <c r="D1987" s="74">
        <v>2.66</v>
      </c>
      <c r="E1987" s="74">
        <v>2.5099999999999998</v>
      </c>
      <c r="F1987" s="74">
        <v>2.56</v>
      </c>
      <c r="G1987" s="75">
        <v>1260400</v>
      </c>
      <c r="H1987" s="74">
        <v>17.920000000000002</v>
      </c>
      <c r="I1987" s="81">
        <f t="shared" si="150"/>
        <v>7.0000000000000009</v>
      </c>
      <c r="J1987" s="74">
        <f t="shared" si="151"/>
        <v>18.48</v>
      </c>
      <c r="K1987" s="74">
        <f t="shared" si="152"/>
        <v>18.62</v>
      </c>
      <c r="L1987" s="74">
        <f t="shared" si="153"/>
        <v>17.57</v>
      </c>
      <c r="M1987" s="74">
        <f t="shared" si="154"/>
        <v>17.920000000000002</v>
      </c>
      <c r="N1987" s="74"/>
    </row>
    <row r="1988" spans="1:14" x14ac:dyDescent="0.25">
      <c r="A1988">
        <v>1973</v>
      </c>
      <c r="B1988" s="225">
        <v>38632</v>
      </c>
      <c r="C1988" s="74">
        <v>2.66</v>
      </c>
      <c r="D1988" s="74">
        <v>2.72</v>
      </c>
      <c r="E1988" s="74">
        <v>2.63</v>
      </c>
      <c r="F1988" s="74">
        <v>2.65</v>
      </c>
      <c r="G1988" s="75">
        <v>1243600</v>
      </c>
      <c r="H1988" s="74">
        <v>18.55</v>
      </c>
      <c r="I1988" s="81">
        <f t="shared" si="150"/>
        <v>7.0000000000000009</v>
      </c>
      <c r="J1988" s="74">
        <f t="shared" si="151"/>
        <v>18.62</v>
      </c>
      <c r="K1988" s="74">
        <f t="shared" si="152"/>
        <v>19.04</v>
      </c>
      <c r="L1988" s="74">
        <f t="shared" si="153"/>
        <v>18.41</v>
      </c>
      <c r="M1988" s="74">
        <f t="shared" si="154"/>
        <v>18.55</v>
      </c>
      <c r="N1988" s="74"/>
    </row>
    <row r="1989" spans="1:14" x14ac:dyDescent="0.25">
      <c r="A1989">
        <v>1974</v>
      </c>
      <c r="B1989" s="225">
        <v>38631</v>
      </c>
      <c r="C1989" s="74">
        <v>2.77</v>
      </c>
      <c r="D1989" s="74">
        <v>2.88</v>
      </c>
      <c r="E1989" s="74">
        <v>2.61</v>
      </c>
      <c r="F1989" s="74">
        <v>2.67</v>
      </c>
      <c r="G1989" s="75">
        <v>1688800</v>
      </c>
      <c r="H1989" s="74">
        <v>18.690000000000001</v>
      </c>
      <c r="I1989" s="81">
        <f t="shared" si="150"/>
        <v>7.0000000000000009</v>
      </c>
      <c r="J1989" s="74">
        <f t="shared" si="151"/>
        <v>19.39</v>
      </c>
      <c r="K1989" s="74">
        <f t="shared" si="152"/>
        <v>20.16</v>
      </c>
      <c r="L1989" s="74">
        <f t="shared" si="153"/>
        <v>18.27</v>
      </c>
      <c r="M1989" s="74">
        <f t="shared" si="154"/>
        <v>18.690000000000001</v>
      </c>
      <c r="N1989" s="74"/>
    </row>
    <row r="1990" spans="1:14" x14ac:dyDescent="0.25">
      <c r="A1990">
        <v>1975</v>
      </c>
      <c r="B1990" s="225">
        <v>38630</v>
      </c>
      <c r="C1990" s="74">
        <v>2.78</v>
      </c>
      <c r="D1990" s="74">
        <v>2.9</v>
      </c>
      <c r="E1990" s="74">
        <v>2.73</v>
      </c>
      <c r="F1990" s="74">
        <v>2.81</v>
      </c>
      <c r="G1990" s="75">
        <v>3930300</v>
      </c>
      <c r="H1990" s="74">
        <v>19.670000000000002</v>
      </c>
      <c r="I1990" s="81">
        <f t="shared" si="150"/>
        <v>7.0000000000000009</v>
      </c>
      <c r="J1990" s="74">
        <f t="shared" si="151"/>
        <v>19.46</v>
      </c>
      <c r="K1990" s="74">
        <f t="shared" si="152"/>
        <v>20.3</v>
      </c>
      <c r="L1990" s="74">
        <f t="shared" si="153"/>
        <v>19.11</v>
      </c>
      <c r="M1990" s="74">
        <f t="shared" si="154"/>
        <v>19.670000000000002</v>
      </c>
      <c r="N1990" s="74"/>
    </row>
    <row r="1991" spans="1:14" x14ac:dyDescent="0.25">
      <c r="A1991">
        <v>1976</v>
      </c>
      <c r="B1991" s="225">
        <v>38629</v>
      </c>
      <c r="C1991" s="74">
        <v>2.68</v>
      </c>
      <c r="D1991" s="74">
        <v>2.84</v>
      </c>
      <c r="E1991" s="74">
        <v>2.64</v>
      </c>
      <c r="F1991" s="74">
        <v>2.79</v>
      </c>
      <c r="G1991" s="75">
        <v>3214000</v>
      </c>
      <c r="H1991" s="74">
        <v>19.53</v>
      </c>
      <c r="I1991" s="81">
        <f t="shared" si="150"/>
        <v>7</v>
      </c>
      <c r="J1991" s="74">
        <f t="shared" si="151"/>
        <v>18.760000000000002</v>
      </c>
      <c r="K1991" s="74">
        <f t="shared" si="152"/>
        <v>19.88</v>
      </c>
      <c r="L1991" s="74">
        <f t="shared" si="153"/>
        <v>18.48</v>
      </c>
      <c r="M1991" s="74">
        <f t="shared" si="154"/>
        <v>19.53</v>
      </c>
      <c r="N1991" s="74"/>
    </row>
    <row r="1992" spans="1:14" x14ac:dyDescent="0.25">
      <c r="A1992">
        <v>1977</v>
      </c>
      <c r="B1992" s="225">
        <v>38628</v>
      </c>
      <c r="C1992" s="74">
        <v>2.7</v>
      </c>
      <c r="D1992" s="74">
        <v>2.72</v>
      </c>
      <c r="E1992" s="74">
        <v>2.5499999999999998</v>
      </c>
      <c r="F1992" s="74">
        <v>2.65</v>
      </c>
      <c r="G1992" s="75">
        <v>1350200</v>
      </c>
      <c r="H1992" s="74">
        <v>18.55</v>
      </c>
      <c r="I1992" s="81">
        <f t="shared" si="150"/>
        <v>7.0000000000000009</v>
      </c>
      <c r="J1992" s="74">
        <f t="shared" si="151"/>
        <v>18.899999999999999</v>
      </c>
      <c r="K1992" s="74">
        <f t="shared" si="152"/>
        <v>19.04</v>
      </c>
      <c r="L1992" s="74">
        <f t="shared" si="153"/>
        <v>17.850000000000001</v>
      </c>
      <c r="M1992" s="74">
        <f t="shared" si="154"/>
        <v>18.55</v>
      </c>
      <c r="N1992" s="74"/>
    </row>
    <row r="1993" spans="1:14" x14ac:dyDescent="0.25">
      <c r="A1993">
        <v>1978</v>
      </c>
      <c r="B1993" s="225">
        <v>38625</v>
      </c>
      <c r="C1993" s="74">
        <v>2.5499999999999998</v>
      </c>
      <c r="D1993" s="74">
        <v>2.64</v>
      </c>
      <c r="E1993" s="74">
        <v>2.54</v>
      </c>
      <c r="F1993" s="74">
        <v>2.64</v>
      </c>
      <c r="G1993" s="75">
        <v>1360100</v>
      </c>
      <c r="H1993" s="74">
        <v>18.48</v>
      </c>
      <c r="I1993" s="81">
        <f t="shared" si="150"/>
        <v>7</v>
      </c>
      <c r="J1993" s="74">
        <f t="shared" si="151"/>
        <v>17.850000000000001</v>
      </c>
      <c r="K1993" s="74">
        <f t="shared" si="152"/>
        <v>18.48</v>
      </c>
      <c r="L1993" s="74">
        <f t="shared" si="153"/>
        <v>17.78</v>
      </c>
      <c r="M1993" s="74">
        <f t="shared" si="154"/>
        <v>18.48</v>
      </c>
      <c r="N1993" s="74"/>
    </row>
    <row r="1994" spans="1:14" x14ac:dyDescent="0.25">
      <c r="A1994">
        <v>1979</v>
      </c>
      <c r="B1994" s="225">
        <v>38624</v>
      </c>
      <c r="C1994" s="74">
        <v>2.69</v>
      </c>
      <c r="D1994" s="74">
        <v>2.7</v>
      </c>
      <c r="E1994" s="74">
        <v>2.52</v>
      </c>
      <c r="F1994" s="74">
        <v>2.54</v>
      </c>
      <c r="G1994" s="75">
        <v>2144900</v>
      </c>
      <c r="H1994" s="74">
        <v>17.78</v>
      </c>
      <c r="I1994" s="81">
        <f t="shared" si="150"/>
        <v>7</v>
      </c>
      <c r="J1994" s="74">
        <f t="shared" si="151"/>
        <v>18.829999999999998</v>
      </c>
      <c r="K1994" s="74">
        <f t="shared" si="152"/>
        <v>18.899999999999999</v>
      </c>
      <c r="L1994" s="74">
        <f t="shared" si="153"/>
        <v>17.64</v>
      </c>
      <c r="M1994" s="74">
        <f t="shared" si="154"/>
        <v>17.78</v>
      </c>
      <c r="N1994" s="74"/>
    </row>
    <row r="1995" spans="1:14" x14ac:dyDescent="0.25">
      <c r="A1995">
        <v>1980</v>
      </c>
      <c r="B1995" s="225">
        <v>38623</v>
      </c>
      <c r="C1995" s="74">
        <v>2.46</v>
      </c>
      <c r="D1995" s="74">
        <v>2.75</v>
      </c>
      <c r="E1995" s="74">
        <v>2.44</v>
      </c>
      <c r="F1995" s="74">
        <v>2.69</v>
      </c>
      <c r="G1995" s="75">
        <v>5785600</v>
      </c>
      <c r="H1995" s="74">
        <v>18.829999999999998</v>
      </c>
      <c r="I1995" s="81">
        <f t="shared" si="150"/>
        <v>6.9999999999999991</v>
      </c>
      <c r="J1995" s="74">
        <f t="shared" si="151"/>
        <v>17.22</v>
      </c>
      <c r="K1995" s="74">
        <f t="shared" si="152"/>
        <v>19.25</v>
      </c>
      <c r="L1995" s="74">
        <f t="shared" si="153"/>
        <v>17.079999999999998</v>
      </c>
      <c r="M1995" s="74">
        <f t="shared" si="154"/>
        <v>18.829999999999998</v>
      </c>
      <c r="N1995" s="74"/>
    </row>
    <row r="1996" spans="1:14" x14ac:dyDescent="0.25">
      <c r="A1996">
        <v>1981</v>
      </c>
      <c r="B1996" s="225">
        <v>38622</v>
      </c>
      <c r="C1996" s="74">
        <v>2.44</v>
      </c>
      <c r="D1996" s="74">
        <v>2.4900000000000002</v>
      </c>
      <c r="E1996" s="74">
        <v>2.3199999999999998</v>
      </c>
      <c r="F1996" s="74">
        <v>2.44</v>
      </c>
      <c r="G1996" s="75">
        <v>1926500</v>
      </c>
      <c r="H1996" s="74">
        <v>17.079999999999998</v>
      </c>
      <c r="I1996" s="81">
        <f t="shared" si="150"/>
        <v>6.9999999999999991</v>
      </c>
      <c r="J1996" s="74">
        <f t="shared" si="151"/>
        <v>17.079999999999998</v>
      </c>
      <c r="K1996" s="74">
        <f t="shared" si="152"/>
        <v>17.43</v>
      </c>
      <c r="L1996" s="74">
        <f t="shared" si="153"/>
        <v>16.239999999999998</v>
      </c>
      <c r="M1996" s="74">
        <f t="shared" si="154"/>
        <v>17.079999999999998</v>
      </c>
      <c r="N1996" s="74"/>
    </row>
    <row r="1997" spans="1:14" x14ac:dyDescent="0.25">
      <c r="A1997">
        <v>1982</v>
      </c>
      <c r="B1997" s="225">
        <v>38621</v>
      </c>
      <c r="C1997" s="74">
        <v>2.27</v>
      </c>
      <c r="D1997" s="74">
        <v>2.5</v>
      </c>
      <c r="E1997" s="74">
        <v>2.27</v>
      </c>
      <c r="F1997" s="74">
        <v>2.44</v>
      </c>
      <c r="G1997" s="75">
        <v>3146200</v>
      </c>
      <c r="H1997" s="74">
        <v>17.079999999999998</v>
      </c>
      <c r="I1997" s="81">
        <f t="shared" si="150"/>
        <v>6.9999999999999991</v>
      </c>
      <c r="J1997" s="74">
        <f t="shared" si="151"/>
        <v>15.89</v>
      </c>
      <c r="K1997" s="74">
        <f t="shared" si="152"/>
        <v>17.5</v>
      </c>
      <c r="L1997" s="74">
        <f t="shared" si="153"/>
        <v>15.89</v>
      </c>
      <c r="M1997" s="74">
        <f t="shared" si="154"/>
        <v>17.079999999999998</v>
      </c>
      <c r="N1997" s="74"/>
    </row>
    <row r="1998" spans="1:14" x14ac:dyDescent="0.25">
      <c r="A1998">
        <v>1983</v>
      </c>
      <c r="B1998" s="225">
        <v>38618</v>
      </c>
      <c r="C1998" s="74">
        <v>2.1800000000000002</v>
      </c>
      <c r="D1998" s="74">
        <v>2.25</v>
      </c>
      <c r="E1998" s="74">
        <v>2.1800000000000002</v>
      </c>
      <c r="F1998" s="74">
        <v>2.25</v>
      </c>
      <c r="G1998" s="75">
        <v>1032300</v>
      </c>
      <c r="H1998" s="74">
        <v>15.75</v>
      </c>
      <c r="I1998" s="81">
        <f t="shared" si="150"/>
        <v>7</v>
      </c>
      <c r="J1998" s="74">
        <f t="shared" si="151"/>
        <v>15.26</v>
      </c>
      <c r="K1998" s="74">
        <f t="shared" si="152"/>
        <v>15.75</v>
      </c>
      <c r="L1998" s="74">
        <f t="shared" si="153"/>
        <v>15.26</v>
      </c>
      <c r="M1998" s="74">
        <f t="shared" si="154"/>
        <v>15.75</v>
      </c>
      <c r="N1998" s="74"/>
    </row>
    <row r="1999" spans="1:14" x14ac:dyDescent="0.25">
      <c r="A1999">
        <v>1984</v>
      </c>
      <c r="B1999" s="225">
        <v>38617</v>
      </c>
      <c r="C1999" s="74">
        <v>2.23</v>
      </c>
      <c r="D1999" s="74">
        <v>2.2400000000000002</v>
      </c>
      <c r="E1999" s="74">
        <v>2.17</v>
      </c>
      <c r="F1999" s="74">
        <v>2.19</v>
      </c>
      <c r="G1999" s="75">
        <v>1072200</v>
      </c>
      <c r="H1999" s="74">
        <v>15.33</v>
      </c>
      <c r="I1999" s="81">
        <f t="shared" si="150"/>
        <v>7</v>
      </c>
      <c r="J1999" s="74">
        <f t="shared" si="151"/>
        <v>15.61</v>
      </c>
      <c r="K1999" s="74">
        <f t="shared" si="152"/>
        <v>15.68</v>
      </c>
      <c r="L1999" s="74">
        <f t="shared" si="153"/>
        <v>15.19</v>
      </c>
      <c r="M1999" s="74">
        <f t="shared" si="154"/>
        <v>15.33</v>
      </c>
      <c r="N1999" s="74"/>
    </row>
    <row r="2000" spans="1:14" x14ac:dyDescent="0.25">
      <c r="A2000">
        <v>1985</v>
      </c>
      <c r="B2000" s="225">
        <v>38616</v>
      </c>
      <c r="C2000" s="74">
        <v>2.2200000000000002</v>
      </c>
      <c r="D2000" s="74">
        <v>2.2999999999999998</v>
      </c>
      <c r="E2000" s="74">
        <v>2.19</v>
      </c>
      <c r="F2000" s="74">
        <v>2.2400000000000002</v>
      </c>
      <c r="G2000" s="75">
        <v>1453000</v>
      </c>
      <c r="H2000" s="74">
        <v>15.68</v>
      </c>
      <c r="I2000" s="81">
        <f t="shared" si="150"/>
        <v>6.9999999999999991</v>
      </c>
      <c r="J2000" s="74">
        <f t="shared" si="151"/>
        <v>15.54</v>
      </c>
      <c r="K2000" s="74">
        <f t="shared" si="152"/>
        <v>16.100000000000001</v>
      </c>
      <c r="L2000" s="74">
        <f t="shared" si="153"/>
        <v>15.33</v>
      </c>
      <c r="M2000" s="74">
        <f t="shared" si="154"/>
        <v>15.68</v>
      </c>
      <c r="N2000" s="74"/>
    </row>
    <row r="2001" spans="1:14" x14ac:dyDescent="0.25">
      <c r="A2001">
        <v>1986</v>
      </c>
      <c r="B2001" s="225">
        <v>38615</v>
      </c>
      <c r="C2001" s="74">
        <v>2.14</v>
      </c>
      <c r="D2001" s="74">
        <v>2.2599999999999998</v>
      </c>
      <c r="E2001" s="74">
        <v>2.13</v>
      </c>
      <c r="F2001" s="74">
        <v>2.25</v>
      </c>
      <c r="G2001" s="75">
        <v>2679300</v>
      </c>
      <c r="H2001" s="74">
        <v>15.75</v>
      </c>
      <c r="I2001" s="81">
        <f t="shared" ref="I2001:I2064" si="155">H2001/F2001</f>
        <v>7</v>
      </c>
      <c r="J2001" s="74">
        <f t="shared" ref="J2001:J2064" si="156">ROUND($I2001*C2001,2)</f>
        <v>14.98</v>
      </c>
      <c r="K2001" s="74">
        <f t="shared" ref="K2001:K2064" si="157">ROUND($I2001*D2001,2)</f>
        <v>15.82</v>
      </c>
      <c r="L2001" s="74">
        <f t="shared" ref="L2001:L2064" si="158">ROUND($I2001*E2001,2)</f>
        <v>14.91</v>
      </c>
      <c r="M2001" s="74">
        <f t="shared" ref="M2001:M2064" si="159">ROUND($I2001*F2001,2)</f>
        <v>15.75</v>
      </c>
      <c r="N2001" s="74"/>
    </row>
    <row r="2002" spans="1:14" x14ac:dyDescent="0.25">
      <c r="A2002">
        <v>1987</v>
      </c>
      <c r="B2002" s="225">
        <v>38614</v>
      </c>
      <c r="C2002" s="74">
        <v>2.15</v>
      </c>
      <c r="D2002" s="74">
        <v>2.17</v>
      </c>
      <c r="E2002" s="74">
        <v>2.11</v>
      </c>
      <c r="F2002" s="74">
        <v>2.13</v>
      </c>
      <c r="G2002" s="75">
        <v>538500</v>
      </c>
      <c r="H2002" s="74">
        <v>14.91</v>
      </c>
      <c r="I2002" s="81">
        <f t="shared" si="155"/>
        <v>7</v>
      </c>
      <c r="J2002" s="74">
        <f t="shared" si="156"/>
        <v>15.05</v>
      </c>
      <c r="K2002" s="74">
        <f t="shared" si="157"/>
        <v>15.19</v>
      </c>
      <c r="L2002" s="74">
        <f t="shared" si="158"/>
        <v>14.77</v>
      </c>
      <c r="M2002" s="74">
        <f t="shared" si="159"/>
        <v>14.91</v>
      </c>
      <c r="N2002" s="74"/>
    </row>
    <row r="2003" spans="1:14" x14ac:dyDescent="0.25">
      <c r="A2003">
        <v>1988</v>
      </c>
      <c r="B2003" s="225">
        <v>38611</v>
      </c>
      <c r="C2003" s="74">
        <v>2.15</v>
      </c>
      <c r="D2003" s="74">
        <v>2.17</v>
      </c>
      <c r="E2003" s="74">
        <v>2.13</v>
      </c>
      <c r="F2003" s="74">
        <v>2.17</v>
      </c>
      <c r="G2003" s="75">
        <v>1335100</v>
      </c>
      <c r="H2003" s="74">
        <v>15.19</v>
      </c>
      <c r="I2003" s="81">
        <f t="shared" si="155"/>
        <v>7</v>
      </c>
      <c r="J2003" s="74">
        <f t="shared" si="156"/>
        <v>15.05</v>
      </c>
      <c r="K2003" s="74">
        <f t="shared" si="157"/>
        <v>15.19</v>
      </c>
      <c r="L2003" s="74">
        <f t="shared" si="158"/>
        <v>14.91</v>
      </c>
      <c r="M2003" s="74">
        <f t="shared" si="159"/>
        <v>15.19</v>
      </c>
      <c r="N2003" s="74"/>
    </row>
    <row r="2004" spans="1:14" x14ac:dyDescent="0.25">
      <c r="A2004">
        <v>1989</v>
      </c>
      <c r="B2004" s="225">
        <v>38610</v>
      </c>
      <c r="C2004" s="74">
        <v>2.19</v>
      </c>
      <c r="D2004" s="74">
        <v>2.2000000000000002</v>
      </c>
      <c r="E2004" s="74">
        <v>2.12</v>
      </c>
      <c r="F2004" s="74">
        <v>2.14</v>
      </c>
      <c r="G2004" s="75">
        <v>865200</v>
      </c>
      <c r="H2004" s="74">
        <v>14.98</v>
      </c>
      <c r="I2004" s="81">
        <f t="shared" si="155"/>
        <v>7</v>
      </c>
      <c r="J2004" s="74">
        <f t="shared" si="156"/>
        <v>15.33</v>
      </c>
      <c r="K2004" s="74">
        <f t="shared" si="157"/>
        <v>15.4</v>
      </c>
      <c r="L2004" s="74">
        <f t="shared" si="158"/>
        <v>14.84</v>
      </c>
      <c r="M2004" s="74">
        <f t="shared" si="159"/>
        <v>14.98</v>
      </c>
      <c r="N2004" s="74"/>
    </row>
    <row r="2005" spans="1:14" x14ac:dyDescent="0.25">
      <c r="A2005">
        <v>1990</v>
      </c>
      <c r="B2005" s="225">
        <v>38609</v>
      </c>
      <c r="C2005" s="74">
        <v>2.2799999999999998</v>
      </c>
      <c r="D2005" s="74">
        <v>2.2799999999999998</v>
      </c>
      <c r="E2005" s="74">
        <v>2.15</v>
      </c>
      <c r="F2005" s="74">
        <v>2.1800000000000002</v>
      </c>
      <c r="G2005" s="75">
        <v>1287300</v>
      </c>
      <c r="H2005" s="74">
        <v>15.26</v>
      </c>
      <c r="I2005" s="81">
        <f t="shared" si="155"/>
        <v>6.9999999999999991</v>
      </c>
      <c r="J2005" s="74">
        <f t="shared" si="156"/>
        <v>15.96</v>
      </c>
      <c r="K2005" s="74">
        <f t="shared" si="157"/>
        <v>15.96</v>
      </c>
      <c r="L2005" s="74">
        <f t="shared" si="158"/>
        <v>15.05</v>
      </c>
      <c r="M2005" s="74">
        <f t="shared" si="159"/>
        <v>15.26</v>
      </c>
      <c r="N2005" s="74"/>
    </row>
    <row r="2006" spans="1:14" x14ac:dyDescent="0.25">
      <c r="A2006">
        <v>1991</v>
      </c>
      <c r="B2006" s="225">
        <v>38608</v>
      </c>
      <c r="C2006" s="74">
        <v>2.21</v>
      </c>
      <c r="D2006" s="74">
        <v>2.3199999999999998</v>
      </c>
      <c r="E2006" s="74">
        <v>2.2000000000000002</v>
      </c>
      <c r="F2006" s="74">
        <v>2.25</v>
      </c>
      <c r="G2006" s="75">
        <v>1853100</v>
      </c>
      <c r="H2006" s="74">
        <v>15.75</v>
      </c>
      <c r="I2006" s="81">
        <f t="shared" si="155"/>
        <v>7</v>
      </c>
      <c r="J2006" s="74">
        <f t="shared" si="156"/>
        <v>15.47</v>
      </c>
      <c r="K2006" s="74">
        <f t="shared" si="157"/>
        <v>16.239999999999998</v>
      </c>
      <c r="L2006" s="74">
        <f t="shared" si="158"/>
        <v>15.4</v>
      </c>
      <c r="M2006" s="74">
        <f t="shared" si="159"/>
        <v>15.75</v>
      </c>
      <c r="N2006" s="74"/>
    </row>
    <row r="2007" spans="1:14" x14ac:dyDescent="0.25">
      <c r="A2007">
        <v>1992</v>
      </c>
      <c r="B2007" s="225">
        <v>38607</v>
      </c>
      <c r="C2007" s="74">
        <v>2.15</v>
      </c>
      <c r="D2007" s="74">
        <v>2.2200000000000002</v>
      </c>
      <c r="E2007" s="74">
        <v>2.15</v>
      </c>
      <c r="F2007" s="74">
        <v>2.21</v>
      </c>
      <c r="G2007" s="75">
        <v>878500</v>
      </c>
      <c r="H2007" s="74">
        <v>15.47</v>
      </c>
      <c r="I2007" s="81">
        <f t="shared" si="155"/>
        <v>7</v>
      </c>
      <c r="J2007" s="74">
        <f t="shared" si="156"/>
        <v>15.05</v>
      </c>
      <c r="K2007" s="74">
        <f t="shared" si="157"/>
        <v>15.54</v>
      </c>
      <c r="L2007" s="74">
        <f t="shared" si="158"/>
        <v>15.05</v>
      </c>
      <c r="M2007" s="74">
        <f t="shared" si="159"/>
        <v>15.47</v>
      </c>
      <c r="N2007" s="74"/>
    </row>
    <row r="2008" spans="1:14" x14ac:dyDescent="0.25">
      <c r="A2008">
        <v>1993</v>
      </c>
      <c r="B2008" s="225">
        <v>38604</v>
      </c>
      <c r="C2008" s="74">
        <v>2.13</v>
      </c>
      <c r="D2008" s="74">
        <v>2.17</v>
      </c>
      <c r="E2008" s="74">
        <v>2.13</v>
      </c>
      <c r="F2008" s="74">
        <v>2.16</v>
      </c>
      <c r="G2008" s="75">
        <v>865900</v>
      </c>
      <c r="H2008" s="74">
        <v>15.12</v>
      </c>
      <c r="I2008" s="81">
        <f t="shared" si="155"/>
        <v>6.9999999999999991</v>
      </c>
      <c r="J2008" s="74">
        <f t="shared" si="156"/>
        <v>14.91</v>
      </c>
      <c r="K2008" s="74">
        <f t="shared" si="157"/>
        <v>15.19</v>
      </c>
      <c r="L2008" s="74">
        <f t="shared" si="158"/>
        <v>14.91</v>
      </c>
      <c r="M2008" s="74">
        <f t="shared" si="159"/>
        <v>15.12</v>
      </c>
      <c r="N2008" s="74"/>
    </row>
    <row r="2009" spans="1:14" x14ac:dyDescent="0.25">
      <c r="A2009">
        <v>1994</v>
      </c>
      <c r="B2009" s="225">
        <v>38603</v>
      </c>
      <c r="C2009" s="74">
        <v>2.11</v>
      </c>
      <c r="D2009" s="74">
        <v>2.15</v>
      </c>
      <c r="E2009" s="74">
        <v>2.1</v>
      </c>
      <c r="F2009" s="74">
        <v>2.14</v>
      </c>
      <c r="G2009" s="75">
        <v>715300</v>
      </c>
      <c r="H2009" s="74">
        <v>14.98</v>
      </c>
      <c r="I2009" s="81">
        <f t="shared" si="155"/>
        <v>7</v>
      </c>
      <c r="J2009" s="74">
        <f t="shared" si="156"/>
        <v>14.77</v>
      </c>
      <c r="K2009" s="74">
        <f t="shared" si="157"/>
        <v>15.05</v>
      </c>
      <c r="L2009" s="74">
        <f t="shared" si="158"/>
        <v>14.7</v>
      </c>
      <c r="M2009" s="74">
        <f t="shared" si="159"/>
        <v>14.98</v>
      </c>
      <c r="N2009" s="74"/>
    </row>
    <row r="2010" spans="1:14" x14ac:dyDescent="0.25">
      <c r="A2010">
        <v>1995</v>
      </c>
      <c r="B2010" s="225">
        <v>38602</v>
      </c>
      <c r="C2010" s="74">
        <v>2.12</v>
      </c>
      <c r="D2010" s="74">
        <v>2.13</v>
      </c>
      <c r="E2010" s="74">
        <v>2.1</v>
      </c>
      <c r="F2010" s="74">
        <v>2.12</v>
      </c>
      <c r="G2010" s="75">
        <v>547500</v>
      </c>
      <c r="H2010" s="74">
        <v>14.84</v>
      </c>
      <c r="I2010" s="81">
        <f t="shared" si="155"/>
        <v>7</v>
      </c>
      <c r="J2010" s="74">
        <f t="shared" si="156"/>
        <v>14.84</v>
      </c>
      <c r="K2010" s="74">
        <f t="shared" si="157"/>
        <v>14.91</v>
      </c>
      <c r="L2010" s="74">
        <f t="shared" si="158"/>
        <v>14.7</v>
      </c>
      <c r="M2010" s="74">
        <f t="shared" si="159"/>
        <v>14.84</v>
      </c>
      <c r="N2010" s="74"/>
    </row>
    <row r="2011" spans="1:14" x14ac:dyDescent="0.25">
      <c r="A2011">
        <v>1996</v>
      </c>
      <c r="B2011" s="225">
        <v>38601</v>
      </c>
      <c r="C2011" s="74">
        <v>2.12</v>
      </c>
      <c r="D2011" s="74">
        <v>2.17</v>
      </c>
      <c r="E2011" s="74">
        <v>2.1</v>
      </c>
      <c r="F2011" s="74">
        <v>2.12</v>
      </c>
      <c r="G2011" s="75">
        <v>1235800</v>
      </c>
      <c r="H2011" s="74">
        <v>14.84</v>
      </c>
      <c r="I2011" s="81">
        <f t="shared" si="155"/>
        <v>7</v>
      </c>
      <c r="J2011" s="74">
        <f t="shared" si="156"/>
        <v>14.84</v>
      </c>
      <c r="K2011" s="74">
        <f t="shared" si="157"/>
        <v>15.19</v>
      </c>
      <c r="L2011" s="74">
        <f t="shared" si="158"/>
        <v>14.7</v>
      </c>
      <c r="M2011" s="74">
        <f t="shared" si="159"/>
        <v>14.84</v>
      </c>
      <c r="N2011" s="74"/>
    </row>
    <row r="2012" spans="1:14" x14ac:dyDescent="0.25">
      <c r="A2012">
        <v>1997</v>
      </c>
      <c r="B2012" s="225">
        <v>38597</v>
      </c>
      <c r="C2012" s="74">
        <v>2.14</v>
      </c>
      <c r="D2012" s="74">
        <v>2.16</v>
      </c>
      <c r="E2012" s="74">
        <v>2.1</v>
      </c>
      <c r="F2012" s="74">
        <v>2.13</v>
      </c>
      <c r="G2012" s="75">
        <v>681200</v>
      </c>
      <c r="H2012" s="74">
        <v>14.91</v>
      </c>
      <c r="I2012" s="81">
        <f t="shared" si="155"/>
        <v>7</v>
      </c>
      <c r="J2012" s="74">
        <f t="shared" si="156"/>
        <v>14.98</v>
      </c>
      <c r="K2012" s="74">
        <f t="shared" si="157"/>
        <v>15.12</v>
      </c>
      <c r="L2012" s="74">
        <f t="shared" si="158"/>
        <v>14.7</v>
      </c>
      <c r="M2012" s="74">
        <f t="shared" si="159"/>
        <v>14.91</v>
      </c>
      <c r="N2012" s="74"/>
    </row>
    <row r="2013" spans="1:14" x14ac:dyDescent="0.25">
      <c r="A2013">
        <v>1998</v>
      </c>
      <c r="B2013" s="225">
        <v>38596</v>
      </c>
      <c r="C2013" s="74">
        <v>2.3199999999999998</v>
      </c>
      <c r="D2013" s="74">
        <v>2.34</v>
      </c>
      <c r="E2013" s="74">
        <v>2.09</v>
      </c>
      <c r="F2013" s="74">
        <v>2.15</v>
      </c>
      <c r="G2013" s="75">
        <v>3869200</v>
      </c>
      <c r="H2013" s="74">
        <v>15.05</v>
      </c>
      <c r="I2013" s="81">
        <f t="shared" si="155"/>
        <v>7.0000000000000009</v>
      </c>
      <c r="J2013" s="74">
        <f t="shared" si="156"/>
        <v>16.239999999999998</v>
      </c>
      <c r="K2013" s="74">
        <f t="shared" si="157"/>
        <v>16.38</v>
      </c>
      <c r="L2013" s="74">
        <f t="shared" si="158"/>
        <v>14.63</v>
      </c>
      <c r="M2013" s="74">
        <f t="shared" si="159"/>
        <v>15.05</v>
      </c>
      <c r="N2013" s="74"/>
    </row>
    <row r="2014" spans="1:14" x14ac:dyDescent="0.25">
      <c r="A2014">
        <v>1999</v>
      </c>
      <c r="B2014" s="225">
        <v>38595</v>
      </c>
      <c r="C2014" s="74">
        <v>2.2000000000000002</v>
      </c>
      <c r="D2014" s="74">
        <v>2.3199999999999998</v>
      </c>
      <c r="E2014" s="74">
        <v>2.2000000000000002</v>
      </c>
      <c r="F2014" s="74">
        <v>2.25</v>
      </c>
      <c r="G2014" s="75">
        <v>2923000</v>
      </c>
      <c r="H2014" s="74">
        <v>15.75</v>
      </c>
      <c r="I2014" s="81">
        <f t="shared" si="155"/>
        <v>7</v>
      </c>
      <c r="J2014" s="74">
        <f t="shared" si="156"/>
        <v>15.4</v>
      </c>
      <c r="K2014" s="74">
        <f t="shared" si="157"/>
        <v>16.239999999999998</v>
      </c>
      <c r="L2014" s="74">
        <f t="shared" si="158"/>
        <v>15.4</v>
      </c>
      <c r="M2014" s="74">
        <f t="shared" si="159"/>
        <v>15.75</v>
      </c>
      <c r="N2014" s="74"/>
    </row>
    <row r="2015" spans="1:14" x14ac:dyDescent="0.25">
      <c r="A2015">
        <v>2000</v>
      </c>
      <c r="B2015" s="225">
        <v>38594</v>
      </c>
      <c r="C2015" s="74">
        <v>2.2599999999999998</v>
      </c>
      <c r="D2015" s="74">
        <v>2.27</v>
      </c>
      <c r="E2015" s="74">
        <v>2.1800000000000002</v>
      </c>
      <c r="F2015" s="74">
        <v>2.2000000000000002</v>
      </c>
      <c r="G2015" s="75">
        <v>577100</v>
      </c>
      <c r="H2015" s="74">
        <v>15.4</v>
      </c>
      <c r="I2015" s="81">
        <f t="shared" si="155"/>
        <v>7</v>
      </c>
      <c r="J2015" s="74">
        <f t="shared" si="156"/>
        <v>15.82</v>
      </c>
      <c r="K2015" s="74">
        <f t="shared" si="157"/>
        <v>15.89</v>
      </c>
      <c r="L2015" s="74">
        <f t="shared" si="158"/>
        <v>15.26</v>
      </c>
      <c r="M2015" s="74">
        <f t="shared" si="159"/>
        <v>15.4</v>
      </c>
      <c r="N2015" s="74"/>
    </row>
    <row r="2016" spans="1:14" x14ac:dyDescent="0.25">
      <c r="A2016">
        <v>2001</v>
      </c>
      <c r="B2016" s="225">
        <v>38593</v>
      </c>
      <c r="C2016" s="74">
        <v>2.1800000000000002</v>
      </c>
      <c r="D2016" s="74">
        <v>2.29</v>
      </c>
      <c r="E2016" s="74">
        <v>2.17</v>
      </c>
      <c r="F2016" s="74">
        <v>2.29</v>
      </c>
      <c r="G2016" s="75">
        <v>716200</v>
      </c>
      <c r="H2016" s="74">
        <v>16.03</v>
      </c>
      <c r="I2016" s="81">
        <f t="shared" si="155"/>
        <v>7</v>
      </c>
      <c r="J2016" s="74">
        <f t="shared" si="156"/>
        <v>15.26</v>
      </c>
      <c r="K2016" s="74">
        <f t="shared" si="157"/>
        <v>16.03</v>
      </c>
      <c r="L2016" s="74">
        <f t="shared" si="158"/>
        <v>15.19</v>
      </c>
      <c r="M2016" s="74">
        <f t="shared" si="159"/>
        <v>16.03</v>
      </c>
      <c r="N2016" s="74"/>
    </row>
    <row r="2017" spans="1:14" x14ac:dyDescent="0.25">
      <c r="A2017">
        <v>2002</v>
      </c>
      <c r="B2017" s="225">
        <v>38590</v>
      </c>
      <c r="C2017" s="74">
        <v>2.25</v>
      </c>
      <c r="D2017" s="74">
        <v>2.2599999999999998</v>
      </c>
      <c r="E2017" s="74">
        <v>2.19</v>
      </c>
      <c r="F2017" s="74">
        <v>2.2200000000000002</v>
      </c>
      <c r="G2017" s="75">
        <v>588300</v>
      </c>
      <c r="H2017" s="74">
        <v>15.54</v>
      </c>
      <c r="I2017" s="81">
        <f t="shared" si="155"/>
        <v>6.9999999999999991</v>
      </c>
      <c r="J2017" s="74">
        <f t="shared" si="156"/>
        <v>15.75</v>
      </c>
      <c r="K2017" s="74">
        <f t="shared" si="157"/>
        <v>15.82</v>
      </c>
      <c r="L2017" s="74">
        <f t="shared" si="158"/>
        <v>15.33</v>
      </c>
      <c r="M2017" s="74">
        <f t="shared" si="159"/>
        <v>15.54</v>
      </c>
      <c r="N2017" s="74"/>
    </row>
    <row r="2018" spans="1:14" x14ac:dyDescent="0.25">
      <c r="A2018">
        <v>2003</v>
      </c>
      <c r="B2018" s="225">
        <v>38589</v>
      </c>
      <c r="C2018" s="74">
        <v>2.2000000000000002</v>
      </c>
      <c r="D2018" s="74">
        <v>2.27</v>
      </c>
      <c r="E2018" s="74">
        <v>2.2000000000000002</v>
      </c>
      <c r="F2018" s="74">
        <v>2.25</v>
      </c>
      <c r="G2018" s="75">
        <v>854800</v>
      </c>
      <c r="H2018" s="74">
        <v>15.75</v>
      </c>
      <c r="I2018" s="81">
        <f t="shared" si="155"/>
        <v>7</v>
      </c>
      <c r="J2018" s="74">
        <f t="shared" si="156"/>
        <v>15.4</v>
      </c>
      <c r="K2018" s="74">
        <f t="shared" si="157"/>
        <v>15.89</v>
      </c>
      <c r="L2018" s="74">
        <f t="shared" si="158"/>
        <v>15.4</v>
      </c>
      <c r="M2018" s="74">
        <f t="shared" si="159"/>
        <v>15.75</v>
      </c>
      <c r="N2018" s="74"/>
    </row>
    <row r="2019" spans="1:14" x14ac:dyDescent="0.25">
      <c r="A2019">
        <v>2004</v>
      </c>
      <c r="B2019" s="225">
        <v>38588</v>
      </c>
      <c r="C2019" s="74">
        <v>2.11</v>
      </c>
      <c r="D2019" s="74">
        <v>2.2400000000000002</v>
      </c>
      <c r="E2019" s="74">
        <v>2.09</v>
      </c>
      <c r="F2019" s="74">
        <v>2.21</v>
      </c>
      <c r="G2019" s="75">
        <v>1658100</v>
      </c>
      <c r="H2019" s="74">
        <v>15.47</v>
      </c>
      <c r="I2019" s="81">
        <f t="shared" si="155"/>
        <v>7</v>
      </c>
      <c r="J2019" s="74">
        <f t="shared" si="156"/>
        <v>14.77</v>
      </c>
      <c r="K2019" s="74">
        <f t="shared" si="157"/>
        <v>15.68</v>
      </c>
      <c r="L2019" s="74">
        <f t="shared" si="158"/>
        <v>14.63</v>
      </c>
      <c r="M2019" s="74">
        <f t="shared" si="159"/>
        <v>15.47</v>
      </c>
      <c r="N2019" s="74"/>
    </row>
    <row r="2020" spans="1:14" x14ac:dyDescent="0.25">
      <c r="A2020">
        <v>2005</v>
      </c>
      <c r="B2020" s="225">
        <v>38587</v>
      </c>
      <c r="C2020" s="74">
        <v>2.11</v>
      </c>
      <c r="D2020" s="74">
        <v>2.13</v>
      </c>
      <c r="E2020" s="74">
        <v>2.08</v>
      </c>
      <c r="F2020" s="74">
        <v>2.1</v>
      </c>
      <c r="G2020" s="75">
        <v>493700</v>
      </c>
      <c r="H2020" s="74">
        <v>14.7</v>
      </c>
      <c r="I2020" s="81">
        <f t="shared" si="155"/>
        <v>6.9999999999999991</v>
      </c>
      <c r="J2020" s="74">
        <f t="shared" si="156"/>
        <v>14.77</v>
      </c>
      <c r="K2020" s="74">
        <f t="shared" si="157"/>
        <v>14.91</v>
      </c>
      <c r="L2020" s="74">
        <f t="shared" si="158"/>
        <v>14.56</v>
      </c>
      <c r="M2020" s="74">
        <f t="shared" si="159"/>
        <v>14.7</v>
      </c>
      <c r="N2020" s="74"/>
    </row>
    <row r="2021" spans="1:14" x14ac:dyDescent="0.25">
      <c r="A2021">
        <v>2006</v>
      </c>
      <c r="B2021" s="225">
        <v>38586</v>
      </c>
      <c r="C2021" s="74">
        <v>2.14</v>
      </c>
      <c r="D2021" s="74">
        <v>2.15</v>
      </c>
      <c r="E2021" s="74">
        <v>2.0699999999999998</v>
      </c>
      <c r="F2021" s="74">
        <v>2.11</v>
      </c>
      <c r="G2021" s="75">
        <v>377600</v>
      </c>
      <c r="H2021" s="74">
        <v>14.77</v>
      </c>
      <c r="I2021" s="81">
        <f t="shared" si="155"/>
        <v>7</v>
      </c>
      <c r="J2021" s="74">
        <f t="shared" si="156"/>
        <v>14.98</v>
      </c>
      <c r="K2021" s="74">
        <f t="shared" si="157"/>
        <v>15.05</v>
      </c>
      <c r="L2021" s="74">
        <f t="shared" si="158"/>
        <v>14.49</v>
      </c>
      <c r="M2021" s="74">
        <f t="shared" si="159"/>
        <v>14.77</v>
      </c>
      <c r="N2021" s="74"/>
    </row>
    <row r="2022" spans="1:14" x14ac:dyDescent="0.25">
      <c r="A2022">
        <v>2007</v>
      </c>
      <c r="B2022" s="225">
        <v>38583</v>
      </c>
      <c r="C2022" s="74">
        <v>2.13</v>
      </c>
      <c r="D2022" s="74">
        <v>2.15</v>
      </c>
      <c r="E2022" s="74">
        <v>2.1</v>
      </c>
      <c r="F2022" s="74">
        <v>2.13</v>
      </c>
      <c r="G2022" s="75">
        <v>868600</v>
      </c>
      <c r="H2022" s="74">
        <v>14.91</v>
      </c>
      <c r="I2022" s="81">
        <f t="shared" si="155"/>
        <v>7</v>
      </c>
      <c r="J2022" s="74">
        <f t="shared" si="156"/>
        <v>14.91</v>
      </c>
      <c r="K2022" s="74">
        <f t="shared" si="157"/>
        <v>15.05</v>
      </c>
      <c r="L2022" s="74">
        <f t="shared" si="158"/>
        <v>14.7</v>
      </c>
      <c r="M2022" s="74">
        <f t="shared" si="159"/>
        <v>14.91</v>
      </c>
      <c r="N2022" s="74"/>
    </row>
    <row r="2023" spans="1:14" x14ac:dyDescent="0.25">
      <c r="A2023">
        <v>2008</v>
      </c>
      <c r="B2023" s="225">
        <v>38582</v>
      </c>
      <c r="C2023" s="74">
        <v>2.06</v>
      </c>
      <c r="D2023" s="74">
        <v>2.08</v>
      </c>
      <c r="E2023" s="74">
        <v>2.04</v>
      </c>
      <c r="F2023" s="74">
        <v>2.0499999999999998</v>
      </c>
      <c r="G2023" s="75">
        <v>572900</v>
      </c>
      <c r="H2023" s="74">
        <v>14.35</v>
      </c>
      <c r="I2023" s="81">
        <f t="shared" si="155"/>
        <v>7</v>
      </c>
      <c r="J2023" s="74">
        <f t="shared" si="156"/>
        <v>14.42</v>
      </c>
      <c r="K2023" s="74">
        <f t="shared" si="157"/>
        <v>14.56</v>
      </c>
      <c r="L2023" s="74">
        <f t="shared" si="158"/>
        <v>14.28</v>
      </c>
      <c r="M2023" s="74">
        <f t="shared" si="159"/>
        <v>14.35</v>
      </c>
      <c r="N2023" s="74"/>
    </row>
    <row r="2024" spans="1:14" x14ac:dyDescent="0.25">
      <c r="A2024">
        <v>2009</v>
      </c>
      <c r="B2024" s="225">
        <v>38581</v>
      </c>
      <c r="C2024" s="74">
        <v>2.0699999999999998</v>
      </c>
      <c r="D2024" s="74">
        <v>2.13</v>
      </c>
      <c r="E2024" s="74">
        <v>2.0499999999999998</v>
      </c>
      <c r="F2024" s="74">
        <v>2.0699999999999998</v>
      </c>
      <c r="G2024" s="75">
        <v>887500</v>
      </c>
      <c r="H2024" s="74">
        <v>14.49</v>
      </c>
      <c r="I2024" s="81">
        <f t="shared" si="155"/>
        <v>7.0000000000000009</v>
      </c>
      <c r="J2024" s="74">
        <f t="shared" si="156"/>
        <v>14.49</v>
      </c>
      <c r="K2024" s="74">
        <f t="shared" si="157"/>
        <v>14.91</v>
      </c>
      <c r="L2024" s="74">
        <f t="shared" si="158"/>
        <v>14.35</v>
      </c>
      <c r="M2024" s="74">
        <f t="shared" si="159"/>
        <v>14.49</v>
      </c>
      <c r="N2024" s="74"/>
    </row>
    <row r="2025" spans="1:14" x14ac:dyDescent="0.25">
      <c r="A2025">
        <v>2010</v>
      </c>
      <c r="B2025" s="225">
        <v>38580</v>
      </c>
      <c r="C2025" s="74">
        <v>2.1</v>
      </c>
      <c r="D2025" s="74">
        <v>2.12</v>
      </c>
      <c r="E2025" s="74">
        <v>2.06</v>
      </c>
      <c r="F2025" s="74">
        <v>2.06</v>
      </c>
      <c r="G2025" s="75">
        <v>641200</v>
      </c>
      <c r="H2025" s="74">
        <v>14.42</v>
      </c>
      <c r="I2025" s="81">
        <f t="shared" si="155"/>
        <v>7</v>
      </c>
      <c r="J2025" s="74">
        <f t="shared" si="156"/>
        <v>14.7</v>
      </c>
      <c r="K2025" s="74">
        <f t="shared" si="157"/>
        <v>14.84</v>
      </c>
      <c r="L2025" s="74">
        <f t="shared" si="158"/>
        <v>14.42</v>
      </c>
      <c r="M2025" s="74">
        <f t="shared" si="159"/>
        <v>14.42</v>
      </c>
      <c r="N2025" s="74"/>
    </row>
    <row r="2026" spans="1:14" x14ac:dyDescent="0.25">
      <c r="A2026">
        <v>2011</v>
      </c>
      <c r="B2026" s="225">
        <v>38579</v>
      </c>
      <c r="C2026" s="74">
        <v>2.1</v>
      </c>
      <c r="D2026" s="74">
        <v>2.15</v>
      </c>
      <c r="E2026" s="74">
        <v>2.09</v>
      </c>
      <c r="F2026" s="74">
        <v>2.11</v>
      </c>
      <c r="G2026" s="75">
        <v>986500</v>
      </c>
      <c r="H2026" s="74">
        <v>14.77</v>
      </c>
      <c r="I2026" s="81">
        <f t="shared" si="155"/>
        <v>7</v>
      </c>
      <c r="J2026" s="74">
        <f t="shared" si="156"/>
        <v>14.7</v>
      </c>
      <c r="K2026" s="74">
        <f t="shared" si="157"/>
        <v>15.05</v>
      </c>
      <c r="L2026" s="74">
        <f t="shared" si="158"/>
        <v>14.63</v>
      </c>
      <c r="M2026" s="74">
        <f t="shared" si="159"/>
        <v>14.77</v>
      </c>
      <c r="N2026" s="74"/>
    </row>
    <row r="2027" spans="1:14" x14ac:dyDescent="0.25">
      <c r="A2027">
        <v>2012</v>
      </c>
      <c r="B2027" s="225">
        <v>38576</v>
      </c>
      <c r="C2027" s="74">
        <v>2.14</v>
      </c>
      <c r="D2027" s="74">
        <v>2.15</v>
      </c>
      <c r="E2027" s="74">
        <v>2.1</v>
      </c>
      <c r="F2027" s="74">
        <v>2.1</v>
      </c>
      <c r="G2027" s="75">
        <v>762100</v>
      </c>
      <c r="H2027" s="74">
        <v>14.7</v>
      </c>
      <c r="I2027" s="81">
        <f t="shared" si="155"/>
        <v>6.9999999999999991</v>
      </c>
      <c r="J2027" s="74">
        <f t="shared" si="156"/>
        <v>14.98</v>
      </c>
      <c r="K2027" s="74">
        <f t="shared" si="157"/>
        <v>15.05</v>
      </c>
      <c r="L2027" s="74">
        <f t="shared" si="158"/>
        <v>14.7</v>
      </c>
      <c r="M2027" s="74">
        <f t="shared" si="159"/>
        <v>14.7</v>
      </c>
      <c r="N2027" s="74"/>
    </row>
    <row r="2028" spans="1:14" x14ac:dyDescent="0.25">
      <c r="A2028">
        <v>2013</v>
      </c>
      <c r="B2028" s="225">
        <v>38575</v>
      </c>
      <c r="C2028" s="74">
        <v>2.1</v>
      </c>
      <c r="D2028" s="74">
        <v>2.17</v>
      </c>
      <c r="E2028" s="74">
        <v>2.1</v>
      </c>
      <c r="F2028" s="74">
        <v>2.16</v>
      </c>
      <c r="G2028" s="75">
        <v>912000</v>
      </c>
      <c r="H2028" s="74">
        <v>15.12</v>
      </c>
      <c r="I2028" s="81">
        <f t="shared" si="155"/>
        <v>6.9999999999999991</v>
      </c>
      <c r="J2028" s="74">
        <f t="shared" si="156"/>
        <v>14.7</v>
      </c>
      <c r="K2028" s="74">
        <f t="shared" si="157"/>
        <v>15.19</v>
      </c>
      <c r="L2028" s="74">
        <f t="shared" si="158"/>
        <v>14.7</v>
      </c>
      <c r="M2028" s="74">
        <f t="shared" si="159"/>
        <v>15.12</v>
      </c>
      <c r="N2028" s="74"/>
    </row>
    <row r="2029" spans="1:14" x14ac:dyDescent="0.25">
      <c r="A2029">
        <v>2014</v>
      </c>
      <c r="B2029" s="225">
        <v>38574</v>
      </c>
      <c r="C2029" s="74">
        <v>2.15</v>
      </c>
      <c r="D2029" s="74">
        <v>2.1800000000000002</v>
      </c>
      <c r="E2029" s="74">
        <v>2.09</v>
      </c>
      <c r="F2029" s="74">
        <v>2.1</v>
      </c>
      <c r="G2029" s="75">
        <v>546400</v>
      </c>
      <c r="H2029" s="74">
        <v>14.7</v>
      </c>
      <c r="I2029" s="81">
        <f t="shared" si="155"/>
        <v>6.9999999999999991</v>
      </c>
      <c r="J2029" s="74">
        <f t="shared" si="156"/>
        <v>15.05</v>
      </c>
      <c r="K2029" s="74">
        <f t="shared" si="157"/>
        <v>15.26</v>
      </c>
      <c r="L2029" s="74">
        <f t="shared" si="158"/>
        <v>14.63</v>
      </c>
      <c r="M2029" s="74">
        <f t="shared" si="159"/>
        <v>14.7</v>
      </c>
      <c r="N2029" s="74"/>
    </row>
    <row r="2030" spans="1:14" x14ac:dyDescent="0.25">
      <c r="A2030">
        <v>2015</v>
      </c>
      <c r="B2030" s="225">
        <v>38573</v>
      </c>
      <c r="C2030" s="74">
        <v>2.12</v>
      </c>
      <c r="D2030" s="74">
        <v>2.17</v>
      </c>
      <c r="E2030" s="74">
        <v>2.1</v>
      </c>
      <c r="F2030" s="74">
        <v>2.14</v>
      </c>
      <c r="G2030" s="75">
        <v>744400</v>
      </c>
      <c r="H2030" s="74">
        <v>14.98</v>
      </c>
      <c r="I2030" s="81">
        <f t="shared" si="155"/>
        <v>7</v>
      </c>
      <c r="J2030" s="74">
        <f t="shared" si="156"/>
        <v>14.84</v>
      </c>
      <c r="K2030" s="74">
        <f t="shared" si="157"/>
        <v>15.19</v>
      </c>
      <c r="L2030" s="74">
        <f t="shared" si="158"/>
        <v>14.7</v>
      </c>
      <c r="M2030" s="74">
        <f t="shared" si="159"/>
        <v>14.98</v>
      </c>
      <c r="N2030" s="74"/>
    </row>
    <row r="2031" spans="1:14" x14ac:dyDescent="0.25">
      <c r="A2031">
        <v>2016</v>
      </c>
      <c r="B2031" s="225">
        <v>38572</v>
      </c>
      <c r="C2031" s="74">
        <v>2.11</v>
      </c>
      <c r="D2031" s="74">
        <v>2.1800000000000002</v>
      </c>
      <c r="E2031" s="74">
        <v>2.09</v>
      </c>
      <c r="F2031" s="74">
        <v>2.11</v>
      </c>
      <c r="G2031" s="75">
        <v>663200</v>
      </c>
      <c r="H2031" s="74">
        <v>14.77</v>
      </c>
      <c r="I2031" s="81">
        <f t="shared" si="155"/>
        <v>7</v>
      </c>
      <c r="J2031" s="74">
        <f t="shared" si="156"/>
        <v>14.77</v>
      </c>
      <c r="K2031" s="74">
        <f t="shared" si="157"/>
        <v>15.26</v>
      </c>
      <c r="L2031" s="74">
        <f t="shared" si="158"/>
        <v>14.63</v>
      </c>
      <c r="M2031" s="74">
        <f t="shared" si="159"/>
        <v>14.77</v>
      </c>
      <c r="N2031" s="74"/>
    </row>
    <row r="2032" spans="1:14" x14ac:dyDescent="0.25">
      <c r="A2032">
        <v>2017</v>
      </c>
      <c r="B2032" s="225">
        <v>38569</v>
      </c>
      <c r="C2032" s="74">
        <v>2.1</v>
      </c>
      <c r="D2032" s="74">
        <v>2.13</v>
      </c>
      <c r="E2032" s="74">
        <v>2.0699999999999998</v>
      </c>
      <c r="F2032" s="74">
        <v>2.11</v>
      </c>
      <c r="G2032" s="75">
        <v>717500</v>
      </c>
      <c r="H2032" s="74">
        <v>14.77</v>
      </c>
      <c r="I2032" s="81">
        <f t="shared" si="155"/>
        <v>7</v>
      </c>
      <c r="J2032" s="74">
        <f t="shared" si="156"/>
        <v>14.7</v>
      </c>
      <c r="K2032" s="74">
        <f t="shared" si="157"/>
        <v>14.91</v>
      </c>
      <c r="L2032" s="74">
        <f t="shared" si="158"/>
        <v>14.49</v>
      </c>
      <c r="M2032" s="74">
        <f t="shared" si="159"/>
        <v>14.77</v>
      </c>
      <c r="N2032" s="74"/>
    </row>
    <row r="2033" spans="1:14" x14ac:dyDescent="0.25">
      <c r="A2033">
        <v>2018</v>
      </c>
      <c r="B2033" s="225">
        <v>38568</v>
      </c>
      <c r="C2033" s="74">
        <v>2.15</v>
      </c>
      <c r="D2033" s="74">
        <v>2.17</v>
      </c>
      <c r="E2033" s="74">
        <v>2.09</v>
      </c>
      <c r="F2033" s="74">
        <v>2.1</v>
      </c>
      <c r="G2033" s="75">
        <v>691200</v>
      </c>
      <c r="H2033" s="74">
        <v>14.7</v>
      </c>
      <c r="I2033" s="81">
        <f t="shared" si="155"/>
        <v>6.9999999999999991</v>
      </c>
      <c r="J2033" s="74">
        <f t="shared" si="156"/>
        <v>15.05</v>
      </c>
      <c r="K2033" s="74">
        <f t="shared" si="157"/>
        <v>15.19</v>
      </c>
      <c r="L2033" s="74">
        <f t="shared" si="158"/>
        <v>14.63</v>
      </c>
      <c r="M2033" s="74">
        <f t="shared" si="159"/>
        <v>14.7</v>
      </c>
      <c r="N2033" s="74"/>
    </row>
    <row r="2034" spans="1:14" x14ac:dyDescent="0.25">
      <c r="A2034">
        <v>2019</v>
      </c>
      <c r="B2034" s="225">
        <v>38567</v>
      </c>
      <c r="C2034" s="74">
        <v>2.2200000000000002</v>
      </c>
      <c r="D2034" s="74">
        <v>2.23</v>
      </c>
      <c r="E2034" s="74">
        <v>2.14</v>
      </c>
      <c r="F2034" s="74">
        <v>2.15</v>
      </c>
      <c r="G2034" s="75">
        <v>721600</v>
      </c>
      <c r="H2034" s="74">
        <v>15.05</v>
      </c>
      <c r="I2034" s="81">
        <f t="shared" si="155"/>
        <v>7.0000000000000009</v>
      </c>
      <c r="J2034" s="74">
        <f t="shared" si="156"/>
        <v>15.54</v>
      </c>
      <c r="K2034" s="74">
        <f t="shared" si="157"/>
        <v>15.61</v>
      </c>
      <c r="L2034" s="74">
        <f t="shared" si="158"/>
        <v>14.98</v>
      </c>
      <c r="M2034" s="74">
        <f t="shared" si="159"/>
        <v>15.05</v>
      </c>
      <c r="N2034" s="74"/>
    </row>
    <row r="2035" spans="1:14" x14ac:dyDescent="0.25">
      <c r="A2035">
        <v>2020</v>
      </c>
      <c r="B2035" s="225">
        <v>38566</v>
      </c>
      <c r="C2035" s="74">
        <v>2.2400000000000002</v>
      </c>
      <c r="D2035" s="74">
        <v>2.2599999999999998</v>
      </c>
      <c r="E2035" s="74">
        <v>2.2000000000000002</v>
      </c>
      <c r="F2035" s="74">
        <v>2.2200000000000002</v>
      </c>
      <c r="G2035" s="75">
        <v>681700</v>
      </c>
      <c r="H2035" s="74">
        <v>15.54</v>
      </c>
      <c r="I2035" s="81">
        <f t="shared" si="155"/>
        <v>6.9999999999999991</v>
      </c>
      <c r="J2035" s="74">
        <f t="shared" si="156"/>
        <v>15.68</v>
      </c>
      <c r="K2035" s="74">
        <f t="shared" si="157"/>
        <v>15.82</v>
      </c>
      <c r="L2035" s="74">
        <f t="shared" si="158"/>
        <v>15.4</v>
      </c>
      <c r="M2035" s="74">
        <f t="shared" si="159"/>
        <v>15.54</v>
      </c>
      <c r="N2035" s="74"/>
    </row>
    <row r="2036" spans="1:14" x14ac:dyDescent="0.25">
      <c r="A2036">
        <v>2021</v>
      </c>
      <c r="B2036" s="225">
        <v>38565</v>
      </c>
      <c r="C2036" s="74">
        <v>2.25</v>
      </c>
      <c r="D2036" s="74">
        <v>2.2799999999999998</v>
      </c>
      <c r="E2036" s="74">
        <v>2.23</v>
      </c>
      <c r="F2036" s="74">
        <v>2.25</v>
      </c>
      <c r="G2036" s="75">
        <v>405900</v>
      </c>
      <c r="H2036" s="74">
        <v>15.75</v>
      </c>
      <c r="I2036" s="81">
        <f t="shared" si="155"/>
        <v>7</v>
      </c>
      <c r="J2036" s="74">
        <f t="shared" si="156"/>
        <v>15.75</v>
      </c>
      <c r="K2036" s="74">
        <f t="shared" si="157"/>
        <v>15.96</v>
      </c>
      <c r="L2036" s="74">
        <f t="shared" si="158"/>
        <v>15.61</v>
      </c>
      <c r="M2036" s="74">
        <f t="shared" si="159"/>
        <v>15.75</v>
      </c>
      <c r="N2036" s="74"/>
    </row>
    <row r="2037" spans="1:14" x14ac:dyDescent="0.25">
      <c r="A2037">
        <v>2022</v>
      </c>
      <c r="B2037" s="225">
        <v>38562</v>
      </c>
      <c r="C2037" s="74">
        <v>2.31</v>
      </c>
      <c r="D2037" s="74">
        <v>2.34</v>
      </c>
      <c r="E2037" s="74">
        <v>2.2400000000000002</v>
      </c>
      <c r="F2037" s="74">
        <v>2.2400000000000002</v>
      </c>
      <c r="G2037" s="75">
        <v>657900</v>
      </c>
      <c r="H2037" s="74">
        <v>15.68</v>
      </c>
      <c r="I2037" s="81">
        <f t="shared" si="155"/>
        <v>6.9999999999999991</v>
      </c>
      <c r="J2037" s="74">
        <f t="shared" si="156"/>
        <v>16.170000000000002</v>
      </c>
      <c r="K2037" s="74">
        <f t="shared" si="157"/>
        <v>16.38</v>
      </c>
      <c r="L2037" s="74">
        <f t="shared" si="158"/>
        <v>15.68</v>
      </c>
      <c r="M2037" s="74">
        <f t="shared" si="159"/>
        <v>15.68</v>
      </c>
      <c r="N2037" s="74"/>
    </row>
    <row r="2038" spans="1:14" x14ac:dyDescent="0.25">
      <c r="A2038">
        <v>2023</v>
      </c>
      <c r="B2038" s="225">
        <v>38561</v>
      </c>
      <c r="C2038" s="74">
        <v>2.25</v>
      </c>
      <c r="D2038" s="74">
        <v>2.35</v>
      </c>
      <c r="E2038" s="74">
        <v>2.2200000000000002</v>
      </c>
      <c r="F2038" s="74">
        <v>2.2999999999999998</v>
      </c>
      <c r="G2038" s="75">
        <v>1838900</v>
      </c>
      <c r="H2038" s="74">
        <v>16.100000000000001</v>
      </c>
      <c r="I2038" s="81">
        <f t="shared" si="155"/>
        <v>7.0000000000000009</v>
      </c>
      <c r="J2038" s="74">
        <f t="shared" si="156"/>
        <v>15.75</v>
      </c>
      <c r="K2038" s="74">
        <f t="shared" si="157"/>
        <v>16.45</v>
      </c>
      <c r="L2038" s="74">
        <f t="shared" si="158"/>
        <v>15.54</v>
      </c>
      <c r="M2038" s="74">
        <f t="shared" si="159"/>
        <v>16.100000000000001</v>
      </c>
      <c r="N2038" s="74"/>
    </row>
    <row r="2039" spans="1:14" x14ac:dyDescent="0.25">
      <c r="A2039">
        <v>2024</v>
      </c>
      <c r="B2039" s="225">
        <v>38560</v>
      </c>
      <c r="C2039" s="74">
        <v>2.2200000000000002</v>
      </c>
      <c r="D2039" s="74">
        <v>2.27</v>
      </c>
      <c r="E2039" s="74">
        <v>2.21</v>
      </c>
      <c r="F2039" s="74">
        <v>2.25</v>
      </c>
      <c r="G2039" s="75">
        <v>661300</v>
      </c>
      <c r="H2039" s="74">
        <v>15.75</v>
      </c>
      <c r="I2039" s="81">
        <f t="shared" si="155"/>
        <v>7</v>
      </c>
      <c r="J2039" s="74">
        <f t="shared" si="156"/>
        <v>15.54</v>
      </c>
      <c r="K2039" s="74">
        <f t="shared" si="157"/>
        <v>15.89</v>
      </c>
      <c r="L2039" s="74">
        <f t="shared" si="158"/>
        <v>15.47</v>
      </c>
      <c r="M2039" s="74">
        <f t="shared" si="159"/>
        <v>15.75</v>
      </c>
      <c r="N2039" s="74"/>
    </row>
    <row r="2040" spans="1:14" x14ac:dyDescent="0.25">
      <c r="A2040">
        <v>2025</v>
      </c>
      <c r="B2040" s="225">
        <v>38559</v>
      </c>
      <c r="C2040" s="74">
        <v>2.23</v>
      </c>
      <c r="D2040" s="74">
        <v>2.27</v>
      </c>
      <c r="E2040" s="74">
        <v>2.21</v>
      </c>
      <c r="F2040" s="74">
        <v>2.23</v>
      </c>
      <c r="G2040" s="75">
        <v>501100</v>
      </c>
      <c r="H2040" s="74">
        <v>15.61</v>
      </c>
      <c r="I2040" s="81">
        <f t="shared" si="155"/>
        <v>7</v>
      </c>
      <c r="J2040" s="74">
        <f t="shared" si="156"/>
        <v>15.61</v>
      </c>
      <c r="K2040" s="74">
        <f t="shared" si="157"/>
        <v>15.89</v>
      </c>
      <c r="L2040" s="74">
        <f t="shared" si="158"/>
        <v>15.47</v>
      </c>
      <c r="M2040" s="74">
        <f t="shared" si="159"/>
        <v>15.61</v>
      </c>
      <c r="N2040" s="74"/>
    </row>
    <row r="2041" spans="1:14" x14ac:dyDescent="0.25">
      <c r="A2041">
        <v>2026</v>
      </c>
      <c r="B2041" s="225">
        <v>38558</v>
      </c>
      <c r="C2041" s="74">
        <v>2.29</v>
      </c>
      <c r="D2041" s="74">
        <v>2.2999999999999998</v>
      </c>
      <c r="E2041" s="74">
        <v>2.2000000000000002</v>
      </c>
      <c r="F2041" s="74">
        <v>2.2200000000000002</v>
      </c>
      <c r="G2041" s="75">
        <v>503300</v>
      </c>
      <c r="H2041" s="74">
        <v>15.54</v>
      </c>
      <c r="I2041" s="81">
        <f t="shared" si="155"/>
        <v>6.9999999999999991</v>
      </c>
      <c r="J2041" s="74">
        <f t="shared" si="156"/>
        <v>16.03</v>
      </c>
      <c r="K2041" s="74">
        <f t="shared" si="157"/>
        <v>16.100000000000001</v>
      </c>
      <c r="L2041" s="74">
        <f t="shared" si="158"/>
        <v>15.4</v>
      </c>
      <c r="M2041" s="74">
        <f t="shared" si="159"/>
        <v>15.54</v>
      </c>
      <c r="N2041" s="74"/>
    </row>
    <row r="2042" spans="1:14" x14ac:dyDescent="0.25">
      <c r="A2042">
        <v>2027</v>
      </c>
      <c r="B2042" s="225">
        <v>38555</v>
      </c>
      <c r="C2042" s="74">
        <v>2.2400000000000002</v>
      </c>
      <c r="D2042" s="74">
        <v>2.31</v>
      </c>
      <c r="E2042" s="74">
        <v>2.21</v>
      </c>
      <c r="F2042" s="74">
        <v>2.2999999999999998</v>
      </c>
      <c r="G2042" s="75">
        <v>690000</v>
      </c>
      <c r="H2042" s="74">
        <v>16.100000000000001</v>
      </c>
      <c r="I2042" s="81">
        <f t="shared" si="155"/>
        <v>7.0000000000000009</v>
      </c>
      <c r="J2042" s="74">
        <f t="shared" si="156"/>
        <v>15.68</v>
      </c>
      <c r="K2042" s="74">
        <f t="shared" si="157"/>
        <v>16.170000000000002</v>
      </c>
      <c r="L2042" s="74">
        <f t="shared" si="158"/>
        <v>15.47</v>
      </c>
      <c r="M2042" s="74">
        <f t="shared" si="159"/>
        <v>16.100000000000001</v>
      </c>
      <c r="N2042" s="74"/>
    </row>
    <row r="2043" spans="1:14" x14ac:dyDescent="0.25">
      <c r="A2043">
        <v>2028</v>
      </c>
      <c r="B2043" s="225">
        <v>38554</v>
      </c>
      <c r="C2043" s="74">
        <v>2.2799999999999998</v>
      </c>
      <c r="D2043" s="74">
        <v>2.2999999999999998</v>
      </c>
      <c r="E2043" s="74">
        <v>2.23</v>
      </c>
      <c r="F2043" s="74">
        <v>2.2400000000000002</v>
      </c>
      <c r="G2043" s="75">
        <v>656500</v>
      </c>
      <c r="H2043" s="74">
        <v>15.68</v>
      </c>
      <c r="I2043" s="81">
        <f t="shared" si="155"/>
        <v>6.9999999999999991</v>
      </c>
      <c r="J2043" s="74">
        <f t="shared" si="156"/>
        <v>15.96</v>
      </c>
      <c r="K2043" s="74">
        <f t="shared" si="157"/>
        <v>16.100000000000001</v>
      </c>
      <c r="L2043" s="74">
        <f t="shared" si="158"/>
        <v>15.61</v>
      </c>
      <c r="M2043" s="74">
        <f t="shared" si="159"/>
        <v>15.68</v>
      </c>
      <c r="N2043" s="74"/>
    </row>
    <row r="2044" spans="1:14" x14ac:dyDescent="0.25">
      <c r="A2044">
        <v>2029</v>
      </c>
      <c r="B2044" s="225">
        <v>38553</v>
      </c>
      <c r="C2044" s="74">
        <v>2.29</v>
      </c>
      <c r="D2044" s="74">
        <v>2.3199999999999998</v>
      </c>
      <c r="E2044" s="74">
        <v>2.25</v>
      </c>
      <c r="F2044" s="74">
        <v>2.2799999999999998</v>
      </c>
      <c r="G2044" s="75">
        <v>1052800</v>
      </c>
      <c r="H2044" s="74">
        <v>15.96</v>
      </c>
      <c r="I2044" s="81">
        <f t="shared" si="155"/>
        <v>7.0000000000000009</v>
      </c>
      <c r="J2044" s="74">
        <f t="shared" si="156"/>
        <v>16.03</v>
      </c>
      <c r="K2044" s="74">
        <f t="shared" si="157"/>
        <v>16.239999999999998</v>
      </c>
      <c r="L2044" s="74">
        <f t="shared" si="158"/>
        <v>15.75</v>
      </c>
      <c r="M2044" s="74">
        <f t="shared" si="159"/>
        <v>15.96</v>
      </c>
      <c r="N2044" s="74"/>
    </row>
    <row r="2045" spans="1:14" x14ac:dyDescent="0.25">
      <c r="A2045">
        <v>2030</v>
      </c>
      <c r="B2045" s="225">
        <v>38552</v>
      </c>
      <c r="C2045" s="74">
        <v>2.3199999999999998</v>
      </c>
      <c r="D2045" s="74">
        <v>2.34</v>
      </c>
      <c r="E2045" s="74">
        <v>2.29</v>
      </c>
      <c r="F2045" s="74">
        <v>2.2999999999999998</v>
      </c>
      <c r="G2045" s="75">
        <v>509700</v>
      </c>
      <c r="H2045" s="74">
        <v>16.100000000000001</v>
      </c>
      <c r="I2045" s="81">
        <f t="shared" si="155"/>
        <v>7.0000000000000009</v>
      </c>
      <c r="J2045" s="74">
        <f t="shared" si="156"/>
        <v>16.239999999999998</v>
      </c>
      <c r="K2045" s="74">
        <f t="shared" si="157"/>
        <v>16.38</v>
      </c>
      <c r="L2045" s="74">
        <f t="shared" si="158"/>
        <v>16.03</v>
      </c>
      <c r="M2045" s="74">
        <f t="shared" si="159"/>
        <v>16.100000000000001</v>
      </c>
      <c r="N2045" s="74"/>
    </row>
    <row r="2046" spans="1:14" x14ac:dyDescent="0.25">
      <c r="A2046">
        <v>2031</v>
      </c>
      <c r="B2046" s="225">
        <v>38551</v>
      </c>
      <c r="C2046" s="74">
        <v>2.34</v>
      </c>
      <c r="D2046" s="74">
        <v>2.36</v>
      </c>
      <c r="E2046" s="74">
        <v>2.29</v>
      </c>
      <c r="F2046" s="74">
        <v>2.2999999999999998</v>
      </c>
      <c r="G2046" s="75">
        <v>795800</v>
      </c>
      <c r="H2046" s="74">
        <v>16.100000000000001</v>
      </c>
      <c r="I2046" s="81">
        <f t="shared" si="155"/>
        <v>7.0000000000000009</v>
      </c>
      <c r="J2046" s="74">
        <f t="shared" si="156"/>
        <v>16.38</v>
      </c>
      <c r="K2046" s="74">
        <f t="shared" si="157"/>
        <v>16.52</v>
      </c>
      <c r="L2046" s="74">
        <f t="shared" si="158"/>
        <v>16.03</v>
      </c>
      <c r="M2046" s="74">
        <f t="shared" si="159"/>
        <v>16.100000000000001</v>
      </c>
      <c r="N2046" s="74"/>
    </row>
    <row r="2047" spans="1:14" x14ac:dyDescent="0.25">
      <c r="A2047">
        <v>2032</v>
      </c>
      <c r="B2047" s="225">
        <v>38548</v>
      </c>
      <c r="C2047" s="74">
        <v>2.2999999999999998</v>
      </c>
      <c r="D2047" s="74">
        <v>2.42</v>
      </c>
      <c r="E2047" s="74">
        <v>2.2999999999999998</v>
      </c>
      <c r="F2047" s="74">
        <v>2.33</v>
      </c>
      <c r="G2047" s="75">
        <v>1925900</v>
      </c>
      <c r="H2047" s="74">
        <v>16.309999999999999</v>
      </c>
      <c r="I2047" s="81">
        <f t="shared" si="155"/>
        <v>6.9999999999999991</v>
      </c>
      <c r="J2047" s="74">
        <f t="shared" si="156"/>
        <v>16.100000000000001</v>
      </c>
      <c r="K2047" s="74">
        <f t="shared" si="157"/>
        <v>16.940000000000001</v>
      </c>
      <c r="L2047" s="74">
        <f t="shared" si="158"/>
        <v>16.100000000000001</v>
      </c>
      <c r="M2047" s="74">
        <f t="shared" si="159"/>
        <v>16.309999999999999</v>
      </c>
      <c r="N2047" s="74"/>
    </row>
    <row r="2048" spans="1:14" x14ac:dyDescent="0.25">
      <c r="A2048">
        <v>2033</v>
      </c>
      <c r="B2048" s="225">
        <v>38547</v>
      </c>
      <c r="C2048" s="74">
        <v>2.4</v>
      </c>
      <c r="D2048" s="74">
        <v>2.4500000000000002</v>
      </c>
      <c r="E2048" s="74">
        <v>2.2999999999999998</v>
      </c>
      <c r="F2048" s="74">
        <v>2.31</v>
      </c>
      <c r="G2048" s="75">
        <v>1597400</v>
      </c>
      <c r="H2048" s="74">
        <v>16.170000000000002</v>
      </c>
      <c r="I2048" s="81">
        <f t="shared" si="155"/>
        <v>7.0000000000000009</v>
      </c>
      <c r="J2048" s="74">
        <f t="shared" si="156"/>
        <v>16.8</v>
      </c>
      <c r="K2048" s="74">
        <f t="shared" si="157"/>
        <v>17.149999999999999</v>
      </c>
      <c r="L2048" s="74">
        <f t="shared" si="158"/>
        <v>16.100000000000001</v>
      </c>
      <c r="M2048" s="74">
        <f t="shared" si="159"/>
        <v>16.170000000000002</v>
      </c>
      <c r="N2048" s="74"/>
    </row>
    <row r="2049" spans="1:14" x14ac:dyDescent="0.25">
      <c r="A2049">
        <v>2034</v>
      </c>
      <c r="B2049" s="225">
        <v>38546</v>
      </c>
      <c r="C2049" s="74">
        <v>2.33</v>
      </c>
      <c r="D2049" s="74">
        <v>2.37</v>
      </c>
      <c r="E2049" s="74">
        <v>2.25</v>
      </c>
      <c r="F2049" s="74">
        <v>2.36</v>
      </c>
      <c r="G2049" s="75">
        <v>1125600</v>
      </c>
      <c r="H2049" s="74">
        <v>16.52</v>
      </c>
      <c r="I2049" s="81">
        <f t="shared" si="155"/>
        <v>7</v>
      </c>
      <c r="J2049" s="74">
        <f t="shared" si="156"/>
        <v>16.309999999999999</v>
      </c>
      <c r="K2049" s="74">
        <f t="shared" si="157"/>
        <v>16.59</v>
      </c>
      <c r="L2049" s="74">
        <f t="shared" si="158"/>
        <v>15.75</v>
      </c>
      <c r="M2049" s="74">
        <f t="shared" si="159"/>
        <v>16.52</v>
      </c>
      <c r="N2049" s="74"/>
    </row>
    <row r="2050" spans="1:14" x14ac:dyDescent="0.25">
      <c r="A2050">
        <v>2035</v>
      </c>
      <c r="B2050" s="225">
        <v>38545</v>
      </c>
      <c r="C2050" s="74">
        <v>2.36</v>
      </c>
      <c r="D2050" s="74">
        <v>2.38</v>
      </c>
      <c r="E2050" s="74">
        <v>2.2999999999999998</v>
      </c>
      <c r="F2050" s="74">
        <v>2.31</v>
      </c>
      <c r="G2050" s="75">
        <v>1133200</v>
      </c>
      <c r="H2050" s="74">
        <v>16.170000000000002</v>
      </c>
      <c r="I2050" s="81">
        <f t="shared" si="155"/>
        <v>7.0000000000000009</v>
      </c>
      <c r="J2050" s="74">
        <f t="shared" si="156"/>
        <v>16.52</v>
      </c>
      <c r="K2050" s="74">
        <f t="shared" si="157"/>
        <v>16.66</v>
      </c>
      <c r="L2050" s="74">
        <f t="shared" si="158"/>
        <v>16.100000000000001</v>
      </c>
      <c r="M2050" s="74">
        <f t="shared" si="159"/>
        <v>16.170000000000002</v>
      </c>
      <c r="N2050" s="74"/>
    </row>
    <row r="2051" spans="1:14" x14ac:dyDescent="0.25">
      <c r="A2051">
        <v>2036</v>
      </c>
      <c r="B2051" s="225">
        <v>38544</v>
      </c>
      <c r="C2051" s="74">
        <v>2.2799999999999998</v>
      </c>
      <c r="D2051" s="74">
        <v>2.37</v>
      </c>
      <c r="E2051" s="74">
        <v>2.2799999999999998</v>
      </c>
      <c r="F2051" s="74">
        <v>2.35</v>
      </c>
      <c r="G2051" s="75">
        <v>1455400</v>
      </c>
      <c r="H2051" s="74">
        <v>16.45</v>
      </c>
      <c r="I2051" s="81">
        <f t="shared" si="155"/>
        <v>6.9999999999999991</v>
      </c>
      <c r="J2051" s="74">
        <f t="shared" si="156"/>
        <v>15.96</v>
      </c>
      <c r="K2051" s="74">
        <f t="shared" si="157"/>
        <v>16.59</v>
      </c>
      <c r="L2051" s="74">
        <f t="shared" si="158"/>
        <v>15.96</v>
      </c>
      <c r="M2051" s="74">
        <f t="shared" si="159"/>
        <v>16.45</v>
      </c>
      <c r="N2051" s="74"/>
    </row>
    <row r="2052" spans="1:14" x14ac:dyDescent="0.25">
      <c r="A2052">
        <v>2037</v>
      </c>
      <c r="B2052" s="225">
        <v>38541</v>
      </c>
      <c r="C2052" s="74">
        <v>2.19</v>
      </c>
      <c r="D2052" s="74">
        <v>2.2999999999999998</v>
      </c>
      <c r="E2052" s="74">
        <v>2.17</v>
      </c>
      <c r="F2052" s="74">
        <v>2.29</v>
      </c>
      <c r="G2052" s="75">
        <v>1078000</v>
      </c>
      <c r="H2052" s="74">
        <v>16.03</v>
      </c>
      <c r="I2052" s="81">
        <f t="shared" si="155"/>
        <v>7</v>
      </c>
      <c r="J2052" s="74">
        <f t="shared" si="156"/>
        <v>15.33</v>
      </c>
      <c r="K2052" s="74">
        <f t="shared" si="157"/>
        <v>16.100000000000001</v>
      </c>
      <c r="L2052" s="74">
        <f t="shared" si="158"/>
        <v>15.19</v>
      </c>
      <c r="M2052" s="74">
        <f t="shared" si="159"/>
        <v>16.03</v>
      </c>
      <c r="N2052" s="74"/>
    </row>
    <row r="2053" spans="1:14" x14ac:dyDescent="0.25">
      <c r="A2053">
        <v>2038</v>
      </c>
      <c r="B2053" s="225">
        <v>38540</v>
      </c>
      <c r="C2053" s="74">
        <v>2.2000000000000002</v>
      </c>
      <c r="D2053" s="74">
        <v>2.23</v>
      </c>
      <c r="E2053" s="74">
        <v>2.15</v>
      </c>
      <c r="F2053" s="74">
        <v>2.17</v>
      </c>
      <c r="G2053" s="75">
        <v>1365100</v>
      </c>
      <c r="H2053" s="74">
        <v>15.19</v>
      </c>
      <c r="I2053" s="81">
        <f t="shared" si="155"/>
        <v>7</v>
      </c>
      <c r="J2053" s="74">
        <f t="shared" si="156"/>
        <v>15.4</v>
      </c>
      <c r="K2053" s="74">
        <f t="shared" si="157"/>
        <v>15.61</v>
      </c>
      <c r="L2053" s="74">
        <f t="shared" si="158"/>
        <v>15.05</v>
      </c>
      <c r="M2053" s="74">
        <f t="shared" si="159"/>
        <v>15.19</v>
      </c>
      <c r="N2053" s="74"/>
    </row>
    <row r="2054" spans="1:14" x14ac:dyDescent="0.25">
      <c r="A2054">
        <v>2039</v>
      </c>
      <c r="B2054" s="225">
        <v>38539</v>
      </c>
      <c r="C2054" s="74">
        <v>2.2999999999999998</v>
      </c>
      <c r="D2054" s="74">
        <v>2.36</v>
      </c>
      <c r="E2054" s="74">
        <v>2.2400000000000002</v>
      </c>
      <c r="F2054" s="74">
        <v>2.27</v>
      </c>
      <c r="G2054" s="75">
        <v>1493600</v>
      </c>
      <c r="H2054" s="74">
        <v>15.89</v>
      </c>
      <c r="I2054" s="81">
        <f t="shared" si="155"/>
        <v>7</v>
      </c>
      <c r="J2054" s="74">
        <f t="shared" si="156"/>
        <v>16.100000000000001</v>
      </c>
      <c r="K2054" s="74">
        <f t="shared" si="157"/>
        <v>16.52</v>
      </c>
      <c r="L2054" s="74">
        <f t="shared" si="158"/>
        <v>15.68</v>
      </c>
      <c r="M2054" s="74">
        <f t="shared" si="159"/>
        <v>15.89</v>
      </c>
      <c r="N2054" s="74"/>
    </row>
    <row r="2055" spans="1:14" x14ac:dyDescent="0.25">
      <c r="A2055">
        <v>2040</v>
      </c>
      <c r="B2055" s="225">
        <v>38538</v>
      </c>
      <c r="C2055" s="74">
        <v>2.08</v>
      </c>
      <c r="D2055" s="74">
        <v>2.2999999999999998</v>
      </c>
      <c r="E2055" s="74">
        <v>2.08</v>
      </c>
      <c r="F2055" s="74">
        <v>2.2799999999999998</v>
      </c>
      <c r="G2055" s="75">
        <v>2638900</v>
      </c>
      <c r="H2055" s="74">
        <v>15.96</v>
      </c>
      <c r="I2055" s="81">
        <f t="shared" si="155"/>
        <v>7.0000000000000009</v>
      </c>
      <c r="J2055" s="74">
        <f t="shared" si="156"/>
        <v>14.56</v>
      </c>
      <c r="K2055" s="74">
        <f t="shared" si="157"/>
        <v>16.100000000000001</v>
      </c>
      <c r="L2055" s="74">
        <f t="shared" si="158"/>
        <v>14.56</v>
      </c>
      <c r="M2055" s="74">
        <f t="shared" si="159"/>
        <v>15.96</v>
      </c>
      <c r="N2055" s="74"/>
    </row>
    <row r="2056" spans="1:14" x14ac:dyDescent="0.25">
      <c r="A2056">
        <v>2041</v>
      </c>
      <c r="B2056" s="225">
        <v>38534</v>
      </c>
      <c r="C2056" s="74">
        <v>2.08</v>
      </c>
      <c r="D2056" s="74">
        <v>2.12</v>
      </c>
      <c r="E2056" s="74">
        <v>2.08</v>
      </c>
      <c r="F2056" s="74">
        <v>2.1</v>
      </c>
      <c r="G2056" s="75">
        <v>373900</v>
      </c>
      <c r="H2056" s="74">
        <v>14.7</v>
      </c>
      <c r="I2056" s="81">
        <f t="shared" si="155"/>
        <v>6.9999999999999991</v>
      </c>
      <c r="J2056" s="74">
        <f t="shared" si="156"/>
        <v>14.56</v>
      </c>
      <c r="K2056" s="74">
        <f t="shared" si="157"/>
        <v>14.84</v>
      </c>
      <c r="L2056" s="74">
        <f t="shared" si="158"/>
        <v>14.56</v>
      </c>
      <c r="M2056" s="74">
        <f t="shared" si="159"/>
        <v>14.7</v>
      </c>
      <c r="N2056" s="74"/>
    </row>
    <row r="2057" spans="1:14" x14ac:dyDescent="0.25">
      <c r="A2057">
        <v>2042</v>
      </c>
      <c r="B2057" s="225">
        <v>38533</v>
      </c>
      <c r="C2057" s="74">
        <v>2.15</v>
      </c>
      <c r="D2057" s="74">
        <v>2.15</v>
      </c>
      <c r="E2057" s="74">
        <v>2.0699999999999998</v>
      </c>
      <c r="F2057" s="74">
        <v>2.09</v>
      </c>
      <c r="G2057" s="75">
        <v>685400</v>
      </c>
      <c r="H2057" s="74">
        <v>14.63</v>
      </c>
      <c r="I2057" s="81">
        <f t="shared" si="155"/>
        <v>7.0000000000000009</v>
      </c>
      <c r="J2057" s="74">
        <f t="shared" si="156"/>
        <v>15.05</v>
      </c>
      <c r="K2057" s="74">
        <f t="shared" si="157"/>
        <v>15.05</v>
      </c>
      <c r="L2057" s="74">
        <f t="shared" si="158"/>
        <v>14.49</v>
      </c>
      <c r="M2057" s="74">
        <f t="shared" si="159"/>
        <v>14.63</v>
      </c>
      <c r="N2057" s="74"/>
    </row>
    <row r="2058" spans="1:14" x14ac:dyDescent="0.25">
      <c r="A2058">
        <v>2043</v>
      </c>
      <c r="B2058" s="225">
        <v>38532</v>
      </c>
      <c r="C2058" s="74">
        <v>2.14</v>
      </c>
      <c r="D2058" s="74">
        <v>2.15</v>
      </c>
      <c r="E2058" s="74">
        <v>2.12</v>
      </c>
      <c r="F2058" s="74">
        <v>2.14</v>
      </c>
      <c r="G2058" s="75">
        <v>553100</v>
      </c>
      <c r="H2058" s="74">
        <v>14.98</v>
      </c>
      <c r="I2058" s="81">
        <f t="shared" si="155"/>
        <v>7</v>
      </c>
      <c r="J2058" s="74">
        <f t="shared" si="156"/>
        <v>14.98</v>
      </c>
      <c r="K2058" s="74">
        <f t="shared" si="157"/>
        <v>15.05</v>
      </c>
      <c r="L2058" s="74">
        <f t="shared" si="158"/>
        <v>14.84</v>
      </c>
      <c r="M2058" s="74">
        <f t="shared" si="159"/>
        <v>14.98</v>
      </c>
      <c r="N2058" s="74"/>
    </row>
    <row r="2059" spans="1:14" x14ac:dyDescent="0.25">
      <c r="A2059">
        <v>2044</v>
      </c>
      <c r="B2059" s="225">
        <v>38531</v>
      </c>
      <c r="C2059" s="74">
        <v>2.13</v>
      </c>
      <c r="D2059" s="74">
        <v>2.16</v>
      </c>
      <c r="E2059" s="74">
        <v>2.1</v>
      </c>
      <c r="F2059" s="74">
        <v>2.12</v>
      </c>
      <c r="G2059" s="75">
        <v>1032800</v>
      </c>
      <c r="H2059" s="74">
        <v>14.84</v>
      </c>
      <c r="I2059" s="81">
        <f t="shared" si="155"/>
        <v>7</v>
      </c>
      <c r="J2059" s="74">
        <f t="shared" si="156"/>
        <v>14.91</v>
      </c>
      <c r="K2059" s="74">
        <f t="shared" si="157"/>
        <v>15.12</v>
      </c>
      <c r="L2059" s="74">
        <f t="shared" si="158"/>
        <v>14.7</v>
      </c>
      <c r="M2059" s="74">
        <f t="shared" si="159"/>
        <v>14.84</v>
      </c>
      <c r="N2059" s="74"/>
    </row>
    <row r="2060" spans="1:14" x14ac:dyDescent="0.25">
      <c r="A2060">
        <v>2045</v>
      </c>
      <c r="B2060" s="225">
        <v>38530</v>
      </c>
      <c r="C2060" s="74">
        <v>2.15</v>
      </c>
      <c r="D2060" s="74">
        <v>2.1800000000000002</v>
      </c>
      <c r="E2060" s="74">
        <v>2.1</v>
      </c>
      <c r="F2060" s="74">
        <v>2.13</v>
      </c>
      <c r="G2060" s="75">
        <v>879900</v>
      </c>
      <c r="H2060" s="74">
        <v>14.91</v>
      </c>
      <c r="I2060" s="81">
        <f t="shared" si="155"/>
        <v>7</v>
      </c>
      <c r="J2060" s="74">
        <f t="shared" si="156"/>
        <v>15.05</v>
      </c>
      <c r="K2060" s="74">
        <f t="shared" si="157"/>
        <v>15.26</v>
      </c>
      <c r="L2060" s="74">
        <f t="shared" si="158"/>
        <v>14.7</v>
      </c>
      <c r="M2060" s="74">
        <f t="shared" si="159"/>
        <v>14.91</v>
      </c>
      <c r="N2060" s="74"/>
    </row>
    <row r="2061" spans="1:14" x14ac:dyDescent="0.25">
      <c r="A2061">
        <v>2046</v>
      </c>
      <c r="B2061" s="225">
        <v>38527</v>
      </c>
      <c r="C2061" s="74">
        <v>2.25</v>
      </c>
      <c r="D2061" s="74">
        <v>2.2999999999999998</v>
      </c>
      <c r="E2061" s="74">
        <v>2.15</v>
      </c>
      <c r="F2061" s="74">
        <v>2.16</v>
      </c>
      <c r="G2061" s="75">
        <v>5113300</v>
      </c>
      <c r="H2061" s="74">
        <v>15.12</v>
      </c>
      <c r="I2061" s="81">
        <f t="shared" si="155"/>
        <v>6.9999999999999991</v>
      </c>
      <c r="J2061" s="74">
        <f t="shared" si="156"/>
        <v>15.75</v>
      </c>
      <c r="K2061" s="74">
        <f t="shared" si="157"/>
        <v>16.100000000000001</v>
      </c>
      <c r="L2061" s="74">
        <f t="shared" si="158"/>
        <v>15.05</v>
      </c>
      <c r="M2061" s="74">
        <f t="shared" si="159"/>
        <v>15.12</v>
      </c>
      <c r="N2061" s="74"/>
    </row>
    <row r="2062" spans="1:14" x14ac:dyDescent="0.25">
      <c r="A2062">
        <v>2047</v>
      </c>
      <c r="B2062" s="225">
        <v>38526</v>
      </c>
      <c r="C2062" s="74">
        <v>2.2999999999999998</v>
      </c>
      <c r="D2062" s="74">
        <v>2.33</v>
      </c>
      <c r="E2062" s="74">
        <v>2.2599999999999998</v>
      </c>
      <c r="F2062" s="74">
        <v>2.2799999999999998</v>
      </c>
      <c r="G2062" s="75">
        <v>1544900</v>
      </c>
      <c r="H2062" s="74">
        <v>15.96</v>
      </c>
      <c r="I2062" s="81">
        <f t="shared" si="155"/>
        <v>7.0000000000000009</v>
      </c>
      <c r="J2062" s="74">
        <f t="shared" si="156"/>
        <v>16.100000000000001</v>
      </c>
      <c r="K2062" s="74">
        <f t="shared" si="157"/>
        <v>16.309999999999999</v>
      </c>
      <c r="L2062" s="74">
        <f t="shared" si="158"/>
        <v>15.82</v>
      </c>
      <c r="M2062" s="74">
        <f t="shared" si="159"/>
        <v>15.96</v>
      </c>
      <c r="N2062" s="74"/>
    </row>
    <row r="2063" spans="1:14" x14ac:dyDescent="0.25">
      <c r="A2063">
        <v>2048</v>
      </c>
      <c r="B2063" s="225">
        <v>38525</v>
      </c>
      <c r="C2063" s="74">
        <v>2.36</v>
      </c>
      <c r="D2063" s="74">
        <v>2.37</v>
      </c>
      <c r="E2063" s="74">
        <v>2.2799999999999998</v>
      </c>
      <c r="F2063" s="74">
        <v>2.31</v>
      </c>
      <c r="G2063" s="75">
        <v>898300</v>
      </c>
      <c r="H2063" s="74">
        <v>16.170000000000002</v>
      </c>
      <c r="I2063" s="81">
        <f t="shared" si="155"/>
        <v>7.0000000000000009</v>
      </c>
      <c r="J2063" s="74">
        <f t="shared" si="156"/>
        <v>16.52</v>
      </c>
      <c r="K2063" s="74">
        <f t="shared" si="157"/>
        <v>16.59</v>
      </c>
      <c r="L2063" s="74">
        <f t="shared" si="158"/>
        <v>15.96</v>
      </c>
      <c r="M2063" s="74">
        <f t="shared" si="159"/>
        <v>16.170000000000002</v>
      </c>
      <c r="N2063" s="74"/>
    </row>
    <row r="2064" spans="1:14" x14ac:dyDescent="0.25">
      <c r="A2064">
        <v>2049</v>
      </c>
      <c r="B2064" s="225">
        <v>38524</v>
      </c>
      <c r="C2064" s="74">
        <v>2.4</v>
      </c>
      <c r="D2064" s="74">
        <v>2.42</v>
      </c>
      <c r="E2064" s="74">
        <v>2.34</v>
      </c>
      <c r="F2064" s="74">
        <v>2.35</v>
      </c>
      <c r="G2064" s="75">
        <v>1061100</v>
      </c>
      <c r="H2064" s="74">
        <v>16.45</v>
      </c>
      <c r="I2064" s="81">
        <f t="shared" si="155"/>
        <v>6.9999999999999991</v>
      </c>
      <c r="J2064" s="74">
        <f t="shared" si="156"/>
        <v>16.8</v>
      </c>
      <c r="K2064" s="74">
        <f t="shared" si="157"/>
        <v>16.940000000000001</v>
      </c>
      <c r="L2064" s="74">
        <f t="shared" si="158"/>
        <v>16.38</v>
      </c>
      <c r="M2064" s="74">
        <f t="shared" si="159"/>
        <v>16.45</v>
      </c>
      <c r="N2064" s="74"/>
    </row>
    <row r="2065" spans="1:14" x14ac:dyDescent="0.25">
      <c r="A2065">
        <v>2050</v>
      </c>
      <c r="B2065" s="225">
        <v>38523</v>
      </c>
      <c r="C2065" s="74">
        <v>2.4</v>
      </c>
      <c r="D2065" s="74">
        <v>2.4</v>
      </c>
      <c r="E2065" s="74">
        <v>2.35</v>
      </c>
      <c r="F2065" s="74">
        <v>2.39</v>
      </c>
      <c r="G2065" s="75">
        <v>898300</v>
      </c>
      <c r="H2065" s="74">
        <v>16.73</v>
      </c>
      <c r="I2065" s="81">
        <f t="shared" ref="I2065:I2128" si="160">H2065/F2065</f>
        <v>7</v>
      </c>
      <c r="J2065" s="74">
        <f t="shared" ref="J2065:J2128" si="161">ROUND($I2065*C2065,2)</f>
        <v>16.8</v>
      </c>
      <c r="K2065" s="74">
        <f t="shared" ref="K2065:K2128" si="162">ROUND($I2065*D2065,2)</f>
        <v>16.8</v>
      </c>
      <c r="L2065" s="74">
        <f t="shared" ref="L2065:L2128" si="163">ROUND($I2065*E2065,2)</f>
        <v>16.45</v>
      </c>
      <c r="M2065" s="74">
        <f t="shared" ref="M2065:M2128" si="164">ROUND($I2065*F2065,2)</f>
        <v>16.73</v>
      </c>
      <c r="N2065" s="74"/>
    </row>
    <row r="2066" spans="1:14" x14ac:dyDescent="0.25">
      <c r="A2066">
        <v>2051</v>
      </c>
      <c r="B2066" s="225">
        <v>38520</v>
      </c>
      <c r="C2066" s="74">
        <v>2.4500000000000002</v>
      </c>
      <c r="D2066" s="74">
        <v>2.46</v>
      </c>
      <c r="E2066" s="74">
        <v>2.38</v>
      </c>
      <c r="F2066" s="74">
        <v>2.4</v>
      </c>
      <c r="G2066" s="75">
        <v>1440600</v>
      </c>
      <c r="H2066" s="74">
        <v>16.8</v>
      </c>
      <c r="I2066" s="81">
        <f t="shared" si="160"/>
        <v>7.0000000000000009</v>
      </c>
      <c r="J2066" s="74">
        <f t="shared" si="161"/>
        <v>17.149999999999999</v>
      </c>
      <c r="K2066" s="74">
        <f t="shared" si="162"/>
        <v>17.22</v>
      </c>
      <c r="L2066" s="74">
        <f t="shared" si="163"/>
        <v>16.66</v>
      </c>
      <c r="M2066" s="74">
        <f t="shared" si="164"/>
        <v>16.8</v>
      </c>
      <c r="N2066" s="74"/>
    </row>
    <row r="2067" spans="1:14" x14ac:dyDescent="0.25">
      <c r="A2067">
        <v>2052</v>
      </c>
      <c r="B2067" s="225">
        <v>38519</v>
      </c>
      <c r="C2067" s="74">
        <v>2.37</v>
      </c>
      <c r="D2067" s="74">
        <v>2.4700000000000002</v>
      </c>
      <c r="E2067" s="74">
        <v>2.37</v>
      </c>
      <c r="F2067" s="74">
        <v>2.39</v>
      </c>
      <c r="G2067" s="75">
        <v>604200</v>
      </c>
      <c r="H2067" s="74">
        <v>16.73</v>
      </c>
      <c r="I2067" s="81">
        <f t="shared" si="160"/>
        <v>7</v>
      </c>
      <c r="J2067" s="74">
        <f t="shared" si="161"/>
        <v>16.59</v>
      </c>
      <c r="K2067" s="74">
        <f t="shared" si="162"/>
        <v>17.29</v>
      </c>
      <c r="L2067" s="74">
        <f t="shared" si="163"/>
        <v>16.59</v>
      </c>
      <c r="M2067" s="74">
        <f t="shared" si="164"/>
        <v>16.73</v>
      </c>
      <c r="N2067" s="74"/>
    </row>
    <row r="2068" spans="1:14" x14ac:dyDescent="0.25">
      <c r="A2068">
        <v>2053</v>
      </c>
      <c r="B2068" s="225">
        <v>38518</v>
      </c>
      <c r="C2068" s="74">
        <v>2.41</v>
      </c>
      <c r="D2068" s="74">
        <v>2.4700000000000002</v>
      </c>
      <c r="E2068" s="74">
        <v>2.36</v>
      </c>
      <c r="F2068" s="74">
        <v>2.39</v>
      </c>
      <c r="G2068" s="75">
        <v>1219900</v>
      </c>
      <c r="H2068" s="74">
        <v>16.73</v>
      </c>
      <c r="I2068" s="81">
        <f t="shared" si="160"/>
        <v>7</v>
      </c>
      <c r="J2068" s="74">
        <f t="shared" si="161"/>
        <v>16.87</v>
      </c>
      <c r="K2068" s="74">
        <f t="shared" si="162"/>
        <v>17.29</v>
      </c>
      <c r="L2068" s="74">
        <f t="shared" si="163"/>
        <v>16.52</v>
      </c>
      <c r="M2068" s="74">
        <f t="shared" si="164"/>
        <v>16.73</v>
      </c>
      <c r="N2068" s="74"/>
    </row>
    <row r="2069" spans="1:14" x14ac:dyDescent="0.25">
      <c r="A2069">
        <v>2054</v>
      </c>
      <c r="B2069" s="225">
        <v>38517</v>
      </c>
      <c r="C2069" s="74">
        <v>2.34</v>
      </c>
      <c r="D2069" s="74">
        <v>2.41</v>
      </c>
      <c r="E2069" s="74">
        <v>2.3199999999999998</v>
      </c>
      <c r="F2069" s="74">
        <v>2.4</v>
      </c>
      <c r="G2069" s="75">
        <v>944000</v>
      </c>
      <c r="H2069" s="74">
        <v>16.8</v>
      </c>
      <c r="I2069" s="81">
        <f t="shared" si="160"/>
        <v>7.0000000000000009</v>
      </c>
      <c r="J2069" s="74">
        <f t="shared" si="161"/>
        <v>16.38</v>
      </c>
      <c r="K2069" s="74">
        <f t="shared" si="162"/>
        <v>16.87</v>
      </c>
      <c r="L2069" s="74">
        <f t="shared" si="163"/>
        <v>16.239999999999998</v>
      </c>
      <c r="M2069" s="74">
        <f t="shared" si="164"/>
        <v>16.8</v>
      </c>
      <c r="N2069" s="74"/>
    </row>
    <row r="2070" spans="1:14" x14ac:dyDescent="0.25">
      <c r="A2070">
        <v>2055</v>
      </c>
      <c r="B2070" s="225">
        <v>38516</v>
      </c>
      <c r="C2070" s="74">
        <v>2.33</v>
      </c>
      <c r="D2070" s="74">
        <v>2.36</v>
      </c>
      <c r="E2070" s="74">
        <v>2.2999999999999998</v>
      </c>
      <c r="F2070" s="74">
        <v>2.36</v>
      </c>
      <c r="G2070" s="75">
        <v>933400</v>
      </c>
      <c r="H2070" s="74">
        <v>16.52</v>
      </c>
      <c r="I2070" s="81">
        <f t="shared" si="160"/>
        <v>7</v>
      </c>
      <c r="J2070" s="74">
        <f t="shared" si="161"/>
        <v>16.309999999999999</v>
      </c>
      <c r="K2070" s="74">
        <f t="shared" si="162"/>
        <v>16.52</v>
      </c>
      <c r="L2070" s="74">
        <f t="shared" si="163"/>
        <v>16.100000000000001</v>
      </c>
      <c r="M2070" s="74">
        <f t="shared" si="164"/>
        <v>16.52</v>
      </c>
      <c r="N2070" s="74"/>
    </row>
    <row r="2071" spans="1:14" x14ac:dyDescent="0.25">
      <c r="A2071">
        <v>2056</v>
      </c>
      <c r="B2071" s="225">
        <v>38513</v>
      </c>
      <c r="C2071" s="74">
        <v>2.35</v>
      </c>
      <c r="D2071" s="74">
        <v>2.37</v>
      </c>
      <c r="E2071" s="74">
        <v>2.2999999999999998</v>
      </c>
      <c r="F2071" s="74">
        <v>2.3199999999999998</v>
      </c>
      <c r="G2071" s="75">
        <v>800800</v>
      </c>
      <c r="H2071" s="74">
        <v>16.239999999999998</v>
      </c>
      <c r="I2071" s="81">
        <f t="shared" si="160"/>
        <v>7</v>
      </c>
      <c r="J2071" s="74">
        <f t="shared" si="161"/>
        <v>16.45</v>
      </c>
      <c r="K2071" s="74">
        <f t="shared" si="162"/>
        <v>16.59</v>
      </c>
      <c r="L2071" s="74">
        <f t="shared" si="163"/>
        <v>16.100000000000001</v>
      </c>
      <c r="M2071" s="74">
        <f t="shared" si="164"/>
        <v>16.239999999999998</v>
      </c>
      <c r="N2071" s="74"/>
    </row>
    <row r="2072" spans="1:14" x14ac:dyDescent="0.25">
      <c r="A2072">
        <v>2057</v>
      </c>
      <c r="B2072" s="225">
        <v>38512</v>
      </c>
      <c r="C2072" s="74">
        <v>2.29</v>
      </c>
      <c r="D2072" s="74">
        <v>2.36</v>
      </c>
      <c r="E2072" s="74">
        <v>2.2599999999999998</v>
      </c>
      <c r="F2072" s="74">
        <v>2.36</v>
      </c>
      <c r="G2072" s="75">
        <v>921100</v>
      </c>
      <c r="H2072" s="74">
        <v>16.52</v>
      </c>
      <c r="I2072" s="81">
        <f t="shared" si="160"/>
        <v>7</v>
      </c>
      <c r="J2072" s="74">
        <f t="shared" si="161"/>
        <v>16.03</v>
      </c>
      <c r="K2072" s="74">
        <f t="shared" si="162"/>
        <v>16.52</v>
      </c>
      <c r="L2072" s="74">
        <f t="shared" si="163"/>
        <v>15.82</v>
      </c>
      <c r="M2072" s="74">
        <f t="shared" si="164"/>
        <v>16.52</v>
      </c>
      <c r="N2072" s="74"/>
    </row>
    <row r="2073" spans="1:14" x14ac:dyDescent="0.25">
      <c r="A2073">
        <v>2058</v>
      </c>
      <c r="B2073" s="225">
        <v>38511</v>
      </c>
      <c r="C2073" s="74">
        <v>2.35</v>
      </c>
      <c r="D2073" s="74">
        <v>2.36</v>
      </c>
      <c r="E2073" s="74">
        <v>2.2599999999999998</v>
      </c>
      <c r="F2073" s="74">
        <v>2.2999999999999998</v>
      </c>
      <c r="G2073" s="75">
        <v>761700</v>
      </c>
      <c r="H2073" s="74">
        <v>16.100000000000001</v>
      </c>
      <c r="I2073" s="81">
        <f t="shared" si="160"/>
        <v>7.0000000000000009</v>
      </c>
      <c r="J2073" s="74">
        <f t="shared" si="161"/>
        <v>16.45</v>
      </c>
      <c r="K2073" s="74">
        <f t="shared" si="162"/>
        <v>16.52</v>
      </c>
      <c r="L2073" s="74">
        <f t="shared" si="163"/>
        <v>15.82</v>
      </c>
      <c r="M2073" s="74">
        <f t="shared" si="164"/>
        <v>16.100000000000001</v>
      </c>
      <c r="N2073" s="74"/>
    </row>
    <row r="2074" spans="1:14" x14ac:dyDescent="0.25">
      <c r="A2074">
        <v>2059</v>
      </c>
      <c r="B2074" s="225">
        <v>38510</v>
      </c>
      <c r="C2074" s="74">
        <v>2.2799999999999998</v>
      </c>
      <c r="D2074" s="74">
        <v>2.36</v>
      </c>
      <c r="E2074" s="74">
        <v>2.2599999999999998</v>
      </c>
      <c r="F2074" s="74">
        <v>2.33</v>
      </c>
      <c r="G2074" s="75">
        <v>1226300</v>
      </c>
      <c r="H2074" s="74">
        <v>16.309999999999999</v>
      </c>
      <c r="I2074" s="81">
        <f t="shared" si="160"/>
        <v>6.9999999999999991</v>
      </c>
      <c r="J2074" s="74">
        <f t="shared" si="161"/>
        <v>15.96</v>
      </c>
      <c r="K2074" s="74">
        <f t="shared" si="162"/>
        <v>16.52</v>
      </c>
      <c r="L2074" s="74">
        <f t="shared" si="163"/>
        <v>15.82</v>
      </c>
      <c r="M2074" s="74">
        <f t="shared" si="164"/>
        <v>16.309999999999999</v>
      </c>
      <c r="N2074" s="74"/>
    </row>
    <row r="2075" spans="1:14" x14ac:dyDescent="0.25">
      <c r="A2075">
        <v>2060</v>
      </c>
      <c r="B2075" s="225">
        <v>38509</v>
      </c>
      <c r="C2075" s="74">
        <v>2.2599999999999998</v>
      </c>
      <c r="D2075" s="74">
        <v>2.36</v>
      </c>
      <c r="E2075" s="74">
        <v>2.23</v>
      </c>
      <c r="F2075" s="74">
        <v>2.2599999999999998</v>
      </c>
      <c r="G2075" s="75">
        <v>1544500</v>
      </c>
      <c r="H2075" s="74">
        <v>15.82</v>
      </c>
      <c r="I2075" s="81">
        <f t="shared" si="160"/>
        <v>7.0000000000000009</v>
      </c>
      <c r="J2075" s="74">
        <f t="shared" si="161"/>
        <v>15.82</v>
      </c>
      <c r="K2075" s="74">
        <f t="shared" si="162"/>
        <v>16.52</v>
      </c>
      <c r="L2075" s="74">
        <f t="shared" si="163"/>
        <v>15.61</v>
      </c>
      <c r="M2075" s="74">
        <f t="shared" si="164"/>
        <v>15.82</v>
      </c>
      <c r="N2075" s="74"/>
    </row>
    <row r="2076" spans="1:14" x14ac:dyDescent="0.25">
      <c r="A2076">
        <v>2061</v>
      </c>
      <c r="B2076" s="225">
        <v>38506</v>
      </c>
      <c r="C2076" s="74">
        <v>2.36</v>
      </c>
      <c r="D2076" s="74">
        <v>2.38</v>
      </c>
      <c r="E2076" s="74">
        <v>2.2000000000000002</v>
      </c>
      <c r="F2076" s="74">
        <v>2.2200000000000002</v>
      </c>
      <c r="G2076" s="75">
        <v>2707200</v>
      </c>
      <c r="H2076" s="74">
        <v>15.54</v>
      </c>
      <c r="I2076" s="81">
        <f t="shared" si="160"/>
        <v>6.9999999999999991</v>
      </c>
      <c r="J2076" s="74">
        <f t="shared" si="161"/>
        <v>16.52</v>
      </c>
      <c r="K2076" s="74">
        <f t="shared" si="162"/>
        <v>16.66</v>
      </c>
      <c r="L2076" s="74">
        <f t="shared" si="163"/>
        <v>15.4</v>
      </c>
      <c r="M2076" s="74">
        <f t="shared" si="164"/>
        <v>15.54</v>
      </c>
      <c r="N2076" s="74"/>
    </row>
    <row r="2077" spans="1:14" x14ac:dyDescent="0.25">
      <c r="A2077">
        <v>2062</v>
      </c>
      <c r="B2077" s="225">
        <v>38505</v>
      </c>
      <c r="C2077" s="74">
        <v>2.58</v>
      </c>
      <c r="D2077" s="74">
        <v>2.65</v>
      </c>
      <c r="E2077" s="74">
        <v>2.35</v>
      </c>
      <c r="F2077" s="74">
        <v>2.41</v>
      </c>
      <c r="G2077" s="75">
        <v>5114400</v>
      </c>
      <c r="H2077" s="74">
        <v>16.87</v>
      </c>
      <c r="I2077" s="81">
        <f t="shared" si="160"/>
        <v>7</v>
      </c>
      <c r="J2077" s="74">
        <f t="shared" si="161"/>
        <v>18.059999999999999</v>
      </c>
      <c r="K2077" s="74">
        <f t="shared" si="162"/>
        <v>18.55</v>
      </c>
      <c r="L2077" s="74">
        <f t="shared" si="163"/>
        <v>16.45</v>
      </c>
      <c r="M2077" s="74">
        <f t="shared" si="164"/>
        <v>16.87</v>
      </c>
      <c r="N2077" s="74"/>
    </row>
    <row r="2078" spans="1:14" x14ac:dyDescent="0.25">
      <c r="A2078">
        <v>2063</v>
      </c>
      <c r="B2078" s="225">
        <v>38504</v>
      </c>
      <c r="C2078" s="74">
        <v>2.25</v>
      </c>
      <c r="D2078" s="74">
        <v>2.4500000000000002</v>
      </c>
      <c r="E2078" s="74">
        <v>2.2400000000000002</v>
      </c>
      <c r="F2078" s="74">
        <v>2.4500000000000002</v>
      </c>
      <c r="G2078" s="75">
        <v>1792600</v>
      </c>
      <c r="H2078" s="74">
        <v>17.149999999999999</v>
      </c>
      <c r="I2078" s="81">
        <f t="shared" si="160"/>
        <v>6.9999999999999991</v>
      </c>
      <c r="J2078" s="74">
        <f t="shared" si="161"/>
        <v>15.75</v>
      </c>
      <c r="K2078" s="74">
        <f t="shared" si="162"/>
        <v>17.149999999999999</v>
      </c>
      <c r="L2078" s="74">
        <f t="shared" si="163"/>
        <v>15.68</v>
      </c>
      <c r="M2078" s="74">
        <f t="shared" si="164"/>
        <v>17.149999999999999</v>
      </c>
      <c r="N2078" s="74"/>
    </row>
    <row r="2079" spans="1:14" x14ac:dyDescent="0.25">
      <c r="A2079">
        <v>2064</v>
      </c>
      <c r="B2079" s="225">
        <v>38503</v>
      </c>
      <c r="C2079" s="74">
        <v>2.2599999999999998</v>
      </c>
      <c r="D2079" s="74">
        <v>2.41</v>
      </c>
      <c r="E2079" s="74">
        <v>2.1800000000000002</v>
      </c>
      <c r="F2079" s="74">
        <v>2.2200000000000002</v>
      </c>
      <c r="G2079" s="75">
        <v>2701600</v>
      </c>
      <c r="H2079" s="74">
        <v>15.54</v>
      </c>
      <c r="I2079" s="81">
        <f t="shared" si="160"/>
        <v>6.9999999999999991</v>
      </c>
      <c r="J2079" s="74">
        <f t="shared" si="161"/>
        <v>15.82</v>
      </c>
      <c r="K2079" s="74">
        <f t="shared" si="162"/>
        <v>16.87</v>
      </c>
      <c r="L2079" s="74">
        <f t="shared" si="163"/>
        <v>15.26</v>
      </c>
      <c r="M2079" s="74">
        <f t="shared" si="164"/>
        <v>15.54</v>
      </c>
      <c r="N2079" s="74"/>
    </row>
    <row r="2080" spans="1:14" x14ac:dyDescent="0.25">
      <c r="A2080">
        <v>2065</v>
      </c>
      <c r="B2080" s="225">
        <v>38499</v>
      </c>
      <c r="C2080" s="74">
        <v>2.3199999999999998</v>
      </c>
      <c r="D2080" s="74">
        <v>2.37</v>
      </c>
      <c r="E2080" s="74">
        <v>2.31</v>
      </c>
      <c r="F2080" s="74">
        <v>2.36</v>
      </c>
      <c r="G2080" s="75">
        <v>967600</v>
      </c>
      <c r="H2080" s="74">
        <v>16.52</v>
      </c>
      <c r="I2080" s="81">
        <f t="shared" si="160"/>
        <v>7</v>
      </c>
      <c r="J2080" s="74">
        <f t="shared" si="161"/>
        <v>16.239999999999998</v>
      </c>
      <c r="K2080" s="74">
        <f t="shared" si="162"/>
        <v>16.59</v>
      </c>
      <c r="L2080" s="74">
        <f t="shared" si="163"/>
        <v>16.170000000000002</v>
      </c>
      <c r="M2080" s="74">
        <f t="shared" si="164"/>
        <v>16.52</v>
      </c>
      <c r="N2080" s="74"/>
    </row>
    <row r="2081" spans="1:14" x14ac:dyDescent="0.25">
      <c r="A2081">
        <v>2066</v>
      </c>
      <c r="B2081" s="225">
        <v>38498</v>
      </c>
      <c r="C2081" s="74">
        <v>2.34</v>
      </c>
      <c r="D2081" s="74">
        <v>2.38</v>
      </c>
      <c r="E2081" s="74">
        <v>2.2799999999999998</v>
      </c>
      <c r="F2081" s="74">
        <v>2.34</v>
      </c>
      <c r="G2081" s="75">
        <v>1550000</v>
      </c>
      <c r="H2081" s="74">
        <v>16.38</v>
      </c>
      <c r="I2081" s="81">
        <f t="shared" si="160"/>
        <v>7</v>
      </c>
      <c r="J2081" s="74">
        <f t="shared" si="161"/>
        <v>16.38</v>
      </c>
      <c r="K2081" s="74">
        <f t="shared" si="162"/>
        <v>16.66</v>
      </c>
      <c r="L2081" s="74">
        <f t="shared" si="163"/>
        <v>15.96</v>
      </c>
      <c r="M2081" s="74">
        <f t="shared" si="164"/>
        <v>16.38</v>
      </c>
      <c r="N2081" s="74"/>
    </row>
    <row r="2082" spans="1:14" x14ac:dyDescent="0.25">
      <c r="A2082">
        <v>2067</v>
      </c>
      <c r="B2082" s="225">
        <v>38497</v>
      </c>
      <c r="C2082" s="74">
        <v>2.34</v>
      </c>
      <c r="D2082" s="74">
        <v>2.4</v>
      </c>
      <c r="E2082" s="74">
        <v>2.25</v>
      </c>
      <c r="F2082" s="74">
        <v>2.39</v>
      </c>
      <c r="G2082" s="75">
        <v>1687200</v>
      </c>
      <c r="H2082" s="74">
        <v>16.73</v>
      </c>
      <c r="I2082" s="81">
        <f t="shared" si="160"/>
        <v>7</v>
      </c>
      <c r="J2082" s="74">
        <f t="shared" si="161"/>
        <v>16.38</v>
      </c>
      <c r="K2082" s="74">
        <f t="shared" si="162"/>
        <v>16.8</v>
      </c>
      <c r="L2082" s="74">
        <f t="shared" si="163"/>
        <v>15.75</v>
      </c>
      <c r="M2082" s="74">
        <f t="shared" si="164"/>
        <v>16.73</v>
      </c>
      <c r="N2082" s="74"/>
    </row>
    <row r="2083" spans="1:14" x14ac:dyDescent="0.25">
      <c r="A2083">
        <v>2068</v>
      </c>
      <c r="B2083" s="225">
        <v>38496</v>
      </c>
      <c r="C2083" s="74">
        <v>2.38</v>
      </c>
      <c r="D2083" s="74">
        <v>2.39</v>
      </c>
      <c r="E2083" s="74">
        <v>2.35</v>
      </c>
      <c r="F2083" s="74">
        <v>2.37</v>
      </c>
      <c r="G2083" s="75">
        <v>784000</v>
      </c>
      <c r="H2083" s="74">
        <v>16.59</v>
      </c>
      <c r="I2083" s="81">
        <f t="shared" si="160"/>
        <v>7</v>
      </c>
      <c r="J2083" s="74">
        <f t="shared" si="161"/>
        <v>16.66</v>
      </c>
      <c r="K2083" s="74">
        <f t="shared" si="162"/>
        <v>16.73</v>
      </c>
      <c r="L2083" s="74">
        <f t="shared" si="163"/>
        <v>16.45</v>
      </c>
      <c r="M2083" s="74">
        <f t="shared" si="164"/>
        <v>16.59</v>
      </c>
      <c r="N2083" s="74"/>
    </row>
    <row r="2084" spans="1:14" x14ac:dyDescent="0.25">
      <c r="A2084">
        <v>2069</v>
      </c>
      <c r="B2084" s="225">
        <v>38495</v>
      </c>
      <c r="C2084" s="74">
        <v>2.34</v>
      </c>
      <c r="D2084" s="74">
        <v>2.44</v>
      </c>
      <c r="E2084" s="74">
        <v>2.2999999999999998</v>
      </c>
      <c r="F2084" s="74">
        <v>2.38</v>
      </c>
      <c r="G2084" s="75">
        <v>1947100</v>
      </c>
      <c r="H2084" s="74">
        <v>16.66</v>
      </c>
      <c r="I2084" s="81">
        <f t="shared" si="160"/>
        <v>7</v>
      </c>
      <c r="J2084" s="74">
        <f t="shared" si="161"/>
        <v>16.38</v>
      </c>
      <c r="K2084" s="74">
        <f t="shared" si="162"/>
        <v>17.079999999999998</v>
      </c>
      <c r="L2084" s="74">
        <f t="shared" si="163"/>
        <v>16.100000000000001</v>
      </c>
      <c r="M2084" s="74">
        <f t="shared" si="164"/>
        <v>16.66</v>
      </c>
      <c r="N2084" s="74"/>
    </row>
    <row r="2085" spans="1:14" x14ac:dyDescent="0.25">
      <c r="A2085">
        <v>2070</v>
      </c>
      <c r="B2085" s="225">
        <v>38492</v>
      </c>
      <c r="C2085" s="74">
        <v>2.2599999999999998</v>
      </c>
      <c r="D2085" s="74">
        <v>2.2999999999999998</v>
      </c>
      <c r="E2085" s="74">
        <v>2.17</v>
      </c>
      <c r="F2085" s="74">
        <v>2.25</v>
      </c>
      <c r="G2085" s="75">
        <v>990300</v>
      </c>
      <c r="H2085" s="74">
        <v>15.75</v>
      </c>
      <c r="I2085" s="81">
        <f t="shared" si="160"/>
        <v>7</v>
      </c>
      <c r="J2085" s="74">
        <f t="shared" si="161"/>
        <v>15.82</v>
      </c>
      <c r="K2085" s="74">
        <f t="shared" si="162"/>
        <v>16.100000000000001</v>
      </c>
      <c r="L2085" s="74">
        <f t="shared" si="163"/>
        <v>15.19</v>
      </c>
      <c r="M2085" s="74">
        <f t="shared" si="164"/>
        <v>15.75</v>
      </c>
      <c r="N2085" s="74"/>
    </row>
    <row r="2086" spans="1:14" x14ac:dyDescent="0.25">
      <c r="A2086">
        <v>2071</v>
      </c>
      <c r="B2086" s="225">
        <v>38491</v>
      </c>
      <c r="C2086" s="74">
        <v>2.15</v>
      </c>
      <c r="D2086" s="74">
        <v>2.31</v>
      </c>
      <c r="E2086" s="74">
        <v>2.15</v>
      </c>
      <c r="F2086" s="74">
        <v>2.2400000000000002</v>
      </c>
      <c r="G2086" s="75">
        <v>1461400</v>
      </c>
      <c r="H2086" s="74">
        <v>15.68</v>
      </c>
      <c r="I2086" s="81">
        <f t="shared" si="160"/>
        <v>6.9999999999999991</v>
      </c>
      <c r="J2086" s="74">
        <f t="shared" si="161"/>
        <v>15.05</v>
      </c>
      <c r="K2086" s="74">
        <f t="shared" si="162"/>
        <v>16.170000000000002</v>
      </c>
      <c r="L2086" s="74">
        <f t="shared" si="163"/>
        <v>15.05</v>
      </c>
      <c r="M2086" s="74">
        <f t="shared" si="164"/>
        <v>15.68</v>
      </c>
      <c r="N2086" s="74"/>
    </row>
    <row r="2087" spans="1:14" x14ac:dyDescent="0.25">
      <c r="A2087">
        <v>2072</v>
      </c>
      <c r="B2087" s="225">
        <v>38490</v>
      </c>
      <c r="C2087" s="74">
        <v>2.1800000000000002</v>
      </c>
      <c r="D2087" s="74">
        <v>2.19</v>
      </c>
      <c r="E2087" s="74">
        <v>2.11</v>
      </c>
      <c r="F2087" s="74">
        <v>2.15</v>
      </c>
      <c r="G2087" s="75">
        <v>1281100</v>
      </c>
      <c r="H2087" s="74">
        <v>15.05</v>
      </c>
      <c r="I2087" s="81">
        <f t="shared" si="160"/>
        <v>7.0000000000000009</v>
      </c>
      <c r="J2087" s="74">
        <f t="shared" si="161"/>
        <v>15.26</v>
      </c>
      <c r="K2087" s="74">
        <f t="shared" si="162"/>
        <v>15.33</v>
      </c>
      <c r="L2087" s="74">
        <f t="shared" si="163"/>
        <v>14.77</v>
      </c>
      <c r="M2087" s="74">
        <f t="shared" si="164"/>
        <v>15.05</v>
      </c>
      <c r="N2087" s="74"/>
    </row>
    <row r="2088" spans="1:14" x14ac:dyDescent="0.25">
      <c r="A2088">
        <v>2073</v>
      </c>
      <c r="B2088" s="225">
        <v>38489</v>
      </c>
      <c r="C2088" s="74">
        <v>2.11</v>
      </c>
      <c r="D2088" s="74">
        <v>2.1800000000000002</v>
      </c>
      <c r="E2088" s="74">
        <v>2.06</v>
      </c>
      <c r="F2088" s="74">
        <v>2.1800000000000002</v>
      </c>
      <c r="G2088" s="75">
        <v>939000</v>
      </c>
      <c r="H2088" s="74">
        <v>15.26</v>
      </c>
      <c r="I2088" s="81">
        <f t="shared" si="160"/>
        <v>6.9999999999999991</v>
      </c>
      <c r="J2088" s="74">
        <f t="shared" si="161"/>
        <v>14.77</v>
      </c>
      <c r="K2088" s="74">
        <f t="shared" si="162"/>
        <v>15.26</v>
      </c>
      <c r="L2088" s="74">
        <f t="shared" si="163"/>
        <v>14.42</v>
      </c>
      <c r="M2088" s="74">
        <f t="shared" si="164"/>
        <v>15.26</v>
      </c>
      <c r="N2088" s="74"/>
    </row>
    <row r="2089" spans="1:14" x14ac:dyDescent="0.25">
      <c r="A2089">
        <v>2074</v>
      </c>
      <c r="B2089" s="225">
        <v>38488</v>
      </c>
      <c r="C2089" s="74">
        <v>2.1</v>
      </c>
      <c r="D2089" s="74">
        <v>2.12</v>
      </c>
      <c r="E2089" s="74">
        <v>2.0499999999999998</v>
      </c>
      <c r="F2089" s="74">
        <v>2.08</v>
      </c>
      <c r="G2089" s="75">
        <v>658700</v>
      </c>
      <c r="H2089" s="74">
        <v>14.56</v>
      </c>
      <c r="I2089" s="81">
        <f t="shared" si="160"/>
        <v>7</v>
      </c>
      <c r="J2089" s="74">
        <f t="shared" si="161"/>
        <v>14.7</v>
      </c>
      <c r="K2089" s="74">
        <f t="shared" si="162"/>
        <v>14.84</v>
      </c>
      <c r="L2089" s="74">
        <f t="shared" si="163"/>
        <v>14.35</v>
      </c>
      <c r="M2089" s="74">
        <f t="shared" si="164"/>
        <v>14.56</v>
      </c>
      <c r="N2089" s="74"/>
    </row>
    <row r="2090" spans="1:14" x14ac:dyDescent="0.25">
      <c r="A2090">
        <v>2075</v>
      </c>
      <c r="B2090" s="225">
        <v>38485</v>
      </c>
      <c r="C2090" s="74">
        <v>2.06</v>
      </c>
      <c r="D2090" s="74">
        <v>2.11</v>
      </c>
      <c r="E2090" s="74">
        <v>2.0499999999999998</v>
      </c>
      <c r="F2090" s="74">
        <v>2.08</v>
      </c>
      <c r="G2090" s="75">
        <v>569700</v>
      </c>
      <c r="H2090" s="74">
        <v>14.56</v>
      </c>
      <c r="I2090" s="81">
        <f t="shared" si="160"/>
        <v>7</v>
      </c>
      <c r="J2090" s="74">
        <f t="shared" si="161"/>
        <v>14.42</v>
      </c>
      <c r="K2090" s="74">
        <f t="shared" si="162"/>
        <v>14.77</v>
      </c>
      <c r="L2090" s="74">
        <f t="shared" si="163"/>
        <v>14.35</v>
      </c>
      <c r="M2090" s="74">
        <f t="shared" si="164"/>
        <v>14.56</v>
      </c>
      <c r="N2090" s="74"/>
    </row>
    <row r="2091" spans="1:14" x14ac:dyDescent="0.25">
      <c r="A2091">
        <v>2076</v>
      </c>
      <c r="B2091" s="225">
        <v>38484</v>
      </c>
      <c r="C2091" s="74">
        <v>2.13</v>
      </c>
      <c r="D2091" s="74">
        <v>2.15</v>
      </c>
      <c r="E2091" s="74">
        <v>2.06</v>
      </c>
      <c r="F2091" s="74">
        <v>2.08</v>
      </c>
      <c r="G2091" s="75">
        <v>504000</v>
      </c>
      <c r="H2091" s="74">
        <v>14.56</v>
      </c>
      <c r="I2091" s="81">
        <f t="shared" si="160"/>
        <v>7</v>
      </c>
      <c r="J2091" s="74">
        <f t="shared" si="161"/>
        <v>14.91</v>
      </c>
      <c r="K2091" s="74">
        <f t="shared" si="162"/>
        <v>15.05</v>
      </c>
      <c r="L2091" s="74">
        <f t="shared" si="163"/>
        <v>14.42</v>
      </c>
      <c r="M2091" s="74">
        <f t="shared" si="164"/>
        <v>14.56</v>
      </c>
      <c r="N2091" s="74"/>
    </row>
    <row r="2092" spans="1:14" x14ac:dyDescent="0.25">
      <c r="A2092">
        <v>2077</v>
      </c>
      <c r="B2092" s="225">
        <v>38483</v>
      </c>
      <c r="C2092" s="74">
        <v>2.12</v>
      </c>
      <c r="D2092" s="74">
        <v>2.15</v>
      </c>
      <c r="E2092" s="74">
        <v>2.0699999999999998</v>
      </c>
      <c r="F2092" s="74">
        <v>2.13</v>
      </c>
      <c r="G2092" s="75">
        <v>483800</v>
      </c>
      <c r="H2092" s="74">
        <v>14.91</v>
      </c>
      <c r="I2092" s="81">
        <f t="shared" si="160"/>
        <v>7</v>
      </c>
      <c r="J2092" s="74">
        <f t="shared" si="161"/>
        <v>14.84</v>
      </c>
      <c r="K2092" s="74">
        <f t="shared" si="162"/>
        <v>15.05</v>
      </c>
      <c r="L2092" s="74">
        <f t="shared" si="163"/>
        <v>14.49</v>
      </c>
      <c r="M2092" s="74">
        <f t="shared" si="164"/>
        <v>14.91</v>
      </c>
      <c r="N2092" s="74"/>
    </row>
    <row r="2093" spans="1:14" x14ac:dyDescent="0.25">
      <c r="A2093">
        <v>2078</v>
      </c>
      <c r="B2093" s="225">
        <v>38482</v>
      </c>
      <c r="C2093" s="74">
        <v>2.13</v>
      </c>
      <c r="D2093" s="74">
        <v>2.14</v>
      </c>
      <c r="E2093" s="74">
        <v>2.11</v>
      </c>
      <c r="F2093" s="74">
        <v>2.13</v>
      </c>
      <c r="G2093" s="75">
        <v>357400</v>
      </c>
      <c r="H2093" s="74">
        <v>14.91</v>
      </c>
      <c r="I2093" s="81">
        <f t="shared" si="160"/>
        <v>7</v>
      </c>
      <c r="J2093" s="74">
        <f t="shared" si="161"/>
        <v>14.91</v>
      </c>
      <c r="K2093" s="74">
        <f t="shared" si="162"/>
        <v>14.98</v>
      </c>
      <c r="L2093" s="74">
        <f t="shared" si="163"/>
        <v>14.77</v>
      </c>
      <c r="M2093" s="74">
        <f t="shared" si="164"/>
        <v>14.91</v>
      </c>
      <c r="N2093" s="74"/>
    </row>
    <row r="2094" spans="1:14" x14ac:dyDescent="0.25">
      <c r="A2094">
        <v>2079</v>
      </c>
      <c r="B2094" s="225">
        <v>38481</v>
      </c>
      <c r="C2094" s="74">
        <v>2.13</v>
      </c>
      <c r="D2094" s="74">
        <v>2.1800000000000002</v>
      </c>
      <c r="E2094" s="74">
        <v>2.1</v>
      </c>
      <c r="F2094" s="74">
        <v>2.16</v>
      </c>
      <c r="G2094" s="75">
        <v>743200</v>
      </c>
      <c r="H2094" s="74">
        <v>15.12</v>
      </c>
      <c r="I2094" s="81">
        <f t="shared" si="160"/>
        <v>6.9999999999999991</v>
      </c>
      <c r="J2094" s="74">
        <f t="shared" si="161"/>
        <v>14.91</v>
      </c>
      <c r="K2094" s="74">
        <f t="shared" si="162"/>
        <v>15.26</v>
      </c>
      <c r="L2094" s="74">
        <f t="shared" si="163"/>
        <v>14.7</v>
      </c>
      <c r="M2094" s="74">
        <f t="shared" si="164"/>
        <v>15.12</v>
      </c>
      <c r="N2094" s="74"/>
    </row>
    <row r="2095" spans="1:14" x14ac:dyDescent="0.25">
      <c r="A2095">
        <v>2080</v>
      </c>
      <c r="B2095" s="225">
        <v>38478</v>
      </c>
      <c r="C2095" s="74">
        <v>2.16</v>
      </c>
      <c r="D2095" s="74">
        <v>2.19</v>
      </c>
      <c r="E2095" s="74">
        <v>2.11</v>
      </c>
      <c r="F2095" s="74">
        <v>2.14</v>
      </c>
      <c r="G2095" s="75">
        <v>666100</v>
      </c>
      <c r="H2095" s="74">
        <v>14.98</v>
      </c>
      <c r="I2095" s="81">
        <f t="shared" si="160"/>
        <v>7</v>
      </c>
      <c r="J2095" s="74">
        <f t="shared" si="161"/>
        <v>15.12</v>
      </c>
      <c r="K2095" s="74">
        <f t="shared" si="162"/>
        <v>15.33</v>
      </c>
      <c r="L2095" s="74">
        <f t="shared" si="163"/>
        <v>14.77</v>
      </c>
      <c r="M2095" s="74">
        <f t="shared" si="164"/>
        <v>14.98</v>
      </c>
      <c r="N2095" s="74"/>
    </row>
    <row r="2096" spans="1:14" x14ac:dyDescent="0.25">
      <c r="A2096">
        <v>2081</v>
      </c>
      <c r="B2096" s="225">
        <v>38477</v>
      </c>
      <c r="C2096" s="74">
        <v>2.19</v>
      </c>
      <c r="D2096" s="74">
        <v>2.2000000000000002</v>
      </c>
      <c r="E2096" s="74">
        <v>2.12</v>
      </c>
      <c r="F2096" s="74">
        <v>2.14</v>
      </c>
      <c r="G2096" s="75">
        <v>704300</v>
      </c>
      <c r="H2096" s="74">
        <v>14.98</v>
      </c>
      <c r="I2096" s="81">
        <f t="shared" si="160"/>
        <v>7</v>
      </c>
      <c r="J2096" s="74">
        <f t="shared" si="161"/>
        <v>15.33</v>
      </c>
      <c r="K2096" s="74">
        <f t="shared" si="162"/>
        <v>15.4</v>
      </c>
      <c r="L2096" s="74">
        <f t="shared" si="163"/>
        <v>14.84</v>
      </c>
      <c r="M2096" s="74">
        <f t="shared" si="164"/>
        <v>14.98</v>
      </c>
      <c r="N2096" s="74"/>
    </row>
    <row r="2097" spans="1:14" x14ac:dyDescent="0.25">
      <c r="A2097">
        <v>2082</v>
      </c>
      <c r="B2097" s="225">
        <v>38476</v>
      </c>
      <c r="C2097" s="74">
        <v>2.2200000000000002</v>
      </c>
      <c r="D2097" s="74">
        <v>2.25</v>
      </c>
      <c r="E2097" s="74">
        <v>2.15</v>
      </c>
      <c r="F2097" s="74">
        <v>2.19</v>
      </c>
      <c r="G2097" s="75">
        <v>939100</v>
      </c>
      <c r="H2097" s="74">
        <v>15.33</v>
      </c>
      <c r="I2097" s="81">
        <f t="shared" si="160"/>
        <v>7</v>
      </c>
      <c r="J2097" s="74">
        <f t="shared" si="161"/>
        <v>15.54</v>
      </c>
      <c r="K2097" s="74">
        <f t="shared" si="162"/>
        <v>15.75</v>
      </c>
      <c r="L2097" s="74">
        <f t="shared" si="163"/>
        <v>15.05</v>
      </c>
      <c r="M2097" s="74">
        <f t="shared" si="164"/>
        <v>15.33</v>
      </c>
      <c r="N2097" s="74"/>
    </row>
    <row r="2098" spans="1:14" x14ac:dyDescent="0.25">
      <c r="A2098">
        <v>2083</v>
      </c>
      <c r="B2098" s="225">
        <v>38475</v>
      </c>
      <c r="C2098" s="74">
        <v>2.2999999999999998</v>
      </c>
      <c r="D2098" s="74">
        <v>2.34</v>
      </c>
      <c r="E2098" s="74">
        <v>2.17</v>
      </c>
      <c r="F2098" s="74">
        <v>2.2000000000000002</v>
      </c>
      <c r="G2098" s="75">
        <v>1452700</v>
      </c>
      <c r="H2098" s="74">
        <v>15.4</v>
      </c>
      <c r="I2098" s="81">
        <f t="shared" si="160"/>
        <v>7</v>
      </c>
      <c r="J2098" s="74">
        <f t="shared" si="161"/>
        <v>16.100000000000001</v>
      </c>
      <c r="K2098" s="74">
        <f t="shared" si="162"/>
        <v>16.38</v>
      </c>
      <c r="L2098" s="74">
        <f t="shared" si="163"/>
        <v>15.19</v>
      </c>
      <c r="M2098" s="74">
        <f t="shared" si="164"/>
        <v>15.4</v>
      </c>
      <c r="N2098" s="74"/>
    </row>
    <row r="2099" spans="1:14" x14ac:dyDescent="0.25">
      <c r="A2099">
        <v>2084</v>
      </c>
      <c r="B2099" s="225">
        <v>38474</v>
      </c>
      <c r="C2099" s="74">
        <v>2.2999999999999998</v>
      </c>
      <c r="D2099" s="74">
        <v>2.34</v>
      </c>
      <c r="E2099" s="74">
        <v>2.25</v>
      </c>
      <c r="F2099" s="74">
        <v>2.2999999999999998</v>
      </c>
      <c r="G2099" s="75">
        <v>1871800</v>
      </c>
      <c r="H2099" s="74">
        <v>16.100000000000001</v>
      </c>
      <c r="I2099" s="81">
        <f t="shared" si="160"/>
        <v>7.0000000000000009</v>
      </c>
      <c r="J2099" s="74">
        <f t="shared" si="161"/>
        <v>16.100000000000001</v>
      </c>
      <c r="K2099" s="74">
        <f t="shared" si="162"/>
        <v>16.38</v>
      </c>
      <c r="L2099" s="74">
        <f t="shared" si="163"/>
        <v>15.75</v>
      </c>
      <c r="M2099" s="74">
        <f t="shared" si="164"/>
        <v>16.100000000000001</v>
      </c>
      <c r="N2099" s="74"/>
    </row>
    <row r="2100" spans="1:14" x14ac:dyDescent="0.25">
      <c r="A2100">
        <v>2085</v>
      </c>
      <c r="B2100" s="225">
        <v>38471</v>
      </c>
      <c r="C2100" s="74">
        <v>2.12</v>
      </c>
      <c r="D2100" s="74">
        <v>2.31</v>
      </c>
      <c r="E2100" s="74">
        <v>2.0499999999999998</v>
      </c>
      <c r="F2100" s="74">
        <v>2.2999999999999998</v>
      </c>
      <c r="G2100" s="75">
        <v>3320300</v>
      </c>
      <c r="H2100" s="74">
        <v>16.100000000000001</v>
      </c>
      <c r="I2100" s="81">
        <f t="shared" si="160"/>
        <v>7.0000000000000009</v>
      </c>
      <c r="J2100" s="74">
        <f t="shared" si="161"/>
        <v>14.84</v>
      </c>
      <c r="K2100" s="74">
        <f t="shared" si="162"/>
        <v>16.170000000000002</v>
      </c>
      <c r="L2100" s="74">
        <f t="shared" si="163"/>
        <v>14.35</v>
      </c>
      <c r="M2100" s="74">
        <f t="shared" si="164"/>
        <v>16.100000000000001</v>
      </c>
      <c r="N2100" s="74"/>
    </row>
    <row r="2101" spans="1:14" x14ac:dyDescent="0.25">
      <c r="A2101">
        <v>2086</v>
      </c>
      <c r="B2101" s="225">
        <v>38470</v>
      </c>
      <c r="C2101" s="74">
        <v>2.16</v>
      </c>
      <c r="D2101" s="74">
        <v>2.2400000000000002</v>
      </c>
      <c r="E2101" s="74">
        <v>2.0699999999999998</v>
      </c>
      <c r="F2101" s="74">
        <v>2.1</v>
      </c>
      <c r="G2101" s="75">
        <v>5038100</v>
      </c>
      <c r="H2101" s="74">
        <v>14.7</v>
      </c>
      <c r="I2101" s="81">
        <f t="shared" si="160"/>
        <v>6.9999999999999991</v>
      </c>
      <c r="J2101" s="74">
        <f t="shared" si="161"/>
        <v>15.12</v>
      </c>
      <c r="K2101" s="74">
        <f t="shared" si="162"/>
        <v>15.68</v>
      </c>
      <c r="L2101" s="74">
        <f t="shared" si="163"/>
        <v>14.49</v>
      </c>
      <c r="M2101" s="74">
        <f t="shared" si="164"/>
        <v>14.7</v>
      </c>
      <c r="N2101" s="74"/>
    </row>
    <row r="2102" spans="1:14" x14ac:dyDescent="0.25">
      <c r="A2102">
        <v>2087</v>
      </c>
      <c r="B2102" s="225">
        <v>38469</v>
      </c>
      <c r="C2102" s="74">
        <v>1.91</v>
      </c>
      <c r="D2102" s="74">
        <v>2.0299999999999998</v>
      </c>
      <c r="E2102" s="74">
        <v>1.91</v>
      </c>
      <c r="F2102" s="74">
        <v>2.02</v>
      </c>
      <c r="G2102" s="75">
        <v>804900</v>
      </c>
      <c r="H2102" s="74">
        <v>14.14</v>
      </c>
      <c r="I2102" s="81">
        <f t="shared" si="160"/>
        <v>7</v>
      </c>
      <c r="J2102" s="74">
        <f t="shared" si="161"/>
        <v>13.37</v>
      </c>
      <c r="K2102" s="74">
        <f t="shared" si="162"/>
        <v>14.21</v>
      </c>
      <c r="L2102" s="74">
        <f t="shared" si="163"/>
        <v>13.37</v>
      </c>
      <c r="M2102" s="74">
        <f t="shared" si="164"/>
        <v>14.14</v>
      </c>
      <c r="N2102" s="74"/>
    </row>
    <row r="2103" spans="1:14" x14ac:dyDescent="0.25">
      <c r="A2103">
        <v>2088</v>
      </c>
      <c r="B2103" s="225">
        <v>38468</v>
      </c>
      <c r="C2103" s="74">
        <v>2</v>
      </c>
      <c r="D2103" s="74">
        <v>2</v>
      </c>
      <c r="E2103" s="74">
        <v>1.94</v>
      </c>
      <c r="F2103" s="74">
        <v>1.95</v>
      </c>
      <c r="G2103" s="75">
        <v>493800</v>
      </c>
      <c r="H2103" s="74">
        <v>13.65</v>
      </c>
      <c r="I2103" s="81">
        <f t="shared" si="160"/>
        <v>7</v>
      </c>
      <c r="J2103" s="74">
        <f t="shared" si="161"/>
        <v>14</v>
      </c>
      <c r="K2103" s="74">
        <f t="shared" si="162"/>
        <v>14</v>
      </c>
      <c r="L2103" s="74">
        <f t="shared" si="163"/>
        <v>13.58</v>
      </c>
      <c r="M2103" s="74">
        <f t="shared" si="164"/>
        <v>13.65</v>
      </c>
      <c r="N2103" s="74"/>
    </row>
    <row r="2104" spans="1:14" x14ac:dyDescent="0.25">
      <c r="A2104">
        <v>2089</v>
      </c>
      <c r="B2104" s="225">
        <v>38467</v>
      </c>
      <c r="C2104" s="74">
        <v>2.04</v>
      </c>
      <c r="D2104" s="74">
        <v>2.0499999999999998</v>
      </c>
      <c r="E2104" s="74">
        <v>1.98</v>
      </c>
      <c r="F2104" s="74">
        <v>2.0099999999999998</v>
      </c>
      <c r="G2104" s="75">
        <v>1073700</v>
      </c>
      <c r="H2104" s="74">
        <v>14.07</v>
      </c>
      <c r="I2104" s="81">
        <f t="shared" si="160"/>
        <v>7.0000000000000009</v>
      </c>
      <c r="J2104" s="74">
        <f t="shared" si="161"/>
        <v>14.28</v>
      </c>
      <c r="K2104" s="74">
        <f t="shared" si="162"/>
        <v>14.35</v>
      </c>
      <c r="L2104" s="74">
        <f t="shared" si="163"/>
        <v>13.86</v>
      </c>
      <c r="M2104" s="74">
        <f t="shared" si="164"/>
        <v>14.07</v>
      </c>
      <c r="N2104" s="74"/>
    </row>
    <row r="2105" spans="1:14" x14ac:dyDescent="0.25">
      <c r="A2105">
        <v>2090</v>
      </c>
      <c r="B2105" s="225">
        <v>38464</v>
      </c>
      <c r="C2105" s="74">
        <v>2.04</v>
      </c>
      <c r="D2105" s="74">
        <v>2.0499999999999998</v>
      </c>
      <c r="E2105" s="74">
        <v>1.84</v>
      </c>
      <c r="F2105" s="74">
        <v>1.91</v>
      </c>
      <c r="G2105" s="75">
        <v>714800</v>
      </c>
      <c r="H2105" s="74">
        <v>13.37</v>
      </c>
      <c r="I2105" s="81">
        <f t="shared" si="160"/>
        <v>7</v>
      </c>
      <c r="J2105" s="74">
        <f t="shared" si="161"/>
        <v>14.28</v>
      </c>
      <c r="K2105" s="74">
        <f t="shared" si="162"/>
        <v>14.35</v>
      </c>
      <c r="L2105" s="74">
        <f t="shared" si="163"/>
        <v>12.88</v>
      </c>
      <c r="M2105" s="74">
        <f t="shared" si="164"/>
        <v>13.37</v>
      </c>
      <c r="N2105" s="74"/>
    </row>
    <row r="2106" spans="1:14" x14ac:dyDescent="0.25">
      <c r="A2106">
        <v>2091</v>
      </c>
      <c r="B2106" s="225">
        <v>38463</v>
      </c>
      <c r="C2106" s="74">
        <v>2.02</v>
      </c>
      <c r="D2106" s="74">
        <v>2.0499999999999998</v>
      </c>
      <c r="E2106" s="74">
        <v>1.98</v>
      </c>
      <c r="F2106" s="74">
        <v>2.0499999999999998</v>
      </c>
      <c r="G2106" s="75">
        <v>819800</v>
      </c>
      <c r="H2106" s="74">
        <v>14.35</v>
      </c>
      <c r="I2106" s="81">
        <f t="shared" si="160"/>
        <v>7</v>
      </c>
      <c r="J2106" s="74">
        <f t="shared" si="161"/>
        <v>14.14</v>
      </c>
      <c r="K2106" s="74">
        <f t="shared" si="162"/>
        <v>14.35</v>
      </c>
      <c r="L2106" s="74">
        <f t="shared" si="163"/>
        <v>13.86</v>
      </c>
      <c r="M2106" s="74">
        <f t="shared" si="164"/>
        <v>14.35</v>
      </c>
      <c r="N2106" s="74"/>
    </row>
    <row r="2107" spans="1:14" x14ac:dyDescent="0.25">
      <c r="A2107">
        <v>2092</v>
      </c>
      <c r="B2107" s="225">
        <v>38462</v>
      </c>
      <c r="C2107" s="74">
        <v>1.94</v>
      </c>
      <c r="D2107" s="74">
        <v>2.0299999999999998</v>
      </c>
      <c r="E2107" s="74">
        <v>1.94</v>
      </c>
      <c r="F2107" s="74">
        <v>2.02</v>
      </c>
      <c r="G2107" s="75">
        <v>1395100</v>
      </c>
      <c r="H2107" s="74">
        <v>14.14</v>
      </c>
      <c r="I2107" s="81">
        <f t="shared" si="160"/>
        <v>7</v>
      </c>
      <c r="J2107" s="74">
        <f t="shared" si="161"/>
        <v>13.58</v>
      </c>
      <c r="K2107" s="74">
        <f t="shared" si="162"/>
        <v>14.21</v>
      </c>
      <c r="L2107" s="74">
        <f t="shared" si="163"/>
        <v>13.58</v>
      </c>
      <c r="M2107" s="74">
        <f t="shared" si="164"/>
        <v>14.14</v>
      </c>
      <c r="N2107" s="74"/>
    </row>
    <row r="2108" spans="1:14" x14ac:dyDescent="0.25">
      <c r="A2108">
        <v>2093</v>
      </c>
      <c r="B2108" s="225">
        <v>38461</v>
      </c>
      <c r="C2108" s="74">
        <v>1.97</v>
      </c>
      <c r="D2108" s="74">
        <v>1.97</v>
      </c>
      <c r="E2108" s="74">
        <v>1.92</v>
      </c>
      <c r="F2108" s="74">
        <v>1.95</v>
      </c>
      <c r="G2108" s="75">
        <v>731400</v>
      </c>
      <c r="H2108" s="74">
        <v>13.65</v>
      </c>
      <c r="I2108" s="81">
        <f t="shared" si="160"/>
        <v>7</v>
      </c>
      <c r="J2108" s="74">
        <f t="shared" si="161"/>
        <v>13.79</v>
      </c>
      <c r="K2108" s="74">
        <f t="shared" si="162"/>
        <v>13.79</v>
      </c>
      <c r="L2108" s="74">
        <f t="shared" si="163"/>
        <v>13.44</v>
      </c>
      <c r="M2108" s="74">
        <f t="shared" si="164"/>
        <v>13.65</v>
      </c>
      <c r="N2108" s="74"/>
    </row>
    <row r="2109" spans="1:14" x14ac:dyDescent="0.25">
      <c r="A2109">
        <v>2094</v>
      </c>
      <c r="B2109" s="225">
        <v>38460</v>
      </c>
      <c r="C2109" s="74">
        <v>1.87</v>
      </c>
      <c r="D2109" s="74">
        <v>1.96</v>
      </c>
      <c r="E2109" s="74">
        <v>1.79</v>
      </c>
      <c r="F2109" s="74">
        <v>1.9</v>
      </c>
      <c r="G2109" s="75">
        <v>3156400</v>
      </c>
      <c r="H2109" s="74">
        <v>13.3</v>
      </c>
      <c r="I2109" s="81">
        <f t="shared" si="160"/>
        <v>7.0000000000000009</v>
      </c>
      <c r="J2109" s="74">
        <f t="shared" si="161"/>
        <v>13.09</v>
      </c>
      <c r="K2109" s="74">
        <f t="shared" si="162"/>
        <v>13.72</v>
      </c>
      <c r="L2109" s="74">
        <f t="shared" si="163"/>
        <v>12.53</v>
      </c>
      <c r="M2109" s="74">
        <f t="shared" si="164"/>
        <v>13.3</v>
      </c>
      <c r="N2109" s="74"/>
    </row>
    <row r="2110" spans="1:14" x14ac:dyDescent="0.25">
      <c r="A2110">
        <v>2095</v>
      </c>
      <c r="B2110" s="225">
        <v>38457</v>
      </c>
      <c r="C2110" s="74">
        <v>1.87</v>
      </c>
      <c r="D2110" s="74">
        <v>1.93</v>
      </c>
      <c r="E2110" s="74">
        <v>1.82</v>
      </c>
      <c r="F2110" s="74">
        <v>1.92</v>
      </c>
      <c r="G2110" s="75">
        <v>830200</v>
      </c>
      <c r="H2110" s="74">
        <v>13.44</v>
      </c>
      <c r="I2110" s="81">
        <f t="shared" si="160"/>
        <v>7</v>
      </c>
      <c r="J2110" s="74">
        <f t="shared" si="161"/>
        <v>13.09</v>
      </c>
      <c r="K2110" s="74">
        <f t="shared" si="162"/>
        <v>13.51</v>
      </c>
      <c r="L2110" s="74">
        <f t="shared" si="163"/>
        <v>12.74</v>
      </c>
      <c r="M2110" s="74">
        <f t="shared" si="164"/>
        <v>13.44</v>
      </c>
      <c r="N2110" s="74"/>
    </row>
    <row r="2111" spans="1:14" x14ac:dyDescent="0.25">
      <c r="A2111">
        <v>2096</v>
      </c>
      <c r="B2111" s="225">
        <v>38456</v>
      </c>
      <c r="C2111" s="74">
        <v>1.88</v>
      </c>
      <c r="D2111" s="74">
        <v>1.89</v>
      </c>
      <c r="E2111" s="74">
        <v>1.8</v>
      </c>
      <c r="F2111" s="74">
        <v>1.88</v>
      </c>
      <c r="G2111" s="75">
        <v>835800</v>
      </c>
      <c r="H2111" s="74">
        <v>13.16</v>
      </c>
      <c r="I2111" s="81">
        <f t="shared" si="160"/>
        <v>7.0000000000000009</v>
      </c>
      <c r="J2111" s="74">
        <f t="shared" si="161"/>
        <v>13.16</v>
      </c>
      <c r="K2111" s="74">
        <f t="shared" si="162"/>
        <v>13.23</v>
      </c>
      <c r="L2111" s="74">
        <f t="shared" si="163"/>
        <v>12.6</v>
      </c>
      <c r="M2111" s="74">
        <f t="shared" si="164"/>
        <v>13.16</v>
      </c>
      <c r="N2111" s="74"/>
    </row>
    <row r="2112" spans="1:14" x14ac:dyDescent="0.25">
      <c r="A2112">
        <v>2097</v>
      </c>
      <c r="B2112" s="225">
        <v>38455</v>
      </c>
      <c r="C2112" s="74">
        <v>1.84</v>
      </c>
      <c r="D2112" s="74">
        <v>1.91</v>
      </c>
      <c r="E2112" s="74">
        <v>1.82</v>
      </c>
      <c r="F2112" s="74">
        <v>1.87</v>
      </c>
      <c r="G2112" s="75">
        <v>972700</v>
      </c>
      <c r="H2112" s="74">
        <v>13.09</v>
      </c>
      <c r="I2112" s="81">
        <f t="shared" si="160"/>
        <v>6.9999999999999991</v>
      </c>
      <c r="J2112" s="74">
        <f t="shared" si="161"/>
        <v>12.88</v>
      </c>
      <c r="K2112" s="74">
        <f t="shared" si="162"/>
        <v>13.37</v>
      </c>
      <c r="L2112" s="74">
        <f t="shared" si="163"/>
        <v>12.74</v>
      </c>
      <c r="M2112" s="74">
        <f t="shared" si="164"/>
        <v>13.09</v>
      </c>
      <c r="N2112" s="74"/>
    </row>
    <row r="2113" spans="1:14" x14ac:dyDescent="0.25">
      <c r="A2113">
        <v>2098</v>
      </c>
      <c r="B2113" s="225">
        <v>38454</v>
      </c>
      <c r="C2113" s="74">
        <v>1.98</v>
      </c>
      <c r="D2113" s="74">
        <v>1.99</v>
      </c>
      <c r="E2113" s="74">
        <v>1.84</v>
      </c>
      <c r="F2113" s="74">
        <v>1.9</v>
      </c>
      <c r="G2113" s="75">
        <v>1208300</v>
      </c>
      <c r="H2113" s="74">
        <v>13.3</v>
      </c>
      <c r="I2113" s="81">
        <f t="shared" si="160"/>
        <v>7.0000000000000009</v>
      </c>
      <c r="J2113" s="74">
        <f t="shared" si="161"/>
        <v>13.86</v>
      </c>
      <c r="K2113" s="74">
        <f t="shared" si="162"/>
        <v>13.93</v>
      </c>
      <c r="L2113" s="74">
        <f t="shared" si="163"/>
        <v>12.88</v>
      </c>
      <c r="M2113" s="74">
        <f t="shared" si="164"/>
        <v>13.3</v>
      </c>
      <c r="N2113" s="74"/>
    </row>
    <row r="2114" spans="1:14" x14ac:dyDescent="0.25">
      <c r="A2114">
        <v>2099</v>
      </c>
      <c r="B2114" s="225">
        <v>38453</v>
      </c>
      <c r="C2114" s="74">
        <v>1.93</v>
      </c>
      <c r="D2114" s="74">
        <v>2</v>
      </c>
      <c r="E2114" s="74">
        <v>1.9</v>
      </c>
      <c r="F2114" s="74">
        <v>1.98</v>
      </c>
      <c r="G2114" s="75">
        <v>1283800</v>
      </c>
      <c r="H2114" s="74">
        <v>13.86</v>
      </c>
      <c r="I2114" s="81">
        <f t="shared" si="160"/>
        <v>7</v>
      </c>
      <c r="J2114" s="74">
        <f t="shared" si="161"/>
        <v>13.51</v>
      </c>
      <c r="K2114" s="74">
        <f t="shared" si="162"/>
        <v>14</v>
      </c>
      <c r="L2114" s="74">
        <f t="shared" si="163"/>
        <v>13.3</v>
      </c>
      <c r="M2114" s="74">
        <f t="shared" si="164"/>
        <v>13.86</v>
      </c>
      <c r="N2114" s="74"/>
    </row>
    <row r="2115" spans="1:14" x14ac:dyDescent="0.25">
      <c r="A2115">
        <v>2100</v>
      </c>
      <c r="B2115" s="225">
        <v>38450</v>
      </c>
      <c r="C2115" s="74">
        <v>1.88</v>
      </c>
      <c r="D2115" s="74">
        <v>1.92</v>
      </c>
      <c r="E2115" s="74">
        <v>1.85</v>
      </c>
      <c r="F2115" s="74">
        <v>1.91</v>
      </c>
      <c r="G2115" s="75">
        <v>1712500</v>
      </c>
      <c r="H2115" s="74">
        <v>13.37</v>
      </c>
      <c r="I2115" s="81">
        <f t="shared" si="160"/>
        <v>7</v>
      </c>
      <c r="J2115" s="74">
        <f t="shared" si="161"/>
        <v>13.16</v>
      </c>
      <c r="K2115" s="74">
        <f t="shared" si="162"/>
        <v>13.44</v>
      </c>
      <c r="L2115" s="74">
        <f t="shared" si="163"/>
        <v>12.95</v>
      </c>
      <c r="M2115" s="74">
        <f t="shared" si="164"/>
        <v>13.37</v>
      </c>
      <c r="N2115" s="74"/>
    </row>
    <row r="2116" spans="1:14" x14ac:dyDescent="0.25">
      <c r="A2116">
        <v>2101</v>
      </c>
      <c r="B2116" s="225">
        <v>38449</v>
      </c>
      <c r="C2116" s="74">
        <v>1.79</v>
      </c>
      <c r="D2116" s="74">
        <v>1.88</v>
      </c>
      <c r="E2116" s="74">
        <v>1.76</v>
      </c>
      <c r="F2116" s="74">
        <v>1.88</v>
      </c>
      <c r="G2116" s="75">
        <v>1169700</v>
      </c>
      <c r="H2116" s="74">
        <v>13.16</v>
      </c>
      <c r="I2116" s="81">
        <f t="shared" si="160"/>
        <v>7.0000000000000009</v>
      </c>
      <c r="J2116" s="74">
        <f t="shared" si="161"/>
        <v>12.53</v>
      </c>
      <c r="K2116" s="74">
        <f t="shared" si="162"/>
        <v>13.16</v>
      </c>
      <c r="L2116" s="74">
        <f t="shared" si="163"/>
        <v>12.32</v>
      </c>
      <c r="M2116" s="74">
        <f t="shared" si="164"/>
        <v>13.16</v>
      </c>
      <c r="N2116" s="74"/>
    </row>
    <row r="2117" spans="1:14" x14ac:dyDescent="0.25">
      <c r="A2117">
        <v>2102</v>
      </c>
      <c r="B2117" s="225">
        <v>38448</v>
      </c>
      <c r="C2117" s="74">
        <v>1.73</v>
      </c>
      <c r="D2117" s="74">
        <v>1.8</v>
      </c>
      <c r="E2117" s="74">
        <v>1.72</v>
      </c>
      <c r="F2117" s="74">
        <v>1.76</v>
      </c>
      <c r="G2117" s="75">
        <v>2317400</v>
      </c>
      <c r="H2117" s="74">
        <v>12.32</v>
      </c>
      <c r="I2117" s="81">
        <f t="shared" si="160"/>
        <v>7</v>
      </c>
      <c r="J2117" s="74">
        <f t="shared" si="161"/>
        <v>12.11</v>
      </c>
      <c r="K2117" s="74">
        <f t="shared" si="162"/>
        <v>12.6</v>
      </c>
      <c r="L2117" s="74">
        <f t="shared" si="163"/>
        <v>12.04</v>
      </c>
      <c r="M2117" s="74">
        <f t="shared" si="164"/>
        <v>12.32</v>
      </c>
      <c r="N2117" s="74"/>
    </row>
    <row r="2118" spans="1:14" x14ac:dyDescent="0.25">
      <c r="A2118">
        <v>2103</v>
      </c>
      <c r="B2118" s="225">
        <v>38447</v>
      </c>
      <c r="C2118" s="74">
        <v>1.69</v>
      </c>
      <c r="D2118" s="74">
        <v>1.73</v>
      </c>
      <c r="E2118" s="74">
        <v>1.65</v>
      </c>
      <c r="F2118" s="74">
        <v>1.7</v>
      </c>
      <c r="G2118" s="75">
        <v>1340700</v>
      </c>
      <c r="H2118" s="74">
        <v>11.9</v>
      </c>
      <c r="I2118" s="81">
        <f t="shared" si="160"/>
        <v>7</v>
      </c>
      <c r="J2118" s="74">
        <f t="shared" si="161"/>
        <v>11.83</v>
      </c>
      <c r="K2118" s="74">
        <f t="shared" si="162"/>
        <v>12.11</v>
      </c>
      <c r="L2118" s="74">
        <f t="shared" si="163"/>
        <v>11.55</v>
      </c>
      <c r="M2118" s="74">
        <f t="shared" si="164"/>
        <v>11.9</v>
      </c>
      <c r="N2118" s="74"/>
    </row>
    <row r="2119" spans="1:14" x14ac:dyDescent="0.25">
      <c r="A2119">
        <v>2104</v>
      </c>
      <c r="B2119" s="225">
        <v>38446</v>
      </c>
      <c r="C2119" s="74">
        <v>1.72</v>
      </c>
      <c r="D2119" s="74">
        <v>1.75</v>
      </c>
      <c r="E2119" s="74">
        <v>1.65</v>
      </c>
      <c r="F2119" s="74">
        <v>1.69</v>
      </c>
      <c r="G2119" s="75">
        <v>919900</v>
      </c>
      <c r="H2119" s="74">
        <v>11.83</v>
      </c>
      <c r="I2119" s="81">
        <f t="shared" si="160"/>
        <v>7</v>
      </c>
      <c r="J2119" s="74">
        <f t="shared" si="161"/>
        <v>12.04</v>
      </c>
      <c r="K2119" s="74">
        <f t="shared" si="162"/>
        <v>12.25</v>
      </c>
      <c r="L2119" s="74">
        <f t="shared" si="163"/>
        <v>11.55</v>
      </c>
      <c r="M2119" s="74">
        <f t="shared" si="164"/>
        <v>11.83</v>
      </c>
      <c r="N2119" s="74"/>
    </row>
    <row r="2120" spans="1:14" x14ac:dyDescent="0.25">
      <c r="A2120">
        <v>2105</v>
      </c>
      <c r="B2120" s="225">
        <v>38443</v>
      </c>
      <c r="C2120" s="74">
        <v>1.76</v>
      </c>
      <c r="D2120" s="74">
        <v>1.81</v>
      </c>
      <c r="E2120" s="74">
        <v>1.67</v>
      </c>
      <c r="F2120" s="74">
        <v>1.7</v>
      </c>
      <c r="G2120" s="75">
        <v>1125300</v>
      </c>
      <c r="H2120" s="74">
        <v>11.9</v>
      </c>
      <c r="I2120" s="81">
        <f t="shared" si="160"/>
        <v>7</v>
      </c>
      <c r="J2120" s="74">
        <f t="shared" si="161"/>
        <v>12.32</v>
      </c>
      <c r="K2120" s="74">
        <f t="shared" si="162"/>
        <v>12.67</v>
      </c>
      <c r="L2120" s="74">
        <f t="shared" si="163"/>
        <v>11.69</v>
      </c>
      <c r="M2120" s="74">
        <f t="shared" si="164"/>
        <v>11.9</v>
      </c>
      <c r="N2120" s="74"/>
    </row>
    <row r="2121" spans="1:14" x14ac:dyDescent="0.25">
      <c r="A2121">
        <v>2106</v>
      </c>
      <c r="B2121" s="225">
        <v>38442</v>
      </c>
      <c r="C2121" s="74">
        <v>1.72</v>
      </c>
      <c r="D2121" s="74">
        <v>1.72</v>
      </c>
      <c r="E2121" s="74">
        <v>1.64</v>
      </c>
      <c r="F2121" s="74">
        <v>1.72</v>
      </c>
      <c r="G2121" s="75">
        <v>1922900</v>
      </c>
      <c r="H2121" s="74">
        <v>12.04</v>
      </c>
      <c r="I2121" s="81">
        <f t="shared" si="160"/>
        <v>7</v>
      </c>
      <c r="J2121" s="74">
        <f t="shared" si="161"/>
        <v>12.04</v>
      </c>
      <c r="K2121" s="74">
        <f t="shared" si="162"/>
        <v>12.04</v>
      </c>
      <c r="L2121" s="74">
        <f t="shared" si="163"/>
        <v>11.48</v>
      </c>
      <c r="M2121" s="74">
        <f t="shared" si="164"/>
        <v>12.04</v>
      </c>
      <c r="N2121" s="74"/>
    </row>
    <row r="2122" spans="1:14" x14ac:dyDescent="0.25">
      <c r="A2122">
        <v>2107</v>
      </c>
      <c r="B2122" s="225">
        <v>38441</v>
      </c>
      <c r="C2122" s="74">
        <v>1.72</v>
      </c>
      <c r="D2122" s="74">
        <v>1.75</v>
      </c>
      <c r="E2122" s="74">
        <v>1.7</v>
      </c>
      <c r="F2122" s="74">
        <v>1.72</v>
      </c>
      <c r="G2122" s="75">
        <v>1328000</v>
      </c>
      <c r="H2122" s="74">
        <v>12.04</v>
      </c>
      <c r="I2122" s="81">
        <f t="shared" si="160"/>
        <v>7</v>
      </c>
      <c r="J2122" s="74">
        <f t="shared" si="161"/>
        <v>12.04</v>
      </c>
      <c r="K2122" s="74">
        <f t="shared" si="162"/>
        <v>12.25</v>
      </c>
      <c r="L2122" s="74">
        <f t="shared" si="163"/>
        <v>11.9</v>
      </c>
      <c r="M2122" s="74">
        <f t="shared" si="164"/>
        <v>12.04</v>
      </c>
      <c r="N2122" s="74"/>
    </row>
    <row r="2123" spans="1:14" x14ac:dyDescent="0.25">
      <c r="A2123">
        <v>2108</v>
      </c>
      <c r="B2123" s="225">
        <v>38440</v>
      </c>
      <c r="C2123" s="74">
        <v>1.75</v>
      </c>
      <c r="D2123" s="74">
        <v>1.78</v>
      </c>
      <c r="E2123" s="74">
        <v>1.71</v>
      </c>
      <c r="F2123" s="74">
        <v>1.72</v>
      </c>
      <c r="G2123" s="75">
        <v>1052500</v>
      </c>
      <c r="H2123" s="74">
        <v>12.04</v>
      </c>
      <c r="I2123" s="81">
        <f t="shared" si="160"/>
        <v>7</v>
      </c>
      <c r="J2123" s="74">
        <f t="shared" si="161"/>
        <v>12.25</v>
      </c>
      <c r="K2123" s="74">
        <f t="shared" si="162"/>
        <v>12.46</v>
      </c>
      <c r="L2123" s="74">
        <f t="shared" si="163"/>
        <v>11.97</v>
      </c>
      <c r="M2123" s="74">
        <f t="shared" si="164"/>
        <v>12.04</v>
      </c>
      <c r="N2123" s="74"/>
    </row>
    <row r="2124" spans="1:14" x14ac:dyDescent="0.25">
      <c r="A2124">
        <v>2109</v>
      </c>
      <c r="B2124" s="225">
        <v>38439</v>
      </c>
      <c r="C2124" s="74">
        <v>1.82</v>
      </c>
      <c r="D2124" s="74">
        <v>1.84</v>
      </c>
      <c r="E2124" s="74">
        <v>1.76</v>
      </c>
      <c r="F2124" s="74">
        <v>1.76</v>
      </c>
      <c r="G2124" s="75">
        <v>872400</v>
      </c>
      <c r="H2124" s="74">
        <v>12.32</v>
      </c>
      <c r="I2124" s="81">
        <f t="shared" si="160"/>
        <v>7</v>
      </c>
      <c r="J2124" s="74">
        <f t="shared" si="161"/>
        <v>12.74</v>
      </c>
      <c r="K2124" s="74">
        <f t="shared" si="162"/>
        <v>12.88</v>
      </c>
      <c r="L2124" s="74">
        <f t="shared" si="163"/>
        <v>12.32</v>
      </c>
      <c r="M2124" s="74">
        <f t="shared" si="164"/>
        <v>12.32</v>
      </c>
      <c r="N2124" s="74"/>
    </row>
    <row r="2125" spans="1:14" x14ac:dyDescent="0.25">
      <c r="A2125">
        <v>2110</v>
      </c>
      <c r="B2125" s="225">
        <v>38435</v>
      </c>
      <c r="C2125" s="74">
        <v>1.86</v>
      </c>
      <c r="D2125" s="74">
        <v>1.87</v>
      </c>
      <c r="E2125" s="74">
        <v>1.81</v>
      </c>
      <c r="F2125" s="74">
        <v>1.82</v>
      </c>
      <c r="G2125" s="75">
        <v>589500</v>
      </c>
      <c r="H2125" s="74">
        <v>12.74</v>
      </c>
      <c r="I2125" s="81">
        <f t="shared" si="160"/>
        <v>7</v>
      </c>
      <c r="J2125" s="74">
        <f t="shared" si="161"/>
        <v>13.02</v>
      </c>
      <c r="K2125" s="74">
        <f t="shared" si="162"/>
        <v>13.09</v>
      </c>
      <c r="L2125" s="74">
        <f t="shared" si="163"/>
        <v>12.67</v>
      </c>
      <c r="M2125" s="74">
        <f t="shared" si="164"/>
        <v>12.74</v>
      </c>
      <c r="N2125" s="74"/>
    </row>
    <row r="2126" spans="1:14" x14ac:dyDescent="0.25">
      <c r="A2126">
        <v>2111</v>
      </c>
      <c r="B2126" s="225">
        <v>38434</v>
      </c>
      <c r="C2126" s="74">
        <v>1.92</v>
      </c>
      <c r="D2126" s="74">
        <v>1.93</v>
      </c>
      <c r="E2126" s="74">
        <v>1.83</v>
      </c>
      <c r="F2126" s="74">
        <v>1.85</v>
      </c>
      <c r="G2126" s="75">
        <v>811500</v>
      </c>
      <c r="H2126" s="74">
        <v>12.95</v>
      </c>
      <c r="I2126" s="81">
        <f t="shared" si="160"/>
        <v>6.9999999999999991</v>
      </c>
      <c r="J2126" s="74">
        <f t="shared" si="161"/>
        <v>13.44</v>
      </c>
      <c r="K2126" s="74">
        <f t="shared" si="162"/>
        <v>13.51</v>
      </c>
      <c r="L2126" s="74">
        <f t="shared" si="163"/>
        <v>12.81</v>
      </c>
      <c r="M2126" s="74">
        <f t="shared" si="164"/>
        <v>12.95</v>
      </c>
      <c r="N2126" s="74"/>
    </row>
    <row r="2127" spans="1:14" x14ac:dyDescent="0.25">
      <c r="A2127">
        <v>2112</v>
      </c>
      <c r="B2127" s="225">
        <v>38433</v>
      </c>
      <c r="C2127" s="74">
        <v>1.94</v>
      </c>
      <c r="D2127" s="74">
        <v>1.96</v>
      </c>
      <c r="E2127" s="74">
        <v>1.89</v>
      </c>
      <c r="F2127" s="74">
        <v>1.89</v>
      </c>
      <c r="G2127" s="75">
        <v>1153600</v>
      </c>
      <c r="H2127" s="74">
        <v>13.23</v>
      </c>
      <c r="I2127" s="81">
        <f t="shared" si="160"/>
        <v>7.0000000000000009</v>
      </c>
      <c r="J2127" s="74">
        <f t="shared" si="161"/>
        <v>13.58</v>
      </c>
      <c r="K2127" s="74">
        <f t="shared" si="162"/>
        <v>13.72</v>
      </c>
      <c r="L2127" s="74">
        <f t="shared" si="163"/>
        <v>13.23</v>
      </c>
      <c r="M2127" s="74">
        <f t="shared" si="164"/>
        <v>13.23</v>
      </c>
      <c r="N2127" s="74"/>
    </row>
    <row r="2128" spans="1:14" x14ac:dyDescent="0.25">
      <c r="A2128">
        <v>2113</v>
      </c>
      <c r="B2128" s="225">
        <v>38432</v>
      </c>
      <c r="C2128" s="74">
        <v>1.86</v>
      </c>
      <c r="D2128" s="74">
        <v>1.97</v>
      </c>
      <c r="E2128" s="74">
        <v>1.83</v>
      </c>
      <c r="F2128" s="74">
        <v>1.95</v>
      </c>
      <c r="G2128" s="75">
        <v>1976000</v>
      </c>
      <c r="H2128" s="74">
        <v>13.65</v>
      </c>
      <c r="I2128" s="81">
        <f t="shared" si="160"/>
        <v>7</v>
      </c>
      <c r="J2128" s="74">
        <f t="shared" si="161"/>
        <v>13.02</v>
      </c>
      <c r="K2128" s="74">
        <f t="shared" si="162"/>
        <v>13.79</v>
      </c>
      <c r="L2128" s="74">
        <f t="shared" si="163"/>
        <v>12.81</v>
      </c>
      <c r="M2128" s="74">
        <f t="shared" si="164"/>
        <v>13.65</v>
      </c>
      <c r="N2128" s="74"/>
    </row>
    <row r="2129" spans="1:14" x14ac:dyDescent="0.25">
      <c r="A2129">
        <v>2114</v>
      </c>
      <c r="B2129" s="225">
        <v>38429</v>
      </c>
      <c r="C2129" s="74">
        <v>1.84</v>
      </c>
      <c r="D2129" s="74">
        <v>1.88</v>
      </c>
      <c r="E2129" s="74">
        <v>1.77</v>
      </c>
      <c r="F2129" s="74">
        <v>1.85</v>
      </c>
      <c r="G2129" s="75">
        <v>2001000</v>
      </c>
      <c r="H2129" s="74">
        <v>12.95</v>
      </c>
      <c r="I2129" s="81">
        <f t="shared" ref="I2129:I2192" si="165">H2129/F2129</f>
        <v>6.9999999999999991</v>
      </c>
      <c r="J2129" s="74">
        <f t="shared" ref="J2129:J2192" si="166">ROUND($I2129*C2129,2)</f>
        <v>12.88</v>
      </c>
      <c r="K2129" s="74">
        <f t="shared" ref="K2129:K2192" si="167">ROUND($I2129*D2129,2)</f>
        <v>13.16</v>
      </c>
      <c r="L2129" s="74">
        <f t="shared" ref="L2129:L2192" si="168">ROUND($I2129*E2129,2)</f>
        <v>12.39</v>
      </c>
      <c r="M2129" s="74">
        <f t="shared" ref="M2129:M2192" si="169">ROUND($I2129*F2129,2)</f>
        <v>12.95</v>
      </c>
      <c r="N2129" s="74"/>
    </row>
    <row r="2130" spans="1:14" x14ac:dyDescent="0.25">
      <c r="A2130">
        <v>2115</v>
      </c>
      <c r="B2130" s="225">
        <v>38428</v>
      </c>
      <c r="C2130" s="74">
        <v>1.89</v>
      </c>
      <c r="D2130" s="74">
        <v>1.91</v>
      </c>
      <c r="E2130" s="74">
        <v>1.82</v>
      </c>
      <c r="F2130" s="74">
        <v>1.85</v>
      </c>
      <c r="G2130" s="75">
        <v>1307500</v>
      </c>
      <c r="H2130" s="74">
        <v>12.95</v>
      </c>
      <c r="I2130" s="81">
        <f t="shared" si="165"/>
        <v>6.9999999999999991</v>
      </c>
      <c r="J2130" s="74">
        <f t="shared" si="166"/>
        <v>13.23</v>
      </c>
      <c r="K2130" s="74">
        <f t="shared" si="167"/>
        <v>13.37</v>
      </c>
      <c r="L2130" s="74">
        <f t="shared" si="168"/>
        <v>12.74</v>
      </c>
      <c r="M2130" s="74">
        <f t="shared" si="169"/>
        <v>12.95</v>
      </c>
      <c r="N2130" s="74"/>
    </row>
    <row r="2131" spans="1:14" x14ac:dyDescent="0.25">
      <c r="A2131">
        <v>2116</v>
      </c>
      <c r="B2131" s="225">
        <v>38427</v>
      </c>
      <c r="C2131" s="74">
        <v>1.89</v>
      </c>
      <c r="D2131" s="74">
        <v>1.95</v>
      </c>
      <c r="E2131" s="74">
        <v>1.88</v>
      </c>
      <c r="F2131" s="74">
        <v>1.9</v>
      </c>
      <c r="G2131" s="75">
        <v>945000</v>
      </c>
      <c r="H2131" s="74">
        <v>13.3</v>
      </c>
      <c r="I2131" s="81">
        <f t="shared" si="165"/>
        <v>7.0000000000000009</v>
      </c>
      <c r="J2131" s="74">
        <f t="shared" si="166"/>
        <v>13.23</v>
      </c>
      <c r="K2131" s="74">
        <f t="shared" si="167"/>
        <v>13.65</v>
      </c>
      <c r="L2131" s="74">
        <f t="shared" si="168"/>
        <v>13.16</v>
      </c>
      <c r="M2131" s="74">
        <f t="shared" si="169"/>
        <v>13.3</v>
      </c>
      <c r="N2131" s="74"/>
    </row>
    <row r="2132" spans="1:14" x14ac:dyDescent="0.25">
      <c r="A2132">
        <v>2117</v>
      </c>
      <c r="B2132" s="225">
        <v>38426</v>
      </c>
      <c r="C2132" s="74">
        <v>1.96</v>
      </c>
      <c r="D2132" s="74">
        <v>1.98</v>
      </c>
      <c r="E2132" s="74">
        <v>1.92</v>
      </c>
      <c r="F2132" s="74">
        <v>1.93</v>
      </c>
      <c r="G2132" s="75">
        <v>872600</v>
      </c>
      <c r="H2132" s="74">
        <v>13.51</v>
      </c>
      <c r="I2132" s="81">
        <f t="shared" si="165"/>
        <v>7</v>
      </c>
      <c r="J2132" s="74">
        <f t="shared" si="166"/>
        <v>13.72</v>
      </c>
      <c r="K2132" s="74">
        <f t="shared" si="167"/>
        <v>13.86</v>
      </c>
      <c r="L2132" s="74">
        <f t="shared" si="168"/>
        <v>13.44</v>
      </c>
      <c r="M2132" s="74">
        <f t="shared" si="169"/>
        <v>13.51</v>
      </c>
      <c r="N2132" s="74"/>
    </row>
    <row r="2133" spans="1:14" x14ac:dyDescent="0.25">
      <c r="A2133">
        <v>2118</v>
      </c>
      <c r="B2133" s="225">
        <v>38425</v>
      </c>
      <c r="C2133" s="74">
        <v>2.0099999999999998</v>
      </c>
      <c r="D2133" s="74">
        <v>2.04</v>
      </c>
      <c r="E2133" s="74">
        <v>1.89</v>
      </c>
      <c r="F2133" s="74">
        <v>1.92</v>
      </c>
      <c r="G2133" s="75">
        <v>2036400</v>
      </c>
      <c r="H2133" s="74">
        <v>13.44</v>
      </c>
      <c r="I2133" s="81">
        <f t="shared" si="165"/>
        <v>7</v>
      </c>
      <c r="J2133" s="74">
        <f t="shared" si="166"/>
        <v>14.07</v>
      </c>
      <c r="K2133" s="74">
        <f t="shared" si="167"/>
        <v>14.28</v>
      </c>
      <c r="L2133" s="74">
        <f t="shared" si="168"/>
        <v>13.23</v>
      </c>
      <c r="M2133" s="74">
        <f t="shared" si="169"/>
        <v>13.44</v>
      </c>
      <c r="N2133" s="74"/>
    </row>
    <row r="2134" spans="1:14" x14ac:dyDescent="0.25">
      <c r="A2134">
        <v>2119</v>
      </c>
      <c r="B2134" s="225">
        <v>38422</v>
      </c>
      <c r="C2134" s="74">
        <v>1.97</v>
      </c>
      <c r="D2134" s="74">
        <v>2.08</v>
      </c>
      <c r="E2134" s="74">
        <v>1.96</v>
      </c>
      <c r="F2134" s="74">
        <v>2</v>
      </c>
      <c r="G2134" s="75">
        <v>2401100</v>
      </c>
      <c r="H2134" s="74">
        <v>14</v>
      </c>
      <c r="I2134" s="81">
        <f t="shared" si="165"/>
        <v>7</v>
      </c>
      <c r="J2134" s="74">
        <f t="shared" si="166"/>
        <v>13.79</v>
      </c>
      <c r="K2134" s="74">
        <f t="shared" si="167"/>
        <v>14.56</v>
      </c>
      <c r="L2134" s="74">
        <f t="shared" si="168"/>
        <v>13.72</v>
      </c>
      <c r="M2134" s="74">
        <f t="shared" si="169"/>
        <v>14</v>
      </c>
      <c r="N2134" s="74"/>
    </row>
    <row r="2135" spans="1:14" x14ac:dyDescent="0.25">
      <c r="A2135">
        <v>2120</v>
      </c>
      <c r="B2135" s="225">
        <v>38421</v>
      </c>
      <c r="C2135" s="74">
        <v>2</v>
      </c>
      <c r="D2135" s="74">
        <v>2.0099999999999998</v>
      </c>
      <c r="E2135" s="74">
        <v>1.93</v>
      </c>
      <c r="F2135" s="74">
        <v>1.94</v>
      </c>
      <c r="G2135" s="75">
        <v>1351900</v>
      </c>
      <c r="H2135" s="74">
        <v>13.58</v>
      </c>
      <c r="I2135" s="81">
        <f t="shared" si="165"/>
        <v>7</v>
      </c>
      <c r="J2135" s="74">
        <f t="shared" si="166"/>
        <v>14</v>
      </c>
      <c r="K2135" s="74">
        <f t="shared" si="167"/>
        <v>14.07</v>
      </c>
      <c r="L2135" s="74">
        <f t="shared" si="168"/>
        <v>13.51</v>
      </c>
      <c r="M2135" s="74">
        <f t="shared" si="169"/>
        <v>13.58</v>
      </c>
      <c r="N2135" s="74"/>
    </row>
    <row r="2136" spans="1:14" x14ac:dyDescent="0.25">
      <c r="A2136">
        <v>2121</v>
      </c>
      <c r="B2136" s="225">
        <v>38420</v>
      </c>
      <c r="C2136" s="74">
        <v>1.94</v>
      </c>
      <c r="D2136" s="74">
        <v>2.1</v>
      </c>
      <c r="E2136" s="74">
        <v>1.93</v>
      </c>
      <c r="F2136" s="74">
        <v>1.99</v>
      </c>
      <c r="G2136" s="75">
        <v>2673000</v>
      </c>
      <c r="H2136" s="74">
        <v>13.93</v>
      </c>
      <c r="I2136" s="81">
        <f t="shared" si="165"/>
        <v>7</v>
      </c>
      <c r="J2136" s="74">
        <f t="shared" si="166"/>
        <v>13.58</v>
      </c>
      <c r="K2136" s="74">
        <f t="shared" si="167"/>
        <v>14.7</v>
      </c>
      <c r="L2136" s="74">
        <f t="shared" si="168"/>
        <v>13.51</v>
      </c>
      <c r="M2136" s="74">
        <f t="shared" si="169"/>
        <v>13.93</v>
      </c>
      <c r="N2136" s="74"/>
    </row>
    <row r="2137" spans="1:14" x14ac:dyDescent="0.25">
      <c r="A2137">
        <v>2122</v>
      </c>
      <c r="B2137" s="225">
        <v>38419</v>
      </c>
      <c r="C2137" s="74">
        <v>2.0099999999999998</v>
      </c>
      <c r="D2137" s="74">
        <v>2.02</v>
      </c>
      <c r="E2137" s="74">
        <v>1.9</v>
      </c>
      <c r="F2137" s="74">
        <v>1.91</v>
      </c>
      <c r="G2137" s="75">
        <v>1122100</v>
      </c>
      <c r="H2137" s="74">
        <v>13.37</v>
      </c>
      <c r="I2137" s="81">
        <f t="shared" si="165"/>
        <v>7</v>
      </c>
      <c r="J2137" s="74">
        <f t="shared" si="166"/>
        <v>14.07</v>
      </c>
      <c r="K2137" s="74">
        <f t="shared" si="167"/>
        <v>14.14</v>
      </c>
      <c r="L2137" s="74">
        <f t="shared" si="168"/>
        <v>13.3</v>
      </c>
      <c r="M2137" s="74">
        <f t="shared" si="169"/>
        <v>13.37</v>
      </c>
      <c r="N2137" s="74"/>
    </row>
    <row r="2138" spans="1:14" x14ac:dyDescent="0.25">
      <c r="A2138">
        <v>2123</v>
      </c>
      <c r="B2138" s="225">
        <v>38418</v>
      </c>
      <c r="C2138" s="74">
        <v>1.99</v>
      </c>
      <c r="D2138" s="74">
        <v>2.02</v>
      </c>
      <c r="E2138" s="74">
        <v>1.98</v>
      </c>
      <c r="F2138" s="74">
        <v>1.99</v>
      </c>
      <c r="G2138" s="75">
        <v>1406300</v>
      </c>
      <c r="H2138" s="74">
        <v>13.93</v>
      </c>
      <c r="I2138" s="81">
        <f t="shared" si="165"/>
        <v>7</v>
      </c>
      <c r="J2138" s="74">
        <f t="shared" si="166"/>
        <v>13.93</v>
      </c>
      <c r="K2138" s="74">
        <f t="shared" si="167"/>
        <v>14.14</v>
      </c>
      <c r="L2138" s="74">
        <f t="shared" si="168"/>
        <v>13.86</v>
      </c>
      <c r="M2138" s="74">
        <f t="shared" si="169"/>
        <v>13.93</v>
      </c>
      <c r="N2138" s="74"/>
    </row>
    <row r="2139" spans="1:14" x14ac:dyDescent="0.25">
      <c r="A2139">
        <v>2124</v>
      </c>
      <c r="B2139" s="225">
        <v>38415</v>
      </c>
      <c r="C2139" s="74">
        <v>2</v>
      </c>
      <c r="D2139" s="74">
        <v>2.0099999999999998</v>
      </c>
      <c r="E2139" s="74">
        <v>1.97</v>
      </c>
      <c r="F2139" s="74">
        <v>1.97</v>
      </c>
      <c r="G2139" s="75">
        <v>1039000</v>
      </c>
      <c r="H2139" s="74">
        <v>13.79</v>
      </c>
      <c r="I2139" s="81">
        <f t="shared" si="165"/>
        <v>7</v>
      </c>
      <c r="J2139" s="74">
        <f t="shared" si="166"/>
        <v>14</v>
      </c>
      <c r="K2139" s="74">
        <f t="shared" si="167"/>
        <v>14.07</v>
      </c>
      <c r="L2139" s="74">
        <f t="shared" si="168"/>
        <v>13.79</v>
      </c>
      <c r="M2139" s="74">
        <f t="shared" si="169"/>
        <v>13.79</v>
      </c>
      <c r="N2139" s="74"/>
    </row>
    <row r="2140" spans="1:14" x14ac:dyDescent="0.25">
      <c r="A2140">
        <v>2125</v>
      </c>
      <c r="B2140" s="225">
        <v>38414</v>
      </c>
      <c r="C2140" s="74">
        <v>2.0299999999999998</v>
      </c>
      <c r="D2140" s="74">
        <v>2.0299999999999998</v>
      </c>
      <c r="E2140" s="74">
        <v>1.98</v>
      </c>
      <c r="F2140" s="74">
        <v>1.98</v>
      </c>
      <c r="G2140" s="75">
        <v>808600</v>
      </c>
      <c r="H2140" s="74">
        <v>13.86</v>
      </c>
      <c r="I2140" s="81">
        <f t="shared" si="165"/>
        <v>7</v>
      </c>
      <c r="J2140" s="74">
        <f t="shared" si="166"/>
        <v>14.21</v>
      </c>
      <c r="K2140" s="74">
        <f t="shared" si="167"/>
        <v>14.21</v>
      </c>
      <c r="L2140" s="74">
        <f t="shared" si="168"/>
        <v>13.86</v>
      </c>
      <c r="M2140" s="74">
        <f t="shared" si="169"/>
        <v>13.86</v>
      </c>
      <c r="N2140" s="74"/>
    </row>
    <row r="2141" spans="1:14" x14ac:dyDescent="0.25">
      <c r="A2141">
        <v>2126</v>
      </c>
      <c r="B2141" s="225">
        <v>38413</v>
      </c>
      <c r="C2141" s="74">
        <v>2.0699999999999998</v>
      </c>
      <c r="D2141" s="74">
        <v>2.09</v>
      </c>
      <c r="E2141" s="74">
        <v>1.98</v>
      </c>
      <c r="F2141" s="74">
        <v>2</v>
      </c>
      <c r="G2141" s="75">
        <v>1290800</v>
      </c>
      <c r="H2141" s="74">
        <v>14</v>
      </c>
      <c r="I2141" s="81">
        <f t="shared" si="165"/>
        <v>7</v>
      </c>
      <c r="J2141" s="74">
        <f t="shared" si="166"/>
        <v>14.49</v>
      </c>
      <c r="K2141" s="74">
        <f t="shared" si="167"/>
        <v>14.63</v>
      </c>
      <c r="L2141" s="74">
        <f t="shared" si="168"/>
        <v>13.86</v>
      </c>
      <c r="M2141" s="74">
        <f t="shared" si="169"/>
        <v>14</v>
      </c>
      <c r="N2141" s="74"/>
    </row>
    <row r="2142" spans="1:14" x14ac:dyDescent="0.25">
      <c r="A2142">
        <v>2127</v>
      </c>
      <c r="B2142" s="225">
        <v>38412</v>
      </c>
      <c r="C2142" s="74">
        <v>1.99</v>
      </c>
      <c r="D2142" s="74">
        <v>2.09</v>
      </c>
      <c r="E2142" s="74">
        <v>1.96</v>
      </c>
      <c r="F2142" s="74">
        <v>2.0699999999999998</v>
      </c>
      <c r="G2142" s="75">
        <v>2270700</v>
      </c>
      <c r="H2142" s="74">
        <v>14.49</v>
      </c>
      <c r="I2142" s="81">
        <f t="shared" si="165"/>
        <v>7.0000000000000009</v>
      </c>
      <c r="J2142" s="74">
        <f t="shared" si="166"/>
        <v>13.93</v>
      </c>
      <c r="K2142" s="74">
        <f t="shared" si="167"/>
        <v>14.63</v>
      </c>
      <c r="L2142" s="74">
        <f t="shared" si="168"/>
        <v>13.72</v>
      </c>
      <c r="M2142" s="74">
        <f t="shared" si="169"/>
        <v>14.49</v>
      </c>
      <c r="N2142" s="74"/>
    </row>
    <row r="2143" spans="1:14" x14ac:dyDescent="0.25">
      <c r="A2143">
        <v>2128</v>
      </c>
      <c r="B2143" s="225">
        <v>38411</v>
      </c>
      <c r="C2143" s="74">
        <v>2.06</v>
      </c>
      <c r="D2143" s="74">
        <v>2.09</v>
      </c>
      <c r="E2143" s="74">
        <v>1.95</v>
      </c>
      <c r="F2143" s="74">
        <v>1.98</v>
      </c>
      <c r="G2143" s="75">
        <v>2302400</v>
      </c>
      <c r="H2143" s="74">
        <v>13.86</v>
      </c>
      <c r="I2143" s="81">
        <f t="shared" si="165"/>
        <v>7</v>
      </c>
      <c r="J2143" s="74">
        <f t="shared" si="166"/>
        <v>14.42</v>
      </c>
      <c r="K2143" s="74">
        <f t="shared" si="167"/>
        <v>14.63</v>
      </c>
      <c r="L2143" s="74">
        <f t="shared" si="168"/>
        <v>13.65</v>
      </c>
      <c r="M2143" s="74">
        <f t="shared" si="169"/>
        <v>13.86</v>
      </c>
      <c r="N2143" s="74"/>
    </row>
    <row r="2144" spans="1:14" x14ac:dyDescent="0.25">
      <c r="A2144">
        <v>2129</v>
      </c>
      <c r="B2144" s="225">
        <v>38408</v>
      </c>
      <c r="C2144" s="74">
        <v>2.14</v>
      </c>
      <c r="D2144" s="74">
        <v>2.15</v>
      </c>
      <c r="E2144" s="74">
        <v>2.02</v>
      </c>
      <c r="F2144" s="74">
        <v>2.04</v>
      </c>
      <c r="G2144" s="75">
        <v>3504300</v>
      </c>
      <c r="H2144" s="74">
        <v>14.28</v>
      </c>
      <c r="I2144" s="81">
        <f t="shared" si="165"/>
        <v>7</v>
      </c>
      <c r="J2144" s="74">
        <f t="shared" si="166"/>
        <v>14.98</v>
      </c>
      <c r="K2144" s="74">
        <f t="shared" si="167"/>
        <v>15.05</v>
      </c>
      <c r="L2144" s="74">
        <f t="shared" si="168"/>
        <v>14.14</v>
      </c>
      <c r="M2144" s="74">
        <f t="shared" si="169"/>
        <v>14.28</v>
      </c>
      <c r="N2144" s="74"/>
    </row>
    <row r="2145" spans="1:14" x14ac:dyDescent="0.25">
      <c r="A2145">
        <v>2130</v>
      </c>
      <c r="B2145" s="225">
        <v>38407</v>
      </c>
      <c r="C2145" s="74">
        <v>2.4300000000000002</v>
      </c>
      <c r="D2145" s="74">
        <v>2.44</v>
      </c>
      <c r="E2145" s="74">
        <v>1.94</v>
      </c>
      <c r="F2145" s="74">
        <v>2.13</v>
      </c>
      <c r="G2145" s="75">
        <v>7118200</v>
      </c>
      <c r="H2145" s="74">
        <v>14.91</v>
      </c>
      <c r="I2145" s="81">
        <f t="shared" si="165"/>
        <v>7</v>
      </c>
      <c r="J2145" s="74">
        <f t="shared" si="166"/>
        <v>17.010000000000002</v>
      </c>
      <c r="K2145" s="74">
        <f t="shared" si="167"/>
        <v>17.079999999999998</v>
      </c>
      <c r="L2145" s="74">
        <f t="shared" si="168"/>
        <v>13.58</v>
      </c>
      <c r="M2145" s="74">
        <f t="shared" si="169"/>
        <v>14.91</v>
      </c>
      <c r="N2145" s="74"/>
    </row>
    <row r="2146" spans="1:14" x14ac:dyDescent="0.25">
      <c r="A2146">
        <v>2131</v>
      </c>
      <c r="B2146" s="225">
        <v>38406</v>
      </c>
      <c r="C2146" s="74">
        <v>2.79</v>
      </c>
      <c r="D2146" s="74">
        <v>2.84</v>
      </c>
      <c r="E2146" s="74">
        <v>2.4</v>
      </c>
      <c r="F2146" s="74">
        <v>2.4</v>
      </c>
      <c r="G2146" s="75">
        <v>5619000</v>
      </c>
      <c r="H2146" s="74">
        <v>16.8</v>
      </c>
      <c r="I2146" s="81">
        <f t="shared" si="165"/>
        <v>7.0000000000000009</v>
      </c>
      <c r="J2146" s="74">
        <f t="shared" si="166"/>
        <v>19.53</v>
      </c>
      <c r="K2146" s="74">
        <f t="shared" si="167"/>
        <v>19.88</v>
      </c>
      <c r="L2146" s="74">
        <f t="shared" si="168"/>
        <v>16.8</v>
      </c>
      <c r="M2146" s="74">
        <f t="shared" si="169"/>
        <v>16.8</v>
      </c>
      <c r="N2146" s="74"/>
    </row>
    <row r="2147" spans="1:14" x14ac:dyDescent="0.25">
      <c r="A2147">
        <v>2132</v>
      </c>
      <c r="B2147" s="225">
        <v>38405</v>
      </c>
      <c r="C2147" s="74">
        <v>2.5499999999999998</v>
      </c>
      <c r="D2147" s="74">
        <v>2.76</v>
      </c>
      <c r="E2147" s="74">
        <v>2.5499999999999998</v>
      </c>
      <c r="F2147" s="74">
        <v>2.75</v>
      </c>
      <c r="G2147" s="75">
        <v>2274200</v>
      </c>
      <c r="H2147" s="74">
        <v>19.25</v>
      </c>
      <c r="I2147" s="81">
        <f t="shared" si="165"/>
        <v>7</v>
      </c>
      <c r="J2147" s="74">
        <f t="shared" si="166"/>
        <v>17.850000000000001</v>
      </c>
      <c r="K2147" s="74">
        <f t="shared" si="167"/>
        <v>19.32</v>
      </c>
      <c r="L2147" s="74">
        <f t="shared" si="168"/>
        <v>17.850000000000001</v>
      </c>
      <c r="M2147" s="74">
        <f t="shared" si="169"/>
        <v>19.25</v>
      </c>
      <c r="N2147" s="74"/>
    </row>
    <row r="2148" spans="1:14" x14ac:dyDescent="0.25">
      <c r="A2148">
        <v>2133</v>
      </c>
      <c r="B2148" s="225">
        <v>38401</v>
      </c>
      <c r="C2148" s="74">
        <v>2.61</v>
      </c>
      <c r="D2148" s="74">
        <v>2.69</v>
      </c>
      <c r="E2148" s="74">
        <v>2.5499999999999998</v>
      </c>
      <c r="F2148" s="74">
        <v>2.5499999999999998</v>
      </c>
      <c r="G2148" s="75">
        <v>765300</v>
      </c>
      <c r="H2148" s="74">
        <v>17.850000000000001</v>
      </c>
      <c r="I2148" s="81">
        <f t="shared" si="165"/>
        <v>7.0000000000000009</v>
      </c>
      <c r="J2148" s="74">
        <f t="shared" si="166"/>
        <v>18.27</v>
      </c>
      <c r="K2148" s="74">
        <f t="shared" si="167"/>
        <v>18.829999999999998</v>
      </c>
      <c r="L2148" s="74">
        <f t="shared" si="168"/>
        <v>17.850000000000001</v>
      </c>
      <c r="M2148" s="74">
        <f t="shared" si="169"/>
        <v>17.850000000000001</v>
      </c>
      <c r="N2148" s="74"/>
    </row>
    <row r="2149" spans="1:14" x14ac:dyDescent="0.25">
      <c r="A2149">
        <v>2134</v>
      </c>
      <c r="B2149" s="225">
        <v>38400</v>
      </c>
      <c r="C2149" s="74">
        <v>2.7</v>
      </c>
      <c r="D2149" s="74">
        <v>2.75</v>
      </c>
      <c r="E2149" s="74">
        <v>2.58</v>
      </c>
      <c r="F2149" s="74">
        <v>2.59</v>
      </c>
      <c r="G2149" s="75">
        <v>1297800</v>
      </c>
      <c r="H2149" s="74">
        <v>18.13</v>
      </c>
      <c r="I2149" s="81">
        <f t="shared" si="165"/>
        <v>7</v>
      </c>
      <c r="J2149" s="74">
        <f t="shared" si="166"/>
        <v>18.899999999999999</v>
      </c>
      <c r="K2149" s="74">
        <f t="shared" si="167"/>
        <v>19.25</v>
      </c>
      <c r="L2149" s="74">
        <f t="shared" si="168"/>
        <v>18.059999999999999</v>
      </c>
      <c r="M2149" s="74">
        <f t="shared" si="169"/>
        <v>18.13</v>
      </c>
      <c r="N2149" s="74"/>
    </row>
    <row r="2150" spans="1:14" x14ac:dyDescent="0.25">
      <c r="A2150">
        <v>2135</v>
      </c>
      <c r="B2150" s="225">
        <v>38399</v>
      </c>
      <c r="C2150" s="74">
        <v>2.75</v>
      </c>
      <c r="D2150" s="74">
        <v>2.76</v>
      </c>
      <c r="E2150" s="74">
        <v>2.68</v>
      </c>
      <c r="F2150" s="74">
        <v>2.72</v>
      </c>
      <c r="G2150" s="75">
        <v>923600</v>
      </c>
      <c r="H2150" s="74">
        <v>19.04</v>
      </c>
      <c r="I2150" s="81">
        <f t="shared" si="165"/>
        <v>6.9999999999999991</v>
      </c>
      <c r="J2150" s="74">
        <f t="shared" si="166"/>
        <v>19.25</v>
      </c>
      <c r="K2150" s="74">
        <f t="shared" si="167"/>
        <v>19.32</v>
      </c>
      <c r="L2150" s="74">
        <f t="shared" si="168"/>
        <v>18.760000000000002</v>
      </c>
      <c r="M2150" s="74">
        <f t="shared" si="169"/>
        <v>19.04</v>
      </c>
      <c r="N2150" s="74"/>
    </row>
    <row r="2151" spans="1:14" x14ac:dyDescent="0.25">
      <c r="A2151">
        <v>2136</v>
      </c>
      <c r="B2151" s="225">
        <v>38398</v>
      </c>
      <c r="C2151" s="74">
        <v>2.75</v>
      </c>
      <c r="D2151" s="74">
        <v>2.82</v>
      </c>
      <c r="E2151" s="74">
        <v>2.72</v>
      </c>
      <c r="F2151" s="74">
        <v>2.77</v>
      </c>
      <c r="G2151" s="75">
        <v>662400</v>
      </c>
      <c r="H2151" s="74">
        <v>19.39</v>
      </c>
      <c r="I2151" s="81">
        <f t="shared" si="165"/>
        <v>7</v>
      </c>
      <c r="J2151" s="74">
        <f t="shared" si="166"/>
        <v>19.25</v>
      </c>
      <c r="K2151" s="74">
        <f t="shared" si="167"/>
        <v>19.739999999999998</v>
      </c>
      <c r="L2151" s="74">
        <f t="shared" si="168"/>
        <v>19.04</v>
      </c>
      <c r="M2151" s="74">
        <f t="shared" si="169"/>
        <v>19.39</v>
      </c>
      <c r="N2151" s="74"/>
    </row>
    <row r="2152" spans="1:14" x14ac:dyDescent="0.25">
      <c r="A2152">
        <v>2137</v>
      </c>
      <c r="B2152" s="225">
        <v>38397</v>
      </c>
      <c r="C2152" s="74">
        <v>2.83</v>
      </c>
      <c r="D2152" s="74">
        <v>2.87</v>
      </c>
      <c r="E2152" s="74">
        <v>2.7</v>
      </c>
      <c r="F2152" s="74">
        <v>2.75</v>
      </c>
      <c r="G2152" s="75">
        <v>957300</v>
      </c>
      <c r="H2152" s="74">
        <v>19.25</v>
      </c>
      <c r="I2152" s="81">
        <f t="shared" si="165"/>
        <v>7</v>
      </c>
      <c r="J2152" s="74">
        <f t="shared" si="166"/>
        <v>19.809999999999999</v>
      </c>
      <c r="K2152" s="74">
        <f t="shared" si="167"/>
        <v>20.09</v>
      </c>
      <c r="L2152" s="74">
        <f t="shared" si="168"/>
        <v>18.899999999999999</v>
      </c>
      <c r="M2152" s="74">
        <f t="shared" si="169"/>
        <v>19.25</v>
      </c>
      <c r="N2152" s="74"/>
    </row>
    <row r="2153" spans="1:14" x14ac:dyDescent="0.25">
      <c r="A2153">
        <v>2138</v>
      </c>
      <c r="B2153" s="225">
        <v>38394</v>
      </c>
      <c r="C2153" s="74">
        <v>2.77</v>
      </c>
      <c r="D2153" s="74">
        <v>2.89</v>
      </c>
      <c r="E2153" s="74">
        <v>2.76</v>
      </c>
      <c r="F2153" s="74">
        <v>2.83</v>
      </c>
      <c r="G2153" s="75">
        <v>880000</v>
      </c>
      <c r="H2153" s="74">
        <v>19.809999999999999</v>
      </c>
      <c r="I2153" s="81">
        <f t="shared" si="165"/>
        <v>6.9999999999999991</v>
      </c>
      <c r="J2153" s="74">
        <f t="shared" si="166"/>
        <v>19.39</v>
      </c>
      <c r="K2153" s="74">
        <f t="shared" si="167"/>
        <v>20.23</v>
      </c>
      <c r="L2153" s="74">
        <f t="shared" si="168"/>
        <v>19.32</v>
      </c>
      <c r="M2153" s="74">
        <f t="shared" si="169"/>
        <v>19.809999999999999</v>
      </c>
      <c r="N2153" s="74"/>
    </row>
    <row r="2154" spans="1:14" x14ac:dyDescent="0.25">
      <c r="A2154">
        <v>2139</v>
      </c>
      <c r="B2154" s="225">
        <v>38393</v>
      </c>
      <c r="C2154" s="74">
        <v>2.83</v>
      </c>
      <c r="D2154" s="74">
        <v>2.83</v>
      </c>
      <c r="E2154" s="74">
        <v>2.69</v>
      </c>
      <c r="F2154" s="74">
        <v>2.8</v>
      </c>
      <c r="G2154" s="75">
        <v>1125200</v>
      </c>
      <c r="H2154" s="74">
        <v>19.600000000000001</v>
      </c>
      <c r="I2154" s="81">
        <f t="shared" si="165"/>
        <v>7.0000000000000009</v>
      </c>
      <c r="J2154" s="74">
        <f t="shared" si="166"/>
        <v>19.809999999999999</v>
      </c>
      <c r="K2154" s="74">
        <f t="shared" si="167"/>
        <v>19.809999999999999</v>
      </c>
      <c r="L2154" s="74">
        <f t="shared" si="168"/>
        <v>18.829999999999998</v>
      </c>
      <c r="M2154" s="74">
        <f t="shared" si="169"/>
        <v>19.600000000000001</v>
      </c>
      <c r="N2154" s="74"/>
    </row>
    <row r="2155" spans="1:14" x14ac:dyDescent="0.25">
      <c r="A2155">
        <v>2140</v>
      </c>
      <c r="B2155" s="225">
        <v>38392</v>
      </c>
      <c r="C2155" s="74">
        <v>2.92</v>
      </c>
      <c r="D2155" s="74">
        <v>2.95</v>
      </c>
      <c r="E2155" s="74">
        <v>2.75</v>
      </c>
      <c r="F2155" s="74">
        <v>2.79</v>
      </c>
      <c r="G2155" s="75">
        <v>1513600</v>
      </c>
      <c r="H2155" s="74">
        <v>19.53</v>
      </c>
      <c r="I2155" s="81">
        <f t="shared" si="165"/>
        <v>7</v>
      </c>
      <c r="J2155" s="74">
        <f t="shared" si="166"/>
        <v>20.440000000000001</v>
      </c>
      <c r="K2155" s="74">
        <f t="shared" si="167"/>
        <v>20.65</v>
      </c>
      <c r="L2155" s="74">
        <f t="shared" si="168"/>
        <v>19.25</v>
      </c>
      <c r="M2155" s="74">
        <f t="shared" si="169"/>
        <v>19.53</v>
      </c>
      <c r="N2155" s="74"/>
    </row>
    <row r="2156" spans="1:14" x14ac:dyDescent="0.25">
      <c r="A2156">
        <v>2141</v>
      </c>
      <c r="B2156" s="225">
        <v>38391</v>
      </c>
      <c r="C2156" s="74">
        <v>2.72</v>
      </c>
      <c r="D2156" s="74">
        <v>2.88</v>
      </c>
      <c r="E2156" s="74">
        <v>2.69</v>
      </c>
      <c r="F2156" s="74">
        <v>2.84</v>
      </c>
      <c r="G2156" s="75">
        <v>2218200</v>
      </c>
      <c r="H2156" s="74">
        <v>19.88</v>
      </c>
      <c r="I2156" s="81">
        <f t="shared" si="165"/>
        <v>7</v>
      </c>
      <c r="J2156" s="74">
        <f t="shared" si="166"/>
        <v>19.04</v>
      </c>
      <c r="K2156" s="74">
        <f t="shared" si="167"/>
        <v>20.16</v>
      </c>
      <c r="L2156" s="74">
        <f t="shared" si="168"/>
        <v>18.829999999999998</v>
      </c>
      <c r="M2156" s="74">
        <f t="shared" si="169"/>
        <v>19.88</v>
      </c>
      <c r="N2156" s="74"/>
    </row>
    <row r="2157" spans="1:14" x14ac:dyDescent="0.25">
      <c r="A2157">
        <v>2142</v>
      </c>
      <c r="B2157" s="225">
        <v>38390</v>
      </c>
      <c r="C2157" s="74">
        <v>2.75</v>
      </c>
      <c r="D2157" s="74">
        <v>2.75</v>
      </c>
      <c r="E2157" s="74">
        <v>2.66</v>
      </c>
      <c r="F2157" s="74">
        <v>2.71</v>
      </c>
      <c r="G2157" s="75">
        <v>1046800</v>
      </c>
      <c r="H2157" s="74">
        <v>18.97</v>
      </c>
      <c r="I2157" s="81">
        <f t="shared" si="165"/>
        <v>7</v>
      </c>
      <c r="J2157" s="74">
        <f t="shared" si="166"/>
        <v>19.25</v>
      </c>
      <c r="K2157" s="74">
        <f t="shared" si="167"/>
        <v>19.25</v>
      </c>
      <c r="L2157" s="74">
        <f t="shared" si="168"/>
        <v>18.62</v>
      </c>
      <c r="M2157" s="74">
        <f t="shared" si="169"/>
        <v>18.97</v>
      </c>
      <c r="N2157" s="74"/>
    </row>
    <row r="2158" spans="1:14" x14ac:dyDescent="0.25">
      <c r="A2158">
        <v>2143</v>
      </c>
      <c r="B2158" s="225">
        <v>38387</v>
      </c>
      <c r="C2158" s="74">
        <v>2.67</v>
      </c>
      <c r="D2158" s="74">
        <v>2.84</v>
      </c>
      <c r="E2158" s="74">
        <v>2.52</v>
      </c>
      <c r="F2158" s="74">
        <v>2.7</v>
      </c>
      <c r="G2158" s="75">
        <v>1725100</v>
      </c>
      <c r="H2158" s="74">
        <v>18.899999999999999</v>
      </c>
      <c r="I2158" s="81">
        <f t="shared" si="165"/>
        <v>6.9999999999999991</v>
      </c>
      <c r="J2158" s="74">
        <f t="shared" si="166"/>
        <v>18.690000000000001</v>
      </c>
      <c r="K2158" s="74">
        <f t="shared" si="167"/>
        <v>19.88</v>
      </c>
      <c r="L2158" s="74">
        <f t="shared" si="168"/>
        <v>17.64</v>
      </c>
      <c r="M2158" s="74">
        <f t="shared" si="169"/>
        <v>18.899999999999999</v>
      </c>
      <c r="N2158" s="74"/>
    </row>
    <row r="2159" spans="1:14" x14ac:dyDescent="0.25">
      <c r="A2159">
        <v>2144</v>
      </c>
      <c r="B2159" s="225">
        <v>38386</v>
      </c>
      <c r="C2159" s="74">
        <v>2.6</v>
      </c>
      <c r="D2159" s="74">
        <v>2.68</v>
      </c>
      <c r="E2159" s="74">
        <v>2.5499999999999998</v>
      </c>
      <c r="F2159" s="74">
        <v>2.64</v>
      </c>
      <c r="G2159" s="75">
        <v>1571300</v>
      </c>
      <c r="H2159" s="74">
        <v>18.48</v>
      </c>
      <c r="I2159" s="81">
        <f t="shared" si="165"/>
        <v>7</v>
      </c>
      <c r="J2159" s="74">
        <f t="shared" si="166"/>
        <v>18.2</v>
      </c>
      <c r="K2159" s="74">
        <f t="shared" si="167"/>
        <v>18.760000000000002</v>
      </c>
      <c r="L2159" s="74">
        <f t="shared" si="168"/>
        <v>17.850000000000001</v>
      </c>
      <c r="M2159" s="74">
        <f t="shared" si="169"/>
        <v>18.48</v>
      </c>
      <c r="N2159" s="74"/>
    </row>
    <row r="2160" spans="1:14" x14ac:dyDescent="0.25">
      <c r="A2160">
        <v>2145</v>
      </c>
      <c r="B2160" s="225">
        <v>38385</v>
      </c>
      <c r="C2160" s="74">
        <v>2.4700000000000002</v>
      </c>
      <c r="D2160" s="74">
        <v>2.61</v>
      </c>
      <c r="E2160" s="74">
        <v>2.44</v>
      </c>
      <c r="F2160" s="74">
        <v>2.56</v>
      </c>
      <c r="G2160" s="75">
        <v>1709200</v>
      </c>
      <c r="H2160" s="74">
        <v>17.920000000000002</v>
      </c>
      <c r="I2160" s="81">
        <f t="shared" si="165"/>
        <v>7.0000000000000009</v>
      </c>
      <c r="J2160" s="74">
        <f t="shared" si="166"/>
        <v>17.29</v>
      </c>
      <c r="K2160" s="74">
        <f t="shared" si="167"/>
        <v>18.27</v>
      </c>
      <c r="L2160" s="74">
        <f t="shared" si="168"/>
        <v>17.079999999999998</v>
      </c>
      <c r="M2160" s="74">
        <f t="shared" si="169"/>
        <v>17.920000000000002</v>
      </c>
      <c r="N2160" s="74"/>
    </row>
    <row r="2161" spans="1:14" x14ac:dyDescent="0.25">
      <c r="A2161">
        <v>2146</v>
      </c>
      <c r="B2161" s="225">
        <v>38384</v>
      </c>
      <c r="C2161" s="74">
        <v>2.54</v>
      </c>
      <c r="D2161" s="74">
        <v>2.5499999999999998</v>
      </c>
      <c r="E2161" s="74">
        <v>2.44</v>
      </c>
      <c r="F2161" s="74">
        <v>2.4700000000000002</v>
      </c>
      <c r="G2161" s="75">
        <v>1242600</v>
      </c>
      <c r="H2161" s="74">
        <v>17.29</v>
      </c>
      <c r="I2161" s="81">
        <f t="shared" si="165"/>
        <v>6.9999999999999991</v>
      </c>
      <c r="J2161" s="74">
        <f t="shared" si="166"/>
        <v>17.78</v>
      </c>
      <c r="K2161" s="74">
        <f t="shared" si="167"/>
        <v>17.850000000000001</v>
      </c>
      <c r="L2161" s="74">
        <f t="shared" si="168"/>
        <v>17.079999999999998</v>
      </c>
      <c r="M2161" s="74">
        <f t="shared" si="169"/>
        <v>17.29</v>
      </c>
      <c r="N2161" s="74"/>
    </row>
    <row r="2162" spans="1:14" x14ac:dyDescent="0.25">
      <c r="A2162">
        <v>2147</v>
      </c>
      <c r="B2162" s="225">
        <v>38383</v>
      </c>
      <c r="C2162" s="74">
        <v>2.62</v>
      </c>
      <c r="D2162" s="74">
        <v>2.65</v>
      </c>
      <c r="E2162" s="74">
        <v>2.5099999999999998</v>
      </c>
      <c r="F2162" s="74">
        <v>2.5499999999999998</v>
      </c>
      <c r="G2162" s="75">
        <v>1274000</v>
      </c>
      <c r="H2162" s="74">
        <v>17.850000000000001</v>
      </c>
      <c r="I2162" s="81">
        <f t="shared" si="165"/>
        <v>7.0000000000000009</v>
      </c>
      <c r="J2162" s="74">
        <f t="shared" si="166"/>
        <v>18.34</v>
      </c>
      <c r="K2162" s="74">
        <f t="shared" si="167"/>
        <v>18.55</v>
      </c>
      <c r="L2162" s="74">
        <f t="shared" si="168"/>
        <v>17.57</v>
      </c>
      <c r="M2162" s="74">
        <f t="shared" si="169"/>
        <v>17.850000000000001</v>
      </c>
      <c r="N2162" s="74"/>
    </row>
    <row r="2163" spans="1:14" x14ac:dyDescent="0.25">
      <c r="A2163">
        <v>2148</v>
      </c>
      <c r="B2163" s="225">
        <v>38380</v>
      </c>
      <c r="C2163" s="74">
        <v>2.56</v>
      </c>
      <c r="D2163" s="74">
        <v>2.61</v>
      </c>
      <c r="E2163" s="74">
        <v>2.5299999999999998</v>
      </c>
      <c r="F2163" s="74">
        <v>2.58</v>
      </c>
      <c r="G2163" s="75">
        <v>1088300</v>
      </c>
      <c r="H2163" s="74">
        <v>18.059999999999999</v>
      </c>
      <c r="I2163" s="81">
        <f t="shared" si="165"/>
        <v>6.9999999999999991</v>
      </c>
      <c r="J2163" s="74">
        <f t="shared" si="166"/>
        <v>17.920000000000002</v>
      </c>
      <c r="K2163" s="74">
        <f t="shared" si="167"/>
        <v>18.27</v>
      </c>
      <c r="L2163" s="74">
        <f t="shared" si="168"/>
        <v>17.71</v>
      </c>
      <c r="M2163" s="74">
        <f t="shared" si="169"/>
        <v>18.059999999999999</v>
      </c>
      <c r="N2163" s="74"/>
    </row>
    <row r="2164" spans="1:14" x14ac:dyDescent="0.25">
      <c r="A2164">
        <v>2149</v>
      </c>
      <c r="B2164" s="225">
        <v>38379</v>
      </c>
      <c r="C2164" s="74">
        <v>2.6</v>
      </c>
      <c r="D2164" s="74">
        <v>2.63</v>
      </c>
      <c r="E2164" s="74">
        <v>2.5</v>
      </c>
      <c r="F2164" s="74">
        <v>2.54</v>
      </c>
      <c r="G2164" s="75">
        <v>1444700</v>
      </c>
      <c r="H2164" s="74">
        <v>17.78</v>
      </c>
      <c r="I2164" s="81">
        <f t="shared" si="165"/>
        <v>7</v>
      </c>
      <c r="J2164" s="74">
        <f t="shared" si="166"/>
        <v>18.2</v>
      </c>
      <c r="K2164" s="74">
        <f t="shared" si="167"/>
        <v>18.41</v>
      </c>
      <c r="L2164" s="74">
        <f t="shared" si="168"/>
        <v>17.5</v>
      </c>
      <c r="M2164" s="74">
        <f t="shared" si="169"/>
        <v>17.78</v>
      </c>
      <c r="N2164" s="74"/>
    </row>
    <row r="2165" spans="1:14" x14ac:dyDescent="0.25">
      <c r="A2165">
        <v>2150</v>
      </c>
      <c r="B2165" s="225">
        <v>38378</v>
      </c>
      <c r="C2165" s="74">
        <v>2.69</v>
      </c>
      <c r="D2165" s="74">
        <v>2.72</v>
      </c>
      <c r="E2165" s="74">
        <v>2.62</v>
      </c>
      <c r="F2165" s="74">
        <v>2.64</v>
      </c>
      <c r="G2165" s="75">
        <v>871000</v>
      </c>
      <c r="H2165" s="74">
        <v>18.48</v>
      </c>
      <c r="I2165" s="81">
        <f t="shared" si="165"/>
        <v>7</v>
      </c>
      <c r="J2165" s="74">
        <f t="shared" si="166"/>
        <v>18.829999999999998</v>
      </c>
      <c r="K2165" s="74">
        <f t="shared" si="167"/>
        <v>19.04</v>
      </c>
      <c r="L2165" s="74">
        <f t="shared" si="168"/>
        <v>18.34</v>
      </c>
      <c r="M2165" s="74">
        <f t="shared" si="169"/>
        <v>18.48</v>
      </c>
      <c r="N2165" s="74"/>
    </row>
    <row r="2166" spans="1:14" x14ac:dyDescent="0.25">
      <c r="A2166">
        <v>2151</v>
      </c>
      <c r="B2166" s="225">
        <v>38377</v>
      </c>
      <c r="C2166" s="74">
        <v>2.7</v>
      </c>
      <c r="D2166" s="74">
        <v>2.75</v>
      </c>
      <c r="E2166" s="74">
        <v>2.61</v>
      </c>
      <c r="F2166" s="74">
        <v>2.67</v>
      </c>
      <c r="G2166" s="75">
        <v>894900</v>
      </c>
      <c r="H2166" s="74">
        <v>18.690000000000001</v>
      </c>
      <c r="I2166" s="81">
        <f t="shared" si="165"/>
        <v>7.0000000000000009</v>
      </c>
      <c r="J2166" s="74">
        <f t="shared" si="166"/>
        <v>18.899999999999999</v>
      </c>
      <c r="K2166" s="74">
        <f t="shared" si="167"/>
        <v>19.25</v>
      </c>
      <c r="L2166" s="74">
        <f t="shared" si="168"/>
        <v>18.27</v>
      </c>
      <c r="M2166" s="74">
        <f t="shared" si="169"/>
        <v>18.690000000000001</v>
      </c>
      <c r="N2166" s="74"/>
    </row>
    <row r="2167" spans="1:14" x14ac:dyDescent="0.25">
      <c r="A2167">
        <v>2152</v>
      </c>
      <c r="B2167" s="225">
        <v>38376</v>
      </c>
      <c r="C2167" s="74">
        <v>2.72</v>
      </c>
      <c r="D2167" s="74">
        <v>2.78</v>
      </c>
      <c r="E2167" s="74">
        <v>2.65</v>
      </c>
      <c r="F2167" s="74">
        <v>2.67</v>
      </c>
      <c r="G2167" s="75">
        <v>1720500</v>
      </c>
      <c r="H2167" s="74">
        <v>18.690000000000001</v>
      </c>
      <c r="I2167" s="81">
        <f t="shared" si="165"/>
        <v>7.0000000000000009</v>
      </c>
      <c r="J2167" s="74">
        <f t="shared" si="166"/>
        <v>19.04</v>
      </c>
      <c r="K2167" s="74">
        <f t="shared" si="167"/>
        <v>19.46</v>
      </c>
      <c r="L2167" s="74">
        <f t="shared" si="168"/>
        <v>18.55</v>
      </c>
      <c r="M2167" s="74">
        <f t="shared" si="169"/>
        <v>18.690000000000001</v>
      </c>
      <c r="N2167" s="74"/>
    </row>
    <row r="2168" spans="1:14" x14ac:dyDescent="0.25">
      <c r="A2168">
        <v>2153</v>
      </c>
      <c r="B2168" s="225">
        <v>38373</v>
      </c>
      <c r="C2168" s="74">
        <v>2.71</v>
      </c>
      <c r="D2168" s="74">
        <v>2.8</v>
      </c>
      <c r="E2168" s="74">
        <v>2.69</v>
      </c>
      <c r="F2168" s="74">
        <v>2.71</v>
      </c>
      <c r="G2168" s="75">
        <v>1481700</v>
      </c>
      <c r="H2168" s="74">
        <v>18.97</v>
      </c>
      <c r="I2168" s="81">
        <f t="shared" si="165"/>
        <v>7</v>
      </c>
      <c r="J2168" s="74">
        <f t="shared" si="166"/>
        <v>18.97</v>
      </c>
      <c r="K2168" s="74">
        <f t="shared" si="167"/>
        <v>19.600000000000001</v>
      </c>
      <c r="L2168" s="74">
        <f t="shared" si="168"/>
        <v>18.829999999999998</v>
      </c>
      <c r="M2168" s="74">
        <f t="shared" si="169"/>
        <v>18.97</v>
      </c>
      <c r="N2168" s="74"/>
    </row>
    <row r="2169" spans="1:14" x14ac:dyDescent="0.25">
      <c r="A2169">
        <v>2154</v>
      </c>
      <c r="B2169" s="225">
        <v>38372</v>
      </c>
      <c r="C2169" s="74">
        <v>2.66</v>
      </c>
      <c r="D2169" s="74">
        <v>2.8</v>
      </c>
      <c r="E2169" s="74">
        <v>2.65</v>
      </c>
      <c r="F2169" s="74">
        <v>2.66</v>
      </c>
      <c r="G2169" s="75">
        <v>1996700</v>
      </c>
      <c r="H2169" s="74">
        <v>18.62</v>
      </c>
      <c r="I2169" s="81">
        <f t="shared" si="165"/>
        <v>7</v>
      </c>
      <c r="J2169" s="74">
        <f t="shared" si="166"/>
        <v>18.62</v>
      </c>
      <c r="K2169" s="74">
        <f t="shared" si="167"/>
        <v>19.600000000000001</v>
      </c>
      <c r="L2169" s="74">
        <f t="shared" si="168"/>
        <v>18.55</v>
      </c>
      <c r="M2169" s="74">
        <f t="shared" si="169"/>
        <v>18.62</v>
      </c>
      <c r="N2169" s="74"/>
    </row>
    <row r="2170" spans="1:14" x14ac:dyDescent="0.25">
      <c r="A2170">
        <v>2155</v>
      </c>
      <c r="B2170" s="225">
        <v>38371</v>
      </c>
      <c r="C2170" s="74">
        <v>2.89</v>
      </c>
      <c r="D2170" s="74">
        <v>2.9</v>
      </c>
      <c r="E2170" s="74">
        <v>2.72</v>
      </c>
      <c r="F2170" s="74">
        <v>2.73</v>
      </c>
      <c r="G2170" s="75">
        <v>2734800</v>
      </c>
      <c r="H2170" s="74">
        <v>19.11</v>
      </c>
      <c r="I2170" s="81">
        <f t="shared" si="165"/>
        <v>7</v>
      </c>
      <c r="J2170" s="74">
        <f t="shared" si="166"/>
        <v>20.23</v>
      </c>
      <c r="K2170" s="74">
        <f t="shared" si="167"/>
        <v>20.3</v>
      </c>
      <c r="L2170" s="74">
        <f t="shared" si="168"/>
        <v>19.04</v>
      </c>
      <c r="M2170" s="74">
        <f t="shared" si="169"/>
        <v>19.11</v>
      </c>
      <c r="N2170" s="74"/>
    </row>
    <row r="2171" spans="1:14" x14ac:dyDescent="0.25">
      <c r="A2171">
        <v>2156</v>
      </c>
      <c r="B2171" s="225">
        <v>38370</v>
      </c>
      <c r="C2171" s="74">
        <v>2.89</v>
      </c>
      <c r="D2171" s="74">
        <v>2.96</v>
      </c>
      <c r="E2171" s="74">
        <v>2.83</v>
      </c>
      <c r="F2171" s="74">
        <v>2.91</v>
      </c>
      <c r="G2171" s="75">
        <v>1541400</v>
      </c>
      <c r="H2171" s="74">
        <v>20.37</v>
      </c>
      <c r="I2171" s="81">
        <f t="shared" si="165"/>
        <v>7</v>
      </c>
      <c r="J2171" s="74">
        <f t="shared" si="166"/>
        <v>20.23</v>
      </c>
      <c r="K2171" s="74">
        <f t="shared" si="167"/>
        <v>20.72</v>
      </c>
      <c r="L2171" s="74">
        <f t="shared" si="168"/>
        <v>19.809999999999999</v>
      </c>
      <c r="M2171" s="74">
        <f t="shared" si="169"/>
        <v>20.37</v>
      </c>
      <c r="N2171" s="74"/>
    </row>
    <row r="2172" spans="1:14" x14ac:dyDescent="0.25">
      <c r="A2172">
        <v>2157</v>
      </c>
      <c r="B2172" s="225">
        <v>38366</v>
      </c>
      <c r="C2172" s="74">
        <v>2.96</v>
      </c>
      <c r="D2172" s="74">
        <v>2.97</v>
      </c>
      <c r="E2172" s="74">
        <v>2.88</v>
      </c>
      <c r="F2172" s="74">
        <v>2.91</v>
      </c>
      <c r="G2172" s="75">
        <v>1020100</v>
      </c>
      <c r="H2172" s="74">
        <v>20.37</v>
      </c>
      <c r="I2172" s="81">
        <f t="shared" si="165"/>
        <v>7</v>
      </c>
      <c r="J2172" s="74">
        <f t="shared" si="166"/>
        <v>20.72</v>
      </c>
      <c r="K2172" s="74">
        <f t="shared" si="167"/>
        <v>20.79</v>
      </c>
      <c r="L2172" s="74">
        <f t="shared" si="168"/>
        <v>20.16</v>
      </c>
      <c r="M2172" s="74">
        <f t="shared" si="169"/>
        <v>20.37</v>
      </c>
      <c r="N2172" s="74"/>
    </row>
    <row r="2173" spans="1:14" x14ac:dyDescent="0.25">
      <c r="A2173">
        <v>2158</v>
      </c>
      <c r="B2173" s="225">
        <v>38365</v>
      </c>
      <c r="C2173" s="74">
        <v>3.05</v>
      </c>
      <c r="D2173" s="74">
        <v>3.05</v>
      </c>
      <c r="E2173" s="74">
        <v>2.9</v>
      </c>
      <c r="F2173" s="74">
        <v>2.93</v>
      </c>
      <c r="G2173" s="75">
        <v>1788800</v>
      </c>
      <c r="H2173" s="74">
        <v>20.51</v>
      </c>
      <c r="I2173" s="81">
        <f t="shared" si="165"/>
        <v>7</v>
      </c>
      <c r="J2173" s="74">
        <f t="shared" si="166"/>
        <v>21.35</v>
      </c>
      <c r="K2173" s="74">
        <f t="shared" si="167"/>
        <v>21.35</v>
      </c>
      <c r="L2173" s="74">
        <f t="shared" si="168"/>
        <v>20.3</v>
      </c>
      <c r="M2173" s="74">
        <f t="shared" si="169"/>
        <v>20.51</v>
      </c>
      <c r="N2173" s="74"/>
    </row>
    <row r="2174" spans="1:14" x14ac:dyDescent="0.25">
      <c r="A2174">
        <v>2159</v>
      </c>
      <c r="B2174" s="225">
        <v>38364</v>
      </c>
      <c r="C2174" s="74">
        <v>2.99</v>
      </c>
      <c r="D2174" s="74">
        <v>3.02</v>
      </c>
      <c r="E2174" s="74">
        <v>2.89</v>
      </c>
      <c r="F2174" s="74">
        <v>3.02</v>
      </c>
      <c r="G2174" s="75">
        <v>4302500</v>
      </c>
      <c r="H2174" s="74">
        <v>21.14</v>
      </c>
      <c r="I2174" s="81">
        <f t="shared" si="165"/>
        <v>7</v>
      </c>
      <c r="J2174" s="74">
        <f t="shared" si="166"/>
        <v>20.93</v>
      </c>
      <c r="K2174" s="74">
        <f t="shared" si="167"/>
        <v>21.14</v>
      </c>
      <c r="L2174" s="74">
        <f t="shared" si="168"/>
        <v>20.23</v>
      </c>
      <c r="M2174" s="74">
        <f t="shared" si="169"/>
        <v>21.14</v>
      </c>
      <c r="N2174" s="74"/>
    </row>
    <row r="2175" spans="1:14" x14ac:dyDescent="0.25">
      <c r="A2175">
        <v>2160</v>
      </c>
      <c r="B2175" s="225">
        <v>38363</v>
      </c>
      <c r="C2175" s="74">
        <v>3.02</v>
      </c>
      <c r="D2175" s="74">
        <v>3.02</v>
      </c>
      <c r="E2175" s="74">
        <v>2.8</v>
      </c>
      <c r="F2175" s="74">
        <v>2.83</v>
      </c>
      <c r="G2175" s="75">
        <v>2906200</v>
      </c>
      <c r="H2175" s="74">
        <v>19.809999999999999</v>
      </c>
      <c r="I2175" s="81">
        <f t="shared" si="165"/>
        <v>6.9999999999999991</v>
      </c>
      <c r="J2175" s="74">
        <f t="shared" si="166"/>
        <v>21.14</v>
      </c>
      <c r="K2175" s="74">
        <f t="shared" si="167"/>
        <v>21.14</v>
      </c>
      <c r="L2175" s="74">
        <f t="shared" si="168"/>
        <v>19.600000000000001</v>
      </c>
      <c r="M2175" s="74">
        <f t="shared" si="169"/>
        <v>19.809999999999999</v>
      </c>
      <c r="N2175" s="74"/>
    </row>
    <row r="2176" spans="1:14" x14ac:dyDescent="0.25">
      <c r="A2176">
        <v>2161</v>
      </c>
      <c r="B2176" s="225">
        <v>38362</v>
      </c>
      <c r="C2176" s="74">
        <v>3.06</v>
      </c>
      <c r="D2176" s="74">
        <v>3.08</v>
      </c>
      <c r="E2176" s="74">
        <v>2.96</v>
      </c>
      <c r="F2176" s="74">
        <v>3.01</v>
      </c>
      <c r="G2176" s="75">
        <v>1471700</v>
      </c>
      <c r="H2176" s="74">
        <v>21.07</v>
      </c>
      <c r="I2176" s="81">
        <f t="shared" si="165"/>
        <v>7.0000000000000009</v>
      </c>
      <c r="J2176" s="74">
        <f t="shared" si="166"/>
        <v>21.42</v>
      </c>
      <c r="K2176" s="74">
        <f t="shared" si="167"/>
        <v>21.56</v>
      </c>
      <c r="L2176" s="74">
        <f t="shared" si="168"/>
        <v>20.72</v>
      </c>
      <c r="M2176" s="74">
        <f t="shared" si="169"/>
        <v>21.07</v>
      </c>
      <c r="N2176" s="74"/>
    </row>
    <row r="2177" spans="1:14" x14ac:dyDescent="0.25">
      <c r="A2177">
        <v>2162</v>
      </c>
      <c r="B2177" s="225">
        <v>38359</v>
      </c>
      <c r="C2177" s="74">
        <v>3.08</v>
      </c>
      <c r="D2177" s="74">
        <v>3.09</v>
      </c>
      <c r="E2177" s="74">
        <v>2.95</v>
      </c>
      <c r="F2177" s="74">
        <v>3.01</v>
      </c>
      <c r="G2177" s="75">
        <v>1901700</v>
      </c>
      <c r="H2177" s="74">
        <v>21.07</v>
      </c>
      <c r="I2177" s="81">
        <f t="shared" si="165"/>
        <v>7.0000000000000009</v>
      </c>
      <c r="J2177" s="74">
        <f t="shared" si="166"/>
        <v>21.56</v>
      </c>
      <c r="K2177" s="74">
        <f t="shared" si="167"/>
        <v>21.63</v>
      </c>
      <c r="L2177" s="74">
        <f t="shared" si="168"/>
        <v>20.65</v>
      </c>
      <c r="M2177" s="74">
        <f t="shared" si="169"/>
        <v>21.07</v>
      </c>
      <c r="N2177" s="74"/>
    </row>
    <row r="2178" spans="1:14" x14ac:dyDescent="0.25">
      <c r="A2178">
        <v>2163</v>
      </c>
      <c r="B2178" s="225">
        <v>38358</v>
      </c>
      <c r="C2178" s="74">
        <v>3.04</v>
      </c>
      <c r="D2178" s="74">
        <v>3.13</v>
      </c>
      <c r="E2178" s="74">
        <v>3.01</v>
      </c>
      <c r="F2178" s="74">
        <v>3.06</v>
      </c>
      <c r="G2178" s="75">
        <v>1939600</v>
      </c>
      <c r="H2178" s="74">
        <v>21.42</v>
      </c>
      <c r="I2178" s="81">
        <f t="shared" si="165"/>
        <v>7</v>
      </c>
      <c r="J2178" s="74">
        <f t="shared" si="166"/>
        <v>21.28</v>
      </c>
      <c r="K2178" s="74">
        <f t="shared" si="167"/>
        <v>21.91</v>
      </c>
      <c r="L2178" s="74">
        <f t="shared" si="168"/>
        <v>21.07</v>
      </c>
      <c r="M2178" s="74">
        <f t="shared" si="169"/>
        <v>21.42</v>
      </c>
      <c r="N2178" s="74"/>
    </row>
    <row r="2179" spans="1:14" x14ac:dyDescent="0.25">
      <c r="A2179">
        <v>2164</v>
      </c>
      <c r="B2179" s="225">
        <v>38357</v>
      </c>
      <c r="C2179" s="74">
        <v>3.03</v>
      </c>
      <c r="D2179" s="74">
        <v>3.11</v>
      </c>
      <c r="E2179" s="74">
        <v>2.89</v>
      </c>
      <c r="F2179" s="74">
        <v>3.03</v>
      </c>
      <c r="G2179" s="75">
        <v>2489000</v>
      </c>
      <c r="H2179" s="74">
        <v>21.21</v>
      </c>
      <c r="I2179" s="81">
        <f t="shared" si="165"/>
        <v>7.0000000000000009</v>
      </c>
      <c r="J2179" s="74">
        <f t="shared" si="166"/>
        <v>21.21</v>
      </c>
      <c r="K2179" s="74">
        <f t="shared" si="167"/>
        <v>21.77</v>
      </c>
      <c r="L2179" s="74">
        <f t="shared" si="168"/>
        <v>20.23</v>
      </c>
      <c r="M2179" s="74">
        <f t="shared" si="169"/>
        <v>21.21</v>
      </c>
      <c r="N2179" s="74"/>
    </row>
    <row r="2180" spans="1:14" x14ac:dyDescent="0.25">
      <c r="A2180">
        <v>2165</v>
      </c>
      <c r="B2180" s="225">
        <v>38356</v>
      </c>
      <c r="C2180" s="74">
        <v>3.35</v>
      </c>
      <c r="D2180" s="74">
        <v>3.36</v>
      </c>
      <c r="E2180" s="74">
        <v>3.05</v>
      </c>
      <c r="F2180" s="74">
        <v>3.06</v>
      </c>
      <c r="G2180" s="75">
        <v>2787600</v>
      </c>
      <c r="H2180" s="74">
        <v>21.42</v>
      </c>
      <c r="I2180" s="81">
        <f t="shared" si="165"/>
        <v>7</v>
      </c>
      <c r="J2180" s="74">
        <f t="shared" si="166"/>
        <v>23.45</v>
      </c>
      <c r="K2180" s="74">
        <f t="shared" si="167"/>
        <v>23.52</v>
      </c>
      <c r="L2180" s="74">
        <f t="shared" si="168"/>
        <v>21.35</v>
      </c>
      <c r="M2180" s="74">
        <f t="shared" si="169"/>
        <v>21.42</v>
      </c>
      <c r="N2180" s="74"/>
    </row>
    <row r="2181" spans="1:14" x14ac:dyDescent="0.25">
      <c r="A2181">
        <v>2166</v>
      </c>
      <c r="B2181" s="225">
        <v>38355</v>
      </c>
      <c r="C2181" s="74">
        <v>3.38</v>
      </c>
      <c r="D2181" s="74">
        <v>3.43</v>
      </c>
      <c r="E2181" s="74">
        <v>3.28</v>
      </c>
      <c r="F2181" s="74">
        <v>3.32</v>
      </c>
      <c r="G2181" s="75">
        <v>1147600</v>
      </c>
      <c r="H2181" s="74">
        <v>23.24</v>
      </c>
      <c r="I2181" s="81">
        <f t="shared" si="165"/>
        <v>7</v>
      </c>
      <c r="J2181" s="74">
        <f t="shared" si="166"/>
        <v>23.66</v>
      </c>
      <c r="K2181" s="74">
        <f t="shared" si="167"/>
        <v>24.01</v>
      </c>
      <c r="L2181" s="74">
        <f t="shared" si="168"/>
        <v>22.96</v>
      </c>
      <c r="M2181" s="74">
        <f t="shared" si="169"/>
        <v>23.24</v>
      </c>
      <c r="N2181" s="74"/>
    </row>
    <row r="2182" spans="1:14" x14ac:dyDescent="0.25">
      <c r="A2182">
        <v>2167</v>
      </c>
      <c r="B2182" s="225">
        <v>38352</v>
      </c>
      <c r="C2182" s="74">
        <v>3.32</v>
      </c>
      <c r="D2182" s="74">
        <v>3.38</v>
      </c>
      <c r="E2182" s="74">
        <v>3.27</v>
      </c>
      <c r="F2182" s="74">
        <v>3.34</v>
      </c>
      <c r="G2182" s="75">
        <v>1070600</v>
      </c>
      <c r="H2182" s="74">
        <v>23.38</v>
      </c>
      <c r="I2182" s="81">
        <f t="shared" si="165"/>
        <v>7</v>
      </c>
      <c r="J2182" s="74">
        <f t="shared" si="166"/>
        <v>23.24</v>
      </c>
      <c r="K2182" s="74">
        <f t="shared" si="167"/>
        <v>23.66</v>
      </c>
      <c r="L2182" s="74">
        <f t="shared" si="168"/>
        <v>22.89</v>
      </c>
      <c r="M2182" s="74">
        <f t="shared" si="169"/>
        <v>23.38</v>
      </c>
      <c r="N2182" s="74"/>
    </row>
    <row r="2183" spans="1:14" x14ac:dyDescent="0.25">
      <c r="A2183">
        <v>2168</v>
      </c>
      <c r="B2183" s="225">
        <v>38351</v>
      </c>
      <c r="C2183" s="74">
        <v>3.3</v>
      </c>
      <c r="D2183" s="74">
        <v>3.34</v>
      </c>
      <c r="E2183" s="74">
        <v>3.27</v>
      </c>
      <c r="F2183" s="74">
        <v>3.27</v>
      </c>
      <c r="G2183" s="75">
        <v>1066600</v>
      </c>
      <c r="H2183" s="74">
        <v>22.89</v>
      </c>
      <c r="I2183" s="81">
        <f t="shared" si="165"/>
        <v>7</v>
      </c>
      <c r="J2183" s="74">
        <f t="shared" si="166"/>
        <v>23.1</v>
      </c>
      <c r="K2183" s="74">
        <f t="shared" si="167"/>
        <v>23.38</v>
      </c>
      <c r="L2183" s="74">
        <f t="shared" si="168"/>
        <v>22.89</v>
      </c>
      <c r="M2183" s="74">
        <f t="shared" si="169"/>
        <v>22.89</v>
      </c>
      <c r="N2183" s="74"/>
    </row>
    <row r="2184" spans="1:14" x14ac:dyDescent="0.25">
      <c r="A2184">
        <v>2169</v>
      </c>
      <c r="B2184" s="225">
        <v>38350</v>
      </c>
      <c r="C2184" s="74">
        <v>3.26</v>
      </c>
      <c r="D2184" s="74">
        <v>3.38</v>
      </c>
      <c r="E2184" s="74">
        <v>3.24</v>
      </c>
      <c r="F2184" s="74">
        <v>3.28</v>
      </c>
      <c r="G2184" s="75">
        <v>1692300</v>
      </c>
      <c r="H2184" s="74">
        <v>22.96</v>
      </c>
      <c r="I2184" s="81">
        <f t="shared" si="165"/>
        <v>7.0000000000000009</v>
      </c>
      <c r="J2184" s="74">
        <f t="shared" si="166"/>
        <v>22.82</v>
      </c>
      <c r="K2184" s="74">
        <f t="shared" si="167"/>
        <v>23.66</v>
      </c>
      <c r="L2184" s="74">
        <f t="shared" si="168"/>
        <v>22.68</v>
      </c>
      <c r="M2184" s="74">
        <f t="shared" si="169"/>
        <v>22.96</v>
      </c>
      <c r="N2184" s="74"/>
    </row>
    <row r="2185" spans="1:14" x14ac:dyDescent="0.25">
      <c r="A2185">
        <v>2170</v>
      </c>
      <c r="B2185" s="225">
        <v>38349</v>
      </c>
      <c r="C2185" s="74">
        <v>3.48</v>
      </c>
      <c r="D2185" s="74">
        <v>3.5</v>
      </c>
      <c r="E2185" s="74">
        <v>3.29</v>
      </c>
      <c r="F2185" s="74">
        <v>3.31</v>
      </c>
      <c r="G2185" s="75">
        <v>1965300</v>
      </c>
      <c r="H2185" s="74">
        <v>23.17</v>
      </c>
      <c r="I2185" s="81">
        <f t="shared" si="165"/>
        <v>7</v>
      </c>
      <c r="J2185" s="74">
        <f t="shared" si="166"/>
        <v>24.36</v>
      </c>
      <c r="K2185" s="74">
        <f t="shared" si="167"/>
        <v>24.5</v>
      </c>
      <c r="L2185" s="74">
        <f t="shared" si="168"/>
        <v>23.03</v>
      </c>
      <c r="M2185" s="74">
        <f t="shared" si="169"/>
        <v>23.17</v>
      </c>
      <c r="N2185" s="74"/>
    </row>
    <row r="2186" spans="1:14" x14ac:dyDescent="0.25">
      <c r="A2186">
        <v>2171</v>
      </c>
      <c r="B2186" s="225">
        <v>38348</v>
      </c>
      <c r="C2186" s="74">
        <v>3.39</v>
      </c>
      <c r="D2186" s="74">
        <v>3.49</v>
      </c>
      <c r="E2186" s="74">
        <v>3.34</v>
      </c>
      <c r="F2186" s="74">
        <v>3.45</v>
      </c>
      <c r="G2186" s="75">
        <v>2659400</v>
      </c>
      <c r="H2186" s="74">
        <v>24.15</v>
      </c>
      <c r="I2186" s="81">
        <f t="shared" si="165"/>
        <v>6.9999999999999991</v>
      </c>
      <c r="J2186" s="74">
        <f t="shared" si="166"/>
        <v>23.73</v>
      </c>
      <c r="K2186" s="74">
        <f t="shared" si="167"/>
        <v>24.43</v>
      </c>
      <c r="L2186" s="74">
        <f t="shared" si="168"/>
        <v>23.38</v>
      </c>
      <c r="M2186" s="74">
        <f t="shared" si="169"/>
        <v>24.15</v>
      </c>
      <c r="N2186" s="74"/>
    </row>
    <row r="2187" spans="1:14" x14ac:dyDescent="0.25">
      <c r="A2187">
        <v>2172</v>
      </c>
      <c r="B2187" s="225">
        <v>38344</v>
      </c>
      <c r="C2187" s="74">
        <v>3.11</v>
      </c>
      <c r="D2187" s="74">
        <v>3.39</v>
      </c>
      <c r="E2187" s="74">
        <v>3.11</v>
      </c>
      <c r="F2187" s="74">
        <v>3.3</v>
      </c>
      <c r="G2187" s="75">
        <v>4893800</v>
      </c>
      <c r="H2187" s="74">
        <v>23.1</v>
      </c>
      <c r="I2187" s="81">
        <f t="shared" si="165"/>
        <v>7.0000000000000009</v>
      </c>
      <c r="J2187" s="74">
        <f t="shared" si="166"/>
        <v>21.77</v>
      </c>
      <c r="K2187" s="74">
        <f t="shared" si="167"/>
        <v>23.73</v>
      </c>
      <c r="L2187" s="74">
        <f t="shared" si="168"/>
        <v>21.77</v>
      </c>
      <c r="M2187" s="74">
        <f t="shared" si="169"/>
        <v>23.1</v>
      </c>
      <c r="N2187" s="74"/>
    </row>
    <row r="2188" spans="1:14" x14ac:dyDescent="0.25">
      <c r="A2188">
        <v>2173</v>
      </c>
      <c r="B2188" s="225">
        <v>38343</v>
      </c>
      <c r="C2188" s="74">
        <v>2.81</v>
      </c>
      <c r="D2188" s="74">
        <v>3.2</v>
      </c>
      <c r="E2188" s="74">
        <v>2.79</v>
      </c>
      <c r="F2188" s="74">
        <v>3.2</v>
      </c>
      <c r="G2188" s="75">
        <v>7454000</v>
      </c>
      <c r="H2188" s="74">
        <v>22.4</v>
      </c>
      <c r="I2188" s="81">
        <f t="shared" si="165"/>
        <v>6.9999999999999991</v>
      </c>
      <c r="J2188" s="74">
        <f t="shared" si="166"/>
        <v>19.670000000000002</v>
      </c>
      <c r="K2188" s="74">
        <f t="shared" si="167"/>
        <v>22.4</v>
      </c>
      <c r="L2188" s="74">
        <f t="shared" si="168"/>
        <v>19.53</v>
      </c>
      <c r="M2188" s="74">
        <f t="shared" si="169"/>
        <v>22.4</v>
      </c>
      <c r="N2188" s="74"/>
    </row>
    <row r="2189" spans="1:14" x14ac:dyDescent="0.25">
      <c r="A2189">
        <v>2174</v>
      </c>
      <c r="B2189" s="225">
        <v>38342</v>
      </c>
      <c r="C2189" s="74">
        <v>2.78</v>
      </c>
      <c r="D2189" s="74">
        <v>2.84</v>
      </c>
      <c r="E2189" s="74">
        <v>2.77</v>
      </c>
      <c r="F2189" s="74">
        <v>2.79</v>
      </c>
      <c r="G2189" s="75">
        <v>1400100</v>
      </c>
      <c r="H2189" s="74">
        <v>19.53</v>
      </c>
      <c r="I2189" s="81">
        <f t="shared" si="165"/>
        <v>7</v>
      </c>
      <c r="J2189" s="74">
        <f t="shared" si="166"/>
        <v>19.46</v>
      </c>
      <c r="K2189" s="74">
        <f t="shared" si="167"/>
        <v>19.88</v>
      </c>
      <c r="L2189" s="74">
        <f t="shared" si="168"/>
        <v>19.39</v>
      </c>
      <c r="M2189" s="74">
        <f t="shared" si="169"/>
        <v>19.53</v>
      </c>
      <c r="N2189" s="74"/>
    </row>
    <row r="2190" spans="1:14" x14ac:dyDescent="0.25">
      <c r="A2190">
        <v>2175</v>
      </c>
      <c r="B2190" s="225">
        <v>38341</v>
      </c>
      <c r="C2190" s="74">
        <v>2.82</v>
      </c>
      <c r="D2190" s="74">
        <v>2.87</v>
      </c>
      <c r="E2190" s="74">
        <v>2.75</v>
      </c>
      <c r="F2190" s="74">
        <v>2.76</v>
      </c>
      <c r="G2190" s="75">
        <v>1356200</v>
      </c>
      <c r="H2190" s="74">
        <v>19.32</v>
      </c>
      <c r="I2190" s="81">
        <f t="shared" si="165"/>
        <v>7.0000000000000009</v>
      </c>
      <c r="J2190" s="74">
        <f t="shared" si="166"/>
        <v>19.739999999999998</v>
      </c>
      <c r="K2190" s="74">
        <f t="shared" si="167"/>
        <v>20.09</v>
      </c>
      <c r="L2190" s="74">
        <f t="shared" si="168"/>
        <v>19.25</v>
      </c>
      <c r="M2190" s="74">
        <f t="shared" si="169"/>
        <v>19.32</v>
      </c>
      <c r="N2190" s="74"/>
    </row>
    <row r="2191" spans="1:14" x14ac:dyDescent="0.25">
      <c r="A2191">
        <v>2176</v>
      </c>
      <c r="B2191" s="225">
        <v>38338</v>
      </c>
      <c r="C2191" s="74">
        <v>2.82</v>
      </c>
      <c r="D2191" s="74">
        <v>2.88</v>
      </c>
      <c r="E2191" s="74">
        <v>2.75</v>
      </c>
      <c r="F2191" s="74">
        <v>2.78</v>
      </c>
      <c r="G2191" s="75">
        <v>1848100</v>
      </c>
      <c r="H2191" s="74">
        <v>19.46</v>
      </c>
      <c r="I2191" s="81">
        <f t="shared" si="165"/>
        <v>7.0000000000000009</v>
      </c>
      <c r="J2191" s="74">
        <f t="shared" si="166"/>
        <v>19.739999999999998</v>
      </c>
      <c r="K2191" s="74">
        <f t="shared" si="167"/>
        <v>20.16</v>
      </c>
      <c r="L2191" s="74">
        <f t="shared" si="168"/>
        <v>19.25</v>
      </c>
      <c r="M2191" s="74">
        <f t="shared" si="169"/>
        <v>19.46</v>
      </c>
      <c r="N2191" s="74"/>
    </row>
    <row r="2192" spans="1:14" x14ac:dyDescent="0.25">
      <c r="A2192">
        <v>2177</v>
      </c>
      <c r="B2192" s="225">
        <v>38337</v>
      </c>
      <c r="C2192" s="74">
        <v>2.78</v>
      </c>
      <c r="D2192" s="74">
        <v>2.92</v>
      </c>
      <c r="E2192" s="74">
        <v>2.77</v>
      </c>
      <c r="F2192" s="74">
        <v>2.87</v>
      </c>
      <c r="G2192" s="75">
        <v>1741100</v>
      </c>
      <c r="H2192" s="74">
        <v>20.09</v>
      </c>
      <c r="I2192" s="81">
        <f t="shared" si="165"/>
        <v>7</v>
      </c>
      <c r="J2192" s="74">
        <f t="shared" si="166"/>
        <v>19.46</v>
      </c>
      <c r="K2192" s="74">
        <f t="shared" si="167"/>
        <v>20.440000000000001</v>
      </c>
      <c r="L2192" s="74">
        <f t="shared" si="168"/>
        <v>19.39</v>
      </c>
      <c r="M2192" s="74">
        <f t="shared" si="169"/>
        <v>20.09</v>
      </c>
      <c r="N2192" s="74"/>
    </row>
    <row r="2193" spans="1:14" x14ac:dyDescent="0.25">
      <c r="A2193">
        <v>2178</v>
      </c>
      <c r="B2193" s="225">
        <v>38336</v>
      </c>
      <c r="C2193" s="74">
        <v>2.8</v>
      </c>
      <c r="D2193" s="74">
        <v>2.83</v>
      </c>
      <c r="E2193" s="74">
        <v>2.76</v>
      </c>
      <c r="F2193" s="74">
        <v>2.79</v>
      </c>
      <c r="G2193" s="75">
        <v>1414800</v>
      </c>
      <c r="H2193" s="74">
        <v>19.53</v>
      </c>
      <c r="I2193" s="81">
        <f t="shared" ref="I2193:I2256" si="170">H2193/F2193</f>
        <v>7</v>
      </c>
      <c r="J2193" s="74">
        <f t="shared" ref="J2193:J2256" si="171">ROUND($I2193*C2193,2)</f>
        <v>19.600000000000001</v>
      </c>
      <c r="K2193" s="74">
        <f t="shared" ref="K2193:K2256" si="172">ROUND($I2193*D2193,2)</f>
        <v>19.809999999999999</v>
      </c>
      <c r="L2193" s="74">
        <f t="shared" ref="L2193:L2256" si="173">ROUND($I2193*E2193,2)</f>
        <v>19.32</v>
      </c>
      <c r="M2193" s="74">
        <f t="shared" ref="M2193:M2256" si="174">ROUND($I2193*F2193,2)</f>
        <v>19.53</v>
      </c>
      <c r="N2193" s="74"/>
    </row>
    <row r="2194" spans="1:14" x14ac:dyDescent="0.25">
      <c r="A2194">
        <v>2179</v>
      </c>
      <c r="B2194" s="225">
        <v>38335</v>
      </c>
      <c r="C2194" s="74">
        <v>2.95</v>
      </c>
      <c r="D2194" s="74">
        <v>2.95</v>
      </c>
      <c r="E2194" s="74">
        <v>2.75</v>
      </c>
      <c r="F2194" s="74">
        <v>2.8</v>
      </c>
      <c r="G2194" s="75">
        <v>2919700</v>
      </c>
      <c r="H2194" s="74">
        <v>19.600000000000001</v>
      </c>
      <c r="I2194" s="81">
        <f t="shared" si="170"/>
        <v>7.0000000000000009</v>
      </c>
      <c r="J2194" s="74">
        <f t="shared" si="171"/>
        <v>20.65</v>
      </c>
      <c r="K2194" s="74">
        <f t="shared" si="172"/>
        <v>20.65</v>
      </c>
      <c r="L2194" s="74">
        <f t="shared" si="173"/>
        <v>19.25</v>
      </c>
      <c r="M2194" s="74">
        <f t="shared" si="174"/>
        <v>19.600000000000001</v>
      </c>
      <c r="N2194" s="74"/>
    </row>
    <row r="2195" spans="1:14" x14ac:dyDescent="0.25">
      <c r="A2195">
        <v>2180</v>
      </c>
      <c r="B2195" s="225">
        <v>38334</v>
      </c>
      <c r="C2195" s="74">
        <v>2.95</v>
      </c>
      <c r="D2195" s="74">
        <v>2.97</v>
      </c>
      <c r="E2195" s="74">
        <v>2.88</v>
      </c>
      <c r="F2195" s="74">
        <v>2.94</v>
      </c>
      <c r="G2195" s="75">
        <v>2154100</v>
      </c>
      <c r="H2195" s="74">
        <v>20.58</v>
      </c>
      <c r="I2195" s="81">
        <f t="shared" si="170"/>
        <v>6.9999999999999991</v>
      </c>
      <c r="J2195" s="74">
        <f t="shared" si="171"/>
        <v>20.65</v>
      </c>
      <c r="K2195" s="74">
        <f t="shared" si="172"/>
        <v>20.79</v>
      </c>
      <c r="L2195" s="74">
        <f t="shared" si="173"/>
        <v>20.16</v>
      </c>
      <c r="M2195" s="74">
        <f t="shared" si="174"/>
        <v>20.58</v>
      </c>
      <c r="N2195" s="74"/>
    </row>
    <row r="2196" spans="1:14" x14ac:dyDescent="0.25">
      <c r="A2196">
        <v>2181</v>
      </c>
      <c r="B2196" s="225">
        <v>38331</v>
      </c>
      <c r="C2196" s="74">
        <v>3.02</v>
      </c>
      <c r="D2196" s="74">
        <v>3.05</v>
      </c>
      <c r="E2196" s="74">
        <v>2.84</v>
      </c>
      <c r="F2196" s="74">
        <v>2.85</v>
      </c>
      <c r="G2196" s="75">
        <v>7603100</v>
      </c>
      <c r="H2196" s="74">
        <v>19.95</v>
      </c>
      <c r="I2196" s="81">
        <f t="shared" si="170"/>
        <v>6.9999999999999991</v>
      </c>
      <c r="J2196" s="74">
        <f t="shared" si="171"/>
        <v>21.14</v>
      </c>
      <c r="K2196" s="74">
        <f t="shared" si="172"/>
        <v>21.35</v>
      </c>
      <c r="L2196" s="74">
        <f t="shared" si="173"/>
        <v>19.88</v>
      </c>
      <c r="M2196" s="74">
        <f t="shared" si="174"/>
        <v>19.95</v>
      </c>
      <c r="N2196" s="74"/>
    </row>
    <row r="2197" spans="1:14" x14ac:dyDescent="0.25">
      <c r="A2197">
        <v>2182</v>
      </c>
      <c r="B2197" s="225">
        <v>38330</v>
      </c>
      <c r="C2197" s="74">
        <v>2.67</v>
      </c>
      <c r="D2197" s="74">
        <v>2.99</v>
      </c>
      <c r="E2197" s="74">
        <v>2.66</v>
      </c>
      <c r="F2197" s="74">
        <v>2.88</v>
      </c>
      <c r="G2197" s="75">
        <v>12320700</v>
      </c>
      <c r="H2197" s="74">
        <v>20.16</v>
      </c>
      <c r="I2197" s="81">
        <f t="shared" si="170"/>
        <v>7</v>
      </c>
      <c r="J2197" s="74">
        <f t="shared" si="171"/>
        <v>18.690000000000001</v>
      </c>
      <c r="K2197" s="74">
        <f t="shared" si="172"/>
        <v>20.93</v>
      </c>
      <c r="L2197" s="74">
        <f t="shared" si="173"/>
        <v>18.62</v>
      </c>
      <c r="M2197" s="74">
        <f t="shared" si="174"/>
        <v>20.16</v>
      </c>
      <c r="N2197" s="74"/>
    </row>
    <row r="2198" spans="1:14" x14ac:dyDescent="0.25">
      <c r="A2198">
        <v>2183</v>
      </c>
      <c r="B2198" s="225">
        <v>38329</v>
      </c>
      <c r="C2198" s="74">
        <v>2.3199999999999998</v>
      </c>
      <c r="D2198" s="74">
        <v>2.37</v>
      </c>
      <c r="E2198" s="74">
        <v>2.2599999999999998</v>
      </c>
      <c r="F2198" s="74">
        <v>2.34</v>
      </c>
      <c r="G2198" s="75">
        <v>1666500</v>
      </c>
      <c r="H2198" s="74">
        <v>16.38</v>
      </c>
      <c r="I2198" s="81">
        <f t="shared" si="170"/>
        <v>7</v>
      </c>
      <c r="J2198" s="74">
        <f t="shared" si="171"/>
        <v>16.239999999999998</v>
      </c>
      <c r="K2198" s="74">
        <f t="shared" si="172"/>
        <v>16.59</v>
      </c>
      <c r="L2198" s="74">
        <f t="shared" si="173"/>
        <v>15.82</v>
      </c>
      <c r="M2198" s="74">
        <f t="shared" si="174"/>
        <v>16.38</v>
      </c>
      <c r="N2198" s="74"/>
    </row>
    <row r="2199" spans="1:14" x14ac:dyDescent="0.25">
      <c r="A2199">
        <v>2184</v>
      </c>
      <c r="B2199" s="225">
        <v>38328</v>
      </c>
      <c r="C2199" s="74">
        <v>2.42</v>
      </c>
      <c r="D2199" s="74">
        <v>2.42</v>
      </c>
      <c r="E2199" s="74">
        <v>2.25</v>
      </c>
      <c r="F2199" s="74">
        <v>2.33</v>
      </c>
      <c r="G2199" s="75">
        <v>1602000</v>
      </c>
      <c r="H2199" s="74">
        <v>16.309999999999999</v>
      </c>
      <c r="I2199" s="81">
        <f t="shared" si="170"/>
        <v>6.9999999999999991</v>
      </c>
      <c r="J2199" s="74">
        <f t="shared" si="171"/>
        <v>16.940000000000001</v>
      </c>
      <c r="K2199" s="74">
        <f t="shared" si="172"/>
        <v>16.940000000000001</v>
      </c>
      <c r="L2199" s="74">
        <f t="shared" si="173"/>
        <v>15.75</v>
      </c>
      <c r="M2199" s="74">
        <f t="shared" si="174"/>
        <v>16.309999999999999</v>
      </c>
      <c r="N2199" s="74"/>
    </row>
    <row r="2200" spans="1:14" x14ac:dyDescent="0.25">
      <c r="A2200">
        <v>2185</v>
      </c>
      <c r="B2200" s="225">
        <v>38327</v>
      </c>
      <c r="C2200" s="74">
        <v>2.4900000000000002</v>
      </c>
      <c r="D2200" s="74">
        <v>2.4900000000000002</v>
      </c>
      <c r="E2200" s="74">
        <v>2.4</v>
      </c>
      <c r="F2200" s="74">
        <v>2.4</v>
      </c>
      <c r="G2200" s="75">
        <v>978500</v>
      </c>
      <c r="H2200" s="74">
        <v>16.8</v>
      </c>
      <c r="I2200" s="81">
        <f t="shared" si="170"/>
        <v>7.0000000000000009</v>
      </c>
      <c r="J2200" s="74">
        <f t="shared" si="171"/>
        <v>17.43</v>
      </c>
      <c r="K2200" s="74">
        <f t="shared" si="172"/>
        <v>17.43</v>
      </c>
      <c r="L2200" s="74">
        <f t="shared" si="173"/>
        <v>16.8</v>
      </c>
      <c r="M2200" s="74">
        <f t="shared" si="174"/>
        <v>16.8</v>
      </c>
      <c r="N2200" s="74"/>
    </row>
    <row r="2201" spans="1:14" x14ac:dyDescent="0.25">
      <c r="A2201">
        <v>2186</v>
      </c>
      <c r="B2201" s="225">
        <v>38324</v>
      </c>
      <c r="C2201" s="74">
        <v>2.48</v>
      </c>
      <c r="D2201" s="74">
        <v>2.54</v>
      </c>
      <c r="E2201" s="74">
        <v>2.38</v>
      </c>
      <c r="F2201" s="74">
        <v>2.44</v>
      </c>
      <c r="G2201" s="75">
        <v>1775800</v>
      </c>
      <c r="H2201" s="74">
        <v>17.079999999999998</v>
      </c>
      <c r="I2201" s="81">
        <f t="shared" si="170"/>
        <v>6.9999999999999991</v>
      </c>
      <c r="J2201" s="74">
        <f t="shared" si="171"/>
        <v>17.36</v>
      </c>
      <c r="K2201" s="74">
        <f t="shared" si="172"/>
        <v>17.78</v>
      </c>
      <c r="L2201" s="74">
        <f t="shared" si="173"/>
        <v>16.66</v>
      </c>
      <c r="M2201" s="74">
        <f t="shared" si="174"/>
        <v>17.079999999999998</v>
      </c>
      <c r="N2201" s="74"/>
    </row>
    <row r="2202" spans="1:14" x14ac:dyDescent="0.25">
      <c r="A2202">
        <v>2187</v>
      </c>
      <c r="B2202" s="225">
        <v>38323</v>
      </c>
      <c r="C2202" s="74">
        <v>2.54</v>
      </c>
      <c r="D2202" s="74">
        <v>2.5499999999999998</v>
      </c>
      <c r="E2202" s="74">
        <v>2.4500000000000002</v>
      </c>
      <c r="F2202" s="74">
        <v>2.48</v>
      </c>
      <c r="G2202" s="75">
        <v>1197300</v>
      </c>
      <c r="H2202" s="74">
        <v>17.36</v>
      </c>
      <c r="I2202" s="81">
        <f t="shared" si="170"/>
        <v>7</v>
      </c>
      <c r="J2202" s="74">
        <f t="shared" si="171"/>
        <v>17.78</v>
      </c>
      <c r="K2202" s="74">
        <f t="shared" si="172"/>
        <v>17.850000000000001</v>
      </c>
      <c r="L2202" s="74">
        <f t="shared" si="173"/>
        <v>17.149999999999999</v>
      </c>
      <c r="M2202" s="74">
        <f t="shared" si="174"/>
        <v>17.36</v>
      </c>
      <c r="N2202" s="74"/>
    </row>
    <row r="2203" spans="1:14" x14ac:dyDescent="0.25">
      <c r="A2203">
        <v>2188</v>
      </c>
      <c r="B2203" s="225">
        <v>38322</v>
      </c>
      <c r="C2203" s="74">
        <v>2.59</v>
      </c>
      <c r="D2203" s="74">
        <v>2.6</v>
      </c>
      <c r="E2203" s="74">
        <v>2.5</v>
      </c>
      <c r="F2203" s="74">
        <v>2.5099999999999998</v>
      </c>
      <c r="G2203" s="75">
        <v>904000</v>
      </c>
      <c r="H2203" s="74">
        <v>17.57</v>
      </c>
      <c r="I2203" s="81">
        <f t="shared" si="170"/>
        <v>7.0000000000000009</v>
      </c>
      <c r="J2203" s="74">
        <f t="shared" si="171"/>
        <v>18.13</v>
      </c>
      <c r="K2203" s="74">
        <f t="shared" si="172"/>
        <v>18.2</v>
      </c>
      <c r="L2203" s="74">
        <f t="shared" si="173"/>
        <v>17.5</v>
      </c>
      <c r="M2203" s="74">
        <f t="shared" si="174"/>
        <v>17.57</v>
      </c>
      <c r="N2203" s="74"/>
    </row>
    <row r="2204" spans="1:14" x14ac:dyDescent="0.25">
      <c r="A2204">
        <v>2189</v>
      </c>
      <c r="B2204" s="225">
        <v>38321</v>
      </c>
      <c r="C2204" s="74">
        <v>2.52</v>
      </c>
      <c r="D2204" s="74">
        <v>2.6</v>
      </c>
      <c r="E2204" s="74">
        <v>2.5</v>
      </c>
      <c r="F2204" s="74">
        <v>2.5499999999999998</v>
      </c>
      <c r="G2204" s="75">
        <v>2270300</v>
      </c>
      <c r="H2204" s="74">
        <v>17.850000000000001</v>
      </c>
      <c r="I2204" s="81">
        <f t="shared" si="170"/>
        <v>7.0000000000000009</v>
      </c>
      <c r="J2204" s="74">
        <f t="shared" si="171"/>
        <v>17.64</v>
      </c>
      <c r="K2204" s="74">
        <f t="shared" si="172"/>
        <v>18.2</v>
      </c>
      <c r="L2204" s="74">
        <f t="shared" si="173"/>
        <v>17.5</v>
      </c>
      <c r="M2204" s="74">
        <f t="shared" si="174"/>
        <v>17.850000000000001</v>
      </c>
      <c r="N2204" s="74"/>
    </row>
    <row r="2205" spans="1:14" x14ac:dyDescent="0.25">
      <c r="A2205">
        <v>2190</v>
      </c>
      <c r="B2205" s="225">
        <v>38320</v>
      </c>
      <c r="C2205" s="74">
        <v>2.48</v>
      </c>
      <c r="D2205" s="74">
        <v>2.54</v>
      </c>
      <c r="E2205" s="74">
        <v>2.44</v>
      </c>
      <c r="F2205" s="74">
        <v>2.48</v>
      </c>
      <c r="G2205" s="75">
        <v>1246100</v>
      </c>
      <c r="H2205" s="74">
        <v>17.36</v>
      </c>
      <c r="I2205" s="81">
        <f t="shared" si="170"/>
        <v>7</v>
      </c>
      <c r="J2205" s="74">
        <f t="shared" si="171"/>
        <v>17.36</v>
      </c>
      <c r="K2205" s="74">
        <f t="shared" si="172"/>
        <v>17.78</v>
      </c>
      <c r="L2205" s="74">
        <f t="shared" si="173"/>
        <v>17.079999999999998</v>
      </c>
      <c r="M2205" s="74">
        <f t="shared" si="174"/>
        <v>17.36</v>
      </c>
      <c r="N2205" s="74"/>
    </row>
    <row r="2206" spans="1:14" x14ac:dyDescent="0.25">
      <c r="A2206">
        <v>2191</v>
      </c>
      <c r="B2206" s="225">
        <v>38317</v>
      </c>
      <c r="C2206" s="74">
        <v>2.46</v>
      </c>
      <c r="D2206" s="74">
        <v>2.5</v>
      </c>
      <c r="E2206" s="74">
        <v>2.44</v>
      </c>
      <c r="F2206" s="74">
        <v>2.46</v>
      </c>
      <c r="G2206" s="75">
        <v>342100</v>
      </c>
      <c r="H2206" s="74">
        <v>17.22</v>
      </c>
      <c r="I2206" s="81">
        <f t="shared" si="170"/>
        <v>7</v>
      </c>
      <c r="J2206" s="74">
        <f t="shared" si="171"/>
        <v>17.22</v>
      </c>
      <c r="K2206" s="74">
        <f t="shared" si="172"/>
        <v>17.5</v>
      </c>
      <c r="L2206" s="74">
        <f t="shared" si="173"/>
        <v>17.079999999999998</v>
      </c>
      <c r="M2206" s="74">
        <f t="shared" si="174"/>
        <v>17.22</v>
      </c>
      <c r="N2206" s="74"/>
    </row>
    <row r="2207" spans="1:14" x14ac:dyDescent="0.25">
      <c r="A2207">
        <v>2192</v>
      </c>
      <c r="B2207" s="225">
        <v>38315</v>
      </c>
      <c r="C2207" s="74">
        <v>2.4900000000000002</v>
      </c>
      <c r="D2207" s="74">
        <v>2.5</v>
      </c>
      <c r="E2207" s="74">
        <v>2.4300000000000002</v>
      </c>
      <c r="F2207" s="74">
        <v>2.46</v>
      </c>
      <c r="G2207" s="75">
        <v>473400</v>
      </c>
      <c r="H2207" s="74">
        <v>17.22</v>
      </c>
      <c r="I2207" s="81">
        <f t="shared" si="170"/>
        <v>7</v>
      </c>
      <c r="J2207" s="74">
        <f t="shared" si="171"/>
        <v>17.43</v>
      </c>
      <c r="K2207" s="74">
        <f t="shared" si="172"/>
        <v>17.5</v>
      </c>
      <c r="L2207" s="74">
        <f t="shared" si="173"/>
        <v>17.010000000000002</v>
      </c>
      <c r="M2207" s="74">
        <f t="shared" si="174"/>
        <v>17.22</v>
      </c>
      <c r="N2207" s="74"/>
    </row>
    <row r="2208" spans="1:14" x14ac:dyDescent="0.25">
      <c r="A2208">
        <v>2193</v>
      </c>
      <c r="B2208" s="225">
        <v>38314</v>
      </c>
      <c r="C2208" s="74">
        <v>2.5099999999999998</v>
      </c>
      <c r="D2208" s="74">
        <v>2.5299999999999998</v>
      </c>
      <c r="E2208" s="74">
        <v>2.42</v>
      </c>
      <c r="F2208" s="74">
        <v>2.4900000000000002</v>
      </c>
      <c r="G2208" s="75">
        <v>829000</v>
      </c>
      <c r="H2208" s="74">
        <v>17.43</v>
      </c>
      <c r="I2208" s="81">
        <f t="shared" si="170"/>
        <v>6.9999999999999991</v>
      </c>
      <c r="J2208" s="74">
        <f t="shared" si="171"/>
        <v>17.57</v>
      </c>
      <c r="K2208" s="74">
        <f t="shared" si="172"/>
        <v>17.71</v>
      </c>
      <c r="L2208" s="74">
        <f t="shared" si="173"/>
        <v>16.940000000000001</v>
      </c>
      <c r="M2208" s="74">
        <f t="shared" si="174"/>
        <v>17.43</v>
      </c>
      <c r="N2208" s="74"/>
    </row>
    <row r="2209" spans="1:14" x14ac:dyDescent="0.25">
      <c r="A2209">
        <v>2194</v>
      </c>
      <c r="B2209" s="225">
        <v>38313</v>
      </c>
      <c r="C2209" s="74">
        <v>2.44</v>
      </c>
      <c r="D2209" s="74">
        <v>2.52</v>
      </c>
      <c r="E2209" s="74">
        <v>2.4</v>
      </c>
      <c r="F2209" s="74">
        <v>2.5</v>
      </c>
      <c r="G2209" s="75">
        <v>1258300</v>
      </c>
      <c r="H2209" s="74">
        <v>17.5</v>
      </c>
      <c r="I2209" s="81">
        <f t="shared" si="170"/>
        <v>7</v>
      </c>
      <c r="J2209" s="74">
        <f t="shared" si="171"/>
        <v>17.079999999999998</v>
      </c>
      <c r="K2209" s="74">
        <f t="shared" si="172"/>
        <v>17.64</v>
      </c>
      <c r="L2209" s="74">
        <f t="shared" si="173"/>
        <v>16.8</v>
      </c>
      <c r="M2209" s="74">
        <f t="shared" si="174"/>
        <v>17.5</v>
      </c>
      <c r="N2209" s="74"/>
    </row>
    <row r="2210" spans="1:14" x14ac:dyDescent="0.25">
      <c r="A2210">
        <v>2195</v>
      </c>
      <c r="B2210" s="225">
        <v>38310</v>
      </c>
      <c r="C2210" s="74">
        <v>2.5299999999999998</v>
      </c>
      <c r="D2210" s="74">
        <v>2.56</v>
      </c>
      <c r="E2210" s="74">
        <v>2.4</v>
      </c>
      <c r="F2210" s="74">
        <v>2.42</v>
      </c>
      <c r="G2210" s="75">
        <v>1340500</v>
      </c>
      <c r="H2210" s="74">
        <v>16.940000000000001</v>
      </c>
      <c r="I2210" s="81">
        <f t="shared" si="170"/>
        <v>7.0000000000000009</v>
      </c>
      <c r="J2210" s="74">
        <f t="shared" si="171"/>
        <v>17.71</v>
      </c>
      <c r="K2210" s="74">
        <f t="shared" si="172"/>
        <v>17.920000000000002</v>
      </c>
      <c r="L2210" s="74">
        <f t="shared" si="173"/>
        <v>16.8</v>
      </c>
      <c r="M2210" s="74">
        <f t="shared" si="174"/>
        <v>16.940000000000001</v>
      </c>
      <c r="N2210" s="74"/>
    </row>
    <row r="2211" spans="1:14" x14ac:dyDescent="0.25">
      <c r="A2211">
        <v>2196</v>
      </c>
      <c r="B2211" s="225">
        <v>38309</v>
      </c>
      <c r="C2211" s="74">
        <v>2.64</v>
      </c>
      <c r="D2211" s="74">
        <v>2.65</v>
      </c>
      <c r="E2211" s="74">
        <v>2.54</v>
      </c>
      <c r="F2211" s="74">
        <v>2.57</v>
      </c>
      <c r="G2211" s="75">
        <v>1140700</v>
      </c>
      <c r="H2211" s="74">
        <v>17.989999999999998</v>
      </c>
      <c r="I2211" s="81">
        <f t="shared" si="170"/>
        <v>7</v>
      </c>
      <c r="J2211" s="74">
        <f t="shared" si="171"/>
        <v>18.48</v>
      </c>
      <c r="K2211" s="74">
        <f t="shared" si="172"/>
        <v>18.55</v>
      </c>
      <c r="L2211" s="74">
        <f t="shared" si="173"/>
        <v>17.78</v>
      </c>
      <c r="M2211" s="74">
        <f t="shared" si="174"/>
        <v>17.989999999999998</v>
      </c>
      <c r="N2211" s="74"/>
    </row>
    <row r="2212" spans="1:14" x14ac:dyDescent="0.25">
      <c r="A2212">
        <v>2197</v>
      </c>
      <c r="B2212" s="225">
        <v>38308</v>
      </c>
      <c r="C2212" s="74">
        <v>2.64</v>
      </c>
      <c r="D2212" s="74">
        <v>2.66</v>
      </c>
      <c r="E2212" s="74">
        <v>2.57</v>
      </c>
      <c r="F2212" s="74">
        <v>2.65</v>
      </c>
      <c r="G2212" s="75">
        <v>1562100</v>
      </c>
      <c r="H2212" s="74">
        <v>18.55</v>
      </c>
      <c r="I2212" s="81">
        <f t="shared" si="170"/>
        <v>7.0000000000000009</v>
      </c>
      <c r="J2212" s="74">
        <f t="shared" si="171"/>
        <v>18.48</v>
      </c>
      <c r="K2212" s="74">
        <f t="shared" si="172"/>
        <v>18.62</v>
      </c>
      <c r="L2212" s="74">
        <f t="shared" si="173"/>
        <v>17.989999999999998</v>
      </c>
      <c r="M2212" s="74">
        <f t="shared" si="174"/>
        <v>18.55</v>
      </c>
      <c r="N2212" s="74"/>
    </row>
    <row r="2213" spans="1:14" x14ac:dyDescent="0.25">
      <c r="A2213">
        <v>2198</v>
      </c>
      <c r="B2213" s="225">
        <v>38307</v>
      </c>
      <c r="C2213" s="74">
        <v>2.59</v>
      </c>
      <c r="D2213" s="74">
        <v>2.63</v>
      </c>
      <c r="E2213" s="74">
        <v>2.5499999999999998</v>
      </c>
      <c r="F2213" s="74">
        <v>2.58</v>
      </c>
      <c r="G2213" s="75">
        <v>1548100</v>
      </c>
      <c r="H2213" s="74">
        <v>18.059999999999999</v>
      </c>
      <c r="I2213" s="81">
        <f t="shared" si="170"/>
        <v>6.9999999999999991</v>
      </c>
      <c r="J2213" s="74">
        <f t="shared" si="171"/>
        <v>18.13</v>
      </c>
      <c r="K2213" s="74">
        <f t="shared" si="172"/>
        <v>18.41</v>
      </c>
      <c r="L2213" s="74">
        <f t="shared" si="173"/>
        <v>17.850000000000001</v>
      </c>
      <c r="M2213" s="74">
        <f t="shared" si="174"/>
        <v>18.059999999999999</v>
      </c>
      <c r="N2213" s="74"/>
    </row>
    <row r="2214" spans="1:14" x14ac:dyDescent="0.25">
      <c r="A2214">
        <v>2199</v>
      </c>
      <c r="B2214" s="225">
        <v>38306</v>
      </c>
      <c r="C2214" s="74">
        <v>2.4300000000000002</v>
      </c>
      <c r="D2214" s="74">
        <v>2.66</v>
      </c>
      <c r="E2214" s="74">
        <v>2.42</v>
      </c>
      <c r="F2214" s="74">
        <v>2.5299999999999998</v>
      </c>
      <c r="G2214" s="75">
        <v>3001000</v>
      </c>
      <c r="H2214" s="74">
        <v>17.71</v>
      </c>
      <c r="I2214" s="81">
        <f t="shared" si="170"/>
        <v>7.0000000000000009</v>
      </c>
      <c r="J2214" s="74">
        <f t="shared" si="171"/>
        <v>17.010000000000002</v>
      </c>
      <c r="K2214" s="74">
        <f t="shared" si="172"/>
        <v>18.62</v>
      </c>
      <c r="L2214" s="74">
        <f t="shared" si="173"/>
        <v>16.940000000000001</v>
      </c>
      <c r="M2214" s="74">
        <f t="shared" si="174"/>
        <v>17.71</v>
      </c>
      <c r="N2214" s="74"/>
    </row>
    <row r="2215" spans="1:14" x14ac:dyDescent="0.25">
      <c r="A2215">
        <v>2200</v>
      </c>
      <c r="B2215" s="225">
        <v>38303</v>
      </c>
      <c r="C2215" s="74">
        <v>2.44</v>
      </c>
      <c r="D2215" s="74">
        <v>2.5</v>
      </c>
      <c r="E2215" s="74">
        <v>2.39</v>
      </c>
      <c r="F2215" s="74">
        <v>2.4300000000000002</v>
      </c>
      <c r="G2215" s="75">
        <v>1726800</v>
      </c>
      <c r="H2215" s="74">
        <v>17.010000000000002</v>
      </c>
      <c r="I2215" s="81">
        <f t="shared" si="170"/>
        <v>7</v>
      </c>
      <c r="J2215" s="74">
        <f t="shared" si="171"/>
        <v>17.079999999999998</v>
      </c>
      <c r="K2215" s="74">
        <f t="shared" si="172"/>
        <v>17.5</v>
      </c>
      <c r="L2215" s="74">
        <f t="shared" si="173"/>
        <v>16.73</v>
      </c>
      <c r="M2215" s="74">
        <f t="shared" si="174"/>
        <v>17.010000000000002</v>
      </c>
      <c r="N2215" s="74"/>
    </row>
    <row r="2216" spans="1:14" x14ac:dyDescent="0.25">
      <c r="A2216">
        <v>2201</v>
      </c>
      <c r="B2216" s="225">
        <v>38302</v>
      </c>
      <c r="C2216" s="74">
        <v>2.37</v>
      </c>
      <c r="D2216" s="74">
        <v>2.46</v>
      </c>
      <c r="E2216" s="74">
        <v>2.34</v>
      </c>
      <c r="F2216" s="74">
        <v>2.44</v>
      </c>
      <c r="G2216" s="75">
        <v>2100600</v>
      </c>
      <c r="H2216" s="74">
        <v>17.079999999999998</v>
      </c>
      <c r="I2216" s="81">
        <f t="shared" si="170"/>
        <v>6.9999999999999991</v>
      </c>
      <c r="J2216" s="74">
        <f t="shared" si="171"/>
        <v>16.59</v>
      </c>
      <c r="K2216" s="74">
        <f t="shared" si="172"/>
        <v>17.22</v>
      </c>
      <c r="L2216" s="74">
        <f t="shared" si="173"/>
        <v>16.38</v>
      </c>
      <c r="M2216" s="74">
        <f t="shared" si="174"/>
        <v>17.079999999999998</v>
      </c>
      <c r="N2216" s="74"/>
    </row>
    <row r="2217" spans="1:14" x14ac:dyDescent="0.25">
      <c r="A2217">
        <v>2202</v>
      </c>
      <c r="B2217" s="225">
        <v>38301</v>
      </c>
      <c r="C2217" s="74">
        <v>2.34</v>
      </c>
      <c r="D2217" s="74">
        <v>2.41</v>
      </c>
      <c r="E2217" s="74">
        <v>2.33</v>
      </c>
      <c r="F2217" s="74">
        <v>2.33</v>
      </c>
      <c r="G2217" s="75">
        <v>1038700</v>
      </c>
      <c r="H2217" s="74">
        <v>16.309999999999999</v>
      </c>
      <c r="I2217" s="81">
        <f t="shared" si="170"/>
        <v>6.9999999999999991</v>
      </c>
      <c r="J2217" s="74">
        <f t="shared" si="171"/>
        <v>16.38</v>
      </c>
      <c r="K2217" s="74">
        <f t="shared" si="172"/>
        <v>16.87</v>
      </c>
      <c r="L2217" s="74">
        <f t="shared" si="173"/>
        <v>16.309999999999999</v>
      </c>
      <c r="M2217" s="74">
        <f t="shared" si="174"/>
        <v>16.309999999999999</v>
      </c>
      <c r="N2217" s="74"/>
    </row>
    <row r="2218" spans="1:14" x14ac:dyDescent="0.25">
      <c r="A2218">
        <v>2203</v>
      </c>
      <c r="B2218" s="225">
        <v>38300</v>
      </c>
      <c r="C2218" s="74">
        <v>2.31</v>
      </c>
      <c r="D2218" s="74">
        <v>2.39</v>
      </c>
      <c r="E2218" s="74">
        <v>2.2999999999999998</v>
      </c>
      <c r="F2218" s="74">
        <v>2.35</v>
      </c>
      <c r="G2218" s="75">
        <v>813800</v>
      </c>
      <c r="H2218" s="74">
        <v>16.45</v>
      </c>
      <c r="I2218" s="81">
        <f t="shared" si="170"/>
        <v>6.9999999999999991</v>
      </c>
      <c r="J2218" s="74">
        <f t="shared" si="171"/>
        <v>16.170000000000002</v>
      </c>
      <c r="K2218" s="74">
        <f t="shared" si="172"/>
        <v>16.73</v>
      </c>
      <c r="L2218" s="74">
        <f t="shared" si="173"/>
        <v>16.100000000000001</v>
      </c>
      <c r="M2218" s="74">
        <f t="shared" si="174"/>
        <v>16.45</v>
      </c>
      <c r="N2218" s="74"/>
    </row>
    <row r="2219" spans="1:14" x14ac:dyDescent="0.25">
      <c r="A2219">
        <v>2204</v>
      </c>
      <c r="B2219" s="225">
        <v>38299</v>
      </c>
      <c r="C2219" s="74">
        <v>2.34</v>
      </c>
      <c r="D2219" s="74">
        <v>2.39</v>
      </c>
      <c r="E2219" s="74">
        <v>2.3199999999999998</v>
      </c>
      <c r="F2219" s="74">
        <v>2.35</v>
      </c>
      <c r="G2219" s="75">
        <v>856700</v>
      </c>
      <c r="H2219" s="74">
        <v>16.45</v>
      </c>
      <c r="I2219" s="81">
        <f t="shared" si="170"/>
        <v>6.9999999999999991</v>
      </c>
      <c r="J2219" s="74">
        <f t="shared" si="171"/>
        <v>16.38</v>
      </c>
      <c r="K2219" s="74">
        <f t="shared" si="172"/>
        <v>16.73</v>
      </c>
      <c r="L2219" s="74">
        <f t="shared" si="173"/>
        <v>16.239999999999998</v>
      </c>
      <c r="M2219" s="74">
        <f t="shared" si="174"/>
        <v>16.45</v>
      </c>
      <c r="N2219" s="74"/>
    </row>
    <row r="2220" spans="1:14" x14ac:dyDescent="0.25">
      <c r="A2220">
        <v>2205</v>
      </c>
      <c r="B2220" s="225">
        <v>38296</v>
      </c>
      <c r="C2220" s="74">
        <v>2.3199999999999998</v>
      </c>
      <c r="D2220" s="74">
        <v>2.35</v>
      </c>
      <c r="E2220" s="74">
        <v>2.2799999999999998</v>
      </c>
      <c r="F2220" s="74">
        <v>2.33</v>
      </c>
      <c r="G2220" s="75">
        <v>883800</v>
      </c>
      <c r="H2220" s="74">
        <v>16.309999999999999</v>
      </c>
      <c r="I2220" s="81">
        <f t="shared" si="170"/>
        <v>6.9999999999999991</v>
      </c>
      <c r="J2220" s="74">
        <f t="shared" si="171"/>
        <v>16.239999999999998</v>
      </c>
      <c r="K2220" s="74">
        <f t="shared" si="172"/>
        <v>16.45</v>
      </c>
      <c r="L2220" s="74">
        <f t="shared" si="173"/>
        <v>15.96</v>
      </c>
      <c r="M2220" s="74">
        <f t="shared" si="174"/>
        <v>16.309999999999999</v>
      </c>
      <c r="N2220" s="74"/>
    </row>
    <row r="2221" spans="1:14" x14ac:dyDescent="0.25">
      <c r="A2221">
        <v>2206</v>
      </c>
      <c r="B2221" s="225">
        <v>38295</v>
      </c>
      <c r="C2221" s="74">
        <v>2.2799999999999998</v>
      </c>
      <c r="D2221" s="74">
        <v>2.2999999999999998</v>
      </c>
      <c r="E2221" s="74">
        <v>2.2000000000000002</v>
      </c>
      <c r="F2221" s="74">
        <v>2.2799999999999998</v>
      </c>
      <c r="G2221" s="75">
        <v>1494000</v>
      </c>
      <c r="H2221" s="74">
        <v>15.96</v>
      </c>
      <c r="I2221" s="81">
        <f t="shared" si="170"/>
        <v>7.0000000000000009</v>
      </c>
      <c r="J2221" s="74">
        <f t="shared" si="171"/>
        <v>15.96</v>
      </c>
      <c r="K2221" s="74">
        <f t="shared" si="172"/>
        <v>16.100000000000001</v>
      </c>
      <c r="L2221" s="74">
        <f t="shared" si="173"/>
        <v>15.4</v>
      </c>
      <c r="M2221" s="74">
        <f t="shared" si="174"/>
        <v>15.96</v>
      </c>
      <c r="N2221" s="74"/>
    </row>
    <row r="2222" spans="1:14" x14ac:dyDescent="0.25">
      <c r="A2222">
        <v>2207</v>
      </c>
      <c r="B2222" s="225">
        <v>38294</v>
      </c>
      <c r="C2222" s="74">
        <v>2.38</v>
      </c>
      <c r="D2222" s="74">
        <v>2.39</v>
      </c>
      <c r="E2222" s="74">
        <v>2.2000000000000002</v>
      </c>
      <c r="F2222" s="74">
        <v>2.29</v>
      </c>
      <c r="G2222" s="75">
        <v>2270700</v>
      </c>
      <c r="H2222" s="74">
        <v>16.03</v>
      </c>
      <c r="I2222" s="81">
        <f t="shared" si="170"/>
        <v>7</v>
      </c>
      <c r="J2222" s="74">
        <f t="shared" si="171"/>
        <v>16.66</v>
      </c>
      <c r="K2222" s="74">
        <f t="shared" si="172"/>
        <v>16.73</v>
      </c>
      <c r="L2222" s="74">
        <f t="shared" si="173"/>
        <v>15.4</v>
      </c>
      <c r="M2222" s="74">
        <f t="shared" si="174"/>
        <v>16.03</v>
      </c>
      <c r="N2222" s="74"/>
    </row>
    <row r="2223" spans="1:14" x14ac:dyDescent="0.25">
      <c r="A2223">
        <v>2208</v>
      </c>
      <c r="B2223" s="225">
        <v>38293</v>
      </c>
      <c r="C2223" s="74">
        <v>2.36</v>
      </c>
      <c r="D2223" s="74">
        <v>2.4300000000000002</v>
      </c>
      <c r="E2223" s="74">
        <v>2.25</v>
      </c>
      <c r="F2223" s="74">
        <v>2.2599999999999998</v>
      </c>
      <c r="G2223" s="75">
        <v>1353200</v>
      </c>
      <c r="H2223" s="74">
        <v>15.82</v>
      </c>
      <c r="I2223" s="81">
        <f t="shared" si="170"/>
        <v>7.0000000000000009</v>
      </c>
      <c r="J2223" s="74">
        <f t="shared" si="171"/>
        <v>16.52</v>
      </c>
      <c r="K2223" s="74">
        <f t="shared" si="172"/>
        <v>17.010000000000002</v>
      </c>
      <c r="L2223" s="74">
        <f t="shared" si="173"/>
        <v>15.75</v>
      </c>
      <c r="M2223" s="74">
        <f t="shared" si="174"/>
        <v>15.82</v>
      </c>
      <c r="N2223" s="74"/>
    </row>
    <row r="2224" spans="1:14" x14ac:dyDescent="0.25">
      <c r="A2224">
        <v>2209</v>
      </c>
      <c r="B2224" s="225">
        <v>38292</v>
      </c>
      <c r="C2224" s="74">
        <v>2.46</v>
      </c>
      <c r="D2224" s="74">
        <v>2.4900000000000002</v>
      </c>
      <c r="E2224" s="74">
        <v>2.36</v>
      </c>
      <c r="F2224" s="74">
        <v>2.4</v>
      </c>
      <c r="G2224" s="75">
        <v>795300</v>
      </c>
      <c r="H2224" s="74">
        <v>16.8</v>
      </c>
      <c r="I2224" s="81">
        <f t="shared" si="170"/>
        <v>7.0000000000000009</v>
      </c>
      <c r="J2224" s="74">
        <f t="shared" si="171"/>
        <v>17.22</v>
      </c>
      <c r="K2224" s="74">
        <f t="shared" si="172"/>
        <v>17.43</v>
      </c>
      <c r="L2224" s="74">
        <f t="shared" si="173"/>
        <v>16.52</v>
      </c>
      <c r="M2224" s="74">
        <f t="shared" si="174"/>
        <v>16.8</v>
      </c>
      <c r="N2224" s="74"/>
    </row>
    <row r="2225" spans="1:14" x14ac:dyDescent="0.25">
      <c r="A2225">
        <v>2210</v>
      </c>
      <c r="B2225" s="225">
        <v>38289</v>
      </c>
      <c r="C2225" s="74">
        <v>2.4</v>
      </c>
      <c r="D2225" s="74">
        <v>2.4700000000000002</v>
      </c>
      <c r="E2225" s="74">
        <v>2.37</v>
      </c>
      <c r="F2225" s="74">
        <v>2.4700000000000002</v>
      </c>
      <c r="G2225" s="75">
        <v>876900</v>
      </c>
      <c r="H2225" s="74">
        <v>17.29</v>
      </c>
      <c r="I2225" s="81">
        <f t="shared" si="170"/>
        <v>6.9999999999999991</v>
      </c>
      <c r="J2225" s="74">
        <f t="shared" si="171"/>
        <v>16.8</v>
      </c>
      <c r="K2225" s="74">
        <f t="shared" si="172"/>
        <v>17.29</v>
      </c>
      <c r="L2225" s="74">
        <f t="shared" si="173"/>
        <v>16.59</v>
      </c>
      <c r="M2225" s="74">
        <f t="shared" si="174"/>
        <v>17.29</v>
      </c>
      <c r="N2225" s="74"/>
    </row>
    <row r="2226" spans="1:14" x14ac:dyDescent="0.25">
      <c r="A2226">
        <v>2211</v>
      </c>
      <c r="B2226" s="225">
        <v>38288</v>
      </c>
      <c r="C2226" s="74">
        <v>2.42</v>
      </c>
      <c r="D2226" s="74">
        <v>2.4500000000000002</v>
      </c>
      <c r="E2226" s="74">
        <v>2.38</v>
      </c>
      <c r="F2226" s="74">
        <v>2.44</v>
      </c>
      <c r="G2226" s="75">
        <v>1367900</v>
      </c>
      <c r="H2226" s="74">
        <v>17.079999999999998</v>
      </c>
      <c r="I2226" s="81">
        <f t="shared" si="170"/>
        <v>6.9999999999999991</v>
      </c>
      <c r="J2226" s="74">
        <f t="shared" si="171"/>
        <v>16.940000000000001</v>
      </c>
      <c r="K2226" s="74">
        <f t="shared" si="172"/>
        <v>17.149999999999999</v>
      </c>
      <c r="L2226" s="74">
        <f t="shared" si="173"/>
        <v>16.66</v>
      </c>
      <c r="M2226" s="74">
        <f t="shared" si="174"/>
        <v>17.079999999999998</v>
      </c>
      <c r="N2226" s="74"/>
    </row>
    <row r="2227" spans="1:14" x14ac:dyDescent="0.25">
      <c r="A2227">
        <v>2212</v>
      </c>
      <c r="B2227" s="225">
        <v>38287</v>
      </c>
      <c r="C2227" s="74">
        <v>2.41</v>
      </c>
      <c r="D2227" s="74">
        <v>2.5499999999999998</v>
      </c>
      <c r="E2227" s="74">
        <v>2.37</v>
      </c>
      <c r="F2227" s="74">
        <v>2.48</v>
      </c>
      <c r="G2227" s="75">
        <v>1241800</v>
      </c>
      <c r="H2227" s="74">
        <v>17.36</v>
      </c>
      <c r="I2227" s="81">
        <f t="shared" si="170"/>
        <v>7</v>
      </c>
      <c r="J2227" s="74">
        <f t="shared" si="171"/>
        <v>16.87</v>
      </c>
      <c r="K2227" s="74">
        <f t="shared" si="172"/>
        <v>17.850000000000001</v>
      </c>
      <c r="L2227" s="74">
        <f t="shared" si="173"/>
        <v>16.59</v>
      </c>
      <c r="M2227" s="74">
        <f t="shared" si="174"/>
        <v>17.36</v>
      </c>
      <c r="N2227" s="74"/>
    </row>
    <row r="2228" spans="1:14" x14ac:dyDescent="0.25">
      <c r="A2228">
        <v>2213</v>
      </c>
      <c r="B2228" s="225">
        <v>38286</v>
      </c>
      <c r="C2228" s="74">
        <v>2.44</v>
      </c>
      <c r="D2228" s="74">
        <v>2.4500000000000002</v>
      </c>
      <c r="E2228" s="74">
        <v>2.34</v>
      </c>
      <c r="F2228" s="74">
        <v>2.41</v>
      </c>
      <c r="G2228" s="75">
        <v>1583300</v>
      </c>
      <c r="H2228" s="74">
        <v>16.87</v>
      </c>
      <c r="I2228" s="81">
        <f t="shared" si="170"/>
        <v>7</v>
      </c>
      <c r="J2228" s="74">
        <f t="shared" si="171"/>
        <v>17.079999999999998</v>
      </c>
      <c r="K2228" s="74">
        <f t="shared" si="172"/>
        <v>17.149999999999999</v>
      </c>
      <c r="L2228" s="74">
        <f t="shared" si="173"/>
        <v>16.38</v>
      </c>
      <c r="M2228" s="74">
        <f t="shared" si="174"/>
        <v>16.87</v>
      </c>
      <c r="N2228" s="74"/>
    </row>
    <row r="2229" spans="1:14" x14ac:dyDescent="0.25">
      <c r="A2229">
        <v>2214</v>
      </c>
      <c r="B2229" s="225">
        <v>38285</v>
      </c>
      <c r="C2229" s="74">
        <v>2.2799999999999998</v>
      </c>
      <c r="D2229" s="74">
        <v>2.44</v>
      </c>
      <c r="E2229" s="74">
        <v>2.27</v>
      </c>
      <c r="F2229" s="74">
        <v>2.41</v>
      </c>
      <c r="G2229" s="75">
        <v>1232700</v>
      </c>
      <c r="H2229" s="74">
        <v>16.87</v>
      </c>
      <c r="I2229" s="81">
        <f t="shared" si="170"/>
        <v>7</v>
      </c>
      <c r="J2229" s="74">
        <f t="shared" si="171"/>
        <v>15.96</v>
      </c>
      <c r="K2229" s="74">
        <f t="shared" si="172"/>
        <v>17.079999999999998</v>
      </c>
      <c r="L2229" s="74">
        <f t="shared" si="173"/>
        <v>15.89</v>
      </c>
      <c r="M2229" s="74">
        <f t="shared" si="174"/>
        <v>16.87</v>
      </c>
      <c r="N2229" s="74"/>
    </row>
    <row r="2230" spans="1:14" x14ac:dyDescent="0.25">
      <c r="A2230">
        <v>2215</v>
      </c>
      <c r="B2230" s="225">
        <v>38282</v>
      </c>
      <c r="C2230" s="74">
        <v>2.41</v>
      </c>
      <c r="D2230" s="74">
        <v>2.44</v>
      </c>
      <c r="E2230" s="74">
        <v>2.29</v>
      </c>
      <c r="F2230" s="74">
        <v>2.3199999999999998</v>
      </c>
      <c r="G2230" s="75">
        <v>2428100</v>
      </c>
      <c r="H2230" s="74">
        <v>16.239999999999998</v>
      </c>
      <c r="I2230" s="81">
        <f t="shared" si="170"/>
        <v>7</v>
      </c>
      <c r="J2230" s="74">
        <f t="shared" si="171"/>
        <v>16.87</v>
      </c>
      <c r="K2230" s="74">
        <f t="shared" si="172"/>
        <v>17.079999999999998</v>
      </c>
      <c r="L2230" s="74">
        <f t="shared" si="173"/>
        <v>16.03</v>
      </c>
      <c r="M2230" s="74">
        <f t="shared" si="174"/>
        <v>16.239999999999998</v>
      </c>
      <c r="N2230" s="74"/>
    </row>
    <row r="2231" spans="1:14" x14ac:dyDescent="0.25">
      <c r="A2231">
        <v>2216</v>
      </c>
      <c r="B2231" s="225">
        <v>38281</v>
      </c>
      <c r="C2231" s="74">
        <v>2.17</v>
      </c>
      <c r="D2231" s="74">
        <v>2.4700000000000002</v>
      </c>
      <c r="E2231" s="74">
        <v>2.17</v>
      </c>
      <c r="F2231" s="74">
        <v>2.39</v>
      </c>
      <c r="G2231" s="75">
        <v>2886900</v>
      </c>
      <c r="H2231" s="74">
        <v>16.73</v>
      </c>
      <c r="I2231" s="81">
        <f t="shared" si="170"/>
        <v>7</v>
      </c>
      <c r="J2231" s="74">
        <f t="shared" si="171"/>
        <v>15.19</v>
      </c>
      <c r="K2231" s="74">
        <f t="shared" si="172"/>
        <v>17.29</v>
      </c>
      <c r="L2231" s="74">
        <f t="shared" si="173"/>
        <v>15.19</v>
      </c>
      <c r="M2231" s="74">
        <f t="shared" si="174"/>
        <v>16.73</v>
      </c>
      <c r="N2231" s="74"/>
    </row>
    <row r="2232" spans="1:14" x14ac:dyDescent="0.25">
      <c r="A2232">
        <v>2217</v>
      </c>
      <c r="B2232" s="225">
        <v>38280</v>
      </c>
      <c r="C2232" s="74">
        <v>2.13</v>
      </c>
      <c r="D2232" s="74">
        <v>2.2000000000000002</v>
      </c>
      <c r="E2232" s="74">
        <v>2.11</v>
      </c>
      <c r="F2232" s="74">
        <v>2.19</v>
      </c>
      <c r="G2232" s="75">
        <v>830700</v>
      </c>
      <c r="H2232" s="74">
        <v>15.33</v>
      </c>
      <c r="I2232" s="81">
        <f t="shared" si="170"/>
        <v>7</v>
      </c>
      <c r="J2232" s="74">
        <f t="shared" si="171"/>
        <v>14.91</v>
      </c>
      <c r="K2232" s="74">
        <f t="shared" si="172"/>
        <v>15.4</v>
      </c>
      <c r="L2232" s="74">
        <f t="shared" si="173"/>
        <v>14.77</v>
      </c>
      <c r="M2232" s="74">
        <f t="shared" si="174"/>
        <v>15.33</v>
      </c>
      <c r="N2232" s="74"/>
    </row>
    <row r="2233" spans="1:14" x14ac:dyDescent="0.25">
      <c r="A2233">
        <v>2218</v>
      </c>
      <c r="B2233" s="225">
        <v>38279</v>
      </c>
      <c r="C2233" s="74">
        <v>2.16</v>
      </c>
      <c r="D2233" s="74">
        <v>2.2000000000000002</v>
      </c>
      <c r="E2233" s="74">
        <v>2.12</v>
      </c>
      <c r="F2233" s="74">
        <v>2.12</v>
      </c>
      <c r="G2233" s="75">
        <v>1174200</v>
      </c>
      <c r="H2233" s="74">
        <v>14.84</v>
      </c>
      <c r="I2233" s="81">
        <f t="shared" si="170"/>
        <v>7</v>
      </c>
      <c r="J2233" s="74">
        <f t="shared" si="171"/>
        <v>15.12</v>
      </c>
      <c r="K2233" s="74">
        <f t="shared" si="172"/>
        <v>15.4</v>
      </c>
      <c r="L2233" s="74">
        <f t="shared" si="173"/>
        <v>14.84</v>
      </c>
      <c r="M2233" s="74">
        <f t="shared" si="174"/>
        <v>14.84</v>
      </c>
      <c r="N2233" s="74"/>
    </row>
    <row r="2234" spans="1:14" x14ac:dyDescent="0.25">
      <c r="A2234">
        <v>2219</v>
      </c>
      <c r="B2234" s="225">
        <v>38278</v>
      </c>
      <c r="C2234" s="74">
        <v>2.15</v>
      </c>
      <c r="D2234" s="74">
        <v>2.17</v>
      </c>
      <c r="E2234" s="74">
        <v>2.1</v>
      </c>
      <c r="F2234" s="74">
        <v>2.16</v>
      </c>
      <c r="G2234" s="75">
        <v>714400</v>
      </c>
      <c r="H2234" s="74">
        <v>15.12</v>
      </c>
      <c r="I2234" s="81">
        <f t="shared" si="170"/>
        <v>6.9999999999999991</v>
      </c>
      <c r="J2234" s="74">
        <f t="shared" si="171"/>
        <v>15.05</v>
      </c>
      <c r="K2234" s="74">
        <f t="shared" si="172"/>
        <v>15.19</v>
      </c>
      <c r="L2234" s="74">
        <f t="shared" si="173"/>
        <v>14.7</v>
      </c>
      <c r="M2234" s="74">
        <f t="shared" si="174"/>
        <v>15.12</v>
      </c>
      <c r="N2234" s="74"/>
    </row>
    <row r="2235" spans="1:14" x14ac:dyDescent="0.25">
      <c r="A2235">
        <v>2220</v>
      </c>
      <c r="B2235" s="225">
        <v>38275</v>
      </c>
      <c r="C2235" s="74">
        <v>2.19</v>
      </c>
      <c r="D2235" s="74">
        <v>2.2200000000000002</v>
      </c>
      <c r="E2235" s="74">
        <v>2.14</v>
      </c>
      <c r="F2235" s="74">
        <v>2.1800000000000002</v>
      </c>
      <c r="G2235" s="75">
        <v>944200</v>
      </c>
      <c r="H2235" s="74">
        <v>15.26</v>
      </c>
      <c r="I2235" s="81">
        <f t="shared" si="170"/>
        <v>6.9999999999999991</v>
      </c>
      <c r="J2235" s="74">
        <f t="shared" si="171"/>
        <v>15.33</v>
      </c>
      <c r="K2235" s="74">
        <f t="shared" si="172"/>
        <v>15.54</v>
      </c>
      <c r="L2235" s="74">
        <f t="shared" si="173"/>
        <v>14.98</v>
      </c>
      <c r="M2235" s="74">
        <f t="shared" si="174"/>
        <v>15.26</v>
      </c>
      <c r="N2235" s="74"/>
    </row>
    <row r="2236" spans="1:14" x14ac:dyDescent="0.25">
      <c r="A2236">
        <v>2221</v>
      </c>
      <c r="B2236" s="225">
        <v>38274</v>
      </c>
      <c r="C2236" s="74">
        <v>2.13</v>
      </c>
      <c r="D2236" s="74">
        <v>2.17</v>
      </c>
      <c r="E2236" s="74">
        <v>2.11</v>
      </c>
      <c r="F2236" s="74">
        <v>2.16</v>
      </c>
      <c r="G2236" s="75">
        <v>904600</v>
      </c>
      <c r="H2236" s="74">
        <v>15.12</v>
      </c>
      <c r="I2236" s="81">
        <f t="shared" si="170"/>
        <v>6.9999999999999991</v>
      </c>
      <c r="J2236" s="74">
        <f t="shared" si="171"/>
        <v>14.91</v>
      </c>
      <c r="K2236" s="74">
        <f t="shared" si="172"/>
        <v>15.19</v>
      </c>
      <c r="L2236" s="74">
        <f t="shared" si="173"/>
        <v>14.77</v>
      </c>
      <c r="M2236" s="74">
        <f t="shared" si="174"/>
        <v>15.12</v>
      </c>
      <c r="N2236" s="74"/>
    </row>
    <row r="2237" spans="1:14" x14ac:dyDescent="0.25">
      <c r="A2237">
        <v>2222</v>
      </c>
      <c r="B2237" s="225">
        <v>38273</v>
      </c>
      <c r="C2237" s="74">
        <v>2.13</v>
      </c>
      <c r="D2237" s="74">
        <v>2.1800000000000002</v>
      </c>
      <c r="E2237" s="74">
        <v>2.1</v>
      </c>
      <c r="F2237" s="74">
        <v>2.11</v>
      </c>
      <c r="G2237" s="75">
        <v>806900</v>
      </c>
      <c r="H2237" s="74">
        <v>14.77</v>
      </c>
      <c r="I2237" s="81">
        <f t="shared" si="170"/>
        <v>7</v>
      </c>
      <c r="J2237" s="74">
        <f t="shared" si="171"/>
        <v>14.91</v>
      </c>
      <c r="K2237" s="74">
        <f t="shared" si="172"/>
        <v>15.26</v>
      </c>
      <c r="L2237" s="74">
        <f t="shared" si="173"/>
        <v>14.7</v>
      </c>
      <c r="M2237" s="74">
        <f t="shared" si="174"/>
        <v>14.77</v>
      </c>
      <c r="N2237" s="74"/>
    </row>
    <row r="2238" spans="1:14" x14ac:dyDescent="0.25">
      <c r="A2238">
        <v>2223</v>
      </c>
      <c r="B2238" s="225">
        <v>38272</v>
      </c>
      <c r="C2238" s="74">
        <v>2.09</v>
      </c>
      <c r="D2238" s="74">
        <v>2.13</v>
      </c>
      <c r="E2238" s="74">
        <v>2.06</v>
      </c>
      <c r="F2238" s="74">
        <v>2.13</v>
      </c>
      <c r="G2238" s="75">
        <v>744700</v>
      </c>
      <c r="H2238" s="74">
        <v>14.91</v>
      </c>
      <c r="I2238" s="81">
        <f t="shared" si="170"/>
        <v>7</v>
      </c>
      <c r="J2238" s="74">
        <f t="shared" si="171"/>
        <v>14.63</v>
      </c>
      <c r="K2238" s="74">
        <f t="shared" si="172"/>
        <v>14.91</v>
      </c>
      <c r="L2238" s="74">
        <f t="shared" si="173"/>
        <v>14.42</v>
      </c>
      <c r="M2238" s="74">
        <f t="shared" si="174"/>
        <v>14.91</v>
      </c>
      <c r="N2238" s="74"/>
    </row>
    <row r="2239" spans="1:14" x14ac:dyDescent="0.25">
      <c r="A2239">
        <v>2224</v>
      </c>
      <c r="B2239" s="225">
        <v>38271</v>
      </c>
      <c r="C2239" s="74">
        <v>2.12</v>
      </c>
      <c r="D2239" s="74">
        <v>2.14</v>
      </c>
      <c r="E2239" s="74">
        <v>2.1</v>
      </c>
      <c r="F2239" s="74">
        <v>2.14</v>
      </c>
      <c r="G2239" s="75">
        <v>539200</v>
      </c>
      <c r="H2239" s="74">
        <v>14.98</v>
      </c>
      <c r="I2239" s="81">
        <f t="shared" si="170"/>
        <v>7</v>
      </c>
      <c r="J2239" s="74">
        <f t="shared" si="171"/>
        <v>14.84</v>
      </c>
      <c r="K2239" s="74">
        <f t="shared" si="172"/>
        <v>14.98</v>
      </c>
      <c r="L2239" s="74">
        <f t="shared" si="173"/>
        <v>14.7</v>
      </c>
      <c r="M2239" s="74">
        <f t="shared" si="174"/>
        <v>14.98</v>
      </c>
      <c r="N2239" s="74"/>
    </row>
    <row r="2240" spans="1:14" x14ac:dyDescent="0.25">
      <c r="A2240">
        <v>2225</v>
      </c>
      <c r="B2240" s="225">
        <v>38268</v>
      </c>
      <c r="C2240" s="74">
        <v>2.09</v>
      </c>
      <c r="D2240" s="74">
        <v>2.14</v>
      </c>
      <c r="E2240" s="74">
        <v>2.0499999999999998</v>
      </c>
      <c r="F2240" s="74">
        <v>2.12</v>
      </c>
      <c r="G2240" s="75">
        <v>972200</v>
      </c>
      <c r="H2240" s="74">
        <v>14.84</v>
      </c>
      <c r="I2240" s="81">
        <f t="shared" si="170"/>
        <v>7</v>
      </c>
      <c r="J2240" s="74">
        <f t="shared" si="171"/>
        <v>14.63</v>
      </c>
      <c r="K2240" s="74">
        <f t="shared" si="172"/>
        <v>14.98</v>
      </c>
      <c r="L2240" s="74">
        <f t="shared" si="173"/>
        <v>14.35</v>
      </c>
      <c r="M2240" s="74">
        <f t="shared" si="174"/>
        <v>14.84</v>
      </c>
      <c r="N2240" s="74"/>
    </row>
    <row r="2241" spans="1:14" x14ac:dyDescent="0.25">
      <c r="A2241">
        <v>2226</v>
      </c>
      <c r="B2241" s="225">
        <v>38267</v>
      </c>
      <c r="C2241" s="74">
        <v>2.15</v>
      </c>
      <c r="D2241" s="74">
        <v>2.1800000000000002</v>
      </c>
      <c r="E2241" s="74">
        <v>2.06</v>
      </c>
      <c r="F2241" s="74">
        <v>2.11</v>
      </c>
      <c r="G2241" s="75">
        <v>1405400</v>
      </c>
      <c r="H2241" s="74">
        <v>14.77</v>
      </c>
      <c r="I2241" s="81">
        <f t="shared" si="170"/>
        <v>7</v>
      </c>
      <c r="J2241" s="74">
        <f t="shared" si="171"/>
        <v>15.05</v>
      </c>
      <c r="K2241" s="74">
        <f t="shared" si="172"/>
        <v>15.26</v>
      </c>
      <c r="L2241" s="74">
        <f t="shared" si="173"/>
        <v>14.42</v>
      </c>
      <c r="M2241" s="74">
        <f t="shared" si="174"/>
        <v>14.77</v>
      </c>
      <c r="N2241" s="74"/>
    </row>
    <row r="2242" spans="1:14" x14ac:dyDescent="0.25">
      <c r="A2242">
        <v>2227</v>
      </c>
      <c r="B2242" s="225">
        <v>38266</v>
      </c>
      <c r="C2242" s="74">
        <v>2.14</v>
      </c>
      <c r="D2242" s="74">
        <v>2.16</v>
      </c>
      <c r="E2242" s="74">
        <v>2.09</v>
      </c>
      <c r="F2242" s="74">
        <v>2.16</v>
      </c>
      <c r="G2242" s="75">
        <v>1009300</v>
      </c>
      <c r="H2242" s="74">
        <v>15.12</v>
      </c>
      <c r="I2242" s="81">
        <f t="shared" si="170"/>
        <v>6.9999999999999991</v>
      </c>
      <c r="J2242" s="74">
        <f t="shared" si="171"/>
        <v>14.98</v>
      </c>
      <c r="K2242" s="74">
        <f t="shared" si="172"/>
        <v>15.12</v>
      </c>
      <c r="L2242" s="74">
        <f t="shared" si="173"/>
        <v>14.63</v>
      </c>
      <c r="M2242" s="74">
        <f t="shared" si="174"/>
        <v>15.12</v>
      </c>
      <c r="N2242" s="74"/>
    </row>
    <row r="2243" spans="1:14" x14ac:dyDescent="0.25">
      <c r="A2243">
        <v>2228</v>
      </c>
      <c r="B2243" s="225">
        <v>38265</v>
      </c>
      <c r="C2243" s="74">
        <v>2.15</v>
      </c>
      <c r="D2243" s="74">
        <v>2.1800000000000002</v>
      </c>
      <c r="E2243" s="74">
        <v>2.11</v>
      </c>
      <c r="F2243" s="74">
        <v>2.15</v>
      </c>
      <c r="G2243" s="75">
        <v>1193500</v>
      </c>
      <c r="H2243" s="74">
        <v>15.05</v>
      </c>
      <c r="I2243" s="81">
        <f t="shared" si="170"/>
        <v>7.0000000000000009</v>
      </c>
      <c r="J2243" s="74">
        <f t="shared" si="171"/>
        <v>15.05</v>
      </c>
      <c r="K2243" s="74">
        <f t="shared" si="172"/>
        <v>15.26</v>
      </c>
      <c r="L2243" s="74">
        <f t="shared" si="173"/>
        <v>14.77</v>
      </c>
      <c r="M2243" s="74">
        <f t="shared" si="174"/>
        <v>15.05</v>
      </c>
      <c r="N2243" s="74"/>
    </row>
    <row r="2244" spans="1:14" x14ac:dyDescent="0.25">
      <c r="A2244">
        <v>2229</v>
      </c>
      <c r="B2244" s="225">
        <v>38264</v>
      </c>
      <c r="C2244" s="74">
        <v>2.08</v>
      </c>
      <c r="D2244" s="74">
        <v>2.25</v>
      </c>
      <c r="E2244" s="74">
        <v>2.04</v>
      </c>
      <c r="F2244" s="74">
        <v>2.15</v>
      </c>
      <c r="G2244" s="75">
        <v>2343400</v>
      </c>
      <c r="H2244" s="74">
        <v>15.05</v>
      </c>
      <c r="I2244" s="81">
        <f t="shared" si="170"/>
        <v>7.0000000000000009</v>
      </c>
      <c r="J2244" s="74">
        <f t="shared" si="171"/>
        <v>14.56</v>
      </c>
      <c r="K2244" s="74">
        <f t="shared" si="172"/>
        <v>15.75</v>
      </c>
      <c r="L2244" s="74">
        <f t="shared" si="173"/>
        <v>14.28</v>
      </c>
      <c r="M2244" s="74">
        <f t="shared" si="174"/>
        <v>15.05</v>
      </c>
      <c r="N2244" s="74"/>
    </row>
    <row r="2245" spans="1:14" x14ac:dyDescent="0.25">
      <c r="A2245">
        <v>2230</v>
      </c>
      <c r="B2245" s="225">
        <v>38261</v>
      </c>
      <c r="C2245" s="74">
        <v>1.99</v>
      </c>
      <c r="D2245" s="74">
        <v>2.04</v>
      </c>
      <c r="E2245" s="74">
        <v>1.94</v>
      </c>
      <c r="F2245" s="74">
        <v>2.04</v>
      </c>
      <c r="G2245" s="75">
        <v>1669900</v>
      </c>
      <c r="H2245" s="74">
        <v>14.28</v>
      </c>
      <c r="I2245" s="81">
        <f t="shared" si="170"/>
        <v>7</v>
      </c>
      <c r="J2245" s="74">
        <f t="shared" si="171"/>
        <v>13.93</v>
      </c>
      <c r="K2245" s="74">
        <f t="shared" si="172"/>
        <v>14.28</v>
      </c>
      <c r="L2245" s="74">
        <f t="shared" si="173"/>
        <v>13.58</v>
      </c>
      <c r="M2245" s="74">
        <f t="shared" si="174"/>
        <v>14.28</v>
      </c>
      <c r="N2245" s="74"/>
    </row>
    <row r="2246" spans="1:14" x14ac:dyDescent="0.25">
      <c r="A2246">
        <v>2231</v>
      </c>
      <c r="B2246" s="225">
        <v>38260</v>
      </c>
      <c r="C2246" s="74">
        <v>1.91</v>
      </c>
      <c r="D2246" s="74">
        <v>1.98</v>
      </c>
      <c r="E2246" s="74">
        <v>1.85</v>
      </c>
      <c r="F2246" s="74">
        <v>1.98</v>
      </c>
      <c r="G2246" s="75">
        <v>1667200</v>
      </c>
      <c r="H2246" s="74">
        <v>13.86</v>
      </c>
      <c r="I2246" s="81">
        <f t="shared" si="170"/>
        <v>7</v>
      </c>
      <c r="J2246" s="74">
        <f t="shared" si="171"/>
        <v>13.37</v>
      </c>
      <c r="K2246" s="74">
        <f t="shared" si="172"/>
        <v>13.86</v>
      </c>
      <c r="L2246" s="74">
        <f t="shared" si="173"/>
        <v>12.95</v>
      </c>
      <c r="M2246" s="74">
        <f t="shared" si="174"/>
        <v>13.86</v>
      </c>
      <c r="N2246" s="74"/>
    </row>
    <row r="2247" spans="1:14" x14ac:dyDescent="0.25">
      <c r="A2247">
        <v>2232</v>
      </c>
      <c r="B2247" s="225">
        <v>38259</v>
      </c>
      <c r="C2247" s="74">
        <v>1.87</v>
      </c>
      <c r="D2247" s="74">
        <v>1.93</v>
      </c>
      <c r="E2247" s="74">
        <v>1.84</v>
      </c>
      <c r="F2247" s="74">
        <v>1.9</v>
      </c>
      <c r="G2247" s="75">
        <v>958800</v>
      </c>
      <c r="H2247" s="74">
        <v>13.3</v>
      </c>
      <c r="I2247" s="81">
        <f t="shared" si="170"/>
        <v>7.0000000000000009</v>
      </c>
      <c r="J2247" s="74">
        <f t="shared" si="171"/>
        <v>13.09</v>
      </c>
      <c r="K2247" s="74">
        <f t="shared" si="172"/>
        <v>13.51</v>
      </c>
      <c r="L2247" s="74">
        <f t="shared" si="173"/>
        <v>12.88</v>
      </c>
      <c r="M2247" s="74">
        <f t="shared" si="174"/>
        <v>13.3</v>
      </c>
      <c r="N2247" s="74"/>
    </row>
    <row r="2248" spans="1:14" x14ac:dyDescent="0.25">
      <c r="A2248">
        <v>2233</v>
      </c>
      <c r="B2248" s="225">
        <v>38258</v>
      </c>
      <c r="C2248" s="74">
        <v>1.85</v>
      </c>
      <c r="D2248" s="74">
        <v>1.89</v>
      </c>
      <c r="E2248" s="74">
        <v>1.76</v>
      </c>
      <c r="F2248" s="74">
        <v>1.87</v>
      </c>
      <c r="G2248" s="75">
        <v>1252400</v>
      </c>
      <c r="H2248" s="74">
        <v>13.09</v>
      </c>
      <c r="I2248" s="81">
        <f t="shared" si="170"/>
        <v>6.9999999999999991</v>
      </c>
      <c r="J2248" s="74">
        <f t="shared" si="171"/>
        <v>12.95</v>
      </c>
      <c r="K2248" s="74">
        <f t="shared" si="172"/>
        <v>13.23</v>
      </c>
      <c r="L2248" s="74">
        <f t="shared" si="173"/>
        <v>12.32</v>
      </c>
      <c r="M2248" s="74">
        <f t="shared" si="174"/>
        <v>13.09</v>
      </c>
      <c r="N2248" s="74"/>
    </row>
    <row r="2249" spans="1:14" x14ac:dyDescent="0.25">
      <c r="A2249">
        <v>2234</v>
      </c>
      <c r="B2249" s="225">
        <v>38257</v>
      </c>
      <c r="C2249" s="74">
        <v>1.84</v>
      </c>
      <c r="D2249" s="74">
        <v>1.9</v>
      </c>
      <c r="E2249" s="74">
        <v>1.83</v>
      </c>
      <c r="F2249" s="74">
        <v>1.83</v>
      </c>
      <c r="G2249" s="75">
        <v>553600</v>
      </c>
      <c r="H2249" s="74">
        <v>12.81</v>
      </c>
      <c r="I2249" s="81">
        <f t="shared" si="170"/>
        <v>7</v>
      </c>
      <c r="J2249" s="74">
        <f t="shared" si="171"/>
        <v>12.88</v>
      </c>
      <c r="K2249" s="74">
        <f t="shared" si="172"/>
        <v>13.3</v>
      </c>
      <c r="L2249" s="74">
        <f t="shared" si="173"/>
        <v>12.81</v>
      </c>
      <c r="M2249" s="74">
        <f t="shared" si="174"/>
        <v>12.81</v>
      </c>
      <c r="N2249" s="74"/>
    </row>
    <row r="2250" spans="1:14" x14ac:dyDescent="0.25">
      <c r="A2250">
        <v>2235</v>
      </c>
      <c r="B2250" s="225">
        <v>38254</v>
      </c>
      <c r="C2250" s="74">
        <v>1.91</v>
      </c>
      <c r="D2250" s="74">
        <v>1.95</v>
      </c>
      <c r="E2250" s="74">
        <v>1.84</v>
      </c>
      <c r="F2250" s="74">
        <v>1.85</v>
      </c>
      <c r="G2250" s="75">
        <v>1185000</v>
      </c>
      <c r="H2250" s="74">
        <v>12.95</v>
      </c>
      <c r="I2250" s="81">
        <f t="shared" si="170"/>
        <v>6.9999999999999991</v>
      </c>
      <c r="J2250" s="74">
        <f t="shared" si="171"/>
        <v>13.37</v>
      </c>
      <c r="K2250" s="74">
        <f t="shared" si="172"/>
        <v>13.65</v>
      </c>
      <c r="L2250" s="74">
        <f t="shared" si="173"/>
        <v>12.88</v>
      </c>
      <c r="M2250" s="74">
        <f t="shared" si="174"/>
        <v>12.95</v>
      </c>
      <c r="N2250" s="74"/>
    </row>
    <row r="2251" spans="1:14" x14ac:dyDescent="0.25">
      <c r="A2251">
        <v>2236</v>
      </c>
      <c r="B2251" s="225">
        <v>38253</v>
      </c>
      <c r="C2251" s="74">
        <v>1.93</v>
      </c>
      <c r="D2251" s="74">
        <v>1.95</v>
      </c>
      <c r="E2251" s="74">
        <v>1.9</v>
      </c>
      <c r="F2251" s="74">
        <v>1.93</v>
      </c>
      <c r="G2251" s="75">
        <v>660000</v>
      </c>
      <c r="H2251" s="74">
        <v>13.51</v>
      </c>
      <c r="I2251" s="81">
        <f t="shared" si="170"/>
        <v>7</v>
      </c>
      <c r="J2251" s="74">
        <f t="shared" si="171"/>
        <v>13.51</v>
      </c>
      <c r="K2251" s="74">
        <f t="shared" si="172"/>
        <v>13.65</v>
      </c>
      <c r="L2251" s="74">
        <f t="shared" si="173"/>
        <v>13.3</v>
      </c>
      <c r="M2251" s="74">
        <f t="shared" si="174"/>
        <v>13.51</v>
      </c>
      <c r="N2251" s="74"/>
    </row>
    <row r="2252" spans="1:14" x14ac:dyDescent="0.25">
      <c r="A2252">
        <v>2237</v>
      </c>
      <c r="B2252" s="225">
        <v>38252</v>
      </c>
      <c r="C2252" s="74">
        <v>1.94</v>
      </c>
      <c r="D2252" s="74">
        <v>1.95</v>
      </c>
      <c r="E2252" s="74">
        <v>1.9</v>
      </c>
      <c r="F2252" s="74">
        <v>1.92</v>
      </c>
      <c r="G2252" s="75">
        <v>558500</v>
      </c>
      <c r="H2252" s="74">
        <v>13.44</v>
      </c>
      <c r="I2252" s="81">
        <f t="shared" si="170"/>
        <v>7</v>
      </c>
      <c r="J2252" s="74">
        <f t="shared" si="171"/>
        <v>13.58</v>
      </c>
      <c r="K2252" s="74">
        <f t="shared" si="172"/>
        <v>13.65</v>
      </c>
      <c r="L2252" s="74">
        <f t="shared" si="173"/>
        <v>13.3</v>
      </c>
      <c r="M2252" s="74">
        <f t="shared" si="174"/>
        <v>13.44</v>
      </c>
      <c r="N2252" s="74"/>
    </row>
    <row r="2253" spans="1:14" x14ac:dyDescent="0.25">
      <c r="A2253">
        <v>2238</v>
      </c>
      <c r="B2253" s="225">
        <v>38251</v>
      </c>
      <c r="C2253" s="74">
        <v>1.95</v>
      </c>
      <c r="D2253" s="74">
        <v>1.97</v>
      </c>
      <c r="E2253" s="74">
        <v>1.93</v>
      </c>
      <c r="F2253" s="74">
        <v>1.94</v>
      </c>
      <c r="G2253" s="75">
        <v>682500</v>
      </c>
      <c r="H2253" s="74">
        <v>13.58</v>
      </c>
      <c r="I2253" s="81">
        <f t="shared" si="170"/>
        <v>7</v>
      </c>
      <c r="J2253" s="74">
        <f t="shared" si="171"/>
        <v>13.65</v>
      </c>
      <c r="K2253" s="74">
        <f t="shared" si="172"/>
        <v>13.79</v>
      </c>
      <c r="L2253" s="74">
        <f t="shared" si="173"/>
        <v>13.51</v>
      </c>
      <c r="M2253" s="74">
        <f t="shared" si="174"/>
        <v>13.58</v>
      </c>
      <c r="N2253" s="74"/>
    </row>
    <row r="2254" spans="1:14" x14ac:dyDescent="0.25">
      <c r="A2254">
        <v>2239</v>
      </c>
      <c r="B2254" s="225">
        <v>38250</v>
      </c>
      <c r="C2254" s="74">
        <v>1.91</v>
      </c>
      <c r="D2254" s="74">
        <v>1.98</v>
      </c>
      <c r="E2254" s="74">
        <v>1.9</v>
      </c>
      <c r="F2254" s="74">
        <v>1.92</v>
      </c>
      <c r="G2254" s="75">
        <v>994300</v>
      </c>
      <c r="H2254" s="74">
        <v>13.44</v>
      </c>
      <c r="I2254" s="81">
        <f t="shared" si="170"/>
        <v>7</v>
      </c>
      <c r="J2254" s="74">
        <f t="shared" si="171"/>
        <v>13.37</v>
      </c>
      <c r="K2254" s="74">
        <f t="shared" si="172"/>
        <v>13.86</v>
      </c>
      <c r="L2254" s="74">
        <f t="shared" si="173"/>
        <v>13.3</v>
      </c>
      <c r="M2254" s="74">
        <f t="shared" si="174"/>
        <v>13.44</v>
      </c>
      <c r="N2254" s="74"/>
    </row>
    <row r="2255" spans="1:14" x14ac:dyDescent="0.25">
      <c r="A2255">
        <v>2240</v>
      </c>
      <c r="B2255" s="225">
        <v>38247</v>
      </c>
      <c r="C2255" s="74">
        <v>1.87</v>
      </c>
      <c r="D2255" s="74">
        <v>1.95</v>
      </c>
      <c r="E2255" s="74">
        <v>1.87</v>
      </c>
      <c r="F2255" s="74">
        <v>1.9</v>
      </c>
      <c r="G2255" s="75">
        <v>1065900</v>
      </c>
      <c r="H2255" s="74">
        <v>13.3</v>
      </c>
      <c r="I2255" s="81">
        <f t="shared" si="170"/>
        <v>7.0000000000000009</v>
      </c>
      <c r="J2255" s="74">
        <f t="shared" si="171"/>
        <v>13.09</v>
      </c>
      <c r="K2255" s="74">
        <f t="shared" si="172"/>
        <v>13.65</v>
      </c>
      <c r="L2255" s="74">
        <f t="shared" si="173"/>
        <v>13.09</v>
      </c>
      <c r="M2255" s="74">
        <f t="shared" si="174"/>
        <v>13.3</v>
      </c>
      <c r="N2255" s="74"/>
    </row>
    <row r="2256" spans="1:14" x14ac:dyDescent="0.25">
      <c r="A2256">
        <v>2241</v>
      </c>
      <c r="B2256" s="225">
        <v>38246</v>
      </c>
      <c r="C2256" s="74">
        <v>1.91</v>
      </c>
      <c r="D2256" s="74">
        <v>1.94</v>
      </c>
      <c r="E2256" s="74">
        <v>1.85</v>
      </c>
      <c r="F2256" s="74">
        <v>1.9</v>
      </c>
      <c r="G2256" s="75">
        <v>777400</v>
      </c>
      <c r="H2256" s="74">
        <v>13.3</v>
      </c>
      <c r="I2256" s="81">
        <f t="shared" si="170"/>
        <v>7.0000000000000009</v>
      </c>
      <c r="J2256" s="74">
        <f t="shared" si="171"/>
        <v>13.37</v>
      </c>
      <c r="K2256" s="74">
        <f t="shared" si="172"/>
        <v>13.58</v>
      </c>
      <c r="L2256" s="74">
        <f t="shared" si="173"/>
        <v>12.95</v>
      </c>
      <c r="M2256" s="74">
        <f t="shared" si="174"/>
        <v>13.3</v>
      </c>
      <c r="N2256" s="74"/>
    </row>
    <row r="2257" spans="1:14" x14ac:dyDescent="0.25">
      <c r="A2257">
        <v>2242</v>
      </c>
      <c r="B2257" s="225">
        <v>38245</v>
      </c>
      <c r="C2257" s="74">
        <v>2</v>
      </c>
      <c r="D2257" s="74">
        <v>2</v>
      </c>
      <c r="E2257" s="74">
        <v>1.92</v>
      </c>
      <c r="F2257" s="74">
        <v>1.93</v>
      </c>
      <c r="G2257" s="75">
        <v>1027400</v>
      </c>
      <c r="H2257" s="74">
        <v>13.51</v>
      </c>
      <c r="I2257" s="81">
        <f t="shared" ref="I2257:I2320" si="175">H2257/F2257</f>
        <v>7</v>
      </c>
      <c r="J2257" s="74">
        <f t="shared" ref="J2257:J2320" si="176">ROUND($I2257*C2257,2)</f>
        <v>14</v>
      </c>
      <c r="K2257" s="74">
        <f t="shared" ref="K2257:K2320" si="177">ROUND($I2257*D2257,2)</f>
        <v>14</v>
      </c>
      <c r="L2257" s="74">
        <f t="shared" ref="L2257:L2320" si="178">ROUND($I2257*E2257,2)</f>
        <v>13.44</v>
      </c>
      <c r="M2257" s="74">
        <f t="shared" ref="M2257:M2320" si="179">ROUND($I2257*F2257,2)</f>
        <v>13.51</v>
      </c>
      <c r="N2257" s="74"/>
    </row>
    <row r="2258" spans="1:14" x14ac:dyDescent="0.25">
      <c r="A2258">
        <v>2243</v>
      </c>
      <c r="B2258" s="225">
        <v>38244</v>
      </c>
      <c r="C2258" s="74">
        <v>2.0299999999999998</v>
      </c>
      <c r="D2258" s="74">
        <v>2.0499999999999998</v>
      </c>
      <c r="E2258" s="74">
        <v>1.97</v>
      </c>
      <c r="F2258" s="74">
        <v>2.0099999999999998</v>
      </c>
      <c r="G2258" s="75">
        <v>1104800</v>
      </c>
      <c r="H2258" s="74">
        <v>14.07</v>
      </c>
      <c r="I2258" s="81">
        <f t="shared" si="175"/>
        <v>7.0000000000000009</v>
      </c>
      <c r="J2258" s="74">
        <f t="shared" si="176"/>
        <v>14.21</v>
      </c>
      <c r="K2258" s="74">
        <f t="shared" si="177"/>
        <v>14.35</v>
      </c>
      <c r="L2258" s="74">
        <f t="shared" si="178"/>
        <v>13.79</v>
      </c>
      <c r="M2258" s="74">
        <f t="shared" si="179"/>
        <v>14.07</v>
      </c>
      <c r="N2258" s="74"/>
    </row>
    <row r="2259" spans="1:14" x14ac:dyDescent="0.25">
      <c r="A2259">
        <v>2244</v>
      </c>
      <c r="B2259" s="225">
        <v>38243</v>
      </c>
      <c r="C2259" s="74">
        <v>2.02</v>
      </c>
      <c r="D2259" s="74">
        <v>2.1</v>
      </c>
      <c r="E2259" s="74">
        <v>1.95</v>
      </c>
      <c r="F2259" s="74">
        <v>2.0099999999999998</v>
      </c>
      <c r="G2259" s="75">
        <v>2834700</v>
      </c>
      <c r="H2259" s="74">
        <v>14.07</v>
      </c>
      <c r="I2259" s="81">
        <f t="shared" si="175"/>
        <v>7.0000000000000009</v>
      </c>
      <c r="J2259" s="74">
        <f t="shared" si="176"/>
        <v>14.14</v>
      </c>
      <c r="K2259" s="74">
        <f t="shared" si="177"/>
        <v>14.7</v>
      </c>
      <c r="L2259" s="74">
        <f t="shared" si="178"/>
        <v>13.65</v>
      </c>
      <c r="M2259" s="74">
        <f t="shared" si="179"/>
        <v>14.07</v>
      </c>
      <c r="N2259" s="74"/>
    </row>
    <row r="2260" spans="1:14" x14ac:dyDescent="0.25">
      <c r="A2260">
        <v>2245</v>
      </c>
      <c r="B2260" s="225">
        <v>38240</v>
      </c>
      <c r="C2260" s="74">
        <v>1.94</v>
      </c>
      <c r="D2260" s="74">
        <v>2.0299999999999998</v>
      </c>
      <c r="E2260" s="74">
        <v>1.92</v>
      </c>
      <c r="F2260" s="74">
        <v>2</v>
      </c>
      <c r="G2260" s="75">
        <v>2077200</v>
      </c>
      <c r="H2260" s="74">
        <v>14</v>
      </c>
      <c r="I2260" s="81">
        <f t="shared" si="175"/>
        <v>7</v>
      </c>
      <c r="J2260" s="74">
        <f t="shared" si="176"/>
        <v>13.58</v>
      </c>
      <c r="K2260" s="74">
        <f t="shared" si="177"/>
        <v>14.21</v>
      </c>
      <c r="L2260" s="74">
        <f t="shared" si="178"/>
        <v>13.44</v>
      </c>
      <c r="M2260" s="74">
        <f t="shared" si="179"/>
        <v>14</v>
      </c>
      <c r="N2260" s="74"/>
    </row>
    <row r="2261" spans="1:14" x14ac:dyDescent="0.25">
      <c r="A2261">
        <v>2246</v>
      </c>
      <c r="B2261" s="225">
        <v>38239</v>
      </c>
      <c r="C2261" s="74">
        <v>1.82</v>
      </c>
      <c r="D2261" s="74">
        <v>1.96</v>
      </c>
      <c r="E2261" s="74">
        <v>1.81</v>
      </c>
      <c r="F2261" s="74">
        <v>1.93</v>
      </c>
      <c r="G2261" s="75">
        <v>1526500</v>
      </c>
      <c r="H2261" s="74">
        <v>13.51</v>
      </c>
      <c r="I2261" s="81">
        <f t="shared" si="175"/>
        <v>7</v>
      </c>
      <c r="J2261" s="74">
        <f t="shared" si="176"/>
        <v>12.74</v>
      </c>
      <c r="K2261" s="74">
        <f t="shared" si="177"/>
        <v>13.72</v>
      </c>
      <c r="L2261" s="74">
        <f t="shared" si="178"/>
        <v>12.67</v>
      </c>
      <c r="M2261" s="74">
        <f t="shared" si="179"/>
        <v>13.51</v>
      </c>
      <c r="N2261" s="74"/>
    </row>
    <row r="2262" spans="1:14" x14ac:dyDescent="0.25">
      <c r="A2262">
        <v>2247</v>
      </c>
      <c r="B2262" s="225">
        <v>38238</v>
      </c>
      <c r="C2262" s="74">
        <v>1.85</v>
      </c>
      <c r="D2262" s="74">
        <v>1.86</v>
      </c>
      <c r="E2262" s="74">
        <v>1.8</v>
      </c>
      <c r="F2262" s="74">
        <v>1.81</v>
      </c>
      <c r="G2262" s="75">
        <v>717800</v>
      </c>
      <c r="H2262" s="74">
        <v>12.67</v>
      </c>
      <c r="I2262" s="81">
        <f t="shared" si="175"/>
        <v>7</v>
      </c>
      <c r="J2262" s="74">
        <f t="shared" si="176"/>
        <v>12.95</v>
      </c>
      <c r="K2262" s="74">
        <f t="shared" si="177"/>
        <v>13.02</v>
      </c>
      <c r="L2262" s="74">
        <f t="shared" si="178"/>
        <v>12.6</v>
      </c>
      <c r="M2262" s="74">
        <f t="shared" si="179"/>
        <v>12.67</v>
      </c>
      <c r="N2262" s="74"/>
    </row>
    <row r="2263" spans="1:14" x14ac:dyDescent="0.25">
      <c r="A2263">
        <v>2248</v>
      </c>
      <c r="B2263" s="225">
        <v>38237</v>
      </c>
      <c r="C2263" s="74">
        <v>1.83</v>
      </c>
      <c r="D2263" s="74">
        <v>1.87</v>
      </c>
      <c r="E2263" s="74">
        <v>1.81</v>
      </c>
      <c r="F2263" s="74">
        <v>1.85</v>
      </c>
      <c r="G2263" s="75">
        <v>878200</v>
      </c>
      <c r="H2263" s="74">
        <v>12.95</v>
      </c>
      <c r="I2263" s="81">
        <f t="shared" si="175"/>
        <v>6.9999999999999991</v>
      </c>
      <c r="J2263" s="74">
        <f t="shared" si="176"/>
        <v>12.81</v>
      </c>
      <c r="K2263" s="74">
        <f t="shared" si="177"/>
        <v>13.09</v>
      </c>
      <c r="L2263" s="74">
        <f t="shared" si="178"/>
        <v>12.67</v>
      </c>
      <c r="M2263" s="74">
        <f t="shared" si="179"/>
        <v>12.95</v>
      </c>
      <c r="N2263" s="74"/>
    </row>
    <row r="2264" spans="1:14" x14ac:dyDescent="0.25">
      <c r="A2264">
        <v>2249</v>
      </c>
      <c r="B2264" s="225">
        <v>38233</v>
      </c>
      <c r="C2264" s="74">
        <v>1.8</v>
      </c>
      <c r="D2264" s="74">
        <v>1.84</v>
      </c>
      <c r="E2264" s="74">
        <v>1.77</v>
      </c>
      <c r="F2264" s="74">
        <v>1.8</v>
      </c>
      <c r="G2264" s="75">
        <v>994400</v>
      </c>
      <c r="H2264" s="74">
        <v>12.6</v>
      </c>
      <c r="I2264" s="81">
        <f t="shared" si="175"/>
        <v>7</v>
      </c>
      <c r="J2264" s="74">
        <f t="shared" si="176"/>
        <v>12.6</v>
      </c>
      <c r="K2264" s="74">
        <f t="shared" si="177"/>
        <v>12.88</v>
      </c>
      <c r="L2264" s="74">
        <f t="shared" si="178"/>
        <v>12.39</v>
      </c>
      <c r="M2264" s="74">
        <f t="shared" si="179"/>
        <v>12.6</v>
      </c>
      <c r="N2264" s="74"/>
    </row>
    <row r="2265" spans="1:14" x14ac:dyDescent="0.25">
      <c r="A2265">
        <v>2250</v>
      </c>
      <c r="B2265" s="225">
        <v>38232</v>
      </c>
      <c r="C2265" s="74">
        <v>1.79</v>
      </c>
      <c r="D2265" s="74">
        <v>1.85</v>
      </c>
      <c r="E2265" s="74">
        <v>1.78</v>
      </c>
      <c r="F2265" s="74">
        <v>1.83</v>
      </c>
      <c r="G2265" s="75">
        <v>1269700</v>
      </c>
      <c r="H2265" s="74">
        <v>12.81</v>
      </c>
      <c r="I2265" s="81">
        <f t="shared" si="175"/>
        <v>7</v>
      </c>
      <c r="J2265" s="74">
        <f t="shared" si="176"/>
        <v>12.53</v>
      </c>
      <c r="K2265" s="74">
        <f t="shared" si="177"/>
        <v>12.95</v>
      </c>
      <c r="L2265" s="74">
        <f t="shared" si="178"/>
        <v>12.46</v>
      </c>
      <c r="M2265" s="74">
        <f t="shared" si="179"/>
        <v>12.81</v>
      </c>
      <c r="N2265" s="74"/>
    </row>
    <row r="2266" spans="1:14" x14ac:dyDescent="0.25">
      <c r="A2266">
        <v>2251</v>
      </c>
      <c r="B2266" s="225">
        <v>38231</v>
      </c>
      <c r="C2266" s="74">
        <v>1.84</v>
      </c>
      <c r="D2266" s="74">
        <v>1.88</v>
      </c>
      <c r="E2266" s="74">
        <v>1.77</v>
      </c>
      <c r="F2266" s="74">
        <v>1.78</v>
      </c>
      <c r="G2266" s="75">
        <v>1746100</v>
      </c>
      <c r="H2266" s="74">
        <v>12.46</v>
      </c>
      <c r="I2266" s="81">
        <f t="shared" si="175"/>
        <v>7</v>
      </c>
      <c r="J2266" s="74">
        <f t="shared" si="176"/>
        <v>12.88</v>
      </c>
      <c r="K2266" s="74">
        <f t="shared" si="177"/>
        <v>13.16</v>
      </c>
      <c r="L2266" s="74">
        <f t="shared" si="178"/>
        <v>12.39</v>
      </c>
      <c r="M2266" s="74">
        <f t="shared" si="179"/>
        <v>12.46</v>
      </c>
      <c r="N2266" s="74"/>
    </row>
    <row r="2267" spans="1:14" x14ac:dyDescent="0.25">
      <c r="A2267">
        <v>2252</v>
      </c>
      <c r="B2267" s="225">
        <v>38230</v>
      </c>
      <c r="C2267" s="74">
        <v>1.78</v>
      </c>
      <c r="D2267" s="74">
        <v>1.83</v>
      </c>
      <c r="E2267" s="74">
        <v>1.75</v>
      </c>
      <c r="F2267" s="74">
        <v>1.82</v>
      </c>
      <c r="G2267" s="75">
        <v>1209900</v>
      </c>
      <c r="H2267" s="74">
        <v>12.74</v>
      </c>
      <c r="I2267" s="81">
        <f t="shared" si="175"/>
        <v>7</v>
      </c>
      <c r="J2267" s="74">
        <f t="shared" si="176"/>
        <v>12.46</v>
      </c>
      <c r="K2267" s="74">
        <f t="shared" si="177"/>
        <v>12.81</v>
      </c>
      <c r="L2267" s="74">
        <f t="shared" si="178"/>
        <v>12.25</v>
      </c>
      <c r="M2267" s="74">
        <f t="shared" si="179"/>
        <v>12.74</v>
      </c>
      <c r="N2267" s="74"/>
    </row>
    <row r="2268" spans="1:14" x14ac:dyDescent="0.25">
      <c r="A2268">
        <v>2253</v>
      </c>
      <c r="B2268" s="225">
        <v>38229</v>
      </c>
      <c r="C2268" s="74">
        <v>1.86</v>
      </c>
      <c r="D2268" s="74">
        <v>1.87</v>
      </c>
      <c r="E2268" s="74">
        <v>1.74</v>
      </c>
      <c r="F2268" s="74">
        <v>1.76</v>
      </c>
      <c r="G2268" s="75">
        <v>2758800</v>
      </c>
      <c r="H2268" s="74">
        <v>12.32</v>
      </c>
      <c r="I2268" s="81">
        <f t="shared" si="175"/>
        <v>7</v>
      </c>
      <c r="J2268" s="74">
        <f t="shared" si="176"/>
        <v>13.02</v>
      </c>
      <c r="K2268" s="74">
        <f t="shared" si="177"/>
        <v>13.09</v>
      </c>
      <c r="L2268" s="74">
        <f t="shared" si="178"/>
        <v>12.18</v>
      </c>
      <c r="M2268" s="74">
        <f t="shared" si="179"/>
        <v>12.32</v>
      </c>
      <c r="N2268" s="74"/>
    </row>
    <row r="2269" spans="1:14" x14ac:dyDescent="0.25">
      <c r="A2269">
        <v>2254</v>
      </c>
      <c r="B2269" s="225">
        <v>38226</v>
      </c>
      <c r="C2269" s="74">
        <v>1.93</v>
      </c>
      <c r="D2269" s="74">
        <v>1.96</v>
      </c>
      <c r="E2269" s="74">
        <v>1.84</v>
      </c>
      <c r="F2269" s="74">
        <v>1.85</v>
      </c>
      <c r="G2269" s="75">
        <v>2009400</v>
      </c>
      <c r="H2269" s="74">
        <v>12.95</v>
      </c>
      <c r="I2269" s="81">
        <f t="shared" si="175"/>
        <v>6.9999999999999991</v>
      </c>
      <c r="J2269" s="74">
        <f t="shared" si="176"/>
        <v>13.51</v>
      </c>
      <c r="K2269" s="74">
        <f t="shared" si="177"/>
        <v>13.72</v>
      </c>
      <c r="L2269" s="74">
        <f t="shared" si="178"/>
        <v>12.88</v>
      </c>
      <c r="M2269" s="74">
        <f t="shared" si="179"/>
        <v>12.95</v>
      </c>
      <c r="N2269" s="74"/>
    </row>
    <row r="2270" spans="1:14" x14ac:dyDescent="0.25">
      <c r="A2270">
        <v>2255</v>
      </c>
      <c r="B2270" s="225">
        <v>38225</v>
      </c>
      <c r="C2270" s="74">
        <v>2</v>
      </c>
      <c r="D2270" s="74">
        <v>2.0099999999999998</v>
      </c>
      <c r="E2270" s="74">
        <v>1.91</v>
      </c>
      <c r="F2270" s="74">
        <v>1.93</v>
      </c>
      <c r="G2270" s="75">
        <v>1209000</v>
      </c>
      <c r="H2270" s="74">
        <v>13.51</v>
      </c>
      <c r="I2270" s="81">
        <f t="shared" si="175"/>
        <v>7</v>
      </c>
      <c r="J2270" s="74">
        <f t="shared" si="176"/>
        <v>14</v>
      </c>
      <c r="K2270" s="74">
        <f t="shared" si="177"/>
        <v>14.07</v>
      </c>
      <c r="L2270" s="74">
        <f t="shared" si="178"/>
        <v>13.37</v>
      </c>
      <c r="M2270" s="74">
        <f t="shared" si="179"/>
        <v>13.51</v>
      </c>
      <c r="N2270" s="74"/>
    </row>
    <row r="2271" spans="1:14" x14ac:dyDescent="0.25">
      <c r="A2271">
        <v>2256</v>
      </c>
      <c r="B2271" s="225">
        <v>38224</v>
      </c>
      <c r="C2271" s="74">
        <v>1.96</v>
      </c>
      <c r="D2271" s="74">
        <v>2</v>
      </c>
      <c r="E2271" s="74">
        <v>1.93</v>
      </c>
      <c r="F2271" s="74">
        <v>1.98</v>
      </c>
      <c r="G2271" s="75">
        <v>927500</v>
      </c>
      <c r="H2271" s="74">
        <v>13.86</v>
      </c>
      <c r="I2271" s="81">
        <f t="shared" si="175"/>
        <v>7</v>
      </c>
      <c r="J2271" s="74">
        <f t="shared" si="176"/>
        <v>13.72</v>
      </c>
      <c r="K2271" s="74">
        <f t="shared" si="177"/>
        <v>14</v>
      </c>
      <c r="L2271" s="74">
        <f t="shared" si="178"/>
        <v>13.51</v>
      </c>
      <c r="M2271" s="74">
        <f t="shared" si="179"/>
        <v>13.86</v>
      </c>
      <c r="N2271" s="74"/>
    </row>
    <row r="2272" spans="1:14" x14ac:dyDescent="0.25">
      <c r="A2272">
        <v>2257</v>
      </c>
      <c r="B2272" s="225">
        <v>38223</v>
      </c>
      <c r="C2272" s="74">
        <v>2.09</v>
      </c>
      <c r="D2272" s="74">
        <v>2.1</v>
      </c>
      <c r="E2272" s="74">
        <v>1.94</v>
      </c>
      <c r="F2272" s="74">
        <v>1.96</v>
      </c>
      <c r="G2272" s="75">
        <v>1299500</v>
      </c>
      <c r="H2272" s="74">
        <v>13.72</v>
      </c>
      <c r="I2272" s="81">
        <f t="shared" si="175"/>
        <v>7.0000000000000009</v>
      </c>
      <c r="J2272" s="74">
        <f t="shared" si="176"/>
        <v>14.63</v>
      </c>
      <c r="K2272" s="74">
        <f t="shared" si="177"/>
        <v>14.7</v>
      </c>
      <c r="L2272" s="74">
        <f t="shared" si="178"/>
        <v>13.58</v>
      </c>
      <c r="M2272" s="74">
        <f t="shared" si="179"/>
        <v>13.72</v>
      </c>
      <c r="N2272" s="74"/>
    </row>
    <row r="2273" spans="1:14" x14ac:dyDescent="0.25">
      <c r="A2273">
        <v>2258</v>
      </c>
      <c r="B2273" s="225">
        <v>38222</v>
      </c>
      <c r="C2273" s="74">
        <v>2.11</v>
      </c>
      <c r="D2273" s="74">
        <v>2.11</v>
      </c>
      <c r="E2273" s="74">
        <v>2.02</v>
      </c>
      <c r="F2273" s="74">
        <v>2.04</v>
      </c>
      <c r="G2273" s="75">
        <v>1117100</v>
      </c>
      <c r="H2273" s="74">
        <v>14.28</v>
      </c>
      <c r="I2273" s="81">
        <f t="shared" si="175"/>
        <v>7</v>
      </c>
      <c r="J2273" s="74">
        <f t="shared" si="176"/>
        <v>14.77</v>
      </c>
      <c r="K2273" s="74">
        <f t="shared" si="177"/>
        <v>14.77</v>
      </c>
      <c r="L2273" s="74">
        <f t="shared" si="178"/>
        <v>14.14</v>
      </c>
      <c r="M2273" s="74">
        <f t="shared" si="179"/>
        <v>14.28</v>
      </c>
      <c r="N2273" s="74"/>
    </row>
    <row r="2274" spans="1:14" x14ac:dyDescent="0.25">
      <c r="A2274">
        <v>2259</v>
      </c>
      <c r="B2274" s="225">
        <v>38219</v>
      </c>
      <c r="C2274" s="74">
        <v>2.0499999999999998</v>
      </c>
      <c r="D2274" s="74">
        <v>2.14</v>
      </c>
      <c r="E2274" s="74">
        <v>2.02</v>
      </c>
      <c r="F2274" s="74">
        <v>2.0699999999999998</v>
      </c>
      <c r="G2274" s="75">
        <v>3709000</v>
      </c>
      <c r="H2274" s="74">
        <v>14.49</v>
      </c>
      <c r="I2274" s="81">
        <f t="shared" si="175"/>
        <v>7.0000000000000009</v>
      </c>
      <c r="J2274" s="74">
        <f t="shared" si="176"/>
        <v>14.35</v>
      </c>
      <c r="K2274" s="74">
        <f t="shared" si="177"/>
        <v>14.98</v>
      </c>
      <c r="L2274" s="74">
        <f t="shared" si="178"/>
        <v>14.14</v>
      </c>
      <c r="M2274" s="74">
        <f t="shared" si="179"/>
        <v>14.49</v>
      </c>
      <c r="N2274" s="74"/>
    </row>
    <row r="2275" spans="1:14" x14ac:dyDescent="0.25">
      <c r="A2275">
        <v>2260</v>
      </c>
      <c r="B2275" s="225">
        <v>38218</v>
      </c>
      <c r="C2275" s="74">
        <v>1.9</v>
      </c>
      <c r="D2275" s="74">
        <v>2.02</v>
      </c>
      <c r="E2275" s="74">
        <v>1.88</v>
      </c>
      <c r="F2275" s="74">
        <v>1.97</v>
      </c>
      <c r="G2275" s="75">
        <v>2462800</v>
      </c>
      <c r="H2275" s="74">
        <v>13.79</v>
      </c>
      <c r="I2275" s="81">
        <f t="shared" si="175"/>
        <v>7</v>
      </c>
      <c r="J2275" s="74">
        <f t="shared" si="176"/>
        <v>13.3</v>
      </c>
      <c r="K2275" s="74">
        <f t="shared" si="177"/>
        <v>14.14</v>
      </c>
      <c r="L2275" s="74">
        <f t="shared" si="178"/>
        <v>13.16</v>
      </c>
      <c r="M2275" s="74">
        <f t="shared" si="179"/>
        <v>13.79</v>
      </c>
      <c r="N2275" s="74"/>
    </row>
    <row r="2276" spans="1:14" x14ac:dyDescent="0.25">
      <c r="A2276">
        <v>2261</v>
      </c>
      <c r="B2276" s="225">
        <v>38217</v>
      </c>
      <c r="C2276" s="74">
        <v>1.8</v>
      </c>
      <c r="D2276" s="74">
        <v>1.95</v>
      </c>
      <c r="E2276" s="74">
        <v>1.78</v>
      </c>
      <c r="F2276" s="74">
        <v>1.94</v>
      </c>
      <c r="G2276" s="75">
        <v>1350500</v>
      </c>
      <c r="H2276" s="74">
        <v>13.58</v>
      </c>
      <c r="I2276" s="81">
        <f t="shared" si="175"/>
        <v>7</v>
      </c>
      <c r="J2276" s="74">
        <f t="shared" si="176"/>
        <v>12.6</v>
      </c>
      <c r="K2276" s="74">
        <f t="shared" si="177"/>
        <v>13.65</v>
      </c>
      <c r="L2276" s="74">
        <f t="shared" si="178"/>
        <v>12.46</v>
      </c>
      <c r="M2276" s="74">
        <f t="shared" si="179"/>
        <v>13.58</v>
      </c>
      <c r="N2276" s="74"/>
    </row>
    <row r="2277" spans="1:14" x14ac:dyDescent="0.25">
      <c r="A2277">
        <v>2262</v>
      </c>
      <c r="B2277" s="225">
        <v>38216</v>
      </c>
      <c r="C2277" s="74">
        <v>1.77</v>
      </c>
      <c r="D2277" s="74">
        <v>1.88</v>
      </c>
      <c r="E2277" s="74">
        <v>1.76</v>
      </c>
      <c r="F2277" s="74">
        <v>1.82</v>
      </c>
      <c r="G2277" s="75">
        <v>1452100</v>
      </c>
      <c r="H2277" s="74">
        <v>12.74</v>
      </c>
      <c r="I2277" s="81">
        <f t="shared" si="175"/>
        <v>7</v>
      </c>
      <c r="J2277" s="74">
        <f t="shared" si="176"/>
        <v>12.39</v>
      </c>
      <c r="K2277" s="74">
        <f t="shared" si="177"/>
        <v>13.16</v>
      </c>
      <c r="L2277" s="74">
        <f t="shared" si="178"/>
        <v>12.32</v>
      </c>
      <c r="M2277" s="74">
        <f t="shared" si="179"/>
        <v>12.74</v>
      </c>
      <c r="N2277" s="74"/>
    </row>
    <row r="2278" spans="1:14" x14ac:dyDescent="0.25">
      <c r="A2278">
        <v>2263</v>
      </c>
      <c r="B2278" s="225">
        <v>38215</v>
      </c>
      <c r="C2278" s="74">
        <v>1.71</v>
      </c>
      <c r="D2278" s="74">
        <v>1.78</v>
      </c>
      <c r="E2278" s="74">
        <v>1.67</v>
      </c>
      <c r="F2278" s="74">
        <v>1.74</v>
      </c>
      <c r="G2278" s="75">
        <v>1762300</v>
      </c>
      <c r="H2278" s="74">
        <v>12.18</v>
      </c>
      <c r="I2278" s="81">
        <f t="shared" si="175"/>
        <v>7</v>
      </c>
      <c r="J2278" s="74">
        <f t="shared" si="176"/>
        <v>11.97</v>
      </c>
      <c r="K2278" s="74">
        <f t="shared" si="177"/>
        <v>12.46</v>
      </c>
      <c r="L2278" s="74">
        <f t="shared" si="178"/>
        <v>11.69</v>
      </c>
      <c r="M2278" s="74">
        <f t="shared" si="179"/>
        <v>12.18</v>
      </c>
      <c r="N2278" s="74"/>
    </row>
    <row r="2279" spans="1:14" x14ac:dyDescent="0.25">
      <c r="A2279">
        <v>2264</v>
      </c>
      <c r="B2279" s="225">
        <v>38212</v>
      </c>
      <c r="C2279" s="74">
        <v>1.75</v>
      </c>
      <c r="D2279" s="74">
        <v>1.79</v>
      </c>
      <c r="E2279" s="74">
        <v>1.71</v>
      </c>
      <c r="F2279" s="74">
        <v>1.71</v>
      </c>
      <c r="G2279" s="75">
        <v>1400400</v>
      </c>
      <c r="H2279" s="74">
        <v>11.97</v>
      </c>
      <c r="I2279" s="81">
        <f t="shared" si="175"/>
        <v>7.0000000000000009</v>
      </c>
      <c r="J2279" s="74">
        <f t="shared" si="176"/>
        <v>12.25</v>
      </c>
      <c r="K2279" s="74">
        <f t="shared" si="177"/>
        <v>12.53</v>
      </c>
      <c r="L2279" s="74">
        <f t="shared" si="178"/>
        <v>11.97</v>
      </c>
      <c r="M2279" s="74">
        <f t="shared" si="179"/>
        <v>11.97</v>
      </c>
      <c r="N2279" s="74"/>
    </row>
    <row r="2280" spans="1:14" x14ac:dyDescent="0.25">
      <c r="A2280">
        <v>2265</v>
      </c>
      <c r="B2280" s="225">
        <v>38211</v>
      </c>
      <c r="C2280" s="74">
        <v>1.79</v>
      </c>
      <c r="D2280" s="74">
        <v>1.82</v>
      </c>
      <c r="E2280" s="74">
        <v>1.7</v>
      </c>
      <c r="F2280" s="74">
        <v>1.74</v>
      </c>
      <c r="G2280" s="75">
        <v>1873700</v>
      </c>
      <c r="H2280" s="74">
        <v>12.18</v>
      </c>
      <c r="I2280" s="81">
        <f t="shared" si="175"/>
        <v>7</v>
      </c>
      <c r="J2280" s="74">
        <f t="shared" si="176"/>
        <v>12.53</v>
      </c>
      <c r="K2280" s="74">
        <f t="shared" si="177"/>
        <v>12.74</v>
      </c>
      <c r="L2280" s="74">
        <f t="shared" si="178"/>
        <v>11.9</v>
      </c>
      <c r="M2280" s="74">
        <f t="shared" si="179"/>
        <v>12.18</v>
      </c>
      <c r="N2280" s="74"/>
    </row>
    <row r="2281" spans="1:14" x14ac:dyDescent="0.25">
      <c r="A2281">
        <v>2266</v>
      </c>
      <c r="B2281" s="225">
        <v>38210</v>
      </c>
      <c r="C2281" s="74">
        <v>1.85</v>
      </c>
      <c r="D2281" s="74">
        <v>1.89</v>
      </c>
      <c r="E2281" s="74">
        <v>1.78</v>
      </c>
      <c r="F2281" s="74">
        <v>1.81</v>
      </c>
      <c r="G2281" s="75">
        <v>2173200</v>
      </c>
      <c r="H2281" s="74">
        <v>12.67</v>
      </c>
      <c r="I2281" s="81">
        <f t="shared" si="175"/>
        <v>7</v>
      </c>
      <c r="J2281" s="74">
        <f t="shared" si="176"/>
        <v>12.95</v>
      </c>
      <c r="K2281" s="74">
        <f t="shared" si="177"/>
        <v>13.23</v>
      </c>
      <c r="L2281" s="74">
        <f t="shared" si="178"/>
        <v>12.46</v>
      </c>
      <c r="M2281" s="74">
        <f t="shared" si="179"/>
        <v>12.67</v>
      </c>
      <c r="N2281" s="74"/>
    </row>
    <row r="2282" spans="1:14" x14ac:dyDescent="0.25">
      <c r="A2282">
        <v>2267</v>
      </c>
      <c r="B2282" s="225">
        <v>38209</v>
      </c>
      <c r="C2282" s="74">
        <v>1.92</v>
      </c>
      <c r="D2282" s="74">
        <v>1.95</v>
      </c>
      <c r="E2282" s="74">
        <v>1.87</v>
      </c>
      <c r="F2282" s="74">
        <v>1.9</v>
      </c>
      <c r="G2282" s="75">
        <v>1664700</v>
      </c>
      <c r="H2282" s="74">
        <v>13.3</v>
      </c>
      <c r="I2282" s="81">
        <f t="shared" si="175"/>
        <v>7.0000000000000009</v>
      </c>
      <c r="J2282" s="74">
        <f t="shared" si="176"/>
        <v>13.44</v>
      </c>
      <c r="K2282" s="74">
        <f t="shared" si="177"/>
        <v>13.65</v>
      </c>
      <c r="L2282" s="74">
        <f t="shared" si="178"/>
        <v>13.09</v>
      </c>
      <c r="M2282" s="74">
        <f t="shared" si="179"/>
        <v>13.3</v>
      </c>
      <c r="N2282" s="74"/>
    </row>
    <row r="2283" spans="1:14" x14ac:dyDescent="0.25">
      <c r="A2283">
        <v>2268</v>
      </c>
      <c r="B2283" s="225">
        <v>38208</v>
      </c>
      <c r="C2283" s="74">
        <v>2.08</v>
      </c>
      <c r="D2283" s="74">
        <v>2.1</v>
      </c>
      <c r="E2283" s="74">
        <v>1.85</v>
      </c>
      <c r="F2283" s="74">
        <v>1.87</v>
      </c>
      <c r="G2283" s="75">
        <v>3240200</v>
      </c>
      <c r="H2283" s="74">
        <v>13.09</v>
      </c>
      <c r="I2283" s="81">
        <f t="shared" si="175"/>
        <v>6.9999999999999991</v>
      </c>
      <c r="J2283" s="74">
        <f t="shared" si="176"/>
        <v>14.56</v>
      </c>
      <c r="K2283" s="74">
        <f t="shared" si="177"/>
        <v>14.7</v>
      </c>
      <c r="L2283" s="74">
        <f t="shared" si="178"/>
        <v>12.95</v>
      </c>
      <c r="M2283" s="74">
        <f t="shared" si="179"/>
        <v>13.09</v>
      </c>
      <c r="N2283" s="74"/>
    </row>
    <row r="2284" spans="1:14" x14ac:dyDescent="0.25">
      <c r="A2284">
        <v>2269</v>
      </c>
      <c r="B2284" s="225">
        <v>38205</v>
      </c>
      <c r="C2284" s="74">
        <v>2.0499999999999998</v>
      </c>
      <c r="D2284" s="74">
        <v>2.08</v>
      </c>
      <c r="E2284" s="74">
        <v>2.0099999999999998</v>
      </c>
      <c r="F2284" s="74">
        <v>2.0499999999999998</v>
      </c>
      <c r="G2284" s="75">
        <v>1937000</v>
      </c>
      <c r="H2284" s="74">
        <v>14.35</v>
      </c>
      <c r="I2284" s="81">
        <f t="shared" si="175"/>
        <v>7</v>
      </c>
      <c r="J2284" s="74">
        <f t="shared" si="176"/>
        <v>14.35</v>
      </c>
      <c r="K2284" s="74">
        <f t="shared" si="177"/>
        <v>14.56</v>
      </c>
      <c r="L2284" s="74">
        <f t="shared" si="178"/>
        <v>14.07</v>
      </c>
      <c r="M2284" s="74">
        <f t="shared" si="179"/>
        <v>14.35</v>
      </c>
      <c r="N2284" s="74"/>
    </row>
    <row r="2285" spans="1:14" x14ac:dyDescent="0.25">
      <c r="A2285">
        <v>2270</v>
      </c>
      <c r="B2285" s="225">
        <v>38204</v>
      </c>
      <c r="C2285" s="74">
        <v>2.1</v>
      </c>
      <c r="D2285" s="74">
        <v>2.14</v>
      </c>
      <c r="E2285" s="74">
        <v>2.0499999999999998</v>
      </c>
      <c r="F2285" s="74">
        <v>2.08</v>
      </c>
      <c r="G2285" s="75">
        <v>2032700</v>
      </c>
      <c r="H2285" s="74">
        <v>14.56</v>
      </c>
      <c r="I2285" s="81">
        <f t="shared" si="175"/>
        <v>7</v>
      </c>
      <c r="J2285" s="74">
        <f t="shared" si="176"/>
        <v>14.7</v>
      </c>
      <c r="K2285" s="74">
        <f t="shared" si="177"/>
        <v>14.98</v>
      </c>
      <c r="L2285" s="74">
        <f t="shared" si="178"/>
        <v>14.35</v>
      </c>
      <c r="M2285" s="74">
        <f t="shared" si="179"/>
        <v>14.56</v>
      </c>
      <c r="N2285" s="74"/>
    </row>
    <row r="2286" spans="1:14" x14ac:dyDescent="0.25">
      <c r="A2286">
        <v>2271</v>
      </c>
      <c r="B2286" s="225">
        <v>38203</v>
      </c>
      <c r="C2286" s="74">
        <v>2.25</v>
      </c>
      <c r="D2286" s="74">
        <v>2.27</v>
      </c>
      <c r="E2286" s="74">
        <v>2.06</v>
      </c>
      <c r="F2286" s="74">
        <v>2.08</v>
      </c>
      <c r="G2286" s="75">
        <v>11540300</v>
      </c>
      <c r="H2286" s="74">
        <v>14.56</v>
      </c>
      <c r="I2286" s="81">
        <f t="shared" si="175"/>
        <v>7</v>
      </c>
      <c r="J2286" s="74">
        <f t="shared" si="176"/>
        <v>15.75</v>
      </c>
      <c r="K2286" s="74">
        <f t="shared" si="177"/>
        <v>15.89</v>
      </c>
      <c r="L2286" s="74">
        <f t="shared" si="178"/>
        <v>14.42</v>
      </c>
      <c r="M2286" s="74">
        <f t="shared" si="179"/>
        <v>14.56</v>
      </c>
      <c r="N2286" s="74"/>
    </row>
    <row r="2287" spans="1:14" x14ac:dyDescent="0.25">
      <c r="A2287">
        <v>2272</v>
      </c>
      <c r="B2287" s="225">
        <v>38202</v>
      </c>
      <c r="C2287" s="74">
        <v>2.82</v>
      </c>
      <c r="D2287" s="74">
        <v>2.86</v>
      </c>
      <c r="E2287" s="74">
        <v>2.71</v>
      </c>
      <c r="F2287" s="74">
        <v>2.76</v>
      </c>
      <c r="G2287" s="75">
        <v>1417800</v>
      </c>
      <c r="H2287" s="74">
        <v>19.32</v>
      </c>
      <c r="I2287" s="81">
        <f t="shared" si="175"/>
        <v>7.0000000000000009</v>
      </c>
      <c r="J2287" s="74">
        <f t="shared" si="176"/>
        <v>19.739999999999998</v>
      </c>
      <c r="K2287" s="74">
        <f t="shared" si="177"/>
        <v>20.02</v>
      </c>
      <c r="L2287" s="74">
        <f t="shared" si="178"/>
        <v>18.97</v>
      </c>
      <c r="M2287" s="74">
        <f t="shared" si="179"/>
        <v>19.32</v>
      </c>
      <c r="N2287" s="74"/>
    </row>
    <row r="2288" spans="1:14" x14ac:dyDescent="0.25">
      <c r="A2288">
        <v>2273</v>
      </c>
      <c r="B2288" s="225">
        <v>38201</v>
      </c>
      <c r="C2288" s="74">
        <v>2.78</v>
      </c>
      <c r="D2288" s="74">
        <v>2.93</v>
      </c>
      <c r="E2288" s="74">
        <v>2.75</v>
      </c>
      <c r="F2288" s="74">
        <v>2.76</v>
      </c>
      <c r="G2288" s="75">
        <v>1600300</v>
      </c>
      <c r="H2288" s="74">
        <v>19.32</v>
      </c>
      <c r="I2288" s="81">
        <f t="shared" si="175"/>
        <v>7.0000000000000009</v>
      </c>
      <c r="J2288" s="74">
        <f t="shared" si="176"/>
        <v>19.46</v>
      </c>
      <c r="K2288" s="74">
        <f t="shared" si="177"/>
        <v>20.51</v>
      </c>
      <c r="L2288" s="74">
        <f t="shared" si="178"/>
        <v>19.25</v>
      </c>
      <c r="M2288" s="74">
        <f t="shared" si="179"/>
        <v>19.32</v>
      </c>
      <c r="N2288" s="74"/>
    </row>
    <row r="2289" spans="1:14" x14ac:dyDescent="0.25">
      <c r="A2289">
        <v>2274</v>
      </c>
      <c r="B2289" s="225">
        <v>38198</v>
      </c>
      <c r="C2289" s="74">
        <v>2.82</v>
      </c>
      <c r="D2289" s="74">
        <v>2.86</v>
      </c>
      <c r="E2289" s="74">
        <v>2.79</v>
      </c>
      <c r="F2289" s="74">
        <v>2.82</v>
      </c>
      <c r="G2289" s="75">
        <v>1424500</v>
      </c>
      <c r="H2289" s="74">
        <v>19.739999999999998</v>
      </c>
      <c r="I2289" s="81">
        <f t="shared" si="175"/>
        <v>7</v>
      </c>
      <c r="J2289" s="74">
        <f t="shared" si="176"/>
        <v>19.739999999999998</v>
      </c>
      <c r="K2289" s="74">
        <f t="shared" si="177"/>
        <v>20.02</v>
      </c>
      <c r="L2289" s="74">
        <f t="shared" si="178"/>
        <v>19.53</v>
      </c>
      <c r="M2289" s="74">
        <f t="shared" si="179"/>
        <v>19.739999999999998</v>
      </c>
      <c r="N2289" s="74"/>
    </row>
    <row r="2290" spans="1:14" x14ac:dyDescent="0.25">
      <c r="A2290">
        <v>2275</v>
      </c>
      <c r="B2290" s="225">
        <v>38197</v>
      </c>
      <c r="C2290" s="74">
        <v>2.83</v>
      </c>
      <c r="D2290" s="74">
        <v>2.9</v>
      </c>
      <c r="E2290" s="74">
        <v>2.79</v>
      </c>
      <c r="F2290" s="74">
        <v>2.8</v>
      </c>
      <c r="G2290" s="75">
        <v>1880100</v>
      </c>
      <c r="H2290" s="74">
        <v>19.600000000000001</v>
      </c>
      <c r="I2290" s="81">
        <f t="shared" si="175"/>
        <v>7.0000000000000009</v>
      </c>
      <c r="J2290" s="74">
        <f t="shared" si="176"/>
        <v>19.809999999999999</v>
      </c>
      <c r="K2290" s="74">
        <f t="shared" si="177"/>
        <v>20.3</v>
      </c>
      <c r="L2290" s="74">
        <f t="shared" si="178"/>
        <v>19.53</v>
      </c>
      <c r="M2290" s="74">
        <f t="shared" si="179"/>
        <v>19.600000000000001</v>
      </c>
      <c r="N2290" s="74"/>
    </row>
    <row r="2291" spans="1:14" x14ac:dyDescent="0.25">
      <c r="A2291">
        <v>2276</v>
      </c>
      <c r="B2291" s="225">
        <v>38196</v>
      </c>
      <c r="C2291" s="74">
        <v>2.8</v>
      </c>
      <c r="D2291" s="74">
        <v>2.83</v>
      </c>
      <c r="E2291" s="74">
        <v>2.66</v>
      </c>
      <c r="F2291" s="74">
        <v>2.68</v>
      </c>
      <c r="G2291" s="75">
        <v>1990800</v>
      </c>
      <c r="H2291" s="74">
        <v>18.760000000000002</v>
      </c>
      <c r="I2291" s="81">
        <f t="shared" si="175"/>
        <v>7</v>
      </c>
      <c r="J2291" s="74">
        <f t="shared" si="176"/>
        <v>19.600000000000001</v>
      </c>
      <c r="K2291" s="74">
        <f t="shared" si="177"/>
        <v>19.809999999999999</v>
      </c>
      <c r="L2291" s="74">
        <f t="shared" si="178"/>
        <v>18.62</v>
      </c>
      <c r="M2291" s="74">
        <f t="shared" si="179"/>
        <v>18.760000000000002</v>
      </c>
      <c r="N2291" s="74"/>
    </row>
    <row r="2292" spans="1:14" x14ac:dyDescent="0.25">
      <c r="A2292">
        <v>2277</v>
      </c>
      <c r="B2292" s="225">
        <v>38195</v>
      </c>
      <c r="C2292" s="74">
        <v>2.91</v>
      </c>
      <c r="D2292" s="74">
        <v>2.93</v>
      </c>
      <c r="E2292" s="74">
        <v>2.75</v>
      </c>
      <c r="F2292" s="74">
        <v>2.83</v>
      </c>
      <c r="G2292" s="75">
        <v>1919200</v>
      </c>
      <c r="H2292" s="74">
        <v>19.809999999999999</v>
      </c>
      <c r="I2292" s="81">
        <f t="shared" si="175"/>
        <v>6.9999999999999991</v>
      </c>
      <c r="J2292" s="74">
        <f t="shared" si="176"/>
        <v>20.37</v>
      </c>
      <c r="K2292" s="74">
        <f t="shared" si="177"/>
        <v>20.51</v>
      </c>
      <c r="L2292" s="74">
        <f t="shared" si="178"/>
        <v>19.25</v>
      </c>
      <c r="M2292" s="74">
        <f t="shared" si="179"/>
        <v>19.809999999999999</v>
      </c>
      <c r="N2292" s="74"/>
    </row>
    <row r="2293" spans="1:14" x14ac:dyDescent="0.25">
      <c r="A2293">
        <v>2278</v>
      </c>
      <c r="B2293" s="225">
        <v>38194</v>
      </c>
      <c r="C2293" s="74">
        <v>2.95</v>
      </c>
      <c r="D2293" s="74">
        <v>2.99</v>
      </c>
      <c r="E2293" s="74">
        <v>2.86</v>
      </c>
      <c r="F2293" s="74">
        <v>2.89</v>
      </c>
      <c r="G2293" s="75">
        <v>931900</v>
      </c>
      <c r="H2293" s="74">
        <v>20.23</v>
      </c>
      <c r="I2293" s="81">
        <f t="shared" si="175"/>
        <v>7</v>
      </c>
      <c r="J2293" s="74">
        <f t="shared" si="176"/>
        <v>20.65</v>
      </c>
      <c r="K2293" s="74">
        <f t="shared" si="177"/>
        <v>20.93</v>
      </c>
      <c r="L2293" s="74">
        <f t="shared" si="178"/>
        <v>20.02</v>
      </c>
      <c r="M2293" s="74">
        <f t="shared" si="179"/>
        <v>20.23</v>
      </c>
      <c r="N2293" s="74"/>
    </row>
    <row r="2294" spans="1:14" x14ac:dyDescent="0.25">
      <c r="A2294">
        <v>2279</v>
      </c>
      <c r="B2294" s="225">
        <v>38191</v>
      </c>
      <c r="C2294" s="74">
        <v>3.04</v>
      </c>
      <c r="D2294" s="74">
        <v>3.09</v>
      </c>
      <c r="E2294" s="74">
        <v>2.88</v>
      </c>
      <c r="F2294" s="74">
        <v>2.95</v>
      </c>
      <c r="G2294" s="75">
        <v>1755000</v>
      </c>
      <c r="H2294" s="74">
        <v>20.65</v>
      </c>
      <c r="I2294" s="81">
        <f t="shared" si="175"/>
        <v>6.9999999999999991</v>
      </c>
      <c r="J2294" s="74">
        <f t="shared" si="176"/>
        <v>21.28</v>
      </c>
      <c r="K2294" s="74">
        <f t="shared" si="177"/>
        <v>21.63</v>
      </c>
      <c r="L2294" s="74">
        <f t="shared" si="178"/>
        <v>20.16</v>
      </c>
      <c r="M2294" s="74">
        <f t="shared" si="179"/>
        <v>20.65</v>
      </c>
      <c r="N2294" s="74"/>
    </row>
    <row r="2295" spans="1:14" x14ac:dyDescent="0.25">
      <c r="A2295">
        <v>2280</v>
      </c>
      <c r="B2295" s="225">
        <v>38190</v>
      </c>
      <c r="C2295" s="74">
        <v>3.09</v>
      </c>
      <c r="D2295" s="74">
        <v>3.12</v>
      </c>
      <c r="E2295" s="74">
        <v>3</v>
      </c>
      <c r="F2295" s="74">
        <v>3.08</v>
      </c>
      <c r="G2295" s="75">
        <v>940500</v>
      </c>
      <c r="H2295" s="74">
        <v>21.56</v>
      </c>
      <c r="I2295" s="81">
        <f t="shared" si="175"/>
        <v>6.9999999999999991</v>
      </c>
      <c r="J2295" s="74">
        <f t="shared" si="176"/>
        <v>21.63</v>
      </c>
      <c r="K2295" s="74">
        <f t="shared" si="177"/>
        <v>21.84</v>
      </c>
      <c r="L2295" s="74">
        <f t="shared" si="178"/>
        <v>21</v>
      </c>
      <c r="M2295" s="74">
        <f t="shared" si="179"/>
        <v>21.56</v>
      </c>
      <c r="N2295" s="74"/>
    </row>
    <row r="2296" spans="1:14" x14ac:dyDescent="0.25">
      <c r="A2296">
        <v>2281</v>
      </c>
      <c r="B2296" s="225">
        <v>38189</v>
      </c>
      <c r="C2296" s="74">
        <v>3.26</v>
      </c>
      <c r="D2296" s="74">
        <v>3.37</v>
      </c>
      <c r="E2296" s="74">
        <v>3.09</v>
      </c>
      <c r="F2296" s="74">
        <v>3.09</v>
      </c>
      <c r="G2296" s="75">
        <v>1454500</v>
      </c>
      <c r="H2296" s="74">
        <v>21.63</v>
      </c>
      <c r="I2296" s="81">
        <f t="shared" si="175"/>
        <v>7</v>
      </c>
      <c r="J2296" s="74">
        <f t="shared" si="176"/>
        <v>22.82</v>
      </c>
      <c r="K2296" s="74">
        <f t="shared" si="177"/>
        <v>23.59</v>
      </c>
      <c r="L2296" s="74">
        <f t="shared" si="178"/>
        <v>21.63</v>
      </c>
      <c r="M2296" s="74">
        <f t="shared" si="179"/>
        <v>21.63</v>
      </c>
      <c r="N2296" s="74"/>
    </row>
    <row r="2297" spans="1:14" x14ac:dyDescent="0.25">
      <c r="A2297">
        <v>2282</v>
      </c>
      <c r="B2297" s="225">
        <v>38188</v>
      </c>
      <c r="C2297" s="74">
        <v>3.35</v>
      </c>
      <c r="D2297" s="74">
        <v>3.37</v>
      </c>
      <c r="E2297" s="74">
        <v>3.19</v>
      </c>
      <c r="F2297" s="74">
        <v>3.29</v>
      </c>
      <c r="G2297" s="75">
        <v>1350400</v>
      </c>
      <c r="H2297" s="74">
        <v>23.03</v>
      </c>
      <c r="I2297" s="81">
        <f t="shared" si="175"/>
        <v>7</v>
      </c>
      <c r="J2297" s="74">
        <f t="shared" si="176"/>
        <v>23.45</v>
      </c>
      <c r="K2297" s="74">
        <f t="shared" si="177"/>
        <v>23.59</v>
      </c>
      <c r="L2297" s="74">
        <f t="shared" si="178"/>
        <v>22.33</v>
      </c>
      <c r="M2297" s="74">
        <f t="shared" si="179"/>
        <v>23.03</v>
      </c>
      <c r="N2297" s="74"/>
    </row>
    <row r="2298" spans="1:14" x14ac:dyDescent="0.25">
      <c r="A2298">
        <v>2283</v>
      </c>
      <c r="B2298" s="225">
        <v>38187</v>
      </c>
      <c r="C2298" s="74">
        <v>3.13</v>
      </c>
      <c r="D2298" s="74">
        <v>3.41</v>
      </c>
      <c r="E2298" s="74">
        <v>3.09</v>
      </c>
      <c r="F2298" s="74">
        <v>3.3</v>
      </c>
      <c r="G2298" s="75">
        <v>3183600</v>
      </c>
      <c r="H2298" s="74">
        <v>23.1</v>
      </c>
      <c r="I2298" s="81">
        <f t="shared" si="175"/>
        <v>7.0000000000000009</v>
      </c>
      <c r="J2298" s="74">
        <f t="shared" si="176"/>
        <v>21.91</v>
      </c>
      <c r="K2298" s="74">
        <f t="shared" si="177"/>
        <v>23.87</v>
      </c>
      <c r="L2298" s="74">
        <f t="shared" si="178"/>
        <v>21.63</v>
      </c>
      <c r="M2298" s="74">
        <f t="shared" si="179"/>
        <v>23.1</v>
      </c>
      <c r="N2298" s="74"/>
    </row>
    <row r="2299" spans="1:14" x14ac:dyDescent="0.25">
      <c r="A2299">
        <v>2284</v>
      </c>
      <c r="B2299" s="225">
        <v>38184</v>
      </c>
      <c r="C2299" s="74">
        <v>3.26</v>
      </c>
      <c r="D2299" s="74">
        <v>3.28</v>
      </c>
      <c r="E2299" s="74">
        <v>3.06</v>
      </c>
      <c r="F2299" s="74">
        <v>3.08</v>
      </c>
      <c r="G2299" s="75">
        <v>1202900</v>
      </c>
      <c r="H2299" s="74">
        <v>21.56</v>
      </c>
      <c r="I2299" s="81">
        <f t="shared" si="175"/>
        <v>6.9999999999999991</v>
      </c>
      <c r="J2299" s="74">
        <f t="shared" si="176"/>
        <v>22.82</v>
      </c>
      <c r="K2299" s="74">
        <f t="shared" si="177"/>
        <v>22.96</v>
      </c>
      <c r="L2299" s="74">
        <f t="shared" si="178"/>
        <v>21.42</v>
      </c>
      <c r="M2299" s="74">
        <f t="shared" si="179"/>
        <v>21.56</v>
      </c>
      <c r="N2299" s="74"/>
    </row>
    <row r="2300" spans="1:14" x14ac:dyDescent="0.25">
      <c r="A2300">
        <v>2285</v>
      </c>
      <c r="B2300" s="225">
        <v>38183</v>
      </c>
      <c r="C2300" s="74">
        <v>3.23</v>
      </c>
      <c r="D2300" s="74">
        <v>3.25</v>
      </c>
      <c r="E2300" s="74">
        <v>3.14</v>
      </c>
      <c r="F2300" s="74">
        <v>3.18</v>
      </c>
      <c r="G2300" s="75">
        <v>1358300</v>
      </c>
      <c r="H2300" s="74">
        <v>22.26</v>
      </c>
      <c r="I2300" s="81">
        <f t="shared" si="175"/>
        <v>7</v>
      </c>
      <c r="J2300" s="74">
        <f t="shared" si="176"/>
        <v>22.61</v>
      </c>
      <c r="K2300" s="74">
        <f t="shared" si="177"/>
        <v>22.75</v>
      </c>
      <c r="L2300" s="74">
        <f t="shared" si="178"/>
        <v>21.98</v>
      </c>
      <c r="M2300" s="74">
        <f t="shared" si="179"/>
        <v>22.26</v>
      </c>
      <c r="N2300" s="74"/>
    </row>
    <row r="2301" spans="1:14" x14ac:dyDescent="0.25">
      <c r="A2301">
        <v>2286</v>
      </c>
      <c r="B2301" s="225">
        <v>38182</v>
      </c>
      <c r="C2301" s="74">
        <v>3.21</v>
      </c>
      <c r="D2301" s="74">
        <v>3.43</v>
      </c>
      <c r="E2301" s="74">
        <v>3.14</v>
      </c>
      <c r="F2301" s="74">
        <v>3.16</v>
      </c>
      <c r="G2301" s="75">
        <v>2527600</v>
      </c>
      <c r="H2301" s="74">
        <v>22.12</v>
      </c>
      <c r="I2301" s="81">
        <f t="shared" si="175"/>
        <v>7</v>
      </c>
      <c r="J2301" s="74">
        <f t="shared" si="176"/>
        <v>22.47</v>
      </c>
      <c r="K2301" s="74">
        <f t="shared" si="177"/>
        <v>24.01</v>
      </c>
      <c r="L2301" s="74">
        <f t="shared" si="178"/>
        <v>21.98</v>
      </c>
      <c r="M2301" s="74">
        <f t="shared" si="179"/>
        <v>22.12</v>
      </c>
      <c r="N2301" s="74"/>
    </row>
    <row r="2302" spans="1:14" x14ac:dyDescent="0.25">
      <c r="A2302">
        <v>2287</v>
      </c>
      <c r="B2302" s="225">
        <v>38181</v>
      </c>
      <c r="C2302" s="74">
        <v>3.25</v>
      </c>
      <c r="D2302" s="74">
        <v>3.28</v>
      </c>
      <c r="E2302" s="74">
        <v>3.14</v>
      </c>
      <c r="F2302" s="74">
        <v>3.16</v>
      </c>
      <c r="G2302" s="75">
        <v>957300</v>
      </c>
      <c r="H2302" s="74">
        <v>22.12</v>
      </c>
      <c r="I2302" s="81">
        <f t="shared" si="175"/>
        <v>7</v>
      </c>
      <c r="J2302" s="74">
        <f t="shared" si="176"/>
        <v>22.75</v>
      </c>
      <c r="K2302" s="74">
        <f t="shared" si="177"/>
        <v>22.96</v>
      </c>
      <c r="L2302" s="74">
        <f t="shared" si="178"/>
        <v>21.98</v>
      </c>
      <c r="M2302" s="74">
        <f t="shared" si="179"/>
        <v>22.12</v>
      </c>
      <c r="N2302" s="74"/>
    </row>
    <row r="2303" spans="1:14" x14ac:dyDescent="0.25">
      <c r="A2303">
        <v>2288</v>
      </c>
      <c r="B2303" s="225">
        <v>38180</v>
      </c>
      <c r="C2303" s="74">
        <v>3.37</v>
      </c>
      <c r="D2303" s="74">
        <v>3.4</v>
      </c>
      <c r="E2303" s="74">
        <v>3.16</v>
      </c>
      <c r="F2303" s="74">
        <v>3.22</v>
      </c>
      <c r="G2303" s="75">
        <v>1274000</v>
      </c>
      <c r="H2303" s="74">
        <v>22.54</v>
      </c>
      <c r="I2303" s="81">
        <f t="shared" si="175"/>
        <v>6.9999999999999991</v>
      </c>
      <c r="J2303" s="74">
        <f t="shared" si="176"/>
        <v>23.59</v>
      </c>
      <c r="K2303" s="74">
        <f t="shared" si="177"/>
        <v>23.8</v>
      </c>
      <c r="L2303" s="74">
        <f t="shared" si="178"/>
        <v>22.12</v>
      </c>
      <c r="M2303" s="74">
        <f t="shared" si="179"/>
        <v>22.54</v>
      </c>
      <c r="N2303" s="74"/>
    </row>
    <row r="2304" spans="1:14" x14ac:dyDescent="0.25">
      <c r="A2304">
        <v>2289</v>
      </c>
      <c r="B2304" s="225">
        <v>38177</v>
      </c>
      <c r="C2304" s="74">
        <v>3.29</v>
      </c>
      <c r="D2304" s="74">
        <v>3.39</v>
      </c>
      <c r="E2304" s="74">
        <v>3.25</v>
      </c>
      <c r="F2304" s="74">
        <v>3.39</v>
      </c>
      <c r="G2304" s="75">
        <v>1533200</v>
      </c>
      <c r="H2304" s="74">
        <v>23.73</v>
      </c>
      <c r="I2304" s="81">
        <f t="shared" si="175"/>
        <v>7</v>
      </c>
      <c r="J2304" s="74">
        <f t="shared" si="176"/>
        <v>23.03</v>
      </c>
      <c r="K2304" s="74">
        <f t="shared" si="177"/>
        <v>23.73</v>
      </c>
      <c r="L2304" s="74">
        <f t="shared" si="178"/>
        <v>22.75</v>
      </c>
      <c r="M2304" s="74">
        <f t="shared" si="179"/>
        <v>23.73</v>
      </c>
      <c r="N2304" s="74"/>
    </row>
    <row r="2305" spans="1:14" x14ac:dyDescent="0.25">
      <c r="A2305">
        <v>2290</v>
      </c>
      <c r="B2305" s="225">
        <v>38176</v>
      </c>
      <c r="C2305" s="74">
        <v>3.2</v>
      </c>
      <c r="D2305" s="74">
        <v>3.33</v>
      </c>
      <c r="E2305" s="74">
        <v>3.17</v>
      </c>
      <c r="F2305" s="74">
        <v>3.22</v>
      </c>
      <c r="G2305" s="75">
        <v>1310300</v>
      </c>
      <c r="H2305" s="74">
        <v>22.54</v>
      </c>
      <c r="I2305" s="81">
        <f t="shared" si="175"/>
        <v>6.9999999999999991</v>
      </c>
      <c r="J2305" s="74">
        <f t="shared" si="176"/>
        <v>22.4</v>
      </c>
      <c r="K2305" s="74">
        <f t="shared" si="177"/>
        <v>23.31</v>
      </c>
      <c r="L2305" s="74">
        <f t="shared" si="178"/>
        <v>22.19</v>
      </c>
      <c r="M2305" s="74">
        <f t="shared" si="179"/>
        <v>22.54</v>
      </c>
      <c r="N2305" s="74"/>
    </row>
    <row r="2306" spans="1:14" x14ac:dyDescent="0.25">
      <c r="A2306">
        <v>2291</v>
      </c>
      <c r="B2306" s="225">
        <v>38175</v>
      </c>
      <c r="C2306" s="74">
        <v>3.25</v>
      </c>
      <c r="D2306" s="74">
        <v>3.4</v>
      </c>
      <c r="E2306" s="74">
        <v>3.22</v>
      </c>
      <c r="F2306" s="74">
        <v>3.24</v>
      </c>
      <c r="G2306" s="75">
        <v>1863000</v>
      </c>
      <c r="H2306" s="74">
        <v>22.68</v>
      </c>
      <c r="I2306" s="81">
        <f t="shared" si="175"/>
        <v>6.9999999999999991</v>
      </c>
      <c r="J2306" s="74">
        <f t="shared" si="176"/>
        <v>22.75</v>
      </c>
      <c r="K2306" s="74">
        <f t="shared" si="177"/>
        <v>23.8</v>
      </c>
      <c r="L2306" s="74">
        <f t="shared" si="178"/>
        <v>22.54</v>
      </c>
      <c r="M2306" s="74">
        <f t="shared" si="179"/>
        <v>22.68</v>
      </c>
      <c r="N2306" s="74"/>
    </row>
    <row r="2307" spans="1:14" x14ac:dyDescent="0.25">
      <c r="A2307">
        <v>2292</v>
      </c>
      <c r="B2307" s="225">
        <v>38174</v>
      </c>
      <c r="C2307" s="74">
        <v>3.4</v>
      </c>
      <c r="D2307" s="74">
        <v>3.45</v>
      </c>
      <c r="E2307" s="74">
        <v>3.21</v>
      </c>
      <c r="F2307" s="74">
        <v>3.3</v>
      </c>
      <c r="G2307" s="75">
        <v>2188300</v>
      </c>
      <c r="H2307" s="74">
        <v>23.1</v>
      </c>
      <c r="I2307" s="81">
        <f t="shared" si="175"/>
        <v>7.0000000000000009</v>
      </c>
      <c r="J2307" s="74">
        <f t="shared" si="176"/>
        <v>23.8</v>
      </c>
      <c r="K2307" s="74">
        <f t="shared" si="177"/>
        <v>24.15</v>
      </c>
      <c r="L2307" s="74">
        <f t="shared" si="178"/>
        <v>22.47</v>
      </c>
      <c r="M2307" s="74">
        <f t="shared" si="179"/>
        <v>23.1</v>
      </c>
      <c r="N2307" s="74"/>
    </row>
    <row r="2308" spans="1:14" x14ac:dyDescent="0.25">
      <c r="A2308">
        <v>2293</v>
      </c>
      <c r="B2308" s="225">
        <v>38170</v>
      </c>
      <c r="C2308" s="74">
        <v>3.55</v>
      </c>
      <c r="D2308" s="74">
        <v>3.56</v>
      </c>
      <c r="E2308" s="74">
        <v>3.38</v>
      </c>
      <c r="F2308" s="74">
        <v>3.47</v>
      </c>
      <c r="G2308" s="75">
        <v>1694400</v>
      </c>
      <c r="H2308" s="74">
        <v>24.29</v>
      </c>
      <c r="I2308" s="81">
        <f t="shared" si="175"/>
        <v>6.9999999999999991</v>
      </c>
      <c r="J2308" s="74">
        <f t="shared" si="176"/>
        <v>24.85</v>
      </c>
      <c r="K2308" s="74">
        <f t="shared" si="177"/>
        <v>24.92</v>
      </c>
      <c r="L2308" s="74">
        <f t="shared" si="178"/>
        <v>23.66</v>
      </c>
      <c r="M2308" s="74">
        <f t="shared" si="179"/>
        <v>24.29</v>
      </c>
      <c r="N2308" s="74"/>
    </row>
    <row r="2309" spans="1:14" x14ac:dyDescent="0.25">
      <c r="A2309">
        <v>2294</v>
      </c>
      <c r="B2309" s="225">
        <v>38169</v>
      </c>
      <c r="C2309" s="74">
        <v>3.71</v>
      </c>
      <c r="D2309" s="74">
        <v>3.72</v>
      </c>
      <c r="E2309" s="74">
        <v>3.5</v>
      </c>
      <c r="F2309" s="74">
        <v>3.51</v>
      </c>
      <c r="G2309" s="75">
        <v>2020600</v>
      </c>
      <c r="H2309" s="74">
        <v>24.57</v>
      </c>
      <c r="I2309" s="81">
        <f t="shared" si="175"/>
        <v>7.0000000000000009</v>
      </c>
      <c r="J2309" s="74">
        <f t="shared" si="176"/>
        <v>25.97</v>
      </c>
      <c r="K2309" s="74">
        <f t="shared" si="177"/>
        <v>26.04</v>
      </c>
      <c r="L2309" s="74">
        <f t="shared" si="178"/>
        <v>24.5</v>
      </c>
      <c r="M2309" s="74">
        <f t="shared" si="179"/>
        <v>24.57</v>
      </c>
      <c r="N2309" s="74"/>
    </row>
    <row r="2310" spans="1:14" x14ac:dyDescent="0.25">
      <c r="A2310">
        <v>2295</v>
      </c>
      <c r="B2310" s="225">
        <v>38168</v>
      </c>
      <c r="C2310" s="74">
        <v>3.82</v>
      </c>
      <c r="D2310" s="74">
        <v>3.84</v>
      </c>
      <c r="E2310" s="74">
        <v>3.61</v>
      </c>
      <c r="F2310" s="74">
        <v>3.7</v>
      </c>
      <c r="G2310" s="75">
        <v>3745900</v>
      </c>
      <c r="H2310" s="74">
        <v>25.9</v>
      </c>
      <c r="I2310" s="81">
        <f t="shared" si="175"/>
        <v>6.9999999999999991</v>
      </c>
      <c r="J2310" s="74">
        <f t="shared" si="176"/>
        <v>26.74</v>
      </c>
      <c r="K2310" s="74">
        <f t="shared" si="177"/>
        <v>26.88</v>
      </c>
      <c r="L2310" s="74">
        <f t="shared" si="178"/>
        <v>25.27</v>
      </c>
      <c r="M2310" s="74">
        <f t="shared" si="179"/>
        <v>25.9</v>
      </c>
      <c r="N2310" s="74"/>
    </row>
    <row r="2311" spans="1:14" x14ac:dyDescent="0.25">
      <c r="A2311">
        <v>2296</v>
      </c>
      <c r="B2311" s="225">
        <v>38167</v>
      </c>
      <c r="C2311" s="74">
        <v>3.63</v>
      </c>
      <c r="D2311" s="74">
        <v>3.8</v>
      </c>
      <c r="E2311" s="74">
        <v>3.52</v>
      </c>
      <c r="F2311" s="74">
        <v>3.79</v>
      </c>
      <c r="G2311" s="75">
        <v>3044100</v>
      </c>
      <c r="H2311" s="74">
        <v>26.53</v>
      </c>
      <c r="I2311" s="81">
        <f t="shared" si="175"/>
        <v>7</v>
      </c>
      <c r="J2311" s="74">
        <f t="shared" si="176"/>
        <v>25.41</v>
      </c>
      <c r="K2311" s="74">
        <f t="shared" si="177"/>
        <v>26.6</v>
      </c>
      <c r="L2311" s="74">
        <f t="shared" si="178"/>
        <v>24.64</v>
      </c>
      <c r="M2311" s="74">
        <f t="shared" si="179"/>
        <v>26.53</v>
      </c>
      <c r="N2311" s="74"/>
    </row>
    <row r="2312" spans="1:14" x14ac:dyDescent="0.25">
      <c r="A2312">
        <v>2297</v>
      </c>
      <c r="B2312" s="225">
        <v>38166</v>
      </c>
      <c r="C2312" s="74">
        <v>3.82</v>
      </c>
      <c r="D2312" s="74">
        <v>3.84</v>
      </c>
      <c r="E2312" s="74">
        <v>3.51</v>
      </c>
      <c r="F2312" s="74">
        <v>3.59</v>
      </c>
      <c r="G2312" s="75">
        <v>3404200</v>
      </c>
      <c r="H2312" s="74">
        <v>25.13</v>
      </c>
      <c r="I2312" s="81">
        <f t="shared" si="175"/>
        <v>7</v>
      </c>
      <c r="J2312" s="74">
        <f t="shared" si="176"/>
        <v>26.74</v>
      </c>
      <c r="K2312" s="74">
        <f t="shared" si="177"/>
        <v>26.88</v>
      </c>
      <c r="L2312" s="74">
        <f t="shared" si="178"/>
        <v>24.57</v>
      </c>
      <c r="M2312" s="74">
        <f t="shared" si="179"/>
        <v>25.13</v>
      </c>
      <c r="N2312" s="74"/>
    </row>
    <row r="2313" spans="1:14" x14ac:dyDescent="0.25">
      <c r="A2313">
        <v>2298</v>
      </c>
      <c r="B2313" s="225">
        <v>38163</v>
      </c>
      <c r="C2313" s="74">
        <v>3.5</v>
      </c>
      <c r="D2313" s="74">
        <v>3.85</v>
      </c>
      <c r="E2313" s="74">
        <v>3.48</v>
      </c>
      <c r="F2313" s="74">
        <v>3.76</v>
      </c>
      <c r="G2313" s="75">
        <v>4120300</v>
      </c>
      <c r="H2313" s="74">
        <v>26.32</v>
      </c>
      <c r="I2313" s="81">
        <f t="shared" si="175"/>
        <v>7.0000000000000009</v>
      </c>
      <c r="J2313" s="74">
        <f t="shared" si="176"/>
        <v>24.5</v>
      </c>
      <c r="K2313" s="74">
        <f t="shared" si="177"/>
        <v>26.95</v>
      </c>
      <c r="L2313" s="74">
        <f t="shared" si="178"/>
        <v>24.36</v>
      </c>
      <c r="M2313" s="74">
        <f t="shared" si="179"/>
        <v>26.32</v>
      </c>
      <c r="N2313" s="74"/>
    </row>
    <row r="2314" spans="1:14" x14ac:dyDescent="0.25">
      <c r="A2314">
        <v>2299</v>
      </c>
      <c r="B2314" s="225">
        <v>38162</v>
      </c>
      <c r="C2314" s="74">
        <v>3.6</v>
      </c>
      <c r="D2314" s="74">
        <v>3.64</v>
      </c>
      <c r="E2314" s="74">
        <v>3.46</v>
      </c>
      <c r="F2314" s="74">
        <v>3.49</v>
      </c>
      <c r="G2314" s="75">
        <v>3846000</v>
      </c>
      <c r="H2314" s="74">
        <v>24.43</v>
      </c>
      <c r="I2314" s="81">
        <f t="shared" si="175"/>
        <v>6.9999999999999991</v>
      </c>
      <c r="J2314" s="74">
        <f t="shared" si="176"/>
        <v>25.2</v>
      </c>
      <c r="K2314" s="74">
        <f t="shared" si="177"/>
        <v>25.48</v>
      </c>
      <c r="L2314" s="74">
        <f t="shared" si="178"/>
        <v>24.22</v>
      </c>
      <c r="M2314" s="74">
        <f t="shared" si="179"/>
        <v>24.43</v>
      </c>
      <c r="N2314" s="74"/>
    </row>
    <row r="2315" spans="1:14" x14ac:dyDescent="0.25">
      <c r="A2315">
        <v>2300</v>
      </c>
      <c r="B2315" s="225">
        <v>38161</v>
      </c>
      <c r="C2315" s="74">
        <v>3.15</v>
      </c>
      <c r="D2315" s="74">
        <v>3.65</v>
      </c>
      <c r="E2315" s="74">
        <v>3.14</v>
      </c>
      <c r="F2315" s="74">
        <v>3.54</v>
      </c>
      <c r="G2315" s="75">
        <v>6710100</v>
      </c>
      <c r="H2315" s="74">
        <v>24.78</v>
      </c>
      <c r="I2315" s="81">
        <f t="shared" si="175"/>
        <v>7</v>
      </c>
      <c r="J2315" s="74">
        <f t="shared" si="176"/>
        <v>22.05</v>
      </c>
      <c r="K2315" s="74">
        <f t="shared" si="177"/>
        <v>25.55</v>
      </c>
      <c r="L2315" s="74">
        <f t="shared" si="178"/>
        <v>21.98</v>
      </c>
      <c r="M2315" s="74">
        <f t="shared" si="179"/>
        <v>24.78</v>
      </c>
      <c r="N2315" s="74"/>
    </row>
    <row r="2316" spans="1:14" x14ac:dyDescent="0.25">
      <c r="A2316">
        <v>2301</v>
      </c>
      <c r="B2316" s="225">
        <v>38160</v>
      </c>
      <c r="C2316" s="74">
        <v>3.07</v>
      </c>
      <c r="D2316" s="74">
        <v>3.16</v>
      </c>
      <c r="E2316" s="74">
        <v>3.02</v>
      </c>
      <c r="F2316" s="74">
        <v>3.13</v>
      </c>
      <c r="G2316" s="75">
        <v>3488700</v>
      </c>
      <c r="H2316" s="74">
        <v>21.91</v>
      </c>
      <c r="I2316" s="81">
        <f t="shared" si="175"/>
        <v>7</v>
      </c>
      <c r="J2316" s="74">
        <f t="shared" si="176"/>
        <v>21.49</v>
      </c>
      <c r="K2316" s="74">
        <f t="shared" si="177"/>
        <v>22.12</v>
      </c>
      <c r="L2316" s="74">
        <f t="shared" si="178"/>
        <v>21.14</v>
      </c>
      <c r="M2316" s="74">
        <f t="shared" si="179"/>
        <v>21.91</v>
      </c>
      <c r="N2316" s="74"/>
    </row>
    <row r="2317" spans="1:14" x14ac:dyDescent="0.25">
      <c r="A2317">
        <v>2302</v>
      </c>
      <c r="B2317" s="225">
        <v>38159</v>
      </c>
      <c r="C2317" s="74">
        <v>3.13</v>
      </c>
      <c r="D2317" s="74">
        <v>3.16</v>
      </c>
      <c r="E2317" s="74">
        <v>3.03</v>
      </c>
      <c r="F2317" s="74">
        <v>3.05</v>
      </c>
      <c r="G2317" s="75">
        <v>1209200</v>
      </c>
      <c r="H2317" s="74">
        <v>21.35</v>
      </c>
      <c r="I2317" s="81">
        <f t="shared" si="175"/>
        <v>7.0000000000000009</v>
      </c>
      <c r="J2317" s="74">
        <f t="shared" si="176"/>
        <v>21.91</v>
      </c>
      <c r="K2317" s="74">
        <f t="shared" si="177"/>
        <v>22.12</v>
      </c>
      <c r="L2317" s="74">
        <f t="shared" si="178"/>
        <v>21.21</v>
      </c>
      <c r="M2317" s="74">
        <f t="shared" si="179"/>
        <v>21.35</v>
      </c>
      <c r="N2317" s="74"/>
    </row>
    <row r="2318" spans="1:14" x14ac:dyDescent="0.25">
      <c r="A2318">
        <v>2303</v>
      </c>
      <c r="B2318" s="225">
        <v>38156</v>
      </c>
      <c r="C2318" s="74">
        <v>3.16</v>
      </c>
      <c r="D2318" s="74">
        <v>3.19</v>
      </c>
      <c r="E2318" s="74">
        <v>3.06</v>
      </c>
      <c r="F2318" s="74">
        <v>3.09</v>
      </c>
      <c r="G2318" s="75">
        <v>1746100</v>
      </c>
      <c r="H2318" s="74">
        <v>21.63</v>
      </c>
      <c r="I2318" s="81">
        <f t="shared" si="175"/>
        <v>7</v>
      </c>
      <c r="J2318" s="74">
        <f t="shared" si="176"/>
        <v>22.12</v>
      </c>
      <c r="K2318" s="74">
        <f t="shared" si="177"/>
        <v>22.33</v>
      </c>
      <c r="L2318" s="74">
        <f t="shared" si="178"/>
        <v>21.42</v>
      </c>
      <c r="M2318" s="74">
        <f t="shared" si="179"/>
        <v>21.63</v>
      </c>
      <c r="N2318" s="74"/>
    </row>
    <row r="2319" spans="1:14" x14ac:dyDescent="0.25">
      <c r="A2319">
        <v>2304</v>
      </c>
      <c r="B2319" s="225">
        <v>38155</v>
      </c>
      <c r="C2319" s="74">
        <v>3.18</v>
      </c>
      <c r="D2319" s="74">
        <v>3.21</v>
      </c>
      <c r="E2319" s="74">
        <v>3.14</v>
      </c>
      <c r="F2319" s="74">
        <v>3.15</v>
      </c>
      <c r="G2319" s="75">
        <v>983900</v>
      </c>
      <c r="H2319" s="74">
        <v>22.05</v>
      </c>
      <c r="I2319" s="81">
        <f t="shared" si="175"/>
        <v>7</v>
      </c>
      <c r="J2319" s="74">
        <f t="shared" si="176"/>
        <v>22.26</v>
      </c>
      <c r="K2319" s="74">
        <f t="shared" si="177"/>
        <v>22.47</v>
      </c>
      <c r="L2319" s="74">
        <f t="shared" si="178"/>
        <v>21.98</v>
      </c>
      <c r="M2319" s="74">
        <f t="shared" si="179"/>
        <v>22.05</v>
      </c>
      <c r="N2319" s="74"/>
    </row>
    <row r="2320" spans="1:14" x14ac:dyDescent="0.25">
      <c r="A2320">
        <v>2305</v>
      </c>
      <c r="B2320" s="225">
        <v>38154</v>
      </c>
      <c r="C2320" s="74">
        <v>3.26</v>
      </c>
      <c r="D2320" s="74">
        <v>3.26</v>
      </c>
      <c r="E2320" s="74">
        <v>3.2</v>
      </c>
      <c r="F2320" s="74">
        <v>3.23</v>
      </c>
      <c r="G2320" s="75">
        <v>982900</v>
      </c>
      <c r="H2320" s="74">
        <v>22.61</v>
      </c>
      <c r="I2320" s="81">
        <f t="shared" si="175"/>
        <v>7</v>
      </c>
      <c r="J2320" s="74">
        <f t="shared" si="176"/>
        <v>22.82</v>
      </c>
      <c r="K2320" s="74">
        <f t="shared" si="177"/>
        <v>22.82</v>
      </c>
      <c r="L2320" s="74">
        <f t="shared" si="178"/>
        <v>22.4</v>
      </c>
      <c r="M2320" s="74">
        <f t="shared" si="179"/>
        <v>22.61</v>
      </c>
      <c r="N2320" s="74"/>
    </row>
    <row r="2321" spans="1:14" x14ac:dyDescent="0.25">
      <c r="A2321">
        <v>2306</v>
      </c>
      <c r="B2321" s="225">
        <v>38153</v>
      </c>
      <c r="C2321" s="74">
        <v>3.27</v>
      </c>
      <c r="D2321" s="74">
        <v>3.27</v>
      </c>
      <c r="E2321" s="74">
        <v>3.22</v>
      </c>
      <c r="F2321" s="74">
        <v>3.25</v>
      </c>
      <c r="G2321" s="75">
        <v>1762000</v>
      </c>
      <c r="H2321" s="74">
        <v>22.75</v>
      </c>
      <c r="I2321" s="81">
        <f t="shared" ref="I2321:I2384" si="180">H2321/F2321</f>
        <v>7</v>
      </c>
      <c r="J2321" s="74">
        <f t="shared" ref="J2321:J2384" si="181">ROUND($I2321*C2321,2)</f>
        <v>22.89</v>
      </c>
      <c r="K2321" s="74">
        <f t="shared" ref="K2321:K2384" si="182">ROUND($I2321*D2321,2)</f>
        <v>22.89</v>
      </c>
      <c r="L2321" s="74">
        <f t="shared" ref="L2321:L2384" si="183">ROUND($I2321*E2321,2)</f>
        <v>22.54</v>
      </c>
      <c r="M2321" s="74">
        <f t="shared" ref="M2321:M2384" si="184">ROUND($I2321*F2321,2)</f>
        <v>22.75</v>
      </c>
      <c r="N2321" s="74"/>
    </row>
    <row r="2322" spans="1:14" x14ac:dyDescent="0.25">
      <c r="A2322">
        <v>2307</v>
      </c>
      <c r="B2322" s="225">
        <v>38152</v>
      </c>
      <c r="C2322" s="74">
        <v>3.35</v>
      </c>
      <c r="D2322" s="74">
        <v>3.38</v>
      </c>
      <c r="E2322" s="74">
        <v>3.2</v>
      </c>
      <c r="F2322" s="74">
        <v>3.21</v>
      </c>
      <c r="G2322" s="75">
        <v>1392300</v>
      </c>
      <c r="H2322" s="74">
        <v>22.47</v>
      </c>
      <c r="I2322" s="81">
        <f t="shared" si="180"/>
        <v>7</v>
      </c>
      <c r="J2322" s="74">
        <f t="shared" si="181"/>
        <v>23.45</v>
      </c>
      <c r="K2322" s="74">
        <f t="shared" si="182"/>
        <v>23.66</v>
      </c>
      <c r="L2322" s="74">
        <f t="shared" si="183"/>
        <v>22.4</v>
      </c>
      <c r="M2322" s="74">
        <f t="shared" si="184"/>
        <v>22.47</v>
      </c>
      <c r="N2322" s="74"/>
    </row>
    <row r="2323" spans="1:14" x14ac:dyDescent="0.25">
      <c r="A2323">
        <v>2308</v>
      </c>
      <c r="B2323" s="225">
        <v>38148</v>
      </c>
      <c r="C2323" s="74">
        <v>3.42</v>
      </c>
      <c r="D2323" s="74">
        <v>3.45</v>
      </c>
      <c r="E2323" s="74">
        <v>3.35</v>
      </c>
      <c r="F2323" s="74">
        <v>3.39</v>
      </c>
      <c r="G2323" s="75">
        <v>985000</v>
      </c>
      <c r="H2323" s="74">
        <v>23.73</v>
      </c>
      <c r="I2323" s="81">
        <f t="shared" si="180"/>
        <v>7</v>
      </c>
      <c r="J2323" s="74">
        <f t="shared" si="181"/>
        <v>23.94</v>
      </c>
      <c r="K2323" s="74">
        <f t="shared" si="182"/>
        <v>24.15</v>
      </c>
      <c r="L2323" s="74">
        <f t="shared" si="183"/>
        <v>23.45</v>
      </c>
      <c r="M2323" s="74">
        <f t="shared" si="184"/>
        <v>23.73</v>
      </c>
      <c r="N2323" s="74"/>
    </row>
    <row r="2324" spans="1:14" x14ac:dyDescent="0.25">
      <c r="A2324">
        <v>2309</v>
      </c>
      <c r="B2324" s="225">
        <v>38147</v>
      </c>
      <c r="C2324" s="74">
        <v>3.45</v>
      </c>
      <c r="D2324" s="74">
        <v>3.49</v>
      </c>
      <c r="E2324" s="74">
        <v>3.35</v>
      </c>
      <c r="F2324" s="74">
        <v>3.41</v>
      </c>
      <c r="G2324" s="75">
        <v>1494900</v>
      </c>
      <c r="H2324" s="74">
        <v>23.87</v>
      </c>
      <c r="I2324" s="81">
        <f t="shared" si="180"/>
        <v>7</v>
      </c>
      <c r="J2324" s="74">
        <f t="shared" si="181"/>
        <v>24.15</v>
      </c>
      <c r="K2324" s="74">
        <f t="shared" si="182"/>
        <v>24.43</v>
      </c>
      <c r="L2324" s="74">
        <f t="shared" si="183"/>
        <v>23.45</v>
      </c>
      <c r="M2324" s="74">
        <f t="shared" si="184"/>
        <v>23.87</v>
      </c>
      <c r="N2324" s="74"/>
    </row>
    <row r="2325" spans="1:14" x14ac:dyDescent="0.25">
      <c r="A2325">
        <v>2310</v>
      </c>
      <c r="B2325" s="225">
        <v>38146</v>
      </c>
      <c r="C2325" s="74">
        <v>3.43</v>
      </c>
      <c r="D2325" s="74">
        <v>3.45</v>
      </c>
      <c r="E2325" s="74">
        <v>3.36</v>
      </c>
      <c r="F2325" s="74">
        <v>3.39</v>
      </c>
      <c r="G2325" s="75">
        <v>2281800</v>
      </c>
      <c r="H2325" s="74">
        <v>23.73</v>
      </c>
      <c r="I2325" s="81">
        <f t="shared" si="180"/>
        <v>7</v>
      </c>
      <c r="J2325" s="74">
        <f t="shared" si="181"/>
        <v>24.01</v>
      </c>
      <c r="K2325" s="74">
        <f t="shared" si="182"/>
        <v>24.15</v>
      </c>
      <c r="L2325" s="74">
        <f t="shared" si="183"/>
        <v>23.52</v>
      </c>
      <c r="M2325" s="74">
        <f t="shared" si="184"/>
        <v>23.73</v>
      </c>
      <c r="N2325" s="74"/>
    </row>
    <row r="2326" spans="1:14" x14ac:dyDescent="0.25">
      <c r="A2326">
        <v>2311</v>
      </c>
      <c r="B2326" s="225">
        <v>38145</v>
      </c>
      <c r="C2326" s="74">
        <v>3.47</v>
      </c>
      <c r="D2326" s="74">
        <v>3.47</v>
      </c>
      <c r="E2326" s="74">
        <v>3.38</v>
      </c>
      <c r="F2326" s="74">
        <v>3.42</v>
      </c>
      <c r="G2326" s="75">
        <v>1071300</v>
      </c>
      <c r="H2326" s="74">
        <v>23.94</v>
      </c>
      <c r="I2326" s="81">
        <f t="shared" si="180"/>
        <v>7.0000000000000009</v>
      </c>
      <c r="J2326" s="74">
        <f t="shared" si="181"/>
        <v>24.29</v>
      </c>
      <c r="K2326" s="74">
        <f t="shared" si="182"/>
        <v>24.29</v>
      </c>
      <c r="L2326" s="74">
        <f t="shared" si="183"/>
        <v>23.66</v>
      </c>
      <c r="M2326" s="74">
        <f t="shared" si="184"/>
        <v>23.94</v>
      </c>
      <c r="N2326" s="74"/>
    </row>
    <row r="2327" spans="1:14" x14ac:dyDescent="0.25">
      <c r="A2327">
        <v>2312</v>
      </c>
      <c r="B2327" s="225">
        <v>38142</v>
      </c>
      <c r="C2327" s="74">
        <v>3.39</v>
      </c>
      <c r="D2327" s="74">
        <v>3.42</v>
      </c>
      <c r="E2327" s="74">
        <v>3.33</v>
      </c>
      <c r="F2327" s="74">
        <v>3.38</v>
      </c>
      <c r="G2327" s="75">
        <v>1335500</v>
      </c>
      <c r="H2327" s="74">
        <v>23.66</v>
      </c>
      <c r="I2327" s="81">
        <f t="shared" si="180"/>
        <v>7</v>
      </c>
      <c r="J2327" s="74">
        <f t="shared" si="181"/>
        <v>23.73</v>
      </c>
      <c r="K2327" s="74">
        <f t="shared" si="182"/>
        <v>23.94</v>
      </c>
      <c r="L2327" s="74">
        <f t="shared" si="183"/>
        <v>23.31</v>
      </c>
      <c r="M2327" s="74">
        <f t="shared" si="184"/>
        <v>23.66</v>
      </c>
      <c r="N2327" s="74"/>
    </row>
    <row r="2328" spans="1:14" x14ac:dyDescent="0.25">
      <c r="A2328">
        <v>2313</v>
      </c>
      <c r="B2328" s="225">
        <v>38141</v>
      </c>
      <c r="C2328" s="74">
        <v>3.51</v>
      </c>
      <c r="D2328" s="74">
        <v>3.54</v>
      </c>
      <c r="E2328" s="74">
        <v>3.29</v>
      </c>
      <c r="F2328" s="74">
        <v>3.32</v>
      </c>
      <c r="G2328" s="75">
        <v>1486600</v>
      </c>
      <c r="H2328" s="74">
        <v>23.24</v>
      </c>
      <c r="I2328" s="81">
        <f t="shared" si="180"/>
        <v>7</v>
      </c>
      <c r="J2328" s="74">
        <f t="shared" si="181"/>
        <v>24.57</v>
      </c>
      <c r="K2328" s="74">
        <f t="shared" si="182"/>
        <v>24.78</v>
      </c>
      <c r="L2328" s="74">
        <f t="shared" si="183"/>
        <v>23.03</v>
      </c>
      <c r="M2328" s="74">
        <f t="shared" si="184"/>
        <v>23.24</v>
      </c>
      <c r="N2328" s="74"/>
    </row>
    <row r="2329" spans="1:14" x14ac:dyDescent="0.25">
      <c r="A2329">
        <v>2314</v>
      </c>
      <c r="B2329" s="225">
        <v>38140</v>
      </c>
      <c r="C2329" s="74">
        <v>3.6</v>
      </c>
      <c r="D2329" s="74">
        <v>3.61</v>
      </c>
      <c r="E2329" s="74">
        <v>3.46</v>
      </c>
      <c r="F2329" s="74">
        <v>3.49</v>
      </c>
      <c r="G2329" s="75">
        <v>895500</v>
      </c>
      <c r="H2329" s="74">
        <v>24.43</v>
      </c>
      <c r="I2329" s="81">
        <f t="shared" si="180"/>
        <v>6.9999999999999991</v>
      </c>
      <c r="J2329" s="74">
        <f t="shared" si="181"/>
        <v>25.2</v>
      </c>
      <c r="K2329" s="74">
        <f t="shared" si="182"/>
        <v>25.27</v>
      </c>
      <c r="L2329" s="74">
        <f t="shared" si="183"/>
        <v>24.22</v>
      </c>
      <c r="M2329" s="74">
        <f t="shared" si="184"/>
        <v>24.43</v>
      </c>
      <c r="N2329" s="74"/>
    </row>
    <row r="2330" spans="1:14" x14ac:dyDescent="0.25">
      <c r="A2330">
        <v>2315</v>
      </c>
      <c r="B2330" s="225">
        <v>38139</v>
      </c>
      <c r="C2330" s="74">
        <v>3.54</v>
      </c>
      <c r="D2330" s="74">
        <v>3.6</v>
      </c>
      <c r="E2330" s="74">
        <v>3.47</v>
      </c>
      <c r="F2330" s="74">
        <v>3.54</v>
      </c>
      <c r="G2330" s="75">
        <v>1200900</v>
      </c>
      <c r="H2330" s="74">
        <v>24.78</v>
      </c>
      <c r="I2330" s="81">
        <f t="shared" si="180"/>
        <v>7</v>
      </c>
      <c r="J2330" s="74">
        <f t="shared" si="181"/>
        <v>24.78</v>
      </c>
      <c r="K2330" s="74">
        <f t="shared" si="182"/>
        <v>25.2</v>
      </c>
      <c r="L2330" s="74">
        <f t="shared" si="183"/>
        <v>24.29</v>
      </c>
      <c r="M2330" s="74">
        <f t="shared" si="184"/>
        <v>24.78</v>
      </c>
      <c r="N2330" s="74"/>
    </row>
    <row r="2331" spans="1:14" x14ac:dyDescent="0.25">
      <c r="A2331">
        <v>2316</v>
      </c>
      <c r="B2331" s="225">
        <v>38135</v>
      </c>
      <c r="C2331" s="74">
        <v>3.53</v>
      </c>
      <c r="D2331" s="74">
        <v>3.62</v>
      </c>
      <c r="E2331" s="74">
        <v>3.48</v>
      </c>
      <c r="F2331" s="74">
        <v>3.59</v>
      </c>
      <c r="G2331" s="75">
        <v>2725400</v>
      </c>
      <c r="H2331" s="74">
        <v>25.13</v>
      </c>
      <c r="I2331" s="81">
        <f t="shared" si="180"/>
        <v>7</v>
      </c>
      <c r="J2331" s="74">
        <f t="shared" si="181"/>
        <v>24.71</v>
      </c>
      <c r="K2331" s="74">
        <f t="shared" si="182"/>
        <v>25.34</v>
      </c>
      <c r="L2331" s="74">
        <f t="shared" si="183"/>
        <v>24.36</v>
      </c>
      <c r="M2331" s="74">
        <f t="shared" si="184"/>
        <v>25.13</v>
      </c>
      <c r="N2331" s="74"/>
    </row>
    <row r="2332" spans="1:14" x14ac:dyDescent="0.25">
      <c r="A2332">
        <v>2317</v>
      </c>
      <c r="B2332" s="225">
        <v>38134</v>
      </c>
      <c r="C2332" s="74">
        <v>3.4</v>
      </c>
      <c r="D2332" s="74">
        <v>3.41</v>
      </c>
      <c r="E2332" s="74">
        <v>3.35</v>
      </c>
      <c r="F2332" s="74">
        <v>3.37</v>
      </c>
      <c r="G2332" s="75">
        <v>1390700</v>
      </c>
      <c r="H2332" s="74">
        <v>23.59</v>
      </c>
      <c r="I2332" s="81">
        <f t="shared" si="180"/>
        <v>7</v>
      </c>
      <c r="J2332" s="74">
        <f t="shared" si="181"/>
        <v>23.8</v>
      </c>
      <c r="K2332" s="74">
        <f t="shared" si="182"/>
        <v>23.87</v>
      </c>
      <c r="L2332" s="74">
        <f t="shared" si="183"/>
        <v>23.45</v>
      </c>
      <c r="M2332" s="74">
        <f t="shared" si="184"/>
        <v>23.59</v>
      </c>
      <c r="N2332" s="74"/>
    </row>
    <row r="2333" spans="1:14" x14ac:dyDescent="0.25">
      <c r="A2333">
        <v>2318</v>
      </c>
      <c r="B2333" s="225">
        <v>38133</v>
      </c>
      <c r="C2333" s="74">
        <v>3.31</v>
      </c>
      <c r="D2333" s="74">
        <v>3.39</v>
      </c>
      <c r="E2333" s="74">
        <v>3.3</v>
      </c>
      <c r="F2333" s="74">
        <v>3.32</v>
      </c>
      <c r="G2333" s="75">
        <v>2092700</v>
      </c>
      <c r="H2333" s="74">
        <v>23.24</v>
      </c>
      <c r="I2333" s="81">
        <f t="shared" si="180"/>
        <v>7</v>
      </c>
      <c r="J2333" s="74">
        <f t="shared" si="181"/>
        <v>23.17</v>
      </c>
      <c r="K2333" s="74">
        <f t="shared" si="182"/>
        <v>23.73</v>
      </c>
      <c r="L2333" s="74">
        <f t="shared" si="183"/>
        <v>23.1</v>
      </c>
      <c r="M2333" s="74">
        <f t="shared" si="184"/>
        <v>23.24</v>
      </c>
      <c r="N2333" s="74"/>
    </row>
    <row r="2334" spans="1:14" x14ac:dyDescent="0.25">
      <c r="A2334">
        <v>2319</v>
      </c>
      <c r="B2334" s="225">
        <v>38132</v>
      </c>
      <c r="C2334" s="74">
        <v>3.2</v>
      </c>
      <c r="D2334" s="74">
        <v>3.38</v>
      </c>
      <c r="E2334" s="74">
        <v>3.12</v>
      </c>
      <c r="F2334" s="74">
        <v>3.28</v>
      </c>
      <c r="G2334" s="75">
        <v>1471800</v>
      </c>
      <c r="H2334" s="74">
        <v>22.96</v>
      </c>
      <c r="I2334" s="81">
        <f t="shared" si="180"/>
        <v>7.0000000000000009</v>
      </c>
      <c r="J2334" s="74">
        <f t="shared" si="181"/>
        <v>22.4</v>
      </c>
      <c r="K2334" s="74">
        <f t="shared" si="182"/>
        <v>23.66</v>
      </c>
      <c r="L2334" s="74">
        <f t="shared" si="183"/>
        <v>21.84</v>
      </c>
      <c r="M2334" s="74">
        <f t="shared" si="184"/>
        <v>22.96</v>
      </c>
      <c r="N2334" s="74"/>
    </row>
    <row r="2335" spans="1:14" x14ac:dyDescent="0.25">
      <c r="A2335">
        <v>2320</v>
      </c>
      <c r="B2335" s="225">
        <v>38131</v>
      </c>
      <c r="C2335" s="74">
        <v>3.26</v>
      </c>
      <c r="D2335" s="74">
        <v>3.28</v>
      </c>
      <c r="E2335" s="74">
        <v>3.18</v>
      </c>
      <c r="F2335" s="74">
        <v>3.19</v>
      </c>
      <c r="G2335" s="75">
        <v>1607400</v>
      </c>
      <c r="H2335" s="74">
        <v>22.33</v>
      </c>
      <c r="I2335" s="81">
        <f t="shared" si="180"/>
        <v>7</v>
      </c>
      <c r="J2335" s="74">
        <f t="shared" si="181"/>
        <v>22.82</v>
      </c>
      <c r="K2335" s="74">
        <f t="shared" si="182"/>
        <v>22.96</v>
      </c>
      <c r="L2335" s="74">
        <f t="shared" si="183"/>
        <v>22.26</v>
      </c>
      <c r="M2335" s="74">
        <f t="shared" si="184"/>
        <v>22.33</v>
      </c>
      <c r="N2335" s="74"/>
    </row>
    <row r="2336" spans="1:14" x14ac:dyDescent="0.25">
      <c r="A2336">
        <v>2321</v>
      </c>
      <c r="B2336" s="225">
        <v>38128</v>
      </c>
      <c r="C2336" s="74">
        <v>3.31</v>
      </c>
      <c r="D2336" s="74">
        <v>3.35</v>
      </c>
      <c r="E2336" s="74">
        <v>3.18</v>
      </c>
      <c r="F2336" s="74">
        <v>3.22</v>
      </c>
      <c r="G2336" s="75">
        <v>2410900</v>
      </c>
      <c r="H2336" s="74">
        <v>22.54</v>
      </c>
      <c r="I2336" s="81">
        <f t="shared" si="180"/>
        <v>6.9999999999999991</v>
      </c>
      <c r="J2336" s="74">
        <f t="shared" si="181"/>
        <v>23.17</v>
      </c>
      <c r="K2336" s="74">
        <f t="shared" si="182"/>
        <v>23.45</v>
      </c>
      <c r="L2336" s="74">
        <f t="shared" si="183"/>
        <v>22.26</v>
      </c>
      <c r="M2336" s="74">
        <f t="shared" si="184"/>
        <v>22.54</v>
      </c>
      <c r="N2336" s="74"/>
    </row>
    <row r="2337" spans="1:14" x14ac:dyDescent="0.25">
      <c r="A2337">
        <v>2322</v>
      </c>
      <c r="B2337" s="225">
        <v>38127</v>
      </c>
      <c r="C2337" s="74">
        <v>3.6</v>
      </c>
      <c r="D2337" s="74">
        <v>3.62</v>
      </c>
      <c r="E2337" s="74">
        <v>3.3</v>
      </c>
      <c r="F2337" s="74">
        <v>3.35</v>
      </c>
      <c r="G2337" s="75">
        <v>4202300</v>
      </c>
      <c r="H2337" s="74">
        <v>23.45</v>
      </c>
      <c r="I2337" s="81">
        <f t="shared" si="180"/>
        <v>7</v>
      </c>
      <c r="J2337" s="74">
        <f t="shared" si="181"/>
        <v>25.2</v>
      </c>
      <c r="K2337" s="74">
        <f t="shared" si="182"/>
        <v>25.34</v>
      </c>
      <c r="L2337" s="74">
        <f t="shared" si="183"/>
        <v>23.1</v>
      </c>
      <c r="M2337" s="74">
        <f t="shared" si="184"/>
        <v>23.45</v>
      </c>
      <c r="N2337" s="74"/>
    </row>
    <row r="2338" spans="1:14" x14ac:dyDescent="0.25">
      <c r="A2338">
        <v>2323</v>
      </c>
      <c r="B2338" s="225">
        <v>38126</v>
      </c>
      <c r="C2338" s="74">
        <v>3.77</v>
      </c>
      <c r="D2338" s="74">
        <v>3.89</v>
      </c>
      <c r="E2338" s="74">
        <v>3.71</v>
      </c>
      <c r="F2338" s="74">
        <v>3.88</v>
      </c>
      <c r="G2338" s="75">
        <v>1095000</v>
      </c>
      <c r="H2338" s="74">
        <v>27.16</v>
      </c>
      <c r="I2338" s="81">
        <f t="shared" si="180"/>
        <v>7</v>
      </c>
      <c r="J2338" s="74">
        <f t="shared" si="181"/>
        <v>26.39</v>
      </c>
      <c r="K2338" s="74">
        <f t="shared" si="182"/>
        <v>27.23</v>
      </c>
      <c r="L2338" s="74">
        <f t="shared" si="183"/>
        <v>25.97</v>
      </c>
      <c r="M2338" s="74">
        <f t="shared" si="184"/>
        <v>27.16</v>
      </c>
      <c r="N2338" s="74"/>
    </row>
    <row r="2339" spans="1:14" x14ac:dyDescent="0.25">
      <c r="A2339">
        <v>2324</v>
      </c>
      <c r="B2339" s="225">
        <v>38125</v>
      </c>
      <c r="C2339" s="74">
        <v>3.64</v>
      </c>
      <c r="D2339" s="74">
        <v>3.78</v>
      </c>
      <c r="E2339" s="74">
        <v>3.62</v>
      </c>
      <c r="F2339" s="74">
        <v>3.67</v>
      </c>
      <c r="G2339" s="75">
        <v>1047800</v>
      </c>
      <c r="H2339" s="74">
        <v>25.69</v>
      </c>
      <c r="I2339" s="81">
        <f t="shared" si="180"/>
        <v>7.0000000000000009</v>
      </c>
      <c r="J2339" s="74">
        <f t="shared" si="181"/>
        <v>25.48</v>
      </c>
      <c r="K2339" s="74">
        <f t="shared" si="182"/>
        <v>26.46</v>
      </c>
      <c r="L2339" s="74">
        <f t="shared" si="183"/>
        <v>25.34</v>
      </c>
      <c r="M2339" s="74">
        <f t="shared" si="184"/>
        <v>25.69</v>
      </c>
      <c r="N2339" s="74"/>
    </row>
    <row r="2340" spans="1:14" x14ac:dyDescent="0.25">
      <c r="A2340">
        <v>2325</v>
      </c>
      <c r="B2340" s="225">
        <v>38124</v>
      </c>
      <c r="C2340" s="74">
        <v>3.68</v>
      </c>
      <c r="D2340" s="74">
        <v>3.73</v>
      </c>
      <c r="E2340" s="74">
        <v>3.56</v>
      </c>
      <c r="F2340" s="74">
        <v>3.58</v>
      </c>
      <c r="G2340" s="75">
        <v>1123800</v>
      </c>
      <c r="H2340" s="74">
        <v>25.06</v>
      </c>
      <c r="I2340" s="81">
        <f t="shared" si="180"/>
        <v>6.9999999999999991</v>
      </c>
      <c r="J2340" s="74">
        <f t="shared" si="181"/>
        <v>25.76</v>
      </c>
      <c r="K2340" s="74">
        <f t="shared" si="182"/>
        <v>26.11</v>
      </c>
      <c r="L2340" s="74">
        <f t="shared" si="183"/>
        <v>24.92</v>
      </c>
      <c r="M2340" s="74">
        <f t="shared" si="184"/>
        <v>25.06</v>
      </c>
      <c r="N2340" s="74"/>
    </row>
    <row r="2341" spans="1:14" x14ac:dyDescent="0.25">
      <c r="A2341">
        <v>2326</v>
      </c>
      <c r="B2341" s="225">
        <v>38121</v>
      </c>
      <c r="C2341" s="74">
        <v>3.78</v>
      </c>
      <c r="D2341" s="74">
        <v>3.86</v>
      </c>
      <c r="E2341" s="74">
        <v>3.75</v>
      </c>
      <c r="F2341" s="74">
        <v>3.77</v>
      </c>
      <c r="G2341" s="75">
        <v>640900</v>
      </c>
      <c r="H2341" s="74">
        <v>26.39</v>
      </c>
      <c r="I2341" s="81">
        <f t="shared" si="180"/>
        <v>7</v>
      </c>
      <c r="J2341" s="74">
        <f t="shared" si="181"/>
        <v>26.46</v>
      </c>
      <c r="K2341" s="74">
        <f t="shared" si="182"/>
        <v>27.02</v>
      </c>
      <c r="L2341" s="74">
        <f t="shared" si="183"/>
        <v>26.25</v>
      </c>
      <c r="M2341" s="74">
        <f t="shared" si="184"/>
        <v>26.39</v>
      </c>
      <c r="N2341" s="74"/>
    </row>
    <row r="2342" spans="1:14" x14ac:dyDescent="0.25">
      <c r="A2342">
        <v>2327</v>
      </c>
      <c r="B2342" s="225">
        <v>38120</v>
      </c>
      <c r="C2342" s="74">
        <v>3.86</v>
      </c>
      <c r="D2342" s="74">
        <v>3.91</v>
      </c>
      <c r="E2342" s="74">
        <v>3.79</v>
      </c>
      <c r="F2342" s="74">
        <v>3.82</v>
      </c>
      <c r="G2342" s="75">
        <v>739300</v>
      </c>
      <c r="H2342" s="74">
        <v>26.74</v>
      </c>
      <c r="I2342" s="81">
        <f t="shared" si="180"/>
        <v>7</v>
      </c>
      <c r="J2342" s="74">
        <f t="shared" si="181"/>
        <v>27.02</v>
      </c>
      <c r="K2342" s="74">
        <f t="shared" si="182"/>
        <v>27.37</v>
      </c>
      <c r="L2342" s="74">
        <f t="shared" si="183"/>
        <v>26.53</v>
      </c>
      <c r="M2342" s="74">
        <f t="shared" si="184"/>
        <v>26.74</v>
      </c>
      <c r="N2342" s="74"/>
    </row>
    <row r="2343" spans="1:14" x14ac:dyDescent="0.25">
      <c r="A2343">
        <v>2328</v>
      </c>
      <c r="B2343" s="225">
        <v>38119</v>
      </c>
      <c r="C2343" s="74">
        <v>3.95</v>
      </c>
      <c r="D2343" s="74">
        <v>3.96</v>
      </c>
      <c r="E2343" s="74">
        <v>3.74</v>
      </c>
      <c r="F2343" s="74">
        <v>3.84</v>
      </c>
      <c r="G2343" s="75">
        <v>1236100</v>
      </c>
      <c r="H2343" s="74">
        <v>26.88</v>
      </c>
      <c r="I2343" s="81">
        <f t="shared" si="180"/>
        <v>7</v>
      </c>
      <c r="J2343" s="74">
        <f t="shared" si="181"/>
        <v>27.65</v>
      </c>
      <c r="K2343" s="74">
        <f t="shared" si="182"/>
        <v>27.72</v>
      </c>
      <c r="L2343" s="74">
        <f t="shared" si="183"/>
        <v>26.18</v>
      </c>
      <c r="M2343" s="74">
        <f t="shared" si="184"/>
        <v>26.88</v>
      </c>
      <c r="N2343" s="74"/>
    </row>
    <row r="2344" spans="1:14" x14ac:dyDescent="0.25">
      <c r="A2344">
        <v>2329</v>
      </c>
      <c r="B2344" s="225">
        <v>38118</v>
      </c>
      <c r="C2344" s="74">
        <v>3.83</v>
      </c>
      <c r="D2344" s="74">
        <v>3.91</v>
      </c>
      <c r="E2344" s="74">
        <v>3.76</v>
      </c>
      <c r="F2344" s="74">
        <v>3.88</v>
      </c>
      <c r="G2344" s="75">
        <v>941400</v>
      </c>
      <c r="H2344" s="74">
        <v>27.16</v>
      </c>
      <c r="I2344" s="81">
        <f t="shared" si="180"/>
        <v>7</v>
      </c>
      <c r="J2344" s="74">
        <f t="shared" si="181"/>
        <v>26.81</v>
      </c>
      <c r="K2344" s="74">
        <f t="shared" si="182"/>
        <v>27.37</v>
      </c>
      <c r="L2344" s="74">
        <f t="shared" si="183"/>
        <v>26.32</v>
      </c>
      <c r="M2344" s="74">
        <f t="shared" si="184"/>
        <v>27.16</v>
      </c>
      <c r="N2344" s="74"/>
    </row>
    <row r="2345" spans="1:14" x14ac:dyDescent="0.25">
      <c r="A2345">
        <v>2330</v>
      </c>
      <c r="B2345" s="225">
        <v>38117</v>
      </c>
      <c r="C2345" s="74">
        <v>3.73</v>
      </c>
      <c r="D2345" s="74">
        <v>3.83</v>
      </c>
      <c r="E2345" s="74">
        <v>3.68</v>
      </c>
      <c r="F2345" s="74">
        <v>3.78</v>
      </c>
      <c r="G2345" s="75">
        <v>1444800</v>
      </c>
      <c r="H2345" s="74">
        <v>26.46</v>
      </c>
      <c r="I2345" s="81">
        <f t="shared" si="180"/>
        <v>7.0000000000000009</v>
      </c>
      <c r="J2345" s="74">
        <f t="shared" si="181"/>
        <v>26.11</v>
      </c>
      <c r="K2345" s="74">
        <f t="shared" si="182"/>
        <v>26.81</v>
      </c>
      <c r="L2345" s="74">
        <f t="shared" si="183"/>
        <v>25.76</v>
      </c>
      <c r="M2345" s="74">
        <f t="shared" si="184"/>
        <v>26.46</v>
      </c>
      <c r="N2345" s="74"/>
    </row>
    <row r="2346" spans="1:14" x14ac:dyDescent="0.25">
      <c r="A2346">
        <v>2331</v>
      </c>
      <c r="B2346" s="225">
        <v>38114</v>
      </c>
      <c r="C2346" s="74">
        <v>3.83</v>
      </c>
      <c r="D2346" s="74">
        <v>3.98</v>
      </c>
      <c r="E2346" s="74">
        <v>3.75</v>
      </c>
      <c r="F2346" s="74">
        <v>3.79</v>
      </c>
      <c r="G2346" s="75">
        <v>1327300</v>
      </c>
      <c r="H2346" s="74">
        <v>26.53</v>
      </c>
      <c r="I2346" s="81">
        <f t="shared" si="180"/>
        <v>7</v>
      </c>
      <c r="J2346" s="74">
        <f t="shared" si="181"/>
        <v>26.81</v>
      </c>
      <c r="K2346" s="74">
        <f t="shared" si="182"/>
        <v>27.86</v>
      </c>
      <c r="L2346" s="74">
        <f t="shared" si="183"/>
        <v>26.25</v>
      </c>
      <c r="M2346" s="74">
        <f t="shared" si="184"/>
        <v>26.53</v>
      </c>
      <c r="N2346" s="74"/>
    </row>
    <row r="2347" spans="1:14" x14ac:dyDescent="0.25">
      <c r="A2347">
        <v>2332</v>
      </c>
      <c r="B2347" s="225">
        <v>38113</v>
      </c>
      <c r="C2347" s="74">
        <v>3.98</v>
      </c>
      <c r="D2347" s="74">
        <v>4</v>
      </c>
      <c r="E2347" s="74">
        <v>3.8</v>
      </c>
      <c r="F2347" s="74">
        <v>3.88</v>
      </c>
      <c r="G2347" s="75">
        <v>1297100</v>
      </c>
      <c r="H2347" s="74">
        <v>27.16</v>
      </c>
      <c r="I2347" s="81">
        <f t="shared" si="180"/>
        <v>7</v>
      </c>
      <c r="J2347" s="74">
        <f t="shared" si="181"/>
        <v>27.86</v>
      </c>
      <c r="K2347" s="74">
        <f t="shared" si="182"/>
        <v>28</v>
      </c>
      <c r="L2347" s="74">
        <f t="shared" si="183"/>
        <v>26.6</v>
      </c>
      <c r="M2347" s="74">
        <f t="shared" si="184"/>
        <v>27.16</v>
      </c>
      <c r="N2347" s="74"/>
    </row>
    <row r="2348" spans="1:14" x14ac:dyDescent="0.25">
      <c r="A2348">
        <v>2333</v>
      </c>
      <c r="B2348" s="225">
        <v>38112</v>
      </c>
      <c r="C2348" s="74">
        <v>3.99</v>
      </c>
      <c r="D2348" s="74">
        <v>4.03</v>
      </c>
      <c r="E2348" s="74">
        <v>3.9</v>
      </c>
      <c r="F2348" s="74">
        <v>4.01</v>
      </c>
      <c r="G2348" s="75">
        <v>1497400</v>
      </c>
      <c r="H2348" s="74">
        <v>28.07</v>
      </c>
      <c r="I2348" s="81">
        <f t="shared" si="180"/>
        <v>7</v>
      </c>
      <c r="J2348" s="74">
        <f t="shared" si="181"/>
        <v>27.93</v>
      </c>
      <c r="K2348" s="74">
        <f t="shared" si="182"/>
        <v>28.21</v>
      </c>
      <c r="L2348" s="74">
        <f t="shared" si="183"/>
        <v>27.3</v>
      </c>
      <c r="M2348" s="74">
        <f t="shared" si="184"/>
        <v>28.07</v>
      </c>
      <c r="N2348" s="74"/>
    </row>
    <row r="2349" spans="1:14" x14ac:dyDescent="0.25">
      <c r="A2349">
        <v>2334</v>
      </c>
      <c r="B2349" s="225">
        <v>38111</v>
      </c>
      <c r="C2349" s="74">
        <v>4</v>
      </c>
      <c r="D2349" s="74">
        <v>4.01</v>
      </c>
      <c r="E2349" s="74">
        <v>3.79</v>
      </c>
      <c r="F2349" s="74">
        <v>3.99</v>
      </c>
      <c r="G2349" s="75">
        <v>2724600</v>
      </c>
      <c r="H2349" s="74">
        <v>27.93</v>
      </c>
      <c r="I2349" s="81">
        <f t="shared" si="180"/>
        <v>6.9999999999999991</v>
      </c>
      <c r="J2349" s="74">
        <f t="shared" si="181"/>
        <v>28</v>
      </c>
      <c r="K2349" s="74">
        <f t="shared" si="182"/>
        <v>28.07</v>
      </c>
      <c r="L2349" s="74">
        <f t="shared" si="183"/>
        <v>26.53</v>
      </c>
      <c r="M2349" s="74">
        <f t="shared" si="184"/>
        <v>27.93</v>
      </c>
      <c r="N2349" s="74"/>
    </row>
    <row r="2350" spans="1:14" x14ac:dyDescent="0.25">
      <c r="A2350">
        <v>2335</v>
      </c>
      <c r="B2350" s="225">
        <v>38110</v>
      </c>
      <c r="C2350" s="74">
        <v>4.18</v>
      </c>
      <c r="D2350" s="74">
        <v>4.2</v>
      </c>
      <c r="E2350" s="74">
        <v>3.74</v>
      </c>
      <c r="F2350" s="74">
        <v>4</v>
      </c>
      <c r="G2350" s="75">
        <v>4508900</v>
      </c>
      <c r="H2350" s="74">
        <v>28</v>
      </c>
      <c r="I2350" s="81">
        <f t="shared" si="180"/>
        <v>7</v>
      </c>
      <c r="J2350" s="74">
        <f t="shared" si="181"/>
        <v>29.26</v>
      </c>
      <c r="K2350" s="74">
        <f t="shared" si="182"/>
        <v>29.4</v>
      </c>
      <c r="L2350" s="74">
        <f t="shared" si="183"/>
        <v>26.18</v>
      </c>
      <c r="M2350" s="74">
        <f t="shared" si="184"/>
        <v>28</v>
      </c>
      <c r="N2350" s="74"/>
    </row>
    <row r="2351" spans="1:14" x14ac:dyDescent="0.25">
      <c r="A2351">
        <v>2336</v>
      </c>
      <c r="B2351" s="225">
        <v>38107</v>
      </c>
      <c r="C2351" s="74">
        <v>4.3099999999999996</v>
      </c>
      <c r="D2351" s="74">
        <v>4.33</v>
      </c>
      <c r="E2351" s="74">
        <v>4.0599999999999996</v>
      </c>
      <c r="F2351" s="74">
        <v>4.13</v>
      </c>
      <c r="G2351" s="75">
        <v>1383700</v>
      </c>
      <c r="H2351" s="74">
        <v>28.91</v>
      </c>
      <c r="I2351" s="81">
        <f t="shared" si="180"/>
        <v>7</v>
      </c>
      <c r="J2351" s="74">
        <f t="shared" si="181"/>
        <v>30.17</v>
      </c>
      <c r="K2351" s="74">
        <f t="shared" si="182"/>
        <v>30.31</v>
      </c>
      <c r="L2351" s="74">
        <f t="shared" si="183"/>
        <v>28.42</v>
      </c>
      <c r="M2351" s="74">
        <f t="shared" si="184"/>
        <v>28.91</v>
      </c>
      <c r="N2351" s="74"/>
    </row>
    <row r="2352" spans="1:14" x14ac:dyDescent="0.25">
      <c r="A2352">
        <v>2337</v>
      </c>
      <c r="B2352" s="225">
        <v>38106</v>
      </c>
      <c r="C2352" s="74">
        <v>4.55</v>
      </c>
      <c r="D2352" s="74">
        <v>4.5599999999999996</v>
      </c>
      <c r="E2352" s="74">
        <v>4.28</v>
      </c>
      <c r="F2352" s="74">
        <v>4.32</v>
      </c>
      <c r="G2352" s="75">
        <v>1213300</v>
      </c>
      <c r="H2352" s="74">
        <v>30.24</v>
      </c>
      <c r="I2352" s="81">
        <f t="shared" si="180"/>
        <v>6.9999999999999991</v>
      </c>
      <c r="J2352" s="74">
        <f t="shared" si="181"/>
        <v>31.85</v>
      </c>
      <c r="K2352" s="74">
        <f t="shared" si="182"/>
        <v>31.92</v>
      </c>
      <c r="L2352" s="74">
        <f t="shared" si="183"/>
        <v>29.96</v>
      </c>
      <c r="M2352" s="74">
        <f t="shared" si="184"/>
        <v>30.24</v>
      </c>
      <c r="N2352" s="74"/>
    </row>
    <row r="2353" spans="1:14" x14ac:dyDescent="0.25">
      <c r="A2353">
        <v>2338</v>
      </c>
      <c r="B2353" s="225">
        <v>38105</v>
      </c>
      <c r="C2353" s="74">
        <v>4.74</v>
      </c>
      <c r="D2353" s="74">
        <v>4.76</v>
      </c>
      <c r="E2353" s="74">
        <v>4.5</v>
      </c>
      <c r="F2353" s="74">
        <v>4.5199999999999996</v>
      </c>
      <c r="G2353" s="75">
        <v>1315100</v>
      </c>
      <c r="H2353" s="74">
        <v>31.64</v>
      </c>
      <c r="I2353" s="81">
        <f t="shared" si="180"/>
        <v>7.0000000000000009</v>
      </c>
      <c r="J2353" s="74">
        <f t="shared" si="181"/>
        <v>33.18</v>
      </c>
      <c r="K2353" s="74">
        <f t="shared" si="182"/>
        <v>33.32</v>
      </c>
      <c r="L2353" s="74">
        <f t="shared" si="183"/>
        <v>31.5</v>
      </c>
      <c r="M2353" s="74">
        <f t="shared" si="184"/>
        <v>31.64</v>
      </c>
      <c r="N2353" s="74"/>
    </row>
    <row r="2354" spans="1:14" x14ac:dyDescent="0.25">
      <c r="A2354">
        <v>2339</v>
      </c>
      <c r="B2354" s="225">
        <v>38104</v>
      </c>
      <c r="C2354" s="74">
        <v>4.87</v>
      </c>
      <c r="D2354" s="74">
        <v>4.9000000000000004</v>
      </c>
      <c r="E2354" s="74">
        <v>4.78</v>
      </c>
      <c r="F2354" s="74">
        <v>4.79</v>
      </c>
      <c r="G2354" s="75">
        <v>863800</v>
      </c>
      <c r="H2354" s="74">
        <v>33.53</v>
      </c>
      <c r="I2354" s="81">
        <f t="shared" si="180"/>
        <v>7</v>
      </c>
      <c r="J2354" s="74">
        <f t="shared" si="181"/>
        <v>34.090000000000003</v>
      </c>
      <c r="K2354" s="74">
        <f t="shared" si="182"/>
        <v>34.299999999999997</v>
      </c>
      <c r="L2354" s="74">
        <f t="shared" si="183"/>
        <v>33.46</v>
      </c>
      <c r="M2354" s="74">
        <f t="shared" si="184"/>
        <v>33.53</v>
      </c>
      <c r="N2354" s="74"/>
    </row>
    <row r="2355" spans="1:14" x14ac:dyDescent="0.25">
      <c r="A2355">
        <v>2340</v>
      </c>
      <c r="B2355" s="225">
        <v>38103</v>
      </c>
      <c r="C2355" s="74">
        <v>5.01</v>
      </c>
      <c r="D2355" s="74">
        <v>5.01</v>
      </c>
      <c r="E2355" s="74">
        <v>4.8</v>
      </c>
      <c r="F2355" s="74">
        <v>4.84</v>
      </c>
      <c r="G2355" s="75">
        <v>933900</v>
      </c>
      <c r="H2355" s="74">
        <v>33.880000000000003</v>
      </c>
      <c r="I2355" s="81">
        <f t="shared" si="180"/>
        <v>7.0000000000000009</v>
      </c>
      <c r="J2355" s="74">
        <f t="shared" si="181"/>
        <v>35.07</v>
      </c>
      <c r="K2355" s="74">
        <f t="shared" si="182"/>
        <v>35.07</v>
      </c>
      <c r="L2355" s="74">
        <f t="shared" si="183"/>
        <v>33.6</v>
      </c>
      <c r="M2355" s="74">
        <f t="shared" si="184"/>
        <v>33.880000000000003</v>
      </c>
      <c r="N2355" s="74"/>
    </row>
    <row r="2356" spans="1:14" x14ac:dyDescent="0.25">
      <c r="A2356">
        <v>2341</v>
      </c>
      <c r="B2356" s="225">
        <v>38100</v>
      </c>
      <c r="C2356" s="74">
        <v>5</v>
      </c>
      <c r="D2356" s="74">
        <v>5.08</v>
      </c>
      <c r="E2356" s="74">
        <v>4.96</v>
      </c>
      <c r="F2356" s="74">
        <v>5</v>
      </c>
      <c r="G2356" s="75">
        <v>1550000</v>
      </c>
      <c r="H2356" s="74">
        <v>35</v>
      </c>
      <c r="I2356" s="81">
        <f t="shared" si="180"/>
        <v>7</v>
      </c>
      <c r="J2356" s="74">
        <f t="shared" si="181"/>
        <v>35</v>
      </c>
      <c r="K2356" s="74">
        <f t="shared" si="182"/>
        <v>35.56</v>
      </c>
      <c r="L2356" s="74">
        <f t="shared" si="183"/>
        <v>34.72</v>
      </c>
      <c r="M2356" s="74">
        <f t="shared" si="184"/>
        <v>35</v>
      </c>
      <c r="N2356" s="74"/>
    </row>
    <row r="2357" spans="1:14" x14ac:dyDescent="0.25">
      <c r="A2357">
        <v>2342</v>
      </c>
      <c r="B2357" s="225">
        <v>38099</v>
      </c>
      <c r="C2357" s="74">
        <v>4.8899999999999997</v>
      </c>
      <c r="D2357" s="74">
        <v>5.0199999999999996</v>
      </c>
      <c r="E2357" s="74">
        <v>4.8099999999999996</v>
      </c>
      <c r="F2357" s="74">
        <v>4.91</v>
      </c>
      <c r="G2357" s="75">
        <v>872300</v>
      </c>
      <c r="H2357" s="74">
        <v>34.369999999999997</v>
      </c>
      <c r="I2357" s="81">
        <f t="shared" si="180"/>
        <v>6.9999999999999991</v>
      </c>
      <c r="J2357" s="74">
        <f t="shared" si="181"/>
        <v>34.229999999999997</v>
      </c>
      <c r="K2357" s="74">
        <f t="shared" si="182"/>
        <v>35.14</v>
      </c>
      <c r="L2357" s="74">
        <f t="shared" si="183"/>
        <v>33.67</v>
      </c>
      <c r="M2357" s="74">
        <f t="shared" si="184"/>
        <v>34.369999999999997</v>
      </c>
      <c r="N2357" s="74"/>
    </row>
    <row r="2358" spans="1:14" x14ac:dyDescent="0.25">
      <c r="A2358">
        <v>2343</v>
      </c>
      <c r="B2358" s="225">
        <v>38098</v>
      </c>
      <c r="C2358" s="74">
        <v>4.8899999999999997</v>
      </c>
      <c r="D2358" s="74">
        <v>4.96</v>
      </c>
      <c r="E2358" s="74">
        <v>4.7699999999999996</v>
      </c>
      <c r="F2358" s="74">
        <v>4.91</v>
      </c>
      <c r="G2358" s="75">
        <v>1288900</v>
      </c>
      <c r="H2358" s="74">
        <v>34.369999999999997</v>
      </c>
      <c r="I2358" s="81">
        <f t="shared" si="180"/>
        <v>6.9999999999999991</v>
      </c>
      <c r="J2358" s="74">
        <f t="shared" si="181"/>
        <v>34.229999999999997</v>
      </c>
      <c r="K2358" s="74">
        <f t="shared" si="182"/>
        <v>34.72</v>
      </c>
      <c r="L2358" s="74">
        <f t="shared" si="183"/>
        <v>33.39</v>
      </c>
      <c r="M2358" s="74">
        <f t="shared" si="184"/>
        <v>34.369999999999997</v>
      </c>
      <c r="N2358" s="74"/>
    </row>
    <row r="2359" spans="1:14" x14ac:dyDescent="0.25">
      <c r="A2359">
        <v>2344</v>
      </c>
      <c r="B2359" s="225">
        <v>38097</v>
      </c>
      <c r="C2359" s="74">
        <v>4.8</v>
      </c>
      <c r="D2359" s="74">
        <v>5.08</v>
      </c>
      <c r="E2359" s="74">
        <v>4.75</v>
      </c>
      <c r="F2359" s="74">
        <v>4.83</v>
      </c>
      <c r="G2359" s="75">
        <v>2284300</v>
      </c>
      <c r="H2359" s="74">
        <v>33.81</v>
      </c>
      <c r="I2359" s="81">
        <f t="shared" si="180"/>
        <v>7</v>
      </c>
      <c r="J2359" s="74">
        <f t="shared" si="181"/>
        <v>33.6</v>
      </c>
      <c r="K2359" s="74">
        <f t="shared" si="182"/>
        <v>35.56</v>
      </c>
      <c r="L2359" s="74">
        <f t="shared" si="183"/>
        <v>33.25</v>
      </c>
      <c r="M2359" s="74">
        <f t="shared" si="184"/>
        <v>33.81</v>
      </c>
      <c r="N2359" s="74"/>
    </row>
    <row r="2360" spans="1:14" x14ac:dyDescent="0.25">
      <c r="A2360">
        <v>2345</v>
      </c>
      <c r="B2360" s="225">
        <v>38096</v>
      </c>
      <c r="C2360" s="74">
        <v>4.8099999999999996</v>
      </c>
      <c r="D2360" s="74">
        <v>4.88</v>
      </c>
      <c r="E2360" s="74">
        <v>4.7300000000000004</v>
      </c>
      <c r="F2360" s="74">
        <v>4.75</v>
      </c>
      <c r="G2360" s="75">
        <v>1635200</v>
      </c>
      <c r="H2360" s="74">
        <v>33.25</v>
      </c>
      <c r="I2360" s="81">
        <f t="shared" si="180"/>
        <v>7</v>
      </c>
      <c r="J2360" s="74">
        <f t="shared" si="181"/>
        <v>33.67</v>
      </c>
      <c r="K2360" s="74">
        <f t="shared" si="182"/>
        <v>34.159999999999997</v>
      </c>
      <c r="L2360" s="74">
        <f t="shared" si="183"/>
        <v>33.11</v>
      </c>
      <c r="M2360" s="74">
        <f t="shared" si="184"/>
        <v>33.25</v>
      </c>
      <c r="N2360" s="74"/>
    </row>
    <row r="2361" spans="1:14" x14ac:dyDescent="0.25">
      <c r="A2361">
        <v>2346</v>
      </c>
      <c r="B2361" s="225">
        <v>38093</v>
      </c>
      <c r="C2361" s="74">
        <v>4.93</v>
      </c>
      <c r="D2361" s="74">
        <v>4.95</v>
      </c>
      <c r="E2361" s="74">
        <v>4.79</v>
      </c>
      <c r="F2361" s="74">
        <v>4.82</v>
      </c>
      <c r="G2361" s="75">
        <v>997800</v>
      </c>
      <c r="H2361" s="74">
        <v>33.74</v>
      </c>
      <c r="I2361" s="81">
        <f t="shared" si="180"/>
        <v>7</v>
      </c>
      <c r="J2361" s="74">
        <f t="shared" si="181"/>
        <v>34.51</v>
      </c>
      <c r="K2361" s="74">
        <f t="shared" si="182"/>
        <v>34.65</v>
      </c>
      <c r="L2361" s="74">
        <f t="shared" si="183"/>
        <v>33.53</v>
      </c>
      <c r="M2361" s="74">
        <f t="shared" si="184"/>
        <v>33.74</v>
      </c>
      <c r="N2361" s="74"/>
    </row>
    <row r="2362" spans="1:14" x14ac:dyDescent="0.25">
      <c r="A2362">
        <v>2347</v>
      </c>
      <c r="B2362" s="225">
        <v>38092</v>
      </c>
      <c r="C2362" s="74">
        <v>5</v>
      </c>
      <c r="D2362" s="74">
        <v>5.03</v>
      </c>
      <c r="E2362" s="74">
        <v>4.84</v>
      </c>
      <c r="F2362" s="74">
        <v>4.8899999999999997</v>
      </c>
      <c r="G2362" s="75">
        <v>1086800</v>
      </c>
      <c r="H2362" s="74">
        <v>34.229999999999997</v>
      </c>
      <c r="I2362" s="81">
        <f t="shared" si="180"/>
        <v>7</v>
      </c>
      <c r="J2362" s="74">
        <f t="shared" si="181"/>
        <v>35</v>
      </c>
      <c r="K2362" s="74">
        <f t="shared" si="182"/>
        <v>35.21</v>
      </c>
      <c r="L2362" s="74">
        <f t="shared" si="183"/>
        <v>33.880000000000003</v>
      </c>
      <c r="M2362" s="74">
        <f t="shared" si="184"/>
        <v>34.229999999999997</v>
      </c>
      <c r="N2362" s="74"/>
    </row>
    <row r="2363" spans="1:14" x14ac:dyDescent="0.25">
      <c r="A2363">
        <v>2348</v>
      </c>
      <c r="B2363" s="225">
        <v>38091</v>
      </c>
      <c r="C2363" s="74">
        <v>4.9400000000000004</v>
      </c>
      <c r="D2363" s="74">
        <v>5.07</v>
      </c>
      <c r="E2363" s="74">
        <v>4.92</v>
      </c>
      <c r="F2363" s="74">
        <v>4.97</v>
      </c>
      <c r="G2363" s="75">
        <v>1356200</v>
      </c>
      <c r="H2363" s="74">
        <v>34.79</v>
      </c>
      <c r="I2363" s="81">
        <f t="shared" si="180"/>
        <v>7</v>
      </c>
      <c r="J2363" s="74">
        <f t="shared" si="181"/>
        <v>34.58</v>
      </c>
      <c r="K2363" s="74">
        <f t="shared" si="182"/>
        <v>35.49</v>
      </c>
      <c r="L2363" s="74">
        <f t="shared" si="183"/>
        <v>34.44</v>
      </c>
      <c r="M2363" s="74">
        <f t="shared" si="184"/>
        <v>34.79</v>
      </c>
      <c r="N2363" s="74"/>
    </row>
    <row r="2364" spans="1:14" x14ac:dyDescent="0.25">
      <c r="A2364">
        <v>2349</v>
      </c>
      <c r="B2364" s="225">
        <v>38090</v>
      </c>
      <c r="C2364" s="74">
        <v>5.18</v>
      </c>
      <c r="D2364" s="74">
        <v>5.2</v>
      </c>
      <c r="E2364" s="74">
        <v>4.96</v>
      </c>
      <c r="F2364" s="74">
        <v>5</v>
      </c>
      <c r="G2364" s="75">
        <v>1605600</v>
      </c>
      <c r="H2364" s="74">
        <v>35</v>
      </c>
      <c r="I2364" s="81">
        <f t="shared" si="180"/>
        <v>7</v>
      </c>
      <c r="J2364" s="74">
        <f t="shared" si="181"/>
        <v>36.26</v>
      </c>
      <c r="K2364" s="74">
        <f t="shared" si="182"/>
        <v>36.4</v>
      </c>
      <c r="L2364" s="74">
        <f t="shared" si="183"/>
        <v>34.72</v>
      </c>
      <c r="M2364" s="74">
        <f t="shared" si="184"/>
        <v>35</v>
      </c>
      <c r="N2364" s="74"/>
    </row>
    <row r="2365" spans="1:14" x14ac:dyDescent="0.25">
      <c r="A2365">
        <v>2350</v>
      </c>
      <c r="B2365" s="225">
        <v>38089</v>
      </c>
      <c r="C2365" s="74">
        <v>5.34</v>
      </c>
      <c r="D2365" s="74">
        <v>5.35</v>
      </c>
      <c r="E2365" s="74">
        <v>5.09</v>
      </c>
      <c r="F2365" s="74">
        <v>5.15</v>
      </c>
      <c r="G2365" s="75">
        <v>1056000</v>
      </c>
      <c r="H2365" s="74">
        <v>36.049999999999997</v>
      </c>
      <c r="I2365" s="81">
        <f t="shared" si="180"/>
        <v>6.9999999999999991</v>
      </c>
      <c r="J2365" s="74">
        <f t="shared" si="181"/>
        <v>37.380000000000003</v>
      </c>
      <c r="K2365" s="74">
        <f t="shared" si="182"/>
        <v>37.450000000000003</v>
      </c>
      <c r="L2365" s="74">
        <f t="shared" si="183"/>
        <v>35.630000000000003</v>
      </c>
      <c r="M2365" s="74">
        <f t="shared" si="184"/>
        <v>36.049999999999997</v>
      </c>
      <c r="N2365" s="74"/>
    </row>
    <row r="2366" spans="1:14" x14ac:dyDescent="0.25">
      <c r="A2366">
        <v>2351</v>
      </c>
      <c r="B2366" s="225">
        <v>38085</v>
      </c>
      <c r="C2366" s="74">
        <v>5.35</v>
      </c>
      <c r="D2366" s="74">
        <v>5.38</v>
      </c>
      <c r="E2366" s="74">
        <v>5.25</v>
      </c>
      <c r="F2366" s="74">
        <v>5.29</v>
      </c>
      <c r="G2366" s="75">
        <v>680600</v>
      </c>
      <c r="H2366" s="74">
        <v>37.03</v>
      </c>
      <c r="I2366" s="81">
        <f t="shared" si="180"/>
        <v>7</v>
      </c>
      <c r="J2366" s="74">
        <f t="shared" si="181"/>
        <v>37.450000000000003</v>
      </c>
      <c r="K2366" s="74">
        <f t="shared" si="182"/>
        <v>37.659999999999997</v>
      </c>
      <c r="L2366" s="74">
        <f t="shared" si="183"/>
        <v>36.75</v>
      </c>
      <c r="M2366" s="74">
        <f t="shared" si="184"/>
        <v>37.03</v>
      </c>
      <c r="N2366" s="74"/>
    </row>
    <row r="2367" spans="1:14" x14ac:dyDescent="0.25">
      <c r="A2367">
        <v>2352</v>
      </c>
      <c r="B2367" s="225">
        <v>38084</v>
      </c>
      <c r="C2367" s="74">
        <v>5.33</v>
      </c>
      <c r="D2367" s="74">
        <v>5.37</v>
      </c>
      <c r="E2367" s="74">
        <v>5.22</v>
      </c>
      <c r="F2367" s="74">
        <v>5.25</v>
      </c>
      <c r="G2367" s="75">
        <v>1087800</v>
      </c>
      <c r="H2367" s="74">
        <v>36.75</v>
      </c>
      <c r="I2367" s="81">
        <f t="shared" si="180"/>
        <v>7</v>
      </c>
      <c r="J2367" s="74">
        <f t="shared" si="181"/>
        <v>37.31</v>
      </c>
      <c r="K2367" s="74">
        <f t="shared" si="182"/>
        <v>37.590000000000003</v>
      </c>
      <c r="L2367" s="74">
        <f t="shared" si="183"/>
        <v>36.54</v>
      </c>
      <c r="M2367" s="74">
        <f t="shared" si="184"/>
        <v>36.75</v>
      </c>
      <c r="N2367" s="74"/>
    </row>
    <row r="2368" spans="1:14" x14ac:dyDescent="0.25">
      <c r="A2368">
        <v>2353</v>
      </c>
      <c r="B2368" s="225">
        <v>38083</v>
      </c>
      <c r="C2368" s="74">
        <v>5.25</v>
      </c>
      <c r="D2368" s="74">
        <v>5.41</v>
      </c>
      <c r="E2368" s="74">
        <v>5.25</v>
      </c>
      <c r="F2368" s="74">
        <v>5.37</v>
      </c>
      <c r="G2368" s="75">
        <v>1294400</v>
      </c>
      <c r="H2368" s="74">
        <v>37.590000000000003</v>
      </c>
      <c r="I2368" s="81">
        <f t="shared" si="180"/>
        <v>7.0000000000000009</v>
      </c>
      <c r="J2368" s="74">
        <f t="shared" si="181"/>
        <v>36.75</v>
      </c>
      <c r="K2368" s="74">
        <f t="shared" si="182"/>
        <v>37.869999999999997</v>
      </c>
      <c r="L2368" s="74">
        <f t="shared" si="183"/>
        <v>36.75</v>
      </c>
      <c r="M2368" s="74">
        <f t="shared" si="184"/>
        <v>37.590000000000003</v>
      </c>
      <c r="N2368" s="74"/>
    </row>
    <row r="2369" spans="1:14" x14ac:dyDescent="0.25">
      <c r="A2369">
        <v>2354</v>
      </c>
      <c r="B2369" s="225">
        <v>38082</v>
      </c>
      <c r="C2369" s="74">
        <v>5.35</v>
      </c>
      <c r="D2369" s="74">
        <v>5.49</v>
      </c>
      <c r="E2369" s="74">
        <v>5.29</v>
      </c>
      <c r="F2369" s="74">
        <v>5.48</v>
      </c>
      <c r="G2369" s="75">
        <v>1681300</v>
      </c>
      <c r="H2369" s="74">
        <v>38.36</v>
      </c>
      <c r="I2369" s="81">
        <f t="shared" si="180"/>
        <v>6.9999999999999991</v>
      </c>
      <c r="J2369" s="74">
        <f t="shared" si="181"/>
        <v>37.450000000000003</v>
      </c>
      <c r="K2369" s="74">
        <f t="shared" si="182"/>
        <v>38.43</v>
      </c>
      <c r="L2369" s="74">
        <f t="shared" si="183"/>
        <v>37.03</v>
      </c>
      <c r="M2369" s="74">
        <f t="shared" si="184"/>
        <v>38.36</v>
      </c>
      <c r="N2369" s="74"/>
    </row>
    <row r="2370" spans="1:14" x14ac:dyDescent="0.25">
      <c r="A2370">
        <v>2355</v>
      </c>
      <c r="B2370" s="225">
        <v>38079</v>
      </c>
      <c r="C2370" s="74">
        <v>5.2</v>
      </c>
      <c r="D2370" s="74">
        <v>5.38</v>
      </c>
      <c r="E2370" s="74">
        <v>5.0999999999999996</v>
      </c>
      <c r="F2370" s="74">
        <v>5.3</v>
      </c>
      <c r="G2370" s="75">
        <v>2415400</v>
      </c>
      <c r="H2370" s="74">
        <v>37.1</v>
      </c>
      <c r="I2370" s="81">
        <f t="shared" si="180"/>
        <v>7.0000000000000009</v>
      </c>
      <c r="J2370" s="74">
        <f t="shared" si="181"/>
        <v>36.4</v>
      </c>
      <c r="K2370" s="74">
        <f t="shared" si="182"/>
        <v>37.659999999999997</v>
      </c>
      <c r="L2370" s="74">
        <f t="shared" si="183"/>
        <v>35.700000000000003</v>
      </c>
      <c r="M2370" s="74">
        <f t="shared" si="184"/>
        <v>37.1</v>
      </c>
      <c r="N2370" s="74"/>
    </row>
    <row r="2371" spans="1:14" x14ac:dyDescent="0.25">
      <c r="A2371">
        <v>2356</v>
      </c>
      <c r="B2371" s="225">
        <v>38078</v>
      </c>
      <c r="C2371" s="74">
        <v>5.0199999999999996</v>
      </c>
      <c r="D2371" s="74">
        <v>5.08</v>
      </c>
      <c r="E2371" s="74">
        <v>4.93</v>
      </c>
      <c r="F2371" s="74">
        <v>5.01</v>
      </c>
      <c r="G2371" s="75">
        <v>1094000</v>
      </c>
      <c r="H2371" s="74">
        <v>35.07</v>
      </c>
      <c r="I2371" s="81">
        <f t="shared" si="180"/>
        <v>7</v>
      </c>
      <c r="J2371" s="74">
        <f t="shared" si="181"/>
        <v>35.14</v>
      </c>
      <c r="K2371" s="74">
        <f t="shared" si="182"/>
        <v>35.56</v>
      </c>
      <c r="L2371" s="74">
        <f t="shared" si="183"/>
        <v>34.51</v>
      </c>
      <c r="M2371" s="74">
        <f t="shared" si="184"/>
        <v>35.07</v>
      </c>
      <c r="N2371" s="74"/>
    </row>
    <row r="2372" spans="1:14" x14ac:dyDescent="0.25">
      <c r="A2372">
        <v>2357</v>
      </c>
      <c r="B2372" s="225">
        <v>38077</v>
      </c>
      <c r="C2372" s="74">
        <v>5.08</v>
      </c>
      <c r="D2372" s="74">
        <v>5.0999999999999996</v>
      </c>
      <c r="E2372" s="74">
        <v>4.96</v>
      </c>
      <c r="F2372" s="74">
        <v>4.97</v>
      </c>
      <c r="G2372" s="75">
        <v>982000</v>
      </c>
      <c r="H2372" s="74">
        <v>34.79</v>
      </c>
      <c r="I2372" s="81">
        <f t="shared" si="180"/>
        <v>7</v>
      </c>
      <c r="J2372" s="74">
        <f t="shared" si="181"/>
        <v>35.56</v>
      </c>
      <c r="K2372" s="74">
        <f t="shared" si="182"/>
        <v>35.700000000000003</v>
      </c>
      <c r="L2372" s="74">
        <f t="shared" si="183"/>
        <v>34.72</v>
      </c>
      <c r="M2372" s="74">
        <f t="shared" si="184"/>
        <v>34.79</v>
      </c>
      <c r="N2372" s="74"/>
    </row>
    <row r="2373" spans="1:14" x14ac:dyDescent="0.25">
      <c r="A2373">
        <v>2358</v>
      </c>
      <c r="B2373" s="225">
        <v>38076</v>
      </c>
      <c r="C2373" s="74">
        <v>4.9800000000000004</v>
      </c>
      <c r="D2373" s="74">
        <v>5.12</v>
      </c>
      <c r="E2373" s="74">
        <v>4.9000000000000004</v>
      </c>
      <c r="F2373" s="74">
        <v>5.08</v>
      </c>
      <c r="G2373" s="75">
        <v>1239500</v>
      </c>
      <c r="H2373" s="74">
        <v>35.56</v>
      </c>
      <c r="I2373" s="81">
        <f t="shared" si="180"/>
        <v>7</v>
      </c>
      <c r="J2373" s="74">
        <f t="shared" si="181"/>
        <v>34.86</v>
      </c>
      <c r="K2373" s="74">
        <f t="shared" si="182"/>
        <v>35.840000000000003</v>
      </c>
      <c r="L2373" s="74">
        <f t="shared" si="183"/>
        <v>34.299999999999997</v>
      </c>
      <c r="M2373" s="74">
        <f t="shared" si="184"/>
        <v>35.56</v>
      </c>
      <c r="N2373" s="74"/>
    </row>
    <row r="2374" spans="1:14" x14ac:dyDescent="0.25">
      <c r="A2374">
        <v>2359</v>
      </c>
      <c r="B2374" s="225">
        <v>38075</v>
      </c>
      <c r="C2374" s="74">
        <v>5.08</v>
      </c>
      <c r="D2374" s="74">
        <v>5.1100000000000003</v>
      </c>
      <c r="E2374" s="74">
        <v>5.03</v>
      </c>
      <c r="F2374" s="74">
        <v>5.04</v>
      </c>
      <c r="G2374" s="75">
        <v>835000</v>
      </c>
      <c r="H2374" s="74">
        <v>35.28</v>
      </c>
      <c r="I2374" s="81">
        <f t="shared" si="180"/>
        <v>7</v>
      </c>
      <c r="J2374" s="74">
        <f t="shared" si="181"/>
        <v>35.56</v>
      </c>
      <c r="K2374" s="74">
        <f t="shared" si="182"/>
        <v>35.770000000000003</v>
      </c>
      <c r="L2374" s="74">
        <f t="shared" si="183"/>
        <v>35.21</v>
      </c>
      <c r="M2374" s="74">
        <f t="shared" si="184"/>
        <v>35.28</v>
      </c>
      <c r="N2374" s="74"/>
    </row>
    <row r="2375" spans="1:14" x14ac:dyDescent="0.25">
      <c r="A2375">
        <v>2360</v>
      </c>
      <c r="B2375" s="225">
        <v>38072</v>
      </c>
      <c r="C2375" s="74">
        <v>4.9000000000000004</v>
      </c>
      <c r="D2375" s="74">
        <v>5.04</v>
      </c>
      <c r="E2375" s="74">
        <v>4.8899999999999997</v>
      </c>
      <c r="F2375" s="74">
        <v>4.95</v>
      </c>
      <c r="G2375" s="75">
        <v>742900</v>
      </c>
      <c r="H2375" s="74">
        <v>34.65</v>
      </c>
      <c r="I2375" s="81">
        <f t="shared" si="180"/>
        <v>6.9999999999999991</v>
      </c>
      <c r="J2375" s="74">
        <f t="shared" si="181"/>
        <v>34.299999999999997</v>
      </c>
      <c r="K2375" s="74">
        <f t="shared" si="182"/>
        <v>35.28</v>
      </c>
      <c r="L2375" s="74">
        <f t="shared" si="183"/>
        <v>34.229999999999997</v>
      </c>
      <c r="M2375" s="74">
        <f t="shared" si="184"/>
        <v>34.65</v>
      </c>
      <c r="N2375" s="74"/>
    </row>
    <row r="2376" spans="1:14" x14ac:dyDescent="0.25">
      <c r="A2376">
        <v>2361</v>
      </c>
      <c r="B2376" s="225">
        <v>38071</v>
      </c>
      <c r="C2376" s="74">
        <v>4.8</v>
      </c>
      <c r="D2376" s="74">
        <v>4.96</v>
      </c>
      <c r="E2376" s="74">
        <v>4.79</v>
      </c>
      <c r="F2376" s="74">
        <v>4.92</v>
      </c>
      <c r="G2376" s="75">
        <v>973400</v>
      </c>
      <c r="H2376" s="74">
        <v>34.44</v>
      </c>
      <c r="I2376" s="81">
        <f t="shared" si="180"/>
        <v>7</v>
      </c>
      <c r="J2376" s="74">
        <f t="shared" si="181"/>
        <v>33.6</v>
      </c>
      <c r="K2376" s="74">
        <f t="shared" si="182"/>
        <v>34.72</v>
      </c>
      <c r="L2376" s="74">
        <f t="shared" si="183"/>
        <v>33.53</v>
      </c>
      <c r="M2376" s="74">
        <f t="shared" si="184"/>
        <v>34.44</v>
      </c>
      <c r="N2376" s="74"/>
    </row>
    <row r="2377" spans="1:14" x14ac:dyDescent="0.25">
      <c r="A2377">
        <v>2362</v>
      </c>
      <c r="B2377" s="225">
        <v>38070</v>
      </c>
      <c r="C2377" s="74">
        <v>4.75</v>
      </c>
      <c r="D2377" s="74">
        <v>4.84</v>
      </c>
      <c r="E2377" s="74">
        <v>4.71</v>
      </c>
      <c r="F2377" s="74">
        <v>4.75</v>
      </c>
      <c r="G2377" s="75">
        <v>989900</v>
      </c>
      <c r="H2377" s="74">
        <v>33.25</v>
      </c>
      <c r="I2377" s="81">
        <f t="shared" si="180"/>
        <v>7</v>
      </c>
      <c r="J2377" s="74">
        <f t="shared" si="181"/>
        <v>33.25</v>
      </c>
      <c r="K2377" s="74">
        <f t="shared" si="182"/>
        <v>33.880000000000003</v>
      </c>
      <c r="L2377" s="74">
        <f t="shared" si="183"/>
        <v>32.97</v>
      </c>
      <c r="M2377" s="74">
        <f t="shared" si="184"/>
        <v>33.25</v>
      </c>
      <c r="N2377" s="74"/>
    </row>
    <row r="2378" spans="1:14" x14ac:dyDescent="0.25">
      <c r="A2378">
        <v>2363</v>
      </c>
      <c r="B2378" s="225">
        <v>38069</v>
      </c>
      <c r="C2378" s="74">
        <v>4.82</v>
      </c>
      <c r="D2378" s="74">
        <v>4.93</v>
      </c>
      <c r="E2378" s="74">
        <v>4.72</v>
      </c>
      <c r="F2378" s="74">
        <v>4.74</v>
      </c>
      <c r="G2378" s="75">
        <v>1531600</v>
      </c>
      <c r="H2378" s="74">
        <v>33.18</v>
      </c>
      <c r="I2378" s="81">
        <f t="shared" si="180"/>
        <v>7</v>
      </c>
      <c r="J2378" s="74">
        <f t="shared" si="181"/>
        <v>33.74</v>
      </c>
      <c r="K2378" s="74">
        <f t="shared" si="182"/>
        <v>34.51</v>
      </c>
      <c r="L2378" s="74">
        <f t="shared" si="183"/>
        <v>33.04</v>
      </c>
      <c r="M2378" s="74">
        <f t="shared" si="184"/>
        <v>33.18</v>
      </c>
      <c r="N2378" s="74"/>
    </row>
    <row r="2379" spans="1:14" x14ac:dyDescent="0.25">
      <c r="A2379">
        <v>2364</v>
      </c>
      <c r="B2379" s="225">
        <v>38068</v>
      </c>
      <c r="C2379" s="74">
        <v>5.01</v>
      </c>
      <c r="D2379" s="74">
        <v>5.03</v>
      </c>
      <c r="E2379" s="74">
        <v>4.7</v>
      </c>
      <c r="F2379" s="74">
        <v>4.7699999999999996</v>
      </c>
      <c r="G2379" s="75">
        <v>2327300</v>
      </c>
      <c r="H2379" s="74">
        <v>33.39</v>
      </c>
      <c r="I2379" s="81">
        <f t="shared" si="180"/>
        <v>7.0000000000000009</v>
      </c>
      <c r="J2379" s="74">
        <f t="shared" si="181"/>
        <v>35.07</v>
      </c>
      <c r="K2379" s="74">
        <f t="shared" si="182"/>
        <v>35.21</v>
      </c>
      <c r="L2379" s="74">
        <f t="shared" si="183"/>
        <v>32.9</v>
      </c>
      <c r="M2379" s="74">
        <f t="shared" si="184"/>
        <v>33.39</v>
      </c>
      <c r="N2379" s="74"/>
    </row>
    <row r="2380" spans="1:14" x14ac:dyDescent="0.25">
      <c r="A2380">
        <v>2365</v>
      </c>
      <c r="B2380" s="225">
        <v>38065</v>
      </c>
      <c r="C2380" s="74">
        <v>5.15</v>
      </c>
      <c r="D2380" s="74">
        <v>5.22</v>
      </c>
      <c r="E2380" s="74">
        <v>5.04</v>
      </c>
      <c r="F2380" s="74">
        <v>5.0599999999999996</v>
      </c>
      <c r="G2380" s="75">
        <v>1734600</v>
      </c>
      <c r="H2380" s="74">
        <v>35.42</v>
      </c>
      <c r="I2380" s="81">
        <f t="shared" si="180"/>
        <v>7.0000000000000009</v>
      </c>
      <c r="J2380" s="74">
        <f t="shared" si="181"/>
        <v>36.049999999999997</v>
      </c>
      <c r="K2380" s="74">
        <f t="shared" si="182"/>
        <v>36.54</v>
      </c>
      <c r="L2380" s="74">
        <f t="shared" si="183"/>
        <v>35.28</v>
      </c>
      <c r="M2380" s="74">
        <f t="shared" si="184"/>
        <v>35.42</v>
      </c>
      <c r="N2380" s="74"/>
    </row>
    <row r="2381" spans="1:14" x14ac:dyDescent="0.25">
      <c r="A2381">
        <v>2366</v>
      </c>
      <c r="B2381" s="225">
        <v>38064</v>
      </c>
      <c r="C2381" s="74">
        <v>5</v>
      </c>
      <c r="D2381" s="74">
        <v>5.0599999999999996</v>
      </c>
      <c r="E2381" s="74">
        <v>4.92</v>
      </c>
      <c r="F2381" s="74">
        <v>4.97</v>
      </c>
      <c r="G2381" s="75">
        <v>1311400</v>
      </c>
      <c r="H2381" s="74">
        <v>34.79</v>
      </c>
      <c r="I2381" s="81">
        <f t="shared" si="180"/>
        <v>7</v>
      </c>
      <c r="J2381" s="74">
        <f t="shared" si="181"/>
        <v>35</v>
      </c>
      <c r="K2381" s="74">
        <f t="shared" si="182"/>
        <v>35.42</v>
      </c>
      <c r="L2381" s="74">
        <f t="shared" si="183"/>
        <v>34.44</v>
      </c>
      <c r="M2381" s="74">
        <f t="shared" si="184"/>
        <v>34.79</v>
      </c>
      <c r="N2381" s="74"/>
    </row>
    <row r="2382" spans="1:14" x14ac:dyDescent="0.25">
      <c r="A2382">
        <v>2367</v>
      </c>
      <c r="B2382" s="225">
        <v>38063</v>
      </c>
      <c r="C2382" s="74">
        <v>5.08</v>
      </c>
      <c r="D2382" s="74">
        <v>5.0999999999999996</v>
      </c>
      <c r="E2382" s="74">
        <v>4.95</v>
      </c>
      <c r="F2382" s="74">
        <v>5.01</v>
      </c>
      <c r="G2382" s="75">
        <v>2240200</v>
      </c>
      <c r="H2382" s="74">
        <v>35.07</v>
      </c>
      <c r="I2382" s="81">
        <f t="shared" si="180"/>
        <v>7</v>
      </c>
      <c r="J2382" s="74">
        <f t="shared" si="181"/>
        <v>35.56</v>
      </c>
      <c r="K2382" s="74">
        <f t="shared" si="182"/>
        <v>35.700000000000003</v>
      </c>
      <c r="L2382" s="74">
        <f t="shared" si="183"/>
        <v>34.65</v>
      </c>
      <c r="M2382" s="74">
        <f t="shared" si="184"/>
        <v>35.07</v>
      </c>
      <c r="N2382" s="74"/>
    </row>
    <row r="2383" spans="1:14" x14ac:dyDescent="0.25">
      <c r="A2383">
        <v>2368</v>
      </c>
      <c r="B2383" s="225">
        <v>38062</v>
      </c>
      <c r="C2383" s="74">
        <v>5.31</v>
      </c>
      <c r="D2383" s="74">
        <v>5.33</v>
      </c>
      <c r="E2383" s="74">
        <v>4.8</v>
      </c>
      <c r="F2383" s="74">
        <v>4.8899999999999997</v>
      </c>
      <c r="G2383" s="75">
        <v>4911400</v>
      </c>
      <c r="H2383" s="74">
        <v>34.229999999999997</v>
      </c>
      <c r="I2383" s="81">
        <f t="shared" si="180"/>
        <v>7</v>
      </c>
      <c r="J2383" s="74">
        <f t="shared" si="181"/>
        <v>37.17</v>
      </c>
      <c r="K2383" s="74">
        <f t="shared" si="182"/>
        <v>37.31</v>
      </c>
      <c r="L2383" s="74">
        <f t="shared" si="183"/>
        <v>33.6</v>
      </c>
      <c r="M2383" s="74">
        <f t="shared" si="184"/>
        <v>34.229999999999997</v>
      </c>
      <c r="N2383" s="74"/>
    </row>
    <row r="2384" spans="1:14" x14ac:dyDescent="0.25">
      <c r="A2384">
        <v>2369</v>
      </c>
      <c r="B2384" s="225">
        <v>38061</v>
      </c>
      <c r="C2384" s="74">
        <v>5.62</v>
      </c>
      <c r="D2384" s="74">
        <v>5.67</v>
      </c>
      <c r="E2384" s="74">
        <v>5.23</v>
      </c>
      <c r="F2384" s="74">
        <v>5.25</v>
      </c>
      <c r="G2384" s="75">
        <v>2460900</v>
      </c>
      <c r="H2384" s="74">
        <v>36.75</v>
      </c>
      <c r="I2384" s="81">
        <f t="shared" si="180"/>
        <v>7</v>
      </c>
      <c r="J2384" s="74">
        <f t="shared" si="181"/>
        <v>39.340000000000003</v>
      </c>
      <c r="K2384" s="74">
        <f t="shared" si="182"/>
        <v>39.69</v>
      </c>
      <c r="L2384" s="74">
        <f t="shared" si="183"/>
        <v>36.61</v>
      </c>
      <c r="M2384" s="74">
        <f t="shared" si="184"/>
        <v>36.75</v>
      </c>
      <c r="N2384" s="74"/>
    </row>
    <row r="2385" spans="1:14" x14ac:dyDescent="0.25">
      <c r="A2385">
        <v>2370</v>
      </c>
      <c r="B2385" s="225">
        <v>38058</v>
      </c>
      <c r="C2385" s="74">
        <v>5.66</v>
      </c>
      <c r="D2385" s="74">
        <v>5.7</v>
      </c>
      <c r="E2385" s="74">
        <v>5.59</v>
      </c>
      <c r="F2385" s="74">
        <v>5.64</v>
      </c>
      <c r="G2385" s="75">
        <v>1418500</v>
      </c>
      <c r="H2385" s="74">
        <v>39.479999999999997</v>
      </c>
      <c r="I2385" s="81">
        <f t="shared" ref="I2385:I2448" si="185">H2385/F2385</f>
        <v>7</v>
      </c>
      <c r="J2385" s="74">
        <f t="shared" ref="J2385:J2448" si="186">ROUND($I2385*C2385,2)</f>
        <v>39.619999999999997</v>
      </c>
      <c r="K2385" s="74">
        <f t="shared" ref="K2385:K2448" si="187">ROUND($I2385*D2385,2)</f>
        <v>39.9</v>
      </c>
      <c r="L2385" s="74">
        <f t="shared" ref="L2385:L2448" si="188">ROUND($I2385*E2385,2)</f>
        <v>39.130000000000003</v>
      </c>
      <c r="M2385" s="74">
        <f t="shared" ref="M2385:M2448" si="189">ROUND($I2385*F2385,2)</f>
        <v>39.479999999999997</v>
      </c>
      <c r="N2385" s="74"/>
    </row>
    <row r="2386" spans="1:14" x14ac:dyDescent="0.25">
      <c r="A2386">
        <v>2371</v>
      </c>
      <c r="B2386" s="225">
        <v>38057</v>
      </c>
      <c r="C2386" s="74">
        <v>5.55</v>
      </c>
      <c r="D2386" s="74">
        <v>5.72</v>
      </c>
      <c r="E2386" s="74">
        <v>5.5</v>
      </c>
      <c r="F2386" s="74">
        <v>5.57</v>
      </c>
      <c r="G2386" s="75">
        <v>1588900</v>
      </c>
      <c r="H2386" s="74">
        <v>38.99</v>
      </c>
      <c r="I2386" s="81">
        <f t="shared" si="185"/>
        <v>7</v>
      </c>
      <c r="J2386" s="74">
        <f t="shared" si="186"/>
        <v>38.85</v>
      </c>
      <c r="K2386" s="74">
        <f t="shared" si="187"/>
        <v>40.04</v>
      </c>
      <c r="L2386" s="74">
        <f t="shared" si="188"/>
        <v>38.5</v>
      </c>
      <c r="M2386" s="74">
        <f t="shared" si="189"/>
        <v>38.99</v>
      </c>
      <c r="N2386" s="74"/>
    </row>
    <row r="2387" spans="1:14" x14ac:dyDescent="0.25">
      <c r="A2387">
        <v>2372</v>
      </c>
      <c r="B2387" s="225">
        <v>38056</v>
      </c>
      <c r="C2387" s="74">
        <v>5.57</v>
      </c>
      <c r="D2387" s="74">
        <v>5.68</v>
      </c>
      <c r="E2387" s="74">
        <v>5.5</v>
      </c>
      <c r="F2387" s="74">
        <v>5.57</v>
      </c>
      <c r="G2387" s="75">
        <v>2137600</v>
      </c>
      <c r="H2387" s="74">
        <v>38.99</v>
      </c>
      <c r="I2387" s="81">
        <f t="shared" si="185"/>
        <v>7</v>
      </c>
      <c r="J2387" s="74">
        <f t="shared" si="186"/>
        <v>38.99</v>
      </c>
      <c r="K2387" s="74">
        <f t="shared" si="187"/>
        <v>39.76</v>
      </c>
      <c r="L2387" s="74">
        <f t="shared" si="188"/>
        <v>38.5</v>
      </c>
      <c r="M2387" s="74">
        <f t="shared" si="189"/>
        <v>38.99</v>
      </c>
      <c r="N2387" s="74"/>
    </row>
    <row r="2388" spans="1:14" x14ac:dyDescent="0.25">
      <c r="A2388">
        <v>2373</v>
      </c>
      <c r="B2388" s="225">
        <v>38055</v>
      </c>
      <c r="C2388" s="74">
        <v>5.64</v>
      </c>
      <c r="D2388" s="74">
        <v>5.75</v>
      </c>
      <c r="E2388" s="74">
        <v>5.51</v>
      </c>
      <c r="F2388" s="74">
        <v>5.55</v>
      </c>
      <c r="G2388" s="75">
        <v>1523300</v>
      </c>
      <c r="H2388" s="74">
        <v>38.85</v>
      </c>
      <c r="I2388" s="81">
        <f t="shared" si="185"/>
        <v>7.0000000000000009</v>
      </c>
      <c r="J2388" s="74">
        <f t="shared" si="186"/>
        <v>39.479999999999997</v>
      </c>
      <c r="K2388" s="74">
        <f t="shared" si="187"/>
        <v>40.25</v>
      </c>
      <c r="L2388" s="74">
        <f t="shared" si="188"/>
        <v>38.57</v>
      </c>
      <c r="M2388" s="74">
        <f t="shared" si="189"/>
        <v>38.85</v>
      </c>
      <c r="N2388" s="74"/>
    </row>
    <row r="2389" spans="1:14" x14ac:dyDescent="0.25">
      <c r="A2389">
        <v>2374</v>
      </c>
      <c r="B2389" s="225">
        <v>38054</v>
      </c>
      <c r="C2389" s="74">
        <v>5.8</v>
      </c>
      <c r="D2389" s="74">
        <v>5.86</v>
      </c>
      <c r="E2389" s="74">
        <v>5.66</v>
      </c>
      <c r="F2389" s="74">
        <v>5.68</v>
      </c>
      <c r="G2389" s="75">
        <v>1611800</v>
      </c>
      <c r="H2389" s="74">
        <v>39.76</v>
      </c>
      <c r="I2389" s="81">
        <f t="shared" si="185"/>
        <v>7</v>
      </c>
      <c r="J2389" s="74">
        <f t="shared" si="186"/>
        <v>40.6</v>
      </c>
      <c r="K2389" s="74">
        <f t="shared" si="187"/>
        <v>41.02</v>
      </c>
      <c r="L2389" s="74">
        <f t="shared" si="188"/>
        <v>39.619999999999997</v>
      </c>
      <c r="M2389" s="74">
        <f t="shared" si="189"/>
        <v>39.76</v>
      </c>
      <c r="N2389" s="74"/>
    </row>
    <row r="2390" spans="1:14" x14ac:dyDescent="0.25">
      <c r="A2390">
        <v>2375</v>
      </c>
      <c r="B2390" s="225">
        <v>38051</v>
      </c>
      <c r="C2390" s="74">
        <v>5.81</v>
      </c>
      <c r="D2390" s="74">
        <v>5.92</v>
      </c>
      <c r="E2390" s="74">
        <v>5.8</v>
      </c>
      <c r="F2390" s="74">
        <v>5.81</v>
      </c>
      <c r="G2390" s="75">
        <v>1044600</v>
      </c>
      <c r="H2390" s="74">
        <v>40.67</v>
      </c>
      <c r="I2390" s="81">
        <f t="shared" si="185"/>
        <v>7.0000000000000009</v>
      </c>
      <c r="J2390" s="74">
        <f t="shared" si="186"/>
        <v>40.67</v>
      </c>
      <c r="K2390" s="74">
        <f t="shared" si="187"/>
        <v>41.44</v>
      </c>
      <c r="L2390" s="74">
        <f t="shared" si="188"/>
        <v>40.6</v>
      </c>
      <c r="M2390" s="74">
        <f t="shared" si="189"/>
        <v>40.67</v>
      </c>
      <c r="N2390" s="74"/>
    </row>
    <row r="2391" spans="1:14" x14ac:dyDescent="0.25">
      <c r="A2391">
        <v>2376</v>
      </c>
      <c r="B2391" s="225">
        <v>38050</v>
      </c>
      <c r="C2391" s="74">
        <v>5.85</v>
      </c>
      <c r="D2391" s="74">
        <v>5.95</v>
      </c>
      <c r="E2391" s="74">
        <v>5.81</v>
      </c>
      <c r="F2391" s="74">
        <v>5.91</v>
      </c>
      <c r="G2391" s="75">
        <v>1034300</v>
      </c>
      <c r="H2391" s="74">
        <v>41.37</v>
      </c>
      <c r="I2391" s="81">
        <f t="shared" si="185"/>
        <v>6.9999999999999991</v>
      </c>
      <c r="J2391" s="74">
        <f t="shared" si="186"/>
        <v>40.950000000000003</v>
      </c>
      <c r="K2391" s="74">
        <f t="shared" si="187"/>
        <v>41.65</v>
      </c>
      <c r="L2391" s="74">
        <f t="shared" si="188"/>
        <v>40.67</v>
      </c>
      <c r="M2391" s="74">
        <f t="shared" si="189"/>
        <v>41.37</v>
      </c>
      <c r="N2391" s="74"/>
    </row>
    <row r="2392" spans="1:14" x14ac:dyDescent="0.25">
      <c r="A2392">
        <v>2377</v>
      </c>
      <c r="B2392" s="225">
        <v>38049</v>
      </c>
      <c r="C2392" s="74">
        <v>5.89</v>
      </c>
      <c r="D2392" s="74">
        <v>5.99</v>
      </c>
      <c r="E2392" s="74">
        <v>5.81</v>
      </c>
      <c r="F2392" s="74">
        <v>5.82</v>
      </c>
      <c r="G2392" s="75">
        <v>1858000</v>
      </c>
      <c r="H2392" s="74">
        <v>40.74</v>
      </c>
      <c r="I2392" s="81">
        <f t="shared" si="185"/>
        <v>7</v>
      </c>
      <c r="J2392" s="74">
        <f t="shared" si="186"/>
        <v>41.23</v>
      </c>
      <c r="K2392" s="74">
        <f t="shared" si="187"/>
        <v>41.93</v>
      </c>
      <c r="L2392" s="74">
        <f t="shared" si="188"/>
        <v>40.67</v>
      </c>
      <c r="M2392" s="74">
        <f t="shared" si="189"/>
        <v>40.74</v>
      </c>
      <c r="N2392" s="74"/>
    </row>
    <row r="2393" spans="1:14" x14ac:dyDescent="0.25">
      <c r="A2393">
        <v>2378</v>
      </c>
      <c r="B2393" s="225">
        <v>38048</v>
      </c>
      <c r="C2393" s="74">
        <v>5.83</v>
      </c>
      <c r="D2393" s="74">
        <v>5.89</v>
      </c>
      <c r="E2393" s="74">
        <v>5.78</v>
      </c>
      <c r="F2393" s="74">
        <v>5.82</v>
      </c>
      <c r="G2393" s="75">
        <v>981300</v>
      </c>
      <c r="H2393" s="74">
        <v>40.74</v>
      </c>
      <c r="I2393" s="81">
        <f t="shared" si="185"/>
        <v>7</v>
      </c>
      <c r="J2393" s="74">
        <f t="shared" si="186"/>
        <v>40.81</v>
      </c>
      <c r="K2393" s="74">
        <f t="shared" si="187"/>
        <v>41.23</v>
      </c>
      <c r="L2393" s="74">
        <f t="shared" si="188"/>
        <v>40.46</v>
      </c>
      <c r="M2393" s="74">
        <f t="shared" si="189"/>
        <v>40.74</v>
      </c>
      <c r="N2393" s="74"/>
    </row>
    <row r="2394" spans="1:14" x14ac:dyDescent="0.25">
      <c r="A2394">
        <v>2379</v>
      </c>
      <c r="B2394" s="225">
        <v>38047</v>
      </c>
      <c r="C2394" s="74">
        <v>5.8</v>
      </c>
      <c r="D2394" s="74">
        <v>5.87</v>
      </c>
      <c r="E2394" s="74">
        <v>5.73</v>
      </c>
      <c r="F2394" s="74">
        <v>5.8</v>
      </c>
      <c r="G2394" s="75">
        <v>1403000</v>
      </c>
      <c r="H2394" s="74">
        <v>40.6</v>
      </c>
      <c r="I2394" s="81">
        <f t="shared" si="185"/>
        <v>7.0000000000000009</v>
      </c>
      <c r="J2394" s="74">
        <f t="shared" si="186"/>
        <v>40.6</v>
      </c>
      <c r="K2394" s="74">
        <f t="shared" si="187"/>
        <v>41.09</v>
      </c>
      <c r="L2394" s="74">
        <f t="shared" si="188"/>
        <v>40.11</v>
      </c>
      <c r="M2394" s="74">
        <f t="shared" si="189"/>
        <v>40.6</v>
      </c>
      <c r="N2394" s="74"/>
    </row>
    <row r="2395" spans="1:14" x14ac:dyDescent="0.25">
      <c r="A2395">
        <v>2380</v>
      </c>
      <c r="B2395" s="225">
        <v>38044</v>
      </c>
      <c r="C2395" s="74">
        <v>5.84</v>
      </c>
      <c r="D2395" s="74">
        <v>5.85</v>
      </c>
      <c r="E2395" s="74">
        <v>5.7</v>
      </c>
      <c r="F2395" s="74">
        <v>5.73</v>
      </c>
      <c r="G2395" s="75">
        <v>1443500</v>
      </c>
      <c r="H2395" s="74">
        <v>40.11</v>
      </c>
      <c r="I2395" s="81">
        <f t="shared" si="185"/>
        <v>6.9999999999999991</v>
      </c>
      <c r="J2395" s="74">
        <f t="shared" si="186"/>
        <v>40.880000000000003</v>
      </c>
      <c r="K2395" s="74">
        <f t="shared" si="187"/>
        <v>40.950000000000003</v>
      </c>
      <c r="L2395" s="74">
        <f t="shared" si="188"/>
        <v>39.9</v>
      </c>
      <c r="M2395" s="74">
        <f t="shared" si="189"/>
        <v>40.11</v>
      </c>
      <c r="N2395" s="74"/>
    </row>
    <row r="2396" spans="1:14" x14ac:dyDescent="0.25">
      <c r="A2396">
        <v>2381</v>
      </c>
      <c r="B2396" s="225">
        <v>38043</v>
      </c>
      <c r="C2396" s="74">
        <v>5.73</v>
      </c>
      <c r="D2396" s="74">
        <v>5.82</v>
      </c>
      <c r="E2396" s="74">
        <v>5.63</v>
      </c>
      <c r="F2396" s="74">
        <v>5.74</v>
      </c>
      <c r="G2396" s="75">
        <v>1586200</v>
      </c>
      <c r="H2396" s="74">
        <v>40.18</v>
      </c>
      <c r="I2396" s="81">
        <f t="shared" si="185"/>
        <v>7</v>
      </c>
      <c r="J2396" s="74">
        <f t="shared" si="186"/>
        <v>40.11</v>
      </c>
      <c r="K2396" s="74">
        <f t="shared" si="187"/>
        <v>40.74</v>
      </c>
      <c r="L2396" s="74">
        <f t="shared" si="188"/>
        <v>39.409999999999997</v>
      </c>
      <c r="M2396" s="74">
        <f t="shared" si="189"/>
        <v>40.18</v>
      </c>
      <c r="N2396" s="74"/>
    </row>
    <row r="2397" spans="1:14" x14ac:dyDescent="0.25">
      <c r="A2397">
        <v>2382</v>
      </c>
      <c r="B2397" s="225">
        <v>38042</v>
      </c>
      <c r="C2397" s="74">
        <v>5.77</v>
      </c>
      <c r="D2397" s="74">
        <v>5.84</v>
      </c>
      <c r="E2397" s="74">
        <v>5.66</v>
      </c>
      <c r="F2397" s="74">
        <v>5.68</v>
      </c>
      <c r="G2397" s="75">
        <v>1931700</v>
      </c>
      <c r="H2397" s="74">
        <v>39.76</v>
      </c>
      <c r="I2397" s="81">
        <f t="shared" si="185"/>
        <v>7</v>
      </c>
      <c r="J2397" s="74">
        <f t="shared" si="186"/>
        <v>40.39</v>
      </c>
      <c r="K2397" s="74">
        <f t="shared" si="187"/>
        <v>40.880000000000003</v>
      </c>
      <c r="L2397" s="74">
        <f t="shared" si="188"/>
        <v>39.619999999999997</v>
      </c>
      <c r="M2397" s="74">
        <f t="shared" si="189"/>
        <v>39.76</v>
      </c>
      <c r="N2397" s="74"/>
    </row>
    <row r="2398" spans="1:14" x14ac:dyDescent="0.25">
      <c r="A2398">
        <v>2383</v>
      </c>
      <c r="B2398" s="225">
        <v>38041</v>
      </c>
      <c r="C2398" s="74">
        <v>5.89</v>
      </c>
      <c r="D2398" s="74">
        <v>5.91</v>
      </c>
      <c r="E2398" s="74">
        <v>5.61</v>
      </c>
      <c r="F2398" s="74">
        <v>5.69</v>
      </c>
      <c r="G2398" s="75">
        <v>3326700</v>
      </c>
      <c r="H2398" s="74">
        <v>39.83</v>
      </c>
      <c r="I2398" s="81">
        <f t="shared" si="185"/>
        <v>6.9999999999999991</v>
      </c>
      <c r="J2398" s="74">
        <f t="shared" si="186"/>
        <v>41.23</v>
      </c>
      <c r="K2398" s="74">
        <f t="shared" si="187"/>
        <v>41.37</v>
      </c>
      <c r="L2398" s="74">
        <f t="shared" si="188"/>
        <v>39.270000000000003</v>
      </c>
      <c r="M2398" s="74">
        <f t="shared" si="189"/>
        <v>39.83</v>
      </c>
      <c r="N2398" s="74"/>
    </row>
    <row r="2399" spans="1:14" x14ac:dyDescent="0.25">
      <c r="A2399">
        <v>2384</v>
      </c>
      <c r="B2399" s="225">
        <v>38040</v>
      </c>
      <c r="C2399" s="74">
        <v>6.15</v>
      </c>
      <c r="D2399" s="74">
        <v>6.15</v>
      </c>
      <c r="E2399" s="74">
        <v>5.9</v>
      </c>
      <c r="F2399" s="74">
        <v>5.96</v>
      </c>
      <c r="G2399" s="75">
        <v>1758900</v>
      </c>
      <c r="H2399" s="74">
        <v>41.72</v>
      </c>
      <c r="I2399" s="81">
        <f t="shared" si="185"/>
        <v>7</v>
      </c>
      <c r="J2399" s="74">
        <f t="shared" si="186"/>
        <v>43.05</v>
      </c>
      <c r="K2399" s="74">
        <f t="shared" si="187"/>
        <v>43.05</v>
      </c>
      <c r="L2399" s="74">
        <f t="shared" si="188"/>
        <v>41.3</v>
      </c>
      <c r="M2399" s="74">
        <f t="shared" si="189"/>
        <v>41.72</v>
      </c>
      <c r="N2399" s="74"/>
    </row>
    <row r="2400" spans="1:14" x14ac:dyDescent="0.25">
      <c r="A2400">
        <v>2385</v>
      </c>
      <c r="B2400" s="225">
        <v>38037</v>
      </c>
      <c r="C2400" s="74">
        <v>6.27</v>
      </c>
      <c r="D2400" s="74">
        <v>6.28</v>
      </c>
      <c r="E2400" s="74">
        <v>6</v>
      </c>
      <c r="F2400" s="74">
        <v>6.06</v>
      </c>
      <c r="G2400" s="75">
        <v>1569200</v>
      </c>
      <c r="H2400" s="74">
        <v>42.42</v>
      </c>
      <c r="I2400" s="81">
        <f t="shared" si="185"/>
        <v>7.0000000000000009</v>
      </c>
      <c r="J2400" s="74">
        <f t="shared" si="186"/>
        <v>43.89</v>
      </c>
      <c r="K2400" s="74">
        <f t="shared" si="187"/>
        <v>43.96</v>
      </c>
      <c r="L2400" s="74">
        <f t="shared" si="188"/>
        <v>42</v>
      </c>
      <c r="M2400" s="74">
        <f t="shared" si="189"/>
        <v>42.42</v>
      </c>
      <c r="N2400" s="74"/>
    </row>
    <row r="2401" spans="1:14" x14ac:dyDescent="0.25">
      <c r="A2401">
        <v>2386</v>
      </c>
      <c r="B2401" s="225">
        <v>38036</v>
      </c>
      <c r="C2401" s="74">
        <v>6.23</v>
      </c>
      <c r="D2401" s="74">
        <v>6.4</v>
      </c>
      <c r="E2401" s="74">
        <v>6.11</v>
      </c>
      <c r="F2401" s="74">
        <v>6.17</v>
      </c>
      <c r="G2401" s="75">
        <v>3138900</v>
      </c>
      <c r="H2401" s="74">
        <v>43.19</v>
      </c>
      <c r="I2401" s="81">
        <f t="shared" si="185"/>
        <v>7</v>
      </c>
      <c r="J2401" s="74">
        <f t="shared" si="186"/>
        <v>43.61</v>
      </c>
      <c r="K2401" s="74">
        <f t="shared" si="187"/>
        <v>44.8</v>
      </c>
      <c r="L2401" s="74">
        <f t="shared" si="188"/>
        <v>42.77</v>
      </c>
      <c r="M2401" s="74">
        <f t="shared" si="189"/>
        <v>43.19</v>
      </c>
      <c r="N2401" s="74"/>
    </row>
    <row r="2402" spans="1:14" x14ac:dyDescent="0.25">
      <c r="A2402">
        <v>2387</v>
      </c>
      <c r="B2402" s="225">
        <v>38035</v>
      </c>
      <c r="C2402" s="74">
        <v>6.41</v>
      </c>
      <c r="D2402" s="74">
        <v>6.47</v>
      </c>
      <c r="E2402" s="74">
        <v>6.24</v>
      </c>
      <c r="F2402" s="74">
        <v>6.28</v>
      </c>
      <c r="G2402" s="75">
        <v>1988300</v>
      </c>
      <c r="H2402" s="74">
        <v>43.96</v>
      </c>
      <c r="I2402" s="81">
        <f t="shared" si="185"/>
        <v>7</v>
      </c>
      <c r="J2402" s="74">
        <f t="shared" si="186"/>
        <v>44.87</v>
      </c>
      <c r="K2402" s="74">
        <f t="shared" si="187"/>
        <v>45.29</v>
      </c>
      <c r="L2402" s="74">
        <f t="shared" si="188"/>
        <v>43.68</v>
      </c>
      <c r="M2402" s="74">
        <f t="shared" si="189"/>
        <v>43.96</v>
      </c>
      <c r="N2402" s="74"/>
    </row>
    <row r="2403" spans="1:14" x14ac:dyDescent="0.25">
      <c r="A2403">
        <v>2388</v>
      </c>
      <c r="B2403" s="225">
        <v>38034</v>
      </c>
      <c r="C2403" s="74">
        <v>6.16</v>
      </c>
      <c r="D2403" s="74">
        <v>6.55</v>
      </c>
      <c r="E2403" s="74">
        <v>6.11</v>
      </c>
      <c r="F2403" s="74">
        <v>6.41</v>
      </c>
      <c r="G2403" s="75">
        <v>4073100</v>
      </c>
      <c r="H2403" s="74">
        <v>44.87</v>
      </c>
      <c r="I2403" s="81">
        <f t="shared" si="185"/>
        <v>6.9999999999999991</v>
      </c>
      <c r="J2403" s="74">
        <f t="shared" si="186"/>
        <v>43.12</v>
      </c>
      <c r="K2403" s="74">
        <f t="shared" si="187"/>
        <v>45.85</v>
      </c>
      <c r="L2403" s="74">
        <f t="shared" si="188"/>
        <v>42.77</v>
      </c>
      <c r="M2403" s="74">
        <f t="shared" si="189"/>
        <v>44.87</v>
      </c>
      <c r="N2403" s="74"/>
    </row>
    <row r="2404" spans="1:14" x14ac:dyDescent="0.25">
      <c r="A2404">
        <v>2389</v>
      </c>
      <c r="B2404" s="225">
        <v>38030</v>
      </c>
      <c r="C2404" s="74">
        <v>6.15</v>
      </c>
      <c r="D2404" s="74">
        <v>6.16</v>
      </c>
      <c r="E2404" s="74">
        <v>5.91</v>
      </c>
      <c r="F2404" s="74">
        <v>6</v>
      </c>
      <c r="G2404" s="75">
        <v>1573300</v>
      </c>
      <c r="H2404" s="74">
        <v>42</v>
      </c>
      <c r="I2404" s="81">
        <f t="shared" si="185"/>
        <v>7</v>
      </c>
      <c r="J2404" s="74">
        <f t="shared" si="186"/>
        <v>43.05</v>
      </c>
      <c r="K2404" s="74">
        <f t="shared" si="187"/>
        <v>43.12</v>
      </c>
      <c r="L2404" s="74">
        <f t="shared" si="188"/>
        <v>41.37</v>
      </c>
      <c r="M2404" s="74">
        <f t="shared" si="189"/>
        <v>42</v>
      </c>
      <c r="N2404" s="74"/>
    </row>
    <row r="2405" spans="1:14" x14ac:dyDescent="0.25">
      <c r="A2405">
        <v>2390</v>
      </c>
      <c r="B2405" s="225">
        <v>38029</v>
      </c>
      <c r="C2405" s="74">
        <v>6.14</v>
      </c>
      <c r="D2405" s="74">
        <v>6.14</v>
      </c>
      <c r="E2405" s="74">
        <v>6.03</v>
      </c>
      <c r="F2405" s="74">
        <v>6.08</v>
      </c>
      <c r="G2405" s="75">
        <v>1124400</v>
      </c>
      <c r="H2405" s="74">
        <v>42.56</v>
      </c>
      <c r="I2405" s="81">
        <f t="shared" si="185"/>
        <v>7</v>
      </c>
      <c r="J2405" s="74">
        <f t="shared" si="186"/>
        <v>42.98</v>
      </c>
      <c r="K2405" s="74">
        <f t="shared" si="187"/>
        <v>42.98</v>
      </c>
      <c r="L2405" s="74">
        <f t="shared" si="188"/>
        <v>42.21</v>
      </c>
      <c r="M2405" s="74">
        <f t="shared" si="189"/>
        <v>42.56</v>
      </c>
      <c r="N2405" s="74"/>
    </row>
    <row r="2406" spans="1:14" x14ac:dyDescent="0.25">
      <c r="A2406">
        <v>2391</v>
      </c>
      <c r="B2406" s="225">
        <v>38028</v>
      </c>
      <c r="C2406" s="74">
        <v>6.12</v>
      </c>
      <c r="D2406" s="74">
        <v>6.15</v>
      </c>
      <c r="E2406" s="74">
        <v>6.05</v>
      </c>
      <c r="F2406" s="74">
        <v>6.12</v>
      </c>
      <c r="G2406" s="75">
        <v>1281100</v>
      </c>
      <c r="H2406" s="74">
        <v>42.84</v>
      </c>
      <c r="I2406" s="81">
        <f t="shared" si="185"/>
        <v>7</v>
      </c>
      <c r="J2406" s="74">
        <f t="shared" si="186"/>
        <v>42.84</v>
      </c>
      <c r="K2406" s="74">
        <f t="shared" si="187"/>
        <v>43.05</v>
      </c>
      <c r="L2406" s="74">
        <f t="shared" si="188"/>
        <v>42.35</v>
      </c>
      <c r="M2406" s="74">
        <f t="shared" si="189"/>
        <v>42.84</v>
      </c>
      <c r="N2406" s="74"/>
    </row>
    <row r="2407" spans="1:14" x14ac:dyDescent="0.25">
      <c r="A2407">
        <v>2392</v>
      </c>
      <c r="B2407" s="225">
        <v>38027</v>
      </c>
      <c r="C2407" s="74">
        <v>6.11</v>
      </c>
      <c r="D2407" s="74">
        <v>6.11</v>
      </c>
      <c r="E2407" s="74">
        <v>6.05</v>
      </c>
      <c r="F2407" s="74">
        <v>6.09</v>
      </c>
      <c r="G2407" s="75">
        <v>890400</v>
      </c>
      <c r="H2407" s="74">
        <v>42.63</v>
      </c>
      <c r="I2407" s="81">
        <f t="shared" si="185"/>
        <v>7.0000000000000009</v>
      </c>
      <c r="J2407" s="74">
        <f t="shared" si="186"/>
        <v>42.77</v>
      </c>
      <c r="K2407" s="74">
        <f t="shared" si="187"/>
        <v>42.77</v>
      </c>
      <c r="L2407" s="74">
        <f t="shared" si="188"/>
        <v>42.35</v>
      </c>
      <c r="M2407" s="74">
        <f t="shared" si="189"/>
        <v>42.63</v>
      </c>
      <c r="N2407" s="74"/>
    </row>
    <row r="2408" spans="1:14" x14ac:dyDescent="0.25">
      <c r="A2408">
        <v>2393</v>
      </c>
      <c r="B2408" s="225">
        <v>38026</v>
      </c>
      <c r="C2408" s="74">
        <v>6.21</v>
      </c>
      <c r="D2408" s="74">
        <v>6.24</v>
      </c>
      <c r="E2408" s="74">
        <v>6.03</v>
      </c>
      <c r="F2408" s="74">
        <v>6.09</v>
      </c>
      <c r="G2408" s="75">
        <v>1651800</v>
      </c>
      <c r="H2408" s="74">
        <v>42.63</v>
      </c>
      <c r="I2408" s="81">
        <f t="shared" si="185"/>
        <v>7.0000000000000009</v>
      </c>
      <c r="J2408" s="74">
        <f t="shared" si="186"/>
        <v>43.47</v>
      </c>
      <c r="K2408" s="74">
        <f t="shared" si="187"/>
        <v>43.68</v>
      </c>
      <c r="L2408" s="74">
        <f t="shared" si="188"/>
        <v>42.21</v>
      </c>
      <c r="M2408" s="74">
        <f t="shared" si="189"/>
        <v>42.63</v>
      </c>
      <c r="N2408" s="74"/>
    </row>
    <row r="2409" spans="1:14" x14ac:dyDescent="0.25">
      <c r="A2409">
        <v>2394</v>
      </c>
      <c r="B2409" s="225">
        <v>38023</v>
      </c>
      <c r="C2409" s="74">
        <v>6.13</v>
      </c>
      <c r="D2409" s="74">
        <v>6.19</v>
      </c>
      <c r="E2409" s="74">
        <v>6.03</v>
      </c>
      <c r="F2409" s="74">
        <v>6.17</v>
      </c>
      <c r="G2409" s="75">
        <v>2136200</v>
      </c>
      <c r="H2409" s="74">
        <v>43.19</v>
      </c>
      <c r="I2409" s="81">
        <f t="shared" si="185"/>
        <v>7</v>
      </c>
      <c r="J2409" s="74">
        <f t="shared" si="186"/>
        <v>42.91</v>
      </c>
      <c r="K2409" s="74">
        <f t="shared" si="187"/>
        <v>43.33</v>
      </c>
      <c r="L2409" s="74">
        <f t="shared" si="188"/>
        <v>42.21</v>
      </c>
      <c r="M2409" s="74">
        <f t="shared" si="189"/>
        <v>43.19</v>
      </c>
      <c r="N2409" s="74"/>
    </row>
    <row r="2410" spans="1:14" x14ac:dyDescent="0.25">
      <c r="A2410">
        <v>2395</v>
      </c>
      <c r="B2410" s="225">
        <v>38022</v>
      </c>
      <c r="C2410" s="74">
        <v>6.11</v>
      </c>
      <c r="D2410" s="74">
        <v>6.19</v>
      </c>
      <c r="E2410" s="74">
        <v>5.95</v>
      </c>
      <c r="F2410" s="74">
        <v>6.04</v>
      </c>
      <c r="G2410" s="75">
        <v>2550400</v>
      </c>
      <c r="H2410" s="74">
        <v>42.28</v>
      </c>
      <c r="I2410" s="81">
        <f t="shared" si="185"/>
        <v>7</v>
      </c>
      <c r="J2410" s="74">
        <f t="shared" si="186"/>
        <v>42.77</v>
      </c>
      <c r="K2410" s="74">
        <f t="shared" si="187"/>
        <v>43.33</v>
      </c>
      <c r="L2410" s="74">
        <f t="shared" si="188"/>
        <v>41.65</v>
      </c>
      <c r="M2410" s="74">
        <f t="shared" si="189"/>
        <v>42.28</v>
      </c>
      <c r="N2410" s="74"/>
    </row>
    <row r="2411" spans="1:14" x14ac:dyDescent="0.25">
      <c r="A2411">
        <v>2396</v>
      </c>
      <c r="B2411" s="225">
        <v>38021</v>
      </c>
      <c r="C2411" s="74">
        <v>6.15</v>
      </c>
      <c r="D2411" s="74">
        <v>6.31</v>
      </c>
      <c r="E2411" s="74">
        <v>5.9</v>
      </c>
      <c r="F2411" s="74">
        <v>5.99</v>
      </c>
      <c r="G2411" s="75">
        <v>8128000</v>
      </c>
      <c r="H2411" s="74">
        <v>41.93</v>
      </c>
      <c r="I2411" s="81">
        <f t="shared" si="185"/>
        <v>7</v>
      </c>
      <c r="J2411" s="74">
        <f t="shared" si="186"/>
        <v>43.05</v>
      </c>
      <c r="K2411" s="74">
        <f t="shared" si="187"/>
        <v>44.17</v>
      </c>
      <c r="L2411" s="74">
        <f t="shared" si="188"/>
        <v>41.3</v>
      </c>
      <c r="M2411" s="74">
        <f t="shared" si="189"/>
        <v>41.93</v>
      </c>
      <c r="N2411" s="74"/>
    </row>
    <row r="2412" spans="1:14" x14ac:dyDescent="0.25">
      <c r="A2412">
        <v>2397</v>
      </c>
      <c r="B2412" s="225">
        <v>38020</v>
      </c>
      <c r="C2412" s="74">
        <v>7.3</v>
      </c>
      <c r="D2412" s="74">
        <v>7.34</v>
      </c>
      <c r="E2412" s="74">
        <v>7.22</v>
      </c>
      <c r="F2412" s="74">
        <v>7.29</v>
      </c>
      <c r="G2412" s="75">
        <v>1357300</v>
      </c>
      <c r="H2412" s="74">
        <v>51.03</v>
      </c>
      <c r="I2412" s="81">
        <f t="shared" si="185"/>
        <v>7</v>
      </c>
      <c r="J2412" s="74">
        <f t="shared" si="186"/>
        <v>51.1</v>
      </c>
      <c r="K2412" s="74">
        <f t="shared" si="187"/>
        <v>51.38</v>
      </c>
      <c r="L2412" s="74">
        <f t="shared" si="188"/>
        <v>50.54</v>
      </c>
      <c r="M2412" s="74">
        <f t="shared" si="189"/>
        <v>51.03</v>
      </c>
      <c r="N2412" s="74"/>
    </row>
    <row r="2413" spans="1:14" x14ac:dyDescent="0.25">
      <c r="A2413">
        <v>2398</v>
      </c>
      <c r="B2413" s="225">
        <v>38019</v>
      </c>
      <c r="C2413" s="74">
        <v>7.37</v>
      </c>
      <c r="D2413" s="74">
        <v>7.44</v>
      </c>
      <c r="E2413" s="74">
        <v>7.22</v>
      </c>
      <c r="F2413" s="74">
        <v>7.34</v>
      </c>
      <c r="G2413" s="75">
        <v>1328000</v>
      </c>
      <c r="H2413" s="74">
        <v>51.38</v>
      </c>
      <c r="I2413" s="81">
        <f t="shared" si="185"/>
        <v>7.0000000000000009</v>
      </c>
      <c r="J2413" s="74">
        <f t="shared" si="186"/>
        <v>51.59</v>
      </c>
      <c r="K2413" s="74">
        <f t="shared" si="187"/>
        <v>52.08</v>
      </c>
      <c r="L2413" s="74">
        <f t="shared" si="188"/>
        <v>50.54</v>
      </c>
      <c r="M2413" s="74">
        <f t="shared" si="189"/>
        <v>51.38</v>
      </c>
      <c r="N2413" s="74"/>
    </row>
    <row r="2414" spans="1:14" x14ac:dyDescent="0.25">
      <c r="A2414">
        <v>2399</v>
      </c>
      <c r="B2414" s="225">
        <v>38016</v>
      </c>
      <c r="C2414" s="74">
        <v>7.47</v>
      </c>
      <c r="D2414" s="74">
        <v>7.47</v>
      </c>
      <c r="E2414" s="74">
        <v>7.22</v>
      </c>
      <c r="F2414" s="74">
        <v>7.25</v>
      </c>
      <c r="G2414" s="75">
        <v>1329400</v>
      </c>
      <c r="H2414" s="74">
        <v>50.75</v>
      </c>
      <c r="I2414" s="81">
        <f t="shared" si="185"/>
        <v>7</v>
      </c>
      <c r="J2414" s="74">
        <f t="shared" si="186"/>
        <v>52.29</v>
      </c>
      <c r="K2414" s="74">
        <f t="shared" si="187"/>
        <v>52.29</v>
      </c>
      <c r="L2414" s="74">
        <f t="shared" si="188"/>
        <v>50.54</v>
      </c>
      <c r="M2414" s="74">
        <f t="shared" si="189"/>
        <v>50.75</v>
      </c>
      <c r="N2414" s="74"/>
    </row>
    <row r="2415" spans="1:14" x14ac:dyDescent="0.25">
      <c r="A2415">
        <v>2400</v>
      </c>
      <c r="B2415" s="225">
        <v>38015</v>
      </c>
      <c r="C2415" s="74">
        <v>7.34</v>
      </c>
      <c r="D2415" s="74">
        <v>7.34</v>
      </c>
      <c r="E2415" s="74">
        <v>6.89</v>
      </c>
      <c r="F2415" s="74">
        <v>7.14</v>
      </c>
      <c r="G2415" s="75">
        <v>1817700</v>
      </c>
      <c r="H2415" s="74">
        <v>49.98</v>
      </c>
      <c r="I2415" s="81">
        <f t="shared" si="185"/>
        <v>7</v>
      </c>
      <c r="J2415" s="74">
        <f t="shared" si="186"/>
        <v>51.38</v>
      </c>
      <c r="K2415" s="74">
        <f t="shared" si="187"/>
        <v>51.38</v>
      </c>
      <c r="L2415" s="74">
        <f t="shared" si="188"/>
        <v>48.23</v>
      </c>
      <c r="M2415" s="74">
        <f t="shared" si="189"/>
        <v>49.98</v>
      </c>
      <c r="N2415" s="74"/>
    </row>
    <row r="2416" spans="1:14" x14ac:dyDescent="0.25">
      <c r="A2416">
        <v>2401</v>
      </c>
      <c r="B2416" s="225">
        <v>38014</v>
      </c>
      <c r="C2416" s="74">
        <v>7.5</v>
      </c>
      <c r="D2416" s="74">
        <v>7.54</v>
      </c>
      <c r="E2416" s="74">
        <v>7.07</v>
      </c>
      <c r="F2416" s="74">
        <v>7.24</v>
      </c>
      <c r="G2416" s="75">
        <v>1095000</v>
      </c>
      <c r="H2416" s="74">
        <v>50.68</v>
      </c>
      <c r="I2416" s="81">
        <f t="shared" si="185"/>
        <v>7</v>
      </c>
      <c r="J2416" s="74">
        <f t="shared" si="186"/>
        <v>52.5</v>
      </c>
      <c r="K2416" s="74">
        <f t="shared" si="187"/>
        <v>52.78</v>
      </c>
      <c r="L2416" s="74">
        <f t="shared" si="188"/>
        <v>49.49</v>
      </c>
      <c r="M2416" s="74">
        <f t="shared" si="189"/>
        <v>50.68</v>
      </c>
      <c r="N2416" s="74"/>
    </row>
    <row r="2417" spans="1:14" x14ac:dyDescent="0.25">
      <c r="A2417">
        <v>2402</v>
      </c>
      <c r="B2417" s="225">
        <v>38013</v>
      </c>
      <c r="C2417" s="74">
        <v>7.73</v>
      </c>
      <c r="D2417" s="74">
        <v>7.73</v>
      </c>
      <c r="E2417" s="74">
        <v>7.36</v>
      </c>
      <c r="F2417" s="74">
        <v>7.38</v>
      </c>
      <c r="G2417" s="75">
        <v>1644200</v>
      </c>
      <c r="H2417" s="74">
        <v>51.66</v>
      </c>
      <c r="I2417" s="81">
        <f t="shared" si="185"/>
        <v>7</v>
      </c>
      <c r="J2417" s="74">
        <f t="shared" si="186"/>
        <v>54.11</v>
      </c>
      <c r="K2417" s="74">
        <f t="shared" si="187"/>
        <v>54.11</v>
      </c>
      <c r="L2417" s="74">
        <f t="shared" si="188"/>
        <v>51.52</v>
      </c>
      <c r="M2417" s="74">
        <f t="shared" si="189"/>
        <v>51.66</v>
      </c>
      <c r="N2417" s="74"/>
    </row>
    <row r="2418" spans="1:14" x14ac:dyDescent="0.25">
      <c r="A2418">
        <v>2403</v>
      </c>
      <c r="B2418" s="225">
        <v>38012</v>
      </c>
      <c r="C2418" s="74">
        <v>7.35</v>
      </c>
      <c r="D2418" s="74">
        <v>7.68</v>
      </c>
      <c r="E2418" s="74">
        <v>7.3</v>
      </c>
      <c r="F2418" s="74">
        <v>7.66</v>
      </c>
      <c r="G2418" s="75">
        <v>1880000</v>
      </c>
      <c r="H2418" s="74">
        <v>53.62</v>
      </c>
      <c r="I2418" s="81">
        <f t="shared" si="185"/>
        <v>6.9999999999999991</v>
      </c>
      <c r="J2418" s="74">
        <f t="shared" si="186"/>
        <v>51.45</v>
      </c>
      <c r="K2418" s="74">
        <f t="shared" si="187"/>
        <v>53.76</v>
      </c>
      <c r="L2418" s="74">
        <f t="shared" si="188"/>
        <v>51.1</v>
      </c>
      <c r="M2418" s="74">
        <f t="shared" si="189"/>
        <v>53.62</v>
      </c>
      <c r="N2418" s="74"/>
    </row>
    <row r="2419" spans="1:14" x14ac:dyDescent="0.25">
      <c r="A2419">
        <v>2404</v>
      </c>
      <c r="B2419" s="225">
        <v>38009</v>
      </c>
      <c r="C2419" s="74">
        <v>7.42</v>
      </c>
      <c r="D2419" s="74">
        <v>7.55</v>
      </c>
      <c r="E2419" s="74">
        <v>7.24</v>
      </c>
      <c r="F2419" s="74">
        <v>7.35</v>
      </c>
      <c r="G2419" s="75">
        <v>1625800</v>
      </c>
      <c r="H2419" s="74">
        <v>51.45</v>
      </c>
      <c r="I2419" s="81">
        <f t="shared" si="185"/>
        <v>7.0000000000000009</v>
      </c>
      <c r="J2419" s="74">
        <f t="shared" si="186"/>
        <v>51.94</v>
      </c>
      <c r="K2419" s="74">
        <f t="shared" si="187"/>
        <v>52.85</v>
      </c>
      <c r="L2419" s="74">
        <f t="shared" si="188"/>
        <v>50.68</v>
      </c>
      <c r="M2419" s="74">
        <f t="shared" si="189"/>
        <v>51.45</v>
      </c>
      <c r="N2419" s="74"/>
    </row>
    <row r="2420" spans="1:14" x14ac:dyDescent="0.25">
      <c r="A2420">
        <v>2405</v>
      </c>
      <c r="B2420" s="225">
        <v>38008</v>
      </c>
      <c r="C2420" s="74">
        <v>7.41</v>
      </c>
      <c r="D2420" s="74">
        <v>7.72</v>
      </c>
      <c r="E2420" s="74">
        <v>7.28</v>
      </c>
      <c r="F2420" s="74">
        <v>7.33</v>
      </c>
      <c r="G2420" s="75">
        <v>2334300</v>
      </c>
      <c r="H2420" s="74">
        <v>51.31</v>
      </c>
      <c r="I2420" s="81">
        <f t="shared" si="185"/>
        <v>7</v>
      </c>
      <c r="J2420" s="74">
        <f t="shared" si="186"/>
        <v>51.87</v>
      </c>
      <c r="K2420" s="74">
        <f t="shared" si="187"/>
        <v>54.04</v>
      </c>
      <c r="L2420" s="74">
        <f t="shared" si="188"/>
        <v>50.96</v>
      </c>
      <c r="M2420" s="74">
        <f t="shared" si="189"/>
        <v>51.31</v>
      </c>
      <c r="N2420" s="74"/>
    </row>
    <row r="2421" spans="1:14" x14ac:dyDescent="0.25">
      <c r="A2421">
        <v>2406</v>
      </c>
      <c r="B2421" s="225">
        <v>38007</v>
      </c>
      <c r="C2421" s="74">
        <v>7.54</v>
      </c>
      <c r="D2421" s="74">
        <v>7.75</v>
      </c>
      <c r="E2421" s="74">
        <v>7.45</v>
      </c>
      <c r="F2421" s="74">
        <v>7.65</v>
      </c>
      <c r="G2421" s="75">
        <v>2224600</v>
      </c>
      <c r="H2421" s="74">
        <v>53.55</v>
      </c>
      <c r="I2421" s="81">
        <f t="shared" si="185"/>
        <v>6.9999999999999991</v>
      </c>
      <c r="J2421" s="74">
        <f t="shared" si="186"/>
        <v>52.78</v>
      </c>
      <c r="K2421" s="74">
        <f t="shared" si="187"/>
        <v>54.25</v>
      </c>
      <c r="L2421" s="74">
        <f t="shared" si="188"/>
        <v>52.15</v>
      </c>
      <c r="M2421" s="74">
        <f t="shared" si="189"/>
        <v>53.55</v>
      </c>
      <c r="N2421" s="74"/>
    </row>
    <row r="2422" spans="1:14" x14ac:dyDescent="0.25">
      <c r="A2422">
        <v>2407</v>
      </c>
      <c r="B2422" s="225">
        <v>38006</v>
      </c>
      <c r="C2422" s="74">
        <v>8.0299999999999994</v>
      </c>
      <c r="D2422" s="74">
        <v>8.1300000000000008</v>
      </c>
      <c r="E2422" s="74">
        <v>7.61</v>
      </c>
      <c r="F2422" s="74">
        <v>7.96</v>
      </c>
      <c r="G2422" s="75">
        <v>3834800</v>
      </c>
      <c r="H2422" s="74">
        <v>55.72</v>
      </c>
      <c r="I2422" s="81">
        <f t="shared" si="185"/>
        <v>7</v>
      </c>
      <c r="J2422" s="74">
        <f t="shared" si="186"/>
        <v>56.21</v>
      </c>
      <c r="K2422" s="74">
        <f t="shared" si="187"/>
        <v>56.91</v>
      </c>
      <c r="L2422" s="74">
        <f t="shared" si="188"/>
        <v>53.27</v>
      </c>
      <c r="M2422" s="74">
        <f t="shared" si="189"/>
        <v>55.72</v>
      </c>
      <c r="N2422" s="74"/>
    </row>
    <row r="2423" spans="1:14" x14ac:dyDescent="0.25">
      <c r="A2423">
        <v>2408</v>
      </c>
      <c r="B2423" s="225">
        <v>38002</v>
      </c>
      <c r="C2423" s="74">
        <v>7.04</v>
      </c>
      <c r="D2423" s="74">
        <v>8.14</v>
      </c>
      <c r="E2423" s="74">
        <v>6.99</v>
      </c>
      <c r="F2423" s="74">
        <v>7.97</v>
      </c>
      <c r="G2423" s="75">
        <v>7135500</v>
      </c>
      <c r="H2423" s="74">
        <v>55.79</v>
      </c>
      <c r="I2423" s="81">
        <f t="shared" si="185"/>
        <v>7</v>
      </c>
      <c r="J2423" s="74">
        <f t="shared" si="186"/>
        <v>49.28</v>
      </c>
      <c r="K2423" s="74">
        <f t="shared" si="187"/>
        <v>56.98</v>
      </c>
      <c r="L2423" s="74">
        <f t="shared" si="188"/>
        <v>48.93</v>
      </c>
      <c r="M2423" s="74">
        <f t="shared" si="189"/>
        <v>55.79</v>
      </c>
      <c r="N2423" s="74"/>
    </row>
    <row r="2424" spans="1:14" x14ac:dyDescent="0.25">
      <c r="A2424">
        <v>2409</v>
      </c>
      <c r="B2424" s="225">
        <v>38001</v>
      </c>
      <c r="C2424" s="74">
        <v>6.76</v>
      </c>
      <c r="D2424" s="74">
        <v>6.77</v>
      </c>
      <c r="E2424" s="74">
        <v>6.59</v>
      </c>
      <c r="F2424" s="74">
        <v>6.71</v>
      </c>
      <c r="G2424" s="75">
        <v>1139200</v>
      </c>
      <c r="H2424" s="74">
        <v>46.97</v>
      </c>
      <c r="I2424" s="81">
        <f t="shared" si="185"/>
        <v>7</v>
      </c>
      <c r="J2424" s="74">
        <f t="shared" si="186"/>
        <v>47.32</v>
      </c>
      <c r="K2424" s="74">
        <f t="shared" si="187"/>
        <v>47.39</v>
      </c>
      <c r="L2424" s="74">
        <f t="shared" si="188"/>
        <v>46.13</v>
      </c>
      <c r="M2424" s="74">
        <f t="shared" si="189"/>
        <v>46.97</v>
      </c>
      <c r="N2424" s="74"/>
    </row>
    <row r="2425" spans="1:14" x14ac:dyDescent="0.25">
      <c r="A2425">
        <v>2410</v>
      </c>
      <c r="B2425" s="225">
        <v>38000</v>
      </c>
      <c r="C2425" s="74">
        <v>6.76</v>
      </c>
      <c r="D2425" s="74">
        <v>6.81</v>
      </c>
      <c r="E2425" s="74">
        <v>6.62</v>
      </c>
      <c r="F2425" s="74">
        <v>6.8</v>
      </c>
      <c r="G2425" s="75">
        <v>1061000</v>
      </c>
      <c r="H2425" s="74">
        <v>47.6</v>
      </c>
      <c r="I2425" s="81">
        <f t="shared" si="185"/>
        <v>7</v>
      </c>
      <c r="J2425" s="74">
        <f t="shared" si="186"/>
        <v>47.32</v>
      </c>
      <c r="K2425" s="74">
        <f t="shared" si="187"/>
        <v>47.67</v>
      </c>
      <c r="L2425" s="74">
        <f t="shared" si="188"/>
        <v>46.34</v>
      </c>
      <c r="M2425" s="74">
        <f t="shared" si="189"/>
        <v>47.6</v>
      </c>
      <c r="N2425" s="74"/>
    </row>
    <row r="2426" spans="1:14" x14ac:dyDescent="0.25">
      <c r="A2426">
        <v>2411</v>
      </c>
      <c r="B2426" s="225">
        <v>37999</v>
      </c>
      <c r="C2426" s="74">
        <v>6.95</v>
      </c>
      <c r="D2426" s="74">
        <v>6.97</v>
      </c>
      <c r="E2426" s="74">
        <v>6.66</v>
      </c>
      <c r="F2426" s="74">
        <v>6.67</v>
      </c>
      <c r="G2426" s="75">
        <v>1690600</v>
      </c>
      <c r="H2426" s="74">
        <v>46.69</v>
      </c>
      <c r="I2426" s="81">
        <f t="shared" si="185"/>
        <v>7</v>
      </c>
      <c r="J2426" s="74">
        <f t="shared" si="186"/>
        <v>48.65</v>
      </c>
      <c r="K2426" s="74">
        <f t="shared" si="187"/>
        <v>48.79</v>
      </c>
      <c r="L2426" s="74">
        <f t="shared" si="188"/>
        <v>46.62</v>
      </c>
      <c r="M2426" s="74">
        <f t="shared" si="189"/>
        <v>46.69</v>
      </c>
      <c r="N2426" s="74"/>
    </row>
    <row r="2427" spans="1:14" x14ac:dyDescent="0.25">
      <c r="A2427">
        <v>2412</v>
      </c>
      <c r="B2427" s="225">
        <v>37998</v>
      </c>
      <c r="C2427" s="74">
        <v>6.98</v>
      </c>
      <c r="D2427" s="74">
        <v>7.01</v>
      </c>
      <c r="E2427" s="74">
        <v>6.8</v>
      </c>
      <c r="F2427" s="74">
        <v>6.99</v>
      </c>
      <c r="G2427" s="75">
        <v>1916200</v>
      </c>
      <c r="H2427" s="74">
        <v>48.93</v>
      </c>
      <c r="I2427" s="81">
        <f t="shared" si="185"/>
        <v>7</v>
      </c>
      <c r="J2427" s="74">
        <f t="shared" si="186"/>
        <v>48.86</v>
      </c>
      <c r="K2427" s="74">
        <f t="shared" si="187"/>
        <v>49.07</v>
      </c>
      <c r="L2427" s="74">
        <f t="shared" si="188"/>
        <v>47.6</v>
      </c>
      <c r="M2427" s="74">
        <f t="shared" si="189"/>
        <v>48.93</v>
      </c>
      <c r="N2427" s="74"/>
    </row>
    <row r="2428" spans="1:14" x14ac:dyDescent="0.25">
      <c r="A2428">
        <v>2413</v>
      </c>
      <c r="B2428" s="225">
        <v>37995</v>
      </c>
      <c r="C2428" s="74">
        <v>7.05</v>
      </c>
      <c r="D2428" s="74">
        <v>7.14</v>
      </c>
      <c r="E2428" s="74">
        <v>6.86</v>
      </c>
      <c r="F2428" s="74">
        <v>6.96</v>
      </c>
      <c r="G2428" s="75">
        <v>2364500</v>
      </c>
      <c r="H2428" s="74">
        <v>48.72</v>
      </c>
      <c r="I2428" s="81">
        <f t="shared" si="185"/>
        <v>7</v>
      </c>
      <c r="J2428" s="74">
        <f t="shared" si="186"/>
        <v>49.35</v>
      </c>
      <c r="K2428" s="74">
        <f t="shared" si="187"/>
        <v>49.98</v>
      </c>
      <c r="L2428" s="74">
        <f t="shared" si="188"/>
        <v>48.02</v>
      </c>
      <c r="M2428" s="74">
        <f t="shared" si="189"/>
        <v>48.72</v>
      </c>
      <c r="N2428" s="74"/>
    </row>
    <row r="2429" spans="1:14" x14ac:dyDescent="0.25">
      <c r="A2429">
        <v>2414</v>
      </c>
      <c r="B2429" s="225">
        <v>37994</v>
      </c>
      <c r="C2429" s="74">
        <v>6.93</v>
      </c>
      <c r="D2429" s="74">
        <v>7.2</v>
      </c>
      <c r="E2429" s="74">
        <v>6.76</v>
      </c>
      <c r="F2429" s="74">
        <v>7.15</v>
      </c>
      <c r="G2429" s="75">
        <v>2845500</v>
      </c>
      <c r="H2429" s="74">
        <v>50.05</v>
      </c>
      <c r="I2429" s="81">
        <f t="shared" si="185"/>
        <v>6.9999999999999991</v>
      </c>
      <c r="J2429" s="74">
        <f t="shared" si="186"/>
        <v>48.51</v>
      </c>
      <c r="K2429" s="74">
        <f t="shared" si="187"/>
        <v>50.4</v>
      </c>
      <c r="L2429" s="74">
        <f t="shared" si="188"/>
        <v>47.32</v>
      </c>
      <c r="M2429" s="74">
        <f t="shared" si="189"/>
        <v>50.05</v>
      </c>
      <c r="N2429" s="74"/>
    </row>
    <row r="2430" spans="1:14" x14ac:dyDescent="0.25">
      <c r="A2430">
        <v>2415</v>
      </c>
      <c r="B2430" s="225">
        <v>37993</v>
      </c>
      <c r="C2430" s="74">
        <v>6.69</v>
      </c>
      <c r="D2430" s="74">
        <v>6.7</v>
      </c>
      <c r="E2430" s="74">
        <v>6.52</v>
      </c>
      <c r="F2430" s="74">
        <v>6.64</v>
      </c>
      <c r="G2430" s="75">
        <v>1285200</v>
      </c>
      <c r="H2430" s="74">
        <v>46.48</v>
      </c>
      <c r="I2430" s="81">
        <f t="shared" si="185"/>
        <v>7</v>
      </c>
      <c r="J2430" s="74">
        <f t="shared" si="186"/>
        <v>46.83</v>
      </c>
      <c r="K2430" s="74">
        <f t="shared" si="187"/>
        <v>46.9</v>
      </c>
      <c r="L2430" s="74">
        <f t="shared" si="188"/>
        <v>45.64</v>
      </c>
      <c r="M2430" s="74">
        <f t="shared" si="189"/>
        <v>46.48</v>
      </c>
      <c r="N2430" s="74"/>
    </row>
    <row r="2431" spans="1:14" x14ac:dyDescent="0.25">
      <c r="A2431">
        <v>2416</v>
      </c>
      <c r="B2431" s="225">
        <v>37992</v>
      </c>
      <c r="C2431" s="74">
        <v>6.62</v>
      </c>
      <c r="D2431" s="74">
        <v>6.72</v>
      </c>
      <c r="E2431" s="74">
        <v>6.56</v>
      </c>
      <c r="F2431" s="74">
        <v>6.68</v>
      </c>
      <c r="G2431" s="75">
        <v>1102900</v>
      </c>
      <c r="H2431" s="74">
        <v>46.76</v>
      </c>
      <c r="I2431" s="81">
        <f t="shared" si="185"/>
        <v>7</v>
      </c>
      <c r="J2431" s="74">
        <f t="shared" si="186"/>
        <v>46.34</v>
      </c>
      <c r="K2431" s="74">
        <f t="shared" si="187"/>
        <v>47.04</v>
      </c>
      <c r="L2431" s="74">
        <f t="shared" si="188"/>
        <v>45.92</v>
      </c>
      <c r="M2431" s="74">
        <f t="shared" si="189"/>
        <v>46.76</v>
      </c>
      <c r="N2431" s="74"/>
    </row>
    <row r="2432" spans="1:14" x14ac:dyDescent="0.25">
      <c r="A2432">
        <v>2417</v>
      </c>
      <c r="B2432" s="225">
        <v>37991</v>
      </c>
      <c r="C2432" s="74">
        <v>6.74</v>
      </c>
      <c r="D2432" s="74">
        <v>6.79</v>
      </c>
      <c r="E2432" s="74">
        <v>6.62</v>
      </c>
      <c r="F2432" s="74">
        <v>6.68</v>
      </c>
      <c r="G2432" s="75">
        <v>1496000</v>
      </c>
      <c r="H2432" s="74">
        <v>46.76</v>
      </c>
      <c r="I2432" s="81">
        <f t="shared" si="185"/>
        <v>7</v>
      </c>
      <c r="J2432" s="74">
        <f t="shared" si="186"/>
        <v>47.18</v>
      </c>
      <c r="K2432" s="74">
        <f t="shared" si="187"/>
        <v>47.53</v>
      </c>
      <c r="L2432" s="74">
        <f t="shared" si="188"/>
        <v>46.34</v>
      </c>
      <c r="M2432" s="74">
        <f t="shared" si="189"/>
        <v>46.76</v>
      </c>
      <c r="N2432" s="74"/>
    </row>
    <row r="2433" spans="1:14" x14ac:dyDescent="0.25">
      <c r="A2433">
        <v>2418</v>
      </c>
      <c r="B2433" s="225">
        <v>37988</v>
      </c>
      <c r="C2433" s="74">
        <v>6.75</v>
      </c>
      <c r="D2433" s="74">
        <v>6.79</v>
      </c>
      <c r="E2433" s="74">
        <v>6.6</v>
      </c>
      <c r="F2433" s="74">
        <v>6.67</v>
      </c>
      <c r="G2433" s="75">
        <v>1487100</v>
      </c>
      <c r="H2433" s="74">
        <v>46.69</v>
      </c>
      <c r="I2433" s="81">
        <f t="shared" si="185"/>
        <v>7</v>
      </c>
      <c r="J2433" s="74">
        <f t="shared" si="186"/>
        <v>47.25</v>
      </c>
      <c r="K2433" s="74">
        <f t="shared" si="187"/>
        <v>47.53</v>
      </c>
      <c r="L2433" s="74">
        <f t="shared" si="188"/>
        <v>46.2</v>
      </c>
      <c r="M2433" s="74">
        <f t="shared" si="189"/>
        <v>46.69</v>
      </c>
      <c r="N2433" s="74"/>
    </row>
    <row r="2434" spans="1:14" x14ac:dyDescent="0.25">
      <c r="A2434">
        <v>2419</v>
      </c>
      <c r="B2434" s="225">
        <v>37986</v>
      </c>
      <c r="C2434" s="74">
        <v>6.4</v>
      </c>
      <c r="D2434" s="74">
        <v>6.67</v>
      </c>
      <c r="E2434" s="74">
        <v>6.35</v>
      </c>
      <c r="F2434" s="74">
        <v>6.56</v>
      </c>
      <c r="G2434" s="75">
        <v>3619000</v>
      </c>
      <c r="H2434" s="74">
        <v>45.92</v>
      </c>
      <c r="I2434" s="81">
        <f t="shared" si="185"/>
        <v>7.0000000000000009</v>
      </c>
      <c r="J2434" s="74">
        <f t="shared" si="186"/>
        <v>44.8</v>
      </c>
      <c r="K2434" s="74">
        <f t="shared" si="187"/>
        <v>46.69</v>
      </c>
      <c r="L2434" s="74">
        <f t="shared" si="188"/>
        <v>44.45</v>
      </c>
      <c r="M2434" s="74">
        <f t="shared" si="189"/>
        <v>45.92</v>
      </c>
      <c r="N2434" s="74"/>
    </row>
    <row r="2435" spans="1:14" x14ac:dyDescent="0.25">
      <c r="A2435">
        <v>2420</v>
      </c>
      <c r="B2435" s="225">
        <v>37985</v>
      </c>
      <c r="C2435" s="74">
        <v>6.08</v>
      </c>
      <c r="D2435" s="74">
        <v>6.19</v>
      </c>
      <c r="E2435" s="74">
        <v>6.06</v>
      </c>
      <c r="F2435" s="74">
        <v>6.1</v>
      </c>
      <c r="G2435" s="75">
        <v>885800</v>
      </c>
      <c r="H2435" s="74">
        <v>42.7</v>
      </c>
      <c r="I2435" s="81">
        <f t="shared" si="185"/>
        <v>7.0000000000000009</v>
      </c>
      <c r="J2435" s="74">
        <f t="shared" si="186"/>
        <v>42.56</v>
      </c>
      <c r="K2435" s="74">
        <f t="shared" si="187"/>
        <v>43.33</v>
      </c>
      <c r="L2435" s="74">
        <f t="shared" si="188"/>
        <v>42.42</v>
      </c>
      <c r="M2435" s="74">
        <f t="shared" si="189"/>
        <v>42.7</v>
      </c>
      <c r="N2435" s="74"/>
    </row>
    <row r="2436" spans="1:14" x14ac:dyDescent="0.25">
      <c r="A2436">
        <v>2421</v>
      </c>
      <c r="B2436" s="225">
        <v>37984</v>
      </c>
      <c r="C2436" s="74">
        <v>6.15</v>
      </c>
      <c r="D2436" s="74">
        <v>6.21</v>
      </c>
      <c r="E2436" s="74">
        <v>6.07</v>
      </c>
      <c r="F2436" s="74">
        <v>6.13</v>
      </c>
      <c r="G2436" s="75">
        <v>774900</v>
      </c>
      <c r="H2436" s="74">
        <v>42.91</v>
      </c>
      <c r="I2436" s="81">
        <f t="shared" si="185"/>
        <v>7</v>
      </c>
      <c r="J2436" s="74">
        <f t="shared" si="186"/>
        <v>43.05</v>
      </c>
      <c r="K2436" s="74">
        <f t="shared" si="187"/>
        <v>43.47</v>
      </c>
      <c r="L2436" s="74">
        <f t="shared" si="188"/>
        <v>42.49</v>
      </c>
      <c r="M2436" s="74">
        <f t="shared" si="189"/>
        <v>42.91</v>
      </c>
      <c r="N2436" s="74"/>
    </row>
    <row r="2437" spans="1:14" x14ac:dyDescent="0.25">
      <c r="A2437">
        <v>2422</v>
      </c>
      <c r="B2437" s="225">
        <v>37981</v>
      </c>
      <c r="C2437" s="74">
        <v>6.12</v>
      </c>
      <c r="D2437" s="74">
        <v>6.16</v>
      </c>
      <c r="E2437" s="74">
        <v>6.1</v>
      </c>
      <c r="F2437" s="74">
        <v>6.16</v>
      </c>
      <c r="G2437" s="75">
        <v>360200</v>
      </c>
      <c r="H2437" s="74">
        <v>43.12</v>
      </c>
      <c r="I2437" s="81">
        <f t="shared" si="185"/>
        <v>6.9999999999999991</v>
      </c>
      <c r="J2437" s="74">
        <f t="shared" si="186"/>
        <v>42.84</v>
      </c>
      <c r="K2437" s="74">
        <f t="shared" si="187"/>
        <v>43.12</v>
      </c>
      <c r="L2437" s="74">
        <f t="shared" si="188"/>
        <v>42.7</v>
      </c>
      <c r="M2437" s="74">
        <f t="shared" si="189"/>
        <v>43.12</v>
      </c>
      <c r="N2437" s="74"/>
    </row>
    <row r="2438" spans="1:14" x14ac:dyDescent="0.25">
      <c r="A2438">
        <v>2423</v>
      </c>
      <c r="B2438" s="225">
        <v>37979</v>
      </c>
      <c r="C2438" s="74">
        <v>6.05</v>
      </c>
      <c r="D2438" s="74">
        <v>6.12</v>
      </c>
      <c r="E2438" s="74">
        <v>6.04</v>
      </c>
      <c r="F2438" s="74">
        <v>6.09</v>
      </c>
      <c r="G2438" s="75">
        <v>329400</v>
      </c>
      <c r="H2438" s="74">
        <v>42.63</v>
      </c>
      <c r="I2438" s="81">
        <f t="shared" si="185"/>
        <v>7.0000000000000009</v>
      </c>
      <c r="J2438" s="74">
        <f t="shared" si="186"/>
        <v>42.35</v>
      </c>
      <c r="K2438" s="74">
        <f t="shared" si="187"/>
        <v>42.84</v>
      </c>
      <c r="L2438" s="74">
        <f t="shared" si="188"/>
        <v>42.28</v>
      </c>
      <c r="M2438" s="74">
        <f t="shared" si="189"/>
        <v>42.63</v>
      </c>
      <c r="N2438" s="74"/>
    </row>
    <row r="2439" spans="1:14" x14ac:dyDescent="0.25">
      <c r="A2439">
        <v>2424</v>
      </c>
      <c r="B2439" s="225">
        <v>37978</v>
      </c>
      <c r="C2439" s="74">
        <v>6.04</v>
      </c>
      <c r="D2439" s="74">
        <v>6.15</v>
      </c>
      <c r="E2439" s="74">
        <v>6.01</v>
      </c>
      <c r="F2439" s="74">
        <v>6.1</v>
      </c>
      <c r="G2439" s="75">
        <v>1515100</v>
      </c>
      <c r="H2439" s="74">
        <v>42.7</v>
      </c>
      <c r="I2439" s="81">
        <f t="shared" si="185"/>
        <v>7.0000000000000009</v>
      </c>
      <c r="J2439" s="74">
        <f t="shared" si="186"/>
        <v>42.28</v>
      </c>
      <c r="K2439" s="74">
        <f t="shared" si="187"/>
        <v>43.05</v>
      </c>
      <c r="L2439" s="74">
        <f t="shared" si="188"/>
        <v>42.07</v>
      </c>
      <c r="M2439" s="74">
        <f t="shared" si="189"/>
        <v>42.7</v>
      </c>
      <c r="N2439" s="74"/>
    </row>
    <row r="2440" spans="1:14" x14ac:dyDescent="0.25">
      <c r="A2440">
        <v>2425</v>
      </c>
      <c r="B2440" s="225">
        <v>37977</v>
      </c>
      <c r="C2440" s="74">
        <v>5.96</v>
      </c>
      <c r="D2440" s="74">
        <v>6.1</v>
      </c>
      <c r="E2440" s="74">
        <v>5.95</v>
      </c>
      <c r="F2440" s="74">
        <v>6.04</v>
      </c>
      <c r="G2440" s="75">
        <v>1202900</v>
      </c>
      <c r="H2440" s="74">
        <v>42.28</v>
      </c>
      <c r="I2440" s="81">
        <f t="shared" si="185"/>
        <v>7</v>
      </c>
      <c r="J2440" s="74">
        <f t="shared" si="186"/>
        <v>41.72</v>
      </c>
      <c r="K2440" s="74">
        <f t="shared" si="187"/>
        <v>42.7</v>
      </c>
      <c r="L2440" s="74">
        <f t="shared" si="188"/>
        <v>41.65</v>
      </c>
      <c r="M2440" s="74">
        <f t="shared" si="189"/>
        <v>42.28</v>
      </c>
      <c r="N2440" s="74"/>
    </row>
    <row r="2441" spans="1:14" x14ac:dyDescent="0.25">
      <c r="A2441">
        <v>2426</v>
      </c>
      <c r="B2441" s="225">
        <v>37974</v>
      </c>
      <c r="C2441" s="74">
        <v>6.05</v>
      </c>
      <c r="D2441" s="74">
        <v>6.15</v>
      </c>
      <c r="E2441" s="74">
        <v>5.75</v>
      </c>
      <c r="F2441" s="74">
        <v>5.95</v>
      </c>
      <c r="G2441" s="75">
        <v>3663600</v>
      </c>
      <c r="H2441" s="74">
        <v>41.65</v>
      </c>
      <c r="I2441" s="81">
        <f t="shared" si="185"/>
        <v>6.9999999999999991</v>
      </c>
      <c r="J2441" s="74">
        <f t="shared" si="186"/>
        <v>42.35</v>
      </c>
      <c r="K2441" s="74">
        <f t="shared" si="187"/>
        <v>43.05</v>
      </c>
      <c r="L2441" s="74">
        <f t="shared" si="188"/>
        <v>40.25</v>
      </c>
      <c r="M2441" s="74">
        <f t="shared" si="189"/>
        <v>41.65</v>
      </c>
      <c r="N2441" s="74"/>
    </row>
    <row r="2442" spans="1:14" x14ac:dyDescent="0.25">
      <c r="A2442">
        <v>2427</v>
      </c>
      <c r="B2442" s="225">
        <v>37973</v>
      </c>
      <c r="C2442" s="74">
        <v>5.94</v>
      </c>
      <c r="D2442" s="74">
        <v>6.1</v>
      </c>
      <c r="E2442" s="74">
        <v>5.92</v>
      </c>
      <c r="F2442" s="74">
        <v>6.1</v>
      </c>
      <c r="G2442" s="75">
        <v>1760000</v>
      </c>
      <c r="H2442" s="74">
        <v>42.7</v>
      </c>
      <c r="I2442" s="81">
        <f t="shared" si="185"/>
        <v>7.0000000000000009</v>
      </c>
      <c r="J2442" s="74">
        <f t="shared" si="186"/>
        <v>41.58</v>
      </c>
      <c r="K2442" s="74">
        <f t="shared" si="187"/>
        <v>42.7</v>
      </c>
      <c r="L2442" s="74">
        <f t="shared" si="188"/>
        <v>41.44</v>
      </c>
      <c r="M2442" s="74">
        <f t="shared" si="189"/>
        <v>42.7</v>
      </c>
      <c r="N2442" s="74"/>
    </row>
    <row r="2443" spans="1:14" x14ac:dyDescent="0.25">
      <c r="A2443">
        <v>2428</v>
      </c>
      <c r="B2443" s="225">
        <v>37972</v>
      </c>
      <c r="C2443" s="74">
        <v>5.92</v>
      </c>
      <c r="D2443" s="74">
        <v>5.96</v>
      </c>
      <c r="E2443" s="74">
        <v>5.82</v>
      </c>
      <c r="F2443" s="74">
        <v>5.89</v>
      </c>
      <c r="G2443" s="75">
        <v>1322400</v>
      </c>
      <c r="H2443" s="74">
        <v>41.23</v>
      </c>
      <c r="I2443" s="81">
        <f t="shared" si="185"/>
        <v>7</v>
      </c>
      <c r="J2443" s="74">
        <f t="shared" si="186"/>
        <v>41.44</v>
      </c>
      <c r="K2443" s="74">
        <f t="shared" si="187"/>
        <v>41.72</v>
      </c>
      <c r="L2443" s="74">
        <f t="shared" si="188"/>
        <v>40.74</v>
      </c>
      <c r="M2443" s="74">
        <f t="shared" si="189"/>
        <v>41.23</v>
      </c>
      <c r="N2443" s="74"/>
    </row>
    <row r="2444" spans="1:14" x14ac:dyDescent="0.25">
      <c r="A2444">
        <v>2429</v>
      </c>
      <c r="B2444" s="225">
        <v>37971</v>
      </c>
      <c r="C2444" s="74">
        <v>5.86</v>
      </c>
      <c r="D2444" s="74">
        <v>5.98</v>
      </c>
      <c r="E2444" s="74">
        <v>5.81</v>
      </c>
      <c r="F2444" s="74">
        <v>5.94</v>
      </c>
      <c r="G2444" s="75">
        <v>1410100</v>
      </c>
      <c r="H2444" s="74">
        <v>41.58</v>
      </c>
      <c r="I2444" s="81">
        <f t="shared" si="185"/>
        <v>6.9999999999999991</v>
      </c>
      <c r="J2444" s="74">
        <f t="shared" si="186"/>
        <v>41.02</v>
      </c>
      <c r="K2444" s="74">
        <f t="shared" si="187"/>
        <v>41.86</v>
      </c>
      <c r="L2444" s="74">
        <f t="shared" si="188"/>
        <v>40.67</v>
      </c>
      <c r="M2444" s="74">
        <f t="shared" si="189"/>
        <v>41.58</v>
      </c>
      <c r="N2444" s="74"/>
    </row>
    <row r="2445" spans="1:14" x14ac:dyDescent="0.25">
      <c r="A2445">
        <v>2430</v>
      </c>
      <c r="B2445" s="225">
        <v>37970</v>
      </c>
      <c r="C2445" s="74">
        <v>6.08</v>
      </c>
      <c r="D2445" s="74">
        <v>6.2</v>
      </c>
      <c r="E2445" s="74">
        <v>5.8</v>
      </c>
      <c r="F2445" s="74">
        <v>5.83</v>
      </c>
      <c r="G2445" s="75">
        <v>3226500</v>
      </c>
      <c r="H2445" s="74">
        <v>40.81</v>
      </c>
      <c r="I2445" s="81">
        <f t="shared" si="185"/>
        <v>7</v>
      </c>
      <c r="J2445" s="74">
        <f t="shared" si="186"/>
        <v>42.56</v>
      </c>
      <c r="K2445" s="74">
        <f t="shared" si="187"/>
        <v>43.4</v>
      </c>
      <c r="L2445" s="74">
        <f t="shared" si="188"/>
        <v>40.6</v>
      </c>
      <c r="M2445" s="74">
        <f t="shared" si="189"/>
        <v>40.81</v>
      </c>
      <c r="N2445" s="74"/>
    </row>
    <row r="2446" spans="1:14" x14ac:dyDescent="0.25">
      <c r="A2446">
        <v>2431</v>
      </c>
      <c r="B2446" s="225">
        <v>37967</v>
      </c>
      <c r="C2446" s="74">
        <v>5.85</v>
      </c>
      <c r="D2446" s="74">
        <v>6.03</v>
      </c>
      <c r="E2446" s="74">
        <v>5.81</v>
      </c>
      <c r="F2446" s="74">
        <v>5.9</v>
      </c>
      <c r="G2446" s="75">
        <v>3199300</v>
      </c>
      <c r="H2446" s="74">
        <v>41.3</v>
      </c>
      <c r="I2446" s="81">
        <f t="shared" si="185"/>
        <v>6.9999999999999991</v>
      </c>
      <c r="J2446" s="74">
        <f t="shared" si="186"/>
        <v>40.950000000000003</v>
      </c>
      <c r="K2446" s="74">
        <f t="shared" si="187"/>
        <v>42.21</v>
      </c>
      <c r="L2446" s="74">
        <f t="shared" si="188"/>
        <v>40.67</v>
      </c>
      <c r="M2446" s="74">
        <f t="shared" si="189"/>
        <v>41.3</v>
      </c>
      <c r="N2446" s="74"/>
    </row>
    <row r="2447" spans="1:14" x14ac:dyDescent="0.25">
      <c r="A2447">
        <v>2432</v>
      </c>
      <c r="B2447" s="225">
        <v>37966</v>
      </c>
      <c r="C2447" s="74">
        <v>6.05</v>
      </c>
      <c r="D2447" s="74">
        <v>6.28</v>
      </c>
      <c r="E2447" s="74">
        <v>5.63</v>
      </c>
      <c r="F2447" s="74">
        <v>6.18</v>
      </c>
      <c r="G2447" s="75">
        <v>6256600</v>
      </c>
      <c r="H2447" s="74">
        <v>43.26</v>
      </c>
      <c r="I2447" s="81">
        <f t="shared" si="185"/>
        <v>7</v>
      </c>
      <c r="J2447" s="74">
        <f t="shared" si="186"/>
        <v>42.35</v>
      </c>
      <c r="K2447" s="74">
        <f t="shared" si="187"/>
        <v>43.96</v>
      </c>
      <c r="L2447" s="74">
        <f t="shared" si="188"/>
        <v>39.409999999999997</v>
      </c>
      <c r="M2447" s="74">
        <f t="shared" si="189"/>
        <v>43.26</v>
      </c>
      <c r="N2447" s="74"/>
    </row>
    <row r="2448" spans="1:14" x14ac:dyDescent="0.25">
      <c r="A2448">
        <v>2433</v>
      </c>
      <c r="B2448" s="225">
        <v>37965</v>
      </c>
      <c r="C2448" s="74">
        <v>6.53</v>
      </c>
      <c r="D2448" s="74">
        <v>6.63</v>
      </c>
      <c r="E2448" s="74">
        <v>6.14</v>
      </c>
      <c r="F2448" s="74">
        <v>6.35</v>
      </c>
      <c r="G2448" s="75">
        <v>2373400</v>
      </c>
      <c r="H2448" s="74">
        <v>44.45</v>
      </c>
      <c r="I2448" s="81">
        <f t="shared" si="185"/>
        <v>7.0000000000000009</v>
      </c>
      <c r="J2448" s="74">
        <f t="shared" si="186"/>
        <v>45.71</v>
      </c>
      <c r="K2448" s="74">
        <f t="shared" si="187"/>
        <v>46.41</v>
      </c>
      <c r="L2448" s="74">
        <f t="shared" si="188"/>
        <v>42.98</v>
      </c>
      <c r="M2448" s="74">
        <f t="shared" si="189"/>
        <v>44.45</v>
      </c>
      <c r="N2448" s="74"/>
    </row>
    <row r="2449" spans="1:14" x14ac:dyDescent="0.25">
      <c r="A2449">
        <v>2434</v>
      </c>
      <c r="B2449" s="225">
        <v>37964</v>
      </c>
      <c r="C2449" s="74">
        <v>6.84</v>
      </c>
      <c r="D2449" s="74">
        <v>6.84</v>
      </c>
      <c r="E2449" s="74">
        <v>6.57</v>
      </c>
      <c r="F2449" s="74">
        <v>6.61</v>
      </c>
      <c r="G2449" s="75">
        <v>1033000</v>
      </c>
      <c r="H2449" s="74">
        <v>46.27</v>
      </c>
      <c r="I2449" s="81">
        <f t="shared" ref="I2449:I2512" si="190">H2449/F2449</f>
        <v>7</v>
      </c>
      <c r="J2449" s="74">
        <f t="shared" ref="J2449:J2512" si="191">ROUND($I2449*C2449,2)</f>
        <v>47.88</v>
      </c>
      <c r="K2449" s="74">
        <f t="shared" ref="K2449:K2512" si="192">ROUND($I2449*D2449,2)</f>
        <v>47.88</v>
      </c>
      <c r="L2449" s="74">
        <f t="shared" ref="L2449:L2512" si="193">ROUND($I2449*E2449,2)</f>
        <v>45.99</v>
      </c>
      <c r="M2449" s="74">
        <f t="shared" ref="M2449:M2512" si="194">ROUND($I2449*F2449,2)</f>
        <v>46.27</v>
      </c>
      <c r="N2449" s="74"/>
    </row>
    <row r="2450" spans="1:14" x14ac:dyDescent="0.25">
      <c r="A2450">
        <v>2435</v>
      </c>
      <c r="B2450" s="225">
        <v>37963</v>
      </c>
      <c r="C2450" s="74">
        <v>6.84</v>
      </c>
      <c r="D2450" s="74">
        <v>6.93</v>
      </c>
      <c r="E2450" s="74">
        <v>6.62</v>
      </c>
      <c r="F2450" s="74">
        <v>6.76</v>
      </c>
      <c r="G2450" s="75">
        <v>1378700</v>
      </c>
      <c r="H2450" s="74">
        <v>47.32</v>
      </c>
      <c r="I2450" s="81">
        <f t="shared" si="190"/>
        <v>7</v>
      </c>
      <c r="J2450" s="74">
        <f t="shared" si="191"/>
        <v>47.88</v>
      </c>
      <c r="K2450" s="74">
        <f t="shared" si="192"/>
        <v>48.51</v>
      </c>
      <c r="L2450" s="74">
        <f t="shared" si="193"/>
        <v>46.34</v>
      </c>
      <c r="M2450" s="74">
        <f t="shared" si="194"/>
        <v>47.32</v>
      </c>
      <c r="N2450" s="74"/>
    </row>
    <row r="2451" spans="1:14" x14ac:dyDescent="0.25">
      <c r="A2451">
        <v>2436</v>
      </c>
      <c r="B2451" s="225">
        <v>37960</v>
      </c>
      <c r="C2451" s="74">
        <v>6.9</v>
      </c>
      <c r="D2451" s="74">
        <v>6.99</v>
      </c>
      <c r="E2451" s="74">
        <v>6.88</v>
      </c>
      <c r="F2451" s="74">
        <v>6.93</v>
      </c>
      <c r="G2451" s="75">
        <v>921200</v>
      </c>
      <c r="H2451" s="74">
        <v>48.51</v>
      </c>
      <c r="I2451" s="81">
        <f t="shared" si="190"/>
        <v>7</v>
      </c>
      <c r="J2451" s="74">
        <f t="shared" si="191"/>
        <v>48.3</v>
      </c>
      <c r="K2451" s="74">
        <f t="shared" si="192"/>
        <v>48.93</v>
      </c>
      <c r="L2451" s="74">
        <f t="shared" si="193"/>
        <v>48.16</v>
      </c>
      <c r="M2451" s="74">
        <f t="shared" si="194"/>
        <v>48.51</v>
      </c>
      <c r="N2451" s="74"/>
    </row>
    <row r="2452" spans="1:14" x14ac:dyDescent="0.25">
      <c r="A2452">
        <v>2437</v>
      </c>
      <c r="B2452" s="225">
        <v>37959</v>
      </c>
      <c r="C2452" s="74">
        <v>6.89</v>
      </c>
      <c r="D2452" s="74">
        <v>7.04</v>
      </c>
      <c r="E2452" s="74">
        <v>6.79</v>
      </c>
      <c r="F2452" s="74">
        <v>7.03</v>
      </c>
      <c r="G2452" s="75">
        <v>1279100</v>
      </c>
      <c r="H2452" s="74">
        <v>49.21</v>
      </c>
      <c r="I2452" s="81">
        <f t="shared" si="190"/>
        <v>7</v>
      </c>
      <c r="J2452" s="74">
        <f t="shared" si="191"/>
        <v>48.23</v>
      </c>
      <c r="K2452" s="74">
        <f t="shared" si="192"/>
        <v>49.28</v>
      </c>
      <c r="L2452" s="74">
        <f t="shared" si="193"/>
        <v>47.53</v>
      </c>
      <c r="M2452" s="74">
        <f t="shared" si="194"/>
        <v>49.21</v>
      </c>
      <c r="N2452" s="74"/>
    </row>
    <row r="2453" spans="1:14" x14ac:dyDescent="0.25">
      <c r="A2453">
        <v>2438</v>
      </c>
      <c r="B2453" s="225">
        <v>37958</v>
      </c>
      <c r="C2453" s="74">
        <v>7.14</v>
      </c>
      <c r="D2453" s="74">
        <v>7.2</v>
      </c>
      <c r="E2453" s="74">
        <v>6.79</v>
      </c>
      <c r="F2453" s="74">
        <v>6.87</v>
      </c>
      <c r="G2453" s="75">
        <v>2074100</v>
      </c>
      <c r="H2453" s="74">
        <v>48.09</v>
      </c>
      <c r="I2453" s="81">
        <f t="shared" si="190"/>
        <v>7</v>
      </c>
      <c r="J2453" s="74">
        <f t="shared" si="191"/>
        <v>49.98</v>
      </c>
      <c r="K2453" s="74">
        <f t="shared" si="192"/>
        <v>50.4</v>
      </c>
      <c r="L2453" s="74">
        <f t="shared" si="193"/>
        <v>47.53</v>
      </c>
      <c r="M2453" s="74">
        <f t="shared" si="194"/>
        <v>48.09</v>
      </c>
      <c r="N2453" s="74"/>
    </row>
    <row r="2454" spans="1:14" x14ac:dyDescent="0.25">
      <c r="A2454">
        <v>2439</v>
      </c>
      <c r="B2454" s="225">
        <v>37957</v>
      </c>
      <c r="C2454" s="74">
        <v>7.16</v>
      </c>
      <c r="D2454" s="74">
        <v>7.16</v>
      </c>
      <c r="E2454" s="74">
        <v>7.09</v>
      </c>
      <c r="F2454" s="74">
        <v>7.13</v>
      </c>
      <c r="G2454" s="75">
        <v>690200</v>
      </c>
      <c r="H2454" s="74">
        <v>49.91</v>
      </c>
      <c r="I2454" s="81">
        <f t="shared" si="190"/>
        <v>7</v>
      </c>
      <c r="J2454" s="74">
        <f t="shared" si="191"/>
        <v>50.12</v>
      </c>
      <c r="K2454" s="74">
        <f t="shared" si="192"/>
        <v>50.12</v>
      </c>
      <c r="L2454" s="74">
        <f t="shared" si="193"/>
        <v>49.63</v>
      </c>
      <c r="M2454" s="74">
        <f t="shared" si="194"/>
        <v>49.91</v>
      </c>
      <c r="N2454" s="74"/>
    </row>
    <row r="2455" spans="1:14" x14ac:dyDescent="0.25">
      <c r="A2455">
        <v>2440</v>
      </c>
      <c r="B2455" s="225">
        <v>37956</v>
      </c>
      <c r="C2455" s="74">
        <v>7.12</v>
      </c>
      <c r="D2455" s="74">
        <v>7.3</v>
      </c>
      <c r="E2455" s="74">
        <v>7.08</v>
      </c>
      <c r="F2455" s="74">
        <v>7.18</v>
      </c>
      <c r="G2455" s="75">
        <v>1561300</v>
      </c>
      <c r="H2455" s="74">
        <v>50.26</v>
      </c>
      <c r="I2455" s="81">
        <f t="shared" si="190"/>
        <v>7</v>
      </c>
      <c r="J2455" s="74">
        <f t="shared" si="191"/>
        <v>49.84</v>
      </c>
      <c r="K2455" s="74">
        <f t="shared" si="192"/>
        <v>51.1</v>
      </c>
      <c r="L2455" s="74">
        <f t="shared" si="193"/>
        <v>49.56</v>
      </c>
      <c r="M2455" s="74">
        <f t="shared" si="194"/>
        <v>50.26</v>
      </c>
      <c r="N2455" s="74"/>
    </row>
    <row r="2456" spans="1:14" x14ac:dyDescent="0.25">
      <c r="A2456">
        <v>2441</v>
      </c>
      <c r="B2456" s="225">
        <v>37953</v>
      </c>
      <c r="C2456" s="74">
        <v>6.93</v>
      </c>
      <c r="D2456" s="74">
        <v>7.12</v>
      </c>
      <c r="E2456" s="74">
        <v>6.93</v>
      </c>
      <c r="F2456" s="74">
        <v>7.08</v>
      </c>
      <c r="G2456" s="75">
        <v>665700</v>
      </c>
      <c r="H2456" s="74">
        <v>49.56</v>
      </c>
      <c r="I2456" s="81">
        <f t="shared" si="190"/>
        <v>7</v>
      </c>
      <c r="J2456" s="74">
        <f t="shared" si="191"/>
        <v>48.51</v>
      </c>
      <c r="K2456" s="74">
        <f t="shared" si="192"/>
        <v>49.84</v>
      </c>
      <c r="L2456" s="74">
        <f t="shared" si="193"/>
        <v>48.51</v>
      </c>
      <c r="M2456" s="74">
        <f t="shared" si="194"/>
        <v>49.56</v>
      </c>
      <c r="N2456" s="74"/>
    </row>
    <row r="2457" spans="1:14" x14ac:dyDescent="0.25">
      <c r="A2457">
        <v>2442</v>
      </c>
      <c r="B2457" s="225">
        <v>37951</v>
      </c>
      <c r="C2457" s="74">
        <v>6.97</v>
      </c>
      <c r="D2457" s="74">
        <v>7.06</v>
      </c>
      <c r="E2457" s="74">
        <v>6.85</v>
      </c>
      <c r="F2457" s="74">
        <v>7.02</v>
      </c>
      <c r="G2457" s="75">
        <v>1475500</v>
      </c>
      <c r="H2457" s="74">
        <v>49.14</v>
      </c>
      <c r="I2457" s="81">
        <f t="shared" si="190"/>
        <v>7.0000000000000009</v>
      </c>
      <c r="J2457" s="74">
        <f t="shared" si="191"/>
        <v>48.79</v>
      </c>
      <c r="K2457" s="74">
        <f t="shared" si="192"/>
        <v>49.42</v>
      </c>
      <c r="L2457" s="74">
        <f t="shared" si="193"/>
        <v>47.95</v>
      </c>
      <c r="M2457" s="74">
        <f t="shared" si="194"/>
        <v>49.14</v>
      </c>
      <c r="N2457" s="74"/>
    </row>
    <row r="2458" spans="1:14" x14ac:dyDescent="0.25">
      <c r="A2458">
        <v>2443</v>
      </c>
      <c r="B2458" s="225">
        <v>37950</v>
      </c>
      <c r="C2458" s="74">
        <v>7.05</v>
      </c>
      <c r="D2458" s="74">
        <v>7.07</v>
      </c>
      <c r="E2458" s="74">
        <v>6.87</v>
      </c>
      <c r="F2458" s="74">
        <v>6.91</v>
      </c>
      <c r="G2458" s="75">
        <v>2728300</v>
      </c>
      <c r="H2458" s="74">
        <v>48.37</v>
      </c>
      <c r="I2458" s="81">
        <f t="shared" si="190"/>
        <v>6.9999999999999991</v>
      </c>
      <c r="J2458" s="74">
        <f t="shared" si="191"/>
        <v>49.35</v>
      </c>
      <c r="K2458" s="74">
        <f t="shared" si="192"/>
        <v>49.49</v>
      </c>
      <c r="L2458" s="74">
        <f t="shared" si="193"/>
        <v>48.09</v>
      </c>
      <c r="M2458" s="74">
        <f t="shared" si="194"/>
        <v>48.37</v>
      </c>
      <c r="N2458" s="74"/>
    </row>
    <row r="2459" spans="1:14" x14ac:dyDescent="0.25">
      <c r="A2459">
        <v>2444</v>
      </c>
      <c r="B2459" s="225">
        <v>37949</v>
      </c>
      <c r="C2459" s="74">
        <v>6.76</v>
      </c>
      <c r="D2459" s="74">
        <v>7.05</v>
      </c>
      <c r="E2459" s="74">
        <v>6.7</v>
      </c>
      <c r="F2459" s="74">
        <v>7.03</v>
      </c>
      <c r="G2459" s="75">
        <v>2264400</v>
      </c>
      <c r="H2459" s="74">
        <v>49.21</v>
      </c>
      <c r="I2459" s="81">
        <f t="shared" si="190"/>
        <v>7</v>
      </c>
      <c r="J2459" s="74">
        <f t="shared" si="191"/>
        <v>47.32</v>
      </c>
      <c r="K2459" s="74">
        <f t="shared" si="192"/>
        <v>49.35</v>
      </c>
      <c r="L2459" s="74">
        <f t="shared" si="193"/>
        <v>46.9</v>
      </c>
      <c r="M2459" s="74">
        <f t="shared" si="194"/>
        <v>49.21</v>
      </c>
      <c r="N2459" s="74"/>
    </row>
    <row r="2460" spans="1:14" x14ac:dyDescent="0.25">
      <c r="A2460">
        <v>2445</v>
      </c>
      <c r="B2460" s="225">
        <v>37946</v>
      </c>
      <c r="C2460" s="74">
        <v>6.76</v>
      </c>
      <c r="D2460" s="74">
        <v>6.79</v>
      </c>
      <c r="E2460" s="74">
        <v>6.66</v>
      </c>
      <c r="F2460" s="74">
        <v>6.71</v>
      </c>
      <c r="G2460" s="75">
        <v>1476000</v>
      </c>
      <c r="H2460" s="74">
        <v>46.97</v>
      </c>
      <c r="I2460" s="81">
        <f t="shared" si="190"/>
        <v>7</v>
      </c>
      <c r="J2460" s="74">
        <f t="shared" si="191"/>
        <v>47.32</v>
      </c>
      <c r="K2460" s="74">
        <f t="shared" si="192"/>
        <v>47.53</v>
      </c>
      <c r="L2460" s="74">
        <f t="shared" si="193"/>
        <v>46.62</v>
      </c>
      <c r="M2460" s="74">
        <f t="shared" si="194"/>
        <v>46.97</v>
      </c>
      <c r="N2460" s="74"/>
    </row>
    <row r="2461" spans="1:14" x14ac:dyDescent="0.25">
      <c r="A2461">
        <v>2446</v>
      </c>
      <c r="B2461" s="225">
        <v>37945</v>
      </c>
      <c r="C2461" s="74">
        <v>6.52</v>
      </c>
      <c r="D2461" s="74">
        <v>6.82</v>
      </c>
      <c r="E2461" s="74">
        <v>6.49</v>
      </c>
      <c r="F2461" s="74">
        <v>6.66</v>
      </c>
      <c r="G2461" s="75">
        <v>1662100</v>
      </c>
      <c r="H2461" s="74">
        <v>46.62</v>
      </c>
      <c r="I2461" s="81">
        <f t="shared" si="190"/>
        <v>6.9999999999999991</v>
      </c>
      <c r="J2461" s="74">
        <f t="shared" si="191"/>
        <v>45.64</v>
      </c>
      <c r="K2461" s="74">
        <f t="shared" si="192"/>
        <v>47.74</v>
      </c>
      <c r="L2461" s="74">
        <f t="shared" si="193"/>
        <v>45.43</v>
      </c>
      <c r="M2461" s="74">
        <f t="shared" si="194"/>
        <v>46.62</v>
      </c>
      <c r="N2461" s="74"/>
    </row>
    <row r="2462" spans="1:14" x14ac:dyDescent="0.25">
      <c r="A2462">
        <v>2447</v>
      </c>
      <c r="B2462" s="225">
        <v>37944</v>
      </c>
      <c r="C2462" s="74">
        <v>6.54</v>
      </c>
      <c r="D2462" s="74">
        <v>6.69</v>
      </c>
      <c r="E2462" s="74">
        <v>6.47</v>
      </c>
      <c r="F2462" s="74">
        <v>6.63</v>
      </c>
      <c r="G2462" s="75">
        <v>1263700</v>
      </c>
      <c r="H2462" s="74">
        <v>46.41</v>
      </c>
      <c r="I2462" s="81">
        <f t="shared" si="190"/>
        <v>7</v>
      </c>
      <c r="J2462" s="74">
        <f t="shared" si="191"/>
        <v>45.78</v>
      </c>
      <c r="K2462" s="74">
        <f t="shared" si="192"/>
        <v>46.83</v>
      </c>
      <c r="L2462" s="74">
        <f t="shared" si="193"/>
        <v>45.29</v>
      </c>
      <c r="M2462" s="74">
        <f t="shared" si="194"/>
        <v>46.41</v>
      </c>
      <c r="N2462" s="74"/>
    </row>
    <row r="2463" spans="1:14" x14ac:dyDescent="0.25">
      <c r="A2463">
        <v>2448</v>
      </c>
      <c r="B2463" s="225">
        <v>37943</v>
      </c>
      <c r="C2463" s="74">
        <v>6.5</v>
      </c>
      <c r="D2463" s="74">
        <v>6.73</v>
      </c>
      <c r="E2463" s="74">
        <v>6.44</v>
      </c>
      <c r="F2463" s="74">
        <v>6.48</v>
      </c>
      <c r="G2463" s="75">
        <v>2703600</v>
      </c>
      <c r="H2463" s="74">
        <v>45.36</v>
      </c>
      <c r="I2463" s="81">
        <f t="shared" si="190"/>
        <v>6.9999999999999991</v>
      </c>
      <c r="J2463" s="74">
        <f t="shared" si="191"/>
        <v>45.5</v>
      </c>
      <c r="K2463" s="74">
        <f t="shared" si="192"/>
        <v>47.11</v>
      </c>
      <c r="L2463" s="74">
        <f t="shared" si="193"/>
        <v>45.08</v>
      </c>
      <c r="M2463" s="74">
        <f t="shared" si="194"/>
        <v>45.36</v>
      </c>
      <c r="N2463" s="74"/>
    </row>
    <row r="2464" spans="1:14" x14ac:dyDescent="0.25">
      <c r="A2464">
        <v>2449</v>
      </c>
      <c r="B2464" s="225">
        <v>37942</v>
      </c>
      <c r="C2464" s="74">
        <v>6.34</v>
      </c>
      <c r="D2464" s="74">
        <v>6.39</v>
      </c>
      <c r="E2464" s="74">
        <v>6.15</v>
      </c>
      <c r="F2464" s="74">
        <v>6.23</v>
      </c>
      <c r="G2464" s="75">
        <v>1565500</v>
      </c>
      <c r="H2464" s="74">
        <v>43.61</v>
      </c>
      <c r="I2464" s="81">
        <f t="shared" si="190"/>
        <v>6.9999999999999991</v>
      </c>
      <c r="J2464" s="74">
        <f t="shared" si="191"/>
        <v>44.38</v>
      </c>
      <c r="K2464" s="74">
        <f t="shared" si="192"/>
        <v>44.73</v>
      </c>
      <c r="L2464" s="74">
        <f t="shared" si="193"/>
        <v>43.05</v>
      </c>
      <c r="M2464" s="74">
        <f t="shared" si="194"/>
        <v>43.61</v>
      </c>
      <c r="N2464" s="74"/>
    </row>
    <row r="2465" spans="1:14" x14ac:dyDescent="0.25">
      <c r="A2465">
        <v>2450</v>
      </c>
      <c r="B2465" s="225">
        <v>37939</v>
      </c>
      <c r="C2465" s="74">
        <v>6.64</v>
      </c>
      <c r="D2465" s="74">
        <v>6.8</v>
      </c>
      <c r="E2465" s="74">
        <v>6.36</v>
      </c>
      <c r="F2465" s="74">
        <v>6.43</v>
      </c>
      <c r="G2465" s="75">
        <v>2054600</v>
      </c>
      <c r="H2465" s="74">
        <v>45.01</v>
      </c>
      <c r="I2465" s="81">
        <f t="shared" si="190"/>
        <v>7</v>
      </c>
      <c r="J2465" s="74">
        <f t="shared" si="191"/>
        <v>46.48</v>
      </c>
      <c r="K2465" s="74">
        <f t="shared" si="192"/>
        <v>47.6</v>
      </c>
      <c r="L2465" s="74">
        <f t="shared" si="193"/>
        <v>44.52</v>
      </c>
      <c r="M2465" s="74">
        <f t="shared" si="194"/>
        <v>45.01</v>
      </c>
      <c r="N2465" s="74"/>
    </row>
    <row r="2466" spans="1:14" x14ac:dyDescent="0.25">
      <c r="A2466">
        <v>2451</v>
      </c>
      <c r="B2466" s="225">
        <v>37938</v>
      </c>
      <c r="C2466" s="74">
        <v>6.63</v>
      </c>
      <c r="D2466" s="74">
        <v>6.7</v>
      </c>
      <c r="E2466" s="74">
        <v>6.52</v>
      </c>
      <c r="F2466" s="74">
        <v>6.61</v>
      </c>
      <c r="G2466" s="75">
        <v>1238500</v>
      </c>
      <c r="H2466" s="74">
        <v>46.27</v>
      </c>
      <c r="I2466" s="81">
        <f t="shared" si="190"/>
        <v>7</v>
      </c>
      <c r="J2466" s="74">
        <f t="shared" si="191"/>
        <v>46.41</v>
      </c>
      <c r="K2466" s="74">
        <f t="shared" si="192"/>
        <v>46.9</v>
      </c>
      <c r="L2466" s="74">
        <f t="shared" si="193"/>
        <v>45.64</v>
      </c>
      <c r="M2466" s="74">
        <f t="shared" si="194"/>
        <v>46.27</v>
      </c>
      <c r="N2466" s="74"/>
    </row>
    <row r="2467" spans="1:14" x14ac:dyDescent="0.25">
      <c r="A2467">
        <v>2452</v>
      </c>
      <c r="B2467" s="225">
        <v>37937</v>
      </c>
      <c r="C2467" s="74">
        <v>6.45</v>
      </c>
      <c r="D2467" s="74">
        <v>6.75</v>
      </c>
      <c r="E2467" s="74">
        <v>6.44</v>
      </c>
      <c r="F2467" s="74">
        <v>6.74</v>
      </c>
      <c r="G2467" s="75">
        <v>1234900</v>
      </c>
      <c r="H2467" s="74">
        <v>47.18</v>
      </c>
      <c r="I2467" s="81">
        <f t="shared" si="190"/>
        <v>7</v>
      </c>
      <c r="J2467" s="74">
        <f t="shared" si="191"/>
        <v>45.15</v>
      </c>
      <c r="K2467" s="74">
        <f t="shared" si="192"/>
        <v>47.25</v>
      </c>
      <c r="L2467" s="74">
        <f t="shared" si="193"/>
        <v>45.08</v>
      </c>
      <c r="M2467" s="74">
        <f t="shared" si="194"/>
        <v>47.18</v>
      </c>
      <c r="N2467" s="74"/>
    </row>
    <row r="2468" spans="1:14" x14ac:dyDescent="0.25">
      <c r="A2468">
        <v>2453</v>
      </c>
      <c r="B2468" s="225">
        <v>37936</v>
      </c>
      <c r="C2468" s="74">
        <v>6.56</v>
      </c>
      <c r="D2468" s="74">
        <v>6.6</v>
      </c>
      <c r="E2468" s="74">
        <v>6.29</v>
      </c>
      <c r="F2468" s="74">
        <v>6.42</v>
      </c>
      <c r="G2468" s="75">
        <v>1461500</v>
      </c>
      <c r="H2468" s="74">
        <v>44.94</v>
      </c>
      <c r="I2468" s="81">
        <f t="shared" si="190"/>
        <v>7</v>
      </c>
      <c r="J2468" s="74">
        <f t="shared" si="191"/>
        <v>45.92</v>
      </c>
      <c r="K2468" s="74">
        <f t="shared" si="192"/>
        <v>46.2</v>
      </c>
      <c r="L2468" s="74">
        <f t="shared" si="193"/>
        <v>44.03</v>
      </c>
      <c r="M2468" s="74">
        <f t="shared" si="194"/>
        <v>44.94</v>
      </c>
      <c r="N2468" s="74"/>
    </row>
    <row r="2469" spans="1:14" x14ac:dyDescent="0.25">
      <c r="A2469">
        <v>2454</v>
      </c>
      <c r="B2469" s="225">
        <v>37935</v>
      </c>
      <c r="C2469" s="74">
        <v>6.75</v>
      </c>
      <c r="D2469" s="74">
        <v>6.9</v>
      </c>
      <c r="E2469" s="74">
        <v>6.51</v>
      </c>
      <c r="F2469" s="74">
        <v>6.56</v>
      </c>
      <c r="G2469" s="75">
        <v>1166400</v>
      </c>
      <c r="H2469" s="74">
        <v>45.92</v>
      </c>
      <c r="I2469" s="81">
        <f t="shared" si="190"/>
        <v>7.0000000000000009</v>
      </c>
      <c r="J2469" s="74">
        <f t="shared" si="191"/>
        <v>47.25</v>
      </c>
      <c r="K2469" s="74">
        <f t="shared" si="192"/>
        <v>48.3</v>
      </c>
      <c r="L2469" s="74">
        <f t="shared" si="193"/>
        <v>45.57</v>
      </c>
      <c r="M2469" s="74">
        <f t="shared" si="194"/>
        <v>45.92</v>
      </c>
      <c r="N2469" s="74"/>
    </row>
    <row r="2470" spans="1:14" x14ac:dyDescent="0.25">
      <c r="A2470">
        <v>2455</v>
      </c>
      <c r="B2470" s="225">
        <v>37932</v>
      </c>
      <c r="C2470" s="74">
        <v>6.95</v>
      </c>
      <c r="D2470" s="74">
        <v>6.96</v>
      </c>
      <c r="E2470" s="74">
        <v>6.82</v>
      </c>
      <c r="F2470" s="74">
        <v>6.9</v>
      </c>
      <c r="G2470" s="75">
        <v>966300</v>
      </c>
      <c r="H2470" s="74">
        <v>48.3</v>
      </c>
      <c r="I2470" s="81">
        <f t="shared" si="190"/>
        <v>6.9999999999999991</v>
      </c>
      <c r="J2470" s="74">
        <f t="shared" si="191"/>
        <v>48.65</v>
      </c>
      <c r="K2470" s="74">
        <f t="shared" si="192"/>
        <v>48.72</v>
      </c>
      <c r="L2470" s="74">
        <f t="shared" si="193"/>
        <v>47.74</v>
      </c>
      <c r="M2470" s="74">
        <f t="shared" si="194"/>
        <v>48.3</v>
      </c>
      <c r="N2470" s="74"/>
    </row>
    <row r="2471" spans="1:14" x14ac:dyDescent="0.25">
      <c r="A2471">
        <v>2456</v>
      </c>
      <c r="B2471" s="225">
        <v>37931</v>
      </c>
      <c r="C2471" s="74">
        <v>6.94</v>
      </c>
      <c r="D2471" s="74">
        <v>6.97</v>
      </c>
      <c r="E2471" s="74">
        <v>6.71</v>
      </c>
      <c r="F2471" s="74">
        <v>6.84</v>
      </c>
      <c r="G2471" s="75">
        <v>1522900</v>
      </c>
      <c r="H2471" s="74">
        <v>47.88</v>
      </c>
      <c r="I2471" s="81">
        <f t="shared" si="190"/>
        <v>7.0000000000000009</v>
      </c>
      <c r="J2471" s="74">
        <f t="shared" si="191"/>
        <v>48.58</v>
      </c>
      <c r="K2471" s="74">
        <f t="shared" si="192"/>
        <v>48.79</v>
      </c>
      <c r="L2471" s="74">
        <f t="shared" si="193"/>
        <v>46.97</v>
      </c>
      <c r="M2471" s="74">
        <f t="shared" si="194"/>
        <v>47.88</v>
      </c>
      <c r="N2471" s="74"/>
    </row>
    <row r="2472" spans="1:14" x14ac:dyDescent="0.25">
      <c r="A2472">
        <v>2457</v>
      </c>
      <c r="B2472" s="225">
        <v>37930</v>
      </c>
      <c r="C2472" s="74">
        <v>6.74</v>
      </c>
      <c r="D2472" s="74">
        <v>6.86</v>
      </c>
      <c r="E2472" s="74">
        <v>6.61</v>
      </c>
      <c r="F2472" s="74">
        <v>6.83</v>
      </c>
      <c r="G2472" s="75">
        <v>1373000</v>
      </c>
      <c r="H2472" s="74">
        <v>47.81</v>
      </c>
      <c r="I2472" s="81">
        <f t="shared" si="190"/>
        <v>7</v>
      </c>
      <c r="J2472" s="74">
        <f t="shared" si="191"/>
        <v>47.18</v>
      </c>
      <c r="K2472" s="74">
        <f t="shared" si="192"/>
        <v>48.02</v>
      </c>
      <c r="L2472" s="74">
        <f t="shared" si="193"/>
        <v>46.27</v>
      </c>
      <c r="M2472" s="74">
        <f t="shared" si="194"/>
        <v>47.81</v>
      </c>
      <c r="N2472" s="74"/>
    </row>
    <row r="2473" spans="1:14" x14ac:dyDescent="0.25">
      <c r="A2473">
        <v>2458</v>
      </c>
      <c r="B2473" s="225">
        <v>37929</v>
      </c>
      <c r="C2473" s="74">
        <v>6.69</v>
      </c>
      <c r="D2473" s="74">
        <v>6.8</v>
      </c>
      <c r="E2473" s="74">
        <v>6.6</v>
      </c>
      <c r="F2473" s="74">
        <v>6.7</v>
      </c>
      <c r="G2473" s="75">
        <v>1787200</v>
      </c>
      <c r="H2473" s="74">
        <v>46.9</v>
      </c>
      <c r="I2473" s="81">
        <f t="shared" si="190"/>
        <v>7</v>
      </c>
      <c r="J2473" s="74">
        <f t="shared" si="191"/>
        <v>46.83</v>
      </c>
      <c r="K2473" s="74">
        <f t="shared" si="192"/>
        <v>47.6</v>
      </c>
      <c r="L2473" s="74">
        <f t="shared" si="193"/>
        <v>46.2</v>
      </c>
      <c r="M2473" s="74">
        <f t="shared" si="194"/>
        <v>46.9</v>
      </c>
      <c r="N2473" s="74"/>
    </row>
    <row r="2474" spans="1:14" x14ac:dyDescent="0.25">
      <c r="A2474">
        <v>2459</v>
      </c>
      <c r="B2474" s="225">
        <v>37928</v>
      </c>
      <c r="C2474" s="74">
        <v>6.49</v>
      </c>
      <c r="D2474" s="74">
        <v>6.7</v>
      </c>
      <c r="E2474" s="74">
        <v>6.45</v>
      </c>
      <c r="F2474" s="74">
        <v>6.67</v>
      </c>
      <c r="G2474" s="75">
        <v>1313100</v>
      </c>
      <c r="H2474" s="74">
        <v>46.69</v>
      </c>
      <c r="I2474" s="81">
        <f t="shared" si="190"/>
        <v>7</v>
      </c>
      <c r="J2474" s="74">
        <f t="shared" si="191"/>
        <v>45.43</v>
      </c>
      <c r="K2474" s="74">
        <f t="shared" si="192"/>
        <v>46.9</v>
      </c>
      <c r="L2474" s="74">
        <f t="shared" si="193"/>
        <v>45.15</v>
      </c>
      <c r="M2474" s="74">
        <f t="shared" si="194"/>
        <v>46.69</v>
      </c>
      <c r="N2474" s="74"/>
    </row>
    <row r="2475" spans="1:14" x14ac:dyDescent="0.25">
      <c r="A2475">
        <v>2460</v>
      </c>
      <c r="B2475" s="225">
        <v>37925</v>
      </c>
      <c r="C2475" s="74">
        <v>6.45</v>
      </c>
      <c r="D2475" s="74">
        <v>6.52</v>
      </c>
      <c r="E2475" s="74">
        <v>6.34</v>
      </c>
      <c r="F2475" s="74">
        <v>6.41</v>
      </c>
      <c r="G2475" s="75">
        <v>1003900</v>
      </c>
      <c r="H2475" s="74">
        <v>44.87</v>
      </c>
      <c r="I2475" s="81">
        <f t="shared" si="190"/>
        <v>6.9999999999999991</v>
      </c>
      <c r="J2475" s="74">
        <f t="shared" si="191"/>
        <v>45.15</v>
      </c>
      <c r="K2475" s="74">
        <f t="shared" si="192"/>
        <v>45.64</v>
      </c>
      <c r="L2475" s="74">
        <f t="shared" si="193"/>
        <v>44.38</v>
      </c>
      <c r="M2475" s="74">
        <f t="shared" si="194"/>
        <v>44.87</v>
      </c>
      <c r="N2475" s="74"/>
    </row>
    <row r="2476" spans="1:14" x14ac:dyDescent="0.25">
      <c r="A2476">
        <v>2461</v>
      </c>
      <c r="B2476" s="225">
        <v>37924</v>
      </c>
      <c r="C2476" s="74">
        <v>6.51</v>
      </c>
      <c r="D2476" s="74">
        <v>6.58</v>
      </c>
      <c r="E2476" s="74">
        <v>6.31</v>
      </c>
      <c r="F2476" s="74">
        <v>6.41</v>
      </c>
      <c r="G2476" s="75">
        <v>1256700</v>
      </c>
      <c r="H2476" s="74">
        <v>44.87</v>
      </c>
      <c r="I2476" s="81">
        <f t="shared" si="190"/>
        <v>6.9999999999999991</v>
      </c>
      <c r="J2476" s="74">
        <f t="shared" si="191"/>
        <v>45.57</v>
      </c>
      <c r="K2476" s="74">
        <f t="shared" si="192"/>
        <v>46.06</v>
      </c>
      <c r="L2476" s="74">
        <f t="shared" si="193"/>
        <v>44.17</v>
      </c>
      <c r="M2476" s="74">
        <f t="shared" si="194"/>
        <v>44.87</v>
      </c>
      <c r="N2476" s="74"/>
    </row>
    <row r="2477" spans="1:14" x14ac:dyDescent="0.25">
      <c r="A2477">
        <v>2462</v>
      </c>
      <c r="B2477" s="225">
        <v>37923</v>
      </c>
      <c r="C2477" s="74">
        <v>6.32</v>
      </c>
      <c r="D2477" s="74">
        <v>6.47</v>
      </c>
      <c r="E2477" s="74">
        <v>6.27</v>
      </c>
      <c r="F2477" s="74">
        <v>6.43</v>
      </c>
      <c r="G2477" s="75">
        <v>1406800</v>
      </c>
      <c r="H2477" s="74">
        <v>45.01</v>
      </c>
      <c r="I2477" s="81">
        <f t="shared" si="190"/>
        <v>7</v>
      </c>
      <c r="J2477" s="74">
        <f t="shared" si="191"/>
        <v>44.24</v>
      </c>
      <c r="K2477" s="74">
        <f t="shared" si="192"/>
        <v>45.29</v>
      </c>
      <c r="L2477" s="74">
        <f t="shared" si="193"/>
        <v>43.89</v>
      </c>
      <c r="M2477" s="74">
        <f t="shared" si="194"/>
        <v>45.01</v>
      </c>
      <c r="N2477" s="74"/>
    </row>
    <row r="2478" spans="1:14" x14ac:dyDescent="0.25">
      <c r="A2478">
        <v>2463</v>
      </c>
      <c r="B2478" s="225">
        <v>37922</v>
      </c>
      <c r="C2478" s="74">
        <v>6.13</v>
      </c>
      <c r="D2478" s="74">
        <v>6.42</v>
      </c>
      <c r="E2478" s="74">
        <v>6.06</v>
      </c>
      <c r="F2478" s="74">
        <v>6.38</v>
      </c>
      <c r="G2478" s="75">
        <v>1337000</v>
      </c>
      <c r="H2478" s="74">
        <v>44.66</v>
      </c>
      <c r="I2478" s="81">
        <f t="shared" si="190"/>
        <v>7</v>
      </c>
      <c r="J2478" s="74">
        <f t="shared" si="191"/>
        <v>42.91</v>
      </c>
      <c r="K2478" s="74">
        <f t="shared" si="192"/>
        <v>44.94</v>
      </c>
      <c r="L2478" s="74">
        <f t="shared" si="193"/>
        <v>42.42</v>
      </c>
      <c r="M2478" s="74">
        <f t="shared" si="194"/>
        <v>44.66</v>
      </c>
      <c r="N2478" s="74"/>
    </row>
    <row r="2479" spans="1:14" x14ac:dyDescent="0.25">
      <c r="A2479">
        <v>2464</v>
      </c>
      <c r="B2479" s="225">
        <v>37921</v>
      </c>
      <c r="C2479" s="74">
        <v>6.12</v>
      </c>
      <c r="D2479" s="74">
        <v>6.16</v>
      </c>
      <c r="E2479" s="74">
        <v>6</v>
      </c>
      <c r="F2479" s="74">
        <v>6.04</v>
      </c>
      <c r="G2479" s="75">
        <v>1642700</v>
      </c>
      <c r="H2479" s="74">
        <v>42.28</v>
      </c>
      <c r="I2479" s="81">
        <f t="shared" si="190"/>
        <v>7</v>
      </c>
      <c r="J2479" s="74">
        <f t="shared" si="191"/>
        <v>42.84</v>
      </c>
      <c r="K2479" s="74">
        <f t="shared" si="192"/>
        <v>43.12</v>
      </c>
      <c r="L2479" s="74">
        <f t="shared" si="193"/>
        <v>42</v>
      </c>
      <c r="M2479" s="74">
        <f t="shared" si="194"/>
        <v>42.28</v>
      </c>
      <c r="N2479" s="74"/>
    </row>
    <row r="2480" spans="1:14" x14ac:dyDescent="0.25">
      <c r="A2480">
        <v>2465</v>
      </c>
      <c r="B2480" s="225">
        <v>37918</v>
      </c>
      <c r="C2480" s="74">
        <v>6.01</v>
      </c>
      <c r="D2480" s="74">
        <v>6.04</v>
      </c>
      <c r="E2480" s="74">
        <v>5.87</v>
      </c>
      <c r="F2480" s="74">
        <v>5.98</v>
      </c>
      <c r="G2480" s="75">
        <v>1950800</v>
      </c>
      <c r="H2480" s="74">
        <v>41.86</v>
      </c>
      <c r="I2480" s="81">
        <f t="shared" si="190"/>
        <v>6.9999999999999991</v>
      </c>
      <c r="J2480" s="74">
        <f t="shared" si="191"/>
        <v>42.07</v>
      </c>
      <c r="K2480" s="74">
        <f t="shared" si="192"/>
        <v>42.28</v>
      </c>
      <c r="L2480" s="74">
        <f t="shared" si="193"/>
        <v>41.09</v>
      </c>
      <c r="M2480" s="74">
        <f t="shared" si="194"/>
        <v>41.86</v>
      </c>
      <c r="N2480" s="74"/>
    </row>
    <row r="2481" spans="1:14" x14ac:dyDescent="0.25">
      <c r="A2481">
        <v>2466</v>
      </c>
      <c r="B2481" s="225">
        <v>37917</v>
      </c>
      <c r="C2481" s="74">
        <v>6.26</v>
      </c>
      <c r="D2481" s="74">
        <v>6.26</v>
      </c>
      <c r="E2481" s="74">
        <v>6.05</v>
      </c>
      <c r="F2481" s="74">
        <v>6.08</v>
      </c>
      <c r="G2481" s="75">
        <v>1594700</v>
      </c>
      <c r="H2481" s="74">
        <v>42.56</v>
      </c>
      <c r="I2481" s="81">
        <f t="shared" si="190"/>
        <v>7</v>
      </c>
      <c r="J2481" s="74">
        <f t="shared" si="191"/>
        <v>43.82</v>
      </c>
      <c r="K2481" s="74">
        <f t="shared" si="192"/>
        <v>43.82</v>
      </c>
      <c r="L2481" s="74">
        <f t="shared" si="193"/>
        <v>42.35</v>
      </c>
      <c r="M2481" s="74">
        <f t="shared" si="194"/>
        <v>42.56</v>
      </c>
      <c r="N2481" s="74"/>
    </row>
    <row r="2482" spans="1:14" x14ac:dyDescent="0.25">
      <c r="A2482">
        <v>2467</v>
      </c>
      <c r="B2482" s="225">
        <v>37916</v>
      </c>
      <c r="C2482" s="74">
        <v>6.46</v>
      </c>
      <c r="D2482" s="74">
        <v>6.5</v>
      </c>
      <c r="E2482" s="74">
        <v>6.25</v>
      </c>
      <c r="F2482" s="74">
        <v>6.27</v>
      </c>
      <c r="G2482" s="75">
        <v>1338600</v>
      </c>
      <c r="H2482" s="74">
        <v>43.89</v>
      </c>
      <c r="I2482" s="81">
        <f t="shared" si="190"/>
        <v>7.0000000000000009</v>
      </c>
      <c r="J2482" s="74">
        <f t="shared" si="191"/>
        <v>45.22</v>
      </c>
      <c r="K2482" s="74">
        <f t="shared" si="192"/>
        <v>45.5</v>
      </c>
      <c r="L2482" s="74">
        <f t="shared" si="193"/>
        <v>43.75</v>
      </c>
      <c r="M2482" s="74">
        <f t="shared" si="194"/>
        <v>43.89</v>
      </c>
      <c r="N2482" s="74"/>
    </row>
    <row r="2483" spans="1:14" x14ac:dyDescent="0.25">
      <c r="A2483">
        <v>2468</v>
      </c>
      <c r="B2483" s="225">
        <v>37915</v>
      </c>
      <c r="C2483" s="74">
        <v>6.25</v>
      </c>
      <c r="D2483" s="74">
        <v>6.61</v>
      </c>
      <c r="E2483" s="74">
        <v>6.23</v>
      </c>
      <c r="F2483" s="74">
        <v>6.51</v>
      </c>
      <c r="G2483" s="75">
        <v>1813800</v>
      </c>
      <c r="H2483" s="74">
        <v>45.57</v>
      </c>
      <c r="I2483" s="81">
        <f t="shared" si="190"/>
        <v>7</v>
      </c>
      <c r="J2483" s="74">
        <f t="shared" si="191"/>
        <v>43.75</v>
      </c>
      <c r="K2483" s="74">
        <f t="shared" si="192"/>
        <v>46.27</v>
      </c>
      <c r="L2483" s="74">
        <f t="shared" si="193"/>
        <v>43.61</v>
      </c>
      <c r="M2483" s="74">
        <f t="shared" si="194"/>
        <v>45.57</v>
      </c>
      <c r="N2483" s="74"/>
    </row>
    <row r="2484" spans="1:14" x14ac:dyDescent="0.25">
      <c r="A2484">
        <v>2469</v>
      </c>
      <c r="B2484" s="225">
        <v>37914</v>
      </c>
      <c r="C2484" s="74">
        <v>6.34</v>
      </c>
      <c r="D2484" s="74">
        <v>6.4</v>
      </c>
      <c r="E2484" s="74">
        <v>6.17</v>
      </c>
      <c r="F2484" s="74">
        <v>6.31</v>
      </c>
      <c r="G2484" s="75">
        <v>1225800</v>
      </c>
      <c r="H2484" s="74">
        <v>44.17</v>
      </c>
      <c r="I2484" s="81">
        <f t="shared" si="190"/>
        <v>7.0000000000000009</v>
      </c>
      <c r="J2484" s="74">
        <f t="shared" si="191"/>
        <v>44.38</v>
      </c>
      <c r="K2484" s="74">
        <f t="shared" si="192"/>
        <v>44.8</v>
      </c>
      <c r="L2484" s="74">
        <f t="shared" si="193"/>
        <v>43.19</v>
      </c>
      <c r="M2484" s="74">
        <f t="shared" si="194"/>
        <v>44.17</v>
      </c>
      <c r="N2484" s="74"/>
    </row>
    <row r="2485" spans="1:14" x14ac:dyDescent="0.25">
      <c r="A2485">
        <v>2470</v>
      </c>
      <c r="B2485" s="225">
        <v>37911</v>
      </c>
      <c r="C2485" s="74">
        <v>6.5</v>
      </c>
      <c r="D2485" s="74">
        <v>6.58</v>
      </c>
      <c r="E2485" s="74">
        <v>6.27</v>
      </c>
      <c r="F2485" s="74">
        <v>6.31</v>
      </c>
      <c r="G2485" s="75">
        <v>957200</v>
      </c>
      <c r="H2485" s="74">
        <v>44.17</v>
      </c>
      <c r="I2485" s="81">
        <f t="shared" si="190"/>
        <v>7.0000000000000009</v>
      </c>
      <c r="J2485" s="74">
        <f t="shared" si="191"/>
        <v>45.5</v>
      </c>
      <c r="K2485" s="74">
        <f t="shared" si="192"/>
        <v>46.06</v>
      </c>
      <c r="L2485" s="74">
        <f t="shared" si="193"/>
        <v>43.89</v>
      </c>
      <c r="M2485" s="74">
        <f t="shared" si="194"/>
        <v>44.17</v>
      </c>
      <c r="N2485" s="74"/>
    </row>
    <row r="2486" spans="1:14" x14ac:dyDescent="0.25">
      <c r="A2486">
        <v>2471</v>
      </c>
      <c r="B2486" s="225">
        <v>37910</v>
      </c>
      <c r="C2486" s="74">
        <v>6.42</v>
      </c>
      <c r="D2486" s="74">
        <v>6.54</v>
      </c>
      <c r="E2486" s="74">
        <v>6.39</v>
      </c>
      <c r="F2486" s="74">
        <v>6.54</v>
      </c>
      <c r="G2486" s="75">
        <v>1057200</v>
      </c>
      <c r="H2486" s="74">
        <v>45.78</v>
      </c>
      <c r="I2486" s="81">
        <f t="shared" si="190"/>
        <v>7</v>
      </c>
      <c r="J2486" s="74">
        <f t="shared" si="191"/>
        <v>44.94</v>
      </c>
      <c r="K2486" s="74">
        <f t="shared" si="192"/>
        <v>45.78</v>
      </c>
      <c r="L2486" s="74">
        <f t="shared" si="193"/>
        <v>44.73</v>
      </c>
      <c r="M2486" s="74">
        <f t="shared" si="194"/>
        <v>45.78</v>
      </c>
      <c r="N2486" s="74"/>
    </row>
    <row r="2487" spans="1:14" x14ac:dyDescent="0.25">
      <c r="A2487">
        <v>2472</v>
      </c>
      <c r="B2487" s="225">
        <v>37909</v>
      </c>
      <c r="C2487" s="74">
        <v>6.55</v>
      </c>
      <c r="D2487" s="74">
        <v>6.64</v>
      </c>
      <c r="E2487" s="74">
        <v>6.42</v>
      </c>
      <c r="F2487" s="74">
        <v>6.45</v>
      </c>
      <c r="G2487" s="75">
        <v>1326300</v>
      </c>
      <c r="H2487" s="74">
        <v>45.15</v>
      </c>
      <c r="I2487" s="81">
        <f t="shared" si="190"/>
        <v>7</v>
      </c>
      <c r="J2487" s="74">
        <f t="shared" si="191"/>
        <v>45.85</v>
      </c>
      <c r="K2487" s="74">
        <f t="shared" si="192"/>
        <v>46.48</v>
      </c>
      <c r="L2487" s="74">
        <f t="shared" si="193"/>
        <v>44.94</v>
      </c>
      <c r="M2487" s="74">
        <f t="shared" si="194"/>
        <v>45.15</v>
      </c>
      <c r="N2487" s="74"/>
    </row>
    <row r="2488" spans="1:14" x14ac:dyDescent="0.25">
      <c r="A2488">
        <v>2473</v>
      </c>
      <c r="B2488" s="225">
        <v>37908</v>
      </c>
      <c r="C2488" s="74">
        <v>6.46</v>
      </c>
      <c r="D2488" s="74">
        <v>6.51</v>
      </c>
      <c r="E2488" s="74">
        <v>6.38</v>
      </c>
      <c r="F2488" s="74">
        <v>6.49</v>
      </c>
      <c r="G2488" s="75">
        <v>761200</v>
      </c>
      <c r="H2488" s="74">
        <v>45.43</v>
      </c>
      <c r="I2488" s="81">
        <f t="shared" si="190"/>
        <v>7</v>
      </c>
      <c r="J2488" s="74">
        <f t="shared" si="191"/>
        <v>45.22</v>
      </c>
      <c r="K2488" s="74">
        <f t="shared" si="192"/>
        <v>45.57</v>
      </c>
      <c r="L2488" s="74">
        <f t="shared" si="193"/>
        <v>44.66</v>
      </c>
      <c r="M2488" s="74">
        <f t="shared" si="194"/>
        <v>45.43</v>
      </c>
      <c r="N2488" s="74"/>
    </row>
    <row r="2489" spans="1:14" x14ac:dyDescent="0.25">
      <c r="A2489">
        <v>2474</v>
      </c>
      <c r="B2489" s="225">
        <v>37907</v>
      </c>
      <c r="C2489" s="74">
        <v>6.48</v>
      </c>
      <c r="D2489" s="74">
        <v>6.55</v>
      </c>
      <c r="E2489" s="74">
        <v>6.42</v>
      </c>
      <c r="F2489" s="74">
        <v>6.48</v>
      </c>
      <c r="G2489" s="75">
        <v>1010100</v>
      </c>
      <c r="H2489" s="74">
        <v>45.36</v>
      </c>
      <c r="I2489" s="81">
        <f t="shared" si="190"/>
        <v>6.9999999999999991</v>
      </c>
      <c r="J2489" s="74">
        <f t="shared" si="191"/>
        <v>45.36</v>
      </c>
      <c r="K2489" s="74">
        <f t="shared" si="192"/>
        <v>45.85</v>
      </c>
      <c r="L2489" s="74">
        <f t="shared" si="193"/>
        <v>44.94</v>
      </c>
      <c r="M2489" s="74">
        <f t="shared" si="194"/>
        <v>45.36</v>
      </c>
      <c r="N2489" s="74"/>
    </row>
    <row r="2490" spans="1:14" x14ac:dyDescent="0.25">
      <c r="A2490">
        <v>2475</v>
      </c>
      <c r="B2490" s="225">
        <v>37904</v>
      </c>
      <c r="C2490" s="74">
        <v>6.45</v>
      </c>
      <c r="D2490" s="74">
        <v>6.52</v>
      </c>
      <c r="E2490" s="74">
        <v>6.26</v>
      </c>
      <c r="F2490" s="74">
        <v>6.44</v>
      </c>
      <c r="G2490" s="75">
        <v>2001400</v>
      </c>
      <c r="H2490" s="74">
        <v>45.08</v>
      </c>
      <c r="I2490" s="81">
        <f t="shared" si="190"/>
        <v>6.9999999999999991</v>
      </c>
      <c r="J2490" s="74">
        <f t="shared" si="191"/>
        <v>45.15</v>
      </c>
      <c r="K2490" s="74">
        <f t="shared" si="192"/>
        <v>45.64</v>
      </c>
      <c r="L2490" s="74">
        <f t="shared" si="193"/>
        <v>43.82</v>
      </c>
      <c r="M2490" s="74">
        <f t="shared" si="194"/>
        <v>45.08</v>
      </c>
      <c r="N2490" s="74"/>
    </row>
    <row r="2491" spans="1:14" x14ac:dyDescent="0.25">
      <c r="A2491">
        <v>2476</v>
      </c>
      <c r="B2491" s="225">
        <v>37903</v>
      </c>
      <c r="C2491" s="74">
        <v>6.42</v>
      </c>
      <c r="D2491" s="74">
        <v>6.46</v>
      </c>
      <c r="E2491" s="74">
        <v>6.26</v>
      </c>
      <c r="F2491" s="74">
        <v>6.32</v>
      </c>
      <c r="G2491" s="75">
        <v>2145300</v>
      </c>
      <c r="H2491" s="74">
        <v>44.24</v>
      </c>
      <c r="I2491" s="81">
        <f t="shared" si="190"/>
        <v>7</v>
      </c>
      <c r="J2491" s="74">
        <f t="shared" si="191"/>
        <v>44.94</v>
      </c>
      <c r="K2491" s="74">
        <f t="shared" si="192"/>
        <v>45.22</v>
      </c>
      <c r="L2491" s="74">
        <f t="shared" si="193"/>
        <v>43.82</v>
      </c>
      <c r="M2491" s="74">
        <f t="shared" si="194"/>
        <v>44.24</v>
      </c>
      <c r="N2491" s="74"/>
    </row>
    <row r="2492" spans="1:14" x14ac:dyDescent="0.25">
      <c r="A2492">
        <v>2477</v>
      </c>
      <c r="B2492" s="225">
        <v>37902</v>
      </c>
      <c r="C2492" s="74">
        <v>6.47</v>
      </c>
      <c r="D2492" s="74">
        <v>6.56</v>
      </c>
      <c r="E2492" s="74">
        <v>6.14</v>
      </c>
      <c r="F2492" s="74">
        <v>6.21</v>
      </c>
      <c r="G2492" s="75">
        <v>2524800</v>
      </c>
      <c r="H2492" s="74">
        <v>43.47</v>
      </c>
      <c r="I2492" s="81">
        <f t="shared" si="190"/>
        <v>7</v>
      </c>
      <c r="J2492" s="74">
        <f t="shared" si="191"/>
        <v>45.29</v>
      </c>
      <c r="K2492" s="74">
        <f t="shared" si="192"/>
        <v>45.92</v>
      </c>
      <c r="L2492" s="74">
        <f t="shared" si="193"/>
        <v>42.98</v>
      </c>
      <c r="M2492" s="74">
        <f t="shared" si="194"/>
        <v>43.47</v>
      </c>
      <c r="N2492" s="74"/>
    </row>
    <row r="2493" spans="1:14" x14ac:dyDescent="0.25">
      <c r="A2493">
        <v>2478</v>
      </c>
      <c r="B2493" s="225">
        <v>37901</v>
      </c>
      <c r="C2493" s="74">
        <v>6.27</v>
      </c>
      <c r="D2493" s="74">
        <v>6.5</v>
      </c>
      <c r="E2493" s="74">
        <v>6.22</v>
      </c>
      <c r="F2493" s="74">
        <v>6.46</v>
      </c>
      <c r="G2493" s="75">
        <v>1442500</v>
      </c>
      <c r="H2493" s="74">
        <v>45.22</v>
      </c>
      <c r="I2493" s="81">
        <f t="shared" si="190"/>
        <v>7</v>
      </c>
      <c r="J2493" s="74">
        <f t="shared" si="191"/>
        <v>43.89</v>
      </c>
      <c r="K2493" s="74">
        <f t="shared" si="192"/>
        <v>45.5</v>
      </c>
      <c r="L2493" s="74">
        <f t="shared" si="193"/>
        <v>43.54</v>
      </c>
      <c r="M2493" s="74">
        <f t="shared" si="194"/>
        <v>45.22</v>
      </c>
      <c r="N2493" s="74"/>
    </row>
    <row r="2494" spans="1:14" x14ac:dyDescent="0.25">
      <c r="A2494">
        <v>2479</v>
      </c>
      <c r="B2494" s="225">
        <v>37900</v>
      </c>
      <c r="C2494" s="74">
        <v>6.36</v>
      </c>
      <c r="D2494" s="74">
        <v>6.44</v>
      </c>
      <c r="E2494" s="74">
        <v>6.2</v>
      </c>
      <c r="F2494" s="74">
        <v>6.38</v>
      </c>
      <c r="G2494" s="75">
        <v>1339100</v>
      </c>
      <c r="H2494" s="74">
        <v>44.66</v>
      </c>
      <c r="I2494" s="81">
        <f t="shared" si="190"/>
        <v>7</v>
      </c>
      <c r="J2494" s="74">
        <f t="shared" si="191"/>
        <v>44.52</v>
      </c>
      <c r="K2494" s="74">
        <f t="shared" si="192"/>
        <v>45.08</v>
      </c>
      <c r="L2494" s="74">
        <f t="shared" si="193"/>
        <v>43.4</v>
      </c>
      <c r="M2494" s="74">
        <f t="shared" si="194"/>
        <v>44.66</v>
      </c>
      <c r="N2494" s="74"/>
    </row>
    <row r="2495" spans="1:14" x14ac:dyDescent="0.25">
      <c r="A2495">
        <v>2480</v>
      </c>
      <c r="B2495" s="225">
        <v>37897</v>
      </c>
      <c r="C2495" s="74">
        <v>6.2</v>
      </c>
      <c r="D2495" s="74">
        <v>6.39</v>
      </c>
      <c r="E2495" s="74">
        <v>6.07</v>
      </c>
      <c r="F2495" s="74">
        <v>6.24</v>
      </c>
      <c r="G2495" s="75">
        <v>1598900</v>
      </c>
      <c r="H2495" s="74">
        <v>43.68</v>
      </c>
      <c r="I2495" s="81">
        <f t="shared" si="190"/>
        <v>7</v>
      </c>
      <c r="J2495" s="74">
        <f t="shared" si="191"/>
        <v>43.4</v>
      </c>
      <c r="K2495" s="74">
        <f t="shared" si="192"/>
        <v>44.73</v>
      </c>
      <c r="L2495" s="74">
        <f t="shared" si="193"/>
        <v>42.49</v>
      </c>
      <c r="M2495" s="74">
        <f t="shared" si="194"/>
        <v>43.68</v>
      </c>
      <c r="N2495" s="74"/>
    </row>
    <row r="2496" spans="1:14" x14ac:dyDescent="0.25">
      <c r="A2496">
        <v>2481</v>
      </c>
      <c r="B2496" s="225">
        <v>37896</v>
      </c>
      <c r="C2496" s="74">
        <v>5.89</v>
      </c>
      <c r="D2496" s="74">
        <v>5.95</v>
      </c>
      <c r="E2496" s="74">
        <v>5.84</v>
      </c>
      <c r="F2496" s="74">
        <v>5.94</v>
      </c>
      <c r="G2496" s="75">
        <v>1136700</v>
      </c>
      <c r="H2496" s="74">
        <v>41.58</v>
      </c>
      <c r="I2496" s="81">
        <f t="shared" si="190"/>
        <v>6.9999999999999991</v>
      </c>
      <c r="J2496" s="74">
        <f t="shared" si="191"/>
        <v>41.23</v>
      </c>
      <c r="K2496" s="74">
        <f t="shared" si="192"/>
        <v>41.65</v>
      </c>
      <c r="L2496" s="74">
        <f t="shared" si="193"/>
        <v>40.880000000000003</v>
      </c>
      <c r="M2496" s="74">
        <f t="shared" si="194"/>
        <v>41.58</v>
      </c>
      <c r="N2496" s="74"/>
    </row>
    <row r="2497" spans="1:14" x14ac:dyDescent="0.25">
      <c r="A2497">
        <v>2482</v>
      </c>
      <c r="B2497" s="225">
        <v>37895</v>
      </c>
      <c r="C2497" s="74">
        <v>5.91</v>
      </c>
      <c r="D2497" s="74">
        <v>5.98</v>
      </c>
      <c r="E2497" s="74">
        <v>5.8</v>
      </c>
      <c r="F2497" s="74">
        <v>5.86</v>
      </c>
      <c r="G2497" s="75">
        <v>1265500</v>
      </c>
      <c r="H2497" s="74">
        <v>41.02</v>
      </c>
      <c r="I2497" s="81">
        <f t="shared" si="190"/>
        <v>7</v>
      </c>
      <c r="J2497" s="74">
        <f t="shared" si="191"/>
        <v>41.37</v>
      </c>
      <c r="K2497" s="74">
        <f t="shared" si="192"/>
        <v>41.86</v>
      </c>
      <c r="L2497" s="74">
        <f t="shared" si="193"/>
        <v>40.6</v>
      </c>
      <c r="M2497" s="74">
        <f t="shared" si="194"/>
        <v>41.02</v>
      </c>
      <c r="N2497" s="74"/>
    </row>
    <row r="2498" spans="1:14" x14ac:dyDescent="0.25">
      <c r="A2498">
        <v>2483</v>
      </c>
      <c r="B2498" s="225">
        <v>37894</v>
      </c>
      <c r="C2498" s="74">
        <v>5.95</v>
      </c>
      <c r="D2498" s="74">
        <v>6</v>
      </c>
      <c r="E2498" s="74">
        <v>5.85</v>
      </c>
      <c r="F2498" s="74">
        <v>5.86</v>
      </c>
      <c r="G2498" s="75">
        <v>1590900</v>
      </c>
      <c r="H2498" s="74">
        <v>41.02</v>
      </c>
      <c r="I2498" s="81">
        <f t="shared" si="190"/>
        <v>7</v>
      </c>
      <c r="J2498" s="74">
        <f t="shared" si="191"/>
        <v>41.65</v>
      </c>
      <c r="K2498" s="74">
        <f t="shared" si="192"/>
        <v>42</v>
      </c>
      <c r="L2498" s="74">
        <f t="shared" si="193"/>
        <v>40.950000000000003</v>
      </c>
      <c r="M2498" s="74">
        <f t="shared" si="194"/>
        <v>41.02</v>
      </c>
      <c r="N2498" s="74"/>
    </row>
    <row r="2499" spans="1:14" x14ac:dyDescent="0.25">
      <c r="A2499">
        <v>2484</v>
      </c>
      <c r="B2499" s="225">
        <v>37893</v>
      </c>
      <c r="C2499" s="74">
        <v>6</v>
      </c>
      <c r="D2499" s="74">
        <v>6.03</v>
      </c>
      <c r="E2499" s="74">
        <v>5.81</v>
      </c>
      <c r="F2499" s="74">
        <v>5.99</v>
      </c>
      <c r="G2499" s="75">
        <v>1256500</v>
      </c>
      <c r="H2499" s="74">
        <v>41.93</v>
      </c>
      <c r="I2499" s="81">
        <f t="shared" si="190"/>
        <v>7</v>
      </c>
      <c r="J2499" s="74">
        <f t="shared" si="191"/>
        <v>42</v>
      </c>
      <c r="K2499" s="74">
        <f t="shared" si="192"/>
        <v>42.21</v>
      </c>
      <c r="L2499" s="74">
        <f t="shared" si="193"/>
        <v>40.67</v>
      </c>
      <c r="M2499" s="74">
        <f t="shared" si="194"/>
        <v>41.93</v>
      </c>
      <c r="N2499" s="74"/>
    </row>
    <row r="2500" spans="1:14" x14ac:dyDescent="0.25">
      <c r="A2500">
        <v>2485</v>
      </c>
      <c r="B2500" s="225">
        <v>37890</v>
      </c>
      <c r="C2500" s="74">
        <v>6.02</v>
      </c>
      <c r="D2500" s="74">
        <v>6.08</v>
      </c>
      <c r="E2500" s="74">
        <v>5.76</v>
      </c>
      <c r="F2500" s="74">
        <v>5.8</v>
      </c>
      <c r="G2500" s="75">
        <v>1503000</v>
      </c>
      <c r="H2500" s="74">
        <v>40.6</v>
      </c>
      <c r="I2500" s="81">
        <f t="shared" si="190"/>
        <v>7.0000000000000009</v>
      </c>
      <c r="J2500" s="74">
        <f t="shared" si="191"/>
        <v>42.14</v>
      </c>
      <c r="K2500" s="74">
        <f t="shared" si="192"/>
        <v>42.56</v>
      </c>
      <c r="L2500" s="74">
        <f t="shared" si="193"/>
        <v>40.32</v>
      </c>
      <c r="M2500" s="74">
        <f t="shared" si="194"/>
        <v>40.6</v>
      </c>
      <c r="N2500" s="74"/>
    </row>
    <row r="2501" spans="1:14" x14ac:dyDescent="0.25">
      <c r="A2501">
        <v>2486</v>
      </c>
      <c r="B2501" s="225">
        <v>37889</v>
      </c>
      <c r="C2501" s="74">
        <v>6.25</v>
      </c>
      <c r="D2501" s="74">
        <v>6.3</v>
      </c>
      <c r="E2501" s="74">
        <v>6.05</v>
      </c>
      <c r="F2501" s="74">
        <v>6.07</v>
      </c>
      <c r="G2501" s="75">
        <v>1378900</v>
      </c>
      <c r="H2501" s="74">
        <v>42.49</v>
      </c>
      <c r="I2501" s="81">
        <f t="shared" si="190"/>
        <v>7</v>
      </c>
      <c r="J2501" s="74">
        <f t="shared" si="191"/>
        <v>43.75</v>
      </c>
      <c r="K2501" s="74">
        <f t="shared" si="192"/>
        <v>44.1</v>
      </c>
      <c r="L2501" s="74">
        <f t="shared" si="193"/>
        <v>42.35</v>
      </c>
      <c r="M2501" s="74">
        <f t="shared" si="194"/>
        <v>42.49</v>
      </c>
      <c r="N2501" s="74"/>
    </row>
    <row r="2502" spans="1:14" x14ac:dyDescent="0.25">
      <c r="A2502">
        <v>2487</v>
      </c>
      <c r="B2502" s="225">
        <v>37888</v>
      </c>
      <c r="C2502" s="74">
        <v>6.55</v>
      </c>
      <c r="D2502" s="74">
        <v>6.59</v>
      </c>
      <c r="E2502" s="74">
        <v>6.15</v>
      </c>
      <c r="F2502" s="74">
        <v>6.15</v>
      </c>
      <c r="G2502" s="75">
        <v>2290600</v>
      </c>
      <c r="H2502" s="74">
        <v>43.05</v>
      </c>
      <c r="I2502" s="81">
        <f t="shared" si="190"/>
        <v>6.9999999999999991</v>
      </c>
      <c r="J2502" s="74">
        <f t="shared" si="191"/>
        <v>45.85</v>
      </c>
      <c r="K2502" s="74">
        <f t="shared" si="192"/>
        <v>46.13</v>
      </c>
      <c r="L2502" s="74">
        <f t="shared" si="193"/>
        <v>43.05</v>
      </c>
      <c r="M2502" s="74">
        <f t="shared" si="194"/>
        <v>43.05</v>
      </c>
      <c r="N2502" s="74"/>
    </row>
    <row r="2503" spans="1:14" x14ac:dyDescent="0.25">
      <c r="A2503">
        <v>2488</v>
      </c>
      <c r="B2503" s="225">
        <v>37887</v>
      </c>
      <c r="C2503" s="74">
        <v>6.62</v>
      </c>
      <c r="D2503" s="74">
        <v>6.7</v>
      </c>
      <c r="E2503" s="74">
        <v>6.4</v>
      </c>
      <c r="F2503" s="74">
        <v>6.52</v>
      </c>
      <c r="G2503" s="75">
        <v>1600700</v>
      </c>
      <c r="H2503" s="74">
        <v>45.64</v>
      </c>
      <c r="I2503" s="81">
        <f t="shared" si="190"/>
        <v>7.0000000000000009</v>
      </c>
      <c r="J2503" s="74">
        <f t="shared" si="191"/>
        <v>46.34</v>
      </c>
      <c r="K2503" s="74">
        <f t="shared" si="192"/>
        <v>46.9</v>
      </c>
      <c r="L2503" s="74">
        <f t="shared" si="193"/>
        <v>44.8</v>
      </c>
      <c r="M2503" s="74">
        <f t="shared" si="194"/>
        <v>45.64</v>
      </c>
      <c r="N2503" s="74"/>
    </row>
    <row r="2504" spans="1:14" x14ac:dyDescent="0.25">
      <c r="A2504">
        <v>2489</v>
      </c>
      <c r="B2504" s="225">
        <v>37886</v>
      </c>
      <c r="C2504" s="74">
        <v>6.64</v>
      </c>
      <c r="D2504" s="74">
        <v>6.68</v>
      </c>
      <c r="E2504" s="74">
        <v>6.45</v>
      </c>
      <c r="F2504" s="74">
        <v>6.55</v>
      </c>
      <c r="G2504" s="75">
        <v>1729600</v>
      </c>
      <c r="H2504" s="74">
        <v>45.85</v>
      </c>
      <c r="I2504" s="81">
        <f t="shared" si="190"/>
        <v>7</v>
      </c>
      <c r="J2504" s="74">
        <f t="shared" si="191"/>
        <v>46.48</v>
      </c>
      <c r="K2504" s="74">
        <f t="shared" si="192"/>
        <v>46.76</v>
      </c>
      <c r="L2504" s="74">
        <f t="shared" si="193"/>
        <v>45.15</v>
      </c>
      <c r="M2504" s="74">
        <f t="shared" si="194"/>
        <v>45.85</v>
      </c>
      <c r="N2504" s="74"/>
    </row>
    <row r="2505" spans="1:14" x14ac:dyDescent="0.25">
      <c r="A2505">
        <v>2490</v>
      </c>
      <c r="B2505" s="225">
        <v>37883</v>
      </c>
      <c r="C2505" s="74">
        <v>7.03</v>
      </c>
      <c r="D2505" s="74">
        <v>7.04</v>
      </c>
      <c r="E2505" s="74">
        <v>6.72</v>
      </c>
      <c r="F2505" s="74">
        <v>6.79</v>
      </c>
      <c r="G2505" s="75">
        <v>2142200</v>
      </c>
      <c r="H2505" s="74">
        <v>47.53</v>
      </c>
      <c r="I2505" s="81">
        <f t="shared" si="190"/>
        <v>7</v>
      </c>
      <c r="J2505" s="74">
        <f t="shared" si="191"/>
        <v>49.21</v>
      </c>
      <c r="K2505" s="74">
        <f t="shared" si="192"/>
        <v>49.28</v>
      </c>
      <c r="L2505" s="74">
        <f t="shared" si="193"/>
        <v>47.04</v>
      </c>
      <c r="M2505" s="74">
        <f t="shared" si="194"/>
        <v>47.53</v>
      </c>
      <c r="N2505" s="74"/>
    </row>
    <row r="2506" spans="1:14" x14ac:dyDescent="0.25">
      <c r="A2506">
        <v>2491</v>
      </c>
      <c r="B2506" s="225">
        <v>37882</v>
      </c>
      <c r="C2506" s="74">
        <v>7.03</v>
      </c>
      <c r="D2506" s="74">
        <v>7.07</v>
      </c>
      <c r="E2506" s="74">
        <v>6.97</v>
      </c>
      <c r="F2506" s="74">
        <v>7.03</v>
      </c>
      <c r="G2506" s="75">
        <v>1604100</v>
      </c>
      <c r="H2506" s="74">
        <v>49.21</v>
      </c>
      <c r="I2506" s="81">
        <f t="shared" si="190"/>
        <v>7</v>
      </c>
      <c r="J2506" s="74">
        <f t="shared" si="191"/>
        <v>49.21</v>
      </c>
      <c r="K2506" s="74">
        <f t="shared" si="192"/>
        <v>49.49</v>
      </c>
      <c r="L2506" s="74">
        <f t="shared" si="193"/>
        <v>48.79</v>
      </c>
      <c r="M2506" s="74">
        <f t="shared" si="194"/>
        <v>49.21</v>
      </c>
      <c r="N2506" s="74"/>
    </row>
    <row r="2507" spans="1:14" x14ac:dyDescent="0.25">
      <c r="A2507">
        <v>2492</v>
      </c>
      <c r="B2507" s="225">
        <v>37881</v>
      </c>
      <c r="C2507" s="74">
        <v>7.09</v>
      </c>
      <c r="D2507" s="74">
        <v>7.19</v>
      </c>
      <c r="E2507" s="74">
        <v>6.98</v>
      </c>
      <c r="F2507" s="74">
        <v>7.08</v>
      </c>
      <c r="G2507" s="75">
        <v>2139600</v>
      </c>
      <c r="H2507" s="74">
        <v>49.56</v>
      </c>
      <c r="I2507" s="81">
        <f t="shared" si="190"/>
        <v>7</v>
      </c>
      <c r="J2507" s="74">
        <f t="shared" si="191"/>
        <v>49.63</v>
      </c>
      <c r="K2507" s="74">
        <f t="shared" si="192"/>
        <v>50.33</v>
      </c>
      <c r="L2507" s="74">
        <f t="shared" si="193"/>
        <v>48.86</v>
      </c>
      <c r="M2507" s="74">
        <f t="shared" si="194"/>
        <v>49.56</v>
      </c>
      <c r="N2507" s="74"/>
    </row>
    <row r="2508" spans="1:14" x14ac:dyDescent="0.25">
      <c r="A2508">
        <v>2493</v>
      </c>
      <c r="B2508" s="225">
        <v>37880</v>
      </c>
      <c r="C2508" s="74">
        <v>6.81</v>
      </c>
      <c r="D2508" s="74">
        <v>7</v>
      </c>
      <c r="E2508" s="74">
        <v>6.71</v>
      </c>
      <c r="F2508" s="74">
        <v>6.98</v>
      </c>
      <c r="G2508" s="75">
        <v>2081900</v>
      </c>
      <c r="H2508" s="74">
        <v>48.86</v>
      </c>
      <c r="I2508" s="81">
        <f t="shared" si="190"/>
        <v>6.9999999999999991</v>
      </c>
      <c r="J2508" s="74">
        <f t="shared" si="191"/>
        <v>47.67</v>
      </c>
      <c r="K2508" s="74">
        <f t="shared" si="192"/>
        <v>49</v>
      </c>
      <c r="L2508" s="74">
        <f t="shared" si="193"/>
        <v>46.97</v>
      </c>
      <c r="M2508" s="74">
        <f t="shared" si="194"/>
        <v>48.86</v>
      </c>
      <c r="N2508" s="74"/>
    </row>
    <row r="2509" spans="1:14" x14ac:dyDescent="0.25">
      <c r="A2509">
        <v>2494</v>
      </c>
      <c r="B2509" s="225">
        <v>37879</v>
      </c>
      <c r="C2509" s="74">
        <v>6.98</v>
      </c>
      <c r="D2509" s="74">
        <v>6.98</v>
      </c>
      <c r="E2509" s="74">
        <v>6.65</v>
      </c>
      <c r="F2509" s="74">
        <v>6.7</v>
      </c>
      <c r="G2509" s="75">
        <v>1558600</v>
      </c>
      <c r="H2509" s="74">
        <v>46.9</v>
      </c>
      <c r="I2509" s="81">
        <f t="shared" si="190"/>
        <v>7</v>
      </c>
      <c r="J2509" s="74">
        <f t="shared" si="191"/>
        <v>48.86</v>
      </c>
      <c r="K2509" s="74">
        <f t="shared" si="192"/>
        <v>48.86</v>
      </c>
      <c r="L2509" s="74">
        <f t="shared" si="193"/>
        <v>46.55</v>
      </c>
      <c r="M2509" s="74">
        <f t="shared" si="194"/>
        <v>46.9</v>
      </c>
      <c r="N2509" s="74"/>
    </row>
    <row r="2510" spans="1:14" x14ac:dyDescent="0.25">
      <c r="A2510">
        <v>2495</v>
      </c>
      <c r="B2510" s="225">
        <v>37876</v>
      </c>
      <c r="C2510" s="74">
        <v>7.12</v>
      </c>
      <c r="D2510" s="74">
        <v>7.16</v>
      </c>
      <c r="E2510" s="74">
        <v>6.64</v>
      </c>
      <c r="F2510" s="74">
        <v>6.92</v>
      </c>
      <c r="G2510" s="75">
        <v>3130000</v>
      </c>
      <c r="H2510" s="74">
        <v>48.44</v>
      </c>
      <c r="I2510" s="81">
        <f t="shared" si="190"/>
        <v>7</v>
      </c>
      <c r="J2510" s="74">
        <f t="shared" si="191"/>
        <v>49.84</v>
      </c>
      <c r="K2510" s="74">
        <f t="shared" si="192"/>
        <v>50.12</v>
      </c>
      <c r="L2510" s="74">
        <f t="shared" si="193"/>
        <v>46.48</v>
      </c>
      <c r="M2510" s="74">
        <f t="shared" si="194"/>
        <v>48.44</v>
      </c>
      <c r="N2510" s="74"/>
    </row>
    <row r="2511" spans="1:14" x14ac:dyDescent="0.25">
      <c r="A2511">
        <v>2496</v>
      </c>
      <c r="B2511" s="225">
        <v>37875</v>
      </c>
      <c r="C2511" s="74">
        <v>6.83</v>
      </c>
      <c r="D2511" s="74">
        <v>7.08</v>
      </c>
      <c r="E2511" s="74">
        <v>6.78</v>
      </c>
      <c r="F2511" s="74">
        <v>6.96</v>
      </c>
      <c r="G2511" s="75">
        <v>2191300</v>
      </c>
      <c r="H2511" s="74">
        <v>48.72</v>
      </c>
      <c r="I2511" s="81">
        <f t="shared" si="190"/>
        <v>7</v>
      </c>
      <c r="J2511" s="74">
        <f t="shared" si="191"/>
        <v>47.81</v>
      </c>
      <c r="K2511" s="74">
        <f t="shared" si="192"/>
        <v>49.56</v>
      </c>
      <c r="L2511" s="74">
        <f t="shared" si="193"/>
        <v>47.46</v>
      </c>
      <c r="M2511" s="74">
        <f t="shared" si="194"/>
        <v>48.72</v>
      </c>
      <c r="N2511" s="74"/>
    </row>
    <row r="2512" spans="1:14" x14ac:dyDescent="0.25">
      <c r="A2512">
        <v>2497</v>
      </c>
      <c r="B2512" s="225">
        <v>37874</v>
      </c>
      <c r="C2512" s="74">
        <v>7.01</v>
      </c>
      <c r="D2512" s="74">
        <v>7.01</v>
      </c>
      <c r="E2512" s="74">
        <v>6.66</v>
      </c>
      <c r="F2512" s="74">
        <v>6.74</v>
      </c>
      <c r="G2512" s="75">
        <v>1997200</v>
      </c>
      <c r="H2512" s="74">
        <v>47.18</v>
      </c>
      <c r="I2512" s="81">
        <f t="shared" si="190"/>
        <v>7</v>
      </c>
      <c r="J2512" s="74">
        <f t="shared" si="191"/>
        <v>49.07</v>
      </c>
      <c r="K2512" s="74">
        <f t="shared" si="192"/>
        <v>49.07</v>
      </c>
      <c r="L2512" s="74">
        <f t="shared" si="193"/>
        <v>46.62</v>
      </c>
      <c r="M2512" s="74">
        <f t="shared" si="194"/>
        <v>47.18</v>
      </c>
      <c r="N2512" s="74"/>
    </row>
    <row r="2513" spans="1:14" x14ac:dyDescent="0.25">
      <c r="A2513">
        <v>2498</v>
      </c>
      <c r="B2513" s="225">
        <v>37873</v>
      </c>
      <c r="C2513" s="74">
        <v>7.2</v>
      </c>
      <c r="D2513" s="74">
        <v>7.33</v>
      </c>
      <c r="E2513" s="74">
        <v>6.99</v>
      </c>
      <c r="F2513" s="74">
        <v>7.06</v>
      </c>
      <c r="G2513" s="75">
        <v>2210700</v>
      </c>
      <c r="H2513" s="74">
        <v>49.42</v>
      </c>
      <c r="I2513" s="81">
        <f t="shared" ref="I2513:I2576" si="195">H2513/F2513</f>
        <v>7.0000000000000009</v>
      </c>
      <c r="J2513" s="74">
        <f t="shared" ref="J2513:J2576" si="196">ROUND($I2513*C2513,2)</f>
        <v>50.4</v>
      </c>
      <c r="K2513" s="74">
        <f t="shared" ref="K2513:K2576" si="197">ROUND($I2513*D2513,2)</f>
        <v>51.31</v>
      </c>
      <c r="L2513" s="74">
        <f t="shared" ref="L2513:L2576" si="198">ROUND($I2513*E2513,2)</f>
        <v>48.93</v>
      </c>
      <c r="M2513" s="74">
        <f t="shared" ref="M2513:M2576" si="199">ROUND($I2513*F2513,2)</f>
        <v>49.42</v>
      </c>
      <c r="N2513" s="74"/>
    </row>
    <row r="2514" spans="1:14" x14ac:dyDescent="0.25">
      <c r="A2514">
        <v>2499</v>
      </c>
      <c r="B2514" s="225">
        <v>37872</v>
      </c>
      <c r="C2514" s="74">
        <v>7.05</v>
      </c>
      <c r="D2514" s="74">
        <v>7.45</v>
      </c>
      <c r="E2514" s="74">
        <v>7.02</v>
      </c>
      <c r="F2514" s="74">
        <v>7.39</v>
      </c>
      <c r="G2514" s="75">
        <v>2956200</v>
      </c>
      <c r="H2514" s="74">
        <v>51.73</v>
      </c>
      <c r="I2514" s="81">
        <f t="shared" si="195"/>
        <v>7</v>
      </c>
      <c r="J2514" s="74">
        <f t="shared" si="196"/>
        <v>49.35</v>
      </c>
      <c r="K2514" s="74">
        <f t="shared" si="197"/>
        <v>52.15</v>
      </c>
      <c r="L2514" s="74">
        <f t="shared" si="198"/>
        <v>49.14</v>
      </c>
      <c r="M2514" s="74">
        <f t="shared" si="199"/>
        <v>51.73</v>
      </c>
      <c r="N2514" s="74"/>
    </row>
    <row r="2515" spans="1:14" x14ac:dyDescent="0.25">
      <c r="A2515">
        <v>2500</v>
      </c>
      <c r="B2515" s="225">
        <v>37869</v>
      </c>
      <c r="C2515" s="74">
        <v>6.92</v>
      </c>
      <c r="D2515" s="74">
        <v>7.29</v>
      </c>
      <c r="E2515" s="74">
        <v>6.79</v>
      </c>
      <c r="F2515" s="74">
        <v>6.93</v>
      </c>
      <c r="G2515" s="75">
        <v>2643300</v>
      </c>
      <c r="H2515" s="74">
        <v>48.51</v>
      </c>
      <c r="I2515" s="81">
        <f t="shared" si="195"/>
        <v>7</v>
      </c>
      <c r="J2515" s="74">
        <f t="shared" si="196"/>
        <v>48.44</v>
      </c>
      <c r="K2515" s="74">
        <f t="shared" si="197"/>
        <v>51.03</v>
      </c>
      <c r="L2515" s="74">
        <f t="shared" si="198"/>
        <v>47.53</v>
      </c>
      <c r="M2515" s="74">
        <f t="shared" si="199"/>
        <v>48.51</v>
      </c>
      <c r="N2515" s="74"/>
    </row>
    <row r="2516" spans="1:14" x14ac:dyDescent="0.25">
      <c r="A2516">
        <v>2501</v>
      </c>
      <c r="B2516" s="225">
        <v>37868</v>
      </c>
      <c r="C2516" s="74">
        <v>7</v>
      </c>
      <c r="D2516" s="74">
        <v>7.11</v>
      </c>
      <c r="E2516" s="74">
        <v>6.87</v>
      </c>
      <c r="F2516" s="74">
        <v>6.93</v>
      </c>
      <c r="G2516" s="75">
        <v>2438900</v>
      </c>
      <c r="H2516" s="74">
        <v>48.51</v>
      </c>
      <c r="I2516" s="81">
        <f t="shared" si="195"/>
        <v>7</v>
      </c>
      <c r="J2516" s="74">
        <f t="shared" si="196"/>
        <v>49</v>
      </c>
      <c r="K2516" s="74">
        <f t="shared" si="197"/>
        <v>49.77</v>
      </c>
      <c r="L2516" s="74">
        <f t="shared" si="198"/>
        <v>48.09</v>
      </c>
      <c r="M2516" s="74">
        <f t="shared" si="199"/>
        <v>48.51</v>
      </c>
      <c r="N2516" s="74"/>
    </row>
    <row r="2517" spans="1:14" x14ac:dyDescent="0.25">
      <c r="A2517">
        <v>2502</v>
      </c>
      <c r="B2517" s="225">
        <v>37867</v>
      </c>
      <c r="C2517" s="74">
        <v>6.71</v>
      </c>
      <c r="D2517" s="74">
        <v>6.94</v>
      </c>
      <c r="E2517" s="74">
        <v>6.62</v>
      </c>
      <c r="F2517" s="74">
        <v>6.83</v>
      </c>
      <c r="G2517" s="75">
        <v>2712500</v>
      </c>
      <c r="H2517" s="74">
        <v>47.81</v>
      </c>
      <c r="I2517" s="81">
        <f t="shared" si="195"/>
        <v>7</v>
      </c>
      <c r="J2517" s="74">
        <f t="shared" si="196"/>
        <v>46.97</v>
      </c>
      <c r="K2517" s="74">
        <f t="shared" si="197"/>
        <v>48.58</v>
      </c>
      <c r="L2517" s="74">
        <f t="shared" si="198"/>
        <v>46.34</v>
      </c>
      <c r="M2517" s="74">
        <f t="shared" si="199"/>
        <v>47.81</v>
      </c>
      <c r="N2517" s="74"/>
    </row>
    <row r="2518" spans="1:14" x14ac:dyDescent="0.25">
      <c r="A2518">
        <v>2503</v>
      </c>
      <c r="B2518" s="225">
        <v>37866</v>
      </c>
      <c r="C2518" s="74">
        <v>6.56</v>
      </c>
      <c r="D2518" s="74">
        <v>6.63</v>
      </c>
      <c r="E2518" s="74">
        <v>6.37</v>
      </c>
      <c r="F2518" s="74">
        <v>6.55</v>
      </c>
      <c r="G2518" s="75">
        <v>1635000</v>
      </c>
      <c r="H2518" s="74">
        <v>45.85</v>
      </c>
      <c r="I2518" s="81">
        <f t="shared" si="195"/>
        <v>7</v>
      </c>
      <c r="J2518" s="74">
        <f t="shared" si="196"/>
        <v>45.92</v>
      </c>
      <c r="K2518" s="74">
        <f t="shared" si="197"/>
        <v>46.41</v>
      </c>
      <c r="L2518" s="74">
        <f t="shared" si="198"/>
        <v>44.59</v>
      </c>
      <c r="M2518" s="74">
        <f t="shared" si="199"/>
        <v>45.85</v>
      </c>
      <c r="N2518" s="74"/>
    </row>
    <row r="2519" spans="1:14" x14ac:dyDescent="0.25">
      <c r="A2519">
        <v>2504</v>
      </c>
      <c r="B2519" s="225">
        <v>37862</v>
      </c>
      <c r="C2519" s="74">
        <v>6.41</v>
      </c>
      <c r="D2519" s="74">
        <v>6.5</v>
      </c>
      <c r="E2519" s="74">
        <v>6.36</v>
      </c>
      <c r="F2519" s="74">
        <v>6.5</v>
      </c>
      <c r="G2519" s="75">
        <v>1053700</v>
      </c>
      <c r="H2519" s="74">
        <v>45.5</v>
      </c>
      <c r="I2519" s="81">
        <f t="shared" si="195"/>
        <v>7</v>
      </c>
      <c r="J2519" s="74">
        <f t="shared" si="196"/>
        <v>44.87</v>
      </c>
      <c r="K2519" s="74">
        <f t="shared" si="197"/>
        <v>45.5</v>
      </c>
      <c r="L2519" s="74">
        <f t="shared" si="198"/>
        <v>44.52</v>
      </c>
      <c r="M2519" s="74">
        <f t="shared" si="199"/>
        <v>45.5</v>
      </c>
      <c r="N2519" s="74"/>
    </row>
    <row r="2520" spans="1:14" x14ac:dyDescent="0.25">
      <c r="A2520">
        <v>2505</v>
      </c>
      <c r="B2520" s="225">
        <v>37861</v>
      </c>
      <c r="C2520" s="74">
        <v>6.4</v>
      </c>
      <c r="D2520" s="74">
        <v>6.48</v>
      </c>
      <c r="E2520" s="74">
        <v>6.3</v>
      </c>
      <c r="F2520" s="74">
        <v>6.43</v>
      </c>
      <c r="G2520" s="75">
        <v>1427800</v>
      </c>
      <c r="H2520" s="74">
        <v>45.01</v>
      </c>
      <c r="I2520" s="81">
        <f t="shared" si="195"/>
        <v>7</v>
      </c>
      <c r="J2520" s="74">
        <f t="shared" si="196"/>
        <v>44.8</v>
      </c>
      <c r="K2520" s="74">
        <f t="shared" si="197"/>
        <v>45.36</v>
      </c>
      <c r="L2520" s="74">
        <f t="shared" si="198"/>
        <v>44.1</v>
      </c>
      <c r="M2520" s="74">
        <f t="shared" si="199"/>
        <v>45.01</v>
      </c>
      <c r="N2520" s="74"/>
    </row>
    <row r="2521" spans="1:14" x14ac:dyDescent="0.25">
      <c r="A2521">
        <v>2506</v>
      </c>
      <c r="B2521" s="225">
        <v>37860</v>
      </c>
      <c r="C2521" s="74">
        <v>6.17</v>
      </c>
      <c r="D2521" s="74">
        <v>6.35</v>
      </c>
      <c r="E2521" s="74">
        <v>6.05</v>
      </c>
      <c r="F2521" s="74">
        <v>6.28</v>
      </c>
      <c r="G2521" s="75">
        <v>1719000</v>
      </c>
      <c r="H2521" s="74">
        <v>43.96</v>
      </c>
      <c r="I2521" s="81">
        <f t="shared" si="195"/>
        <v>7</v>
      </c>
      <c r="J2521" s="74">
        <f t="shared" si="196"/>
        <v>43.19</v>
      </c>
      <c r="K2521" s="74">
        <f t="shared" si="197"/>
        <v>44.45</v>
      </c>
      <c r="L2521" s="74">
        <f t="shared" si="198"/>
        <v>42.35</v>
      </c>
      <c r="M2521" s="74">
        <f t="shared" si="199"/>
        <v>43.96</v>
      </c>
      <c r="N2521" s="74"/>
    </row>
    <row r="2522" spans="1:14" x14ac:dyDescent="0.25">
      <c r="A2522">
        <v>2507</v>
      </c>
      <c r="B2522" s="225">
        <v>37859</v>
      </c>
      <c r="C2522" s="74">
        <v>6.08</v>
      </c>
      <c r="D2522" s="74">
        <v>6.18</v>
      </c>
      <c r="E2522" s="74">
        <v>6</v>
      </c>
      <c r="F2522" s="74">
        <v>6.18</v>
      </c>
      <c r="G2522" s="75">
        <v>2708900</v>
      </c>
      <c r="H2522" s="74">
        <v>43.26</v>
      </c>
      <c r="I2522" s="81">
        <f t="shared" si="195"/>
        <v>7</v>
      </c>
      <c r="J2522" s="74">
        <f t="shared" si="196"/>
        <v>42.56</v>
      </c>
      <c r="K2522" s="74">
        <f t="shared" si="197"/>
        <v>43.26</v>
      </c>
      <c r="L2522" s="74">
        <f t="shared" si="198"/>
        <v>42</v>
      </c>
      <c r="M2522" s="74">
        <f t="shared" si="199"/>
        <v>43.26</v>
      </c>
      <c r="N2522" s="74"/>
    </row>
    <row r="2523" spans="1:14" x14ac:dyDescent="0.25">
      <c r="A2523">
        <v>2508</v>
      </c>
      <c r="B2523" s="225">
        <v>37858</v>
      </c>
      <c r="C2523" s="74">
        <v>5.83</v>
      </c>
      <c r="D2523" s="74">
        <v>5.88</v>
      </c>
      <c r="E2523" s="74">
        <v>5.71</v>
      </c>
      <c r="F2523" s="74">
        <v>5.8</v>
      </c>
      <c r="G2523" s="75">
        <v>758300</v>
      </c>
      <c r="H2523" s="74">
        <v>40.6</v>
      </c>
      <c r="I2523" s="81">
        <f t="shared" si="195"/>
        <v>7.0000000000000009</v>
      </c>
      <c r="J2523" s="74">
        <f t="shared" si="196"/>
        <v>40.81</v>
      </c>
      <c r="K2523" s="74">
        <f t="shared" si="197"/>
        <v>41.16</v>
      </c>
      <c r="L2523" s="74">
        <f t="shared" si="198"/>
        <v>39.97</v>
      </c>
      <c r="M2523" s="74">
        <f t="shared" si="199"/>
        <v>40.6</v>
      </c>
      <c r="N2523" s="74"/>
    </row>
    <row r="2524" spans="1:14" x14ac:dyDescent="0.25">
      <c r="A2524">
        <v>2509</v>
      </c>
      <c r="B2524" s="225">
        <v>37855</v>
      </c>
      <c r="C2524" s="74">
        <v>6.17</v>
      </c>
      <c r="D2524" s="74">
        <v>6.25</v>
      </c>
      <c r="E2524" s="74">
        <v>5.85</v>
      </c>
      <c r="F2524" s="74">
        <v>5.86</v>
      </c>
      <c r="G2524" s="75">
        <v>1599700</v>
      </c>
      <c r="H2524" s="74">
        <v>41.02</v>
      </c>
      <c r="I2524" s="81">
        <f t="shared" si="195"/>
        <v>7</v>
      </c>
      <c r="J2524" s="74">
        <f t="shared" si="196"/>
        <v>43.19</v>
      </c>
      <c r="K2524" s="74">
        <f t="shared" si="197"/>
        <v>43.75</v>
      </c>
      <c r="L2524" s="74">
        <f t="shared" si="198"/>
        <v>40.950000000000003</v>
      </c>
      <c r="M2524" s="74">
        <f t="shared" si="199"/>
        <v>41.02</v>
      </c>
      <c r="N2524" s="74"/>
    </row>
    <row r="2525" spans="1:14" x14ac:dyDescent="0.25">
      <c r="A2525">
        <v>2510</v>
      </c>
      <c r="B2525" s="225">
        <v>37854</v>
      </c>
      <c r="C2525" s="74">
        <v>5.66</v>
      </c>
      <c r="D2525" s="74">
        <v>6.15</v>
      </c>
      <c r="E2525" s="74">
        <v>5.5</v>
      </c>
      <c r="F2525" s="74">
        <v>6.04</v>
      </c>
      <c r="G2525" s="75">
        <v>5068100</v>
      </c>
      <c r="H2525" s="74">
        <v>42.28</v>
      </c>
      <c r="I2525" s="81">
        <f t="shared" si="195"/>
        <v>7</v>
      </c>
      <c r="J2525" s="74">
        <f t="shared" si="196"/>
        <v>39.619999999999997</v>
      </c>
      <c r="K2525" s="74">
        <f t="shared" si="197"/>
        <v>43.05</v>
      </c>
      <c r="L2525" s="74">
        <f t="shared" si="198"/>
        <v>38.5</v>
      </c>
      <c r="M2525" s="74">
        <f t="shared" si="199"/>
        <v>42.28</v>
      </c>
      <c r="N2525" s="74"/>
    </row>
    <row r="2526" spans="1:14" x14ac:dyDescent="0.25">
      <c r="A2526">
        <v>2511</v>
      </c>
      <c r="B2526" s="225">
        <v>37853</v>
      </c>
      <c r="C2526" s="74">
        <v>5.92</v>
      </c>
      <c r="D2526" s="74">
        <v>5.98</v>
      </c>
      <c r="E2526" s="74">
        <v>5.75</v>
      </c>
      <c r="F2526" s="74">
        <v>5.82</v>
      </c>
      <c r="G2526" s="75">
        <v>1626000</v>
      </c>
      <c r="H2526" s="74">
        <v>40.74</v>
      </c>
      <c r="I2526" s="81">
        <f t="shared" si="195"/>
        <v>7</v>
      </c>
      <c r="J2526" s="74">
        <f t="shared" si="196"/>
        <v>41.44</v>
      </c>
      <c r="K2526" s="74">
        <f t="shared" si="197"/>
        <v>41.86</v>
      </c>
      <c r="L2526" s="74">
        <f t="shared" si="198"/>
        <v>40.25</v>
      </c>
      <c r="M2526" s="74">
        <f t="shared" si="199"/>
        <v>40.74</v>
      </c>
      <c r="N2526" s="74"/>
    </row>
    <row r="2527" spans="1:14" x14ac:dyDescent="0.25">
      <c r="A2527">
        <v>2512</v>
      </c>
      <c r="B2527" s="225">
        <v>37852</v>
      </c>
      <c r="C2527" s="74">
        <v>5.75</v>
      </c>
      <c r="D2527" s="74">
        <v>6.07</v>
      </c>
      <c r="E2527" s="74">
        <v>5.75</v>
      </c>
      <c r="F2527" s="74">
        <v>5.99</v>
      </c>
      <c r="G2527" s="75">
        <v>2038200</v>
      </c>
      <c r="H2527" s="74">
        <v>41.93</v>
      </c>
      <c r="I2527" s="81">
        <f t="shared" si="195"/>
        <v>7</v>
      </c>
      <c r="J2527" s="74">
        <f t="shared" si="196"/>
        <v>40.25</v>
      </c>
      <c r="K2527" s="74">
        <f t="shared" si="197"/>
        <v>42.49</v>
      </c>
      <c r="L2527" s="74">
        <f t="shared" si="198"/>
        <v>40.25</v>
      </c>
      <c r="M2527" s="74">
        <f t="shared" si="199"/>
        <v>41.93</v>
      </c>
      <c r="N2527" s="74"/>
    </row>
    <row r="2528" spans="1:14" x14ac:dyDescent="0.25">
      <c r="A2528">
        <v>2513</v>
      </c>
      <c r="B2528" s="225">
        <v>37851</v>
      </c>
      <c r="C2528" s="74">
        <v>5.57</v>
      </c>
      <c r="D2528" s="74">
        <v>5.77</v>
      </c>
      <c r="E2528" s="74">
        <v>5.54</v>
      </c>
      <c r="F2528" s="74">
        <v>5.76</v>
      </c>
      <c r="G2528" s="75">
        <v>909300</v>
      </c>
      <c r="H2528" s="74">
        <v>40.32</v>
      </c>
      <c r="I2528" s="81">
        <f t="shared" si="195"/>
        <v>7</v>
      </c>
      <c r="J2528" s="74">
        <f t="shared" si="196"/>
        <v>38.99</v>
      </c>
      <c r="K2528" s="74">
        <f t="shared" si="197"/>
        <v>40.39</v>
      </c>
      <c r="L2528" s="74">
        <f t="shared" si="198"/>
        <v>38.78</v>
      </c>
      <c r="M2528" s="74">
        <f t="shared" si="199"/>
        <v>40.32</v>
      </c>
      <c r="N2528" s="74"/>
    </row>
    <row r="2529" spans="1:14" x14ac:dyDescent="0.25">
      <c r="A2529">
        <v>2514</v>
      </c>
      <c r="B2529" s="225">
        <v>37848</v>
      </c>
      <c r="C2529" s="74">
        <v>5.48</v>
      </c>
      <c r="D2529" s="74">
        <v>5.59</v>
      </c>
      <c r="E2529" s="74">
        <v>5.45</v>
      </c>
      <c r="F2529" s="74">
        <v>5.53</v>
      </c>
      <c r="G2529" s="75">
        <v>361800</v>
      </c>
      <c r="H2529" s="74">
        <v>38.71</v>
      </c>
      <c r="I2529" s="81">
        <f t="shared" si="195"/>
        <v>7</v>
      </c>
      <c r="J2529" s="74">
        <f t="shared" si="196"/>
        <v>38.36</v>
      </c>
      <c r="K2529" s="74">
        <f t="shared" si="197"/>
        <v>39.130000000000003</v>
      </c>
      <c r="L2529" s="74">
        <f t="shared" si="198"/>
        <v>38.15</v>
      </c>
      <c r="M2529" s="74">
        <f t="shared" si="199"/>
        <v>38.71</v>
      </c>
      <c r="N2529" s="74"/>
    </row>
    <row r="2530" spans="1:14" x14ac:dyDescent="0.25">
      <c r="A2530">
        <v>2515</v>
      </c>
      <c r="B2530" s="225">
        <v>37847</v>
      </c>
      <c r="C2530" s="74">
        <v>5.44</v>
      </c>
      <c r="D2530" s="74">
        <v>5.5</v>
      </c>
      <c r="E2530" s="74">
        <v>5.31</v>
      </c>
      <c r="F2530" s="74">
        <v>5.5</v>
      </c>
      <c r="G2530" s="75">
        <v>886200</v>
      </c>
      <c r="H2530" s="74">
        <v>38.5</v>
      </c>
      <c r="I2530" s="81">
        <f t="shared" si="195"/>
        <v>7</v>
      </c>
      <c r="J2530" s="74">
        <f t="shared" si="196"/>
        <v>38.08</v>
      </c>
      <c r="K2530" s="74">
        <f t="shared" si="197"/>
        <v>38.5</v>
      </c>
      <c r="L2530" s="74">
        <f t="shared" si="198"/>
        <v>37.17</v>
      </c>
      <c r="M2530" s="74">
        <f t="shared" si="199"/>
        <v>38.5</v>
      </c>
      <c r="N2530" s="74"/>
    </row>
    <row r="2531" spans="1:14" x14ac:dyDescent="0.25">
      <c r="A2531">
        <v>2516</v>
      </c>
      <c r="B2531" s="225">
        <v>37846</v>
      </c>
      <c r="C2531" s="74">
        <v>5.4</v>
      </c>
      <c r="D2531" s="74">
        <v>5.45</v>
      </c>
      <c r="E2531" s="74">
        <v>5.32</v>
      </c>
      <c r="F2531" s="74">
        <v>5.4</v>
      </c>
      <c r="G2531" s="75">
        <v>1142600</v>
      </c>
      <c r="H2531" s="74">
        <v>37.799999999999997</v>
      </c>
      <c r="I2531" s="81">
        <f t="shared" si="195"/>
        <v>6.9999999999999991</v>
      </c>
      <c r="J2531" s="74">
        <f t="shared" si="196"/>
        <v>37.799999999999997</v>
      </c>
      <c r="K2531" s="74">
        <f t="shared" si="197"/>
        <v>38.15</v>
      </c>
      <c r="L2531" s="74">
        <f t="shared" si="198"/>
        <v>37.24</v>
      </c>
      <c r="M2531" s="74">
        <f t="shared" si="199"/>
        <v>37.799999999999997</v>
      </c>
      <c r="N2531" s="74"/>
    </row>
    <row r="2532" spans="1:14" x14ac:dyDescent="0.25">
      <c r="A2532">
        <v>2517</v>
      </c>
      <c r="B2532" s="225">
        <v>37845</v>
      </c>
      <c r="C2532" s="74">
        <v>5.37</v>
      </c>
      <c r="D2532" s="74">
        <v>5.4</v>
      </c>
      <c r="E2532" s="74">
        <v>5.27</v>
      </c>
      <c r="F2532" s="74">
        <v>5.35</v>
      </c>
      <c r="G2532" s="75">
        <v>872500</v>
      </c>
      <c r="H2532" s="74">
        <v>37.450000000000003</v>
      </c>
      <c r="I2532" s="81">
        <f t="shared" si="195"/>
        <v>7.0000000000000009</v>
      </c>
      <c r="J2532" s="74">
        <f t="shared" si="196"/>
        <v>37.590000000000003</v>
      </c>
      <c r="K2532" s="74">
        <f t="shared" si="197"/>
        <v>37.799999999999997</v>
      </c>
      <c r="L2532" s="74">
        <f t="shared" si="198"/>
        <v>36.89</v>
      </c>
      <c r="M2532" s="74">
        <f t="shared" si="199"/>
        <v>37.450000000000003</v>
      </c>
      <c r="N2532" s="74"/>
    </row>
    <row r="2533" spans="1:14" x14ac:dyDescent="0.25">
      <c r="A2533">
        <v>2518</v>
      </c>
      <c r="B2533" s="225">
        <v>37844</v>
      </c>
      <c r="C2533" s="74">
        <v>5.16</v>
      </c>
      <c r="D2533" s="74">
        <v>5.38</v>
      </c>
      <c r="E2533" s="74">
        <v>5.16</v>
      </c>
      <c r="F2533" s="74">
        <v>5.36</v>
      </c>
      <c r="G2533" s="75">
        <v>726000</v>
      </c>
      <c r="H2533" s="74">
        <v>37.520000000000003</v>
      </c>
      <c r="I2533" s="81">
        <f t="shared" si="195"/>
        <v>7</v>
      </c>
      <c r="J2533" s="74">
        <f t="shared" si="196"/>
        <v>36.119999999999997</v>
      </c>
      <c r="K2533" s="74">
        <f t="shared" si="197"/>
        <v>37.659999999999997</v>
      </c>
      <c r="L2533" s="74">
        <f t="shared" si="198"/>
        <v>36.119999999999997</v>
      </c>
      <c r="M2533" s="74">
        <f t="shared" si="199"/>
        <v>37.520000000000003</v>
      </c>
      <c r="N2533" s="74"/>
    </row>
    <row r="2534" spans="1:14" x14ac:dyDescent="0.25">
      <c r="A2534">
        <v>2519</v>
      </c>
      <c r="B2534" s="225">
        <v>37841</v>
      </c>
      <c r="C2534" s="74">
        <v>5.28</v>
      </c>
      <c r="D2534" s="74">
        <v>5.34</v>
      </c>
      <c r="E2534" s="74">
        <v>5.0999999999999996</v>
      </c>
      <c r="F2534" s="74">
        <v>5.24</v>
      </c>
      <c r="G2534" s="75">
        <v>843200</v>
      </c>
      <c r="H2534" s="74">
        <v>36.68</v>
      </c>
      <c r="I2534" s="81">
        <f t="shared" si="195"/>
        <v>7</v>
      </c>
      <c r="J2534" s="74">
        <f t="shared" si="196"/>
        <v>36.96</v>
      </c>
      <c r="K2534" s="74">
        <f t="shared" si="197"/>
        <v>37.380000000000003</v>
      </c>
      <c r="L2534" s="74">
        <f t="shared" si="198"/>
        <v>35.700000000000003</v>
      </c>
      <c r="M2534" s="74">
        <f t="shared" si="199"/>
        <v>36.68</v>
      </c>
      <c r="N2534" s="74"/>
    </row>
    <row r="2535" spans="1:14" x14ac:dyDescent="0.25">
      <c r="A2535">
        <v>2520</v>
      </c>
      <c r="B2535" s="225">
        <v>37840</v>
      </c>
      <c r="C2535" s="74">
        <v>5.18</v>
      </c>
      <c r="D2535" s="74">
        <v>5.35</v>
      </c>
      <c r="E2535" s="74">
        <v>5.16</v>
      </c>
      <c r="F2535" s="74">
        <v>5.2</v>
      </c>
      <c r="G2535" s="75">
        <v>866500</v>
      </c>
      <c r="H2535" s="74">
        <v>36.4</v>
      </c>
      <c r="I2535" s="81">
        <f t="shared" si="195"/>
        <v>6.9999999999999991</v>
      </c>
      <c r="J2535" s="74">
        <f t="shared" si="196"/>
        <v>36.26</v>
      </c>
      <c r="K2535" s="74">
        <f t="shared" si="197"/>
        <v>37.450000000000003</v>
      </c>
      <c r="L2535" s="74">
        <f t="shared" si="198"/>
        <v>36.119999999999997</v>
      </c>
      <c r="M2535" s="74">
        <f t="shared" si="199"/>
        <v>36.4</v>
      </c>
      <c r="N2535" s="74"/>
    </row>
    <row r="2536" spans="1:14" x14ac:dyDescent="0.25">
      <c r="A2536">
        <v>2521</v>
      </c>
      <c r="B2536" s="225">
        <v>37839</v>
      </c>
      <c r="C2536" s="74">
        <v>5.31</v>
      </c>
      <c r="D2536" s="74">
        <v>5.4</v>
      </c>
      <c r="E2536" s="74">
        <v>5.16</v>
      </c>
      <c r="F2536" s="74">
        <v>5.2</v>
      </c>
      <c r="G2536" s="75">
        <v>1106400</v>
      </c>
      <c r="H2536" s="74">
        <v>36.4</v>
      </c>
      <c r="I2536" s="81">
        <f t="shared" si="195"/>
        <v>6.9999999999999991</v>
      </c>
      <c r="J2536" s="74">
        <f t="shared" si="196"/>
        <v>37.17</v>
      </c>
      <c r="K2536" s="74">
        <f t="shared" si="197"/>
        <v>37.799999999999997</v>
      </c>
      <c r="L2536" s="74">
        <f t="shared" si="198"/>
        <v>36.119999999999997</v>
      </c>
      <c r="M2536" s="74">
        <f t="shared" si="199"/>
        <v>36.4</v>
      </c>
      <c r="N2536" s="74"/>
    </row>
    <row r="2537" spans="1:14" x14ac:dyDescent="0.25">
      <c r="A2537">
        <v>2522</v>
      </c>
      <c r="B2537" s="225">
        <v>37838</v>
      </c>
      <c r="C2537" s="74">
        <v>5.61</v>
      </c>
      <c r="D2537" s="74">
        <v>5.64</v>
      </c>
      <c r="E2537" s="74">
        <v>5.25</v>
      </c>
      <c r="F2537" s="74">
        <v>5.32</v>
      </c>
      <c r="G2537" s="75">
        <v>2180800</v>
      </c>
      <c r="H2537" s="74">
        <v>37.24</v>
      </c>
      <c r="I2537" s="81">
        <f t="shared" si="195"/>
        <v>7</v>
      </c>
      <c r="J2537" s="74">
        <f t="shared" si="196"/>
        <v>39.270000000000003</v>
      </c>
      <c r="K2537" s="74">
        <f t="shared" si="197"/>
        <v>39.479999999999997</v>
      </c>
      <c r="L2537" s="74">
        <f t="shared" si="198"/>
        <v>36.75</v>
      </c>
      <c r="M2537" s="74">
        <f t="shared" si="199"/>
        <v>37.24</v>
      </c>
      <c r="N2537" s="74"/>
    </row>
    <row r="2538" spans="1:14" x14ac:dyDescent="0.25">
      <c r="A2538">
        <v>2523</v>
      </c>
      <c r="B2538" s="225">
        <v>37837</v>
      </c>
      <c r="C2538" s="74">
        <v>5.69</v>
      </c>
      <c r="D2538" s="74">
        <v>5.77</v>
      </c>
      <c r="E2538" s="74">
        <v>5.5</v>
      </c>
      <c r="F2538" s="74">
        <v>5.57</v>
      </c>
      <c r="G2538" s="75">
        <v>1380900</v>
      </c>
      <c r="H2538" s="74">
        <v>38.99</v>
      </c>
      <c r="I2538" s="81">
        <f t="shared" si="195"/>
        <v>7</v>
      </c>
      <c r="J2538" s="74">
        <f t="shared" si="196"/>
        <v>39.83</v>
      </c>
      <c r="K2538" s="74">
        <f t="shared" si="197"/>
        <v>40.39</v>
      </c>
      <c r="L2538" s="74">
        <f t="shared" si="198"/>
        <v>38.5</v>
      </c>
      <c r="M2538" s="74">
        <f t="shared" si="199"/>
        <v>38.99</v>
      </c>
      <c r="N2538" s="74"/>
    </row>
    <row r="2539" spans="1:14" x14ac:dyDescent="0.25">
      <c r="A2539">
        <v>2524</v>
      </c>
      <c r="B2539" s="225">
        <v>37834</v>
      </c>
      <c r="C2539" s="74">
        <v>5.75</v>
      </c>
      <c r="D2539" s="74">
        <v>5.94</v>
      </c>
      <c r="E2539" s="74">
        <v>5.68</v>
      </c>
      <c r="F2539" s="74">
        <v>5.77</v>
      </c>
      <c r="G2539" s="75">
        <v>1043900</v>
      </c>
      <c r="H2539" s="74">
        <v>40.39</v>
      </c>
      <c r="I2539" s="81">
        <f t="shared" si="195"/>
        <v>7.0000000000000009</v>
      </c>
      <c r="J2539" s="74">
        <f t="shared" si="196"/>
        <v>40.25</v>
      </c>
      <c r="K2539" s="74">
        <f t="shared" si="197"/>
        <v>41.58</v>
      </c>
      <c r="L2539" s="74">
        <f t="shared" si="198"/>
        <v>39.76</v>
      </c>
      <c r="M2539" s="74">
        <f t="shared" si="199"/>
        <v>40.39</v>
      </c>
      <c r="N2539" s="74"/>
    </row>
    <row r="2540" spans="1:14" x14ac:dyDescent="0.25">
      <c r="A2540">
        <v>2525</v>
      </c>
      <c r="B2540" s="225">
        <v>37833</v>
      </c>
      <c r="C2540" s="74">
        <v>5.81</v>
      </c>
      <c r="D2540" s="74">
        <v>5.93</v>
      </c>
      <c r="E2540" s="74">
        <v>5.63</v>
      </c>
      <c r="F2540" s="74">
        <v>5.76</v>
      </c>
      <c r="G2540" s="75">
        <v>1043300</v>
      </c>
      <c r="H2540" s="74">
        <v>40.32</v>
      </c>
      <c r="I2540" s="81">
        <f t="shared" si="195"/>
        <v>7</v>
      </c>
      <c r="J2540" s="74">
        <f t="shared" si="196"/>
        <v>40.67</v>
      </c>
      <c r="K2540" s="74">
        <f t="shared" si="197"/>
        <v>41.51</v>
      </c>
      <c r="L2540" s="74">
        <f t="shared" si="198"/>
        <v>39.409999999999997</v>
      </c>
      <c r="M2540" s="74">
        <f t="shared" si="199"/>
        <v>40.32</v>
      </c>
      <c r="N2540" s="74"/>
    </row>
    <row r="2541" spans="1:14" x14ac:dyDescent="0.25">
      <c r="A2541">
        <v>2526</v>
      </c>
      <c r="B2541" s="225">
        <v>37832</v>
      </c>
      <c r="C2541" s="74">
        <v>5.75</v>
      </c>
      <c r="D2541" s="74">
        <v>5.81</v>
      </c>
      <c r="E2541" s="74">
        <v>5.6</v>
      </c>
      <c r="F2541" s="74">
        <v>5.67</v>
      </c>
      <c r="G2541" s="75">
        <v>746000</v>
      </c>
      <c r="H2541" s="74">
        <v>39.69</v>
      </c>
      <c r="I2541" s="81">
        <f t="shared" si="195"/>
        <v>7</v>
      </c>
      <c r="J2541" s="74">
        <f t="shared" si="196"/>
        <v>40.25</v>
      </c>
      <c r="K2541" s="74">
        <f t="shared" si="197"/>
        <v>40.67</v>
      </c>
      <c r="L2541" s="74">
        <f t="shared" si="198"/>
        <v>39.200000000000003</v>
      </c>
      <c r="M2541" s="74">
        <f t="shared" si="199"/>
        <v>39.69</v>
      </c>
      <c r="N2541" s="74"/>
    </row>
    <row r="2542" spans="1:14" x14ac:dyDescent="0.25">
      <c r="A2542">
        <v>2527</v>
      </c>
      <c r="B2542" s="225">
        <v>37831</v>
      </c>
      <c r="C2542" s="74">
        <v>5.9</v>
      </c>
      <c r="D2542" s="74">
        <v>5.98</v>
      </c>
      <c r="E2542" s="74">
        <v>5.39</v>
      </c>
      <c r="F2542" s="74">
        <v>5.71</v>
      </c>
      <c r="G2542" s="75">
        <v>1455200</v>
      </c>
      <c r="H2542" s="74">
        <v>39.97</v>
      </c>
      <c r="I2542" s="81">
        <f t="shared" si="195"/>
        <v>7</v>
      </c>
      <c r="J2542" s="74">
        <f t="shared" si="196"/>
        <v>41.3</v>
      </c>
      <c r="K2542" s="74">
        <f t="shared" si="197"/>
        <v>41.86</v>
      </c>
      <c r="L2542" s="74">
        <f t="shared" si="198"/>
        <v>37.729999999999997</v>
      </c>
      <c r="M2542" s="74">
        <f t="shared" si="199"/>
        <v>39.97</v>
      </c>
      <c r="N2542" s="74"/>
    </row>
    <row r="2543" spans="1:14" x14ac:dyDescent="0.25">
      <c r="A2543">
        <v>2528</v>
      </c>
      <c r="B2543" s="225">
        <v>37830</v>
      </c>
      <c r="C2543" s="74">
        <v>5.88</v>
      </c>
      <c r="D2543" s="74">
        <v>5.98</v>
      </c>
      <c r="E2543" s="74">
        <v>5.75</v>
      </c>
      <c r="F2543" s="74">
        <v>5.88</v>
      </c>
      <c r="G2543" s="75">
        <v>1082900</v>
      </c>
      <c r="H2543" s="74">
        <v>41.16</v>
      </c>
      <c r="I2543" s="81">
        <f t="shared" si="195"/>
        <v>6.9999999999999991</v>
      </c>
      <c r="J2543" s="74">
        <f t="shared" si="196"/>
        <v>41.16</v>
      </c>
      <c r="K2543" s="74">
        <f t="shared" si="197"/>
        <v>41.86</v>
      </c>
      <c r="L2543" s="74">
        <f t="shared" si="198"/>
        <v>40.25</v>
      </c>
      <c r="M2543" s="74">
        <f t="shared" si="199"/>
        <v>41.16</v>
      </c>
      <c r="N2543" s="74"/>
    </row>
    <row r="2544" spans="1:14" x14ac:dyDescent="0.25">
      <c r="A2544">
        <v>2529</v>
      </c>
      <c r="B2544" s="225">
        <v>37827</v>
      </c>
      <c r="C2544" s="74">
        <v>5.54</v>
      </c>
      <c r="D2544" s="74">
        <v>5.85</v>
      </c>
      <c r="E2544" s="74">
        <v>5.3</v>
      </c>
      <c r="F2544" s="74">
        <v>5.84</v>
      </c>
      <c r="G2544" s="75">
        <v>1775200</v>
      </c>
      <c r="H2544" s="74">
        <v>40.880000000000003</v>
      </c>
      <c r="I2544" s="81">
        <f t="shared" si="195"/>
        <v>7.0000000000000009</v>
      </c>
      <c r="J2544" s="74">
        <f t="shared" si="196"/>
        <v>38.78</v>
      </c>
      <c r="K2544" s="74">
        <f t="shared" si="197"/>
        <v>40.950000000000003</v>
      </c>
      <c r="L2544" s="74">
        <f t="shared" si="198"/>
        <v>37.1</v>
      </c>
      <c r="M2544" s="74">
        <f t="shared" si="199"/>
        <v>40.880000000000003</v>
      </c>
      <c r="N2544" s="74"/>
    </row>
    <row r="2545" spans="1:14" x14ac:dyDescent="0.25">
      <c r="A2545">
        <v>2530</v>
      </c>
      <c r="B2545" s="225">
        <v>37826</v>
      </c>
      <c r="C2545" s="74">
        <v>5.84</v>
      </c>
      <c r="D2545" s="74">
        <v>5.9</v>
      </c>
      <c r="E2545" s="74">
        <v>5.51</v>
      </c>
      <c r="F2545" s="74">
        <v>5.57</v>
      </c>
      <c r="G2545" s="75">
        <v>1285600</v>
      </c>
      <c r="H2545" s="74">
        <v>38.99</v>
      </c>
      <c r="I2545" s="81">
        <f t="shared" si="195"/>
        <v>7</v>
      </c>
      <c r="J2545" s="74">
        <f t="shared" si="196"/>
        <v>40.880000000000003</v>
      </c>
      <c r="K2545" s="74">
        <f t="shared" si="197"/>
        <v>41.3</v>
      </c>
      <c r="L2545" s="74">
        <f t="shared" si="198"/>
        <v>38.57</v>
      </c>
      <c r="M2545" s="74">
        <f t="shared" si="199"/>
        <v>38.99</v>
      </c>
      <c r="N2545" s="74"/>
    </row>
    <row r="2546" spans="1:14" x14ac:dyDescent="0.25">
      <c r="A2546">
        <v>2531</v>
      </c>
      <c r="B2546" s="225">
        <v>37825</v>
      </c>
      <c r="C2546" s="74">
        <v>5.93</v>
      </c>
      <c r="D2546" s="74">
        <v>5.95</v>
      </c>
      <c r="E2546" s="74">
        <v>5.55</v>
      </c>
      <c r="F2546" s="74">
        <v>5.77</v>
      </c>
      <c r="G2546" s="75">
        <v>1494600</v>
      </c>
      <c r="H2546" s="74">
        <v>40.39</v>
      </c>
      <c r="I2546" s="81">
        <f t="shared" si="195"/>
        <v>7.0000000000000009</v>
      </c>
      <c r="J2546" s="74">
        <f t="shared" si="196"/>
        <v>41.51</v>
      </c>
      <c r="K2546" s="74">
        <f t="shared" si="197"/>
        <v>41.65</v>
      </c>
      <c r="L2546" s="74">
        <f t="shared" si="198"/>
        <v>38.85</v>
      </c>
      <c r="M2546" s="74">
        <f t="shared" si="199"/>
        <v>40.39</v>
      </c>
      <c r="N2546" s="74"/>
    </row>
    <row r="2547" spans="1:14" x14ac:dyDescent="0.25">
      <c r="A2547">
        <v>2532</v>
      </c>
      <c r="B2547" s="225">
        <v>37824</v>
      </c>
      <c r="C2547" s="74">
        <v>5.6</v>
      </c>
      <c r="D2547" s="74">
        <v>5.94</v>
      </c>
      <c r="E2547" s="74">
        <v>5.53</v>
      </c>
      <c r="F2547" s="74">
        <v>5.89</v>
      </c>
      <c r="G2547" s="75">
        <v>2359200</v>
      </c>
      <c r="H2547" s="74">
        <v>41.23</v>
      </c>
      <c r="I2547" s="81">
        <f t="shared" si="195"/>
        <v>7</v>
      </c>
      <c r="J2547" s="74">
        <f t="shared" si="196"/>
        <v>39.200000000000003</v>
      </c>
      <c r="K2547" s="74">
        <f t="shared" si="197"/>
        <v>41.58</v>
      </c>
      <c r="L2547" s="74">
        <f t="shared" si="198"/>
        <v>38.71</v>
      </c>
      <c r="M2547" s="74">
        <f t="shared" si="199"/>
        <v>41.23</v>
      </c>
      <c r="N2547" s="74"/>
    </row>
    <row r="2548" spans="1:14" x14ac:dyDescent="0.25">
      <c r="A2548">
        <v>2533</v>
      </c>
      <c r="B2548" s="225">
        <v>37823</v>
      </c>
      <c r="C2548" s="74">
        <v>5.56</v>
      </c>
      <c r="D2548" s="74">
        <v>5.57</v>
      </c>
      <c r="E2548" s="74">
        <v>5.34</v>
      </c>
      <c r="F2548" s="74">
        <v>5.4</v>
      </c>
      <c r="G2548" s="75">
        <v>1082700</v>
      </c>
      <c r="H2548" s="74">
        <v>37.799999999999997</v>
      </c>
      <c r="I2548" s="81">
        <f t="shared" si="195"/>
        <v>6.9999999999999991</v>
      </c>
      <c r="J2548" s="74">
        <f t="shared" si="196"/>
        <v>38.92</v>
      </c>
      <c r="K2548" s="74">
        <f t="shared" si="197"/>
        <v>38.99</v>
      </c>
      <c r="L2548" s="74">
        <f t="shared" si="198"/>
        <v>37.380000000000003</v>
      </c>
      <c r="M2548" s="74">
        <f t="shared" si="199"/>
        <v>37.799999999999997</v>
      </c>
      <c r="N2548" s="74"/>
    </row>
    <row r="2549" spans="1:14" x14ac:dyDescent="0.25">
      <c r="A2549">
        <v>2534</v>
      </c>
      <c r="B2549" s="225">
        <v>37820</v>
      </c>
      <c r="C2549" s="74">
        <v>5.65</v>
      </c>
      <c r="D2549" s="74">
        <v>5.66</v>
      </c>
      <c r="E2549" s="74">
        <v>5.38</v>
      </c>
      <c r="F2549" s="74">
        <v>5.55</v>
      </c>
      <c r="G2549" s="75">
        <v>1110200</v>
      </c>
      <c r="H2549" s="74">
        <v>38.85</v>
      </c>
      <c r="I2549" s="81">
        <f t="shared" si="195"/>
        <v>7.0000000000000009</v>
      </c>
      <c r="J2549" s="74">
        <f t="shared" si="196"/>
        <v>39.549999999999997</v>
      </c>
      <c r="K2549" s="74">
        <f t="shared" si="197"/>
        <v>39.619999999999997</v>
      </c>
      <c r="L2549" s="74">
        <f t="shared" si="198"/>
        <v>37.659999999999997</v>
      </c>
      <c r="M2549" s="74">
        <f t="shared" si="199"/>
        <v>38.85</v>
      </c>
      <c r="N2549" s="74"/>
    </row>
    <row r="2550" spans="1:14" x14ac:dyDescent="0.25">
      <c r="A2550">
        <v>2535</v>
      </c>
      <c r="B2550" s="225">
        <v>37819</v>
      </c>
      <c r="C2550" s="74">
        <v>5.73</v>
      </c>
      <c r="D2550" s="74">
        <v>5.85</v>
      </c>
      <c r="E2550" s="74">
        <v>5.39</v>
      </c>
      <c r="F2550" s="74">
        <v>5.48</v>
      </c>
      <c r="G2550" s="75">
        <v>2548400</v>
      </c>
      <c r="H2550" s="74">
        <v>38.36</v>
      </c>
      <c r="I2550" s="81">
        <f t="shared" si="195"/>
        <v>6.9999999999999991</v>
      </c>
      <c r="J2550" s="74">
        <f t="shared" si="196"/>
        <v>40.11</v>
      </c>
      <c r="K2550" s="74">
        <f t="shared" si="197"/>
        <v>40.950000000000003</v>
      </c>
      <c r="L2550" s="74">
        <f t="shared" si="198"/>
        <v>37.729999999999997</v>
      </c>
      <c r="M2550" s="74">
        <f t="shared" si="199"/>
        <v>38.36</v>
      </c>
      <c r="N2550" s="74"/>
    </row>
    <row r="2551" spans="1:14" x14ac:dyDescent="0.25">
      <c r="A2551">
        <v>2536</v>
      </c>
      <c r="B2551" s="225">
        <v>37818</v>
      </c>
      <c r="C2551" s="74">
        <v>6.29</v>
      </c>
      <c r="D2551" s="74">
        <v>6.31</v>
      </c>
      <c r="E2551" s="74">
        <v>5.83</v>
      </c>
      <c r="F2551" s="74">
        <v>5.92</v>
      </c>
      <c r="G2551" s="75">
        <v>2205300</v>
      </c>
      <c r="H2551" s="74">
        <v>41.44</v>
      </c>
      <c r="I2551" s="81">
        <f t="shared" si="195"/>
        <v>7</v>
      </c>
      <c r="J2551" s="74">
        <f t="shared" si="196"/>
        <v>44.03</v>
      </c>
      <c r="K2551" s="74">
        <f t="shared" si="197"/>
        <v>44.17</v>
      </c>
      <c r="L2551" s="74">
        <f t="shared" si="198"/>
        <v>40.81</v>
      </c>
      <c r="M2551" s="74">
        <f t="shared" si="199"/>
        <v>41.44</v>
      </c>
      <c r="N2551" s="74"/>
    </row>
    <row r="2552" spans="1:14" x14ac:dyDescent="0.25">
      <c r="A2552">
        <v>2537</v>
      </c>
      <c r="B2552" s="225">
        <v>37817</v>
      </c>
      <c r="C2552" s="74">
        <v>6.47</v>
      </c>
      <c r="D2552" s="74">
        <v>6.5</v>
      </c>
      <c r="E2552" s="74">
        <v>6.18</v>
      </c>
      <c r="F2552" s="74">
        <v>6.27</v>
      </c>
      <c r="G2552" s="75">
        <v>1091900</v>
      </c>
      <c r="H2552" s="74">
        <v>43.89</v>
      </c>
      <c r="I2552" s="81">
        <f t="shared" si="195"/>
        <v>7.0000000000000009</v>
      </c>
      <c r="J2552" s="74">
        <f t="shared" si="196"/>
        <v>45.29</v>
      </c>
      <c r="K2552" s="74">
        <f t="shared" si="197"/>
        <v>45.5</v>
      </c>
      <c r="L2552" s="74">
        <f t="shared" si="198"/>
        <v>43.26</v>
      </c>
      <c r="M2552" s="74">
        <f t="shared" si="199"/>
        <v>43.89</v>
      </c>
      <c r="N2552" s="74"/>
    </row>
    <row r="2553" spans="1:14" x14ac:dyDescent="0.25">
      <c r="A2553">
        <v>2538</v>
      </c>
      <c r="B2553" s="225">
        <v>37816</v>
      </c>
      <c r="C2553" s="74">
        <v>6.57</v>
      </c>
      <c r="D2553" s="74">
        <v>6.58</v>
      </c>
      <c r="E2553" s="74">
        <v>6.34</v>
      </c>
      <c r="F2553" s="74">
        <v>6.39</v>
      </c>
      <c r="G2553" s="75">
        <v>2005100</v>
      </c>
      <c r="H2553" s="74">
        <v>44.73</v>
      </c>
      <c r="I2553" s="81">
        <f t="shared" si="195"/>
        <v>7</v>
      </c>
      <c r="J2553" s="74">
        <f t="shared" si="196"/>
        <v>45.99</v>
      </c>
      <c r="K2553" s="74">
        <f t="shared" si="197"/>
        <v>46.06</v>
      </c>
      <c r="L2553" s="74">
        <f t="shared" si="198"/>
        <v>44.38</v>
      </c>
      <c r="M2553" s="74">
        <f t="shared" si="199"/>
        <v>44.73</v>
      </c>
      <c r="N2553" s="74"/>
    </row>
    <row r="2554" spans="1:14" x14ac:dyDescent="0.25">
      <c r="A2554">
        <v>2539</v>
      </c>
      <c r="B2554" s="225">
        <v>37813</v>
      </c>
      <c r="C2554" s="74">
        <v>6.56</v>
      </c>
      <c r="D2554" s="74">
        <v>6.69</v>
      </c>
      <c r="E2554" s="74">
        <v>6.3</v>
      </c>
      <c r="F2554" s="74">
        <v>6.43</v>
      </c>
      <c r="G2554" s="75">
        <v>2504200</v>
      </c>
      <c r="H2554" s="74">
        <v>45.01</v>
      </c>
      <c r="I2554" s="81">
        <f t="shared" si="195"/>
        <v>7</v>
      </c>
      <c r="J2554" s="74">
        <f t="shared" si="196"/>
        <v>45.92</v>
      </c>
      <c r="K2554" s="74">
        <f t="shared" si="197"/>
        <v>46.83</v>
      </c>
      <c r="L2554" s="74">
        <f t="shared" si="198"/>
        <v>44.1</v>
      </c>
      <c r="M2554" s="74">
        <f t="shared" si="199"/>
        <v>45.01</v>
      </c>
      <c r="N2554" s="74"/>
    </row>
    <row r="2555" spans="1:14" x14ac:dyDescent="0.25">
      <c r="A2555">
        <v>2540</v>
      </c>
      <c r="B2555" s="225">
        <v>37812</v>
      </c>
      <c r="C2555" s="74">
        <v>6.36</v>
      </c>
      <c r="D2555" s="74">
        <v>6.59</v>
      </c>
      <c r="E2555" s="74">
        <v>6.25</v>
      </c>
      <c r="F2555" s="74">
        <v>6.35</v>
      </c>
      <c r="G2555" s="75">
        <v>2609400</v>
      </c>
      <c r="H2555" s="74">
        <v>44.45</v>
      </c>
      <c r="I2555" s="81">
        <f t="shared" si="195"/>
        <v>7.0000000000000009</v>
      </c>
      <c r="J2555" s="74">
        <f t="shared" si="196"/>
        <v>44.52</v>
      </c>
      <c r="K2555" s="74">
        <f t="shared" si="197"/>
        <v>46.13</v>
      </c>
      <c r="L2555" s="74">
        <f t="shared" si="198"/>
        <v>43.75</v>
      </c>
      <c r="M2555" s="74">
        <f t="shared" si="199"/>
        <v>44.45</v>
      </c>
      <c r="N2555" s="74"/>
    </row>
    <row r="2556" spans="1:14" x14ac:dyDescent="0.25">
      <c r="A2556">
        <v>2541</v>
      </c>
      <c r="B2556" s="225">
        <v>37811</v>
      </c>
      <c r="C2556" s="74">
        <v>5.76</v>
      </c>
      <c r="D2556" s="74">
        <v>6.74</v>
      </c>
      <c r="E2556" s="74">
        <v>5.74</v>
      </c>
      <c r="F2556" s="74">
        <v>6.64</v>
      </c>
      <c r="G2556" s="75">
        <v>7775800</v>
      </c>
      <c r="H2556" s="74">
        <v>46.48</v>
      </c>
      <c r="I2556" s="81">
        <f t="shared" si="195"/>
        <v>7</v>
      </c>
      <c r="J2556" s="74">
        <f t="shared" si="196"/>
        <v>40.32</v>
      </c>
      <c r="K2556" s="74">
        <f t="shared" si="197"/>
        <v>47.18</v>
      </c>
      <c r="L2556" s="74">
        <f t="shared" si="198"/>
        <v>40.18</v>
      </c>
      <c r="M2556" s="74">
        <f t="shared" si="199"/>
        <v>46.48</v>
      </c>
      <c r="N2556" s="74"/>
    </row>
    <row r="2557" spans="1:14" x14ac:dyDescent="0.25">
      <c r="A2557">
        <v>2542</v>
      </c>
      <c r="B2557" s="225">
        <v>37810</v>
      </c>
      <c r="C2557" s="74">
        <v>5.69</v>
      </c>
      <c r="D2557" s="74">
        <v>5.75</v>
      </c>
      <c r="E2557" s="74">
        <v>5.47</v>
      </c>
      <c r="F2557" s="74">
        <v>5.75</v>
      </c>
      <c r="G2557" s="75">
        <v>1735400</v>
      </c>
      <c r="H2557" s="74">
        <v>40.25</v>
      </c>
      <c r="I2557" s="81">
        <f t="shared" si="195"/>
        <v>7</v>
      </c>
      <c r="J2557" s="74">
        <f t="shared" si="196"/>
        <v>39.83</v>
      </c>
      <c r="K2557" s="74">
        <f t="shared" si="197"/>
        <v>40.25</v>
      </c>
      <c r="L2557" s="74">
        <f t="shared" si="198"/>
        <v>38.29</v>
      </c>
      <c r="M2557" s="74">
        <f t="shared" si="199"/>
        <v>40.25</v>
      </c>
      <c r="N2557" s="74"/>
    </row>
    <row r="2558" spans="1:14" x14ac:dyDescent="0.25">
      <c r="A2558">
        <v>2543</v>
      </c>
      <c r="B2558" s="225">
        <v>37809</v>
      </c>
      <c r="C2558" s="74">
        <v>5.63</v>
      </c>
      <c r="D2558" s="74">
        <v>5.75</v>
      </c>
      <c r="E2558" s="74">
        <v>5.62</v>
      </c>
      <c r="F2558" s="74">
        <v>5.72</v>
      </c>
      <c r="G2558" s="75">
        <v>1865000</v>
      </c>
      <c r="H2558" s="74">
        <v>40.04</v>
      </c>
      <c r="I2558" s="81">
        <f t="shared" si="195"/>
        <v>7</v>
      </c>
      <c r="J2558" s="74">
        <f t="shared" si="196"/>
        <v>39.409999999999997</v>
      </c>
      <c r="K2558" s="74">
        <f t="shared" si="197"/>
        <v>40.25</v>
      </c>
      <c r="L2558" s="74">
        <f t="shared" si="198"/>
        <v>39.340000000000003</v>
      </c>
      <c r="M2558" s="74">
        <f t="shared" si="199"/>
        <v>40.04</v>
      </c>
      <c r="N2558" s="74"/>
    </row>
    <row r="2559" spans="1:14" x14ac:dyDescent="0.25">
      <c r="A2559">
        <v>2544</v>
      </c>
      <c r="B2559" s="225">
        <v>37805</v>
      </c>
      <c r="C2559" s="74">
        <v>5.34</v>
      </c>
      <c r="D2559" s="74">
        <v>5.74</v>
      </c>
      <c r="E2559" s="74">
        <v>5.3</v>
      </c>
      <c r="F2559" s="74">
        <v>5.51</v>
      </c>
      <c r="G2559" s="75">
        <v>2234400</v>
      </c>
      <c r="H2559" s="74">
        <v>38.57</v>
      </c>
      <c r="I2559" s="81">
        <f t="shared" si="195"/>
        <v>7</v>
      </c>
      <c r="J2559" s="74">
        <f t="shared" si="196"/>
        <v>37.380000000000003</v>
      </c>
      <c r="K2559" s="74">
        <f t="shared" si="197"/>
        <v>40.18</v>
      </c>
      <c r="L2559" s="74">
        <f t="shared" si="198"/>
        <v>37.1</v>
      </c>
      <c r="M2559" s="74">
        <f t="shared" si="199"/>
        <v>38.57</v>
      </c>
      <c r="N2559" s="74"/>
    </row>
    <row r="2560" spans="1:14" x14ac:dyDescent="0.25">
      <c r="A2560">
        <v>2545</v>
      </c>
      <c r="B2560" s="225">
        <v>37804</v>
      </c>
      <c r="C2560" s="74">
        <v>5.29</v>
      </c>
      <c r="D2560" s="74">
        <v>5.49</v>
      </c>
      <c r="E2560" s="74">
        <v>5.26</v>
      </c>
      <c r="F2560" s="74">
        <v>5.4</v>
      </c>
      <c r="G2560" s="75">
        <v>1835000</v>
      </c>
      <c r="H2560" s="74">
        <v>37.799999999999997</v>
      </c>
      <c r="I2560" s="81">
        <f t="shared" si="195"/>
        <v>6.9999999999999991</v>
      </c>
      <c r="J2560" s="74">
        <f t="shared" si="196"/>
        <v>37.03</v>
      </c>
      <c r="K2560" s="74">
        <f t="shared" si="197"/>
        <v>38.43</v>
      </c>
      <c r="L2560" s="74">
        <f t="shared" si="198"/>
        <v>36.82</v>
      </c>
      <c r="M2560" s="74">
        <f t="shared" si="199"/>
        <v>37.799999999999997</v>
      </c>
      <c r="N2560" s="74"/>
    </row>
    <row r="2561" spans="1:14" x14ac:dyDescent="0.25">
      <c r="A2561">
        <v>2546</v>
      </c>
      <c r="B2561" s="225">
        <v>37803</v>
      </c>
      <c r="C2561" s="74">
        <v>5.14</v>
      </c>
      <c r="D2561" s="74">
        <v>5.29</v>
      </c>
      <c r="E2561" s="74">
        <v>4.97</v>
      </c>
      <c r="F2561" s="74">
        <v>5.28</v>
      </c>
      <c r="G2561" s="75">
        <v>1928300</v>
      </c>
      <c r="H2561" s="74">
        <v>36.96</v>
      </c>
      <c r="I2561" s="81">
        <f t="shared" si="195"/>
        <v>7</v>
      </c>
      <c r="J2561" s="74">
        <f t="shared" si="196"/>
        <v>35.979999999999997</v>
      </c>
      <c r="K2561" s="74">
        <f t="shared" si="197"/>
        <v>37.03</v>
      </c>
      <c r="L2561" s="74">
        <f t="shared" si="198"/>
        <v>34.79</v>
      </c>
      <c r="M2561" s="74">
        <f t="shared" si="199"/>
        <v>36.96</v>
      </c>
      <c r="N2561" s="74"/>
    </row>
    <row r="2562" spans="1:14" x14ac:dyDescent="0.25">
      <c r="A2562">
        <v>2547</v>
      </c>
      <c r="B2562" s="225">
        <v>37802</v>
      </c>
      <c r="C2562" s="74">
        <v>5.21</v>
      </c>
      <c r="D2562" s="74">
        <v>5.3</v>
      </c>
      <c r="E2562" s="74">
        <v>5.13</v>
      </c>
      <c r="F2562" s="74">
        <v>5.17</v>
      </c>
      <c r="G2562" s="75">
        <v>1267200</v>
      </c>
      <c r="H2562" s="74">
        <v>36.19</v>
      </c>
      <c r="I2562" s="81">
        <f t="shared" si="195"/>
        <v>7</v>
      </c>
      <c r="J2562" s="74">
        <f t="shared" si="196"/>
        <v>36.47</v>
      </c>
      <c r="K2562" s="74">
        <f t="shared" si="197"/>
        <v>37.1</v>
      </c>
      <c r="L2562" s="74">
        <f t="shared" si="198"/>
        <v>35.909999999999997</v>
      </c>
      <c r="M2562" s="74">
        <f t="shared" si="199"/>
        <v>36.19</v>
      </c>
      <c r="N2562" s="74"/>
    </row>
    <row r="2563" spans="1:14" x14ac:dyDescent="0.25">
      <c r="A2563">
        <v>2548</v>
      </c>
      <c r="B2563" s="225">
        <v>37799</v>
      </c>
      <c r="C2563" s="74">
        <v>5.16</v>
      </c>
      <c r="D2563" s="74">
        <v>5.3</v>
      </c>
      <c r="E2563" s="74">
        <v>5.13</v>
      </c>
      <c r="F2563" s="74">
        <v>5.2</v>
      </c>
      <c r="G2563" s="75">
        <v>1422400</v>
      </c>
      <c r="H2563" s="74">
        <v>36.4</v>
      </c>
      <c r="I2563" s="81">
        <f t="shared" si="195"/>
        <v>6.9999999999999991</v>
      </c>
      <c r="J2563" s="74">
        <f t="shared" si="196"/>
        <v>36.119999999999997</v>
      </c>
      <c r="K2563" s="74">
        <f t="shared" si="197"/>
        <v>37.1</v>
      </c>
      <c r="L2563" s="74">
        <f t="shared" si="198"/>
        <v>35.909999999999997</v>
      </c>
      <c r="M2563" s="74">
        <f t="shared" si="199"/>
        <v>36.4</v>
      </c>
      <c r="N2563" s="74"/>
    </row>
    <row r="2564" spans="1:14" x14ac:dyDescent="0.25">
      <c r="A2564">
        <v>2549</v>
      </c>
      <c r="B2564" s="225">
        <v>37798</v>
      </c>
      <c r="C2564" s="74">
        <v>5.1100000000000003</v>
      </c>
      <c r="D2564" s="74">
        <v>5.22</v>
      </c>
      <c r="E2564" s="74">
        <v>5.08</v>
      </c>
      <c r="F2564" s="74">
        <v>5.17</v>
      </c>
      <c r="G2564" s="75">
        <v>1201700</v>
      </c>
      <c r="H2564" s="74">
        <v>36.19</v>
      </c>
      <c r="I2564" s="81">
        <f t="shared" si="195"/>
        <v>7</v>
      </c>
      <c r="J2564" s="74">
        <f t="shared" si="196"/>
        <v>35.770000000000003</v>
      </c>
      <c r="K2564" s="74">
        <f t="shared" si="197"/>
        <v>36.54</v>
      </c>
      <c r="L2564" s="74">
        <f t="shared" si="198"/>
        <v>35.56</v>
      </c>
      <c r="M2564" s="74">
        <f t="shared" si="199"/>
        <v>36.19</v>
      </c>
      <c r="N2564" s="74"/>
    </row>
    <row r="2565" spans="1:14" x14ac:dyDescent="0.25">
      <c r="A2565">
        <v>2550</v>
      </c>
      <c r="B2565" s="225">
        <v>37797</v>
      </c>
      <c r="C2565" s="74">
        <v>5.0999999999999996</v>
      </c>
      <c r="D2565" s="74">
        <v>5.16</v>
      </c>
      <c r="E2565" s="74">
        <v>5.0199999999999996</v>
      </c>
      <c r="F2565" s="74">
        <v>5.05</v>
      </c>
      <c r="G2565" s="75">
        <v>1480700</v>
      </c>
      <c r="H2565" s="74">
        <v>35.35</v>
      </c>
      <c r="I2565" s="81">
        <f t="shared" si="195"/>
        <v>7.0000000000000009</v>
      </c>
      <c r="J2565" s="74">
        <f t="shared" si="196"/>
        <v>35.700000000000003</v>
      </c>
      <c r="K2565" s="74">
        <f t="shared" si="197"/>
        <v>36.119999999999997</v>
      </c>
      <c r="L2565" s="74">
        <f t="shared" si="198"/>
        <v>35.14</v>
      </c>
      <c r="M2565" s="74">
        <f t="shared" si="199"/>
        <v>35.35</v>
      </c>
      <c r="N2565" s="74"/>
    </row>
    <row r="2566" spans="1:14" x14ac:dyDescent="0.25">
      <c r="A2566">
        <v>2551</v>
      </c>
      <c r="B2566" s="225">
        <v>37796</v>
      </c>
      <c r="C2566" s="74">
        <v>5.18</v>
      </c>
      <c r="D2566" s="74">
        <v>5.19</v>
      </c>
      <c r="E2566" s="74">
        <v>5.05</v>
      </c>
      <c r="F2566" s="74">
        <v>5.0599999999999996</v>
      </c>
      <c r="G2566" s="75">
        <v>2154900</v>
      </c>
      <c r="H2566" s="74">
        <v>35.42</v>
      </c>
      <c r="I2566" s="81">
        <f t="shared" si="195"/>
        <v>7.0000000000000009</v>
      </c>
      <c r="J2566" s="74">
        <f t="shared" si="196"/>
        <v>36.26</v>
      </c>
      <c r="K2566" s="74">
        <f t="shared" si="197"/>
        <v>36.33</v>
      </c>
      <c r="L2566" s="74">
        <f t="shared" si="198"/>
        <v>35.35</v>
      </c>
      <c r="M2566" s="74">
        <f t="shared" si="199"/>
        <v>35.42</v>
      </c>
      <c r="N2566" s="74"/>
    </row>
    <row r="2567" spans="1:14" x14ac:dyDescent="0.25">
      <c r="A2567">
        <v>2552</v>
      </c>
      <c r="B2567" s="225">
        <v>37795</v>
      </c>
      <c r="C2567" s="74">
        <v>5.0999999999999996</v>
      </c>
      <c r="D2567" s="74">
        <v>5.13</v>
      </c>
      <c r="E2567" s="74">
        <v>4.8899999999999997</v>
      </c>
      <c r="F2567" s="74">
        <v>4.96</v>
      </c>
      <c r="G2567" s="75">
        <v>1638300</v>
      </c>
      <c r="H2567" s="74">
        <v>34.72</v>
      </c>
      <c r="I2567" s="81">
        <f t="shared" si="195"/>
        <v>7</v>
      </c>
      <c r="J2567" s="74">
        <f t="shared" si="196"/>
        <v>35.700000000000003</v>
      </c>
      <c r="K2567" s="74">
        <f t="shared" si="197"/>
        <v>35.909999999999997</v>
      </c>
      <c r="L2567" s="74">
        <f t="shared" si="198"/>
        <v>34.229999999999997</v>
      </c>
      <c r="M2567" s="74">
        <f t="shared" si="199"/>
        <v>34.72</v>
      </c>
      <c r="N2567" s="74"/>
    </row>
    <row r="2568" spans="1:14" x14ac:dyDescent="0.25">
      <c r="A2568">
        <v>2553</v>
      </c>
      <c r="B2568" s="225">
        <v>37792</v>
      </c>
      <c r="C2568" s="74">
        <v>5.32</v>
      </c>
      <c r="D2568" s="74">
        <v>5.41</v>
      </c>
      <c r="E2568" s="74">
        <v>5.07</v>
      </c>
      <c r="F2568" s="74">
        <v>5.08</v>
      </c>
      <c r="G2568" s="75">
        <v>1772000</v>
      </c>
      <c r="H2568" s="74">
        <v>35.56</v>
      </c>
      <c r="I2568" s="81">
        <f t="shared" si="195"/>
        <v>7</v>
      </c>
      <c r="J2568" s="74">
        <f t="shared" si="196"/>
        <v>37.24</v>
      </c>
      <c r="K2568" s="74">
        <f t="shared" si="197"/>
        <v>37.869999999999997</v>
      </c>
      <c r="L2568" s="74">
        <f t="shared" si="198"/>
        <v>35.49</v>
      </c>
      <c r="M2568" s="74">
        <f t="shared" si="199"/>
        <v>35.56</v>
      </c>
      <c r="N2568" s="74"/>
    </row>
    <row r="2569" spans="1:14" x14ac:dyDescent="0.25">
      <c r="A2569">
        <v>2554</v>
      </c>
      <c r="B2569" s="225">
        <v>37791</v>
      </c>
      <c r="C2569" s="74">
        <v>5.4</v>
      </c>
      <c r="D2569" s="74">
        <v>5.43</v>
      </c>
      <c r="E2569" s="74">
        <v>5.18</v>
      </c>
      <c r="F2569" s="74">
        <v>5.23</v>
      </c>
      <c r="G2569" s="75">
        <v>2374800</v>
      </c>
      <c r="H2569" s="74">
        <v>36.61</v>
      </c>
      <c r="I2569" s="81">
        <f t="shared" si="195"/>
        <v>6.9999999999999991</v>
      </c>
      <c r="J2569" s="74">
        <f t="shared" si="196"/>
        <v>37.799999999999997</v>
      </c>
      <c r="K2569" s="74">
        <f t="shared" si="197"/>
        <v>38.01</v>
      </c>
      <c r="L2569" s="74">
        <f t="shared" si="198"/>
        <v>36.26</v>
      </c>
      <c r="M2569" s="74">
        <f t="shared" si="199"/>
        <v>36.61</v>
      </c>
      <c r="N2569" s="74"/>
    </row>
    <row r="2570" spans="1:14" x14ac:dyDescent="0.25">
      <c r="A2570">
        <v>2555</v>
      </c>
      <c r="B2570" s="225">
        <v>37790</v>
      </c>
      <c r="C2570" s="74">
        <v>5.05</v>
      </c>
      <c r="D2570" s="74">
        <v>5.42</v>
      </c>
      <c r="E2570" s="74">
        <v>5</v>
      </c>
      <c r="F2570" s="74">
        <v>5.3</v>
      </c>
      <c r="G2570" s="75">
        <v>3687700</v>
      </c>
      <c r="H2570" s="74">
        <v>37.1</v>
      </c>
      <c r="I2570" s="81">
        <f t="shared" si="195"/>
        <v>7.0000000000000009</v>
      </c>
      <c r="J2570" s="74">
        <f t="shared" si="196"/>
        <v>35.35</v>
      </c>
      <c r="K2570" s="74">
        <f t="shared" si="197"/>
        <v>37.94</v>
      </c>
      <c r="L2570" s="74">
        <f t="shared" si="198"/>
        <v>35</v>
      </c>
      <c r="M2570" s="74">
        <f t="shared" si="199"/>
        <v>37.1</v>
      </c>
      <c r="N2570" s="74"/>
    </row>
    <row r="2571" spans="1:14" x14ac:dyDescent="0.25">
      <c r="A2571">
        <v>2556</v>
      </c>
      <c r="B2571" s="225">
        <v>37789</v>
      </c>
      <c r="C2571" s="74">
        <v>5.08</v>
      </c>
      <c r="D2571" s="74">
        <v>5.09</v>
      </c>
      <c r="E2571" s="74">
        <v>4.96</v>
      </c>
      <c r="F2571" s="74">
        <v>5.05</v>
      </c>
      <c r="G2571" s="75">
        <v>2150500</v>
      </c>
      <c r="H2571" s="74">
        <v>35.35</v>
      </c>
      <c r="I2571" s="81">
        <f t="shared" si="195"/>
        <v>7.0000000000000009</v>
      </c>
      <c r="J2571" s="74">
        <f t="shared" si="196"/>
        <v>35.56</v>
      </c>
      <c r="K2571" s="74">
        <f t="shared" si="197"/>
        <v>35.630000000000003</v>
      </c>
      <c r="L2571" s="74">
        <f t="shared" si="198"/>
        <v>34.72</v>
      </c>
      <c r="M2571" s="74">
        <f t="shared" si="199"/>
        <v>35.35</v>
      </c>
      <c r="N2571" s="74"/>
    </row>
    <row r="2572" spans="1:14" x14ac:dyDescent="0.25">
      <c r="A2572">
        <v>2557</v>
      </c>
      <c r="B2572" s="225">
        <v>37788</v>
      </c>
      <c r="C2572" s="74">
        <v>5.3</v>
      </c>
      <c r="D2572" s="74">
        <v>5.33</v>
      </c>
      <c r="E2572" s="74">
        <v>5</v>
      </c>
      <c r="F2572" s="74">
        <v>5</v>
      </c>
      <c r="G2572" s="75">
        <v>3423100</v>
      </c>
      <c r="H2572" s="74">
        <v>35</v>
      </c>
      <c r="I2572" s="81">
        <f t="shared" si="195"/>
        <v>7</v>
      </c>
      <c r="J2572" s="74">
        <f t="shared" si="196"/>
        <v>37.1</v>
      </c>
      <c r="K2572" s="74">
        <f t="shared" si="197"/>
        <v>37.31</v>
      </c>
      <c r="L2572" s="74">
        <f t="shared" si="198"/>
        <v>35</v>
      </c>
      <c r="M2572" s="74">
        <f t="shared" si="199"/>
        <v>35</v>
      </c>
      <c r="N2572" s="74"/>
    </row>
    <row r="2573" spans="1:14" x14ac:dyDescent="0.25">
      <c r="A2573">
        <v>2558</v>
      </c>
      <c r="B2573" s="225">
        <v>37785</v>
      </c>
      <c r="C2573" s="74">
        <v>5.61</v>
      </c>
      <c r="D2573" s="74">
        <v>5.63</v>
      </c>
      <c r="E2573" s="74">
        <v>5.24</v>
      </c>
      <c r="F2573" s="74">
        <v>5.29</v>
      </c>
      <c r="G2573" s="75">
        <v>1010600</v>
      </c>
      <c r="H2573" s="74">
        <v>37.03</v>
      </c>
      <c r="I2573" s="81">
        <f t="shared" si="195"/>
        <v>7</v>
      </c>
      <c r="J2573" s="74">
        <f t="shared" si="196"/>
        <v>39.270000000000003</v>
      </c>
      <c r="K2573" s="74">
        <f t="shared" si="197"/>
        <v>39.409999999999997</v>
      </c>
      <c r="L2573" s="74">
        <f t="shared" si="198"/>
        <v>36.68</v>
      </c>
      <c r="M2573" s="74">
        <f t="shared" si="199"/>
        <v>37.03</v>
      </c>
      <c r="N2573" s="74"/>
    </row>
    <row r="2574" spans="1:14" x14ac:dyDescent="0.25">
      <c r="A2574">
        <v>2559</v>
      </c>
      <c r="B2574" s="225">
        <v>37784</v>
      </c>
      <c r="C2574" s="74">
        <v>5.65</v>
      </c>
      <c r="D2574" s="74">
        <v>5.65</v>
      </c>
      <c r="E2574" s="74">
        <v>5.44</v>
      </c>
      <c r="F2574" s="74">
        <v>5.58</v>
      </c>
      <c r="G2574" s="75">
        <v>730700</v>
      </c>
      <c r="H2574" s="74">
        <v>39.06</v>
      </c>
      <c r="I2574" s="81">
        <f t="shared" si="195"/>
        <v>7</v>
      </c>
      <c r="J2574" s="74">
        <f t="shared" si="196"/>
        <v>39.549999999999997</v>
      </c>
      <c r="K2574" s="74">
        <f t="shared" si="197"/>
        <v>39.549999999999997</v>
      </c>
      <c r="L2574" s="74">
        <f t="shared" si="198"/>
        <v>38.08</v>
      </c>
      <c r="M2574" s="74">
        <f t="shared" si="199"/>
        <v>39.06</v>
      </c>
      <c r="N2574" s="74"/>
    </row>
    <row r="2575" spans="1:14" x14ac:dyDescent="0.25">
      <c r="A2575">
        <v>2560</v>
      </c>
      <c r="B2575" s="225">
        <v>37783</v>
      </c>
      <c r="C2575" s="74">
        <v>5.34</v>
      </c>
      <c r="D2575" s="74">
        <v>5.55</v>
      </c>
      <c r="E2575" s="74">
        <v>5.22</v>
      </c>
      <c r="F2575" s="74">
        <v>5.51</v>
      </c>
      <c r="G2575" s="75">
        <v>1088100</v>
      </c>
      <c r="H2575" s="74">
        <v>38.57</v>
      </c>
      <c r="I2575" s="81">
        <f t="shared" si="195"/>
        <v>7</v>
      </c>
      <c r="J2575" s="74">
        <f t="shared" si="196"/>
        <v>37.380000000000003</v>
      </c>
      <c r="K2575" s="74">
        <f t="shared" si="197"/>
        <v>38.85</v>
      </c>
      <c r="L2575" s="74">
        <f t="shared" si="198"/>
        <v>36.54</v>
      </c>
      <c r="M2575" s="74">
        <f t="shared" si="199"/>
        <v>38.57</v>
      </c>
      <c r="N2575" s="74"/>
    </row>
    <row r="2576" spans="1:14" x14ac:dyDescent="0.25">
      <c r="A2576">
        <v>2561</v>
      </c>
      <c r="B2576" s="225">
        <v>37782</v>
      </c>
      <c r="C2576" s="74">
        <v>5.46</v>
      </c>
      <c r="D2576" s="74">
        <v>5.65</v>
      </c>
      <c r="E2576" s="74">
        <v>5.25</v>
      </c>
      <c r="F2576" s="74">
        <v>5.39</v>
      </c>
      <c r="G2576" s="75">
        <v>1821400</v>
      </c>
      <c r="H2576" s="74">
        <v>37.729999999999997</v>
      </c>
      <c r="I2576" s="81">
        <f t="shared" si="195"/>
        <v>7</v>
      </c>
      <c r="J2576" s="74">
        <f t="shared" si="196"/>
        <v>38.22</v>
      </c>
      <c r="K2576" s="74">
        <f t="shared" si="197"/>
        <v>39.549999999999997</v>
      </c>
      <c r="L2576" s="74">
        <f t="shared" si="198"/>
        <v>36.75</v>
      </c>
      <c r="M2576" s="74">
        <f t="shared" si="199"/>
        <v>37.729999999999997</v>
      </c>
      <c r="N2576" s="74"/>
    </row>
    <row r="2577" spans="1:14" x14ac:dyDescent="0.25">
      <c r="A2577">
        <v>2562</v>
      </c>
      <c r="B2577" s="225">
        <v>37781</v>
      </c>
      <c r="C2577" s="74">
        <v>5.62</v>
      </c>
      <c r="D2577" s="74">
        <v>5.65</v>
      </c>
      <c r="E2577" s="74">
        <v>5.45</v>
      </c>
      <c r="F2577" s="74">
        <v>5.53</v>
      </c>
      <c r="G2577" s="75">
        <v>1309000</v>
      </c>
      <c r="H2577" s="74">
        <v>38.71</v>
      </c>
      <c r="I2577" s="81">
        <f t="shared" ref="I2577:I2640" si="200">H2577/F2577</f>
        <v>7</v>
      </c>
      <c r="J2577" s="74">
        <f t="shared" ref="J2577:J2640" si="201">ROUND($I2577*C2577,2)</f>
        <v>39.340000000000003</v>
      </c>
      <c r="K2577" s="74">
        <f t="shared" ref="K2577:K2640" si="202">ROUND($I2577*D2577,2)</f>
        <v>39.549999999999997</v>
      </c>
      <c r="L2577" s="74">
        <f t="shared" ref="L2577:L2640" si="203">ROUND($I2577*E2577,2)</f>
        <v>38.15</v>
      </c>
      <c r="M2577" s="74">
        <f t="shared" ref="M2577:M2640" si="204">ROUND($I2577*F2577,2)</f>
        <v>38.71</v>
      </c>
      <c r="N2577" s="74"/>
    </row>
    <row r="2578" spans="1:14" x14ac:dyDescent="0.25">
      <c r="A2578">
        <v>2563</v>
      </c>
      <c r="B2578" s="225">
        <v>37778</v>
      </c>
      <c r="C2578" s="74">
        <v>5.91</v>
      </c>
      <c r="D2578" s="74">
        <v>6.12</v>
      </c>
      <c r="E2578" s="74">
        <v>5.62</v>
      </c>
      <c r="F2578" s="74">
        <v>5.7</v>
      </c>
      <c r="G2578" s="75">
        <v>3319700</v>
      </c>
      <c r="H2578" s="74">
        <v>39.9</v>
      </c>
      <c r="I2578" s="81">
        <f t="shared" si="200"/>
        <v>6.9999999999999991</v>
      </c>
      <c r="J2578" s="74">
        <f t="shared" si="201"/>
        <v>41.37</v>
      </c>
      <c r="K2578" s="74">
        <f t="shared" si="202"/>
        <v>42.84</v>
      </c>
      <c r="L2578" s="74">
        <f t="shared" si="203"/>
        <v>39.340000000000003</v>
      </c>
      <c r="M2578" s="74">
        <f t="shared" si="204"/>
        <v>39.9</v>
      </c>
      <c r="N2578" s="74"/>
    </row>
    <row r="2579" spans="1:14" x14ac:dyDescent="0.25">
      <c r="A2579">
        <v>2564</v>
      </c>
      <c r="B2579" s="225">
        <v>37777</v>
      </c>
      <c r="C2579" s="74">
        <v>5.54</v>
      </c>
      <c r="D2579" s="74">
        <v>5.72</v>
      </c>
      <c r="E2579" s="74">
        <v>5.45</v>
      </c>
      <c r="F2579" s="74">
        <v>5.69</v>
      </c>
      <c r="G2579" s="75">
        <v>2225300</v>
      </c>
      <c r="H2579" s="74">
        <v>39.83</v>
      </c>
      <c r="I2579" s="81">
        <f t="shared" si="200"/>
        <v>6.9999999999999991</v>
      </c>
      <c r="J2579" s="74">
        <f t="shared" si="201"/>
        <v>38.78</v>
      </c>
      <c r="K2579" s="74">
        <f t="shared" si="202"/>
        <v>40.04</v>
      </c>
      <c r="L2579" s="74">
        <f t="shared" si="203"/>
        <v>38.15</v>
      </c>
      <c r="M2579" s="74">
        <f t="shared" si="204"/>
        <v>39.83</v>
      </c>
      <c r="N2579" s="74"/>
    </row>
    <row r="2580" spans="1:14" x14ac:dyDescent="0.25">
      <c r="A2580">
        <v>2565</v>
      </c>
      <c r="B2580" s="225">
        <v>37776</v>
      </c>
      <c r="C2580" s="74">
        <v>5.45</v>
      </c>
      <c r="D2580" s="74">
        <v>5.65</v>
      </c>
      <c r="E2580" s="74">
        <v>5.44</v>
      </c>
      <c r="F2580" s="74">
        <v>5.6</v>
      </c>
      <c r="G2580" s="75">
        <v>1446900</v>
      </c>
      <c r="H2580" s="74">
        <v>39.200000000000003</v>
      </c>
      <c r="I2580" s="81">
        <f t="shared" si="200"/>
        <v>7.0000000000000009</v>
      </c>
      <c r="J2580" s="74">
        <f t="shared" si="201"/>
        <v>38.15</v>
      </c>
      <c r="K2580" s="74">
        <f t="shared" si="202"/>
        <v>39.549999999999997</v>
      </c>
      <c r="L2580" s="74">
        <f t="shared" si="203"/>
        <v>38.08</v>
      </c>
      <c r="M2580" s="74">
        <f t="shared" si="204"/>
        <v>39.200000000000003</v>
      </c>
      <c r="N2580" s="74"/>
    </row>
    <row r="2581" spans="1:14" x14ac:dyDescent="0.25">
      <c r="A2581">
        <v>2566</v>
      </c>
      <c r="B2581" s="225">
        <v>37775</v>
      </c>
      <c r="C2581" s="74">
        <v>5.36</v>
      </c>
      <c r="D2581" s="74">
        <v>5.53</v>
      </c>
      <c r="E2581" s="74">
        <v>5.24</v>
      </c>
      <c r="F2581" s="74">
        <v>5.44</v>
      </c>
      <c r="G2581" s="75">
        <v>2306900</v>
      </c>
      <c r="H2581" s="74">
        <v>38.08</v>
      </c>
      <c r="I2581" s="81">
        <f t="shared" si="200"/>
        <v>6.9999999999999991</v>
      </c>
      <c r="J2581" s="74">
        <f t="shared" si="201"/>
        <v>37.520000000000003</v>
      </c>
      <c r="K2581" s="74">
        <f t="shared" si="202"/>
        <v>38.71</v>
      </c>
      <c r="L2581" s="74">
        <f t="shared" si="203"/>
        <v>36.68</v>
      </c>
      <c r="M2581" s="74">
        <f t="shared" si="204"/>
        <v>38.08</v>
      </c>
      <c r="N2581" s="74"/>
    </row>
    <row r="2582" spans="1:14" x14ac:dyDescent="0.25">
      <c r="A2582">
        <v>2567</v>
      </c>
      <c r="B2582" s="225">
        <v>37774</v>
      </c>
      <c r="C2582" s="74">
        <v>5.94</v>
      </c>
      <c r="D2582" s="74">
        <v>5.98</v>
      </c>
      <c r="E2582" s="74">
        <v>5.52</v>
      </c>
      <c r="F2582" s="74">
        <v>5.55</v>
      </c>
      <c r="G2582" s="75">
        <v>2353900</v>
      </c>
      <c r="H2582" s="74">
        <v>38.85</v>
      </c>
      <c r="I2582" s="81">
        <f t="shared" si="200"/>
        <v>7.0000000000000009</v>
      </c>
      <c r="J2582" s="74">
        <f t="shared" si="201"/>
        <v>41.58</v>
      </c>
      <c r="K2582" s="74">
        <f t="shared" si="202"/>
        <v>41.86</v>
      </c>
      <c r="L2582" s="74">
        <f t="shared" si="203"/>
        <v>38.64</v>
      </c>
      <c r="M2582" s="74">
        <f t="shared" si="204"/>
        <v>38.85</v>
      </c>
      <c r="N2582" s="74"/>
    </row>
    <row r="2583" spans="1:14" x14ac:dyDescent="0.25">
      <c r="A2583">
        <v>2568</v>
      </c>
      <c r="B2583" s="225">
        <v>37771</v>
      </c>
      <c r="C2583" s="74">
        <v>5.55</v>
      </c>
      <c r="D2583" s="74">
        <v>5.87</v>
      </c>
      <c r="E2583" s="74">
        <v>5.51</v>
      </c>
      <c r="F2583" s="74">
        <v>5.75</v>
      </c>
      <c r="G2583" s="75">
        <v>2147400</v>
      </c>
      <c r="H2583" s="74">
        <v>40.25</v>
      </c>
      <c r="I2583" s="81">
        <f t="shared" si="200"/>
        <v>7</v>
      </c>
      <c r="J2583" s="74">
        <f t="shared" si="201"/>
        <v>38.85</v>
      </c>
      <c r="K2583" s="74">
        <f t="shared" si="202"/>
        <v>41.09</v>
      </c>
      <c r="L2583" s="74">
        <f t="shared" si="203"/>
        <v>38.57</v>
      </c>
      <c r="M2583" s="74">
        <f t="shared" si="204"/>
        <v>40.25</v>
      </c>
      <c r="N2583" s="74"/>
    </row>
    <row r="2584" spans="1:14" x14ac:dyDescent="0.25">
      <c r="A2584">
        <v>2569</v>
      </c>
      <c r="B2584" s="225">
        <v>37770</v>
      </c>
      <c r="C2584" s="74">
        <v>5.6</v>
      </c>
      <c r="D2584" s="74">
        <v>5.69</v>
      </c>
      <c r="E2584" s="74">
        <v>5.49</v>
      </c>
      <c r="F2584" s="74">
        <v>5.56</v>
      </c>
      <c r="G2584" s="75">
        <v>2354300</v>
      </c>
      <c r="H2584" s="74">
        <v>38.92</v>
      </c>
      <c r="I2584" s="81">
        <f t="shared" si="200"/>
        <v>7.0000000000000009</v>
      </c>
      <c r="J2584" s="74">
        <f t="shared" si="201"/>
        <v>39.200000000000003</v>
      </c>
      <c r="K2584" s="74">
        <f t="shared" si="202"/>
        <v>39.83</v>
      </c>
      <c r="L2584" s="74">
        <f t="shared" si="203"/>
        <v>38.43</v>
      </c>
      <c r="M2584" s="74">
        <f t="shared" si="204"/>
        <v>38.92</v>
      </c>
      <c r="N2584" s="74"/>
    </row>
    <row r="2585" spans="1:14" x14ac:dyDescent="0.25">
      <c r="A2585">
        <v>2570</v>
      </c>
      <c r="B2585" s="225">
        <v>37769</v>
      </c>
      <c r="C2585" s="74">
        <v>5.3</v>
      </c>
      <c r="D2585" s="74">
        <v>5.53</v>
      </c>
      <c r="E2585" s="74">
        <v>5.18</v>
      </c>
      <c r="F2585" s="74">
        <v>5.45</v>
      </c>
      <c r="G2585" s="75">
        <v>2298000</v>
      </c>
      <c r="H2585" s="74">
        <v>38.15</v>
      </c>
      <c r="I2585" s="81">
        <f t="shared" si="200"/>
        <v>6.9999999999999991</v>
      </c>
      <c r="J2585" s="74">
        <f t="shared" si="201"/>
        <v>37.1</v>
      </c>
      <c r="K2585" s="74">
        <f t="shared" si="202"/>
        <v>38.71</v>
      </c>
      <c r="L2585" s="74">
        <f t="shared" si="203"/>
        <v>36.26</v>
      </c>
      <c r="M2585" s="74">
        <f t="shared" si="204"/>
        <v>38.15</v>
      </c>
      <c r="N2585" s="74"/>
    </row>
    <row r="2586" spans="1:14" x14ac:dyDescent="0.25">
      <c r="A2586">
        <v>2571</v>
      </c>
      <c r="B2586" s="225">
        <v>37768</v>
      </c>
      <c r="C2586" s="74">
        <v>4.8600000000000003</v>
      </c>
      <c r="D2586" s="74">
        <v>5.2</v>
      </c>
      <c r="E2586" s="74">
        <v>4.83</v>
      </c>
      <c r="F2586" s="74">
        <v>5.2</v>
      </c>
      <c r="G2586" s="75">
        <v>2396700</v>
      </c>
      <c r="H2586" s="74">
        <v>36.4</v>
      </c>
      <c r="I2586" s="81">
        <f t="shared" si="200"/>
        <v>6.9999999999999991</v>
      </c>
      <c r="J2586" s="74">
        <f t="shared" si="201"/>
        <v>34.020000000000003</v>
      </c>
      <c r="K2586" s="74">
        <f t="shared" si="202"/>
        <v>36.4</v>
      </c>
      <c r="L2586" s="74">
        <f t="shared" si="203"/>
        <v>33.81</v>
      </c>
      <c r="M2586" s="74">
        <f t="shared" si="204"/>
        <v>36.4</v>
      </c>
      <c r="N2586" s="74"/>
    </row>
    <row r="2587" spans="1:14" x14ac:dyDescent="0.25">
      <c r="A2587">
        <v>2572</v>
      </c>
      <c r="B2587" s="225">
        <v>37764</v>
      </c>
      <c r="C2587" s="74">
        <v>4.95</v>
      </c>
      <c r="D2587" s="74">
        <v>4.99</v>
      </c>
      <c r="E2587" s="74">
        <v>4.84</v>
      </c>
      <c r="F2587" s="74">
        <v>4.87</v>
      </c>
      <c r="G2587" s="75">
        <v>1005600</v>
      </c>
      <c r="H2587" s="74">
        <v>34.090000000000003</v>
      </c>
      <c r="I2587" s="81">
        <f t="shared" si="200"/>
        <v>7.0000000000000009</v>
      </c>
      <c r="J2587" s="74">
        <f t="shared" si="201"/>
        <v>34.65</v>
      </c>
      <c r="K2587" s="74">
        <f t="shared" si="202"/>
        <v>34.93</v>
      </c>
      <c r="L2587" s="74">
        <f t="shared" si="203"/>
        <v>33.880000000000003</v>
      </c>
      <c r="M2587" s="74">
        <f t="shared" si="204"/>
        <v>34.090000000000003</v>
      </c>
      <c r="N2587" s="74"/>
    </row>
    <row r="2588" spans="1:14" x14ac:dyDescent="0.25">
      <c r="A2588">
        <v>2573</v>
      </c>
      <c r="B2588" s="225">
        <v>37763</v>
      </c>
      <c r="C2588" s="74">
        <v>4.99</v>
      </c>
      <c r="D2588" s="74">
        <v>5.01</v>
      </c>
      <c r="E2588" s="74">
        <v>4.79</v>
      </c>
      <c r="F2588" s="74">
        <v>4.97</v>
      </c>
      <c r="G2588" s="75">
        <v>3113900</v>
      </c>
      <c r="H2588" s="74">
        <v>34.79</v>
      </c>
      <c r="I2588" s="81">
        <f t="shared" si="200"/>
        <v>7</v>
      </c>
      <c r="J2588" s="74">
        <f t="shared" si="201"/>
        <v>34.93</v>
      </c>
      <c r="K2588" s="74">
        <f t="shared" si="202"/>
        <v>35.07</v>
      </c>
      <c r="L2588" s="74">
        <f t="shared" si="203"/>
        <v>33.53</v>
      </c>
      <c r="M2588" s="74">
        <f t="shared" si="204"/>
        <v>34.79</v>
      </c>
      <c r="N2588" s="74"/>
    </row>
    <row r="2589" spans="1:14" x14ac:dyDescent="0.25">
      <c r="A2589">
        <v>2574</v>
      </c>
      <c r="B2589" s="225">
        <v>37762</v>
      </c>
      <c r="C2589" s="74">
        <v>4.84</v>
      </c>
      <c r="D2589" s="74">
        <v>5.38</v>
      </c>
      <c r="E2589" s="74">
        <v>4.8099999999999996</v>
      </c>
      <c r="F2589" s="74">
        <v>5.37</v>
      </c>
      <c r="G2589" s="75">
        <v>2153200</v>
      </c>
      <c r="H2589" s="74">
        <v>37.590000000000003</v>
      </c>
      <c r="I2589" s="81">
        <f t="shared" si="200"/>
        <v>7.0000000000000009</v>
      </c>
      <c r="J2589" s="74">
        <f t="shared" si="201"/>
        <v>33.880000000000003</v>
      </c>
      <c r="K2589" s="74">
        <f t="shared" si="202"/>
        <v>37.659999999999997</v>
      </c>
      <c r="L2589" s="74">
        <f t="shared" si="203"/>
        <v>33.67</v>
      </c>
      <c r="M2589" s="74">
        <f t="shared" si="204"/>
        <v>37.590000000000003</v>
      </c>
      <c r="N2589" s="74"/>
    </row>
    <row r="2590" spans="1:14" x14ac:dyDescent="0.25">
      <c r="A2590">
        <v>2575</v>
      </c>
      <c r="B2590" s="225">
        <v>37761</v>
      </c>
      <c r="C2590" s="74">
        <v>5.14</v>
      </c>
      <c r="D2590" s="74">
        <v>5.23</v>
      </c>
      <c r="E2590" s="74">
        <v>4.95</v>
      </c>
      <c r="F2590" s="74">
        <v>5.03</v>
      </c>
      <c r="G2590" s="75">
        <v>1540900</v>
      </c>
      <c r="H2590" s="74">
        <v>35.21</v>
      </c>
      <c r="I2590" s="81">
        <f t="shared" si="200"/>
        <v>7</v>
      </c>
      <c r="J2590" s="74">
        <f t="shared" si="201"/>
        <v>35.979999999999997</v>
      </c>
      <c r="K2590" s="74">
        <f t="shared" si="202"/>
        <v>36.61</v>
      </c>
      <c r="L2590" s="74">
        <f t="shared" si="203"/>
        <v>34.65</v>
      </c>
      <c r="M2590" s="74">
        <f t="shared" si="204"/>
        <v>35.21</v>
      </c>
      <c r="N2590" s="74"/>
    </row>
    <row r="2591" spans="1:14" x14ac:dyDescent="0.25">
      <c r="A2591">
        <v>2576</v>
      </c>
      <c r="B2591" s="225">
        <v>37760</v>
      </c>
      <c r="C2591" s="74">
        <v>5.45</v>
      </c>
      <c r="D2591" s="74">
        <v>5.48</v>
      </c>
      <c r="E2591" s="74">
        <v>5</v>
      </c>
      <c r="F2591" s="74">
        <v>5.14</v>
      </c>
      <c r="G2591" s="75">
        <v>1677700</v>
      </c>
      <c r="H2591" s="74">
        <v>35.979999999999997</v>
      </c>
      <c r="I2591" s="81">
        <f t="shared" si="200"/>
        <v>7</v>
      </c>
      <c r="J2591" s="74">
        <f t="shared" si="201"/>
        <v>38.15</v>
      </c>
      <c r="K2591" s="74">
        <f t="shared" si="202"/>
        <v>38.36</v>
      </c>
      <c r="L2591" s="74">
        <f t="shared" si="203"/>
        <v>35</v>
      </c>
      <c r="M2591" s="74">
        <f t="shared" si="204"/>
        <v>35.979999999999997</v>
      </c>
      <c r="N2591" s="74"/>
    </row>
    <row r="2592" spans="1:14" x14ac:dyDescent="0.25">
      <c r="A2592">
        <v>2577</v>
      </c>
      <c r="B2592" s="225">
        <v>37757</v>
      </c>
      <c r="C2592" s="74">
        <v>5.44</v>
      </c>
      <c r="D2592" s="74">
        <v>5.9</v>
      </c>
      <c r="E2592" s="74">
        <v>5.25</v>
      </c>
      <c r="F2592" s="74">
        <v>5.45</v>
      </c>
      <c r="G2592" s="75">
        <v>1900900</v>
      </c>
      <c r="H2592" s="74">
        <v>38.15</v>
      </c>
      <c r="I2592" s="81">
        <f t="shared" si="200"/>
        <v>6.9999999999999991</v>
      </c>
      <c r="J2592" s="74">
        <f t="shared" si="201"/>
        <v>38.08</v>
      </c>
      <c r="K2592" s="74">
        <f t="shared" si="202"/>
        <v>41.3</v>
      </c>
      <c r="L2592" s="74">
        <f t="shared" si="203"/>
        <v>36.75</v>
      </c>
      <c r="M2592" s="74">
        <f t="shared" si="204"/>
        <v>38.15</v>
      </c>
      <c r="N2592" s="74"/>
    </row>
    <row r="2593" spans="1:14" x14ac:dyDescent="0.25">
      <c r="A2593">
        <v>2578</v>
      </c>
      <c r="B2593" s="225">
        <v>37756</v>
      </c>
      <c r="C2593" s="74">
        <v>5.58</v>
      </c>
      <c r="D2593" s="74">
        <v>5.67</v>
      </c>
      <c r="E2593" s="74">
        <v>5.42</v>
      </c>
      <c r="F2593" s="74">
        <v>5.52</v>
      </c>
      <c r="G2593" s="75">
        <v>1251200</v>
      </c>
      <c r="H2593" s="74">
        <v>38.64</v>
      </c>
      <c r="I2593" s="81">
        <f t="shared" si="200"/>
        <v>7.0000000000000009</v>
      </c>
      <c r="J2593" s="74">
        <f t="shared" si="201"/>
        <v>39.06</v>
      </c>
      <c r="K2593" s="74">
        <f t="shared" si="202"/>
        <v>39.69</v>
      </c>
      <c r="L2593" s="74">
        <f t="shared" si="203"/>
        <v>37.94</v>
      </c>
      <c r="M2593" s="74">
        <f t="shared" si="204"/>
        <v>38.64</v>
      </c>
      <c r="N2593" s="74"/>
    </row>
    <row r="2594" spans="1:14" x14ac:dyDescent="0.25">
      <c r="A2594">
        <v>2579</v>
      </c>
      <c r="B2594" s="225">
        <v>37755</v>
      </c>
      <c r="C2594" s="74">
        <v>5.66</v>
      </c>
      <c r="D2594" s="74">
        <v>5.69</v>
      </c>
      <c r="E2594" s="74">
        <v>5.33</v>
      </c>
      <c r="F2594" s="74">
        <v>5.5</v>
      </c>
      <c r="G2594" s="75">
        <v>1616400</v>
      </c>
      <c r="H2594" s="74">
        <v>38.5</v>
      </c>
      <c r="I2594" s="81">
        <f t="shared" si="200"/>
        <v>7</v>
      </c>
      <c r="J2594" s="74">
        <f t="shared" si="201"/>
        <v>39.619999999999997</v>
      </c>
      <c r="K2594" s="74">
        <f t="shared" si="202"/>
        <v>39.83</v>
      </c>
      <c r="L2594" s="74">
        <f t="shared" si="203"/>
        <v>37.31</v>
      </c>
      <c r="M2594" s="74">
        <f t="shared" si="204"/>
        <v>38.5</v>
      </c>
      <c r="N2594" s="74"/>
    </row>
    <row r="2595" spans="1:14" x14ac:dyDescent="0.25">
      <c r="A2595">
        <v>2580</v>
      </c>
      <c r="B2595" s="225">
        <v>37754</v>
      </c>
      <c r="C2595" s="74">
        <v>5.7</v>
      </c>
      <c r="D2595" s="74">
        <v>5.72</v>
      </c>
      <c r="E2595" s="74">
        <v>5.5</v>
      </c>
      <c r="F2595" s="74">
        <v>5.55</v>
      </c>
      <c r="G2595" s="75">
        <v>1655800</v>
      </c>
      <c r="H2595" s="74">
        <v>38.85</v>
      </c>
      <c r="I2595" s="81">
        <f t="shared" si="200"/>
        <v>7.0000000000000009</v>
      </c>
      <c r="J2595" s="74">
        <f t="shared" si="201"/>
        <v>39.9</v>
      </c>
      <c r="K2595" s="74">
        <f t="shared" si="202"/>
        <v>40.04</v>
      </c>
      <c r="L2595" s="74">
        <f t="shared" si="203"/>
        <v>38.5</v>
      </c>
      <c r="M2595" s="74">
        <f t="shared" si="204"/>
        <v>38.85</v>
      </c>
      <c r="N2595" s="74"/>
    </row>
    <row r="2596" spans="1:14" x14ac:dyDescent="0.25">
      <c r="A2596">
        <v>2581</v>
      </c>
      <c r="B2596" s="225">
        <v>37753</v>
      </c>
      <c r="C2596" s="74">
        <v>5.47</v>
      </c>
      <c r="D2596" s="74">
        <v>5.62</v>
      </c>
      <c r="E2596" s="74">
        <v>5.36</v>
      </c>
      <c r="F2596" s="74">
        <v>5.45</v>
      </c>
      <c r="G2596" s="75">
        <v>1219800</v>
      </c>
      <c r="H2596" s="74">
        <v>38.15</v>
      </c>
      <c r="I2596" s="81">
        <f t="shared" si="200"/>
        <v>6.9999999999999991</v>
      </c>
      <c r="J2596" s="74">
        <f t="shared" si="201"/>
        <v>38.29</v>
      </c>
      <c r="K2596" s="74">
        <f t="shared" si="202"/>
        <v>39.340000000000003</v>
      </c>
      <c r="L2596" s="74">
        <f t="shared" si="203"/>
        <v>37.520000000000003</v>
      </c>
      <c r="M2596" s="74">
        <f t="shared" si="204"/>
        <v>38.15</v>
      </c>
      <c r="N2596" s="74"/>
    </row>
    <row r="2597" spans="1:14" x14ac:dyDescent="0.25">
      <c r="A2597">
        <v>2582</v>
      </c>
      <c r="B2597" s="225">
        <v>37750</v>
      </c>
      <c r="C2597" s="74">
        <v>5.38</v>
      </c>
      <c r="D2597" s="74">
        <v>5.43</v>
      </c>
      <c r="E2597" s="74">
        <v>5.26</v>
      </c>
      <c r="F2597" s="74">
        <v>5.4</v>
      </c>
      <c r="G2597" s="75">
        <v>878800</v>
      </c>
      <c r="H2597" s="74">
        <v>37.799999999999997</v>
      </c>
      <c r="I2597" s="81">
        <f t="shared" si="200"/>
        <v>6.9999999999999991</v>
      </c>
      <c r="J2597" s="74">
        <f t="shared" si="201"/>
        <v>37.659999999999997</v>
      </c>
      <c r="K2597" s="74">
        <f t="shared" si="202"/>
        <v>38.01</v>
      </c>
      <c r="L2597" s="74">
        <f t="shared" si="203"/>
        <v>36.82</v>
      </c>
      <c r="M2597" s="74">
        <f t="shared" si="204"/>
        <v>37.799999999999997</v>
      </c>
      <c r="N2597" s="74"/>
    </row>
    <row r="2598" spans="1:14" x14ac:dyDescent="0.25">
      <c r="A2598">
        <v>2583</v>
      </c>
      <c r="B2598" s="225">
        <v>37749</v>
      </c>
      <c r="C2598" s="74">
        <v>5.21</v>
      </c>
      <c r="D2598" s="74">
        <v>5.31</v>
      </c>
      <c r="E2598" s="74">
        <v>5.18</v>
      </c>
      <c r="F2598" s="74">
        <v>5.23</v>
      </c>
      <c r="G2598" s="75">
        <v>1457700</v>
      </c>
      <c r="H2598" s="74">
        <v>36.61</v>
      </c>
      <c r="I2598" s="81">
        <f t="shared" si="200"/>
        <v>6.9999999999999991</v>
      </c>
      <c r="J2598" s="74">
        <f t="shared" si="201"/>
        <v>36.47</v>
      </c>
      <c r="K2598" s="74">
        <f t="shared" si="202"/>
        <v>37.17</v>
      </c>
      <c r="L2598" s="74">
        <f t="shared" si="203"/>
        <v>36.26</v>
      </c>
      <c r="M2598" s="74">
        <f t="shared" si="204"/>
        <v>36.61</v>
      </c>
      <c r="N2598" s="74"/>
    </row>
    <row r="2599" spans="1:14" x14ac:dyDescent="0.25">
      <c r="A2599">
        <v>2584</v>
      </c>
      <c r="B2599" s="225">
        <v>37748</v>
      </c>
      <c r="C2599" s="74">
        <v>5.66</v>
      </c>
      <c r="D2599" s="74">
        <v>5.7</v>
      </c>
      <c r="E2599" s="74">
        <v>5.45</v>
      </c>
      <c r="F2599" s="74">
        <v>5.52</v>
      </c>
      <c r="G2599" s="75">
        <v>1419100</v>
      </c>
      <c r="H2599" s="74">
        <v>38.64</v>
      </c>
      <c r="I2599" s="81">
        <f t="shared" si="200"/>
        <v>7.0000000000000009</v>
      </c>
      <c r="J2599" s="74">
        <f t="shared" si="201"/>
        <v>39.619999999999997</v>
      </c>
      <c r="K2599" s="74">
        <f t="shared" si="202"/>
        <v>39.9</v>
      </c>
      <c r="L2599" s="74">
        <f t="shared" si="203"/>
        <v>38.15</v>
      </c>
      <c r="M2599" s="74">
        <f t="shared" si="204"/>
        <v>38.64</v>
      </c>
      <c r="N2599" s="74"/>
    </row>
    <row r="2600" spans="1:14" x14ac:dyDescent="0.25">
      <c r="A2600">
        <v>2585</v>
      </c>
      <c r="B2600" s="225">
        <v>37747</v>
      </c>
      <c r="C2600" s="74">
        <v>5.66</v>
      </c>
      <c r="D2600" s="74">
        <v>5.9</v>
      </c>
      <c r="E2600" s="74">
        <v>5.62</v>
      </c>
      <c r="F2600" s="74">
        <v>5.85</v>
      </c>
      <c r="G2600" s="75">
        <v>1752200</v>
      </c>
      <c r="H2600" s="74">
        <v>40.950000000000003</v>
      </c>
      <c r="I2600" s="81">
        <f t="shared" si="200"/>
        <v>7.0000000000000009</v>
      </c>
      <c r="J2600" s="74">
        <f t="shared" si="201"/>
        <v>39.619999999999997</v>
      </c>
      <c r="K2600" s="74">
        <f t="shared" si="202"/>
        <v>41.3</v>
      </c>
      <c r="L2600" s="74">
        <f t="shared" si="203"/>
        <v>39.340000000000003</v>
      </c>
      <c r="M2600" s="74">
        <f t="shared" si="204"/>
        <v>40.950000000000003</v>
      </c>
      <c r="N2600" s="74"/>
    </row>
    <row r="2601" spans="1:14" x14ac:dyDescent="0.25">
      <c r="A2601">
        <v>2586</v>
      </c>
      <c r="B2601" s="225">
        <v>37746</v>
      </c>
      <c r="C2601" s="74">
        <v>5.43</v>
      </c>
      <c r="D2601" s="74">
        <v>5.78</v>
      </c>
      <c r="E2601" s="74">
        <v>5.38</v>
      </c>
      <c r="F2601" s="74">
        <v>5.66</v>
      </c>
      <c r="G2601" s="75">
        <v>2023700</v>
      </c>
      <c r="H2601" s="74">
        <v>39.619999999999997</v>
      </c>
      <c r="I2601" s="81">
        <f t="shared" si="200"/>
        <v>6.9999999999999991</v>
      </c>
      <c r="J2601" s="74">
        <f t="shared" si="201"/>
        <v>38.01</v>
      </c>
      <c r="K2601" s="74">
        <f t="shared" si="202"/>
        <v>40.46</v>
      </c>
      <c r="L2601" s="74">
        <f t="shared" si="203"/>
        <v>37.659999999999997</v>
      </c>
      <c r="M2601" s="74">
        <f t="shared" si="204"/>
        <v>39.619999999999997</v>
      </c>
      <c r="N2601" s="74"/>
    </row>
    <row r="2602" spans="1:14" x14ac:dyDescent="0.25">
      <c r="A2602">
        <v>2587</v>
      </c>
      <c r="B2602" s="225">
        <v>37743</v>
      </c>
      <c r="C2602" s="74">
        <v>5.21</v>
      </c>
      <c r="D2602" s="74">
        <v>5.39</v>
      </c>
      <c r="E2602" s="74">
        <v>5.19</v>
      </c>
      <c r="F2602" s="74">
        <v>5.33</v>
      </c>
      <c r="G2602" s="75">
        <v>1733800</v>
      </c>
      <c r="H2602" s="74">
        <v>37.31</v>
      </c>
      <c r="I2602" s="81">
        <f t="shared" si="200"/>
        <v>7</v>
      </c>
      <c r="J2602" s="74">
        <f t="shared" si="201"/>
        <v>36.47</v>
      </c>
      <c r="K2602" s="74">
        <f t="shared" si="202"/>
        <v>37.729999999999997</v>
      </c>
      <c r="L2602" s="74">
        <f t="shared" si="203"/>
        <v>36.33</v>
      </c>
      <c r="M2602" s="74">
        <f t="shared" si="204"/>
        <v>37.31</v>
      </c>
      <c r="N2602" s="74"/>
    </row>
    <row r="2603" spans="1:14" x14ac:dyDescent="0.25">
      <c r="A2603">
        <v>2588</v>
      </c>
      <c r="B2603" s="225">
        <v>37742</v>
      </c>
      <c r="C2603" s="74">
        <v>5.05</v>
      </c>
      <c r="D2603" s="74">
        <v>5.2</v>
      </c>
      <c r="E2603" s="74">
        <v>4.97</v>
      </c>
      <c r="F2603" s="74">
        <v>5.15</v>
      </c>
      <c r="G2603" s="75">
        <v>2459400</v>
      </c>
      <c r="H2603" s="74">
        <v>36.049999999999997</v>
      </c>
      <c r="I2603" s="81">
        <f t="shared" si="200"/>
        <v>6.9999999999999991</v>
      </c>
      <c r="J2603" s="74">
        <f t="shared" si="201"/>
        <v>35.35</v>
      </c>
      <c r="K2603" s="74">
        <f t="shared" si="202"/>
        <v>36.4</v>
      </c>
      <c r="L2603" s="74">
        <f t="shared" si="203"/>
        <v>34.79</v>
      </c>
      <c r="M2603" s="74">
        <f t="shared" si="204"/>
        <v>36.049999999999997</v>
      </c>
      <c r="N2603" s="74"/>
    </row>
    <row r="2604" spans="1:14" x14ac:dyDescent="0.25">
      <c r="A2604">
        <v>2589</v>
      </c>
      <c r="B2604" s="225">
        <v>37741</v>
      </c>
      <c r="C2604" s="74">
        <v>4.6900000000000004</v>
      </c>
      <c r="D2604" s="74">
        <v>5.0199999999999996</v>
      </c>
      <c r="E2604" s="74">
        <v>4.57</v>
      </c>
      <c r="F2604" s="74">
        <v>4.88</v>
      </c>
      <c r="G2604" s="75">
        <v>1713400</v>
      </c>
      <c r="H2604" s="74">
        <v>34.159999999999997</v>
      </c>
      <c r="I2604" s="81">
        <f t="shared" si="200"/>
        <v>6.9999999999999991</v>
      </c>
      <c r="J2604" s="74">
        <f t="shared" si="201"/>
        <v>32.83</v>
      </c>
      <c r="K2604" s="74">
        <f t="shared" si="202"/>
        <v>35.14</v>
      </c>
      <c r="L2604" s="74">
        <f t="shared" si="203"/>
        <v>31.99</v>
      </c>
      <c r="M2604" s="74">
        <f t="shared" si="204"/>
        <v>34.159999999999997</v>
      </c>
      <c r="N2604" s="74"/>
    </row>
    <row r="2605" spans="1:14" x14ac:dyDescent="0.25">
      <c r="A2605">
        <v>2590</v>
      </c>
      <c r="B2605" s="225">
        <v>37740</v>
      </c>
      <c r="C2605" s="74">
        <v>4.51</v>
      </c>
      <c r="D2605" s="74">
        <v>4.88</v>
      </c>
      <c r="E2605" s="74">
        <v>4.51</v>
      </c>
      <c r="F2605" s="74">
        <v>4.72</v>
      </c>
      <c r="G2605" s="75">
        <v>2419400</v>
      </c>
      <c r="H2605" s="74">
        <v>33.04</v>
      </c>
      <c r="I2605" s="81">
        <f t="shared" si="200"/>
        <v>7</v>
      </c>
      <c r="J2605" s="74">
        <f t="shared" si="201"/>
        <v>31.57</v>
      </c>
      <c r="K2605" s="74">
        <f t="shared" si="202"/>
        <v>34.159999999999997</v>
      </c>
      <c r="L2605" s="74">
        <f t="shared" si="203"/>
        <v>31.57</v>
      </c>
      <c r="M2605" s="74">
        <f t="shared" si="204"/>
        <v>33.04</v>
      </c>
      <c r="N2605" s="74"/>
    </row>
    <row r="2606" spans="1:14" x14ac:dyDescent="0.25">
      <c r="A2606">
        <v>2591</v>
      </c>
      <c r="B2606" s="225">
        <v>37739</v>
      </c>
      <c r="C2606" s="74">
        <v>4.25</v>
      </c>
      <c r="D2606" s="74">
        <v>4.55</v>
      </c>
      <c r="E2606" s="74">
        <v>4.2300000000000004</v>
      </c>
      <c r="F2606" s="74">
        <v>4.46</v>
      </c>
      <c r="G2606" s="75">
        <v>1212100</v>
      </c>
      <c r="H2606" s="74">
        <v>31.22</v>
      </c>
      <c r="I2606" s="81">
        <f t="shared" si="200"/>
        <v>7</v>
      </c>
      <c r="J2606" s="74">
        <f t="shared" si="201"/>
        <v>29.75</v>
      </c>
      <c r="K2606" s="74">
        <f t="shared" si="202"/>
        <v>31.85</v>
      </c>
      <c r="L2606" s="74">
        <f t="shared" si="203"/>
        <v>29.61</v>
      </c>
      <c r="M2606" s="74">
        <f t="shared" si="204"/>
        <v>31.22</v>
      </c>
      <c r="N2606" s="74"/>
    </row>
    <row r="2607" spans="1:14" x14ac:dyDescent="0.25">
      <c r="A2607">
        <v>2592</v>
      </c>
      <c r="B2607" s="225">
        <v>37736</v>
      </c>
      <c r="C2607" s="74">
        <v>4.37</v>
      </c>
      <c r="D2607" s="74">
        <v>4.3899999999999997</v>
      </c>
      <c r="E2607" s="74">
        <v>4.1900000000000004</v>
      </c>
      <c r="F2607" s="74">
        <v>4.22</v>
      </c>
      <c r="G2607" s="75">
        <v>744600</v>
      </c>
      <c r="H2607" s="74">
        <v>29.54</v>
      </c>
      <c r="I2607" s="81">
        <f t="shared" si="200"/>
        <v>7</v>
      </c>
      <c r="J2607" s="74">
        <f t="shared" si="201"/>
        <v>30.59</v>
      </c>
      <c r="K2607" s="74">
        <f t="shared" si="202"/>
        <v>30.73</v>
      </c>
      <c r="L2607" s="74">
        <f t="shared" si="203"/>
        <v>29.33</v>
      </c>
      <c r="M2607" s="74">
        <f t="shared" si="204"/>
        <v>29.54</v>
      </c>
      <c r="N2607" s="74"/>
    </row>
    <row r="2608" spans="1:14" x14ac:dyDescent="0.25">
      <c r="A2608">
        <v>2593</v>
      </c>
      <c r="B2608" s="225">
        <v>37735</v>
      </c>
      <c r="C2608" s="74">
        <v>4.37</v>
      </c>
      <c r="D2608" s="74">
        <v>4.4400000000000004</v>
      </c>
      <c r="E2608" s="74">
        <v>4.3499999999999996</v>
      </c>
      <c r="F2608" s="74">
        <v>4.37</v>
      </c>
      <c r="G2608" s="75">
        <v>561400</v>
      </c>
      <c r="H2608" s="74">
        <v>30.59</v>
      </c>
      <c r="I2608" s="81">
        <f t="shared" si="200"/>
        <v>7</v>
      </c>
      <c r="J2608" s="74">
        <f t="shared" si="201"/>
        <v>30.59</v>
      </c>
      <c r="K2608" s="74">
        <f t="shared" si="202"/>
        <v>31.08</v>
      </c>
      <c r="L2608" s="74">
        <f t="shared" si="203"/>
        <v>30.45</v>
      </c>
      <c r="M2608" s="74">
        <f t="shared" si="204"/>
        <v>30.59</v>
      </c>
      <c r="N2608" s="74"/>
    </row>
    <row r="2609" spans="1:14" x14ac:dyDescent="0.25">
      <c r="A2609">
        <v>2594</v>
      </c>
      <c r="B2609" s="225">
        <v>37734</v>
      </c>
      <c r="C2609" s="74">
        <v>4.42</v>
      </c>
      <c r="D2609" s="74">
        <v>4.49</v>
      </c>
      <c r="E2609" s="74">
        <v>4.3600000000000003</v>
      </c>
      <c r="F2609" s="74">
        <v>4.3899999999999997</v>
      </c>
      <c r="G2609" s="75">
        <v>943300</v>
      </c>
      <c r="H2609" s="74">
        <v>30.73</v>
      </c>
      <c r="I2609" s="81">
        <f t="shared" si="200"/>
        <v>7.0000000000000009</v>
      </c>
      <c r="J2609" s="74">
        <f t="shared" si="201"/>
        <v>30.94</v>
      </c>
      <c r="K2609" s="74">
        <f t="shared" si="202"/>
        <v>31.43</v>
      </c>
      <c r="L2609" s="74">
        <f t="shared" si="203"/>
        <v>30.52</v>
      </c>
      <c r="M2609" s="74">
        <f t="shared" si="204"/>
        <v>30.73</v>
      </c>
      <c r="N2609" s="74"/>
    </row>
    <row r="2610" spans="1:14" x14ac:dyDescent="0.25">
      <c r="A2610">
        <v>2595</v>
      </c>
      <c r="B2610" s="225">
        <v>37733</v>
      </c>
      <c r="C2610" s="74">
        <v>4.3600000000000003</v>
      </c>
      <c r="D2610" s="74">
        <v>4.51</v>
      </c>
      <c r="E2610" s="74">
        <v>4.34</v>
      </c>
      <c r="F2610" s="74">
        <v>4.5</v>
      </c>
      <c r="G2610" s="75">
        <v>995600</v>
      </c>
      <c r="H2610" s="74">
        <v>31.5</v>
      </c>
      <c r="I2610" s="81">
        <f t="shared" si="200"/>
        <v>7</v>
      </c>
      <c r="J2610" s="74">
        <f t="shared" si="201"/>
        <v>30.52</v>
      </c>
      <c r="K2610" s="74">
        <f t="shared" si="202"/>
        <v>31.57</v>
      </c>
      <c r="L2610" s="74">
        <f t="shared" si="203"/>
        <v>30.38</v>
      </c>
      <c r="M2610" s="74">
        <f t="shared" si="204"/>
        <v>31.5</v>
      </c>
      <c r="N2610" s="74"/>
    </row>
    <row r="2611" spans="1:14" x14ac:dyDescent="0.25">
      <c r="A2611">
        <v>2596</v>
      </c>
      <c r="B2611" s="225">
        <v>37732</v>
      </c>
      <c r="C2611" s="74">
        <v>4.42</v>
      </c>
      <c r="D2611" s="74">
        <v>4.5199999999999996</v>
      </c>
      <c r="E2611" s="74">
        <v>4.3600000000000003</v>
      </c>
      <c r="F2611" s="74">
        <v>4.4000000000000004</v>
      </c>
      <c r="G2611" s="75">
        <v>935400</v>
      </c>
      <c r="H2611" s="74">
        <v>30.8</v>
      </c>
      <c r="I2611" s="81">
        <f t="shared" si="200"/>
        <v>7</v>
      </c>
      <c r="J2611" s="74">
        <f t="shared" si="201"/>
        <v>30.94</v>
      </c>
      <c r="K2611" s="74">
        <f t="shared" si="202"/>
        <v>31.64</v>
      </c>
      <c r="L2611" s="74">
        <f t="shared" si="203"/>
        <v>30.52</v>
      </c>
      <c r="M2611" s="74">
        <f t="shared" si="204"/>
        <v>30.8</v>
      </c>
      <c r="N2611" s="74"/>
    </row>
    <row r="2612" spans="1:14" x14ac:dyDescent="0.25">
      <c r="A2612">
        <v>2597</v>
      </c>
      <c r="B2612" s="225">
        <v>37728</v>
      </c>
      <c r="C2612" s="74">
        <v>4.3600000000000003</v>
      </c>
      <c r="D2612" s="74">
        <v>4.5599999999999996</v>
      </c>
      <c r="E2612" s="74">
        <v>4.32</v>
      </c>
      <c r="F2612" s="74">
        <v>4.53</v>
      </c>
      <c r="G2612" s="75">
        <v>889800</v>
      </c>
      <c r="H2612" s="74">
        <v>31.71</v>
      </c>
      <c r="I2612" s="81">
        <f t="shared" si="200"/>
        <v>7</v>
      </c>
      <c r="J2612" s="74">
        <f t="shared" si="201"/>
        <v>30.52</v>
      </c>
      <c r="K2612" s="74">
        <f t="shared" si="202"/>
        <v>31.92</v>
      </c>
      <c r="L2612" s="74">
        <f t="shared" si="203"/>
        <v>30.24</v>
      </c>
      <c r="M2612" s="74">
        <f t="shared" si="204"/>
        <v>31.71</v>
      </c>
      <c r="N2612" s="74"/>
    </row>
    <row r="2613" spans="1:14" x14ac:dyDescent="0.25">
      <c r="A2613">
        <v>2598</v>
      </c>
      <c r="B2613" s="225">
        <v>37727</v>
      </c>
      <c r="C2613" s="74">
        <v>4.33</v>
      </c>
      <c r="D2613" s="74">
        <v>4.51</v>
      </c>
      <c r="E2613" s="74">
        <v>4.2699999999999996</v>
      </c>
      <c r="F2613" s="74">
        <v>4.3499999999999996</v>
      </c>
      <c r="G2613" s="75">
        <v>1460400</v>
      </c>
      <c r="H2613" s="74">
        <v>30.45</v>
      </c>
      <c r="I2613" s="81">
        <f t="shared" si="200"/>
        <v>7</v>
      </c>
      <c r="J2613" s="74">
        <f t="shared" si="201"/>
        <v>30.31</v>
      </c>
      <c r="K2613" s="74">
        <f t="shared" si="202"/>
        <v>31.57</v>
      </c>
      <c r="L2613" s="74">
        <f t="shared" si="203"/>
        <v>29.89</v>
      </c>
      <c r="M2613" s="74">
        <f t="shared" si="204"/>
        <v>30.45</v>
      </c>
      <c r="N2613" s="74"/>
    </row>
    <row r="2614" spans="1:14" x14ac:dyDescent="0.25">
      <c r="A2614">
        <v>2599</v>
      </c>
      <c r="B2614" s="225">
        <v>37726</v>
      </c>
      <c r="C2614" s="74">
        <v>4.3499999999999996</v>
      </c>
      <c r="D2614" s="74">
        <v>4.37</v>
      </c>
      <c r="E2614" s="74">
        <v>4.25</v>
      </c>
      <c r="F2614" s="74">
        <v>4.26</v>
      </c>
      <c r="G2614" s="75">
        <v>780100</v>
      </c>
      <c r="H2614" s="74">
        <v>29.82</v>
      </c>
      <c r="I2614" s="81">
        <f t="shared" si="200"/>
        <v>7</v>
      </c>
      <c r="J2614" s="74">
        <f t="shared" si="201"/>
        <v>30.45</v>
      </c>
      <c r="K2614" s="74">
        <f t="shared" si="202"/>
        <v>30.59</v>
      </c>
      <c r="L2614" s="74">
        <f t="shared" si="203"/>
        <v>29.75</v>
      </c>
      <c r="M2614" s="74">
        <f t="shared" si="204"/>
        <v>29.82</v>
      </c>
      <c r="N2614" s="74"/>
    </row>
    <row r="2615" spans="1:14" x14ac:dyDescent="0.25">
      <c r="A2615">
        <v>2600</v>
      </c>
      <c r="B2615" s="225">
        <v>37725</v>
      </c>
      <c r="C2615" s="74">
        <v>4.43</v>
      </c>
      <c r="D2615" s="74">
        <v>4.4400000000000004</v>
      </c>
      <c r="E2615" s="74">
        <v>4.26</v>
      </c>
      <c r="F2615" s="74">
        <v>4.38</v>
      </c>
      <c r="G2615" s="75">
        <v>1168600</v>
      </c>
      <c r="H2615" s="74">
        <v>30.66</v>
      </c>
      <c r="I2615" s="81">
        <f t="shared" si="200"/>
        <v>7</v>
      </c>
      <c r="J2615" s="74">
        <f t="shared" si="201"/>
        <v>31.01</v>
      </c>
      <c r="K2615" s="74">
        <f t="shared" si="202"/>
        <v>31.08</v>
      </c>
      <c r="L2615" s="74">
        <f t="shared" si="203"/>
        <v>29.82</v>
      </c>
      <c r="M2615" s="74">
        <f t="shared" si="204"/>
        <v>30.66</v>
      </c>
      <c r="N2615" s="74"/>
    </row>
    <row r="2616" spans="1:14" x14ac:dyDescent="0.25">
      <c r="A2616">
        <v>2601</v>
      </c>
      <c r="B2616" s="225">
        <v>37722</v>
      </c>
      <c r="C2616" s="74">
        <v>4.4800000000000004</v>
      </c>
      <c r="D2616" s="74">
        <v>4.5</v>
      </c>
      <c r="E2616" s="74">
        <v>4.3099999999999996</v>
      </c>
      <c r="F2616" s="74">
        <v>4.38</v>
      </c>
      <c r="G2616" s="75">
        <v>913700</v>
      </c>
      <c r="H2616" s="74">
        <v>30.66</v>
      </c>
      <c r="I2616" s="81">
        <f t="shared" si="200"/>
        <v>7</v>
      </c>
      <c r="J2616" s="74">
        <f t="shared" si="201"/>
        <v>31.36</v>
      </c>
      <c r="K2616" s="74">
        <f t="shared" si="202"/>
        <v>31.5</v>
      </c>
      <c r="L2616" s="74">
        <f t="shared" si="203"/>
        <v>30.17</v>
      </c>
      <c r="M2616" s="74">
        <f t="shared" si="204"/>
        <v>30.66</v>
      </c>
      <c r="N2616" s="74"/>
    </row>
    <row r="2617" spans="1:14" x14ac:dyDescent="0.25">
      <c r="A2617">
        <v>2602</v>
      </c>
      <c r="B2617" s="225">
        <v>37721</v>
      </c>
      <c r="C2617" s="74">
        <v>4.4400000000000004</v>
      </c>
      <c r="D2617" s="74">
        <v>4.53</v>
      </c>
      <c r="E2617" s="74">
        <v>4.34</v>
      </c>
      <c r="F2617" s="74">
        <v>4.3600000000000003</v>
      </c>
      <c r="G2617" s="75">
        <v>838700</v>
      </c>
      <c r="H2617" s="74">
        <v>30.52</v>
      </c>
      <c r="I2617" s="81">
        <f t="shared" si="200"/>
        <v>6.9999999999999991</v>
      </c>
      <c r="J2617" s="74">
        <f t="shared" si="201"/>
        <v>31.08</v>
      </c>
      <c r="K2617" s="74">
        <f t="shared" si="202"/>
        <v>31.71</v>
      </c>
      <c r="L2617" s="74">
        <f t="shared" si="203"/>
        <v>30.38</v>
      </c>
      <c r="M2617" s="74">
        <f t="shared" si="204"/>
        <v>30.52</v>
      </c>
      <c r="N2617" s="74"/>
    </row>
    <row r="2618" spans="1:14" x14ac:dyDescent="0.25">
      <c r="A2618">
        <v>2603</v>
      </c>
      <c r="B2618" s="225">
        <v>37720</v>
      </c>
      <c r="C2618" s="74">
        <v>4.72</v>
      </c>
      <c r="D2618" s="74">
        <v>4.84</v>
      </c>
      <c r="E2618" s="74">
        <v>4.46</v>
      </c>
      <c r="F2618" s="74">
        <v>4.4800000000000004</v>
      </c>
      <c r="G2618" s="75">
        <v>1103800</v>
      </c>
      <c r="H2618" s="74">
        <v>31.36</v>
      </c>
      <c r="I2618" s="81">
        <f t="shared" si="200"/>
        <v>6.9999999999999991</v>
      </c>
      <c r="J2618" s="74">
        <f t="shared" si="201"/>
        <v>33.04</v>
      </c>
      <c r="K2618" s="74">
        <f t="shared" si="202"/>
        <v>33.880000000000003</v>
      </c>
      <c r="L2618" s="74">
        <f t="shared" si="203"/>
        <v>31.22</v>
      </c>
      <c r="M2618" s="74">
        <f t="shared" si="204"/>
        <v>31.36</v>
      </c>
      <c r="N2618" s="74"/>
    </row>
    <row r="2619" spans="1:14" x14ac:dyDescent="0.25">
      <c r="A2619">
        <v>2604</v>
      </c>
      <c r="B2619" s="225">
        <v>37719</v>
      </c>
      <c r="C2619" s="74">
        <v>4.93</v>
      </c>
      <c r="D2619" s="74">
        <v>4.9400000000000004</v>
      </c>
      <c r="E2619" s="74">
        <v>4.66</v>
      </c>
      <c r="F2619" s="74">
        <v>4.6900000000000004</v>
      </c>
      <c r="G2619" s="75">
        <v>943900</v>
      </c>
      <c r="H2619" s="74">
        <v>32.83</v>
      </c>
      <c r="I2619" s="81">
        <f t="shared" si="200"/>
        <v>6.9999999999999991</v>
      </c>
      <c r="J2619" s="74">
        <f t="shared" si="201"/>
        <v>34.51</v>
      </c>
      <c r="K2619" s="74">
        <f t="shared" si="202"/>
        <v>34.58</v>
      </c>
      <c r="L2619" s="74">
        <f t="shared" si="203"/>
        <v>32.619999999999997</v>
      </c>
      <c r="M2619" s="74">
        <f t="shared" si="204"/>
        <v>32.83</v>
      </c>
      <c r="N2619" s="74"/>
    </row>
    <row r="2620" spans="1:14" x14ac:dyDescent="0.25">
      <c r="A2620">
        <v>2605</v>
      </c>
      <c r="B2620" s="225">
        <v>37718</v>
      </c>
      <c r="C2620" s="74">
        <v>5.01</v>
      </c>
      <c r="D2620" s="74">
        <v>5.05</v>
      </c>
      <c r="E2620" s="74">
        <v>4.84</v>
      </c>
      <c r="F2620" s="74">
        <v>4.9400000000000004</v>
      </c>
      <c r="G2620" s="75">
        <v>1201800</v>
      </c>
      <c r="H2620" s="74">
        <v>34.58</v>
      </c>
      <c r="I2620" s="81">
        <f t="shared" si="200"/>
        <v>6.9999999999999991</v>
      </c>
      <c r="J2620" s="74">
        <f t="shared" si="201"/>
        <v>35.07</v>
      </c>
      <c r="K2620" s="74">
        <f t="shared" si="202"/>
        <v>35.35</v>
      </c>
      <c r="L2620" s="74">
        <f t="shared" si="203"/>
        <v>33.880000000000003</v>
      </c>
      <c r="M2620" s="74">
        <f t="shared" si="204"/>
        <v>34.58</v>
      </c>
      <c r="N2620" s="74"/>
    </row>
    <row r="2621" spans="1:14" x14ac:dyDescent="0.25">
      <c r="A2621">
        <v>2606</v>
      </c>
      <c r="B2621" s="225">
        <v>37715</v>
      </c>
      <c r="C2621" s="74">
        <v>4.76</v>
      </c>
      <c r="D2621" s="74">
        <v>4.8</v>
      </c>
      <c r="E2621" s="74">
        <v>4.6900000000000004</v>
      </c>
      <c r="F2621" s="74">
        <v>4.75</v>
      </c>
      <c r="G2621" s="75">
        <v>764100</v>
      </c>
      <c r="H2621" s="74">
        <v>33.25</v>
      </c>
      <c r="I2621" s="81">
        <f t="shared" si="200"/>
        <v>7</v>
      </c>
      <c r="J2621" s="74">
        <f t="shared" si="201"/>
        <v>33.32</v>
      </c>
      <c r="K2621" s="74">
        <f t="shared" si="202"/>
        <v>33.6</v>
      </c>
      <c r="L2621" s="74">
        <f t="shared" si="203"/>
        <v>32.83</v>
      </c>
      <c r="M2621" s="74">
        <f t="shared" si="204"/>
        <v>33.25</v>
      </c>
      <c r="N2621" s="74"/>
    </row>
    <row r="2622" spans="1:14" x14ac:dyDescent="0.25">
      <c r="A2622">
        <v>2607</v>
      </c>
      <c r="B2622" s="225">
        <v>37714</v>
      </c>
      <c r="C2622" s="74">
        <v>4.63</v>
      </c>
      <c r="D2622" s="74">
        <v>4.7699999999999996</v>
      </c>
      <c r="E2622" s="74">
        <v>4.53</v>
      </c>
      <c r="F2622" s="74">
        <v>4.66</v>
      </c>
      <c r="G2622" s="75">
        <v>936400</v>
      </c>
      <c r="H2622" s="74">
        <v>32.619999999999997</v>
      </c>
      <c r="I2622" s="81">
        <f t="shared" si="200"/>
        <v>6.9999999999999991</v>
      </c>
      <c r="J2622" s="74">
        <f t="shared" si="201"/>
        <v>32.409999999999997</v>
      </c>
      <c r="K2622" s="74">
        <f t="shared" si="202"/>
        <v>33.39</v>
      </c>
      <c r="L2622" s="74">
        <f t="shared" si="203"/>
        <v>31.71</v>
      </c>
      <c r="M2622" s="74">
        <f t="shared" si="204"/>
        <v>32.619999999999997</v>
      </c>
      <c r="N2622" s="74"/>
    </row>
    <row r="2623" spans="1:14" x14ac:dyDescent="0.25">
      <c r="A2623">
        <v>2608</v>
      </c>
      <c r="B2623" s="225">
        <v>37713</v>
      </c>
      <c r="C2623" s="74">
        <v>4.4800000000000004</v>
      </c>
      <c r="D2623" s="74">
        <v>4.6399999999999997</v>
      </c>
      <c r="E2623" s="74">
        <v>4.37</v>
      </c>
      <c r="F2623" s="74">
        <v>4.54</v>
      </c>
      <c r="G2623" s="75">
        <v>971400</v>
      </c>
      <c r="H2623" s="74">
        <v>31.78</v>
      </c>
      <c r="I2623" s="81">
        <f t="shared" si="200"/>
        <v>7</v>
      </c>
      <c r="J2623" s="74">
        <f t="shared" si="201"/>
        <v>31.36</v>
      </c>
      <c r="K2623" s="74">
        <f t="shared" si="202"/>
        <v>32.479999999999997</v>
      </c>
      <c r="L2623" s="74">
        <f t="shared" si="203"/>
        <v>30.59</v>
      </c>
      <c r="M2623" s="74">
        <f t="shared" si="204"/>
        <v>31.78</v>
      </c>
      <c r="N2623" s="74"/>
    </row>
    <row r="2624" spans="1:14" x14ac:dyDescent="0.25">
      <c r="A2624">
        <v>2609</v>
      </c>
      <c r="B2624" s="225">
        <v>37712</v>
      </c>
      <c r="C2624" s="74">
        <v>4.4000000000000004</v>
      </c>
      <c r="D2624" s="74">
        <v>4.4800000000000004</v>
      </c>
      <c r="E2624" s="74">
        <v>4.28</v>
      </c>
      <c r="F2624" s="74">
        <v>4.3099999999999996</v>
      </c>
      <c r="G2624" s="75">
        <v>678100</v>
      </c>
      <c r="H2624" s="74">
        <v>30.17</v>
      </c>
      <c r="I2624" s="81">
        <f t="shared" si="200"/>
        <v>7.0000000000000009</v>
      </c>
      <c r="J2624" s="74">
        <f t="shared" si="201"/>
        <v>30.8</v>
      </c>
      <c r="K2624" s="74">
        <f t="shared" si="202"/>
        <v>31.36</v>
      </c>
      <c r="L2624" s="74">
        <f t="shared" si="203"/>
        <v>29.96</v>
      </c>
      <c r="M2624" s="74">
        <f t="shared" si="204"/>
        <v>30.17</v>
      </c>
      <c r="N2624" s="74"/>
    </row>
    <row r="2625" spans="1:14" x14ac:dyDescent="0.25">
      <c r="A2625">
        <v>2610</v>
      </c>
      <c r="B2625" s="225">
        <v>37711</v>
      </c>
      <c r="C2625" s="74">
        <v>4.3600000000000003</v>
      </c>
      <c r="D2625" s="74">
        <v>4.4400000000000004</v>
      </c>
      <c r="E2625" s="74">
        <v>4.21</v>
      </c>
      <c r="F2625" s="74">
        <v>4.37</v>
      </c>
      <c r="G2625" s="75">
        <v>1173700</v>
      </c>
      <c r="H2625" s="74">
        <v>30.59</v>
      </c>
      <c r="I2625" s="81">
        <f t="shared" si="200"/>
        <v>7</v>
      </c>
      <c r="J2625" s="74">
        <f t="shared" si="201"/>
        <v>30.52</v>
      </c>
      <c r="K2625" s="74">
        <f t="shared" si="202"/>
        <v>31.08</v>
      </c>
      <c r="L2625" s="74">
        <f t="shared" si="203"/>
        <v>29.47</v>
      </c>
      <c r="M2625" s="74">
        <f t="shared" si="204"/>
        <v>30.59</v>
      </c>
      <c r="N2625" s="74"/>
    </row>
    <row r="2626" spans="1:14" x14ac:dyDescent="0.25">
      <c r="A2626">
        <v>2611</v>
      </c>
      <c r="B2626" s="225">
        <v>37708</v>
      </c>
      <c r="C2626" s="74">
        <v>4.51</v>
      </c>
      <c r="D2626" s="74">
        <v>4.55</v>
      </c>
      <c r="E2626" s="74">
        <v>4.38</v>
      </c>
      <c r="F2626" s="74">
        <v>4.43</v>
      </c>
      <c r="G2626" s="75">
        <v>1096500</v>
      </c>
      <c r="H2626" s="74">
        <v>31.01</v>
      </c>
      <c r="I2626" s="81">
        <f t="shared" si="200"/>
        <v>7.0000000000000009</v>
      </c>
      <c r="J2626" s="74">
        <f t="shared" si="201"/>
        <v>31.57</v>
      </c>
      <c r="K2626" s="74">
        <f t="shared" si="202"/>
        <v>31.85</v>
      </c>
      <c r="L2626" s="74">
        <f t="shared" si="203"/>
        <v>30.66</v>
      </c>
      <c r="M2626" s="74">
        <f t="shared" si="204"/>
        <v>31.01</v>
      </c>
      <c r="N2626" s="74"/>
    </row>
    <row r="2627" spans="1:14" x14ac:dyDescent="0.25">
      <c r="A2627">
        <v>2612</v>
      </c>
      <c r="B2627" s="225">
        <v>37707</v>
      </c>
      <c r="C2627" s="74">
        <v>4.54</v>
      </c>
      <c r="D2627" s="74">
        <v>4.7</v>
      </c>
      <c r="E2627" s="74">
        <v>4.51</v>
      </c>
      <c r="F2627" s="74">
        <v>4.57</v>
      </c>
      <c r="G2627" s="75">
        <v>983900</v>
      </c>
      <c r="H2627" s="74">
        <v>31.99</v>
      </c>
      <c r="I2627" s="81">
        <f t="shared" si="200"/>
        <v>6.9999999999999991</v>
      </c>
      <c r="J2627" s="74">
        <f t="shared" si="201"/>
        <v>31.78</v>
      </c>
      <c r="K2627" s="74">
        <f t="shared" si="202"/>
        <v>32.9</v>
      </c>
      <c r="L2627" s="74">
        <f t="shared" si="203"/>
        <v>31.57</v>
      </c>
      <c r="M2627" s="74">
        <f t="shared" si="204"/>
        <v>31.99</v>
      </c>
      <c r="N2627" s="74"/>
    </row>
    <row r="2628" spans="1:14" x14ac:dyDescent="0.25">
      <c r="A2628">
        <v>2613</v>
      </c>
      <c r="B2628" s="225">
        <v>37706</v>
      </c>
      <c r="C2628" s="74">
        <v>4.71</v>
      </c>
      <c r="D2628" s="74">
        <v>4.79</v>
      </c>
      <c r="E2628" s="74">
        <v>4.5999999999999996</v>
      </c>
      <c r="F2628" s="74">
        <v>4.67</v>
      </c>
      <c r="G2628" s="75">
        <v>1067600</v>
      </c>
      <c r="H2628" s="74">
        <v>32.69</v>
      </c>
      <c r="I2628" s="81">
        <f t="shared" si="200"/>
        <v>7</v>
      </c>
      <c r="J2628" s="74">
        <f t="shared" si="201"/>
        <v>32.97</v>
      </c>
      <c r="K2628" s="74">
        <f t="shared" si="202"/>
        <v>33.53</v>
      </c>
      <c r="L2628" s="74">
        <f t="shared" si="203"/>
        <v>32.200000000000003</v>
      </c>
      <c r="M2628" s="74">
        <f t="shared" si="204"/>
        <v>32.69</v>
      </c>
      <c r="N2628" s="74"/>
    </row>
    <row r="2629" spans="1:14" x14ac:dyDescent="0.25">
      <c r="A2629">
        <v>2614</v>
      </c>
      <c r="B2629" s="225">
        <v>37705</v>
      </c>
      <c r="C2629" s="74">
        <v>4.75</v>
      </c>
      <c r="D2629" s="74">
        <v>4.82</v>
      </c>
      <c r="E2629" s="74">
        <v>4.62</v>
      </c>
      <c r="F2629" s="74">
        <v>4.8</v>
      </c>
      <c r="G2629" s="75">
        <v>1020100</v>
      </c>
      <c r="H2629" s="74">
        <v>33.6</v>
      </c>
      <c r="I2629" s="81">
        <f t="shared" si="200"/>
        <v>7.0000000000000009</v>
      </c>
      <c r="J2629" s="74">
        <f t="shared" si="201"/>
        <v>33.25</v>
      </c>
      <c r="K2629" s="74">
        <f t="shared" si="202"/>
        <v>33.74</v>
      </c>
      <c r="L2629" s="74">
        <f t="shared" si="203"/>
        <v>32.340000000000003</v>
      </c>
      <c r="M2629" s="74">
        <f t="shared" si="204"/>
        <v>33.6</v>
      </c>
      <c r="N2629" s="74"/>
    </row>
    <row r="2630" spans="1:14" x14ac:dyDescent="0.25">
      <c r="A2630">
        <v>2615</v>
      </c>
      <c r="B2630" s="225">
        <v>37704</v>
      </c>
      <c r="C2630" s="74">
        <v>4.9000000000000004</v>
      </c>
      <c r="D2630" s="74">
        <v>4.9000000000000004</v>
      </c>
      <c r="E2630" s="74">
        <v>4.6900000000000004</v>
      </c>
      <c r="F2630" s="74">
        <v>4.7</v>
      </c>
      <c r="G2630" s="75">
        <v>600300</v>
      </c>
      <c r="H2630" s="74">
        <v>32.9</v>
      </c>
      <c r="I2630" s="81">
        <f t="shared" si="200"/>
        <v>6.9999999999999991</v>
      </c>
      <c r="J2630" s="74">
        <f t="shared" si="201"/>
        <v>34.299999999999997</v>
      </c>
      <c r="K2630" s="74">
        <f t="shared" si="202"/>
        <v>34.299999999999997</v>
      </c>
      <c r="L2630" s="74">
        <f t="shared" si="203"/>
        <v>32.83</v>
      </c>
      <c r="M2630" s="74">
        <f t="shared" si="204"/>
        <v>32.9</v>
      </c>
      <c r="N2630" s="74"/>
    </row>
    <row r="2631" spans="1:14" x14ac:dyDescent="0.25">
      <c r="A2631">
        <v>2616</v>
      </c>
      <c r="B2631" s="225">
        <v>37701</v>
      </c>
      <c r="C2631" s="74">
        <v>5.1100000000000003</v>
      </c>
      <c r="D2631" s="74">
        <v>5.14</v>
      </c>
      <c r="E2631" s="74">
        <v>4.96</v>
      </c>
      <c r="F2631" s="74">
        <v>4.9800000000000004</v>
      </c>
      <c r="G2631" s="75">
        <v>1239700</v>
      </c>
      <c r="H2631" s="74">
        <v>34.86</v>
      </c>
      <c r="I2631" s="81">
        <f t="shared" si="200"/>
        <v>6.9999999999999991</v>
      </c>
      <c r="J2631" s="74">
        <f t="shared" si="201"/>
        <v>35.770000000000003</v>
      </c>
      <c r="K2631" s="74">
        <f t="shared" si="202"/>
        <v>35.979999999999997</v>
      </c>
      <c r="L2631" s="74">
        <f t="shared" si="203"/>
        <v>34.72</v>
      </c>
      <c r="M2631" s="74">
        <f t="shared" si="204"/>
        <v>34.86</v>
      </c>
      <c r="N2631" s="74"/>
    </row>
    <row r="2632" spans="1:14" x14ac:dyDescent="0.25">
      <c r="A2632">
        <v>2617</v>
      </c>
      <c r="B2632" s="225">
        <v>37700</v>
      </c>
      <c r="C2632" s="74">
        <v>4.99</v>
      </c>
      <c r="D2632" s="74">
        <v>5</v>
      </c>
      <c r="E2632" s="74">
        <v>4.7699999999999996</v>
      </c>
      <c r="F2632" s="74">
        <v>4.96</v>
      </c>
      <c r="G2632" s="75">
        <v>931100</v>
      </c>
      <c r="H2632" s="74">
        <v>34.72</v>
      </c>
      <c r="I2632" s="81">
        <f t="shared" si="200"/>
        <v>7</v>
      </c>
      <c r="J2632" s="74">
        <f t="shared" si="201"/>
        <v>34.93</v>
      </c>
      <c r="K2632" s="74">
        <f t="shared" si="202"/>
        <v>35</v>
      </c>
      <c r="L2632" s="74">
        <f t="shared" si="203"/>
        <v>33.39</v>
      </c>
      <c r="M2632" s="74">
        <f t="shared" si="204"/>
        <v>34.72</v>
      </c>
      <c r="N2632" s="74"/>
    </row>
    <row r="2633" spans="1:14" x14ac:dyDescent="0.25">
      <c r="A2633">
        <v>2618</v>
      </c>
      <c r="B2633" s="225">
        <v>37699</v>
      </c>
      <c r="C2633" s="74">
        <v>5.17</v>
      </c>
      <c r="D2633" s="74">
        <v>5.2</v>
      </c>
      <c r="E2633" s="74">
        <v>4.8600000000000003</v>
      </c>
      <c r="F2633" s="74">
        <v>4.92</v>
      </c>
      <c r="G2633" s="75">
        <v>1171000</v>
      </c>
      <c r="H2633" s="74">
        <v>34.44</v>
      </c>
      <c r="I2633" s="81">
        <f t="shared" si="200"/>
        <v>7</v>
      </c>
      <c r="J2633" s="74">
        <f t="shared" si="201"/>
        <v>36.19</v>
      </c>
      <c r="K2633" s="74">
        <f t="shared" si="202"/>
        <v>36.4</v>
      </c>
      <c r="L2633" s="74">
        <f t="shared" si="203"/>
        <v>34.020000000000003</v>
      </c>
      <c r="M2633" s="74">
        <f t="shared" si="204"/>
        <v>34.44</v>
      </c>
      <c r="N2633" s="74"/>
    </row>
    <row r="2634" spans="1:14" x14ac:dyDescent="0.25">
      <c r="A2634">
        <v>2619</v>
      </c>
      <c r="B2634" s="225">
        <v>37698</v>
      </c>
      <c r="C2634" s="74">
        <v>5.2</v>
      </c>
      <c r="D2634" s="74">
        <v>5.22</v>
      </c>
      <c r="E2634" s="74">
        <v>5</v>
      </c>
      <c r="F2634" s="74">
        <v>5.1100000000000003</v>
      </c>
      <c r="G2634" s="75">
        <v>1427600</v>
      </c>
      <c r="H2634" s="74">
        <v>35.770000000000003</v>
      </c>
      <c r="I2634" s="81">
        <f t="shared" si="200"/>
        <v>7</v>
      </c>
      <c r="J2634" s="74">
        <f t="shared" si="201"/>
        <v>36.4</v>
      </c>
      <c r="K2634" s="74">
        <f t="shared" si="202"/>
        <v>36.54</v>
      </c>
      <c r="L2634" s="74">
        <f t="shared" si="203"/>
        <v>35</v>
      </c>
      <c r="M2634" s="74">
        <f t="shared" si="204"/>
        <v>35.770000000000003</v>
      </c>
      <c r="N2634" s="74"/>
    </row>
    <row r="2635" spans="1:14" x14ac:dyDescent="0.25">
      <c r="A2635">
        <v>2620</v>
      </c>
      <c r="B2635" s="225">
        <v>37697</v>
      </c>
      <c r="C2635" s="74">
        <v>4.71</v>
      </c>
      <c r="D2635" s="74">
        <v>5.3</v>
      </c>
      <c r="E2635" s="74">
        <v>4.6500000000000004</v>
      </c>
      <c r="F2635" s="74">
        <v>5.05</v>
      </c>
      <c r="G2635" s="75">
        <v>1871500</v>
      </c>
      <c r="H2635" s="74">
        <v>35.35</v>
      </c>
      <c r="I2635" s="81">
        <f t="shared" si="200"/>
        <v>7.0000000000000009</v>
      </c>
      <c r="J2635" s="74">
        <f t="shared" si="201"/>
        <v>32.97</v>
      </c>
      <c r="K2635" s="74">
        <f t="shared" si="202"/>
        <v>37.1</v>
      </c>
      <c r="L2635" s="74">
        <f t="shared" si="203"/>
        <v>32.549999999999997</v>
      </c>
      <c r="M2635" s="74">
        <f t="shared" si="204"/>
        <v>35.35</v>
      </c>
      <c r="N2635" s="74"/>
    </row>
    <row r="2636" spans="1:14" x14ac:dyDescent="0.25">
      <c r="A2636">
        <v>2621</v>
      </c>
      <c r="B2636" s="225">
        <v>37694</v>
      </c>
      <c r="C2636" s="74">
        <v>4.88</v>
      </c>
      <c r="D2636" s="74">
        <v>5.12</v>
      </c>
      <c r="E2636" s="74">
        <v>4.8</v>
      </c>
      <c r="F2636" s="74">
        <v>4.88</v>
      </c>
      <c r="G2636" s="75">
        <v>1143900</v>
      </c>
      <c r="H2636" s="74">
        <v>34.159999999999997</v>
      </c>
      <c r="I2636" s="81">
        <f t="shared" si="200"/>
        <v>6.9999999999999991</v>
      </c>
      <c r="J2636" s="74">
        <f t="shared" si="201"/>
        <v>34.159999999999997</v>
      </c>
      <c r="K2636" s="74">
        <f t="shared" si="202"/>
        <v>35.840000000000003</v>
      </c>
      <c r="L2636" s="74">
        <f t="shared" si="203"/>
        <v>33.6</v>
      </c>
      <c r="M2636" s="74">
        <f t="shared" si="204"/>
        <v>34.159999999999997</v>
      </c>
      <c r="N2636" s="74"/>
    </row>
    <row r="2637" spans="1:14" x14ac:dyDescent="0.25">
      <c r="A2637">
        <v>2622</v>
      </c>
      <c r="B2637" s="225">
        <v>37693</v>
      </c>
      <c r="C2637" s="74">
        <v>4.68</v>
      </c>
      <c r="D2637" s="74">
        <v>4.88</v>
      </c>
      <c r="E2637" s="74">
        <v>4.5999999999999996</v>
      </c>
      <c r="F2637" s="74">
        <v>4.82</v>
      </c>
      <c r="G2637" s="75">
        <v>1771000</v>
      </c>
      <c r="H2637" s="74">
        <v>33.74</v>
      </c>
      <c r="I2637" s="81">
        <f t="shared" si="200"/>
        <v>7</v>
      </c>
      <c r="J2637" s="74">
        <f t="shared" si="201"/>
        <v>32.76</v>
      </c>
      <c r="K2637" s="74">
        <f t="shared" si="202"/>
        <v>34.159999999999997</v>
      </c>
      <c r="L2637" s="74">
        <f t="shared" si="203"/>
        <v>32.200000000000003</v>
      </c>
      <c r="M2637" s="74">
        <f t="shared" si="204"/>
        <v>33.74</v>
      </c>
      <c r="N2637" s="74"/>
    </row>
    <row r="2638" spans="1:14" x14ac:dyDescent="0.25">
      <c r="A2638">
        <v>2623</v>
      </c>
      <c r="B2638" s="225">
        <v>37692</v>
      </c>
      <c r="C2638" s="74">
        <v>4.75</v>
      </c>
      <c r="D2638" s="74">
        <v>4.78</v>
      </c>
      <c r="E2638" s="74">
        <v>4.22</v>
      </c>
      <c r="F2638" s="74">
        <v>4.4800000000000004</v>
      </c>
      <c r="G2638" s="75">
        <v>3055700</v>
      </c>
      <c r="H2638" s="74">
        <v>31.36</v>
      </c>
      <c r="I2638" s="81">
        <f t="shared" si="200"/>
        <v>6.9999999999999991</v>
      </c>
      <c r="J2638" s="74">
        <f t="shared" si="201"/>
        <v>33.25</v>
      </c>
      <c r="K2638" s="74">
        <f t="shared" si="202"/>
        <v>33.46</v>
      </c>
      <c r="L2638" s="74">
        <f t="shared" si="203"/>
        <v>29.54</v>
      </c>
      <c r="M2638" s="74">
        <f t="shared" si="204"/>
        <v>31.36</v>
      </c>
      <c r="N2638" s="74"/>
    </row>
    <row r="2639" spans="1:14" x14ac:dyDescent="0.25">
      <c r="A2639">
        <v>2624</v>
      </c>
      <c r="B2639" s="225">
        <v>37691</v>
      </c>
      <c r="C2639" s="74">
        <v>5.2</v>
      </c>
      <c r="D2639" s="74">
        <v>5.23</v>
      </c>
      <c r="E2639" s="74">
        <v>4.6900000000000004</v>
      </c>
      <c r="F2639" s="74">
        <v>4.8</v>
      </c>
      <c r="G2639" s="75">
        <v>2076800</v>
      </c>
      <c r="H2639" s="74">
        <v>33.6</v>
      </c>
      <c r="I2639" s="81">
        <f t="shared" si="200"/>
        <v>7.0000000000000009</v>
      </c>
      <c r="J2639" s="74">
        <f t="shared" si="201"/>
        <v>36.4</v>
      </c>
      <c r="K2639" s="74">
        <f t="shared" si="202"/>
        <v>36.61</v>
      </c>
      <c r="L2639" s="74">
        <f t="shared" si="203"/>
        <v>32.83</v>
      </c>
      <c r="M2639" s="74">
        <f t="shared" si="204"/>
        <v>33.6</v>
      </c>
      <c r="N2639" s="74"/>
    </row>
    <row r="2640" spans="1:14" x14ac:dyDescent="0.25">
      <c r="A2640">
        <v>2625</v>
      </c>
      <c r="B2640" s="225">
        <v>37690</v>
      </c>
      <c r="C2640" s="74">
        <v>5.24</v>
      </c>
      <c r="D2640" s="74">
        <v>5.29</v>
      </c>
      <c r="E2640" s="74">
        <v>5.07</v>
      </c>
      <c r="F2640" s="74">
        <v>5.15</v>
      </c>
      <c r="G2640" s="75">
        <v>1252100</v>
      </c>
      <c r="H2640" s="74">
        <v>36.049999999999997</v>
      </c>
      <c r="I2640" s="81">
        <f t="shared" si="200"/>
        <v>6.9999999999999991</v>
      </c>
      <c r="J2640" s="74">
        <f t="shared" si="201"/>
        <v>36.68</v>
      </c>
      <c r="K2640" s="74">
        <f t="shared" si="202"/>
        <v>37.03</v>
      </c>
      <c r="L2640" s="74">
        <f t="shared" si="203"/>
        <v>35.49</v>
      </c>
      <c r="M2640" s="74">
        <f t="shared" si="204"/>
        <v>36.049999999999997</v>
      </c>
      <c r="N2640" s="74"/>
    </row>
    <row r="2641" spans="1:14" x14ac:dyDescent="0.25">
      <c r="A2641">
        <v>2626</v>
      </c>
      <c r="B2641" s="225">
        <v>37687</v>
      </c>
      <c r="C2641" s="74">
        <v>5.12</v>
      </c>
      <c r="D2641" s="74">
        <v>5.33</v>
      </c>
      <c r="E2641" s="74">
        <v>5.1100000000000003</v>
      </c>
      <c r="F2641" s="74">
        <v>5.28</v>
      </c>
      <c r="G2641" s="75">
        <v>914400</v>
      </c>
      <c r="H2641" s="74">
        <v>36.96</v>
      </c>
      <c r="I2641" s="81">
        <f t="shared" ref="I2641:I2704" si="205">H2641/F2641</f>
        <v>7</v>
      </c>
      <c r="J2641" s="74">
        <f t="shared" ref="J2641:J2704" si="206">ROUND($I2641*C2641,2)</f>
        <v>35.840000000000003</v>
      </c>
      <c r="K2641" s="74">
        <f t="shared" ref="K2641:K2704" si="207">ROUND($I2641*D2641,2)</f>
        <v>37.31</v>
      </c>
      <c r="L2641" s="74">
        <f t="shared" ref="L2641:L2704" si="208">ROUND($I2641*E2641,2)</f>
        <v>35.770000000000003</v>
      </c>
      <c r="M2641" s="74">
        <f t="shared" ref="M2641:M2704" si="209">ROUND($I2641*F2641,2)</f>
        <v>36.96</v>
      </c>
      <c r="N2641" s="74"/>
    </row>
    <row r="2642" spans="1:14" x14ac:dyDescent="0.25">
      <c r="A2642">
        <v>2627</v>
      </c>
      <c r="B2642" s="225">
        <v>37686</v>
      </c>
      <c r="C2642" s="74">
        <v>5.2</v>
      </c>
      <c r="D2642" s="74">
        <v>5.29</v>
      </c>
      <c r="E2642" s="74">
        <v>5.1100000000000003</v>
      </c>
      <c r="F2642" s="74">
        <v>5.25</v>
      </c>
      <c r="G2642" s="75">
        <v>865600</v>
      </c>
      <c r="H2642" s="74">
        <v>36.75</v>
      </c>
      <c r="I2642" s="81">
        <f t="shared" si="205"/>
        <v>7</v>
      </c>
      <c r="J2642" s="74">
        <f t="shared" si="206"/>
        <v>36.4</v>
      </c>
      <c r="K2642" s="74">
        <f t="shared" si="207"/>
        <v>37.03</v>
      </c>
      <c r="L2642" s="74">
        <f t="shared" si="208"/>
        <v>35.770000000000003</v>
      </c>
      <c r="M2642" s="74">
        <f t="shared" si="209"/>
        <v>36.75</v>
      </c>
      <c r="N2642" s="74"/>
    </row>
    <row r="2643" spans="1:14" x14ac:dyDescent="0.25">
      <c r="A2643">
        <v>2628</v>
      </c>
      <c r="B2643" s="225">
        <v>37685</v>
      </c>
      <c r="C2643" s="74">
        <v>5.23</v>
      </c>
      <c r="D2643" s="74">
        <v>5.31</v>
      </c>
      <c r="E2643" s="74">
        <v>5.12</v>
      </c>
      <c r="F2643" s="74">
        <v>5.19</v>
      </c>
      <c r="G2643" s="75">
        <v>1115600</v>
      </c>
      <c r="H2643" s="74">
        <v>36.33</v>
      </c>
      <c r="I2643" s="81">
        <f t="shared" si="205"/>
        <v>6.9999999999999991</v>
      </c>
      <c r="J2643" s="74">
        <f t="shared" si="206"/>
        <v>36.61</v>
      </c>
      <c r="K2643" s="74">
        <f t="shared" si="207"/>
        <v>37.17</v>
      </c>
      <c r="L2643" s="74">
        <f t="shared" si="208"/>
        <v>35.840000000000003</v>
      </c>
      <c r="M2643" s="74">
        <f t="shared" si="209"/>
        <v>36.33</v>
      </c>
      <c r="N2643" s="74"/>
    </row>
    <row r="2644" spans="1:14" x14ac:dyDescent="0.25">
      <c r="A2644">
        <v>2629</v>
      </c>
      <c r="B2644" s="225">
        <v>37684</v>
      </c>
      <c r="C2644" s="74">
        <v>5.3</v>
      </c>
      <c r="D2644" s="74">
        <v>5.36</v>
      </c>
      <c r="E2644" s="74">
        <v>5.21</v>
      </c>
      <c r="F2644" s="74">
        <v>5.29</v>
      </c>
      <c r="G2644" s="75">
        <v>982300</v>
      </c>
      <c r="H2644" s="74">
        <v>37.03</v>
      </c>
      <c r="I2644" s="81">
        <f t="shared" si="205"/>
        <v>7</v>
      </c>
      <c r="J2644" s="74">
        <f t="shared" si="206"/>
        <v>37.1</v>
      </c>
      <c r="K2644" s="74">
        <f t="shared" si="207"/>
        <v>37.520000000000003</v>
      </c>
      <c r="L2644" s="74">
        <f t="shared" si="208"/>
        <v>36.47</v>
      </c>
      <c r="M2644" s="74">
        <f t="shared" si="209"/>
        <v>37.03</v>
      </c>
      <c r="N2644" s="74"/>
    </row>
    <row r="2645" spans="1:14" x14ac:dyDescent="0.25">
      <c r="A2645">
        <v>2630</v>
      </c>
      <c r="B2645" s="225">
        <v>37683</v>
      </c>
      <c r="C2645" s="74">
        <v>5.49</v>
      </c>
      <c r="D2645" s="74">
        <v>5.58</v>
      </c>
      <c r="E2645" s="74">
        <v>5.29</v>
      </c>
      <c r="F2645" s="74">
        <v>5.3</v>
      </c>
      <c r="G2645" s="75">
        <v>1102400</v>
      </c>
      <c r="H2645" s="74">
        <v>37.1</v>
      </c>
      <c r="I2645" s="81">
        <f t="shared" si="205"/>
        <v>7.0000000000000009</v>
      </c>
      <c r="J2645" s="74">
        <f t="shared" si="206"/>
        <v>38.43</v>
      </c>
      <c r="K2645" s="74">
        <f t="shared" si="207"/>
        <v>39.06</v>
      </c>
      <c r="L2645" s="74">
        <f t="shared" si="208"/>
        <v>37.03</v>
      </c>
      <c r="M2645" s="74">
        <f t="shared" si="209"/>
        <v>37.1</v>
      </c>
      <c r="N2645" s="74"/>
    </row>
    <row r="2646" spans="1:14" x14ac:dyDescent="0.25">
      <c r="A2646">
        <v>2631</v>
      </c>
      <c r="B2646" s="225">
        <v>37680</v>
      </c>
      <c r="C2646" s="74">
        <v>5.36</v>
      </c>
      <c r="D2646" s="74">
        <v>5.44</v>
      </c>
      <c r="E2646" s="74">
        <v>5.3</v>
      </c>
      <c r="F2646" s="74">
        <v>5.42</v>
      </c>
      <c r="G2646" s="75">
        <v>1050200</v>
      </c>
      <c r="H2646" s="74">
        <v>37.94</v>
      </c>
      <c r="I2646" s="81">
        <f t="shared" si="205"/>
        <v>7</v>
      </c>
      <c r="J2646" s="74">
        <f t="shared" si="206"/>
        <v>37.520000000000003</v>
      </c>
      <c r="K2646" s="74">
        <f t="shared" si="207"/>
        <v>38.08</v>
      </c>
      <c r="L2646" s="74">
        <f t="shared" si="208"/>
        <v>37.1</v>
      </c>
      <c r="M2646" s="74">
        <f t="shared" si="209"/>
        <v>37.94</v>
      </c>
      <c r="N2646" s="74"/>
    </row>
    <row r="2647" spans="1:14" x14ac:dyDescent="0.25">
      <c r="A2647">
        <v>2632</v>
      </c>
      <c r="B2647" s="225">
        <v>37679</v>
      </c>
      <c r="C2647" s="74">
        <v>5.32</v>
      </c>
      <c r="D2647" s="74">
        <v>5.35</v>
      </c>
      <c r="E2647" s="74">
        <v>5.2</v>
      </c>
      <c r="F2647" s="74">
        <v>5.32</v>
      </c>
      <c r="G2647" s="75">
        <v>920000</v>
      </c>
      <c r="H2647" s="74">
        <v>37.24</v>
      </c>
      <c r="I2647" s="81">
        <f t="shared" si="205"/>
        <v>7</v>
      </c>
      <c r="J2647" s="74">
        <f t="shared" si="206"/>
        <v>37.24</v>
      </c>
      <c r="K2647" s="74">
        <f t="shared" si="207"/>
        <v>37.450000000000003</v>
      </c>
      <c r="L2647" s="74">
        <f t="shared" si="208"/>
        <v>36.4</v>
      </c>
      <c r="M2647" s="74">
        <f t="shared" si="209"/>
        <v>37.24</v>
      </c>
      <c r="N2647" s="74"/>
    </row>
    <row r="2648" spans="1:14" x14ac:dyDescent="0.25">
      <c r="A2648">
        <v>2633</v>
      </c>
      <c r="B2648" s="225">
        <v>37678</v>
      </c>
      <c r="C2648" s="74">
        <v>5.3</v>
      </c>
      <c r="D2648" s="74">
        <v>5.49</v>
      </c>
      <c r="E2648" s="74">
        <v>5.18</v>
      </c>
      <c r="F2648" s="74">
        <v>5.21</v>
      </c>
      <c r="G2648" s="75">
        <v>1136600</v>
      </c>
      <c r="H2648" s="74">
        <v>36.47</v>
      </c>
      <c r="I2648" s="81">
        <f t="shared" si="205"/>
        <v>7</v>
      </c>
      <c r="J2648" s="74">
        <f t="shared" si="206"/>
        <v>37.1</v>
      </c>
      <c r="K2648" s="74">
        <f t="shared" si="207"/>
        <v>38.43</v>
      </c>
      <c r="L2648" s="74">
        <f t="shared" si="208"/>
        <v>36.26</v>
      </c>
      <c r="M2648" s="74">
        <f t="shared" si="209"/>
        <v>36.47</v>
      </c>
      <c r="N2648" s="74"/>
    </row>
    <row r="2649" spans="1:14" x14ac:dyDescent="0.25">
      <c r="A2649">
        <v>2634</v>
      </c>
      <c r="B2649" s="225">
        <v>37677</v>
      </c>
      <c r="C2649" s="74">
        <v>5.12</v>
      </c>
      <c r="D2649" s="74">
        <v>5.38</v>
      </c>
      <c r="E2649" s="74">
        <v>4.95</v>
      </c>
      <c r="F2649" s="74">
        <v>5.36</v>
      </c>
      <c r="G2649" s="75">
        <v>1914100</v>
      </c>
      <c r="H2649" s="74">
        <v>37.520000000000003</v>
      </c>
      <c r="I2649" s="81">
        <f t="shared" si="205"/>
        <v>7</v>
      </c>
      <c r="J2649" s="74">
        <f t="shared" si="206"/>
        <v>35.840000000000003</v>
      </c>
      <c r="K2649" s="74">
        <f t="shared" si="207"/>
        <v>37.659999999999997</v>
      </c>
      <c r="L2649" s="74">
        <f t="shared" si="208"/>
        <v>34.65</v>
      </c>
      <c r="M2649" s="74">
        <f t="shared" si="209"/>
        <v>37.520000000000003</v>
      </c>
      <c r="N2649" s="74"/>
    </row>
    <row r="2650" spans="1:14" x14ac:dyDescent="0.25">
      <c r="A2650">
        <v>2635</v>
      </c>
      <c r="B2650" s="225">
        <v>37676</v>
      </c>
      <c r="C2650" s="74">
        <v>5.26</v>
      </c>
      <c r="D2650" s="74">
        <v>5.39</v>
      </c>
      <c r="E2650" s="74">
        <v>5.2</v>
      </c>
      <c r="F2650" s="74">
        <v>5.21</v>
      </c>
      <c r="G2650" s="75">
        <v>1163900</v>
      </c>
      <c r="H2650" s="74">
        <v>36.47</v>
      </c>
      <c r="I2650" s="81">
        <f t="shared" si="205"/>
        <v>7</v>
      </c>
      <c r="J2650" s="74">
        <f t="shared" si="206"/>
        <v>36.82</v>
      </c>
      <c r="K2650" s="74">
        <f t="shared" si="207"/>
        <v>37.729999999999997</v>
      </c>
      <c r="L2650" s="74">
        <f t="shared" si="208"/>
        <v>36.4</v>
      </c>
      <c r="M2650" s="74">
        <f t="shared" si="209"/>
        <v>36.47</v>
      </c>
      <c r="N2650" s="74"/>
    </row>
    <row r="2651" spans="1:14" x14ac:dyDescent="0.25">
      <c r="A2651">
        <v>2636</v>
      </c>
      <c r="B2651" s="225">
        <v>37673</v>
      </c>
      <c r="C2651" s="74">
        <v>5.48</v>
      </c>
      <c r="D2651" s="74">
        <v>5.51</v>
      </c>
      <c r="E2651" s="74">
        <v>5.18</v>
      </c>
      <c r="F2651" s="74">
        <v>5.34</v>
      </c>
      <c r="G2651" s="75">
        <v>1376300</v>
      </c>
      <c r="H2651" s="74">
        <v>37.380000000000003</v>
      </c>
      <c r="I2651" s="81">
        <f t="shared" si="205"/>
        <v>7.0000000000000009</v>
      </c>
      <c r="J2651" s="74">
        <f t="shared" si="206"/>
        <v>38.36</v>
      </c>
      <c r="K2651" s="74">
        <f t="shared" si="207"/>
        <v>38.57</v>
      </c>
      <c r="L2651" s="74">
        <f t="shared" si="208"/>
        <v>36.26</v>
      </c>
      <c r="M2651" s="74">
        <f t="shared" si="209"/>
        <v>37.380000000000003</v>
      </c>
      <c r="N2651" s="74"/>
    </row>
    <row r="2652" spans="1:14" x14ac:dyDescent="0.25">
      <c r="A2652">
        <v>2637</v>
      </c>
      <c r="B2652" s="225">
        <v>37672</v>
      </c>
      <c r="C2652" s="74">
        <v>5.71</v>
      </c>
      <c r="D2652" s="74">
        <v>5.79</v>
      </c>
      <c r="E2652" s="74">
        <v>5.36</v>
      </c>
      <c r="F2652" s="74">
        <v>5.41</v>
      </c>
      <c r="G2652" s="75">
        <v>3262900</v>
      </c>
      <c r="H2652" s="74">
        <v>37.869999999999997</v>
      </c>
      <c r="I2652" s="81">
        <f t="shared" si="205"/>
        <v>6.9999999999999991</v>
      </c>
      <c r="J2652" s="74">
        <f t="shared" si="206"/>
        <v>39.97</v>
      </c>
      <c r="K2652" s="74">
        <f t="shared" si="207"/>
        <v>40.53</v>
      </c>
      <c r="L2652" s="74">
        <f t="shared" si="208"/>
        <v>37.520000000000003</v>
      </c>
      <c r="M2652" s="74">
        <f t="shared" si="209"/>
        <v>37.869999999999997</v>
      </c>
      <c r="N2652" s="74"/>
    </row>
    <row r="2653" spans="1:14" x14ac:dyDescent="0.25">
      <c r="A2653">
        <v>2638</v>
      </c>
      <c r="B2653" s="225">
        <v>37671</v>
      </c>
      <c r="C2653" s="74">
        <v>5.8</v>
      </c>
      <c r="D2653" s="74">
        <v>5.82</v>
      </c>
      <c r="E2653" s="74">
        <v>5.43</v>
      </c>
      <c r="F2653" s="74">
        <v>5.52</v>
      </c>
      <c r="G2653" s="75">
        <v>2702800</v>
      </c>
      <c r="H2653" s="74">
        <v>38.64</v>
      </c>
      <c r="I2653" s="81">
        <f t="shared" si="205"/>
        <v>7.0000000000000009</v>
      </c>
      <c r="J2653" s="74">
        <f t="shared" si="206"/>
        <v>40.6</v>
      </c>
      <c r="K2653" s="74">
        <f t="shared" si="207"/>
        <v>40.74</v>
      </c>
      <c r="L2653" s="74">
        <f t="shared" si="208"/>
        <v>38.01</v>
      </c>
      <c r="M2653" s="74">
        <f t="shared" si="209"/>
        <v>38.64</v>
      </c>
      <c r="N2653" s="74"/>
    </row>
    <row r="2654" spans="1:14" x14ac:dyDescent="0.25">
      <c r="A2654">
        <v>2639</v>
      </c>
      <c r="B2654" s="225">
        <v>37670</v>
      </c>
      <c r="C2654" s="74">
        <v>5.88</v>
      </c>
      <c r="D2654" s="74">
        <v>5.94</v>
      </c>
      <c r="E2654" s="74">
        <v>5.68</v>
      </c>
      <c r="F2654" s="74">
        <v>5.79</v>
      </c>
      <c r="G2654" s="75">
        <v>1896700</v>
      </c>
      <c r="H2654" s="74">
        <v>40.53</v>
      </c>
      <c r="I2654" s="81">
        <f t="shared" si="205"/>
        <v>7</v>
      </c>
      <c r="J2654" s="74">
        <f t="shared" si="206"/>
        <v>41.16</v>
      </c>
      <c r="K2654" s="74">
        <f t="shared" si="207"/>
        <v>41.58</v>
      </c>
      <c r="L2654" s="74">
        <f t="shared" si="208"/>
        <v>39.76</v>
      </c>
      <c r="M2654" s="74">
        <f t="shared" si="209"/>
        <v>40.53</v>
      </c>
      <c r="N2654" s="74"/>
    </row>
    <row r="2655" spans="1:14" x14ac:dyDescent="0.25">
      <c r="A2655">
        <v>2640</v>
      </c>
      <c r="B2655" s="225">
        <v>37666</v>
      </c>
      <c r="C2655" s="74">
        <v>5.47</v>
      </c>
      <c r="D2655" s="74">
        <v>5.68</v>
      </c>
      <c r="E2655" s="74">
        <v>5.31</v>
      </c>
      <c r="F2655" s="74">
        <v>5.65</v>
      </c>
      <c r="G2655" s="75">
        <v>1391100</v>
      </c>
      <c r="H2655" s="74">
        <v>39.549999999999997</v>
      </c>
      <c r="I2655" s="81">
        <f t="shared" si="205"/>
        <v>6.9999999999999991</v>
      </c>
      <c r="J2655" s="74">
        <f t="shared" si="206"/>
        <v>38.29</v>
      </c>
      <c r="K2655" s="74">
        <f t="shared" si="207"/>
        <v>39.76</v>
      </c>
      <c r="L2655" s="74">
        <f t="shared" si="208"/>
        <v>37.17</v>
      </c>
      <c r="M2655" s="74">
        <f t="shared" si="209"/>
        <v>39.549999999999997</v>
      </c>
      <c r="N2655" s="74"/>
    </row>
    <row r="2656" spans="1:14" x14ac:dyDescent="0.25">
      <c r="A2656">
        <v>2641</v>
      </c>
      <c r="B2656" s="225">
        <v>37665</v>
      </c>
      <c r="C2656" s="74">
        <v>5.52</v>
      </c>
      <c r="D2656" s="74">
        <v>5.53</v>
      </c>
      <c r="E2656" s="74">
        <v>5.18</v>
      </c>
      <c r="F2656" s="74">
        <v>5.38</v>
      </c>
      <c r="G2656" s="75">
        <v>1274600</v>
      </c>
      <c r="H2656" s="74">
        <v>37.659999999999997</v>
      </c>
      <c r="I2656" s="81">
        <f t="shared" si="205"/>
        <v>6.9999999999999991</v>
      </c>
      <c r="J2656" s="74">
        <f t="shared" si="206"/>
        <v>38.64</v>
      </c>
      <c r="K2656" s="74">
        <f t="shared" si="207"/>
        <v>38.71</v>
      </c>
      <c r="L2656" s="74">
        <f t="shared" si="208"/>
        <v>36.26</v>
      </c>
      <c r="M2656" s="74">
        <f t="shared" si="209"/>
        <v>37.659999999999997</v>
      </c>
      <c r="N2656" s="74"/>
    </row>
    <row r="2657" spans="1:14" x14ac:dyDescent="0.25">
      <c r="A2657">
        <v>2642</v>
      </c>
      <c r="B2657" s="225">
        <v>37664</v>
      </c>
      <c r="C2657" s="74">
        <v>5.71</v>
      </c>
      <c r="D2657" s="74">
        <v>5.84</v>
      </c>
      <c r="E2657" s="74">
        <v>5.45</v>
      </c>
      <c r="F2657" s="74">
        <v>5.46</v>
      </c>
      <c r="G2657" s="75">
        <v>1193900</v>
      </c>
      <c r="H2657" s="74">
        <v>38.22</v>
      </c>
      <c r="I2657" s="81">
        <f t="shared" si="205"/>
        <v>7</v>
      </c>
      <c r="J2657" s="74">
        <f t="shared" si="206"/>
        <v>39.97</v>
      </c>
      <c r="K2657" s="74">
        <f t="shared" si="207"/>
        <v>40.880000000000003</v>
      </c>
      <c r="L2657" s="74">
        <f t="shared" si="208"/>
        <v>38.15</v>
      </c>
      <c r="M2657" s="74">
        <f t="shared" si="209"/>
        <v>38.22</v>
      </c>
      <c r="N2657" s="74"/>
    </row>
    <row r="2658" spans="1:14" x14ac:dyDescent="0.25">
      <c r="A2658">
        <v>2643</v>
      </c>
      <c r="B2658" s="225">
        <v>37663</v>
      </c>
      <c r="C2658" s="74">
        <v>6</v>
      </c>
      <c r="D2658" s="74">
        <v>6.12</v>
      </c>
      <c r="E2658" s="74">
        <v>5.7</v>
      </c>
      <c r="F2658" s="74">
        <v>5.75</v>
      </c>
      <c r="G2658" s="75">
        <v>1569100</v>
      </c>
      <c r="H2658" s="74">
        <v>40.25</v>
      </c>
      <c r="I2658" s="81">
        <f t="shared" si="205"/>
        <v>7</v>
      </c>
      <c r="J2658" s="74">
        <f t="shared" si="206"/>
        <v>42</v>
      </c>
      <c r="K2658" s="74">
        <f t="shared" si="207"/>
        <v>42.84</v>
      </c>
      <c r="L2658" s="74">
        <f t="shared" si="208"/>
        <v>39.9</v>
      </c>
      <c r="M2658" s="74">
        <f t="shared" si="209"/>
        <v>40.25</v>
      </c>
      <c r="N2658" s="74"/>
    </row>
    <row r="2659" spans="1:14" x14ac:dyDescent="0.25">
      <c r="A2659">
        <v>2644</v>
      </c>
      <c r="B2659" s="225">
        <v>37662</v>
      </c>
      <c r="C2659" s="74">
        <v>5.54</v>
      </c>
      <c r="D2659" s="74">
        <v>5.9</v>
      </c>
      <c r="E2659" s="74">
        <v>5.46</v>
      </c>
      <c r="F2659" s="74">
        <v>5.85</v>
      </c>
      <c r="G2659" s="75">
        <v>1167200</v>
      </c>
      <c r="H2659" s="74">
        <v>40.950000000000003</v>
      </c>
      <c r="I2659" s="81">
        <f t="shared" si="205"/>
        <v>7.0000000000000009</v>
      </c>
      <c r="J2659" s="74">
        <f t="shared" si="206"/>
        <v>38.78</v>
      </c>
      <c r="K2659" s="74">
        <f t="shared" si="207"/>
        <v>41.3</v>
      </c>
      <c r="L2659" s="74">
        <f t="shared" si="208"/>
        <v>38.22</v>
      </c>
      <c r="M2659" s="74">
        <f t="shared" si="209"/>
        <v>40.950000000000003</v>
      </c>
      <c r="N2659" s="74"/>
    </row>
    <row r="2660" spans="1:14" x14ac:dyDescent="0.25">
      <c r="A2660">
        <v>2645</v>
      </c>
      <c r="B2660" s="225">
        <v>37659</v>
      </c>
      <c r="C2660" s="74">
        <v>5.68</v>
      </c>
      <c r="D2660" s="74">
        <v>5.72</v>
      </c>
      <c r="E2660" s="74">
        <v>4.4800000000000004</v>
      </c>
      <c r="F2660" s="74">
        <v>5.46</v>
      </c>
      <c r="G2660" s="75">
        <v>1190300</v>
      </c>
      <c r="H2660" s="74">
        <v>38.22</v>
      </c>
      <c r="I2660" s="81">
        <f t="shared" si="205"/>
        <v>7</v>
      </c>
      <c r="J2660" s="74">
        <f t="shared" si="206"/>
        <v>39.76</v>
      </c>
      <c r="K2660" s="74">
        <f t="shared" si="207"/>
        <v>40.04</v>
      </c>
      <c r="L2660" s="74">
        <f t="shared" si="208"/>
        <v>31.36</v>
      </c>
      <c r="M2660" s="74">
        <f t="shared" si="209"/>
        <v>38.22</v>
      </c>
      <c r="N2660" s="74"/>
    </row>
    <row r="2661" spans="1:14" x14ac:dyDescent="0.25">
      <c r="A2661">
        <v>2646</v>
      </c>
      <c r="B2661" s="225">
        <v>37658</v>
      </c>
      <c r="C2661" s="74">
        <v>5.58</v>
      </c>
      <c r="D2661" s="74">
        <v>5.78</v>
      </c>
      <c r="E2661" s="74">
        <v>5.44</v>
      </c>
      <c r="F2661" s="74">
        <v>5.54</v>
      </c>
      <c r="G2661" s="75">
        <v>906300</v>
      </c>
      <c r="H2661" s="74">
        <v>38.78</v>
      </c>
      <c r="I2661" s="81">
        <f t="shared" si="205"/>
        <v>7</v>
      </c>
      <c r="J2661" s="74">
        <f t="shared" si="206"/>
        <v>39.06</v>
      </c>
      <c r="K2661" s="74">
        <f t="shared" si="207"/>
        <v>40.46</v>
      </c>
      <c r="L2661" s="74">
        <f t="shared" si="208"/>
        <v>38.08</v>
      </c>
      <c r="M2661" s="74">
        <f t="shared" si="209"/>
        <v>38.78</v>
      </c>
      <c r="N2661" s="74"/>
    </row>
    <row r="2662" spans="1:14" x14ac:dyDescent="0.25">
      <c r="A2662">
        <v>2647</v>
      </c>
      <c r="B2662" s="225">
        <v>37657</v>
      </c>
      <c r="C2662" s="74">
        <v>5.64</v>
      </c>
      <c r="D2662" s="74">
        <v>5.85</v>
      </c>
      <c r="E2662" s="74">
        <v>5.57</v>
      </c>
      <c r="F2662" s="74">
        <v>5.6</v>
      </c>
      <c r="G2662" s="75">
        <v>1095300</v>
      </c>
      <c r="H2662" s="74">
        <v>39.200000000000003</v>
      </c>
      <c r="I2662" s="81">
        <f t="shared" si="205"/>
        <v>7.0000000000000009</v>
      </c>
      <c r="J2662" s="74">
        <f t="shared" si="206"/>
        <v>39.479999999999997</v>
      </c>
      <c r="K2662" s="74">
        <f t="shared" si="207"/>
        <v>40.950000000000003</v>
      </c>
      <c r="L2662" s="74">
        <f t="shared" si="208"/>
        <v>38.99</v>
      </c>
      <c r="M2662" s="74">
        <f t="shared" si="209"/>
        <v>39.200000000000003</v>
      </c>
      <c r="N2662" s="74"/>
    </row>
    <row r="2663" spans="1:14" x14ac:dyDescent="0.25">
      <c r="A2663">
        <v>2648</v>
      </c>
      <c r="B2663" s="225">
        <v>37656</v>
      </c>
      <c r="C2663" s="74">
        <v>5.57</v>
      </c>
      <c r="D2663" s="74">
        <v>5.68</v>
      </c>
      <c r="E2663" s="74">
        <v>5.5</v>
      </c>
      <c r="F2663" s="74">
        <v>5.62</v>
      </c>
      <c r="G2663" s="75">
        <v>1247100</v>
      </c>
      <c r="H2663" s="74">
        <v>39.340000000000003</v>
      </c>
      <c r="I2663" s="81">
        <f t="shared" si="205"/>
        <v>7.0000000000000009</v>
      </c>
      <c r="J2663" s="74">
        <f t="shared" si="206"/>
        <v>38.99</v>
      </c>
      <c r="K2663" s="74">
        <f t="shared" si="207"/>
        <v>39.76</v>
      </c>
      <c r="L2663" s="74">
        <f t="shared" si="208"/>
        <v>38.5</v>
      </c>
      <c r="M2663" s="74">
        <f t="shared" si="209"/>
        <v>39.340000000000003</v>
      </c>
      <c r="N2663" s="74"/>
    </row>
    <row r="2664" spans="1:14" x14ac:dyDescent="0.25">
      <c r="A2664">
        <v>2649</v>
      </c>
      <c r="B2664" s="225">
        <v>37655</v>
      </c>
      <c r="C2664" s="74">
        <v>5.88</v>
      </c>
      <c r="D2664" s="74">
        <v>5.97</v>
      </c>
      <c r="E2664" s="74">
        <v>5.78</v>
      </c>
      <c r="F2664" s="74">
        <v>5.8</v>
      </c>
      <c r="G2664" s="75">
        <v>864600</v>
      </c>
      <c r="H2664" s="74">
        <v>40.6</v>
      </c>
      <c r="I2664" s="81">
        <f t="shared" si="205"/>
        <v>7.0000000000000009</v>
      </c>
      <c r="J2664" s="74">
        <f t="shared" si="206"/>
        <v>41.16</v>
      </c>
      <c r="K2664" s="74">
        <f t="shared" si="207"/>
        <v>41.79</v>
      </c>
      <c r="L2664" s="74">
        <f t="shared" si="208"/>
        <v>40.46</v>
      </c>
      <c r="M2664" s="74">
        <f t="shared" si="209"/>
        <v>40.6</v>
      </c>
      <c r="N2664" s="74"/>
    </row>
    <row r="2665" spans="1:14" x14ac:dyDescent="0.25">
      <c r="A2665">
        <v>2650</v>
      </c>
      <c r="B2665" s="225">
        <v>37652</v>
      </c>
      <c r="C2665" s="74">
        <v>5.9</v>
      </c>
      <c r="D2665" s="74">
        <v>6.15</v>
      </c>
      <c r="E2665" s="74">
        <v>5.75</v>
      </c>
      <c r="F2665" s="74">
        <v>5.8</v>
      </c>
      <c r="G2665" s="75">
        <v>1530900</v>
      </c>
      <c r="H2665" s="74">
        <v>40.6</v>
      </c>
      <c r="I2665" s="81">
        <f t="shared" si="205"/>
        <v>7.0000000000000009</v>
      </c>
      <c r="J2665" s="74">
        <f t="shared" si="206"/>
        <v>41.3</v>
      </c>
      <c r="K2665" s="74">
        <f t="shared" si="207"/>
        <v>43.05</v>
      </c>
      <c r="L2665" s="74">
        <f t="shared" si="208"/>
        <v>40.25</v>
      </c>
      <c r="M2665" s="74">
        <f t="shared" si="209"/>
        <v>40.6</v>
      </c>
      <c r="N2665" s="74"/>
    </row>
    <row r="2666" spans="1:14" x14ac:dyDescent="0.25">
      <c r="A2666">
        <v>2651</v>
      </c>
      <c r="B2666" s="225">
        <v>37651</v>
      </c>
      <c r="C2666" s="74">
        <v>6.44</v>
      </c>
      <c r="D2666" s="74">
        <v>6.47</v>
      </c>
      <c r="E2666" s="74">
        <v>5.94</v>
      </c>
      <c r="F2666" s="74">
        <v>5.98</v>
      </c>
      <c r="G2666" s="75">
        <v>1526000</v>
      </c>
      <c r="H2666" s="74">
        <v>41.86</v>
      </c>
      <c r="I2666" s="81">
        <f t="shared" si="205"/>
        <v>6.9999999999999991</v>
      </c>
      <c r="J2666" s="74">
        <f t="shared" si="206"/>
        <v>45.08</v>
      </c>
      <c r="K2666" s="74">
        <f t="shared" si="207"/>
        <v>45.29</v>
      </c>
      <c r="L2666" s="74">
        <f t="shared" si="208"/>
        <v>41.58</v>
      </c>
      <c r="M2666" s="74">
        <f t="shared" si="209"/>
        <v>41.86</v>
      </c>
      <c r="N2666" s="74"/>
    </row>
    <row r="2667" spans="1:14" x14ac:dyDescent="0.25">
      <c r="A2667">
        <v>2652</v>
      </c>
      <c r="B2667" s="225">
        <v>37650</v>
      </c>
      <c r="C2667" s="74">
        <v>6.23</v>
      </c>
      <c r="D2667" s="74">
        <v>6.33</v>
      </c>
      <c r="E2667" s="74">
        <v>6.1</v>
      </c>
      <c r="F2667" s="74">
        <v>6.31</v>
      </c>
      <c r="G2667" s="75">
        <v>2433200</v>
      </c>
      <c r="H2667" s="74">
        <v>44.17</v>
      </c>
      <c r="I2667" s="81">
        <f t="shared" si="205"/>
        <v>7.0000000000000009</v>
      </c>
      <c r="J2667" s="74">
        <f t="shared" si="206"/>
        <v>43.61</v>
      </c>
      <c r="K2667" s="74">
        <f t="shared" si="207"/>
        <v>44.31</v>
      </c>
      <c r="L2667" s="74">
        <f t="shared" si="208"/>
        <v>42.7</v>
      </c>
      <c r="M2667" s="74">
        <f t="shared" si="209"/>
        <v>44.17</v>
      </c>
      <c r="N2667" s="74"/>
    </row>
    <row r="2668" spans="1:14" x14ac:dyDescent="0.25">
      <c r="A2668">
        <v>2653</v>
      </c>
      <c r="B2668" s="225">
        <v>37649</v>
      </c>
      <c r="C2668" s="74">
        <v>6.15</v>
      </c>
      <c r="D2668" s="74">
        <v>6.39</v>
      </c>
      <c r="E2668" s="74">
        <v>6.01</v>
      </c>
      <c r="F2668" s="74">
        <v>6.31</v>
      </c>
      <c r="G2668" s="75">
        <v>2075500</v>
      </c>
      <c r="H2668" s="74">
        <v>44.17</v>
      </c>
      <c r="I2668" s="81">
        <f t="shared" si="205"/>
        <v>7.0000000000000009</v>
      </c>
      <c r="J2668" s="74">
        <f t="shared" si="206"/>
        <v>43.05</v>
      </c>
      <c r="K2668" s="74">
        <f t="shared" si="207"/>
        <v>44.73</v>
      </c>
      <c r="L2668" s="74">
        <f t="shared" si="208"/>
        <v>42.07</v>
      </c>
      <c r="M2668" s="74">
        <f t="shared" si="209"/>
        <v>44.17</v>
      </c>
      <c r="N2668" s="74"/>
    </row>
    <row r="2669" spans="1:14" x14ac:dyDescent="0.25">
      <c r="A2669">
        <v>2654</v>
      </c>
      <c r="B2669" s="225">
        <v>37648</v>
      </c>
      <c r="C2669" s="74">
        <v>6.18</v>
      </c>
      <c r="D2669" s="74">
        <v>6.25</v>
      </c>
      <c r="E2669" s="74">
        <v>5.83</v>
      </c>
      <c r="F2669" s="74">
        <v>5.85</v>
      </c>
      <c r="G2669" s="75">
        <v>1766400</v>
      </c>
      <c r="H2669" s="74">
        <v>40.950000000000003</v>
      </c>
      <c r="I2669" s="81">
        <f t="shared" si="205"/>
        <v>7.0000000000000009</v>
      </c>
      <c r="J2669" s="74">
        <f t="shared" si="206"/>
        <v>43.26</v>
      </c>
      <c r="K2669" s="74">
        <f t="shared" si="207"/>
        <v>43.75</v>
      </c>
      <c r="L2669" s="74">
        <f t="shared" si="208"/>
        <v>40.81</v>
      </c>
      <c r="M2669" s="74">
        <f t="shared" si="209"/>
        <v>40.950000000000003</v>
      </c>
      <c r="N2669" s="74"/>
    </row>
    <row r="2670" spans="1:14" x14ac:dyDescent="0.25">
      <c r="A2670">
        <v>2655</v>
      </c>
      <c r="B2670" s="225">
        <v>37645</v>
      </c>
      <c r="C2670" s="74">
        <v>6.34</v>
      </c>
      <c r="D2670" s="74">
        <v>6.49</v>
      </c>
      <c r="E2670" s="74">
        <v>6.15</v>
      </c>
      <c r="F2670" s="74">
        <v>6.38</v>
      </c>
      <c r="G2670" s="75">
        <v>2075000</v>
      </c>
      <c r="H2670" s="74">
        <v>44.66</v>
      </c>
      <c r="I2670" s="81">
        <f t="shared" si="205"/>
        <v>7</v>
      </c>
      <c r="J2670" s="74">
        <f t="shared" si="206"/>
        <v>44.38</v>
      </c>
      <c r="K2670" s="74">
        <f t="shared" si="207"/>
        <v>45.43</v>
      </c>
      <c r="L2670" s="74">
        <f t="shared" si="208"/>
        <v>43.05</v>
      </c>
      <c r="M2670" s="74">
        <f t="shared" si="209"/>
        <v>44.66</v>
      </c>
      <c r="N2670" s="74"/>
    </row>
    <row r="2671" spans="1:14" x14ac:dyDescent="0.25">
      <c r="A2671">
        <v>2656</v>
      </c>
      <c r="B2671" s="225">
        <v>37644</v>
      </c>
      <c r="C2671" s="74">
        <v>6.4</v>
      </c>
      <c r="D2671" s="74">
        <v>6.48</v>
      </c>
      <c r="E2671" s="74">
        <v>6.03</v>
      </c>
      <c r="F2671" s="74">
        <v>6.2</v>
      </c>
      <c r="G2671" s="75">
        <v>2079800</v>
      </c>
      <c r="H2671" s="74">
        <v>43.4</v>
      </c>
      <c r="I2671" s="81">
        <f t="shared" si="205"/>
        <v>7</v>
      </c>
      <c r="J2671" s="74">
        <f t="shared" si="206"/>
        <v>44.8</v>
      </c>
      <c r="K2671" s="74">
        <f t="shared" si="207"/>
        <v>45.36</v>
      </c>
      <c r="L2671" s="74">
        <f t="shared" si="208"/>
        <v>42.21</v>
      </c>
      <c r="M2671" s="74">
        <f t="shared" si="209"/>
        <v>43.4</v>
      </c>
      <c r="N2671" s="74"/>
    </row>
    <row r="2672" spans="1:14" x14ac:dyDescent="0.25">
      <c r="A2672">
        <v>2657</v>
      </c>
      <c r="B2672" s="225">
        <v>37643</v>
      </c>
      <c r="C2672" s="74">
        <v>6.16</v>
      </c>
      <c r="D2672" s="74">
        <v>6.48</v>
      </c>
      <c r="E2672" s="74">
        <v>6.01</v>
      </c>
      <c r="F2672" s="74">
        <v>6.09</v>
      </c>
      <c r="G2672" s="75">
        <v>1514400</v>
      </c>
      <c r="H2672" s="74">
        <v>42.63</v>
      </c>
      <c r="I2672" s="81">
        <f t="shared" si="205"/>
        <v>7.0000000000000009</v>
      </c>
      <c r="J2672" s="74">
        <f t="shared" si="206"/>
        <v>43.12</v>
      </c>
      <c r="K2672" s="74">
        <f t="shared" si="207"/>
        <v>45.36</v>
      </c>
      <c r="L2672" s="74">
        <f t="shared" si="208"/>
        <v>42.07</v>
      </c>
      <c r="M2672" s="74">
        <f t="shared" si="209"/>
        <v>42.63</v>
      </c>
      <c r="N2672" s="74"/>
    </row>
    <row r="2673" spans="1:14" x14ac:dyDescent="0.25">
      <c r="A2673">
        <v>2658</v>
      </c>
      <c r="B2673" s="225">
        <v>37642</v>
      </c>
      <c r="C2673" s="74">
        <v>6.47</v>
      </c>
      <c r="D2673" s="74">
        <v>6.53</v>
      </c>
      <c r="E2673" s="74">
        <v>6.28</v>
      </c>
      <c r="F2673" s="74">
        <v>6.33</v>
      </c>
      <c r="G2673" s="75">
        <v>1373200</v>
      </c>
      <c r="H2673" s="74">
        <v>44.31</v>
      </c>
      <c r="I2673" s="81">
        <f t="shared" si="205"/>
        <v>7</v>
      </c>
      <c r="J2673" s="74">
        <f t="shared" si="206"/>
        <v>45.29</v>
      </c>
      <c r="K2673" s="74">
        <f t="shared" si="207"/>
        <v>45.71</v>
      </c>
      <c r="L2673" s="74">
        <f t="shared" si="208"/>
        <v>43.96</v>
      </c>
      <c r="M2673" s="74">
        <f t="shared" si="209"/>
        <v>44.31</v>
      </c>
      <c r="N2673" s="74"/>
    </row>
    <row r="2674" spans="1:14" x14ac:dyDescent="0.25">
      <c r="A2674">
        <v>2659</v>
      </c>
      <c r="B2674" s="225">
        <v>37638</v>
      </c>
      <c r="C2674" s="74">
        <v>6.44</v>
      </c>
      <c r="D2674" s="74">
        <v>6.5</v>
      </c>
      <c r="E2674" s="74">
        <v>6.13</v>
      </c>
      <c r="F2674" s="74">
        <v>6.2</v>
      </c>
      <c r="G2674" s="75">
        <v>1522400</v>
      </c>
      <c r="H2674" s="74">
        <v>43.4</v>
      </c>
      <c r="I2674" s="81">
        <f t="shared" si="205"/>
        <v>7</v>
      </c>
      <c r="J2674" s="74">
        <f t="shared" si="206"/>
        <v>45.08</v>
      </c>
      <c r="K2674" s="74">
        <f t="shared" si="207"/>
        <v>45.5</v>
      </c>
      <c r="L2674" s="74">
        <f t="shared" si="208"/>
        <v>42.91</v>
      </c>
      <c r="M2674" s="74">
        <f t="shared" si="209"/>
        <v>43.4</v>
      </c>
      <c r="N2674" s="74"/>
    </row>
    <row r="2675" spans="1:14" x14ac:dyDescent="0.25">
      <c r="A2675">
        <v>2660</v>
      </c>
      <c r="B2675" s="225">
        <v>37637</v>
      </c>
      <c r="C2675" s="74">
        <v>7.17</v>
      </c>
      <c r="D2675" s="74">
        <v>7.17</v>
      </c>
      <c r="E2675" s="74">
        <v>6.61</v>
      </c>
      <c r="F2675" s="74">
        <v>6.72</v>
      </c>
      <c r="G2675" s="75">
        <v>1967200</v>
      </c>
      <c r="H2675" s="74">
        <v>47.04</v>
      </c>
      <c r="I2675" s="81">
        <f t="shared" si="205"/>
        <v>7</v>
      </c>
      <c r="J2675" s="74">
        <f t="shared" si="206"/>
        <v>50.19</v>
      </c>
      <c r="K2675" s="74">
        <f t="shared" si="207"/>
        <v>50.19</v>
      </c>
      <c r="L2675" s="74">
        <f t="shared" si="208"/>
        <v>46.27</v>
      </c>
      <c r="M2675" s="74">
        <f t="shared" si="209"/>
        <v>47.04</v>
      </c>
      <c r="N2675" s="74"/>
    </row>
    <row r="2676" spans="1:14" x14ac:dyDescent="0.25">
      <c r="A2676">
        <v>2661</v>
      </c>
      <c r="B2676" s="225">
        <v>37636</v>
      </c>
      <c r="C2676" s="74">
        <v>7.47</v>
      </c>
      <c r="D2676" s="74">
        <v>7.49</v>
      </c>
      <c r="E2676" s="74">
        <v>6.83</v>
      </c>
      <c r="F2676" s="74">
        <v>7.09</v>
      </c>
      <c r="G2676" s="75">
        <v>2630600</v>
      </c>
      <c r="H2676" s="74">
        <v>49.63</v>
      </c>
      <c r="I2676" s="81">
        <f t="shared" si="205"/>
        <v>7.0000000000000009</v>
      </c>
      <c r="J2676" s="74">
        <f t="shared" si="206"/>
        <v>52.29</v>
      </c>
      <c r="K2676" s="74">
        <f t="shared" si="207"/>
        <v>52.43</v>
      </c>
      <c r="L2676" s="74">
        <f t="shared" si="208"/>
        <v>47.81</v>
      </c>
      <c r="M2676" s="74">
        <f t="shared" si="209"/>
        <v>49.63</v>
      </c>
      <c r="N2676" s="74"/>
    </row>
    <row r="2677" spans="1:14" x14ac:dyDescent="0.25">
      <c r="A2677">
        <v>2662</v>
      </c>
      <c r="B2677" s="225">
        <v>37635</v>
      </c>
      <c r="C2677" s="74">
        <v>7.34</v>
      </c>
      <c r="D2677" s="74">
        <v>7.52</v>
      </c>
      <c r="E2677" s="74">
        <v>7.25</v>
      </c>
      <c r="F2677" s="74">
        <v>7.5</v>
      </c>
      <c r="G2677" s="75">
        <v>1878900</v>
      </c>
      <c r="H2677" s="74">
        <v>52.5</v>
      </c>
      <c r="I2677" s="81">
        <f t="shared" si="205"/>
        <v>7</v>
      </c>
      <c r="J2677" s="74">
        <f t="shared" si="206"/>
        <v>51.38</v>
      </c>
      <c r="K2677" s="74">
        <f t="shared" si="207"/>
        <v>52.64</v>
      </c>
      <c r="L2677" s="74">
        <f t="shared" si="208"/>
        <v>50.75</v>
      </c>
      <c r="M2677" s="74">
        <f t="shared" si="209"/>
        <v>52.5</v>
      </c>
      <c r="N2677" s="74"/>
    </row>
    <row r="2678" spans="1:14" x14ac:dyDescent="0.25">
      <c r="A2678">
        <v>2663</v>
      </c>
      <c r="B2678" s="225">
        <v>37634</v>
      </c>
      <c r="C2678" s="74">
        <v>7.66</v>
      </c>
      <c r="D2678" s="74">
        <v>7.74</v>
      </c>
      <c r="E2678" s="74">
        <v>7.25</v>
      </c>
      <c r="F2678" s="74">
        <v>7.38</v>
      </c>
      <c r="G2678" s="75">
        <v>2919300</v>
      </c>
      <c r="H2678" s="74">
        <v>51.66</v>
      </c>
      <c r="I2678" s="81">
        <f t="shared" si="205"/>
        <v>7</v>
      </c>
      <c r="J2678" s="74">
        <f t="shared" si="206"/>
        <v>53.62</v>
      </c>
      <c r="K2678" s="74">
        <f t="shared" si="207"/>
        <v>54.18</v>
      </c>
      <c r="L2678" s="74">
        <f t="shared" si="208"/>
        <v>50.75</v>
      </c>
      <c r="M2678" s="74">
        <f t="shared" si="209"/>
        <v>51.66</v>
      </c>
      <c r="N2678" s="74"/>
    </row>
    <row r="2679" spans="1:14" x14ac:dyDescent="0.25">
      <c r="A2679">
        <v>2664</v>
      </c>
      <c r="B2679" s="225">
        <v>37631</v>
      </c>
      <c r="C2679" s="74">
        <v>6.37</v>
      </c>
      <c r="D2679" s="74">
        <v>7.42</v>
      </c>
      <c r="E2679" s="74">
        <v>6.32</v>
      </c>
      <c r="F2679" s="74">
        <v>7.34</v>
      </c>
      <c r="G2679" s="75">
        <v>4197500</v>
      </c>
      <c r="H2679" s="74">
        <v>51.38</v>
      </c>
      <c r="I2679" s="81">
        <f t="shared" si="205"/>
        <v>7.0000000000000009</v>
      </c>
      <c r="J2679" s="74">
        <f t="shared" si="206"/>
        <v>44.59</v>
      </c>
      <c r="K2679" s="74">
        <f t="shared" si="207"/>
        <v>51.94</v>
      </c>
      <c r="L2679" s="74">
        <f t="shared" si="208"/>
        <v>44.24</v>
      </c>
      <c r="M2679" s="74">
        <f t="shared" si="209"/>
        <v>51.38</v>
      </c>
      <c r="N2679" s="74"/>
    </row>
    <row r="2680" spans="1:14" x14ac:dyDescent="0.25">
      <c r="A2680">
        <v>2665</v>
      </c>
      <c r="B2680" s="225">
        <v>37630</v>
      </c>
      <c r="C2680" s="74">
        <v>6.44</v>
      </c>
      <c r="D2680" s="74">
        <v>6.75</v>
      </c>
      <c r="E2680" s="74">
        <v>6.37</v>
      </c>
      <c r="F2680" s="74">
        <v>6.6</v>
      </c>
      <c r="G2680" s="75">
        <v>1842300</v>
      </c>
      <c r="H2680" s="74">
        <v>46.2</v>
      </c>
      <c r="I2680" s="81">
        <f t="shared" si="205"/>
        <v>7.0000000000000009</v>
      </c>
      <c r="J2680" s="74">
        <f t="shared" si="206"/>
        <v>45.08</v>
      </c>
      <c r="K2680" s="74">
        <f t="shared" si="207"/>
        <v>47.25</v>
      </c>
      <c r="L2680" s="74">
        <f t="shared" si="208"/>
        <v>44.59</v>
      </c>
      <c r="M2680" s="74">
        <f t="shared" si="209"/>
        <v>46.2</v>
      </c>
      <c r="N2680" s="74"/>
    </row>
    <row r="2681" spans="1:14" x14ac:dyDescent="0.25">
      <c r="A2681">
        <v>2666</v>
      </c>
      <c r="B2681" s="225">
        <v>37629</v>
      </c>
      <c r="C2681" s="74">
        <v>6.34</v>
      </c>
      <c r="D2681" s="74">
        <v>6.42</v>
      </c>
      <c r="E2681" s="74">
        <v>6.21</v>
      </c>
      <c r="F2681" s="74">
        <v>6.26</v>
      </c>
      <c r="G2681" s="75">
        <v>1503900</v>
      </c>
      <c r="H2681" s="74">
        <v>43.82</v>
      </c>
      <c r="I2681" s="81">
        <f t="shared" si="205"/>
        <v>7</v>
      </c>
      <c r="J2681" s="74">
        <f t="shared" si="206"/>
        <v>44.38</v>
      </c>
      <c r="K2681" s="74">
        <f t="shared" si="207"/>
        <v>44.94</v>
      </c>
      <c r="L2681" s="74">
        <f t="shared" si="208"/>
        <v>43.47</v>
      </c>
      <c r="M2681" s="74">
        <f t="shared" si="209"/>
        <v>43.82</v>
      </c>
      <c r="N2681" s="74"/>
    </row>
    <row r="2682" spans="1:14" x14ac:dyDescent="0.25">
      <c r="A2682">
        <v>2667</v>
      </c>
      <c r="B2682" s="225">
        <v>37628</v>
      </c>
      <c r="C2682" s="74">
        <v>6.37</v>
      </c>
      <c r="D2682" s="74">
        <v>6.49</v>
      </c>
      <c r="E2682" s="74">
        <v>6.24</v>
      </c>
      <c r="F2682" s="74">
        <v>6.44</v>
      </c>
      <c r="G2682" s="75">
        <v>2094600</v>
      </c>
      <c r="H2682" s="74">
        <v>45.08</v>
      </c>
      <c r="I2682" s="81">
        <f t="shared" si="205"/>
        <v>6.9999999999999991</v>
      </c>
      <c r="J2682" s="74">
        <f t="shared" si="206"/>
        <v>44.59</v>
      </c>
      <c r="K2682" s="74">
        <f t="shared" si="207"/>
        <v>45.43</v>
      </c>
      <c r="L2682" s="74">
        <f t="shared" si="208"/>
        <v>43.68</v>
      </c>
      <c r="M2682" s="74">
        <f t="shared" si="209"/>
        <v>45.08</v>
      </c>
      <c r="N2682" s="74"/>
    </row>
    <row r="2683" spans="1:14" x14ac:dyDescent="0.25">
      <c r="A2683">
        <v>2668</v>
      </c>
      <c r="B2683" s="225">
        <v>37627</v>
      </c>
      <c r="C2683" s="74">
        <v>5.79</v>
      </c>
      <c r="D2683" s="74">
        <v>6.47</v>
      </c>
      <c r="E2683" s="74">
        <v>5.77</v>
      </c>
      <c r="F2683" s="74">
        <v>6.46</v>
      </c>
      <c r="G2683" s="75">
        <v>2451500</v>
      </c>
      <c r="H2683" s="74">
        <v>45.22</v>
      </c>
      <c r="I2683" s="81">
        <f t="shared" si="205"/>
        <v>7</v>
      </c>
      <c r="J2683" s="74">
        <f t="shared" si="206"/>
        <v>40.53</v>
      </c>
      <c r="K2683" s="74">
        <f t="shared" si="207"/>
        <v>45.29</v>
      </c>
      <c r="L2683" s="74">
        <f t="shared" si="208"/>
        <v>40.39</v>
      </c>
      <c r="M2683" s="74">
        <f t="shared" si="209"/>
        <v>45.22</v>
      </c>
      <c r="N2683" s="74"/>
    </row>
    <row r="2684" spans="1:14" x14ac:dyDescent="0.25">
      <c r="A2684">
        <v>2669</v>
      </c>
      <c r="B2684" s="225">
        <v>37624</v>
      </c>
      <c r="C2684" s="74">
        <v>5.65</v>
      </c>
      <c r="D2684" s="74">
        <v>5.74</v>
      </c>
      <c r="E2684" s="74">
        <v>5.58</v>
      </c>
      <c r="F2684" s="74">
        <v>5.68</v>
      </c>
      <c r="G2684" s="75">
        <v>847800</v>
      </c>
      <c r="H2684" s="74">
        <v>39.76</v>
      </c>
      <c r="I2684" s="81">
        <f t="shared" si="205"/>
        <v>7</v>
      </c>
      <c r="J2684" s="74">
        <f t="shared" si="206"/>
        <v>39.549999999999997</v>
      </c>
      <c r="K2684" s="74">
        <f t="shared" si="207"/>
        <v>40.18</v>
      </c>
      <c r="L2684" s="74">
        <f t="shared" si="208"/>
        <v>39.06</v>
      </c>
      <c r="M2684" s="74">
        <f t="shared" si="209"/>
        <v>39.76</v>
      </c>
      <c r="N2684" s="74"/>
    </row>
    <row r="2685" spans="1:14" x14ac:dyDescent="0.25">
      <c r="A2685">
        <v>2670</v>
      </c>
      <c r="B2685" s="225">
        <v>37623</v>
      </c>
      <c r="C2685" s="74">
        <v>5.3</v>
      </c>
      <c r="D2685" s="74">
        <v>5.68</v>
      </c>
      <c r="E2685" s="74">
        <v>5.17</v>
      </c>
      <c r="F2685" s="74">
        <v>5.67</v>
      </c>
      <c r="G2685" s="75">
        <v>1191200</v>
      </c>
      <c r="H2685" s="74">
        <v>39.69</v>
      </c>
      <c r="I2685" s="81">
        <f t="shared" si="205"/>
        <v>7</v>
      </c>
      <c r="J2685" s="74">
        <f t="shared" si="206"/>
        <v>37.1</v>
      </c>
      <c r="K2685" s="74">
        <f t="shared" si="207"/>
        <v>39.76</v>
      </c>
      <c r="L2685" s="74">
        <f t="shared" si="208"/>
        <v>36.19</v>
      </c>
      <c r="M2685" s="74">
        <f t="shared" si="209"/>
        <v>39.69</v>
      </c>
      <c r="N2685" s="74"/>
    </row>
    <row r="2686" spans="1:14" x14ac:dyDescent="0.25">
      <c r="A2686">
        <v>2671</v>
      </c>
      <c r="B2686" s="225">
        <v>37621</v>
      </c>
      <c r="C2686" s="74">
        <v>5.24</v>
      </c>
      <c r="D2686" s="74">
        <v>5.27</v>
      </c>
      <c r="E2686" s="74">
        <v>4.9800000000000004</v>
      </c>
      <c r="F2686" s="74">
        <v>5.14</v>
      </c>
      <c r="G2686" s="75">
        <v>1177600</v>
      </c>
      <c r="H2686" s="74">
        <v>35.979999999999997</v>
      </c>
      <c r="I2686" s="81">
        <f t="shared" si="205"/>
        <v>7</v>
      </c>
      <c r="J2686" s="74">
        <f t="shared" si="206"/>
        <v>36.68</v>
      </c>
      <c r="K2686" s="74">
        <f t="shared" si="207"/>
        <v>36.89</v>
      </c>
      <c r="L2686" s="74">
        <f t="shared" si="208"/>
        <v>34.86</v>
      </c>
      <c r="M2686" s="74">
        <f t="shared" si="209"/>
        <v>35.979999999999997</v>
      </c>
      <c r="N2686" s="74"/>
    </row>
    <row r="2687" spans="1:14" x14ac:dyDescent="0.25">
      <c r="A2687">
        <v>2672</v>
      </c>
      <c r="B2687" s="225">
        <v>37620</v>
      </c>
      <c r="C2687" s="74">
        <v>5.42</v>
      </c>
      <c r="D2687" s="74">
        <v>5.47</v>
      </c>
      <c r="E2687" s="74">
        <v>5.21</v>
      </c>
      <c r="F2687" s="74">
        <v>5.24</v>
      </c>
      <c r="G2687" s="75">
        <v>714700</v>
      </c>
      <c r="H2687" s="74">
        <v>36.68</v>
      </c>
      <c r="I2687" s="81">
        <f t="shared" si="205"/>
        <v>7</v>
      </c>
      <c r="J2687" s="74">
        <f t="shared" si="206"/>
        <v>37.94</v>
      </c>
      <c r="K2687" s="74">
        <f t="shared" si="207"/>
        <v>38.29</v>
      </c>
      <c r="L2687" s="74">
        <f t="shared" si="208"/>
        <v>36.47</v>
      </c>
      <c r="M2687" s="74">
        <f t="shared" si="209"/>
        <v>36.68</v>
      </c>
      <c r="N2687" s="74"/>
    </row>
    <row r="2688" spans="1:14" x14ac:dyDescent="0.25">
      <c r="A2688">
        <v>2673</v>
      </c>
      <c r="B2688" s="225">
        <v>37617</v>
      </c>
      <c r="C2688" s="74">
        <v>5.44</v>
      </c>
      <c r="D2688" s="74">
        <v>5.56</v>
      </c>
      <c r="E2688" s="74">
        <v>5.33</v>
      </c>
      <c r="F2688" s="74">
        <v>5.36</v>
      </c>
      <c r="G2688" s="75">
        <v>553300</v>
      </c>
      <c r="H2688" s="74">
        <v>37.520000000000003</v>
      </c>
      <c r="I2688" s="81">
        <f t="shared" si="205"/>
        <v>7</v>
      </c>
      <c r="J2688" s="74">
        <f t="shared" si="206"/>
        <v>38.08</v>
      </c>
      <c r="K2688" s="74">
        <f t="shared" si="207"/>
        <v>38.92</v>
      </c>
      <c r="L2688" s="74">
        <f t="shared" si="208"/>
        <v>37.31</v>
      </c>
      <c r="M2688" s="74">
        <f t="shared" si="209"/>
        <v>37.520000000000003</v>
      </c>
      <c r="N2688" s="74"/>
    </row>
    <row r="2689" spans="1:14" x14ac:dyDescent="0.25">
      <c r="A2689">
        <v>2674</v>
      </c>
      <c r="B2689" s="225">
        <v>37616</v>
      </c>
      <c r="C2689" s="74">
        <v>5.62</v>
      </c>
      <c r="D2689" s="74">
        <v>5.69</v>
      </c>
      <c r="E2689" s="74">
        <v>5.4</v>
      </c>
      <c r="F2689" s="74">
        <v>5.49</v>
      </c>
      <c r="G2689" s="75">
        <v>650300</v>
      </c>
      <c r="H2689" s="74">
        <v>38.43</v>
      </c>
      <c r="I2689" s="81">
        <f t="shared" si="205"/>
        <v>7</v>
      </c>
      <c r="J2689" s="74">
        <f t="shared" si="206"/>
        <v>39.340000000000003</v>
      </c>
      <c r="K2689" s="74">
        <f t="shared" si="207"/>
        <v>39.83</v>
      </c>
      <c r="L2689" s="74">
        <f t="shared" si="208"/>
        <v>37.799999999999997</v>
      </c>
      <c r="M2689" s="74">
        <f t="shared" si="209"/>
        <v>38.43</v>
      </c>
      <c r="N2689" s="74"/>
    </row>
    <row r="2690" spans="1:14" x14ac:dyDescent="0.25">
      <c r="A2690">
        <v>2675</v>
      </c>
      <c r="B2690" s="225">
        <v>37614</v>
      </c>
      <c r="C2690" s="74">
        <v>5.64</v>
      </c>
      <c r="D2690" s="74">
        <v>5.79</v>
      </c>
      <c r="E2690" s="74">
        <v>5.49</v>
      </c>
      <c r="F2690" s="74">
        <v>5.49</v>
      </c>
      <c r="G2690" s="75">
        <v>467500</v>
      </c>
      <c r="H2690" s="74">
        <v>38.43</v>
      </c>
      <c r="I2690" s="81">
        <f t="shared" si="205"/>
        <v>7</v>
      </c>
      <c r="J2690" s="74">
        <f t="shared" si="206"/>
        <v>39.479999999999997</v>
      </c>
      <c r="K2690" s="74">
        <f t="shared" si="207"/>
        <v>40.53</v>
      </c>
      <c r="L2690" s="74">
        <f t="shared" si="208"/>
        <v>38.43</v>
      </c>
      <c r="M2690" s="74">
        <f t="shared" si="209"/>
        <v>38.43</v>
      </c>
      <c r="N2690" s="74"/>
    </row>
    <row r="2691" spans="1:14" x14ac:dyDescent="0.25">
      <c r="A2691">
        <v>2676</v>
      </c>
      <c r="B2691" s="225">
        <v>37613</v>
      </c>
      <c r="C2691" s="74">
        <v>5.31</v>
      </c>
      <c r="D2691" s="74">
        <v>5.74</v>
      </c>
      <c r="E2691" s="74">
        <v>5.3</v>
      </c>
      <c r="F2691" s="74">
        <v>5.71</v>
      </c>
      <c r="G2691" s="75">
        <v>1233600</v>
      </c>
      <c r="H2691" s="74">
        <v>39.97</v>
      </c>
      <c r="I2691" s="81">
        <f t="shared" si="205"/>
        <v>7</v>
      </c>
      <c r="J2691" s="74">
        <f t="shared" si="206"/>
        <v>37.17</v>
      </c>
      <c r="K2691" s="74">
        <f t="shared" si="207"/>
        <v>40.18</v>
      </c>
      <c r="L2691" s="74">
        <f t="shared" si="208"/>
        <v>37.1</v>
      </c>
      <c r="M2691" s="74">
        <f t="shared" si="209"/>
        <v>39.97</v>
      </c>
      <c r="N2691" s="74"/>
    </row>
    <row r="2692" spans="1:14" x14ac:dyDescent="0.25">
      <c r="A2692">
        <v>2677</v>
      </c>
      <c r="B2692" s="225">
        <v>37610</v>
      </c>
      <c r="C2692" s="74">
        <v>5.59</v>
      </c>
      <c r="D2692" s="74">
        <v>5.64</v>
      </c>
      <c r="E2692" s="74">
        <v>5.18</v>
      </c>
      <c r="F2692" s="74">
        <v>5.33</v>
      </c>
      <c r="G2692" s="75">
        <v>1610700</v>
      </c>
      <c r="H2692" s="74">
        <v>37.31</v>
      </c>
      <c r="I2692" s="81">
        <f t="shared" si="205"/>
        <v>7</v>
      </c>
      <c r="J2692" s="74">
        <f t="shared" si="206"/>
        <v>39.130000000000003</v>
      </c>
      <c r="K2692" s="74">
        <f t="shared" si="207"/>
        <v>39.479999999999997</v>
      </c>
      <c r="L2692" s="74">
        <f t="shared" si="208"/>
        <v>36.26</v>
      </c>
      <c r="M2692" s="74">
        <f t="shared" si="209"/>
        <v>37.31</v>
      </c>
      <c r="N2692" s="74"/>
    </row>
    <row r="2693" spans="1:14" x14ac:dyDescent="0.25">
      <c r="A2693">
        <v>2678</v>
      </c>
      <c r="B2693" s="225">
        <v>37609</v>
      </c>
      <c r="C2693" s="74">
        <v>5.53</v>
      </c>
      <c r="D2693" s="74">
        <v>5.8</v>
      </c>
      <c r="E2693" s="74">
        <v>5.3</v>
      </c>
      <c r="F2693" s="74">
        <v>5.37</v>
      </c>
      <c r="G2693" s="75">
        <v>1223300</v>
      </c>
      <c r="H2693" s="74">
        <v>37.590000000000003</v>
      </c>
      <c r="I2693" s="81">
        <f t="shared" si="205"/>
        <v>7.0000000000000009</v>
      </c>
      <c r="J2693" s="74">
        <f t="shared" si="206"/>
        <v>38.71</v>
      </c>
      <c r="K2693" s="74">
        <f t="shared" si="207"/>
        <v>40.6</v>
      </c>
      <c r="L2693" s="74">
        <f t="shared" si="208"/>
        <v>37.1</v>
      </c>
      <c r="M2693" s="74">
        <f t="shared" si="209"/>
        <v>37.590000000000003</v>
      </c>
      <c r="N2693" s="74"/>
    </row>
    <row r="2694" spans="1:14" x14ac:dyDescent="0.25">
      <c r="A2694">
        <v>2679</v>
      </c>
      <c r="B2694" s="225">
        <v>37608</v>
      </c>
      <c r="C2694" s="74">
        <v>5.79</v>
      </c>
      <c r="D2694" s="74">
        <v>5.84</v>
      </c>
      <c r="E2694" s="74">
        <v>5.48</v>
      </c>
      <c r="F2694" s="74">
        <v>5.55</v>
      </c>
      <c r="G2694" s="75">
        <v>1109600</v>
      </c>
      <c r="H2694" s="74">
        <v>38.85</v>
      </c>
      <c r="I2694" s="81">
        <f t="shared" si="205"/>
        <v>7.0000000000000009</v>
      </c>
      <c r="J2694" s="74">
        <f t="shared" si="206"/>
        <v>40.53</v>
      </c>
      <c r="K2694" s="74">
        <f t="shared" si="207"/>
        <v>40.880000000000003</v>
      </c>
      <c r="L2694" s="74">
        <f t="shared" si="208"/>
        <v>38.36</v>
      </c>
      <c r="M2694" s="74">
        <f t="shared" si="209"/>
        <v>38.85</v>
      </c>
      <c r="N2694" s="74"/>
    </row>
    <row r="2695" spans="1:14" x14ac:dyDescent="0.25">
      <c r="A2695">
        <v>2680</v>
      </c>
      <c r="B2695" s="225">
        <v>37607</v>
      </c>
      <c r="C2695" s="74">
        <v>5.75</v>
      </c>
      <c r="D2695" s="74">
        <v>6.12</v>
      </c>
      <c r="E2695" s="74">
        <v>5.72</v>
      </c>
      <c r="F2695" s="74">
        <v>5.89</v>
      </c>
      <c r="G2695" s="75">
        <v>1579300</v>
      </c>
      <c r="H2695" s="74">
        <v>41.23</v>
      </c>
      <c r="I2695" s="81">
        <f t="shared" si="205"/>
        <v>7</v>
      </c>
      <c r="J2695" s="74">
        <f t="shared" si="206"/>
        <v>40.25</v>
      </c>
      <c r="K2695" s="74">
        <f t="shared" si="207"/>
        <v>42.84</v>
      </c>
      <c r="L2695" s="74">
        <f t="shared" si="208"/>
        <v>40.04</v>
      </c>
      <c r="M2695" s="74">
        <f t="shared" si="209"/>
        <v>41.23</v>
      </c>
      <c r="N2695" s="74"/>
    </row>
    <row r="2696" spans="1:14" x14ac:dyDescent="0.25">
      <c r="A2696">
        <v>2681</v>
      </c>
      <c r="B2696" s="225">
        <v>37606</v>
      </c>
      <c r="C2696" s="74">
        <v>5.96</v>
      </c>
      <c r="D2696" s="74">
        <v>5.96</v>
      </c>
      <c r="E2696" s="74">
        <v>5.68</v>
      </c>
      <c r="F2696" s="74">
        <v>5.74</v>
      </c>
      <c r="G2696" s="75">
        <v>1439200</v>
      </c>
      <c r="H2696" s="74">
        <v>40.18</v>
      </c>
      <c r="I2696" s="81">
        <f t="shared" si="205"/>
        <v>7</v>
      </c>
      <c r="J2696" s="74">
        <f t="shared" si="206"/>
        <v>41.72</v>
      </c>
      <c r="K2696" s="74">
        <f t="shared" si="207"/>
        <v>41.72</v>
      </c>
      <c r="L2696" s="74">
        <f t="shared" si="208"/>
        <v>39.76</v>
      </c>
      <c r="M2696" s="74">
        <f t="shared" si="209"/>
        <v>40.18</v>
      </c>
      <c r="N2696" s="74"/>
    </row>
    <row r="2697" spans="1:14" x14ac:dyDescent="0.25">
      <c r="A2697">
        <v>2682</v>
      </c>
      <c r="B2697" s="225">
        <v>37603</v>
      </c>
      <c r="C2697" s="74">
        <v>6.09</v>
      </c>
      <c r="D2697" s="74">
        <v>6.2</v>
      </c>
      <c r="E2697" s="74">
        <v>5.81</v>
      </c>
      <c r="F2697" s="74">
        <v>5.87</v>
      </c>
      <c r="G2697" s="75">
        <v>1691600</v>
      </c>
      <c r="H2697" s="74">
        <v>41.09</v>
      </c>
      <c r="I2697" s="81">
        <f t="shared" si="205"/>
        <v>7.0000000000000009</v>
      </c>
      <c r="J2697" s="74">
        <f t="shared" si="206"/>
        <v>42.63</v>
      </c>
      <c r="K2697" s="74">
        <f t="shared" si="207"/>
        <v>43.4</v>
      </c>
      <c r="L2697" s="74">
        <f t="shared" si="208"/>
        <v>40.67</v>
      </c>
      <c r="M2697" s="74">
        <f t="shared" si="209"/>
        <v>41.09</v>
      </c>
      <c r="N2697" s="74"/>
    </row>
    <row r="2698" spans="1:14" x14ac:dyDescent="0.25">
      <c r="A2698">
        <v>2683</v>
      </c>
      <c r="B2698" s="225">
        <v>37602</v>
      </c>
      <c r="C2698" s="74">
        <v>6.12</v>
      </c>
      <c r="D2698" s="74">
        <v>6.28</v>
      </c>
      <c r="E2698" s="74">
        <v>5.88</v>
      </c>
      <c r="F2698" s="74">
        <v>6.2</v>
      </c>
      <c r="G2698" s="75">
        <v>7274400</v>
      </c>
      <c r="H2698" s="74">
        <v>43.4</v>
      </c>
      <c r="I2698" s="81">
        <f t="shared" si="205"/>
        <v>7</v>
      </c>
      <c r="J2698" s="74">
        <f t="shared" si="206"/>
        <v>42.84</v>
      </c>
      <c r="K2698" s="74">
        <f t="shared" si="207"/>
        <v>43.96</v>
      </c>
      <c r="L2698" s="74">
        <f t="shared" si="208"/>
        <v>41.16</v>
      </c>
      <c r="M2698" s="74">
        <f t="shared" si="209"/>
        <v>43.4</v>
      </c>
      <c r="N2698" s="74"/>
    </row>
    <row r="2699" spans="1:14" x14ac:dyDescent="0.25">
      <c r="A2699">
        <v>2684</v>
      </c>
      <c r="B2699" s="225">
        <v>37601</v>
      </c>
      <c r="C2699" s="74">
        <v>5.2</v>
      </c>
      <c r="D2699" s="74">
        <v>5.51</v>
      </c>
      <c r="E2699" s="74">
        <v>5.03</v>
      </c>
      <c r="F2699" s="74">
        <v>5.18</v>
      </c>
      <c r="G2699" s="75">
        <v>1803600</v>
      </c>
      <c r="H2699" s="74">
        <v>36.26</v>
      </c>
      <c r="I2699" s="81">
        <f t="shared" si="205"/>
        <v>7</v>
      </c>
      <c r="J2699" s="74">
        <f t="shared" si="206"/>
        <v>36.4</v>
      </c>
      <c r="K2699" s="74">
        <f t="shared" si="207"/>
        <v>38.57</v>
      </c>
      <c r="L2699" s="74">
        <f t="shared" si="208"/>
        <v>35.21</v>
      </c>
      <c r="M2699" s="74">
        <f t="shared" si="209"/>
        <v>36.26</v>
      </c>
      <c r="N2699" s="74"/>
    </row>
    <row r="2700" spans="1:14" x14ac:dyDescent="0.25">
      <c r="A2700">
        <v>2685</v>
      </c>
      <c r="B2700" s="225">
        <v>37600</v>
      </c>
      <c r="C2700" s="74">
        <v>5.26</v>
      </c>
      <c r="D2700" s="74">
        <v>5.41</v>
      </c>
      <c r="E2700" s="74">
        <v>5.17</v>
      </c>
      <c r="F2700" s="74">
        <v>5.32</v>
      </c>
      <c r="G2700" s="75">
        <v>1707400</v>
      </c>
      <c r="H2700" s="74">
        <v>37.24</v>
      </c>
      <c r="I2700" s="81">
        <f t="shared" si="205"/>
        <v>7</v>
      </c>
      <c r="J2700" s="74">
        <f t="shared" si="206"/>
        <v>36.82</v>
      </c>
      <c r="K2700" s="74">
        <f t="shared" si="207"/>
        <v>37.869999999999997</v>
      </c>
      <c r="L2700" s="74">
        <f t="shared" si="208"/>
        <v>36.19</v>
      </c>
      <c r="M2700" s="74">
        <f t="shared" si="209"/>
        <v>37.24</v>
      </c>
      <c r="N2700" s="74"/>
    </row>
    <row r="2701" spans="1:14" x14ac:dyDescent="0.25">
      <c r="A2701">
        <v>2686</v>
      </c>
      <c r="B2701" s="225">
        <v>37599</v>
      </c>
      <c r="C2701" s="74">
        <v>5.78</v>
      </c>
      <c r="D2701" s="74">
        <v>5.91</v>
      </c>
      <c r="E2701" s="74">
        <v>5.0599999999999996</v>
      </c>
      <c r="F2701" s="74">
        <v>5.0999999999999996</v>
      </c>
      <c r="G2701" s="75">
        <v>2324300</v>
      </c>
      <c r="H2701" s="74">
        <v>35.700000000000003</v>
      </c>
      <c r="I2701" s="81">
        <f t="shared" si="205"/>
        <v>7.0000000000000009</v>
      </c>
      <c r="J2701" s="74">
        <f t="shared" si="206"/>
        <v>40.46</v>
      </c>
      <c r="K2701" s="74">
        <f t="shared" si="207"/>
        <v>41.37</v>
      </c>
      <c r="L2701" s="74">
        <f t="shared" si="208"/>
        <v>35.42</v>
      </c>
      <c r="M2701" s="74">
        <f t="shared" si="209"/>
        <v>35.700000000000003</v>
      </c>
      <c r="N2701" s="74"/>
    </row>
    <row r="2702" spans="1:14" x14ac:dyDescent="0.25">
      <c r="A2702">
        <v>2687</v>
      </c>
      <c r="B2702" s="225">
        <v>37596</v>
      </c>
      <c r="C2702" s="74">
        <v>5.65</v>
      </c>
      <c r="D2702" s="74">
        <v>6.15</v>
      </c>
      <c r="E2702" s="74">
        <v>5.62</v>
      </c>
      <c r="F2702" s="74">
        <v>5.96</v>
      </c>
      <c r="G2702" s="75">
        <v>1712300</v>
      </c>
      <c r="H2702" s="74">
        <v>41.72</v>
      </c>
      <c r="I2702" s="81">
        <f t="shared" si="205"/>
        <v>7</v>
      </c>
      <c r="J2702" s="74">
        <f t="shared" si="206"/>
        <v>39.549999999999997</v>
      </c>
      <c r="K2702" s="74">
        <f t="shared" si="207"/>
        <v>43.05</v>
      </c>
      <c r="L2702" s="74">
        <f t="shared" si="208"/>
        <v>39.340000000000003</v>
      </c>
      <c r="M2702" s="74">
        <f t="shared" si="209"/>
        <v>41.72</v>
      </c>
      <c r="N2702" s="74"/>
    </row>
    <row r="2703" spans="1:14" x14ac:dyDescent="0.25">
      <c r="A2703">
        <v>2688</v>
      </c>
      <c r="B2703" s="225">
        <v>37595</v>
      </c>
      <c r="C2703" s="74">
        <v>6.02</v>
      </c>
      <c r="D2703" s="74">
        <v>6.05</v>
      </c>
      <c r="E2703" s="74">
        <v>5.42</v>
      </c>
      <c r="F2703" s="74">
        <v>5.96</v>
      </c>
      <c r="G2703" s="75">
        <v>2375900</v>
      </c>
      <c r="H2703" s="74">
        <v>41.72</v>
      </c>
      <c r="I2703" s="81">
        <f t="shared" si="205"/>
        <v>7</v>
      </c>
      <c r="J2703" s="74">
        <f t="shared" si="206"/>
        <v>42.14</v>
      </c>
      <c r="K2703" s="74">
        <f t="shared" si="207"/>
        <v>42.35</v>
      </c>
      <c r="L2703" s="74">
        <f t="shared" si="208"/>
        <v>37.94</v>
      </c>
      <c r="M2703" s="74">
        <f t="shared" si="209"/>
        <v>41.72</v>
      </c>
      <c r="N2703" s="74"/>
    </row>
    <row r="2704" spans="1:14" x14ac:dyDescent="0.25">
      <c r="A2704">
        <v>2689</v>
      </c>
      <c r="B2704" s="225">
        <v>37594</v>
      </c>
      <c r="C2704" s="74">
        <v>5.45</v>
      </c>
      <c r="D2704" s="74">
        <v>6.1</v>
      </c>
      <c r="E2704" s="74">
        <v>5.33</v>
      </c>
      <c r="F2704" s="74">
        <v>5.73</v>
      </c>
      <c r="G2704" s="75">
        <v>2281400</v>
      </c>
      <c r="H2704" s="74">
        <v>40.11</v>
      </c>
      <c r="I2704" s="81">
        <f t="shared" si="205"/>
        <v>6.9999999999999991</v>
      </c>
      <c r="J2704" s="74">
        <f t="shared" si="206"/>
        <v>38.15</v>
      </c>
      <c r="K2704" s="74">
        <f t="shared" si="207"/>
        <v>42.7</v>
      </c>
      <c r="L2704" s="74">
        <f t="shared" si="208"/>
        <v>37.31</v>
      </c>
      <c r="M2704" s="74">
        <f t="shared" si="209"/>
        <v>40.11</v>
      </c>
      <c r="N2704" s="74"/>
    </row>
    <row r="2705" spans="1:14" x14ac:dyDescent="0.25">
      <c r="A2705">
        <v>2690</v>
      </c>
      <c r="B2705" s="225">
        <v>37593</v>
      </c>
      <c r="C2705" s="74">
        <v>6.44</v>
      </c>
      <c r="D2705" s="74">
        <v>6.5</v>
      </c>
      <c r="E2705" s="74">
        <v>5.82</v>
      </c>
      <c r="F2705" s="74">
        <v>5.95</v>
      </c>
      <c r="G2705" s="75">
        <v>3093500</v>
      </c>
      <c r="H2705" s="74">
        <v>41.65</v>
      </c>
      <c r="I2705" s="81">
        <f t="shared" ref="I2705:I2768" si="210">H2705/F2705</f>
        <v>6.9999999999999991</v>
      </c>
      <c r="J2705" s="74">
        <f t="shared" ref="J2705:J2768" si="211">ROUND($I2705*C2705,2)</f>
        <v>45.08</v>
      </c>
      <c r="K2705" s="74">
        <f t="shared" ref="K2705:K2768" si="212">ROUND($I2705*D2705,2)</f>
        <v>45.5</v>
      </c>
      <c r="L2705" s="74">
        <f t="shared" ref="L2705:L2768" si="213">ROUND($I2705*E2705,2)</f>
        <v>40.74</v>
      </c>
      <c r="M2705" s="74">
        <f t="shared" ref="M2705:M2768" si="214">ROUND($I2705*F2705,2)</f>
        <v>41.65</v>
      </c>
      <c r="N2705" s="74"/>
    </row>
    <row r="2706" spans="1:14" x14ac:dyDescent="0.25">
      <c r="A2706">
        <v>2691</v>
      </c>
      <c r="B2706" s="225">
        <v>37592</v>
      </c>
      <c r="C2706" s="74">
        <v>7.02</v>
      </c>
      <c r="D2706" s="74">
        <v>7.13</v>
      </c>
      <c r="E2706" s="74">
        <v>6.33</v>
      </c>
      <c r="F2706" s="74">
        <v>6.62</v>
      </c>
      <c r="G2706" s="75">
        <v>2228300</v>
      </c>
      <c r="H2706" s="74">
        <v>46.34</v>
      </c>
      <c r="I2706" s="81">
        <f t="shared" si="210"/>
        <v>7</v>
      </c>
      <c r="J2706" s="74">
        <f t="shared" si="211"/>
        <v>49.14</v>
      </c>
      <c r="K2706" s="74">
        <f t="shared" si="212"/>
        <v>49.91</v>
      </c>
      <c r="L2706" s="74">
        <f t="shared" si="213"/>
        <v>44.31</v>
      </c>
      <c r="M2706" s="74">
        <f t="shared" si="214"/>
        <v>46.34</v>
      </c>
      <c r="N2706" s="74"/>
    </row>
    <row r="2707" spans="1:14" x14ac:dyDescent="0.25">
      <c r="A2707">
        <v>2692</v>
      </c>
      <c r="B2707" s="225">
        <v>37589</v>
      </c>
      <c r="C2707" s="74">
        <v>6.44</v>
      </c>
      <c r="D2707" s="74">
        <v>6.79</v>
      </c>
      <c r="E2707" s="74">
        <v>6.33</v>
      </c>
      <c r="F2707" s="74">
        <v>6.65</v>
      </c>
      <c r="G2707" s="75">
        <v>1088400</v>
      </c>
      <c r="H2707" s="74">
        <v>46.55</v>
      </c>
      <c r="I2707" s="81">
        <f t="shared" si="210"/>
        <v>6.9999999999999991</v>
      </c>
      <c r="J2707" s="74">
        <f t="shared" si="211"/>
        <v>45.08</v>
      </c>
      <c r="K2707" s="74">
        <f t="shared" si="212"/>
        <v>47.53</v>
      </c>
      <c r="L2707" s="74">
        <f t="shared" si="213"/>
        <v>44.31</v>
      </c>
      <c r="M2707" s="74">
        <f t="shared" si="214"/>
        <v>46.55</v>
      </c>
      <c r="N2707" s="74"/>
    </row>
    <row r="2708" spans="1:14" x14ac:dyDescent="0.25">
      <c r="A2708">
        <v>2693</v>
      </c>
      <c r="B2708" s="225">
        <v>37587</v>
      </c>
      <c r="C2708" s="74">
        <v>6.12</v>
      </c>
      <c r="D2708" s="74">
        <v>6.4</v>
      </c>
      <c r="E2708" s="74">
        <v>6</v>
      </c>
      <c r="F2708" s="74">
        <v>6.29</v>
      </c>
      <c r="G2708" s="75">
        <v>2277400</v>
      </c>
      <c r="H2708" s="74">
        <v>44.03</v>
      </c>
      <c r="I2708" s="81">
        <f t="shared" si="210"/>
        <v>7</v>
      </c>
      <c r="J2708" s="74">
        <f t="shared" si="211"/>
        <v>42.84</v>
      </c>
      <c r="K2708" s="74">
        <f t="shared" si="212"/>
        <v>44.8</v>
      </c>
      <c r="L2708" s="74">
        <f t="shared" si="213"/>
        <v>42</v>
      </c>
      <c r="M2708" s="74">
        <f t="shared" si="214"/>
        <v>44.03</v>
      </c>
      <c r="N2708" s="74"/>
    </row>
    <row r="2709" spans="1:14" x14ac:dyDescent="0.25">
      <c r="A2709">
        <v>2694</v>
      </c>
      <c r="B2709" s="225">
        <v>37586</v>
      </c>
      <c r="C2709" s="74">
        <v>5.79</v>
      </c>
      <c r="D2709" s="74">
        <v>6</v>
      </c>
      <c r="E2709" s="74">
        <v>5.49</v>
      </c>
      <c r="F2709" s="74">
        <v>5.82</v>
      </c>
      <c r="G2709" s="75">
        <v>3410300</v>
      </c>
      <c r="H2709" s="74">
        <v>40.74</v>
      </c>
      <c r="I2709" s="81">
        <f t="shared" si="210"/>
        <v>7</v>
      </c>
      <c r="J2709" s="74">
        <f t="shared" si="211"/>
        <v>40.53</v>
      </c>
      <c r="K2709" s="74">
        <f t="shared" si="212"/>
        <v>42</v>
      </c>
      <c r="L2709" s="74">
        <f t="shared" si="213"/>
        <v>38.43</v>
      </c>
      <c r="M2709" s="74">
        <f t="shared" si="214"/>
        <v>40.74</v>
      </c>
      <c r="N2709" s="74"/>
    </row>
    <row r="2710" spans="1:14" x14ac:dyDescent="0.25">
      <c r="A2710">
        <v>2695</v>
      </c>
      <c r="B2710" s="225">
        <v>37585</v>
      </c>
      <c r="C2710" s="74">
        <v>5.8</v>
      </c>
      <c r="D2710" s="74">
        <v>6.19</v>
      </c>
      <c r="E2710" s="74">
        <v>5.57</v>
      </c>
      <c r="F2710" s="74">
        <v>5.98</v>
      </c>
      <c r="G2710" s="75">
        <v>3886300</v>
      </c>
      <c r="H2710" s="74">
        <v>41.86</v>
      </c>
      <c r="I2710" s="81">
        <f t="shared" si="210"/>
        <v>6.9999999999999991</v>
      </c>
      <c r="J2710" s="74">
        <f t="shared" si="211"/>
        <v>40.6</v>
      </c>
      <c r="K2710" s="74">
        <f t="shared" si="212"/>
        <v>43.33</v>
      </c>
      <c r="L2710" s="74">
        <f t="shared" si="213"/>
        <v>38.99</v>
      </c>
      <c r="M2710" s="74">
        <f t="shared" si="214"/>
        <v>41.86</v>
      </c>
      <c r="N2710" s="74"/>
    </row>
    <row r="2711" spans="1:14" x14ac:dyDescent="0.25">
      <c r="A2711">
        <v>2696</v>
      </c>
      <c r="B2711" s="225">
        <v>37582</v>
      </c>
      <c r="C2711" s="74">
        <v>4.76</v>
      </c>
      <c r="D2711" s="74">
        <v>5.76</v>
      </c>
      <c r="E2711" s="74">
        <v>4.66</v>
      </c>
      <c r="F2711" s="74">
        <v>5.58</v>
      </c>
      <c r="G2711" s="75">
        <v>4471400</v>
      </c>
      <c r="H2711" s="74">
        <v>39.06</v>
      </c>
      <c r="I2711" s="81">
        <f t="shared" si="210"/>
        <v>7</v>
      </c>
      <c r="J2711" s="74">
        <f t="shared" si="211"/>
        <v>33.32</v>
      </c>
      <c r="K2711" s="74">
        <f t="shared" si="212"/>
        <v>40.32</v>
      </c>
      <c r="L2711" s="74">
        <f t="shared" si="213"/>
        <v>32.619999999999997</v>
      </c>
      <c r="M2711" s="74">
        <f t="shared" si="214"/>
        <v>39.06</v>
      </c>
      <c r="N2711" s="74"/>
    </row>
    <row r="2712" spans="1:14" x14ac:dyDescent="0.25">
      <c r="A2712">
        <v>2697</v>
      </c>
      <c r="B2712" s="225">
        <v>37581</v>
      </c>
      <c r="C2712" s="74">
        <v>4.62</v>
      </c>
      <c r="D2712" s="74">
        <v>4.97</v>
      </c>
      <c r="E2712" s="74">
        <v>4.5999999999999996</v>
      </c>
      <c r="F2712" s="74">
        <v>4.8499999999999996</v>
      </c>
      <c r="G2712" s="75">
        <v>2657200</v>
      </c>
      <c r="H2712" s="74">
        <v>33.950000000000003</v>
      </c>
      <c r="I2712" s="81">
        <f t="shared" si="210"/>
        <v>7.0000000000000009</v>
      </c>
      <c r="J2712" s="74">
        <f t="shared" si="211"/>
        <v>32.340000000000003</v>
      </c>
      <c r="K2712" s="74">
        <f t="shared" si="212"/>
        <v>34.79</v>
      </c>
      <c r="L2712" s="74">
        <f t="shared" si="213"/>
        <v>32.200000000000003</v>
      </c>
      <c r="M2712" s="74">
        <f t="shared" si="214"/>
        <v>33.950000000000003</v>
      </c>
      <c r="N2712" s="74"/>
    </row>
    <row r="2713" spans="1:14" x14ac:dyDescent="0.25">
      <c r="A2713">
        <v>2698</v>
      </c>
      <c r="B2713" s="225">
        <v>37580</v>
      </c>
      <c r="C2713" s="74">
        <v>4.25</v>
      </c>
      <c r="D2713" s="74">
        <v>4.57</v>
      </c>
      <c r="E2713" s="74">
        <v>4.16</v>
      </c>
      <c r="F2713" s="74">
        <v>4.46</v>
      </c>
      <c r="G2713" s="75">
        <v>1232900</v>
      </c>
      <c r="H2713" s="74">
        <v>31.22</v>
      </c>
      <c r="I2713" s="81">
        <f t="shared" si="210"/>
        <v>7</v>
      </c>
      <c r="J2713" s="74">
        <f t="shared" si="211"/>
        <v>29.75</v>
      </c>
      <c r="K2713" s="74">
        <f t="shared" si="212"/>
        <v>31.99</v>
      </c>
      <c r="L2713" s="74">
        <f t="shared" si="213"/>
        <v>29.12</v>
      </c>
      <c r="M2713" s="74">
        <f t="shared" si="214"/>
        <v>31.22</v>
      </c>
      <c r="N2713" s="74"/>
    </row>
    <row r="2714" spans="1:14" x14ac:dyDescent="0.25">
      <c r="A2714">
        <v>2699</v>
      </c>
      <c r="B2714" s="225">
        <v>37579</v>
      </c>
      <c r="C2714" s="74">
        <v>4.42</v>
      </c>
      <c r="D2714" s="74">
        <v>4.6100000000000003</v>
      </c>
      <c r="E2714" s="74">
        <v>4.2</v>
      </c>
      <c r="F2714" s="74">
        <v>4.24</v>
      </c>
      <c r="G2714" s="75">
        <v>837000</v>
      </c>
      <c r="H2714" s="74">
        <v>29.68</v>
      </c>
      <c r="I2714" s="81">
        <f t="shared" si="210"/>
        <v>7</v>
      </c>
      <c r="J2714" s="74">
        <f t="shared" si="211"/>
        <v>30.94</v>
      </c>
      <c r="K2714" s="74">
        <f t="shared" si="212"/>
        <v>32.270000000000003</v>
      </c>
      <c r="L2714" s="74">
        <f t="shared" si="213"/>
        <v>29.4</v>
      </c>
      <c r="M2714" s="74">
        <f t="shared" si="214"/>
        <v>29.68</v>
      </c>
      <c r="N2714" s="74"/>
    </row>
    <row r="2715" spans="1:14" x14ac:dyDescent="0.25">
      <c r="A2715">
        <v>2700</v>
      </c>
      <c r="B2715" s="225">
        <v>37578</v>
      </c>
      <c r="C2715" s="74">
        <v>4.79</v>
      </c>
      <c r="D2715" s="74">
        <v>4.8499999999999996</v>
      </c>
      <c r="E2715" s="74">
        <v>4.4800000000000004</v>
      </c>
      <c r="F2715" s="74">
        <v>4.53</v>
      </c>
      <c r="G2715" s="75">
        <v>1038600</v>
      </c>
      <c r="H2715" s="74">
        <v>31.71</v>
      </c>
      <c r="I2715" s="81">
        <f t="shared" si="210"/>
        <v>7</v>
      </c>
      <c r="J2715" s="74">
        <f t="shared" si="211"/>
        <v>33.53</v>
      </c>
      <c r="K2715" s="74">
        <f t="shared" si="212"/>
        <v>33.950000000000003</v>
      </c>
      <c r="L2715" s="74">
        <f t="shared" si="213"/>
        <v>31.36</v>
      </c>
      <c r="M2715" s="74">
        <f t="shared" si="214"/>
        <v>31.71</v>
      </c>
      <c r="N2715" s="74"/>
    </row>
    <row r="2716" spans="1:14" x14ac:dyDescent="0.25">
      <c r="A2716">
        <v>2701</v>
      </c>
      <c r="B2716" s="225">
        <v>37575</v>
      </c>
      <c r="C2716" s="74">
        <v>4.67</v>
      </c>
      <c r="D2716" s="74">
        <v>4.8499999999999996</v>
      </c>
      <c r="E2716" s="74">
        <v>4.32</v>
      </c>
      <c r="F2716" s="74">
        <v>4.59</v>
      </c>
      <c r="G2716" s="75">
        <v>1501000</v>
      </c>
      <c r="H2716" s="74">
        <v>32.130000000000003</v>
      </c>
      <c r="I2716" s="81">
        <f t="shared" si="210"/>
        <v>7.0000000000000009</v>
      </c>
      <c r="J2716" s="74">
        <f t="shared" si="211"/>
        <v>32.69</v>
      </c>
      <c r="K2716" s="74">
        <f t="shared" si="212"/>
        <v>33.950000000000003</v>
      </c>
      <c r="L2716" s="74">
        <f t="shared" si="213"/>
        <v>30.24</v>
      </c>
      <c r="M2716" s="74">
        <f t="shared" si="214"/>
        <v>32.130000000000003</v>
      </c>
      <c r="N2716" s="74"/>
    </row>
    <row r="2717" spans="1:14" x14ac:dyDescent="0.25">
      <c r="A2717">
        <v>2702</v>
      </c>
      <c r="B2717" s="225">
        <v>37574</v>
      </c>
      <c r="C2717" s="74">
        <v>4.28</v>
      </c>
      <c r="D2717" s="74">
        <v>4.9000000000000004</v>
      </c>
      <c r="E2717" s="74">
        <v>4.25</v>
      </c>
      <c r="F2717" s="74">
        <v>4.87</v>
      </c>
      <c r="G2717" s="75">
        <v>2265600</v>
      </c>
      <c r="H2717" s="74">
        <v>34.090000000000003</v>
      </c>
      <c r="I2717" s="81">
        <f t="shared" si="210"/>
        <v>7.0000000000000009</v>
      </c>
      <c r="J2717" s="74">
        <f t="shared" si="211"/>
        <v>29.96</v>
      </c>
      <c r="K2717" s="74">
        <f t="shared" si="212"/>
        <v>34.299999999999997</v>
      </c>
      <c r="L2717" s="74">
        <f t="shared" si="213"/>
        <v>29.75</v>
      </c>
      <c r="M2717" s="74">
        <f t="shared" si="214"/>
        <v>34.090000000000003</v>
      </c>
      <c r="N2717" s="74"/>
    </row>
    <row r="2718" spans="1:14" x14ac:dyDescent="0.25">
      <c r="A2718">
        <v>2703</v>
      </c>
      <c r="B2718" s="225">
        <v>37573</v>
      </c>
      <c r="C2718" s="74">
        <v>3.68</v>
      </c>
      <c r="D2718" s="74">
        <v>4.21</v>
      </c>
      <c r="E2718" s="74">
        <v>3.63</v>
      </c>
      <c r="F2718" s="74">
        <v>4.0999999999999996</v>
      </c>
      <c r="G2718" s="75">
        <v>1330300</v>
      </c>
      <c r="H2718" s="74">
        <v>28.7</v>
      </c>
      <c r="I2718" s="81">
        <f t="shared" si="210"/>
        <v>7</v>
      </c>
      <c r="J2718" s="74">
        <f t="shared" si="211"/>
        <v>25.76</v>
      </c>
      <c r="K2718" s="74">
        <f t="shared" si="212"/>
        <v>29.47</v>
      </c>
      <c r="L2718" s="74">
        <f t="shared" si="213"/>
        <v>25.41</v>
      </c>
      <c r="M2718" s="74">
        <f t="shared" si="214"/>
        <v>28.7</v>
      </c>
      <c r="N2718" s="74"/>
    </row>
    <row r="2719" spans="1:14" x14ac:dyDescent="0.25">
      <c r="A2719">
        <v>2704</v>
      </c>
      <c r="B2719" s="225">
        <v>37572</v>
      </c>
      <c r="C2719" s="74">
        <v>3.64</v>
      </c>
      <c r="D2719" s="74">
        <v>3.85</v>
      </c>
      <c r="E2719" s="74">
        <v>3.6</v>
      </c>
      <c r="F2719" s="74">
        <v>3.72</v>
      </c>
      <c r="G2719" s="75">
        <v>647600</v>
      </c>
      <c r="H2719" s="74">
        <v>26.04</v>
      </c>
      <c r="I2719" s="81">
        <f t="shared" si="210"/>
        <v>6.9999999999999991</v>
      </c>
      <c r="J2719" s="74">
        <f t="shared" si="211"/>
        <v>25.48</v>
      </c>
      <c r="K2719" s="74">
        <f t="shared" si="212"/>
        <v>26.95</v>
      </c>
      <c r="L2719" s="74">
        <f t="shared" si="213"/>
        <v>25.2</v>
      </c>
      <c r="M2719" s="74">
        <f t="shared" si="214"/>
        <v>26.04</v>
      </c>
      <c r="N2719" s="74"/>
    </row>
    <row r="2720" spans="1:14" x14ac:dyDescent="0.25">
      <c r="A2720">
        <v>2705</v>
      </c>
      <c r="B2720" s="225">
        <v>37571</v>
      </c>
      <c r="C2720" s="74">
        <v>3.93</v>
      </c>
      <c r="D2720" s="74">
        <v>3.93</v>
      </c>
      <c r="E2720" s="74">
        <v>3.49</v>
      </c>
      <c r="F2720" s="74">
        <v>3.5</v>
      </c>
      <c r="G2720" s="75">
        <v>880700</v>
      </c>
      <c r="H2720" s="74">
        <v>24.5</v>
      </c>
      <c r="I2720" s="81">
        <f t="shared" si="210"/>
        <v>7</v>
      </c>
      <c r="J2720" s="74">
        <f t="shared" si="211"/>
        <v>27.51</v>
      </c>
      <c r="K2720" s="74">
        <f t="shared" si="212"/>
        <v>27.51</v>
      </c>
      <c r="L2720" s="74">
        <f t="shared" si="213"/>
        <v>24.43</v>
      </c>
      <c r="M2720" s="74">
        <f t="shared" si="214"/>
        <v>24.5</v>
      </c>
      <c r="N2720" s="74"/>
    </row>
    <row r="2721" spans="1:14" x14ac:dyDescent="0.25">
      <c r="A2721">
        <v>2706</v>
      </c>
      <c r="B2721" s="225">
        <v>37568</v>
      </c>
      <c r="C2721" s="74">
        <v>4.0599999999999996</v>
      </c>
      <c r="D2721" s="74">
        <v>4.18</v>
      </c>
      <c r="E2721" s="74">
        <v>3.87</v>
      </c>
      <c r="F2721" s="74">
        <v>3.95</v>
      </c>
      <c r="G2721" s="75">
        <v>595400</v>
      </c>
      <c r="H2721" s="74">
        <v>27.65</v>
      </c>
      <c r="I2721" s="81">
        <f t="shared" si="210"/>
        <v>6.9999999999999991</v>
      </c>
      <c r="J2721" s="74">
        <f t="shared" si="211"/>
        <v>28.42</v>
      </c>
      <c r="K2721" s="74">
        <f t="shared" si="212"/>
        <v>29.26</v>
      </c>
      <c r="L2721" s="74">
        <f t="shared" si="213"/>
        <v>27.09</v>
      </c>
      <c r="M2721" s="74">
        <f t="shared" si="214"/>
        <v>27.65</v>
      </c>
      <c r="N2721" s="74"/>
    </row>
    <row r="2722" spans="1:14" x14ac:dyDescent="0.25">
      <c r="A2722">
        <v>2707</v>
      </c>
      <c r="B2722" s="225">
        <v>37567</v>
      </c>
      <c r="C2722" s="74">
        <v>4.1500000000000004</v>
      </c>
      <c r="D2722" s="74">
        <v>4.3</v>
      </c>
      <c r="E2722" s="74">
        <v>3.99</v>
      </c>
      <c r="F2722" s="74">
        <v>4.05</v>
      </c>
      <c r="G2722" s="75">
        <v>688700</v>
      </c>
      <c r="H2722" s="74">
        <v>28.35</v>
      </c>
      <c r="I2722" s="81">
        <f t="shared" si="210"/>
        <v>7.0000000000000009</v>
      </c>
      <c r="J2722" s="74">
        <f t="shared" si="211"/>
        <v>29.05</v>
      </c>
      <c r="K2722" s="74">
        <f t="shared" si="212"/>
        <v>30.1</v>
      </c>
      <c r="L2722" s="74">
        <f t="shared" si="213"/>
        <v>27.93</v>
      </c>
      <c r="M2722" s="74">
        <f t="shared" si="214"/>
        <v>28.35</v>
      </c>
      <c r="N2722" s="74"/>
    </row>
    <row r="2723" spans="1:14" x14ac:dyDescent="0.25">
      <c r="A2723">
        <v>2708</v>
      </c>
      <c r="B2723" s="225">
        <v>37566</v>
      </c>
      <c r="C2723" s="74">
        <v>4.38</v>
      </c>
      <c r="D2723" s="74">
        <v>4.42</v>
      </c>
      <c r="E2723" s="74">
        <v>4.16</v>
      </c>
      <c r="F2723" s="74">
        <v>4.3099999999999996</v>
      </c>
      <c r="G2723" s="75">
        <v>1218100</v>
      </c>
      <c r="H2723" s="74">
        <v>30.17</v>
      </c>
      <c r="I2723" s="81">
        <f t="shared" si="210"/>
        <v>7.0000000000000009</v>
      </c>
      <c r="J2723" s="74">
        <f t="shared" si="211"/>
        <v>30.66</v>
      </c>
      <c r="K2723" s="74">
        <f t="shared" si="212"/>
        <v>30.94</v>
      </c>
      <c r="L2723" s="74">
        <f t="shared" si="213"/>
        <v>29.12</v>
      </c>
      <c r="M2723" s="74">
        <f t="shared" si="214"/>
        <v>30.17</v>
      </c>
      <c r="N2723" s="74"/>
    </row>
    <row r="2724" spans="1:14" x14ac:dyDescent="0.25">
      <c r="A2724">
        <v>2709</v>
      </c>
      <c r="B2724" s="225">
        <v>37565</v>
      </c>
      <c r="C2724" s="74">
        <v>3.97</v>
      </c>
      <c r="D2724" s="74">
        <v>4.3099999999999996</v>
      </c>
      <c r="E2724" s="74">
        <v>3.96</v>
      </c>
      <c r="F2724" s="74">
        <v>4.09</v>
      </c>
      <c r="G2724" s="75">
        <v>1013200</v>
      </c>
      <c r="H2724" s="74">
        <v>28.63</v>
      </c>
      <c r="I2724" s="81">
        <f t="shared" si="210"/>
        <v>7</v>
      </c>
      <c r="J2724" s="74">
        <f t="shared" si="211"/>
        <v>27.79</v>
      </c>
      <c r="K2724" s="74">
        <f t="shared" si="212"/>
        <v>30.17</v>
      </c>
      <c r="L2724" s="74">
        <f t="shared" si="213"/>
        <v>27.72</v>
      </c>
      <c r="M2724" s="74">
        <f t="shared" si="214"/>
        <v>28.63</v>
      </c>
      <c r="N2724" s="74"/>
    </row>
    <row r="2725" spans="1:14" x14ac:dyDescent="0.25">
      <c r="A2725">
        <v>2710</v>
      </c>
      <c r="B2725" s="225">
        <v>37564</v>
      </c>
      <c r="C2725" s="74">
        <v>4.67</v>
      </c>
      <c r="D2725" s="74">
        <v>4.75</v>
      </c>
      <c r="E2725" s="74">
        <v>3.91</v>
      </c>
      <c r="F2725" s="74">
        <v>4.08</v>
      </c>
      <c r="G2725" s="75">
        <v>3269500</v>
      </c>
      <c r="H2725" s="74">
        <v>28.56</v>
      </c>
      <c r="I2725" s="81">
        <f t="shared" si="210"/>
        <v>7</v>
      </c>
      <c r="J2725" s="74">
        <f t="shared" si="211"/>
        <v>32.69</v>
      </c>
      <c r="K2725" s="74">
        <f t="shared" si="212"/>
        <v>33.25</v>
      </c>
      <c r="L2725" s="74">
        <f t="shared" si="213"/>
        <v>27.37</v>
      </c>
      <c r="M2725" s="74">
        <f t="shared" si="214"/>
        <v>28.56</v>
      </c>
      <c r="N2725" s="74"/>
    </row>
    <row r="2726" spans="1:14" x14ac:dyDescent="0.25">
      <c r="A2726">
        <v>2711</v>
      </c>
      <c r="B2726" s="225">
        <v>37561</v>
      </c>
      <c r="C2726" s="74">
        <v>3.67</v>
      </c>
      <c r="D2726" s="74">
        <v>4.49</v>
      </c>
      <c r="E2726" s="74">
        <v>3.49</v>
      </c>
      <c r="F2726" s="74">
        <v>4.38</v>
      </c>
      <c r="G2726" s="75">
        <v>2751100</v>
      </c>
      <c r="H2726" s="74">
        <v>30.66</v>
      </c>
      <c r="I2726" s="81">
        <f t="shared" si="210"/>
        <v>7</v>
      </c>
      <c r="J2726" s="74">
        <f t="shared" si="211"/>
        <v>25.69</v>
      </c>
      <c r="K2726" s="74">
        <f t="shared" si="212"/>
        <v>31.43</v>
      </c>
      <c r="L2726" s="74">
        <f t="shared" si="213"/>
        <v>24.43</v>
      </c>
      <c r="M2726" s="74">
        <f t="shared" si="214"/>
        <v>30.66</v>
      </c>
      <c r="N2726" s="74"/>
    </row>
    <row r="2727" spans="1:14" x14ac:dyDescent="0.25">
      <c r="A2727">
        <v>2712</v>
      </c>
      <c r="B2727" s="225">
        <v>37560</v>
      </c>
      <c r="C2727" s="74">
        <v>3.59</v>
      </c>
      <c r="D2727" s="74">
        <v>3.85</v>
      </c>
      <c r="E2727" s="74">
        <v>3.58</v>
      </c>
      <c r="F2727" s="74">
        <v>3.68</v>
      </c>
      <c r="G2727" s="75">
        <v>1260200</v>
      </c>
      <c r="H2727" s="74">
        <v>25.76</v>
      </c>
      <c r="I2727" s="81">
        <f t="shared" si="210"/>
        <v>7</v>
      </c>
      <c r="J2727" s="74">
        <f t="shared" si="211"/>
        <v>25.13</v>
      </c>
      <c r="K2727" s="74">
        <f t="shared" si="212"/>
        <v>26.95</v>
      </c>
      <c r="L2727" s="74">
        <f t="shared" si="213"/>
        <v>25.06</v>
      </c>
      <c r="M2727" s="74">
        <f t="shared" si="214"/>
        <v>25.76</v>
      </c>
      <c r="N2727" s="74"/>
    </row>
    <row r="2728" spans="1:14" x14ac:dyDescent="0.25">
      <c r="A2728">
        <v>2713</v>
      </c>
      <c r="B2728" s="225">
        <v>37559</v>
      </c>
      <c r="C2728" s="74">
        <v>3.27</v>
      </c>
      <c r="D2728" s="74">
        <v>3.68</v>
      </c>
      <c r="E2728" s="74">
        <v>3.14</v>
      </c>
      <c r="F2728" s="74">
        <v>3.51</v>
      </c>
      <c r="G2728" s="75">
        <v>1343200</v>
      </c>
      <c r="H2728" s="74">
        <v>24.57</v>
      </c>
      <c r="I2728" s="81">
        <f t="shared" si="210"/>
        <v>7.0000000000000009</v>
      </c>
      <c r="J2728" s="74">
        <f t="shared" si="211"/>
        <v>22.89</v>
      </c>
      <c r="K2728" s="74">
        <f t="shared" si="212"/>
        <v>25.76</v>
      </c>
      <c r="L2728" s="74">
        <f t="shared" si="213"/>
        <v>21.98</v>
      </c>
      <c r="M2728" s="74">
        <f t="shared" si="214"/>
        <v>24.57</v>
      </c>
      <c r="N2728" s="74"/>
    </row>
    <row r="2729" spans="1:14" x14ac:dyDescent="0.25">
      <c r="A2729">
        <v>2714</v>
      </c>
      <c r="B2729" s="225">
        <v>37558</v>
      </c>
      <c r="C2729" s="74">
        <v>3.57</v>
      </c>
      <c r="D2729" s="74">
        <v>3.68</v>
      </c>
      <c r="E2729" s="74">
        <v>3.02</v>
      </c>
      <c r="F2729" s="74">
        <v>3.21</v>
      </c>
      <c r="G2729" s="75">
        <v>903900</v>
      </c>
      <c r="H2729" s="74">
        <v>22.47</v>
      </c>
      <c r="I2729" s="81">
        <f t="shared" si="210"/>
        <v>7</v>
      </c>
      <c r="J2729" s="74">
        <f t="shared" si="211"/>
        <v>24.99</v>
      </c>
      <c r="K2729" s="74">
        <f t="shared" si="212"/>
        <v>25.76</v>
      </c>
      <c r="L2729" s="74">
        <f t="shared" si="213"/>
        <v>21.14</v>
      </c>
      <c r="M2729" s="74">
        <f t="shared" si="214"/>
        <v>22.47</v>
      </c>
      <c r="N2729" s="74"/>
    </row>
    <row r="2730" spans="1:14" x14ac:dyDescent="0.25">
      <c r="A2730">
        <v>2715</v>
      </c>
      <c r="B2730" s="225">
        <v>37557</v>
      </c>
      <c r="C2730" s="74">
        <v>3.87</v>
      </c>
      <c r="D2730" s="74">
        <v>3.88</v>
      </c>
      <c r="E2730" s="74">
        <v>3.5</v>
      </c>
      <c r="F2730" s="74">
        <v>3.58</v>
      </c>
      <c r="G2730" s="75">
        <v>714400</v>
      </c>
      <c r="H2730" s="74">
        <v>25.06</v>
      </c>
      <c r="I2730" s="81">
        <f t="shared" si="210"/>
        <v>6.9999999999999991</v>
      </c>
      <c r="J2730" s="74">
        <f t="shared" si="211"/>
        <v>27.09</v>
      </c>
      <c r="K2730" s="74">
        <f t="shared" si="212"/>
        <v>27.16</v>
      </c>
      <c r="L2730" s="74">
        <f t="shared" si="213"/>
        <v>24.5</v>
      </c>
      <c r="M2730" s="74">
        <f t="shared" si="214"/>
        <v>25.06</v>
      </c>
      <c r="N2730" s="74"/>
    </row>
    <row r="2731" spans="1:14" x14ac:dyDescent="0.25">
      <c r="A2731">
        <v>2716</v>
      </c>
      <c r="B2731" s="225">
        <v>37554</v>
      </c>
      <c r="C2731" s="74">
        <v>3.57</v>
      </c>
      <c r="D2731" s="74">
        <v>3.9</v>
      </c>
      <c r="E2731" s="74">
        <v>3.52</v>
      </c>
      <c r="F2731" s="74">
        <v>3.71</v>
      </c>
      <c r="G2731" s="75">
        <v>623900</v>
      </c>
      <c r="H2731" s="74">
        <v>25.97</v>
      </c>
      <c r="I2731" s="81">
        <f t="shared" si="210"/>
        <v>7</v>
      </c>
      <c r="J2731" s="74">
        <f t="shared" si="211"/>
        <v>24.99</v>
      </c>
      <c r="K2731" s="74">
        <f t="shared" si="212"/>
        <v>27.3</v>
      </c>
      <c r="L2731" s="74">
        <f t="shared" si="213"/>
        <v>24.64</v>
      </c>
      <c r="M2731" s="74">
        <f t="shared" si="214"/>
        <v>25.97</v>
      </c>
      <c r="N2731" s="74"/>
    </row>
    <row r="2732" spans="1:14" x14ac:dyDescent="0.25">
      <c r="A2732">
        <v>2717</v>
      </c>
      <c r="B2732" s="225">
        <v>37553</v>
      </c>
      <c r="C2732" s="74">
        <v>3.5</v>
      </c>
      <c r="D2732" s="74">
        <v>3.98</v>
      </c>
      <c r="E2732" s="74">
        <v>3.46</v>
      </c>
      <c r="F2732" s="74">
        <v>3.71</v>
      </c>
      <c r="G2732" s="75">
        <v>1628600</v>
      </c>
      <c r="H2732" s="74">
        <v>25.97</v>
      </c>
      <c r="I2732" s="81">
        <f t="shared" si="210"/>
        <v>7</v>
      </c>
      <c r="J2732" s="74">
        <f t="shared" si="211"/>
        <v>24.5</v>
      </c>
      <c r="K2732" s="74">
        <f t="shared" si="212"/>
        <v>27.86</v>
      </c>
      <c r="L2732" s="74">
        <f t="shared" si="213"/>
        <v>24.22</v>
      </c>
      <c r="M2732" s="74">
        <f t="shared" si="214"/>
        <v>25.97</v>
      </c>
      <c r="N2732" s="74"/>
    </row>
    <row r="2733" spans="1:14" x14ac:dyDescent="0.25">
      <c r="A2733">
        <v>2718</v>
      </c>
      <c r="B2733" s="225">
        <v>37552</v>
      </c>
      <c r="C2733" s="74">
        <v>3.1</v>
      </c>
      <c r="D2733" s="74">
        <v>3.49</v>
      </c>
      <c r="E2733" s="74">
        <v>3.1</v>
      </c>
      <c r="F2733" s="74">
        <v>3.46</v>
      </c>
      <c r="G2733" s="75">
        <v>1411300</v>
      </c>
      <c r="H2733" s="74">
        <v>24.22</v>
      </c>
      <c r="I2733" s="81">
        <f t="shared" si="210"/>
        <v>7</v>
      </c>
      <c r="J2733" s="74">
        <f t="shared" si="211"/>
        <v>21.7</v>
      </c>
      <c r="K2733" s="74">
        <f t="shared" si="212"/>
        <v>24.43</v>
      </c>
      <c r="L2733" s="74">
        <f t="shared" si="213"/>
        <v>21.7</v>
      </c>
      <c r="M2733" s="74">
        <f t="shared" si="214"/>
        <v>24.22</v>
      </c>
      <c r="N2733" s="74"/>
    </row>
    <row r="2734" spans="1:14" x14ac:dyDescent="0.25">
      <c r="A2734">
        <v>2719</v>
      </c>
      <c r="B2734" s="225">
        <v>37551</v>
      </c>
      <c r="C2734" s="74">
        <v>2.75</v>
      </c>
      <c r="D2734" s="74">
        <v>3.24</v>
      </c>
      <c r="E2734" s="74">
        <v>2.65</v>
      </c>
      <c r="F2734" s="74">
        <v>3.16</v>
      </c>
      <c r="G2734" s="75">
        <v>1167100</v>
      </c>
      <c r="H2734" s="74">
        <v>22.12</v>
      </c>
      <c r="I2734" s="81">
        <f t="shared" si="210"/>
        <v>7</v>
      </c>
      <c r="J2734" s="74">
        <f t="shared" si="211"/>
        <v>19.25</v>
      </c>
      <c r="K2734" s="74">
        <f t="shared" si="212"/>
        <v>22.68</v>
      </c>
      <c r="L2734" s="74">
        <f t="shared" si="213"/>
        <v>18.55</v>
      </c>
      <c r="M2734" s="74">
        <f t="shared" si="214"/>
        <v>22.12</v>
      </c>
      <c r="N2734" s="74"/>
    </row>
    <row r="2735" spans="1:14" x14ac:dyDescent="0.25">
      <c r="A2735">
        <v>2720</v>
      </c>
      <c r="B2735" s="225">
        <v>37550</v>
      </c>
      <c r="C2735" s="74">
        <v>2.69</v>
      </c>
      <c r="D2735" s="74">
        <v>2.83</v>
      </c>
      <c r="E2735" s="74">
        <v>2.64</v>
      </c>
      <c r="F2735" s="74">
        <v>2.79</v>
      </c>
      <c r="G2735" s="75">
        <v>648500</v>
      </c>
      <c r="H2735" s="74">
        <v>19.53</v>
      </c>
      <c r="I2735" s="81">
        <f t="shared" si="210"/>
        <v>7</v>
      </c>
      <c r="J2735" s="74">
        <f t="shared" si="211"/>
        <v>18.829999999999998</v>
      </c>
      <c r="K2735" s="74">
        <f t="shared" si="212"/>
        <v>19.809999999999999</v>
      </c>
      <c r="L2735" s="74">
        <f t="shared" si="213"/>
        <v>18.48</v>
      </c>
      <c r="M2735" s="74">
        <f t="shared" si="214"/>
        <v>19.53</v>
      </c>
      <c r="N2735" s="74"/>
    </row>
    <row r="2736" spans="1:14" x14ac:dyDescent="0.25">
      <c r="A2736">
        <v>2721</v>
      </c>
      <c r="B2736" s="225">
        <v>37547</v>
      </c>
      <c r="C2736" s="74">
        <v>2.77</v>
      </c>
      <c r="D2736" s="74">
        <v>2.84</v>
      </c>
      <c r="E2736" s="74">
        <v>2.62</v>
      </c>
      <c r="F2736" s="74">
        <v>2.74</v>
      </c>
      <c r="G2736" s="75">
        <v>626500</v>
      </c>
      <c r="H2736" s="74">
        <v>19.18</v>
      </c>
      <c r="I2736" s="81">
        <f t="shared" si="210"/>
        <v>6.9999999999999991</v>
      </c>
      <c r="J2736" s="74">
        <f t="shared" si="211"/>
        <v>19.39</v>
      </c>
      <c r="K2736" s="74">
        <f t="shared" si="212"/>
        <v>19.88</v>
      </c>
      <c r="L2736" s="74">
        <f t="shared" si="213"/>
        <v>18.34</v>
      </c>
      <c r="M2736" s="74">
        <f t="shared" si="214"/>
        <v>19.18</v>
      </c>
      <c r="N2736" s="74"/>
    </row>
    <row r="2737" spans="1:14" x14ac:dyDescent="0.25">
      <c r="A2737">
        <v>2722</v>
      </c>
      <c r="B2737" s="225">
        <v>37546</v>
      </c>
      <c r="C2737" s="74">
        <v>2.88</v>
      </c>
      <c r="D2737" s="74">
        <v>2.93</v>
      </c>
      <c r="E2737" s="74">
        <v>2.72</v>
      </c>
      <c r="F2737" s="74">
        <v>2.85</v>
      </c>
      <c r="G2737" s="75">
        <v>776600</v>
      </c>
      <c r="H2737" s="74">
        <v>19.95</v>
      </c>
      <c r="I2737" s="81">
        <f t="shared" si="210"/>
        <v>6.9999999999999991</v>
      </c>
      <c r="J2737" s="74">
        <f t="shared" si="211"/>
        <v>20.16</v>
      </c>
      <c r="K2737" s="74">
        <f t="shared" si="212"/>
        <v>20.51</v>
      </c>
      <c r="L2737" s="74">
        <f t="shared" si="213"/>
        <v>19.04</v>
      </c>
      <c r="M2737" s="74">
        <f t="shared" si="214"/>
        <v>19.95</v>
      </c>
      <c r="N2737" s="74"/>
    </row>
    <row r="2738" spans="1:14" x14ac:dyDescent="0.25">
      <c r="A2738">
        <v>2723</v>
      </c>
      <c r="B2738" s="225">
        <v>37545</v>
      </c>
      <c r="C2738" s="74">
        <v>2.8</v>
      </c>
      <c r="D2738" s="74">
        <v>2.95</v>
      </c>
      <c r="E2738" s="74">
        <v>2.66</v>
      </c>
      <c r="F2738" s="74">
        <v>2.75</v>
      </c>
      <c r="G2738" s="75">
        <v>635700</v>
      </c>
      <c r="H2738" s="74">
        <v>19.25</v>
      </c>
      <c r="I2738" s="81">
        <f t="shared" si="210"/>
        <v>7</v>
      </c>
      <c r="J2738" s="74">
        <f t="shared" si="211"/>
        <v>19.600000000000001</v>
      </c>
      <c r="K2738" s="74">
        <f t="shared" si="212"/>
        <v>20.65</v>
      </c>
      <c r="L2738" s="74">
        <f t="shared" si="213"/>
        <v>18.62</v>
      </c>
      <c r="M2738" s="74">
        <f t="shared" si="214"/>
        <v>19.25</v>
      </c>
      <c r="N2738" s="74"/>
    </row>
    <row r="2739" spans="1:14" x14ac:dyDescent="0.25">
      <c r="A2739">
        <v>2724</v>
      </c>
      <c r="B2739" s="225">
        <v>37544</v>
      </c>
      <c r="C2739" s="74">
        <v>2.9</v>
      </c>
      <c r="D2739" s="74">
        <v>3</v>
      </c>
      <c r="E2739" s="74">
        <v>2.79</v>
      </c>
      <c r="F2739" s="74">
        <v>2.97</v>
      </c>
      <c r="G2739" s="75">
        <v>837000</v>
      </c>
      <c r="H2739" s="74">
        <v>20.79</v>
      </c>
      <c r="I2739" s="81">
        <f t="shared" si="210"/>
        <v>6.9999999999999991</v>
      </c>
      <c r="J2739" s="74">
        <f t="shared" si="211"/>
        <v>20.3</v>
      </c>
      <c r="K2739" s="74">
        <f t="shared" si="212"/>
        <v>21</v>
      </c>
      <c r="L2739" s="74">
        <f t="shared" si="213"/>
        <v>19.53</v>
      </c>
      <c r="M2739" s="74">
        <f t="shared" si="214"/>
        <v>20.79</v>
      </c>
      <c r="N2739" s="74"/>
    </row>
    <row r="2740" spans="1:14" x14ac:dyDescent="0.25">
      <c r="A2740">
        <v>2725</v>
      </c>
      <c r="B2740" s="225">
        <v>37543</v>
      </c>
      <c r="C2740" s="74">
        <v>2.58</v>
      </c>
      <c r="D2740" s="74">
        <v>2.76</v>
      </c>
      <c r="E2740" s="74">
        <v>2.56</v>
      </c>
      <c r="F2740" s="74">
        <v>2.76</v>
      </c>
      <c r="G2740" s="75">
        <v>396700</v>
      </c>
      <c r="H2740" s="74">
        <v>19.32</v>
      </c>
      <c r="I2740" s="81">
        <f t="shared" si="210"/>
        <v>7.0000000000000009</v>
      </c>
      <c r="J2740" s="74">
        <f t="shared" si="211"/>
        <v>18.059999999999999</v>
      </c>
      <c r="K2740" s="74">
        <f t="shared" si="212"/>
        <v>19.32</v>
      </c>
      <c r="L2740" s="74">
        <f t="shared" si="213"/>
        <v>17.920000000000002</v>
      </c>
      <c r="M2740" s="74">
        <f t="shared" si="214"/>
        <v>19.32</v>
      </c>
      <c r="N2740" s="74"/>
    </row>
    <row r="2741" spans="1:14" x14ac:dyDescent="0.25">
      <c r="A2741">
        <v>2726</v>
      </c>
      <c r="B2741" s="225">
        <v>37540</v>
      </c>
      <c r="C2741" s="74">
        <v>2.9</v>
      </c>
      <c r="D2741" s="74">
        <v>2.91</v>
      </c>
      <c r="E2741" s="74">
        <v>2.62</v>
      </c>
      <c r="F2741" s="74">
        <v>2.65</v>
      </c>
      <c r="G2741" s="75">
        <v>836100</v>
      </c>
      <c r="H2741" s="74">
        <v>18.55</v>
      </c>
      <c r="I2741" s="81">
        <f t="shared" si="210"/>
        <v>7.0000000000000009</v>
      </c>
      <c r="J2741" s="74">
        <f t="shared" si="211"/>
        <v>20.3</v>
      </c>
      <c r="K2741" s="74">
        <f t="shared" si="212"/>
        <v>20.37</v>
      </c>
      <c r="L2741" s="74">
        <f t="shared" si="213"/>
        <v>18.34</v>
      </c>
      <c r="M2741" s="74">
        <f t="shared" si="214"/>
        <v>18.55</v>
      </c>
      <c r="N2741" s="74"/>
    </row>
    <row r="2742" spans="1:14" x14ac:dyDescent="0.25">
      <c r="A2742">
        <v>2727</v>
      </c>
      <c r="B2742" s="225">
        <v>37539</v>
      </c>
      <c r="C2742" s="74">
        <v>2.57</v>
      </c>
      <c r="D2742" s="74">
        <v>2.76</v>
      </c>
      <c r="E2742" s="74">
        <v>2.52</v>
      </c>
      <c r="F2742" s="74">
        <v>2.73</v>
      </c>
      <c r="G2742" s="75">
        <v>822500</v>
      </c>
      <c r="H2742" s="74">
        <v>19.11</v>
      </c>
      <c r="I2742" s="81">
        <f t="shared" si="210"/>
        <v>7</v>
      </c>
      <c r="J2742" s="74">
        <f t="shared" si="211"/>
        <v>17.989999999999998</v>
      </c>
      <c r="K2742" s="74">
        <f t="shared" si="212"/>
        <v>19.32</v>
      </c>
      <c r="L2742" s="74">
        <f t="shared" si="213"/>
        <v>17.64</v>
      </c>
      <c r="M2742" s="74">
        <f t="shared" si="214"/>
        <v>19.11</v>
      </c>
      <c r="N2742" s="74"/>
    </row>
    <row r="2743" spans="1:14" x14ac:dyDescent="0.25">
      <c r="A2743">
        <v>2728</v>
      </c>
      <c r="B2743" s="225">
        <v>37538</v>
      </c>
      <c r="C2743" s="74">
        <v>2.58</v>
      </c>
      <c r="D2743" s="74">
        <v>2.69</v>
      </c>
      <c r="E2743" s="74">
        <v>2.5</v>
      </c>
      <c r="F2743" s="74">
        <v>2.57</v>
      </c>
      <c r="G2743" s="75">
        <v>815700</v>
      </c>
      <c r="H2743" s="74">
        <v>17.989999999999998</v>
      </c>
      <c r="I2743" s="81">
        <f t="shared" si="210"/>
        <v>7</v>
      </c>
      <c r="J2743" s="74">
        <f t="shared" si="211"/>
        <v>18.059999999999999</v>
      </c>
      <c r="K2743" s="74">
        <f t="shared" si="212"/>
        <v>18.829999999999998</v>
      </c>
      <c r="L2743" s="74">
        <f t="shared" si="213"/>
        <v>17.5</v>
      </c>
      <c r="M2743" s="74">
        <f t="shared" si="214"/>
        <v>17.989999999999998</v>
      </c>
      <c r="N2743" s="74"/>
    </row>
    <row r="2744" spans="1:14" x14ac:dyDescent="0.25">
      <c r="A2744">
        <v>2729</v>
      </c>
      <c r="B2744" s="225">
        <v>37537</v>
      </c>
      <c r="C2744" s="74">
        <v>2.5</v>
      </c>
      <c r="D2744" s="74">
        <v>2.69</v>
      </c>
      <c r="E2744" s="74">
        <v>2.44</v>
      </c>
      <c r="F2744" s="74">
        <v>2.69</v>
      </c>
      <c r="G2744" s="75">
        <v>824200</v>
      </c>
      <c r="H2744" s="74">
        <v>18.829999999999998</v>
      </c>
      <c r="I2744" s="81">
        <f t="shared" si="210"/>
        <v>6.9999999999999991</v>
      </c>
      <c r="J2744" s="74">
        <f t="shared" si="211"/>
        <v>17.5</v>
      </c>
      <c r="K2744" s="74">
        <f t="shared" si="212"/>
        <v>18.829999999999998</v>
      </c>
      <c r="L2744" s="74">
        <f t="shared" si="213"/>
        <v>17.079999999999998</v>
      </c>
      <c r="M2744" s="74">
        <f t="shared" si="214"/>
        <v>18.829999999999998</v>
      </c>
      <c r="N2744" s="74"/>
    </row>
    <row r="2745" spans="1:14" x14ac:dyDescent="0.25">
      <c r="A2745">
        <v>2730</v>
      </c>
      <c r="B2745" s="225">
        <v>37536</v>
      </c>
      <c r="C2745" s="74">
        <v>2.4500000000000002</v>
      </c>
      <c r="D2745" s="74">
        <v>2.58</v>
      </c>
      <c r="E2745" s="74">
        <v>2.41</v>
      </c>
      <c r="F2745" s="74">
        <v>2.4500000000000002</v>
      </c>
      <c r="G2745" s="75">
        <v>762700</v>
      </c>
      <c r="H2745" s="74">
        <v>17.149999999999999</v>
      </c>
      <c r="I2745" s="81">
        <f t="shared" si="210"/>
        <v>6.9999999999999991</v>
      </c>
      <c r="J2745" s="74">
        <f t="shared" si="211"/>
        <v>17.149999999999999</v>
      </c>
      <c r="K2745" s="74">
        <f t="shared" si="212"/>
        <v>18.059999999999999</v>
      </c>
      <c r="L2745" s="74">
        <f t="shared" si="213"/>
        <v>16.87</v>
      </c>
      <c r="M2745" s="74">
        <f t="shared" si="214"/>
        <v>17.149999999999999</v>
      </c>
      <c r="N2745" s="74"/>
    </row>
    <row r="2746" spans="1:14" x14ac:dyDescent="0.25">
      <c r="A2746">
        <v>2731</v>
      </c>
      <c r="B2746" s="225">
        <v>37533</v>
      </c>
      <c r="C2746" s="74">
        <v>2.5299999999999998</v>
      </c>
      <c r="D2746" s="74">
        <v>2.64</v>
      </c>
      <c r="E2746" s="74">
        <v>2.46</v>
      </c>
      <c r="F2746" s="74">
        <v>2.46</v>
      </c>
      <c r="G2746" s="75">
        <v>551600</v>
      </c>
      <c r="H2746" s="74">
        <v>17.22</v>
      </c>
      <c r="I2746" s="81">
        <f t="shared" si="210"/>
        <v>7</v>
      </c>
      <c r="J2746" s="74">
        <f t="shared" si="211"/>
        <v>17.71</v>
      </c>
      <c r="K2746" s="74">
        <f t="shared" si="212"/>
        <v>18.48</v>
      </c>
      <c r="L2746" s="74">
        <f t="shared" si="213"/>
        <v>17.22</v>
      </c>
      <c r="M2746" s="74">
        <f t="shared" si="214"/>
        <v>17.22</v>
      </c>
      <c r="N2746" s="74"/>
    </row>
    <row r="2747" spans="1:14" x14ac:dyDescent="0.25">
      <c r="A2747">
        <v>2732</v>
      </c>
      <c r="B2747" s="225">
        <v>37532</v>
      </c>
      <c r="C2747" s="74">
        <v>2.59</v>
      </c>
      <c r="D2747" s="74">
        <v>2.66</v>
      </c>
      <c r="E2747" s="74">
        <v>2.46</v>
      </c>
      <c r="F2747" s="74">
        <v>2.5099999999999998</v>
      </c>
      <c r="G2747" s="75">
        <v>1054100</v>
      </c>
      <c r="H2747" s="74">
        <v>17.57</v>
      </c>
      <c r="I2747" s="81">
        <f t="shared" si="210"/>
        <v>7.0000000000000009</v>
      </c>
      <c r="J2747" s="74">
        <f t="shared" si="211"/>
        <v>18.13</v>
      </c>
      <c r="K2747" s="74">
        <f t="shared" si="212"/>
        <v>18.62</v>
      </c>
      <c r="L2747" s="74">
        <f t="shared" si="213"/>
        <v>17.22</v>
      </c>
      <c r="M2747" s="74">
        <f t="shared" si="214"/>
        <v>17.57</v>
      </c>
      <c r="N2747" s="74"/>
    </row>
    <row r="2748" spans="1:14" x14ac:dyDescent="0.25">
      <c r="A2748">
        <v>2733</v>
      </c>
      <c r="B2748" s="225">
        <v>37531</v>
      </c>
      <c r="C2748" s="74">
        <v>2.98</v>
      </c>
      <c r="D2748" s="74">
        <v>2.99</v>
      </c>
      <c r="E2748" s="74">
        <v>2.4900000000000002</v>
      </c>
      <c r="F2748" s="74">
        <v>2.6</v>
      </c>
      <c r="G2748" s="75">
        <v>1425200</v>
      </c>
      <c r="H2748" s="74">
        <v>18.2</v>
      </c>
      <c r="I2748" s="81">
        <f t="shared" si="210"/>
        <v>6.9999999999999991</v>
      </c>
      <c r="J2748" s="74">
        <f t="shared" si="211"/>
        <v>20.86</v>
      </c>
      <c r="K2748" s="74">
        <f t="shared" si="212"/>
        <v>20.93</v>
      </c>
      <c r="L2748" s="74">
        <f t="shared" si="213"/>
        <v>17.43</v>
      </c>
      <c r="M2748" s="74">
        <f t="shared" si="214"/>
        <v>18.2</v>
      </c>
      <c r="N2748" s="74"/>
    </row>
    <row r="2749" spans="1:14" x14ac:dyDescent="0.25">
      <c r="A2749">
        <v>2734</v>
      </c>
      <c r="B2749" s="225">
        <v>37530</v>
      </c>
      <c r="C2749" s="74">
        <v>3.1</v>
      </c>
      <c r="D2749" s="74">
        <v>3.13</v>
      </c>
      <c r="E2749" s="74">
        <v>2.75</v>
      </c>
      <c r="F2749" s="74">
        <v>3.04</v>
      </c>
      <c r="G2749" s="75">
        <v>1083500</v>
      </c>
      <c r="H2749" s="74">
        <v>21.28</v>
      </c>
      <c r="I2749" s="81">
        <f t="shared" si="210"/>
        <v>7</v>
      </c>
      <c r="J2749" s="74">
        <f t="shared" si="211"/>
        <v>21.7</v>
      </c>
      <c r="K2749" s="74">
        <f t="shared" si="212"/>
        <v>21.91</v>
      </c>
      <c r="L2749" s="74">
        <f t="shared" si="213"/>
        <v>19.25</v>
      </c>
      <c r="M2749" s="74">
        <f t="shared" si="214"/>
        <v>21.28</v>
      </c>
      <c r="N2749" s="74"/>
    </row>
    <row r="2750" spans="1:14" x14ac:dyDescent="0.25">
      <c r="A2750">
        <v>2735</v>
      </c>
      <c r="B2750" s="225">
        <v>37529</v>
      </c>
      <c r="C2750" s="74">
        <v>3.03</v>
      </c>
      <c r="D2750" s="74">
        <v>3.11</v>
      </c>
      <c r="E2750" s="74">
        <v>2.91</v>
      </c>
      <c r="F2750" s="74">
        <v>2.97</v>
      </c>
      <c r="G2750" s="75">
        <v>1142400</v>
      </c>
      <c r="H2750" s="74">
        <v>20.79</v>
      </c>
      <c r="I2750" s="81">
        <f t="shared" si="210"/>
        <v>6.9999999999999991</v>
      </c>
      <c r="J2750" s="74">
        <f t="shared" si="211"/>
        <v>21.21</v>
      </c>
      <c r="K2750" s="74">
        <f t="shared" si="212"/>
        <v>21.77</v>
      </c>
      <c r="L2750" s="74">
        <f t="shared" si="213"/>
        <v>20.37</v>
      </c>
      <c r="M2750" s="74">
        <f t="shared" si="214"/>
        <v>20.79</v>
      </c>
      <c r="N2750" s="74"/>
    </row>
    <row r="2751" spans="1:14" x14ac:dyDescent="0.25">
      <c r="A2751">
        <v>2736</v>
      </c>
      <c r="B2751" s="225">
        <v>37526</v>
      </c>
      <c r="C2751" s="74">
        <v>3.44</v>
      </c>
      <c r="D2751" s="74">
        <v>3.45</v>
      </c>
      <c r="E2751" s="74">
        <v>2.93</v>
      </c>
      <c r="F2751" s="74">
        <v>3.18</v>
      </c>
      <c r="G2751" s="75">
        <v>2005000</v>
      </c>
      <c r="H2751" s="74">
        <v>22.26</v>
      </c>
      <c r="I2751" s="81">
        <f t="shared" si="210"/>
        <v>7</v>
      </c>
      <c r="J2751" s="74">
        <f t="shared" si="211"/>
        <v>24.08</v>
      </c>
      <c r="K2751" s="74">
        <f t="shared" si="212"/>
        <v>24.15</v>
      </c>
      <c r="L2751" s="74">
        <f t="shared" si="213"/>
        <v>20.51</v>
      </c>
      <c r="M2751" s="74">
        <f t="shared" si="214"/>
        <v>22.26</v>
      </c>
      <c r="N2751" s="74"/>
    </row>
    <row r="2752" spans="1:14" x14ac:dyDescent="0.25">
      <c r="A2752">
        <v>2737</v>
      </c>
      <c r="B2752" s="225">
        <v>37525</v>
      </c>
      <c r="C2752" s="74">
        <v>3.92</v>
      </c>
      <c r="D2752" s="74">
        <v>3.94</v>
      </c>
      <c r="E2752" s="74">
        <v>3.4</v>
      </c>
      <c r="F2752" s="74">
        <v>3.46</v>
      </c>
      <c r="G2752" s="75">
        <v>915500</v>
      </c>
      <c r="H2752" s="74">
        <v>24.22</v>
      </c>
      <c r="I2752" s="81">
        <f t="shared" si="210"/>
        <v>7</v>
      </c>
      <c r="J2752" s="74">
        <f t="shared" si="211"/>
        <v>27.44</v>
      </c>
      <c r="K2752" s="74">
        <f t="shared" si="212"/>
        <v>27.58</v>
      </c>
      <c r="L2752" s="74">
        <f t="shared" si="213"/>
        <v>23.8</v>
      </c>
      <c r="M2752" s="74">
        <f t="shared" si="214"/>
        <v>24.22</v>
      </c>
      <c r="N2752" s="74"/>
    </row>
    <row r="2753" spans="1:14" x14ac:dyDescent="0.25">
      <c r="A2753">
        <v>2738</v>
      </c>
      <c r="B2753" s="225">
        <v>37524</v>
      </c>
      <c r="C2753" s="74">
        <v>3.55</v>
      </c>
      <c r="D2753" s="74">
        <v>3.95</v>
      </c>
      <c r="E2753" s="74">
        <v>3.53</v>
      </c>
      <c r="F2753" s="74">
        <v>3.86</v>
      </c>
      <c r="G2753" s="75">
        <v>1215900</v>
      </c>
      <c r="H2753" s="74">
        <v>27.02</v>
      </c>
      <c r="I2753" s="81">
        <f t="shared" si="210"/>
        <v>7</v>
      </c>
      <c r="J2753" s="74">
        <f t="shared" si="211"/>
        <v>24.85</v>
      </c>
      <c r="K2753" s="74">
        <f t="shared" si="212"/>
        <v>27.65</v>
      </c>
      <c r="L2753" s="74">
        <f t="shared" si="213"/>
        <v>24.71</v>
      </c>
      <c r="M2753" s="74">
        <f t="shared" si="214"/>
        <v>27.02</v>
      </c>
      <c r="N2753" s="74"/>
    </row>
    <row r="2754" spans="1:14" x14ac:dyDescent="0.25">
      <c r="A2754">
        <v>2739</v>
      </c>
      <c r="B2754" s="225">
        <v>37523</v>
      </c>
      <c r="C2754" s="74">
        <v>3.41</v>
      </c>
      <c r="D2754" s="74">
        <v>3.63</v>
      </c>
      <c r="E2754" s="74">
        <v>3.36</v>
      </c>
      <c r="F2754" s="74">
        <v>3.45</v>
      </c>
      <c r="G2754" s="75">
        <v>702300</v>
      </c>
      <c r="H2754" s="74">
        <v>24.15</v>
      </c>
      <c r="I2754" s="81">
        <f t="shared" si="210"/>
        <v>6.9999999999999991</v>
      </c>
      <c r="J2754" s="74">
        <f t="shared" si="211"/>
        <v>23.87</v>
      </c>
      <c r="K2754" s="74">
        <f t="shared" si="212"/>
        <v>25.41</v>
      </c>
      <c r="L2754" s="74">
        <f t="shared" si="213"/>
        <v>23.52</v>
      </c>
      <c r="M2754" s="74">
        <f t="shared" si="214"/>
        <v>24.15</v>
      </c>
      <c r="N2754" s="74"/>
    </row>
    <row r="2755" spans="1:14" x14ac:dyDescent="0.25">
      <c r="A2755">
        <v>2740</v>
      </c>
      <c r="B2755" s="225">
        <v>37522</v>
      </c>
      <c r="C2755" s="74">
        <v>3.43</v>
      </c>
      <c r="D2755" s="74">
        <v>3.59</v>
      </c>
      <c r="E2755" s="74">
        <v>3.42</v>
      </c>
      <c r="F2755" s="74">
        <v>3.44</v>
      </c>
      <c r="G2755" s="75">
        <v>743900</v>
      </c>
      <c r="H2755" s="74">
        <v>24.08</v>
      </c>
      <c r="I2755" s="81">
        <f t="shared" si="210"/>
        <v>7</v>
      </c>
      <c r="J2755" s="74">
        <f t="shared" si="211"/>
        <v>24.01</v>
      </c>
      <c r="K2755" s="74">
        <f t="shared" si="212"/>
        <v>25.13</v>
      </c>
      <c r="L2755" s="74">
        <f t="shared" si="213"/>
        <v>23.94</v>
      </c>
      <c r="M2755" s="74">
        <f t="shared" si="214"/>
        <v>24.08</v>
      </c>
      <c r="N2755" s="74"/>
    </row>
    <row r="2756" spans="1:14" x14ac:dyDescent="0.25">
      <c r="A2756">
        <v>2741</v>
      </c>
      <c r="B2756" s="225">
        <v>37519</v>
      </c>
      <c r="C2756" s="74">
        <v>3.57</v>
      </c>
      <c r="D2756" s="74">
        <v>3.61</v>
      </c>
      <c r="E2756" s="74">
        <v>3.3</v>
      </c>
      <c r="F2756" s="74">
        <v>3.49</v>
      </c>
      <c r="G2756" s="75">
        <v>1189400</v>
      </c>
      <c r="H2756" s="74">
        <v>24.43</v>
      </c>
      <c r="I2756" s="81">
        <f t="shared" si="210"/>
        <v>6.9999999999999991</v>
      </c>
      <c r="J2756" s="74">
        <f t="shared" si="211"/>
        <v>24.99</v>
      </c>
      <c r="K2756" s="74">
        <f t="shared" si="212"/>
        <v>25.27</v>
      </c>
      <c r="L2756" s="74">
        <f t="shared" si="213"/>
        <v>23.1</v>
      </c>
      <c r="M2756" s="74">
        <f t="shared" si="214"/>
        <v>24.43</v>
      </c>
      <c r="N2756" s="74"/>
    </row>
    <row r="2757" spans="1:14" x14ac:dyDescent="0.25">
      <c r="A2757">
        <v>2742</v>
      </c>
      <c r="B2757" s="225">
        <v>37518</v>
      </c>
      <c r="C2757" s="74">
        <v>3.61</v>
      </c>
      <c r="D2757" s="74">
        <v>3.65</v>
      </c>
      <c r="E2757" s="74">
        <v>3.38</v>
      </c>
      <c r="F2757" s="74">
        <v>3.39</v>
      </c>
      <c r="G2757" s="75">
        <v>986400</v>
      </c>
      <c r="H2757" s="74">
        <v>23.73</v>
      </c>
      <c r="I2757" s="81">
        <f t="shared" si="210"/>
        <v>7</v>
      </c>
      <c r="J2757" s="74">
        <f t="shared" si="211"/>
        <v>25.27</v>
      </c>
      <c r="K2757" s="74">
        <f t="shared" si="212"/>
        <v>25.55</v>
      </c>
      <c r="L2757" s="74">
        <f t="shared" si="213"/>
        <v>23.66</v>
      </c>
      <c r="M2757" s="74">
        <f t="shared" si="214"/>
        <v>23.73</v>
      </c>
      <c r="N2757" s="74"/>
    </row>
    <row r="2758" spans="1:14" x14ac:dyDescent="0.25">
      <c r="A2758">
        <v>2743</v>
      </c>
      <c r="B2758" s="225">
        <v>37517</v>
      </c>
      <c r="C2758" s="74">
        <v>3.88</v>
      </c>
      <c r="D2758" s="74">
        <v>3.91</v>
      </c>
      <c r="E2758" s="74">
        <v>3.63</v>
      </c>
      <c r="F2758" s="74">
        <v>3.66</v>
      </c>
      <c r="G2758" s="75">
        <v>684800</v>
      </c>
      <c r="H2758" s="74">
        <v>25.62</v>
      </c>
      <c r="I2758" s="81">
        <f t="shared" si="210"/>
        <v>7</v>
      </c>
      <c r="J2758" s="74">
        <f t="shared" si="211"/>
        <v>27.16</v>
      </c>
      <c r="K2758" s="74">
        <f t="shared" si="212"/>
        <v>27.37</v>
      </c>
      <c r="L2758" s="74">
        <f t="shared" si="213"/>
        <v>25.41</v>
      </c>
      <c r="M2758" s="74">
        <f t="shared" si="214"/>
        <v>25.62</v>
      </c>
      <c r="N2758" s="74"/>
    </row>
    <row r="2759" spans="1:14" x14ac:dyDescent="0.25">
      <c r="A2759">
        <v>2744</v>
      </c>
      <c r="B2759" s="225">
        <v>37516</v>
      </c>
      <c r="C2759" s="74">
        <v>4</v>
      </c>
      <c r="D2759" s="74">
        <v>4.17</v>
      </c>
      <c r="E2759" s="74">
        <v>3.85</v>
      </c>
      <c r="F2759" s="74">
        <v>3.89</v>
      </c>
      <c r="G2759" s="75">
        <v>802800</v>
      </c>
      <c r="H2759" s="74">
        <v>27.23</v>
      </c>
      <c r="I2759" s="81">
        <f t="shared" si="210"/>
        <v>7</v>
      </c>
      <c r="J2759" s="74">
        <f t="shared" si="211"/>
        <v>28</v>
      </c>
      <c r="K2759" s="74">
        <f t="shared" si="212"/>
        <v>29.19</v>
      </c>
      <c r="L2759" s="74">
        <f t="shared" si="213"/>
        <v>26.95</v>
      </c>
      <c r="M2759" s="74">
        <f t="shared" si="214"/>
        <v>27.23</v>
      </c>
      <c r="N2759" s="74"/>
    </row>
    <row r="2760" spans="1:14" x14ac:dyDescent="0.25">
      <c r="A2760">
        <v>2745</v>
      </c>
      <c r="B2760" s="225">
        <v>37515</v>
      </c>
      <c r="C2760" s="74">
        <v>4.1100000000000003</v>
      </c>
      <c r="D2760" s="74">
        <v>4.1399999999999997</v>
      </c>
      <c r="E2760" s="74">
        <v>3.84</v>
      </c>
      <c r="F2760" s="74">
        <v>3.88</v>
      </c>
      <c r="G2760" s="75">
        <v>548400</v>
      </c>
      <c r="H2760" s="74">
        <v>27.16</v>
      </c>
      <c r="I2760" s="81">
        <f t="shared" si="210"/>
        <v>7</v>
      </c>
      <c r="J2760" s="74">
        <f t="shared" si="211"/>
        <v>28.77</v>
      </c>
      <c r="K2760" s="74">
        <f t="shared" si="212"/>
        <v>28.98</v>
      </c>
      <c r="L2760" s="74">
        <f t="shared" si="213"/>
        <v>26.88</v>
      </c>
      <c r="M2760" s="74">
        <f t="shared" si="214"/>
        <v>27.16</v>
      </c>
      <c r="N2760" s="74"/>
    </row>
    <row r="2761" spans="1:14" x14ac:dyDescent="0.25">
      <c r="A2761">
        <v>2746</v>
      </c>
      <c r="B2761" s="225">
        <v>37512</v>
      </c>
      <c r="C2761" s="74">
        <v>4.07</v>
      </c>
      <c r="D2761" s="74">
        <v>4.2</v>
      </c>
      <c r="E2761" s="74">
        <v>4</v>
      </c>
      <c r="F2761" s="74">
        <v>4.12</v>
      </c>
      <c r="G2761" s="75">
        <v>688600</v>
      </c>
      <c r="H2761" s="74">
        <v>28.84</v>
      </c>
      <c r="I2761" s="81">
        <f t="shared" si="210"/>
        <v>7</v>
      </c>
      <c r="J2761" s="74">
        <f t="shared" si="211"/>
        <v>28.49</v>
      </c>
      <c r="K2761" s="74">
        <f t="shared" si="212"/>
        <v>29.4</v>
      </c>
      <c r="L2761" s="74">
        <f t="shared" si="213"/>
        <v>28</v>
      </c>
      <c r="M2761" s="74">
        <f t="shared" si="214"/>
        <v>28.84</v>
      </c>
      <c r="N2761" s="74"/>
    </row>
    <row r="2762" spans="1:14" x14ac:dyDescent="0.25">
      <c r="A2762">
        <v>2747</v>
      </c>
      <c r="B2762" s="225">
        <v>37511</v>
      </c>
      <c r="C2762" s="74">
        <v>4.2</v>
      </c>
      <c r="D2762" s="74">
        <v>4.2699999999999996</v>
      </c>
      <c r="E2762" s="74">
        <v>4.0999999999999996</v>
      </c>
      <c r="F2762" s="74">
        <v>4.1500000000000004</v>
      </c>
      <c r="G2762" s="75">
        <v>583600</v>
      </c>
      <c r="H2762" s="74">
        <v>29.05</v>
      </c>
      <c r="I2762" s="81">
        <f t="shared" si="210"/>
        <v>7</v>
      </c>
      <c r="J2762" s="74">
        <f t="shared" si="211"/>
        <v>29.4</v>
      </c>
      <c r="K2762" s="74">
        <f t="shared" si="212"/>
        <v>29.89</v>
      </c>
      <c r="L2762" s="74">
        <f t="shared" si="213"/>
        <v>28.7</v>
      </c>
      <c r="M2762" s="74">
        <f t="shared" si="214"/>
        <v>29.05</v>
      </c>
      <c r="N2762" s="74"/>
    </row>
    <row r="2763" spans="1:14" x14ac:dyDescent="0.25">
      <c r="A2763">
        <v>2748</v>
      </c>
      <c r="B2763" s="225">
        <v>37510</v>
      </c>
      <c r="C2763" s="74">
        <v>4.04</v>
      </c>
      <c r="D2763" s="74">
        <v>4.33</v>
      </c>
      <c r="E2763" s="74">
        <v>4.03</v>
      </c>
      <c r="F2763" s="74">
        <v>4.3</v>
      </c>
      <c r="G2763" s="75">
        <v>1177000</v>
      </c>
      <c r="H2763" s="74">
        <v>30.1</v>
      </c>
      <c r="I2763" s="81">
        <f t="shared" si="210"/>
        <v>7.0000000000000009</v>
      </c>
      <c r="J2763" s="74">
        <f t="shared" si="211"/>
        <v>28.28</v>
      </c>
      <c r="K2763" s="74">
        <f t="shared" si="212"/>
        <v>30.31</v>
      </c>
      <c r="L2763" s="74">
        <f t="shared" si="213"/>
        <v>28.21</v>
      </c>
      <c r="M2763" s="74">
        <f t="shared" si="214"/>
        <v>30.1</v>
      </c>
      <c r="N2763" s="74"/>
    </row>
    <row r="2764" spans="1:14" x14ac:dyDescent="0.25">
      <c r="A2764">
        <v>2749</v>
      </c>
      <c r="B2764" s="225">
        <v>37509</v>
      </c>
      <c r="C2764" s="74">
        <v>3.87</v>
      </c>
      <c r="D2764" s="74">
        <v>4.18</v>
      </c>
      <c r="E2764" s="74">
        <v>3.79</v>
      </c>
      <c r="F2764" s="74">
        <v>3.98</v>
      </c>
      <c r="G2764" s="75">
        <v>557200</v>
      </c>
      <c r="H2764" s="74">
        <v>27.86</v>
      </c>
      <c r="I2764" s="81">
        <f t="shared" si="210"/>
        <v>7</v>
      </c>
      <c r="J2764" s="74">
        <f t="shared" si="211"/>
        <v>27.09</v>
      </c>
      <c r="K2764" s="74">
        <f t="shared" si="212"/>
        <v>29.26</v>
      </c>
      <c r="L2764" s="74">
        <f t="shared" si="213"/>
        <v>26.53</v>
      </c>
      <c r="M2764" s="74">
        <f t="shared" si="214"/>
        <v>27.86</v>
      </c>
      <c r="N2764" s="74"/>
    </row>
    <row r="2765" spans="1:14" x14ac:dyDescent="0.25">
      <c r="A2765">
        <v>2750</v>
      </c>
      <c r="B2765" s="225">
        <v>37508</v>
      </c>
      <c r="C2765" s="74">
        <v>3.89</v>
      </c>
      <c r="D2765" s="74">
        <v>3.97</v>
      </c>
      <c r="E2765" s="74">
        <v>3.75</v>
      </c>
      <c r="F2765" s="74">
        <v>3.86</v>
      </c>
      <c r="G2765" s="75">
        <v>531600</v>
      </c>
      <c r="H2765" s="74">
        <v>27.02</v>
      </c>
      <c r="I2765" s="81">
        <f t="shared" si="210"/>
        <v>7</v>
      </c>
      <c r="J2765" s="74">
        <f t="shared" si="211"/>
        <v>27.23</v>
      </c>
      <c r="K2765" s="74">
        <f t="shared" si="212"/>
        <v>27.79</v>
      </c>
      <c r="L2765" s="74">
        <f t="shared" si="213"/>
        <v>26.25</v>
      </c>
      <c r="M2765" s="74">
        <f t="shared" si="214"/>
        <v>27.02</v>
      </c>
      <c r="N2765" s="74"/>
    </row>
    <row r="2766" spans="1:14" x14ac:dyDescent="0.25">
      <c r="A2766">
        <v>2751</v>
      </c>
      <c r="B2766" s="225">
        <v>37505</v>
      </c>
      <c r="C2766" s="74">
        <v>3.88</v>
      </c>
      <c r="D2766" s="74">
        <v>4.04</v>
      </c>
      <c r="E2766" s="74">
        <v>3.88</v>
      </c>
      <c r="F2766" s="74">
        <v>3.95</v>
      </c>
      <c r="G2766" s="75">
        <v>714800</v>
      </c>
      <c r="H2766" s="74">
        <v>27.65</v>
      </c>
      <c r="I2766" s="81">
        <f t="shared" si="210"/>
        <v>6.9999999999999991</v>
      </c>
      <c r="J2766" s="74">
        <f t="shared" si="211"/>
        <v>27.16</v>
      </c>
      <c r="K2766" s="74">
        <f t="shared" si="212"/>
        <v>28.28</v>
      </c>
      <c r="L2766" s="74">
        <f t="shared" si="213"/>
        <v>27.16</v>
      </c>
      <c r="M2766" s="74">
        <f t="shared" si="214"/>
        <v>27.65</v>
      </c>
      <c r="N2766" s="74"/>
    </row>
    <row r="2767" spans="1:14" x14ac:dyDescent="0.25">
      <c r="A2767">
        <v>2752</v>
      </c>
      <c r="B2767" s="225">
        <v>37504</v>
      </c>
      <c r="C2767" s="74">
        <v>3.83</v>
      </c>
      <c r="D2767" s="74">
        <v>3.87</v>
      </c>
      <c r="E2767" s="74">
        <v>3.74</v>
      </c>
      <c r="F2767" s="74">
        <v>3.8</v>
      </c>
      <c r="G2767" s="75">
        <v>668000</v>
      </c>
      <c r="H2767" s="74">
        <v>26.6</v>
      </c>
      <c r="I2767" s="81">
        <f t="shared" si="210"/>
        <v>7.0000000000000009</v>
      </c>
      <c r="J2767" s="74">
        <f t="shared" si="211"/>
        <v>26.81</v>
      </c>
      <c r="K2767" s="74">
        <f t="shared" si="212"/>
        <v>27.09</v>
      </c>
      <c r="L2767" s="74">
        <f t="shared" si="213"/>
        <v>26.18</v>
      </c>
      <c r="M2767" s="74">
        <f t="shared" si="214"/>
        <v>26.6</v>
      </c>
      <c r="N2767" s="74"/>
    </row>
    <row r="2768" spans="1:14" x14ac:dyDescent="0.25">
      <c r="A2768">
        <v>2753</v>
      </c>
      <c r="B2768" s="225">
        <v>37503</v>
      </c>
      <c r="C2768" s="74">
        <v>3.74</v>
      </c>
      <c r="D2768" s="74">
        <v>4.0599999999999996</v>
      </c>
      <c r="E2768" s="74">
        <v>3.67</v>
      </c>
      <c r="F2768" s="74">
        <v>3.94</v>
      </c>
      <c r="G2768" s="75">
        <v>947400</v>
      </c>
      <c r="H2768" s="74">
        <v>27.58</v>
      </c>
      <c r="I2768" s="81">
        <f t="shared" si="210"/>
        <v>7</v>
      </c>
      <c r="J2768" s="74">
        <f t="shared" si="211"/>
        <v>26.18</v>
      </c>
      <c r="K2768" s="74">
        <f t="shared" si="212"/>
        <v>28.42</v>
      </c>
      <c r="L2768" s="74">
        <f t="shared" si="213"/>
        <v>25.69</v>
      </c>
      <c r="M2768" s="74">
        <f t="shared" si="214"/>
        <v>27.58</v>
      </c>
      <c r="N2768" s="74"/>
    </row>
    <row r="2769" spans="1:14" x14ac:dyDescent="0.25">
      <c r="A2769">
        <v>2754</v>
      </c>
      <c r="B2769" s="225">
        <v>37502</v>
      </c>
      <c r="C2769" s="74">
        <v>4.04</v>
      </c>
      <c r="D2769" s="74">
        <v>4.04</v>
      </c>
      <c r="E2769" s="74">
        <v>3.69</v>
      </c>
      <c r="F2769" s="74">
        <v>3.73</v>
      </c>
      <c r="G2769" s="75">
        <v>1183800</v>
      </c>
      <c r="H2769" s="74">
        <v>26.11</v>
      </c>
      <c r="I2769" s="81">
        <f t="shared" ref="I2769:I2832" si="215">H2769/F2769</f>
        <v>7</v>
      </c>
      <c r="J2769" s="74">
        <f t="shared" ref="J2769:J2832" si="216">ROUND($I2769*C2769,2)</f>
        <v>28.28</v>
      </c>
      <c r="K2769" s="74">
        <f t="shared" ref="K2769:K2832" si="217">ROUND($I2769*D2769,2)</f>
        <v>28.28</v>
      </c>
      <c r="L2769" s="74">
        <f t="shared" ref="L2769:L2832" si="218">ROUND($I2769*E2769,2)</f>
        <v>25.83</v>
      </c>
      <c r="M2769" s="74">
        <f t="shared" ref="M2769:M2832" si="219">ROUND($I2769*F2769,2)</f>
        <v>26.11</v>
      </c>
      <c r="N2769" s="74"/>
    </row>
    <row r="2770" spans="1:14" x14ac:dyDescent="0.25">
      <c r="A2770">
        <v>2755</v>
      </c>
      <c r="B2770" s="225">
        <v>37498</v>
      </c>
      <c r="C2770" s="74">
        <v>4.2</v>
      </c>
      <c r="D2770" s="74">
        <v>4.28</v>
      </c>
      <c r="E2770" s="74">
        <v>4.04</v>
      </c>
      <c r="F2770" s="74">
        <v>4.05</v>
      </c>
      <c r="G2770" s="75">
        <v>566700</v>
      </c>
      <c r="H2770" s="74">
        <v>28.35</v>
      </c>
      <c r="I2770" s="81">
        <f t="shared" si="215"/>
        <v>7.0000000000000009</v>
      </c>
      <c r="J2770" s="74">
        <f t="shared" si="216"/>
        <v>29.4</v>
      </c>
      <c r="K2770" s="74">
        <f t="shared" si="217"/>
        <v>29.96</v>
      </c>
      <c r="L2770" s="74">
        <f t="shared" si="218"/>
        <v>28.28</v>
      </c>
      <c r="M2770" s="74">
        <f t="shared" si="219"/>
        <v>28.35</v>
      </c>
      <c r="N2770" s="74"/>
    </row>
    <row r="2771" spans="1:14" x14ac:dyDescent="0.25">
      <c r="A2771">
        <v>2756</v>
      </c>
      <c r="B2771" s="225">
        <v>37497</v>
      </c>
      <c r="C2771" s="74">
        <v>4.1399999999999997</v>
      </c>
      <c r="D2771" s="74">
        <v>4.37</v>
      </c>
      <c r="E2771" s="74">
        <v>4.0999999999999996</v>
      </c>
      <c r="F2771" s="74">
        <v>4.26</v>
      </c>
      <c r="G2771" s="75">
        <v>890900</v>
      </c>
      <c r="H2771" s="74">
        <v>29.82</v>
      </c>
      <c r="I2771" s="81">
        <f t="shared" si="215"/>
        <v>7</v>
      </c>
      <c r="J2771" s="74">
        <f t="shared" si="216"/>
        <v>28.98</v>
      </c>
      <c r="K2771" s="74">
        <f t="shared" si="217"/>
        <v>30.59</v>
      </c>
      <c r="L2771" s="74">
        <f t="shared" si="218"/>
        <v>28.7</v>
      </c>
      <c r="M2771" s="74">
        <f t="shared" si="219"/>
        <v>29.82</v>
      </c>
      <c r="N2771" s="74"/>
    </row>
    <row r="2772" spans="1:14" x14ac:dyDescent="0.25">
      <c r="A2772">
        <v>2757</v>
      </c>
      <c r="B2772" s="225">
        <v>37496</v>
      </c>
      <c r="C2772" s="74">
        <v>4.59</v>
      </c>
      <c r="D2772" s="74">
        <v>4.63</v>
      </c>
      <c r="E2772" s="74">
        <v>4.1500000000000004</v>
      </c>
      <c r="F2772" s="74">
        <v>4.17</v>
      </c>
      <c r="G2772" s="75">
        <v>1222600</v>
      </c>
      <c r="H2772" s="74">
        <v>29.19</v>
      </c>
      <c r="I2772" s="81">
        <f t="shared" si="215"/>
        <v>7</v>
      </c>
      <c r="J2772" s="74">
        <f t="shared" si="216"/>
        <v>32.130000000000003</v>
      </c>
      <c r="K2772" s="74">
        <f t="shared" si="217"/>
        <v>32.409999999999997</v>
      </c>
      <c r="L2772" s="74">
        <f t="shared" si="218"/>
        <v>29.05</v>
      </c>
      <c r="M2772" s="74">
        <f t="shared" si="219"/>
        <v>29.19</v>
      </c>
      <c r="N2772" s="74"/>
    </row>
    <row r="2773" spans="1:14" x14ac:dyDescent="0.25">
      <c r="A2773">
        <v>2758</v>
      </c>
      <c r="B2773" s="225">
        <v>37495</v>
      </c>
      <c r="C2773" s="74">
        <v>4.5199999999999996</v>
      </c>
      <c r="D2773" s="74">
        <v>4.9000000000000004</v>
      </c>
      <c r="E2773" s="74">
        <v>4.42</v>
      </c>
      <c r="F2773" s="74">
        <v>4.76</v>
      </c>
      <c r="G2773" s="75">
        <v>2061900</v>
      </c>
      <c r="H2773" s="74">
        <v>33.32</v>
      </c>
      <c r="I2773" s="81">
        <f t="shared" si="215"/>
        <v>7</v>
      </c>
      <c r="J2773" s="74">
        <f t="shared" si="216"/>
        <v>31.64</v>
      </c>
      <c r="K2773" s="74">
        <f t="shared" si="217"/>
        <v>34.299999999999997</v>
      </c>
      <c r="L2773" s="74">
        <f t="shared" si="218"/>
        <v>30.94</v>
      </c>
      <c r="M2773" s="74">
        <f t="shared" si="219"/>
        <v>33.32</v>
      </c>
      <c r="N2773" s="74"/>
    </row>
    <row r="2774" spans="1:14" x14ac:dyDescent="0.25">
      <c r="A2774">
        <v>2759</v>
      </c>
      <c r="B2774" s="225">
        <v>37494</v>
      </c>
      <c r="C2774" s="74">
        <v>4.42</v>
      </c>
      <c r="D2774" s="74">
        <v>4.59</v>
      </c>
      <c r="E2774" s="74">
        <v>4.25</v>
      </c>
      <c r="F2774" s="74">
        <v>4.3899999999999997</v>
      </c>
      <c r="G2774" s="75">
        <v>2109500</v>
      </c>
      <c r="H2774" s="74">
        <v>30.73</v>
      </c>
      <c r="I2774" s="81">
        <f t="shared" si="215"/>
        <v>7.0000000000000009</v>
      </c>
      <c r="J2774" s="74">
        <f t="shared" si="216"/>
        <v>30.94</v>
      </c>
      <c r="K2774" s="74">
        <f t="shared" si="217"/>
        <v>32.130000000000003</v>
      </c>
      <c r="L2774" s="74">
        <f t="shared" si="218"/>
        <v>29.75</v>
      </c>
      <c r="M2774" s="74">
        <f t="shared" si="219"/>
        <v>30.73</v>
      </c>
      <c r="N2774" s="74"/>
    </row>
    <row r="2775" spans="1:14" x14ac:dyDescent="0.25">
      <c r="A2775">
        <v>2760</v>
      </c>
      <c r="B2775" s="225">
        <v>37491</v>
      </c>
      <c r="C2775" s="74">
        <v>4.03</v>
      </c>
      <c r="D2775" s="74">
        <v>4.3099999999999996</v>
      </c>
      <c r="E2775" s="74">
        <v>3.97</v>
      </c>
      <c r="F2775" s="74">
        <v>4.16</v>
      </c>
      <c r="G2775" s="75">
        <v>945600</v>
      </c>
      <c r="H2775" s="74">
        <v>29.12</v>
      </c>
      <c r="I2775" s="81">
        <f t="shared" si="215"/>
        <v>7</v>
      </c>
      <c r="J2775" s="74">
        <f t="shared" si="216"/>
        <v>28.21</v>
      </c>
      <c r="K2775" s="74">
        <f t="shared" si="217"/>
        <v>30.17</v>
      </c>
      <c r="L2775" s="74">
        <f t="shared" si="218"/>
        <v>27.79</v>
      </c>
      <c r="M2775" s="74">
        <f t="shared" si="219"/>
        <v>29.12</v>
      </c>
      <c r="N2775" s="74"/>
    </row>
    <row r="2776" spans="1:14" x14ac:dyDescent="0.25">
      <c r="A2776">
        <v>2761</v>
      </c>
      <c r="B2776" s="225">
        <v>37490</v>
      </c>
      <c r="C2776" s="74">
        <v>4.08</v>
      </c>
      <c r="D2776" s="74">
        <v>4.59</v>
      </c>
      <c r="E2776" s="74">
        <v>4.0199999999999996</v>
      </c>
      <c r="F2776" s="74">
        <v>4.12</v>
      </c>
      <c r="G2776" s="75">
        <v>2079100</v>
      </c>
      <c r="H2776" s="74">
        <v>28.84</v>
      </c>
      <c r="I2776" s="81">
        <f t="shared" si="215"/>
        <v>7</v>
      </c>
      <c r="J2776" s="74">
        <f t="shared" si="216"/>
        <v>28.56</v>
      </c>
      <c r="K2776" s="74">
        <f t="shared" si="217"/>
        <v>32.130000000000003</v>
      </c>
      <c r="L2776" s="74">
        <f t="shared" si="218"/>
        <v>28.14</v>
      </c>
      <c r="M2776" s="74">
        <f t="shared" si="219"/>
        <v>28.84</v>
      </c>
      <c r="N2776" s="74"/>
    </row>
    <row r="2777" spans="1:14" x14ac:dyDescent="0.25">
      <c r="A2777">
        <v>2762</v>
      </c>
      <c r="B2777" s="225">
        <v>37489</v>
      </c>
      <c r="C2777" s="74">
        <v>4.3600000000000003</v>
      </c>
      <c r="D2777" s="74">
        <v>4.49</v>
      </c>
      <c r="E2777" s="74">
        <v>4.18</v>
      </c>
      <c r="F2777" s="74">
        <v>4.49</v>
      </c>
      <c r="G2777" s="75">
        <v>1006100</v>
      </c>
      <c r="H2777" s="74">
        <v>31.43</v>
      </c>
      <c r="I2777" s="81">
        <f t="shared" si="215"/>
        <v>7</v>
      </c>
      <c r="J2777" s="74">
        <f t="shared" si="216"/>
        <v>30.52</v>
      </c>
      <c r="K2777" s="74">
        <f t="shared" si="217"/>
        <v>31.43</v>
      </c>
      <c r="L2777" s="74">
        <f t="shared" si="218"/>
        <v>29.26</v>
      </c>
      <c r="M2777" s="74">
        <f t="shared" si="219"/>
        <v>31.43</v>
      </c>
      <c r="N2777" s="74"/>
    </row>
    <row r="2778" spans="1:14" x14ac:dyDescent="0.25">
      <c r="A2778">
        <v>2763</v>
      </c>
      <c r="B2778" s="225">
        <v>37488</v>
      </c>
      <c r="C2778" s="74">
        <v>4.24</v>
      </c>
      <c r="D2778" s="74">
        <v>4.38</v>
      </c>
      <c r="E2778" s="74">
        <v>4.1500000000000004</v>
      </c>
      <c r="F2778" s="74">
        <v>4.3099999999999996</v>
      </c>
      <c r="G2778" s="75">
        <v>710600</v>
      </c>
      <c r="H2778" s="74">
        <v>30.17</v>
      </c>
      <c r="I2778" s="81">
        <f t="shared" si="215"/>
        <v>7.0000000000000009</v>
      </c>
      <c r="J2778" s="74">
        <f t="shared" si="216"/>
        <v>29.68</v>
      </c>
      <c r="K2778" s="74">
        <f t="shared" si="217"/>
        <v>30.66</v>
      </c>
      <c r="L2778" s="74">
        <f t="shared" si="218"/>
        <v>29.05</v>
      </c>
      <c r="M2778" s="74">
        <f t="shared" si="219"/>
        <v>30.17</v>
      </c>
      <c r="N2778" s="74"/>
    </row>
    <row r="2779" spans="1:14" x14ac:dyDescent="0.25">
      <c r="A2779">
        <v>2764</v>
      </c>
      <c r="B2779" s="225">
        <v>37487</v>
      </c>
      <c r="C2779" s="74">
        <v>4.2</v>
      </c>
      <c r="D2779" s="74">
        <v>4.38</v>
      </c>
      <c r="E2779" s="74">
        <v>4.16</v>
      </c>
      <c r="F2779" s="74">
        <v>4.3</v>
      </c>
      <c r="G2779" s="75">
        <v>626500</v>
      </c>
      <c r="H2779" s="74">
        <v>30.1</v>
      </c>
      <c r="I2779" s="81">
        <f t="shared" si="215"/>
        <v>7.0000000000000009</v>
      </c>
      <c r="J2779" s="74">
        <f t="shared" si="216"/>
        <v>29.4</v>
      </c>
      <c r="K2779" s="74">
        <f t="shared" si="217"/>
        <v>30.66</v>
      </c>
      <c r="L2779" s="74">
        <f t="shared" si="218"/>
        <v>29.12</v>
      </c>
      <c r="M2779" s="74">
        <f t="shared" si="219"/>
        <v>30.1</v>
      </c>
      <c r="N2779" s="74"/>
    </row>
    <row r="2780" spans="1:14" x14ac:dyDescent="0.25">
      <c r="A2780">
        <v>2765</v>
      </c>
      <c r="B2780" s="225">
        <v>37484</v>
      </c>
      <c r="C2780" s="74">
        <v>4</v>
      </c>
      <c r="D2780" s="74">
        <v>4.3600000000000003</v>
      </c>
      <c r="E2780" s="74">
        <v>3.95</v>
      </c>
      <c r="F2780" s="74">
        <v>4.1900000000000004</v>
      </c>
      <c r="G2780" s="75">
        <v>649000</v>
      </c>
      <c r="H2780" s="74">
        <v>29.33</v>
      </c>
      <c r="I2780" s="81">
        <f t="shared" si="215"/>
        <v>6.9999999999999991</v>
      </c>
      <c r="J2780" s="74">
        <f t="shared" si="216"/>
        <v>28</v>
      </c>
      <c r="K2780" s="74">
        <f t="shared" si="217"/>
        <v>30.52</v>
      </c>
      <c r="L2780" s="74">
        <f t="shared" si="218"/>
        <v>27.65</v>
      </c>
      <c r="M2780" s="74">
        <f t="shared" si="219"/>
        <v>29.33</v>
      </c>
      <c r="N2780" s="74"/>
    </row>
    <row r="2781" spans="1:14" x14ac:dyDescent="0.25">
      <c r="A2781">
        <v>2766</v>
      </c>
      <c r="B2781" s="225">
        <v>37483</v>
      </c>
      <c r="C2781" s="74">
        <v>4.29</v>
      </c>
      <c r="D2781" s="74">
        <v>4.3</v>
      </c>
      <c r="E2781" s="74">
        <v>3.93</v>
      </c>
      <c r="F2781" s="74">
        <v>4.08</v>
      </c>
      <c r="G2781" s="75">
        <v>632400</v>
      </c>
      <c r="H2781" s="74">
        <v>28.56</v>
      </c>
      <c r="I2781" s="81">
        <f t="shared" si="215"/>
        <v>7</v>
      </c>
      <c r="J2781" s="74">
        <f t="shared" si="216"/>
        <v>30.03</v>
      </c>
      <c r="K2781" s="74">
        <f t="shared" si="217"/>
        <v>30.1</v>
      </c>
      <c r="L2781" s="74">
        <f t="shared" si="218"/>
        <v>27.51</v>
      </c>
      <c r="M2781" s="74">
        <f t="shared" si="219"/>
        <v>28.56</v>
      </c>
      <c r="N2781" s="74"/>
    </row>
    <row r="2782" spans="1:14" x14ac:dyDescent="0.25">
      <c r="A2782">
        <v>2767</v>
      </c>
      <c r="B2782" s="225">
        <v>37482</v>
      </c>
      <c r="C2782" s="74">
        <v>3.72</v>
      </c>
      <c r="D2782" s="74">
        <v>4.29</v>
      </c>
      <c r="E2782" s="74">
        <v>3.7</v>
      </c>
      <c r="F2782" s="74">
        <v>4.1900000000000004</v>
      </c>
      <c r="G2782" s="75">
        <v>794600</v>
      </c>
      <c r="H2782" s="74">
        <v>29.33</v>
      </c>
      <c r="I2782" s="81">
        <f t="shared" si="215"/>
        <v>6.9999999999999991</v>
      </c>
      <c r="J2782" s="74">
        <f t="shared" si="216"/>
        <v>26.04</v>
      </c>
      <c r="K2782" s="74">
        <f t="shared" si="217"/>
        <v>30.03</v>
      </c>
      <c r="L2782" s="74">
        <f t="shared" si="218"/>
        <v>25.9</v>
      </c>
      <c r="M2782" s="74">
        <f t="shared" si="219"/>
        <v>29.33</v>
      </c>
      <c r="N2782" s="74"/>
    </row>
    <row r="2783" spans="1:14" x14ac:dyDescent="0.25">
      <c r="A2783">
        <v>2768</v>
      </c>
      <c r="B2783" s="225">
        <v>37481</v>
      </c>
      <c r="C2783" s="74">
        <v>3.78</v>
      </c>
      <c r="D2783" s="74">
        <v>4.04</v>
      </c>
      <c r="E2783" s="74">
        <v>3.58</v>
      </c>
      <c r="F2783" s="74">
        <v>3.66</v>
      </c>
      <c r="G2783" s="75">
        <v>913100</v>
      </c>
      <c r="H2783" s="74">
        <v>25.62</v>
      </c>
      <c r="I2783" s="81">
        <f t="shared" si="215"/>
        <v>7</v>
      </c>
      <c r="J2783" s="74">
        <f t="shared" si="216"/>
        <v>26.46</v>
      </c>
      <c r="K2783" s="74">
        <f t="shared" si="217"/>
        <v>28.28</v>
      </c>
      <c r="L2783" s="74">
        <f t="shared" si="218"/>
        <v>25.06</v>
      </c>
      <c r="M2783" s="74">
        <f t="shared" si="219"/>
        <v>25.62</v>
      </c>
      <c r="N2783" s="74"/>
    </row>
    <row r="2784" spans="1:14" x14ac:dyDescent="0.25">
      <c r="A2784">
        <v>2769</v>
      </c>
      <c r="B2784" s="225">
        <v>37480</v>
      </c>
      <c r="C2784" s="74">
        <v>3.97</v>
      </c>
      <c r="D2784" s="74">
        <v>4.05</v>
      </c>
      <c r="E2784" s="74">
        <v>3.69</v>
      </c>
      <c r="F2784" s="74">
        <v>3.79</v>
      </c>
      <c r="G2784" s="75">
        <v>724800</v>
      </c>
      <c r="H2784" s="74">
        <v>26.53</v>
      </c>
      <c r="I2784" s="81">
        <f t="shared" si="215"/>
        <v>7</v>
      </c>
      <c r="J2784" s="74">
        <f t="shared" si="216"/>
        <v>27.79</v>
      </c>
      <c r="K2784" s="74">
        <f t="shared" si="217"/>
        <v>28.35</v>
      </c>
      <c r="L2784" s="74">
        <f t="shared" si="218"/>
        <v>25.83</v>
      </c>
      <c r="M2784" s="74">
        <f t="shared" si="219"/>
        <v>26.53</v>
      </c>
      <c r="N2784" s="74"/>
    </row>
    <row r="2785" spans="1:14" x14ac:dyDescent="0.25">
      <c r="A2785">
        <v>2770</v>
      </c>
      <c r="B2785" s="225">
        <v>37477</v>
      </c>
      <c r="C2785" s="74">
        <v>4.0999999999999996</v>
      </c>
      <c r="D2785" s="74">
        <v>4.1500000000000004</v>
      </c>
      <c r="E2785" s="74">
        <v>3.97</v>
      </c>
      <c r="F2785" s="74">
        <v>4.04</v>
      </c>
      <c r="G2785" s="75">
        <v>690100</v>
      </c>
      <c r="H2785" s="74">
        <v>28.28</v>
      </c>
      <c r="I2785" s="81">
        <f t="shared" si="215"/>
        <v>7</v>
      </c>
      <c r="J2785" s="74">
        <f t="shared" si="216"/>
        <v>28.7</v>
      </c>
      <c r="K2785" s="74">
        <f t="shared" si="217"/>
        <v>29.05</v>
      </c>
      <c r="L2785" s="74">
        <f t="shared" si="218"/>
        <v>27.79</v>
      </c>
      <c r="M2785" s="74">
        <f t="shared" si="219"/>
        <v>28.28</v>
      </c>
      <c r="N2785" s="74"/>
    </row>
    <row r="2786" spans="1:14" x14ac:dyDescent="0.25">
      <c r="A2786">
        <v>2771</v>
      </c>
      <c r="B2786" s="225">
        <v>37476</v>
      </c>
      <c r="C2786" s="74">
        <v>4.0999999999999996</v>
      </c>
      <c r="D2786" s="74">
        <v>4.3</v>
      </c>
      <c r="E2786" s="74">
        <v>3.9</v>
      </c>
      <c r="F2786" s="74">
        <v>4.24</v>
      </c>
      <c r="G2786" s="75">
        <v>735600</v>
      </c>
      <c r="H2786" s="74">
        <v>29.68</v>
      </c>
      <c r="I2786" s="81">
        <f t="shared" si="215"/>
        <v>7</v>
      </c>
      <c r="J2786" s="74">
        <f t="shared" si="216"/>
        <v>28.7</v>
      </c>
      <c r="K2786" s="74">
        <f t="shared" si="217"/>
        <v>30.1</v>
      </c>
      <c r="L2786" s="74">
        <f t="shared" si="218"/>
        <v>27.3</v>
      </c>
      <c r="M2786" s="74">
        <f t="shared" si="219"/>
        <v>29.68</v>
      </c>
      <c r="N2786" s="74"/>
    </row>
    <row r="2787" spans="1:14" x14ac:dyDescent="0.25">
      <c r="A2787">
        <v>2772</v>
      </c>
      <c r="B2787" s="225">
        <v>37475</v>
      </c>
      <c r="C2787" s="74">
        <v>4.3499999999999996</v>
      </c>
      <c r="D2787" s="74">
        <v>4.3499999999999996</v>
      </c>
      <c r="E2787" s="74">
        <v>3.73</v>
      </c>
      <c r="F2787" s="74">
        <v>4.09</v>
      </c>
      <c r="G2787" s="75">
        <v>822600</v>
      </c>
      <c r="H2787" s="74">
        <v>28.63</v>
      </c>
      <c r="I2787" s="81">
        <f t="shared" si="215"/>
        <v>7</v>
      </c>
      <c r="J2787" s="74">
        <f t="shared" si="216"/>
        <v>30.45</v>
      </c>
      <c r="K2787" s="74">
        <f t="shared" si="217"/>
        <v>30.45</v>
      </c>
      <c r="L2787" s="74">
        <f t="shared" si="218"/>
        <v>26.11</v>
      </c>
      <c r="M2787" s="74">
        <f t="shared" si="219"/>
        <v>28.63</v>
      </c>
      <c r="N2787" s="74"/>
    </row>
    <row r="2788" spans="1:14" x14ac:dyDescent="0.25">
      <c r="A2788">
        <v>2773</v>
      </c>
      <c r="B2788" s="225">
        <v>37474</v>
      </c>
      <c r="C2788" s="74">
        <v>3.76</v>
      </c>
      <c r="D2788" s="74">
        <v>4.07</v>
      </c>
      <c r="E2788" s="74">
        <v>3.73</v>
      </c>
      <c r="F2788" s="74">
        <v>3.99</v>
      </c>
      <c r="G2788" s="75">
        <v>723600</v>
      </c>
      <c r="H2788" s="74">
        <v>27.93</v>
      </c>
      <c r="I2788" s="81">
        <f t="shared" si="215"/>
        <v>6.9999999999999991</v>
      </c>
      <c r="J2788" s="74">
        <f t="shared" si="216"/>
        <v>26.32</v>
      </c>
      <c r="K2788" s="74">
        <f t="shared" si="217"/>
        <v>28.49</v>
      </c>
      <c r="L2788" s="74">
        <f t="shared" si="218"/>
        <v>26.11</v>
      </c>
      <c r="M2788" s="74">
        <f t="shared" si="219"/>
        <v>27.93</v>
      </c>
      <c r="N2788" s="74"/>
    </row>
    <row r="2789" spans="1:14" x14ac:dyDescent="0.25">
      <c r="A2789">
        <v>2774</v>
      </c>
      <c r="B2789" s="225">
        <v>37473</v>
      </c>
      <c r="C2789" s="74">
        <v>3.74</v>
      </c>
      <c r="D2789" s="74">
        <v>3.8</v>
      </c>
      <c r="E2789" s="74">
        <v>3.51</v>
      </c>
      <c r="F2789" s="74">
        <v>3.6</v>
      </c>
      <c r="G2789" s="75">
        <v>708600</v>
      </c>
      <c r="H2789" s="74">
        <v>25.2</v>
      </c>
      <c r="I2789" s="81">
        <f t="shared" si="215"/>
        <v>7</v>
      </c>
      <c r="J2789" s="74">
        <f t="shared" si="216"/>
        <v>26.18</v>
      </c>
      <c r="K2789" s="74">
        <f t="shared" si="217"/>
        <v>26.6</v>
      </c>
      <c r="L2789" s="74">
        <f t="shared" si="218"/>
        <v>24.57</v>
      </c>
      <c r="M2789" s="74">
        <f t="shared" si="219"/>
        <v>25.2</v>
      </c>
      <c r="N2789" s="74"/>
    </row>
    <row r="2790" spans="1:14" x14ac:dyDescent="0.25">
      <c r="A2790">
        <v>2775</v>
      </c>
      <c r="B2790" s="225">
        <v>37470</v>
      </c>
      <c r="C2790" s="74">
        <v>3.75</v>
      </c>
      <c r="D2790" s="74">
        <v>3.92</v>
      </c>
      <c r="E2790" s="74">
        <v>3.38</v>
      </c>
      <c r="F2790" s="74">
        <v>3.75</v>
      </c>
      <c r="G2790" s="75">
        <v>1094600</v>
      </c>
      <c r="H2790" s="74">
        <v>26.25</v>
      </c>
      <c r="I2790" s="81">
        <f t="shared" si="215"/>
        <v>7</v>
      </c>
      <c r="J2790" s="74">
        <f t="shared" si="216"/>
        <v>26.25</v>
      </c>
      <c r="K2790" s="74">
        <f t="shared" si="217"/>
        <v>27.44</v>
      </c>
      <c r="L2790" s="74">
        <f t="shared" si="218"/>
        <v>23.66</v>
      </c>
      <c r="M2790" s="74">
        <f t="shared" si="219"/>
        <v>26.25</v>
      </c>
      <c r="N2790" s="74"/>
    </row>
    <row r="2791" spans="1:14" x14ac:dyDescent="0.25">
      <c r="A2791">
        <v>2776</v>
      </c>
      <c r="B2791" s="225">
        <v>37469</v>
      </c>
      <c r="C2791" s="74">
        <v>4.04</v>
      </c>
      <c r="D2791" s="74">
        <v>4.07</v>
      </c>
      <c r="E2791" s="74">
        <v>3.75</v>
      </c>
      <c r="F2791" s="74">
        <v>3.8</v>
      </c>
      <c r="G2791" s="75">
        <v>942200</v>
      </c>
      <c r="H2791" s="74">
        <v>26.6</v>
      </c>
      <c r="I2791" s="81">
        <f t="shared" si="215"/>
        <v>7.0000000000000009</v>
      </c>
      <c r="J2791" s="74">
        <f t="shared" si="216"/>
        <v>28.28</v>
      </c>
      <c r="K2791" s="74">
        <f t="shared" si="217"/>
        <v>28.49</v>
      </c>
      <c r="L2791" s="74">
        <f t="shared" si="218"/>
        <v>26.25</v>
      </c>
      <c r="M2791" s="74">
        <f t="shared" si="219"/>
        <v>26.6</v>
      </c>
      <c r="N2791" s="74"/>
    </row>
    <row r="2792" spans="1:14" x14ac:dyDescent="0.25">
      <c r="A2792">
        <v>2777</v>
      </c>
      <c r="B2792" s="225">
        <v>37468</v>
      </c>
      <c r="C2792" s="74">
        <v>4.16</v>
      </c>
      <c r="D2792" s="74">
        <v>4.3499999999999996</v>
      </c>
      <c r="E2792" s="74">
        <v>3.9</v>
      </c>
      <c r="F2792" s="74">
        <v>4.03</v>
      </c>
      <c r="G2792" s="75">
        <v>1344900</v>
      </c>
      <c r="H2792" s="74">
        <v>28.21</v>
      </c>
      <c r="I2792" s="81">
        <f t="shared" si="215"/>
        <v>7</v>
      </c>
      <c r="J2792" s="74">
        <f t="shared" si="216"/>
        <v>29.12</v>
      </c>
      <c r="K2792" s="74">
        <f t="shared" si="217"/>
        <v>30.45</v>
      </c>
      <c r="L2792" s="74">
        <f t="shared" si="218"/>
        <v>27.3</v>
      </c>
      <c r="M2792" s="74">
        <f t="shared" si="219"/>
        <v>28.21</v>
      </c>
      <c r="N2792" s="74"/>
    </row>
    <row r="2793" spans="1:14" x14ac:dyDescent="0.25">
      <c r="A2793">
        <v>2778</v>
      </c>
      <c r="B2793" s="225">
        <v>37467</v>
      </c>
      <c r="C2793" s="74">
        <v>4.2</v>
      </c>
      <c r="D2793" s="74">
        <v>4.37</v>
      </c>
      <c r="E2793" s="74">
        <v>4.04</v>
      </c>
      <c r="F2793" s="74">
        <v>4.21</v>
      </c>
      <c r="G2793" s="75">
        <v>950500</v>
      </c>
      <c r="H2793" s="74">
        <v>29.47</v>
      </c>
      <c r="I2793" s="81">
        <f t="shared" si="215"/>
        <v>7</v>
      </c>
      <c r="J2793" s="74">
        <f t="shared" si="216"/>
        <v>29.4</v>
      </c>
      <c r="K2793" s="74">
        <f t="shared" si="217"/>
        <v>30.59</v>
      </c>
      <c r="L2793" s="74">
        <f t="shared" si="218"/>
        <v>28.28</v>
      </c>
      <c r="M2793" s="74">
        <f t="shared" si="219"/>
        <v>29.47</v>
      </c>
      <c r="N2793" s="74"/>
    </row>
    <row r="2794" spans="1:14" x14ac:dyDescent="0.25">
      <c r="A2794">
        <v>2779</v>
      </c>
      <c r="B2794" s="225">
        <v>37466</v>
      </c>
      <c r="C2794" s="74">
        <v>4.22</v>
      </c>
      <c r="D2794" s="74">
        <v>4.41</v>
      </c>
      <c r="E2794" s="74">
        <v>4.0599999999999996</v>
      </c>
      <c r="F2794" s="74">
        <v>4.25</v>
      </c>
      <c r="G2794" s="75">
        <v>777800</v>
      </c>
      <c r="H2794" s="74">
        <v>29.75</v>
      </c>
      <c r="I2794" s="81">
        <f t="shared" si="215"/>
        <v>7</v>
      </c>
      <c r="J2794" s="74">
        <f t="shared" si="216"/>
        <v>29.54</v>
      </c>
      <c r="K2794" s="74">
        <f t="shared" si="217"/>
        <v>30.87</v>
      </c>
      <c r="L2794" s="74">
        <f t="shared" si="218"/>
        <v>28.42</v>
      </c>
      <c r="M2794" s="74">
        <f t="shared" si="219"/>
        <v>29.75</v>
      </c>
      <c r="N2794" s="74"/>
    </row>
    <row r="2795" spans="1:14" x14ac:dyDescent="0.25">
      <c r="A2795">
        <v>2780</v>
      </c>
      <c r="B2795" s="225">
        <v>37463</v>
      </c>
      <c r="C2795" s="74">
        <v>4.2300000000000004</v>
      </c>
      <c r="D2795" s="74">
        <v>4.24</v>
      </c>
      <c r="E2795" s="74">
        <v>3.95</v>
      </c>
      <c r="F2795" s="74">
        <v>4.03</v>
      </c>
      <c r="G2795" s="75">
        <v>850600</v>
      </c>
      <c r="H2795" s="74">
        <v>28.21</v>
      </c>
      <c r="I2795" s="81">
        <f t="shared" si="215"/>
        <v>7</v>
      </c>
      <c r="J2795" s="74">
        <f t="shared" si="216"/>
        <v>29.61</v>
      </c>
      <c r="K2795" s="74">
        <f t="shared" si="217"/>
        <v>29.68</v>
      </c>
      <c r="L2795" s="74">
        <f t="shared" si="218"/>
        <v>27.65</v>
      </c>
      <c r="M2795" s="74">
        <f t="shared" si="219"/>
        <v>28.21</v>
      </c>
      <c r="N2795" s="74"/>
    </row>
    <row r="2796" spans="1:14" x14ac:dyDescent="0.25">
      <c r="A2796">
        <v>2781</v>
      </c>
      <c r="B2796" s="225">
        <v>37462</v>
      </c>
      <c r="C2796" s="74">
        <v>4.4400000000000004</v>
      </c>
      <c r="D2796" s="74">
        <v>4.63</v>
      </c>
      <c r="E2796" s="74">
        <v>4.07</v>
      </c>
      <c r="F2796" s="74">
        <v>4.13</v>
      </c>
      <c r="G2796" s="75">
        <v>998600</v>
      </c>
      <c r="H2796" s="74">
        <v>28.91</v>
      </c>
      <c r="I2796" s="81">
        <f t="shared" si="215"/>
        <v>7</v>
      </c>
      <c r="J2796" s="74">
        <f t="shared" si="216"/>
        <v>31.08</v>
      </c>
      <c r="K2796" s="74">
        <f t="shared" si="217"/>
        <v>32.409999999999997</v>
      </c>
      <c r="L2796" s="74">
        <f t="shared" si="218"/>
        <v>28.49</v>
      </c>
      <c r="M2796" s="74">
        <f t="shared" si="219"/>
        <v>28.91</v>
      </c>
      <c r="N2796" s="74"/>
    </row>
    <row r="2797" spans="1:14" x14ac:dyDescent="0.25">
      <c r="A2797">
        <v>2782</v>
      </c>
      <c r="B2797" s="225">
        <v>37461</v>
      </c>
      <c r="C2797" s="74">
        <v>4.21</v>
      </c>
      <c r="D2797" s="74">
        <v>4.84</v>
      </c>
      <c r="E2797" s="74">
        <v>4.0599999999999996</v>
      </c>
      <c r="F2797" s="74">
        <v>4.7</v>
      </c>
      <c r="G2797" s="75">
        <v>1232400</v>
      </c>
      <c r="H2797" s="74">
        <v>32.9</v>
      </c>
      <c r="I2797" s="81">
        <f t="shared" si="215"/>
        <v>6.9999999999999991</v>
      </c>
      <c r="J2797" s="74">
        <f t="shared" si="216"/>
        <v>29.47</v>
      </c>
      <c r="K2797" s="74">
        <f t="shared" si="217"/>
        <v>33.880000000000003</v>
      </c>
      <c r="L2797" s="74">
        <f t="shared" si="218"/>
        <v>28.42</v>
      </c>
      <c r="M2797" s="74">
        <f t="shared" si="219"/>
        <v>32.9</v>
      </c>
      <c r="N2797" s="74"/>
    </row>
    <row r="2798" spans="1:14" x14ac:dyDescent="0.25">
      <c r="A2798">
        <v>2783</v>
      </c>
      <c r="B2798" s="225">
        <v>37460</v>
      </c>
      <c r="C2798" s="74">
        <v>5</v>
      </c>
      <c r="D2798" s="74">
        <v>5.18</v>
      </c>
      <c r="E2798" s="74">
        <v>4.3899999999999997</v>
      </c>
      <c r="F2798" s="74">
        <v>4.43</v>
      </c>
      <c r="G2798" s="75">
        <v>1389000</v>
      </c>
      <c r="H2798" s="74">
        <v>31.01</v>
      </c>
      <c r="I2798" s="81">
        <f t="shared" si="215"/>
        <v>7.0000000000000009</v>
      </c>
      <c r="J2798" s="74">
        <f t="shared" si="216"/>
        <v>35</v>
      </c>
      <c r="K2798" s="74">
        <f t="shared" si="217"/>
        <v>36.26</v>
      </c>
      <c r="L2798" s="74">
        <f t="shared" si="218"/>
        <v>30.73</v>
      </c>
      <c r="M2798" s="74">
        <f t="shared" si="219"/>
        <v>31.01</v>
      </c>
      <c r="N2798" s="74"/>
    </row>
    <row r="2799" spans="1:14" x14ac:dyDescent="0.25">
      <c r="A2799">
        <v>2784</v>
      </c>
      <c r="B2799" s="225">
        <v>37459</v>
      </c>
      <c r="C2799" s="74">
        <v>5.19</v>
      </c>
      <c r="D2799" s="74">
        <v>5.44</v>
      </c>
      <c r="E2799" s="74">
        <v>4.79</v>
      </c>
      <c r="F2799" s="74">
        <v>4.9800000000000004</v>
      </c>
      <c r="G2799" s="75">
        <v>1362000</v>
      </c>
      <c r="H2799" s="74">
        <v>34.86</v>
      </c>
      <c r="I2799" s="81">
        <f t="shared" si="215"/>
        <v>6.9999999999999991</v>
      </c>
      <c r="J2799" s="74">
        <f t="shared" si="216"/>
        <v>36.33</v>
      </c>
      <c r="K2799" s="74">
        <f t="shared" si="217"/>
        <v>38.08</v>
      </c>
      <c r="L2799" s="74">
        <f t="shared" si="218"/>
        <v>33.53</v>
      </c>
      <c r="M2799" s="74">
        <f t="shared" si="219"/>
        <v>34.86</v>
      </c>
      <c r="N2799" s="74"/>
    </row>
    <row r="2800" spans="1:14" x14ac:dyDescent="0.25">
      <c r="A2800">
        <v>2785</v>
      </c>
      <c r="B2800" s="225">
        <v>37456</v>
      </c>
      <c r="C2800" s="74">
        <v>5.3</v>
      </c>
      <c r="D2800" s="74">
        <v>5.75</v>
      </c>
      <c r="E2800" s="74">
        <v>5.05</v>
      </c>
      <c r="F2800" s="74">
        <v>5.18</v>
      </c>
      <c r="G2800" s="75">
        <v>1651800</v>
      </c>
      <c r="H2800" s="74">
        <v>36.26</v>
      </c>
      <c r="I2800" s="81">
        <f t="shared" si="215"/>
        <v>7</v>
      </c>
      <c r="J2800" s="74">
        <f t="shared" si="216"/>
        <v>37.1</v>
      </c>
      <c r="K2800" s="74">
        <f t="shared" si="217"/>
        <v>40.25</v>
      </c>
      <c r="L2800" s="74">
        <f t="shared" si="218"/>
        <v>35.35</v>
      </c>
      <c r="M2800" s="74">
        <f t="shared" si="219"/>
        <v>36.26</v>
      </c>
      <c r="N2800" s="74"/>
    </row>
    <row r="2801" spans="1:14" x14ac:dyDescent="0.25">
      <c r="A2801">
        <v>2786</v>
      </c>
      <c r="B2801" s="225">
        <v>37455</v>
      </c>
      <c r="C2801" s="74">
        <v>5.95</v>
      </c>
      <c r="D2801" s="74">
        <v>5.98</v>
      </c>
      <c r="E2801" s="74">
        <v>5.4</v>
      </c>
      <c r="F2801" s="74">
        <v>5.55</v>
      </c>
      <c r="G2801" s="75">
        <v>1506100</v>
      </c>
      <c r="H2801" s="74">
        <v>38.85</v>
      </c>
      <c r="I2801" s="81">
        <f t="shared" si="215"/>
        <v>7.0000000000000009</v>
      </c>
      <c r="J2801" s="74">
        <f t="shared" si="216"/>
        <v>41.65</v>
      </c>
      <c r="K2801" s="74">
        <f t="shared" si="217"/>
        <v>41.86</v>
      </c>
      <c r="L2801" s="74">
        <f t="shared" si="218"/>
        <v>37.799999999999997</v>
      </c>
      <c r="M2801" s="74">
        <f t="shared" si="219"/>
        <v>38.85</v>
      </c>
      <c r="N2801" s="74"/>
    </row>
    <row r="2802" spans="1:14" x14ac:dyDescent="0.25">
      <c r="A2802">
        <v>2787</v>
      </c>
      <c r="B2802" s="225">
        <v>37454</v>
      </c>
      <c r="C2802" s="74">
        <v>6.29</v>
      </c>
      <c r="D2802" s="74">
        <v>6.35</v>
      </c>
      <c r="E2802" s="74">
        <v>5.82</v>
      </c>
      <c r="F2802" s="74">
        <v>5.99</v>
      </c>
      <c r="G2802" s="75">
        <v>1104300</v>
      </c>
      <c r="H2802" s="74">
        <v>41.93</v>
      </c>
      <c r="I2802" s="81">
        <f t="shared" si="215"/>
        <v>7</v>
      </c>
      <c r="J2802" s="74">
        <f t="shared" si="216"/>
        <v>44.03</v>
      </c>
      <c r="K2802" s="74">
        <f t="shared" si="217"/>
        <v>44.45</v>
      </c>
      <c r="L2802" s="74">
        <f t="shared" si="218"/>
        <v>40.74</v>
      </c>
      <c r="M2802" s="74">
        <f t="shared" si="219"/>
        <v>41.93</v>
      </c>
      <c r="N2802" s="74"/>
    </row>
    <row r="2803" spans="1:14" x14ac:dyDescent="0.25">
      <c r="A2803">
        <v>2788</v>
      </c>
      <c r="B2803" s="225">
        <v>37453</v>
      </c>
      <c r="C2803" s="74">
        <v>5.95</v>
      </c>
      <c r="D2803" s="74">
        <v>6.42</v>
      </c>
      <c r="E2803" s="74">
        <v>5.87</v>
      </c>
      <c r="F2803" s="74">
        <v>6</v>
      </c>
      <c r="G2803" s="75">
        <v>1883500</v>
      </c>
      <c r="H2803" s="74">
        <v>42</v>
      </c>
      <c r="I2803" s="81">
        <f t="shared" si="215"/>
        <v>7</v>
      </c>
      <c r="J2803" s="74">
        <f t="shared" si="216"/>
        <v>41.65</v>
      </c>
      <c r="K2803" s="74">
        <f t="shared" si="217"/>
        <v>44.94</v>
      </c>
      <c r="L2803" s="74">
        <f t="shared" si="218"/>
        <v>41.09</v>
      </c>
      <c r="M2803" s="74">
        <f t="shared" si="219"/>
        <v>42</v>
      </c>
      <c r="N2803" s="74"/>
    </row>
    <row r="2804" spans="1:14" x14ac:dyDescent="0.25">
      <c r="A2804">
        <v>2789</v>
      </c>
      <c r="B2804" s="225">
        <v>37452</v>
      </c>
      <c r="C2804" s="74">
        <v>5.49</v>
      </c>
      <c r="D2804" s="74">
        <v>6.1</v>
      </c>
      <c r="E2804" s="74">
        <v>5.31</v>
      </c>
      <c r="F2804" s="74">
        <v>6.06</v>
      </c>
      <c r="G2804" s="75">
        <v>1195300</v>
      </c>
      <c r="H2804" s="74">
        <v>42.42</v>
      </c>
      <c r="I2804" s="81">
        <f t="shared" si="215"/>
        <v>7.0000000000000009</v>
      </c>
      <c r="J2804" s="74">
        <f t="shared" si="216"/>
        <v>38.43</v>
      </c>
      <c r="K2804" s="74">
        <f t="shared" si="217"/>
        <v>42.7</v>
      </c>
      <c r="L2804" s="74">
        <f t="shared" si="218"/>
        <v>37.17</v>
      </c>
      <c r="M2804" s="74">
        <f t="shared" si="219"/>
        <v>42.42</v>
      </c>
      <c r="N2804" s="74"/>
    </row>
    <row r="2805" spans="1:14" x14ac:dyDescent="0.25">
      <c r="A2805">
        <v>2790</v>
      </c>
      <c r="B2805" s="225">
        <v>37449</v>
      </c>
      <c r="C2805" s="74">
        <v>5.66</v>
      </c>
      <c r="D2805" s="74">
        <v>5.75</v>
      </c>
      <c r="E2805" s="74">
        <v>5.28</v>
      </c>
      <c r="F2805" s="74">
        <v>5.56</v>
      </c>
      <c r="G2805" s="75">
        <v>1746300</v>
      </c>
      <c r="H2805" s="74">
        <v>38.92</v>
      </c>
      <c r="I2805" s="81">
        <f t="shared" si="215"/>
        <v>7.0000000000000009</v>
      </c>
      <c r="J2805" s="74">
        <f t="shared" si="216"/>
        <v>39.619999999999997</v>
      </c>
      <c r="K2805" s="74">
        <f t="shared" si="217"/>
        <v>40.25</v>
      </c>
      <c r="L2805" s="74">
        <f t="shared" si="218"/>
        <v>36.96</v>
      </c>
      <c r="M2805" s="74">
        <f t="shared" si="219"/>
        <v>38.92</v>
      </c>
      <c r="N2805" s="74"/>
    </row>
    <row r="2806" spans="1:14" x14ac:dyDescent="0.25">
      <c r="A2806">
        <v>2791</v>
      </c>
      <c r="B2806" s="225">
        <v>37448</v>
      </c>
      <c r="C2806" s="74">
        <v>4.8499999999999996</v>
      </c>
      <c r="D2806" s="74">
        <v>5.51</v>
      </c>
      <c r="E2806" s="74">
        <v>4.75</v>
      </c>
      <c r="F2806" s="74">
        <v>5.39</v>
      </c>
      <c r="G2806" s="75">
        <v>1382700</v>
      </c>
      <c r="H2806" s="74">
        <v>37.729999999999997</v>
      </c>
      <c r="I2806" s="81">
        <f t="shared" si="215"/>
        <v>7</v>
      </c>
      <c r="J2806" s="74">
        <f t="shared" si="216"/>
        <v>33.950000000000003</v>
      </c>
      <c r="K2806" s="74">
        <f t="shared" si="217"/>
        <v>38.57</v>
      </c>
      <c r="L2806" s="74">
        <f t="shared" si="218"/>
        <v>33.25</v>
      </c>
      <c r="M2806" s="74">
        <f t="shared" si="219"/>
        <v>37.729999999999997</v>
      </c>
      <c r="N2806" s="74"/>
    </row>
    <row r="2807" spans="1:14" x14ac:dyDescent="0.25">
      <c r="A2807">
        <v>2792</v>
      </c>
      <c r="B2807" s="225">
        <v>37447</v>
      </c>
      <c r="C2807" s="74">
        <v>5.18</v>
      </c>
      <c r="D2807" s="74">
        <v>5.18</v>
      </c>
      <c r="E2807" s="74">
        <v>4.8099999999999996</v>
      </c>
      <c r="F2807" s="74">
        <v>4.88</v>
      </c>
      <c r="G2807" s="75">
        <v>806900</v>
      </c>
      <c r="H2807" s="74">
        <v>34.159999999999997</v>
      </c>
      <c r="I2807" s="81">
        <f t="shared" si="215"/>
        <v>6.9999999999999991</v>
      </c>
      <c r="J2807" s="74">
        <f t="shared" si="216"/>
        <v>36.26</v>
      </c>
      <c r="K2807" s="74">
        <f t="shared" si="217"/>
        <v>36.26</v>
      </c>
      <c r="L2807" s="74">
        <f t="shared" si="218"/>
        <v>33.67</v>
      </c>
      <c r="M2807" s="74">
        <f t="shared" si="219"/>
        <v>34.159999999999997</v>
      </c>
      <c r="N2807" s="74"/>
    </row>
    <row r="2808" spans="1:14" x14ac:dyDescent="0.25">
      <c r="A2808">
        <v>2793</v>
      </c>
      <c r="B2808" s="225">
        <v>37446</v>
      </c>
      <c r="C2808" s="74">
        <v>4.8600000000000003</v>
      </c>
      <c r="D2808" s="74">
        <v>5.22</v>
      </c>
      <c r="E2808" s="74">
        <v>4.74</v>
      </c>
      <c r="F2808" s="74">
        <v>4.88</v>
      </c>
      <c r="G2808" s="75">
        <v>1153600</v>
      </c>
      <c r="H2808" s="74">
        <v>34.159999999999997</v>
      </c>
      <c r="I2808" s="81">
        <f t="shared" si="215"/>
        <v>6.9999999999999991</v>
      </c>
      <c r="J2808" s="74">
        <f t="shared" si="216"/>
        <v>34.020000000000003</v>
      </c>
      <c r="K2808" s="74">
        <f t="shared" si="217"/>
        <v>36.54</v>
      </c>
      <c r="L2808" s="74">
        <f t="shared" si="218"/>
        <v>33.18</v>
      </c>
      <c r="M2808" s="74">
        <f t="shared" si="219"/>
        <v>34.159999999999997</v>
      </c>
      <c r="N2808" s="74"/>
    </row>
    <row r="2809" spans="1:14" x14ac:dyDescent="0.25">
      <c r="A2809">
        <v>2794</v>
      </c>
      <c r="B2809" s="225">
        <v>37445</v>
      </c>
      <c r="C2809" s="74">
        <v>4.72</v>
      </c>
      <c r="D2809" s="74">
        <v>5.24</v>
      </c>
      <c r="E2809" s="74">
        <v>4.5999999999999996</v>
      </c>
      <c r="F2809" s="74">
        <v>4.7699999999999996</v>
      </c>
      <c r="G2809" s="75">
        <v>1397200</v>
      </c>
      <c r="H2809" s="74">
        <v>33.39</v>
      </c>
      <c r="I2809" s="81">
        <f t="shared" si="215"/>
        <v>7.0000000000000009</v>
      </c>
      <c r="J2809" s="74">
        <f t="shared" si="216"/>
        <v>33.04</v>
      </c>
      <c r="K2809" s="74">
        <f t="shared" si="217"/>
        <v>36.68</v>
      </c>
      <c r="L2809" s="74">
        <f t="shared" si="218"/>
        <v>32.200000000000003</v>
      </c>
      <c r="M2809" s="74">
        <f t="shared" si="219"/>
        <v>33.39</v>
      </c>
      <c r="N2809" s="74"/>
    </row>
    <row r="2810" spans="1:14" x14ac:dyDescent="0.25">
      <c r="A2810">
        <v>2795</v>
      </c>
      <c r="B2810" s="225">
        <v>37442</v>
      </c>
      <c r="C2810" s="74">
        <v>4.1900000000000004</v>
      </c>
      <c r="D2810" s="74">
        <v>4.68</v>
      </c>
      <c r="E2810" s="74">
        <v>4.0999999999999996</v>
      </c>
      <c r="F2810" s="74">
        <v>4.6399999999999997</v>
      </c>
      <c r="G2810" s="75">
        <v>429300</v>
      </c>
      <c r="H2810" s="74">
        <v>32.479999999999997</v>
      </c>
      <c r="I2810" s="81">
        <f t="shared" si="215"/>
        <v>7</v>
      </c>
      <c r="J2810" s="74">
        <f t="shared" si="216"/>
        <v>29.33</v>
      </c>
      <c r="K2810" s="74">
        <f t="shared" si="217"/>
        <v>32.76</v>
      </c>
      <c r="L2810" s="74">
        <f t="shared" si="218"/>
        <v>28.7</v>
      </c>
      <c r="M2810" s="74">
        <f t="shared" si="219"/>
        <v>32.479999999999997</v>
      </c>
      <c r="N2810" s="74"/>
    </row>
    <row r="2811" spans="1:14" x14ac:dyDescent="0.25">
      <c r="A2811">
        <v>2796</v>
      </c>
      <c r="B2811" s="225">
        <v>37440</v>
      </c>
      <c r="C2811" s="74">
        <v>4.16</v>
      </c>
      <c r="D2811" s="74">
        <v>4.22</v>
      </c>
      <c r="E2811" s="74">
        <v>3.85</v>
      </c>
      <c r="F2811" s="74">
        <v>4.17</v>
      </c>
      <c r="G2811" s="75">
        <v>795300</v>
      </c>
      <c r="H2811" s="74">
        <v>29.19</v>
      </c>
      <c r="I2811" s="81">
        <f t="shared" si="215"/>
        <v>7</v>
      </c>
      <c r="J2811" s="74">
        <f t="shared" si="216"/>
        <v>29.12</v>
      </c>
      <c r="K2811" s="74">
        <f t="shared" si="217"/>
        <v>29.54</v>
      </c>
      <c r="L2811" s="74">
        <f t="shared" si="218"/>
        <v>26.95</v>
      </c>
      <c r="M2811" s="74">
        <f t="shared" si="219"/>
        <v>29.19</v>
      </c>
      <c r="N2811" s="74"/>
    </row>
    <row r="2812" spans="1:14" x14ac:dyDescent="0.25">
      <c r="A2812">
        <v>2797</v>
      </c>
      <c r="B2812" s="225">
        <v>37439</v>
      </c>
      <c r="C2812" s="74">
        <v>4.16</v>
      </c>
      <c r="D2812" s="74">
        <v>4.41</v>
      </c>
      <c r="E2812" s="74">
        <v>4.0199999999999996</v>
      </c>
      <c r="F2812" s="74">
        <v>4.13</v>
      </c>
      <c r="G2812" s="75">
        <v>2102500</v>
      </c>
      <c r="H2812" s="74">
        <v>28.91</v>
      </c>
      <c r="I2812" s="81">
        <f t="shared" si="215"/>
        <v>7</v>
      </c>
      <c r="J2812" s="74">
        <f t="shared" si="216"/>
        <v>29.12</v>
      </c>
      <c r="K2812" s="74">
        <f t="shared" si="217"/>
        <v>30.87</v>
      </c>
      <c r="L2812" s="74">
        <f t="shared" si="218"/>
        <v>28.14</v>
      </c>
      <c r="M2812" s="74">
        <f t="shared" si="219"/>
        <v>28.91</v>
      </c>
      <c r="N2812" s="74"/>
    </row>
    <row r="2813" spans="1:14" x14ac:dyDescent="0.25">
      <c r="A2813">
        <v>2798</v>
      </c>
      <c r="B2813" s="225">
        <v>37438</v>
      </c>
      <c r="C2813" s="74">
        <v>4.25</v>
      </c>
      <c r="D2813" s="74">
        <v>4.5</v>
      </c>
      <c r="E2813" s="74">
        <v>4.07</v>
      </c>
      <c r="F2813" s="74">
        <v>4.12</v>
      </c>
      <c r="G2813" s="75">
        <v>854600</v>
      </c>
      <c r="H2813" s="74">
        <v>28.84</v>
      </c>
      <c r="I2813" s="81">
        <f t="shared" si="215"/>
        <v>7</v>
      </c>
      <c r="J2813" s="74">
        <f t="shared" si="216"/>
        <v>29.75</v>
      </c>
      <c r="K2813" s="74">
        <f t="shared" si="217"/>
        <v>31.5</v>
      </c>
      <c r="L2813" s="74">
        <f t="shared" si="218"/>
        <v>28.49</v>
      </c>
      <c r="M2813" s="74">
        <f t="shared" si="219"/>
        <v>28.84</v>
      </c>
      <c r="N2813" s="74"/>
    </row>
    <row r="2814" spans="1:14" x14ac:dyDescent="0.25">
      <c r="A2814">
        <v>2799</v>
      </c>
      <c r="B2814" s="225">
        <v>37435</v>
      </c>
      <c r="C2814" s="74">
        <v>4.2</v>
      </c>
      <c r="D2814" s="74">
        <v>4.55</v>
      </c>
      <c r="E2814" s="74">
        <v>4.0599999999999996</v>
      </c>
      <c r="F2814" s="74">
        <v>4.1900000000000004</v>
      </c>
      <c r="G2814" s="75">
        <v>1397800</v>
      </c>
      <c r="H2814" s="74">
        <v>29.33</v>
      </c>
      <c r="I2814" s="81">
        <f t="shared" si="215"/>
        <v>6.9999999999999991</v>
      </c>
      <c r="J2814" s="74">
        <f t="shared" si="216"/>
        <v>29.4</v>
      </c>
      <c r="K2814" s="74">
        <f t="shared" si="217"/>
        <v>31.85</v>
      </c>
      <c r="L2814" s="74">
        <f t="shared" si="218"/>
        <v>28.42</v>
      </c>
      <c r="M2814" s="74">
        <f t="shared" si="219"/>
        <v>29.33</v>
      </c>
      <c r="N2814" s="74"/>
    </row>
    <row r="2815" spans="1:14" x14ac:dyDescent="0.25">
      <c r="A2815">
        <v>2800</v>
      </c>
      <c r="B2815" s="225">
        <v>37434</v>
      </c>
      <c r="C2815" s="74">
        <v>3.87</v>
      </c>
      <c r="D2815" s="74">
        <v>4.25</v>
      </c>
      <c r="E2815" s="74">
        <v>3.81</v>
      </c>
      <c r="F2815" s="74">
        <v>4.22</v>
      </c>
      <c r="G2815" s="75">
        <v>1765500</v>
      </c>
      <c r="H2815" s="74">
        <v>29.54</v>
      </c>
      <c r="I2815" s="81">
        <f t="shared" si="215"/>
        <v>7</v>
      </c>
      <c r="J2815" s="74">
        <f t="shared" si="216"/>
        <v>27.09</v>
      </c>
      <c r="K2815" s="74">
        <f t="shared" si="217"/>
        <v>29.75</v>
      </c>
      <c r="L2815" s="74">
        <f t="shared" si="218"/>
        <v>26.67</v>
      </c>
      <c r="M2815" s="74">
        <f t="shared" si="219"/>
        <v>29.54</v>
      </c>
      <c r="N2815" s="74"/>
    </row>
    <row r="2816" spans="1:14" x14ac:dyDescent="0.25">
      <c r="A2816">
        <v>2801</v>
      </c>
      <c r="B2816" s="225">
        <v>37433</v>
      </c>
      <c r="C2816" s="74">
        <v>3.72</v>
      </c>
      <c r="D2816" s="74">
        <v>3.88</v>
      </c>
      <c r="E2816" s="74">
        <v>3.6</v>
      </c>
      <c r="F2816" s="74">
        <v>3.73</v>
      </c>
      <c r="G2816" s="75">
        <v>1358300</v>
      </c>
      <c r="H2816" s="74">
        <v>26.11</v>
      </c>
      <c r="I2816" s="81">
        <f t="shared" si="215"/>
        <v>7</v>
      </c>
      <c r="J2816" s="74">
        <f t="shared" si="216"/>
        <v>26.04</v>
      </c>
      <c r="K2816" s="74">
        <f t="shared" si="217"/>
        <v>27.16</v>
      </c>
      <c r="L2816" s="74">
        <f t="shared" si="218"/>
        <v>25.2</v>
      </c>
      <c r="M2816" s="74">
        <f t="shared" si="219"/>
        <v>26.11</v>
      </c>
      <c r="N2816" s="74"/>
    </row>
    <row r="2817" spans="1:14" x14ac:dyDescent="0.25">
      <c r="A2817">
        <v>2802</v>
      </c>
      <c r="B2817" s="225">
        <v>37432</v>
      </c>
      <c r="C2817" s="74">
        <v>4.24</v>
      </c>
      <c r="D2817" s="74">
        <v>4.25</v>
      </c>
      <c r="E2817" s="74">
        <v>3.82</v>
      </c>
      <c r="F2817" s="74">
        <v>3.85</v>
      </c>
      <c r="G2817" s="75">
        <v>1112500</v>
      </c>
      <c r="H2817" s="74">
        <v>26.95</v>
      </c>
      <c r="I2817" s="81">
        <f t="shared" si="215"/>
        <v>7</v>
      </c>
      <c r="J2817" s="74">
        <f t="shared" si="216"/>
        <v>29.68</v>
      </c>
      <c r="K2817" s="74">
        <f t="shared" si="217"/>
        <v>29.75</v>
      </c>
      <c r="L2817" s="74">
        <f t="shared" si="218"/>
        <v>26.74</v>
      </c>
      <c r="M2817" s="74">
        <f t="shared" si="219"/>
        <v>26.95</v>
      </c>
      <c r="N2817" s="74"/>
    </row>
    <row r="2818" spans="1:14" x14ac:dyDescent="0.25">
      <c r="A2818">
        <v>2803</v>
      </c>
      <c r="B2818" s="225">
        <v>37431</v>
      </c>
      <c r="C2818" s="74">
        <v>3.94</v>
      </c>
      <c r="D2818" s="74">
        <v>4.24</v>
      </c>
      <c r="E2818" s="74">
        <v>3.78</v>
      </c>
      <c r="F2818" s="74">
        <v>4.1100000000000003</v>
      </c>
      <c r="G2818" s="75">
        <v>1977800</v>
      </c>
      <c r="H2818" s="74">
        <v>28.77</v>
      </c>
      <c r="I2818" s="81">
        <f t="shared" si="215"/>
        <v>6.9999999999999991</v>
      </c>
      <c r="J2818" s="74">
        <f t="shared" si="216"/>
        <v>27.58</v>
      </c>
      <c r="K2818" s="74">
        <f t="shared" si="217"/>
        <v>29.68</v>
      </c>
      <c r="L2818" s="74">
        <f t="shared" si="218"/>
        <v>26.46</v>
      </c>
      <c r="M2818" s="74">
        <f t="shared" si="219"/>
        <v>28.77</v>
      </c>
      <c r="N2818" s="74"/>
    </row>
    <row r="2819" spans="1:14" x14ac:dyDescent="0.25">
      <c r="A2819">
        <v>2804</v>
      </c>
      <c r="B2819" s="225">
        <v>37428</v>
      </c>
      <c r="C2819" s="74">
        <v>3.78</v>
      </c>
      <c r="D2819" s="74">
        <v>4</v>
      </c>
      <c r="E2819" s="74">
        <v>3.78</v>
      </c>
      <c r="F2819" s="74">
        <v>3.95</v>
      </c>
      <c r="G2819" s="75">
        <v>2434000</v>
      </c>
      <c r="H2819" s="74">
        <v>27.65</v>
      </c>
      <c r="I2819" s="81">
        <f t="shared" si="215"/>
        <v>6.9999999999999991</v>
      </c>
      <c r="J2819" s="74">
        <f t="shared" si="216"/>
        <v>26.46</v>
      </c>
      <c r="K2819" s="74">
        <f t="shared" si="217"/>
        <v>28</v>
      </c>
      <c r="L2819" s="74">
        <f t="shared" si="218"/>
        <v>26.46</v>
      </c>
      <c r="M2819" s="74">
        <f t="shared" si="219"/>
        <v>27.65</v>
      </c>
      <c r="N2819" s="74"/>
    </row>
    <row r="2820" spans="1:14" x14ac:dyDescent="0.25">
      <c r="A2820">
        <v>2805</v>
      </c>
      <c r="B2820" s="225">
        <v>37427</v>
      </c>
      <c r="C2820" s="74">
        <v>3.98</v>
      </c>
      <c r="D2820" s="74">
        <v>4.04</v>
      </c>
      <c r="E2820" s="74">
        <v>3.8</v>
      </c>
      <c r="F2820" s="74">
        <v>3.84</v>
      </c>
      <c r="G2820" s="75">
        <v>1510700</v>
      </c>
      <c r="H2820" s="74">
        <v>26.88</v>
      </c>
      <c r="I2820" s="81">
        <f t="shared" si="215"/>
        <v>7</v>
      </c>
      <c r="J2820" s="74">
        <f t="shared" si="216"/>
        <v>27.86</v>
      </c>
      <c r="K2820" s="74">
        <f t="shared" si="217"/>
        <v>28.28</v>
      </c>
      <c r="L2820" s="74">
        <f t="shared" si="218"/>
        <v>26.6</v>
      </c>
      <c r="M2820" s="74">
        <f t="shared" si="219"/>
        <v>26.88</v>
      </c>
      <c r="N2820" s="74"/>
    </row>
    <row r="2821" spans="1:14" x14ac:dyDescent="0.25">
      <c r="A2821">
        <v>2806</v>
      </c>
      <c r="B2821" s="225">
        <v>37426</v>
      </c>
      <c r="C2821" s="74">
        <v>4.1100000000000003</v>
      </c>
      <c r="D2821" s="74">
        <v>4.1500000000000004</v>
      </c>
      <c r="E2821" s="74">
        <v>3.9</v>
      </c>
      <c r="F2821" s="74">
        <v>3.96</v>
      </c>
      <c r="G2821" s="75">
        <v>3274100</v>
      </c>
      <c r="H2821" s="74">
        <v>27.72</v>
      </c>
      <c r="I2821" s="81">
        <f t="shared" si="215"/>
        <v>7</v>
      </c>
      <c r="J2821" s="74">
        <f t="shared" si="216"/>
        <v>28.77</v>
      </c>
      <c r="K2821" s="74">
        <f t="shared" si="217"/>
        <v>29.05</v>
      </c>
      <c r="L2821" s="74">
        <f t="shared" si="218"/>
        <v>27.3</v>
      </c>
      <c r="M2821" s="74">
        <f t="shared" si="219"/>
        <v>27.72</v>
      </c>
      <c r="N2821" s="74"/>
    </row>
    <row r="2822" spans="1:14" x14ac:dyDescent="0.25">
      <c r="A2822">
        <v>2807</v>
      </c>
      <c r="B2822" s="225">
        <v>37425</v>
      </c>
      <c r="C2822" s="74">
        <v>4.75</v>
      </c>
      <c r="D2822" s="74">
        <v>4.78</v>
      </c>
      <c r="E2822" s="74">
        <v>4.3499999999999996</v>
      </c>
      <c r="F2822" s="74">
        <v>4.4000000000000004</v>
      </c>
      <c r="G2822" s="75">
        <v>1242600</v>
      </c>
      <c r="H2822" s="74">
        <v>30.8</v>
      </c>
      <c r="I2822" s="81">
        <f t="shared" si="215"/>
        <v>7</v>
      </c>
      <c r="J2822" s="74">
        <f t="shared" si="216"/>
        <v>33.25</v>
      </c>
      <c r="K2822" s="74">
        <f t="shared" si="217"/>
        <v>33.46</v>
      </c>
      <c r="L2822" s="74">
        <f t="shared" si="218"/>
        <v>30.45</v>
      </c>
      <c r="M2822" s="74">
        <f t="shared" si="219"/>
        <v>30.8</v>
      </c>
      <c r="N2822" s="74"/>
    </row>
    <row r="2823" spans="1:14" x14ac:dyDescent="0.25">
      <c r="A2823">
        <v>2808</v>
      </c>
      <c r="B2823" s="225">
        <v>37424</v>
      </c>
      <c r="C2823" s="74">
        <v>4.33</v>
      </c>
      <c r="D2823" s="74">
        <v>4.9800000000000004</v>
      </c>
      <c r="E2823" s="74">
        <v>4.29</v>
      </c>
      <c r="F2823" s="74">
        <v>4.8</v>
      </c>
      <c r="G2823" s="75">
        <v>1147000</v>
      </c>
      <c r="H2823" s="74">
        <v>33.6</v>
      </c>
      <c r="I2823" s="81">
        <f t="shared" si="215"/>
        <v>7.0000000000000009</v>
      </c>
      <c r="J2823" s="74">
        <f t="shared" si="216"/>
        <v>30.31</v>
      </c>
      <c r="K2823" s="74">
        <f t="shared" si="217"/>
        <v>34.86</v>
      </c>
      <c r="L2823" s="74">
        <f t="shared" si="218"/>
        <v>30.03</v>
      </c>
      <c r="M2823" s="74">
        <f t="shared" si="219"/>
        <v>33.6</v>
      </c>
      <c r="N2823" s="74"/>
    </row>
    <row r="2824" spans="1:14" x14ac:dyDescent="0.25">
      <c r="A2824">
        <v>2809</v>
      </c>
      <c r="B2824" s="225">
        <v>37421</v>
      </c>
      <c r="C2824" s="74">
        <v>4.22</v>
      </c>
      <c r="D2824" s="74">
        <v>4.49</v>
      </c>
      <c r="E2824" s="74">
        <v>4.1500000000000004</v>
      </c>
      <c r="F2824" s="74">
        <v>4.2300000000000004</v>
      </c>
      <c r="G2824" s="75">
        <v>1144500</v>
      </c>
      <c r="H2824" s="74">
        <v>29.61</v>
      </c>
      <c r="I2824" s="81">
        <f t="shared" si="215"/>
        <v>6.9999999999999991</v>
      </c>
      <c r="J2824" s="74">
        <f t="shared" si="216"/>
        <v>29.54</v>
      </c>
      <c r="K2824" s="74">
        <f t="shared" si="217"/>
        <v>31.43</v>
      </c>
      <c r="L2824" s="74">
        <f t="shared" si="218"/>
        <v>29.05</v>
      </c>
      <c r="M2824" s="74">
        <f t="shared" si="219"/>
        <v>29.61</v>
      </c>
      <c r="N2824" s="74"/>
    </row>
    <row r="2825" spans="1:14" x14ac:dyDescent="0.25">
      <c r="A2825">
        <v>2810</v>
      </c>
      <c r="B2825" s="225">
        <v>37420</v>
      </c>
      <c r="C2825" s="74">
        <v>4.2</v>
      </c>
      <c r="D2825" s="74">
        <v>4.62</v>
      </c>
      <c r="E2825" s="74">
        <v>4.1500000000000004</v>
      </c>
      <c r="F2825" s="74">
        <v>4.37</v>
      </c>
      <c r="G2825" s="75">
        <v>965200</v>
      </c>
      <c r="H2825" s="74">
        <v>30.59</v>
      </c>
      <c r="I2825" s="81">
        <f t="shared" si="215"/>
        <v>7</v>
      </c>
      <c r="J2825" s="74">
        <f t="shared" si="216"/>
        <v>29.4</v>
      </c>
      <c r="K2825" s="74">
        <f t="shared" si="217"/>
        <v>32.340000000000003</v>
      </c>
      <c r="L2825" s="74">
        <f t="shared" si="218"/>
        <v>29.05</v>
      </c>
      <c r="M2825" s="74">
        <f t="shared" si="219"/>
        <v>30.59</v>
      </c>
      <c r="N2825" s="74"/>
    </row>
    <row r="2826" spans="1:14" x14ac:dyDescent="0.25">
      <c r="A2826">
        <v>2811</v>
      </c>
      <c r="B2826" s="225">
        <v>37419</v>
      </c>
      <c r="C2826" s="74">
        <v>4.53</v>
      </c>
      <c r="D2826" s="74">
        <v>4.72</v>
      </c>
      <c r="E2826" s="74">
        <v>4.2</v>
      </c>
      <c r="F2826" s="74">
        <v>4.28</v>
      </c>
      <c r="G2826" s="75">
        <v>1491000</v>
      </c>
      <c r="H2826" s="74">
        <v>29.96</v>
      </c>
      <c r="I2826" s="81">
        <f t="shared" si="215"/>
        <v>7</v>
      </c>
      <c r="J2826" s="74">
        <f t="shared" si="216"/>
        <v>31.71</v>
      </c>
      <c r="K2826" s="74">
        <f t="shared" si="217"/>
        <v>33.04</v>
      </c>
      <c r="L2826" s="74">
        <f t="shared" si="218"/>
        <v>29.4</v>
      </c>
      <c r="M2826" s="74">
        <f t="shared" si="219"/>
        <v>29.96</v>
      </c>
      <c r="N2826" s="74"/>
    </row>
    <row r="2827" spans="1:14" x14ac:dyDescent="0.25">
      <c r="A2827">
        <v>2812</v>
      </c>
      <c r="B2827" s="225">
        <v>37418</v>
      </c>
      <c r="C2827" s="74">
        <v>5.0999999999999996</v>
      </c>
      <c r="D2827" s="74">
        <v>5.16</v>
      </c>
      <c r="E2827" s="74">
        <v>4.55</v>
      </c>
      <c r="F2827" s="74">
        <v>4.62</v>
      </c>
      <c r="G2827" s="75">
        <v>894800</v>
      </c>
      <c r="H2827" s="74">
        <v>32.340000000000003</v>
      </c>
      <c r="I2827" s="81">
        <f t="shared" si="215"/>
        <v>7.0000000000000009</v>
      </c>
      <c r="J2827" s="74">
        <f t="shared" si="216"/>
        <v>35.700000000000003</v>
      </c>
      <c r="K2827" s="74">
        <f t="shared" si="217"/>
        <v>36.119999999999997</v>
      </c>
      <c r="L2827" s="74">
        <f t="shared" si="218"/>
        <v>31.85</v>
      </c>
      <c r="M2827" s="74">
        <f t="shared" si="219"/>
        <v>32.340000000000003</v>
      </c>
      <c r="N2827" s="74"/>
    </row>
    <row r="2828" spans="1:14" x14ac:dyDescent="0.25">
      <c r="A2828">
        <v>2813</v>
      </c>
      <c r="B2828" s="225">
        <v>37417</v>
      </c>
      <c r="C2828" s="74">
        <v>5.18</v>
      </c>
      <c r="D2828" s="74">
        <v>5.25</v>
      </c>
      <c r="E2828" s="74">
        <v>4.91</v>
      </c>
      <c r="F2828" s="74">
        <v>4.97</v>
      </c>
      <c r="G2828" s="75">
        <v>717300</v>
      </c>
      <c r="H2828" s="74">
        <v>34.79</v>
      </c>
      <c r="I2828" s="81">
        <f t="shared" si="215"/>
        <v>7</v>
      </c>
      <c r="J2828" s="74">
        <f t="shared" si="216"/>
        <v>36.26</v>
      </c>
      <c r="K2828" s="74">
        <f t="shared" si="217"/>
        <v>36.75</v>
      </c>
      <c r="L2828" s="74">
        <f t="shared" si="218"/>
        <v>34.369999999999997</v>
      </c>
      <c r="M2828" s="74">
        <f t="shared" si="219"/>
        <v>34.79</v>
      </c>
      <c r="N2828" s="74"/>
    </row>
    <row r="2829" spans="1:14" x14ac:dyDescent="0.25">
      <c r="A2829">
        <v>2814</v>
      </c>
      <c r="B2829" s="225">
        <v>37414</v>
      </c>
      <c r="C2829" s="74">
        <v>4.95</v>
      </c>
      <c r="D2829" s="74">
        <v>5.35</v>
      </c>
      <c r="E2829" s="74">
        <v>4.9000000000000004</v>
      </c>
      <c r="F2829" s="74">
        <v>5.14</v>
      </c>
      <c r="G2829" s="75">
        <v>1054900</v>
      </c>
      <c r="H2829" s="74">
        <v>35.979999999999997</v>
      </c>
      <c r="I2829" s="81">
        <f t="shared" si="215"/>
        <v>7</v>
      </c>
      <c r="J2829" s="74">
        <f t="shared" si="216"/>
        <v>34.65</v>
      </c>
      <c r="K2829" s="74">
        <f t="shared" si="217"/>
        <v>37.450000000000003</v>
      </c>
      <c r="L2829" s="74">
        <f t="shared" si="218"/>
        <v>34.299999999999997</v>
      </c>
      <c r="M2829" s="74">
        <f t="shared" si="219"/>
        <v>35.979999999999997</v>
      </c>
      <c r="N2829" s="74"/>
    </row>
    <row r="2830" spans="1:14" x14ac:dyDescent="0.25">
      <c r="A2830">
        <v>2815</v>
      </c>
      <c r="B2830" s="225">
        <v>37413</v>
      </c>
      <c r="C2830" s="74">
        <v>5.34</v>
      </c>
      <c r="D2830" s="74">
        <v>5.35</v>
      </c>
      <c r="E2830" s="74">
        <v>5.03</v>
      </c>
      <c r="F2830" s="74">
        <v>5.03</v>
      </c>
      <c r="G2830" s="75">
        <v>1114200</v>
      </c>
      <c r="H2830" s="74">
        <v>35.21</v>
      </c>
      <c r="I2830" s="81">
        <f t="shared" si="215"/>
        <v>7</v>
      </c>
      <c r="J2830" s="74">
        <f t="shared" si="216"/>
        <v>37.380000000000003</v>
      </c>
      <c r="K2830" s="74">
        <f t="shared" si="217"/>
        <v>37.450000000000003</v>
      </c>
      <c r="L2830" s="74">
        <f t="shared" si="218"/>
        <v>35.21</v>
      </c>
      <c r="M2830" s="74">
        <f t="shared" si="219"/>
        <v>35.21</v>
      </c>
      <c r="N2830" s="74"/>
    </row>
    <row r="2831" spans="1:14" x14ac:dyDescent="0.25">
      <c r="A2831">
        <v>2816</v>
      </c>
      <c r="B2831" s="225">
        <v>37412</v>
      </c>
      <c r="C2831" s="74">
        <v>5.53</v>
      </c>
      <c r="D2831" s="74">
        <v>5.59</v>
      </c>
      <c r="E2831" s="74">
        <v>5.26</v>
      </c>
      <c r="F2831" s="74">
        <v>5.34</v>
      </c>
      <c r="G2831" s="75">
        <v>594700</v>
      </c>
      <c r="H2831" s="74">
        <v>37.380000000000003</v>
      </c>
      <c r="I2831" s="81">
        <f t="shared" si="215"/>
        <v>7.0000000000000009</v>
      </c>
      <c r="J2831" s="74">
        <f t="shared" si="216"/>
        <v>38.71</v>
      </c>
      <c r="K2831" s="74">
        <f t="shared" si="217"/>
        <v>39.130000000000003</v>
      </c>
      <c r="L2831" s="74">
        <f t="shared" si="218"/>
        <v>36.82</v>
      </c>
      <c r="M2831" s="74">
        <f t="shared" si="219"/>
        <v>37.380000000000003</v>
      </c>
      <c r="N2831" s="74"/>
    </row>
    <row r="2832" spans="1:14" x14ac:dyDescent="0.25">
      <c r="A2832">
        <v>2817</v>
      </c>
      <c r="B2832" s="225">
        <v>37411</v>
      </c>
      <c r="C2832" s="74">
        <v>5.23</v>
      </c>
      <c r="D2832" s="74">
        <v>5.53</v>
      </c>
      <c r="E2832" s="74">
        <v>5.12</v>
      </c>
      <c r="F2832" s="74">
        <v>5.49</v>
      </c>
      <c r="G2832" s="75">
        <v>1295800</v>
      </c>
      <c r="H2832" s="74">
        <v>38.43</v>
      </c>
      <c r="I2832" s="81">
        <f t="shared" si="215"/>
        <v>7</v>
      </c>
      <c r="J2832" s="74">
        <f t="shared" si="216"/>
        <v>36.61</v>
      </c>
      <c r="K2832" s="74">
        <f t="shared" si="217"/>
        <v>38.71</v>
      </c>
      <c r="L2832" s="74">
        <f t="shared" si="218"/>
        <v>35.840000000000003</v>
      </c>
      <c r="M2832" s="74">
        <f t="shared" si="219"/>
        <v>38.43</v>
      </c>
      <c r="N2832" s="74"/>
    </row>
    <row r="2833" spans="1:14" x14ac:dyDescent="0.25">
      <c r="A2833">
        <v>2818</v>
      </c>
      <c r="B2833" s="225">
        <v>37410</v>
      </c>
      <c r="C2833" s="74">
        <v>5.69</v>
      </c>
      <c r="D2833" s="74">
        <v>5.7</v>
      </c>
      <c r="E2833" s="74">
        <v>5.2</v>
      </c>
      <c r="F2833" s="74">
        <v>5.25</v>
      </c>
      <c r="G2833" s="75">
        <v>1335000</v>
      </c>
      <c r="H2833" s="74">
        <v>36.75</v>
      </c>
      <c r="I2833" s="81">
        <f t="shared" ref="I2833:I2896" si="220">H2833/F2833</f>
        <v>7</v>
      </c>
      <c r="J2833" s="74">
        <f t="shared" ref="J2833:J2896" si="221">ROUND($I2833*C2833,2)</f>
        <v>39.83</v>
      </c>
      <c r="K2833" s="74">
        <f t="shared" ref="K2833:K2896" si="222">ROUND($I2833*D2833,2)</f>
        <v>39.9</v>
      </c>
      <c r="L2833" s="74">
        <f t="shared" ref="L2833:L2896" si="223">ROUND($I2833*E2833,2)</f>
        <v>36.4</v>
      </c>
      <c r="M2833" s="74">
        <f t="shared" ref="M2833:M2896" si="224">ROUND($I2833*F2833,2)</f>
        <v>36.75</v>
      </c>
      <c r="N2833" s="74"/>
    </row>
    <row r="2834" spans="1:14" x14ac:dyDescent="0.25">
      <c r="A2834">
        <v>2819</v>
      </c>
      <c r="B2834" s="225">
        <v>37407</v>
      </c>
      <c r="C2834" s="74">
        <v>5.91</v>
      </c>
      <c r="D2834" s="74">
        <v>5.97</v>
      </c>
      <c r="E2834" s="74">
        <v>5.64</v>
      </c>
      <c r="F2834" s="74">
        <v>5.66</v>
      </c>
      <c r="G2834" s="75">
        <v>1139300</v>
      </c>
      <c r="H2834" s="74">
        <v>39.619999999999997</v>
      </c>
      <c r="I2834" s="81">
        <f t="shared" si="220"/>
        <v>6.9999999999999991</v>
      </c>
      <c r="J2834" s="74">
        <f t="shared" si="221"/>
        <v>41.37</v>
      </c>
      <c r="K2834" s="74">
        <f t="shared" si="222"/>
        <v>41.79</v>
      </c>
      <c r="L2834" s="74">
        <f t="shared" si="223"/>
        <v>39.479999999999997</v>
      </c>
      <c r="M2834" s="74">
        <f t="shared" si="224"/>
        <v>39.619999999999997</v>
      </c>
      <c r="N2834" s="74"/>
    </row>
    <row r="2835" spans="1:14" x14ac:dyDescent="0.25">
      <c r="A2835">
        <v>2820</v>
      </c>
      <c r="B2835" s="225">
        <v>37406</v>
      </c>
      <c r="C2835" s="74">
        <v>5.91</v>
      </c>
      <c r="D2835" s="74">
        <v>6.07</v>
      </c>
      <c r="E2835" s="74">
        <v>5.75</v>
      </c>
      <c r="F2835" s="74">
        <v>5.89</v>
      </c>
      <c r="G2835" s="75">
        <v>799900</v>
      </c>
      <c r="H2835" s="74">
        <v>41.23</v>
      </c>
      <c r="I2835" s="81">
        <f t="shared" si="220"/>
        <v>7</v>
      </c>
      <c r="J2835" s="74">
        <f t="shared" si="221"/>
        <v>41.37</v>
      </c>
      <c r="K2835" s="74">
        <f t="shared" si="222"/>
        <v>42.49</v>
      </c>
      <c r="L2835" s="74">
        <f t="shared" si="223"/>
        <v>40.25</v>
      </c>
      <c r="M2835" s="74">
        <f t="shared" si="224"/>
        <v>41.23</v>
      </c>
      <c r="N2835" s="74"/>
    </row>
    <row r="2836" spans="1:14" x14ac:dyDescent="0.25">
      <c r="A2836">
        <v>2821</v>
      </c>
      <c r="B2836" s="225">
        <v>37405</v>
      </c>
      <c r="C2836" s="74">
        <v>5.96</v>
      </c>
      <c r="D2836" s="74">
        <v>6.17</v>
      </c>
      <c r="E2836" s="74">
        <v>5.88</v>
      </c>
      <c r="F2836" s="74">
        <v>5.97</v>
      </c>
      <c r="G2836" s="75">
        <v>838900</v>
      </c>
      <c r="H2836" s="74">
        <v>41.79</v>
      </c>
      <c r="I2836" s="81">
        <f t="shared" si="220"/>
        <v>7</v>
      </c>
      <c r="J2836" s="74">
        <f t="shared" si="221"/>
        <v>41.72</v>
      </c>
      <c r="K2836" s="74">
        <f t="shared" si="222"/>
        <v>43.19</v>
      </c>
      <c r="L2836" s="74">
        <f t="shared" si="223"/>
        <v>41.16</v>
      </c>
      <c r="M2836" s="74">
        <f t="shared" si="224"/>
        <v>41.79</v>
      </c>
      <c r="N2836" s="74"/>
    </row>
    <row r="2837" spans="1:14" x14ac:dyDescent="0.25">
      <c r="A2837">
        <v>2822</v>
      </c>
      <c r="B2837" s="225">
        <v>37404</v>
      </c>
      <c r="C2837" s="74">
        <v>6.18</v>
      </c>
      <c r="D2837" s="74">
        <v>6.2</v>
      </c>
      <c r="E2837" s="74">
        <v>5.9</v>
      </c>
      <c r="F2837" s="74">
        <v>6</v>
      </c>
      <c r="G2837" s="75">
        <v>1017400</v>
      </c>
      <c r="H2837" s="74">
        <v>42</v>
      </c>
      <c r="I2837" s="81">
        <f t="shared" si="220"/>
        <v>7</v>
      </c>
      <c r="J2837" s="74">
        <f t="shared" si="221"/>
        <v>43.26</v>
      </c>
      <c r="K2837" s="74">
        <f t="shared" si="222"/>
        <v>43.4</v>
      </c>
      <c r="L2837" s="74">
        <f t="shared" si="223"/>
        <v>41.3</v>
      </c>
      <c r="M2837" s="74">
        <f t="shared" si="224"/>
        <v>42</v>
      </c>
      <c r="N2837" s="74"/>
    </row>
    <row r="2838" spans="1:14" x14ac:dyDescent="0.25">
      <c r="A2838">
        <v>2823</v>
      </c>
      <c r="B2838" s="225">
        <v>37400</v>
      </c>
      <c r="C2838" s="74">
        <v>6.05</v>
      </c>
      <c r="D2838" s="74">
        <v>6.25</v>
      </c>
      <c r="E2838" s="74">
        <v>6</v>
      </c>
      <c r="F2838" s="74">
        <v>6.08</v>
      </c>
      <c r="G2838" s="75">
        <v>610600</v>
      </c>
      <c r="H2838" s="74">
        <v>42.56</v>
      </c>
      <c r="I2838" s="81">
        <f t="shared" si="220"/>
        <v>7</v>
      </c>
      <c r="J2838" s="74">
        <f t="shared" si="221"/>
        <v>42.35</v>
      </c>
      <c r="K2838" s="74">
        <f t="shared" si="222"/>
        <v>43.75</v>
      </c>
      <c r="L2838" s="74">
        <f t="shared" si="223"/>
        <v>42</v>
      </c>
      <c r="M2838" s="74">
        <f t="shared" si="224"/>
        <v>42.56</v>
      </c>
      <c r="N2838" s="74"/>
    </row>
    <row r="2839" spans="1:14" x14ac:dyDescent="0.25">
      <c r="A2839">
        <v>2824</v>
      </c>
      <c r="B2839" s="225">
        <v>37399</v>
      </c>
      <c r="C2839" s="74">
        <v>6.06</v>
      </c>
      <c r="D2839" s="74">
        <v>6.22</v>
      </c>
      <c r="E2839" s="74">
        <v>5.9</v>
      </c>
      <c r="F2839" s="74">
        <v>6.08</v>
      </c>
      <c r="G2839" s="75">
        <v>2947900</v>
      </c>
      <c r="H2839" s="74">
        <v>42.56</v>
      </c>
      <c r="I2839" s="81">
        <f t="shared" si="220"/>
        <v>7</v>
      </c>
      <c r="J2839" s="74">
        <f t="shared" si="221"/>
        <v>42.42</v>
      </c>
      <c r="K2839" s="74">
        <f t="shared" si="222"/>
        <v>43.54</v>
      </c>
      <c r="L2839" s="74">
        <f t="shared" si="223"/>
        <v>41.3</v>
      </c>
      <c r="M2839" s="74">
        <f t="shared" si="224"/>
        <v>42.56</v>
      </c>
      <c r="N2839" s="74"/>
    </row>
    <row r="2840" spans="1:14" x14ac:dyDescent="0.25">
      <c r="A2840">
        <v>2825</v>
      </c>
      <c r="B2840" s="225">
        <v>37398</v>
      </c>
      <c r="C2840" s="74">
        <v>6.55</v>
      </c>
      <c r="D2840" s="74">
        <v>6.7</v>
      </c>
      <c r="E2840" s="74">
        <v>6.31</v>
      </c>
      <c r="F2840" s="74">
        <v>6.44</v>
      </c>
      <c r="G2840" s="75">
        <v>1202300</v>
      </c>
      <c r="H2840" s="74">
        <v>45.08</v>
      </c>
      <c r="I2840" s="81">
        <f t="shared" si="220"/>
        <v>6.9999999999999991</v>
      </c>
      <c r="J2840" s="74">
        <f t="shared" si="221"/>
        <v>45.85</v>
      </c>
      <c r="K2840" s="74">
        <f t="shared" si="222"/>
        <v>46.9</v>
      </c>
      <c r="L2840" s="74">
        <f t="shared" si="223"/>
        <v>44.17</v>
      </c>
      <c r="M2840" s="74">
        <f t="shared" si="224"/>
        <v>45.08</v>
      </c>
      <c r="N2840" s="74"/>
    </row>
    <row r="2841" spans="1:14" x14ac:dyDescent="0.25">
      <c r="A2841">
        <v>2826</v>
      </c>
      <c r="B2841" s="225">
        <v>37397</v>
      </c>
      <c r="C2841" s="74">
        <v>7.13</v>
      </c>
      <c r="D2841" s="74">
        <v>7.19</v>
      </c>
      <c r="E2841" s="74">
        <v>6.59</v>
      </c>
      <c r="F2841" s="74">
        <v>6.59</v>
      </c>
      <c r="G2841" s="75">
        <v>1099300</v>
      </c>
      <c r="H2841" s="74">
        <v>46.13</v>
      </c>
      <c r="I2841" s="81">
        <f t="shared" si="220"/>
        <v>7.0000000000000009</v>
      </c>
      <c r="J2841" s="74">
        <f t="shared" si="221"/>
        <v>49.91</v>
      </c>
      <c r="K2841" s="74">
        <f t="shared" si="222"/>
        <v>50.33</v>
      </c>
      <c r="L2841" s="74">
        <f t="shared" si="223"/>
        <v>46.13</v>
      </c>
      <c r="M2841" s="74">
        <f t="shared" si="224"/>
        <v>46.13</v>
      </c>
      <c r="N2841" s="74"/>
    </row>
    <row r="2842" spans="1:14" x14ac:dyDescent="0.25">
      <c r="A2842">
        <v>2827</v>
      </c>
      <c r="B2842" s="225">
        <v>37396</v>
      </c>
      <c r="C2842" s="74">
        <v>7.07</v>
      </c>
      <c r="D2842" s="74">
        <v>7.27</v>
      </c>
      <c r="E2842" s="74">
        <v>6.97</v>
      </c>
      <c r="F2842" s="74">
        <v>6.99</v>
      </c>
      <c r="G2842" s="75">
        <v>980300</v>
      </c>
      <c r="H2842" s="74">
        <v>48.93</v>
      </c>
      <c r="I2842" s="81">
        <f t="shared" si="220"/>
        <v>7</v>
      </c>
      <c r="J2842" s="74">
        <f t="shared" si="221"/>
        <v>49.49</v>
      </c>
      <c r="K2842" s="74">
        <f t="shared" si="222"/>
        <v>50.89</v>
      </c>
      <c r="L2842" s="74">
        <f t="shared" si="223"/>
        <v>48.79</v>
      </c>
      <c r="M2842" s="74">
        <f t="shared" si="224"/>
        <v>48.93</v>
      </c>
      <c r="N2842" s="74"/>
    </row>
    <row r="2843" spans="1:14" x14ac:dyDescent="0.25">
      <c r="A2843">
        <v>2828</v>
      </c>
      <c r="B2843" s="225">
        <v>37393</v>
      </c>
      <c r="C2843" s="74">
        <v>7.43</v>
      </c>
      <c r="D2843" s="74">
        <v>7.52</v>
      </c>
      <c r="E2843" s="74">
        <v>6.96</v>
      </c>
      <c r="F2843" s="74">
        <v>7.18</v>
      </c>
      <c r="G2843" s="75">
        <v>1183400</v>
      </c>
      <c r="H2843" s="74">
        <v>50.26</v>
      </c>
      <c r="I2843" s="81">
        <f t="shared" si="220"/>
        <v>7</v>
      </c>
      <c r="J2843" s="74">
        <f t="shared" si="221"/>
        <v>52.01</v>
      </c>
      <c r="K2843" s="74">
        <f t="shared" si="222"/>
        <v>52.64</v>
      </c>
      <c r="L2843" s="74">
        <f t="shared" si="223"/>
        <v>48.72</v>
      </c>
      <c r="M2843" s="74">
        <f t="shared" si="224"/>
        <v>50.26</v>
      </c>
      <c r="N2843" s="74"/>
    </row>
    <row r="2844" spans="1:14" x14ac:dyDescent="0.25">
      <c r="A2844">
        <v>2829</v>
      </c>
      <c r="B2844" s="225">
        <v>37392</v>
      </c>
      <c r="C2844" s="74">
        <v>6.95</v>
      </c>
      <c r="D2844" s="74">
        <v>7.27</v>
      </c>
      <c r="E2844" s="74">
        <v>6.91</v>
      </c>
      <c r="F2844" s="74">
        <v>7.18</v>
      </c>
      <c r="G2844" s="75">
        <v>823800</v>
      </c>
      <c r="H2844" s="74">
        <v>50.26</v>
      </c>
      <c r="I2844" s="81">
        <f t="shared" si="220"/>
        <v>7</v>
      </c>
      <c r="J2844" s="74">
        <f t="shared" si="221"/>
        <v>48.65</v>
      </c>
      <c r="K2844" s="74">
        <f t="shared" si="222"/>
        <v>50.89</v>
      </c>
      <c r="L2844" s="74">
        <f t="shared" si="223"/>
        <v>48.37</v>
      </c>
      <c r="M2844" s="74">
        <f t="shared" si="224"/>
        <v>50.26</v>
      </c>
      <c r="N2844" s="74"/>
    </row>
    <row r="2845" spans="1:14" x14ac:dyDescent="0.25">
      <c r="A2845">
        <v>2830</v>
      </c>
      <c r="B2845" s="225">
        <v>37391</v>
      </c>
      <c r="C2845" s="74">
        <v>7.02</v>
      </c>
      <c r="D2845" s="74">
        <v>7.38</v>
      </c>
      <c r="E2845" s="74">
        <v>6.8</v>
      </c>
      <c r="F2845" s="74">
        <v>7.04</v>
      </c>
      <c r="G2845" s="75">
        <v>1375400</v>
      </c>
      <c r="H2845" s="74">
        <v>49.28</v>
      </c>
      <c r="I2845" s="81">
        <f t="shared" si="220"/>
        <v>7</v>
      </c>
      <c r="J2845" s="74">
        <f t="shared" si="221"/>
        <v>49.14</v>
      </c>
      <c r="K2845" s="74">
        <f t="shared" si="222"/>
        <v>51.66</v>
      </c>
      <c r="L2845" s="74">
        <f t="shared" si="223"/>
        <v>47.6</v>
      </c>
      <c r="M2845" s="74">
        <f t="shared" si="224"/>
        <v>49.28</v>
      </c>
      <c r="N2845" s="74"/>
    </row>
    <row r="2846" spans="1:14" x14ac:dyDescent="0.25">
      <c r="A2846">
        <v>2831</v>
      </c>
      <c r="B2846" s="225">
        <v>37390</v>
      </c>
      <c r="C2846" s="74">
        <v>7.42</v>
      </c>
      <c r="D2846" s="74">
        <v>7.53</v>
      </c>
      <c r="E2846" s="74">
        <v>7.01</v>
      </c>
      <c r="F2846" s="74">
        <v>7.09</v>
      </c>
      <c r="G2846" s="75">
        <v>1258000</v>
      </c>
      <c r="H2846" s="74">
        <v>49.63</v>
      </c>
      <c r="I2846" s="81">
        <f t="shared" si="220"/>
        <v>7.0000000000000009</v>
      </c>
      <c r="J2846" s="74">
        <f t="shared" si="221"/>
        <v>51.94</v>
      </c>
      <c r="K2846" s="74">
        <f t="shared" si="222"/>
        <v>52.71</v>
      </c>
      <c r="L2846" s="74">
        <f t="shared" si="223"/>
        <v>49.07</v>
      </c>
      <c r="M2846" s="74">
        <f t="shared" si="224"/>
        <v>49.63</v>
      </c>
      <c r="N2846" s="74"/>
    </row>
    <row r="2847" spans="1:14" x14ac:dyDescent="0.25">
      <c r="A2847">
        <v>2832</v>
      </c>
      <c r="B2847" s="225">
        <v>37389</v>
      </c>
      <c r="C2847" s="74">
        <v>6.63</v>
      </c>
      <c r="D2847" s="74">
        <v>7.04</v>
      </c>
      <c r="E2847" s="74">
        <v>6.45</v>
      </c>
      <c r="F2847" s="74">
        <v>6.98</v>
      </c>
      <c r="G2847" s="75">
        <v>1102100</v>
      </c>
      <c r="H2847" s="74">
        <v>48.86</v>
      </c>
      <c r="I2847" s="81">
        <f t="shared" si="220"/>
        <v>6.9999999999999991</v>
      </c>
      <c r="J2847" s="74">
        <f t="shared" si="221"/>
        <v>46.41</v>
      </c>
      <c r="K2847" s="74">
        <f t="shared" si="222"/>
        <v>49.28</v>
      </c>
      <c r="L2847" s="74">
        <f t="shared" si="223"/>
        <v>45.15</v>
      </c>
      <c r="M2847" s="74">
        <f t="shared" si="224"/>
        <v>48.86</v>
      </c>
      <c r="N2847" s="74"/>
    </row>
    <row r="2848" spans="1:14" x14ac:dyDescent="0.25">
      <c r="A2848">
        <v>2833</v>
      </c>
      <c r="B2848" s="225">
        <v>37386</v>
      </c>
      <c r="C2848" s="74">
        <v>7.09</v>
      </c>
      <c r="D2848" s="74">
        <v>7.16</v>
      </c>
      <c r="E2848" s="74">
        <v>6.43</v>
      </c>
      <c r="F2848" s="74">
        <v>6.53</v>
      </c>
      <c r="G2848" s="75">
        <v>925800</v>
      </c>
      <c r="H2848" s="74">
        <v>45.71</v>
      </c>
      <c r="I2848" s="81">
        <f t="shared" si="220"/>
        <v>7</v>
      </c>
      <c r="J2848" s="74">
        <f t="shared" si="221"/>
        <v>49.63</v>
      </c>
      <c r="K2848" s="74">
        <f t="shared" si="222"/>
        <v>50.12</v>
      </c>
      <c r="L2848" s="74">
        <f t="shared" si="223"/>
        <v>45.01</v>
      </c>
      <c r="M2848" s="74">
        <f t="shared" si="224"/>
        <v>45.71</v>
      </c>
      <c r="N2848" s="74"/>
    </row>
    <row r="2849" spans="1:14" x14ac:dyDescent="0.25">
      <c r="A2849">
        <v>2834</v>
      </c>
      <c r="B2849" s="225">
        <v>37385</v>
      </c>
      <c r="C2849" s="74">
        <v>7.21</v>
      </c>
      <c r="D2849" s="74">
        <v>7.34</v>
      </c>
      <c r="E2849" s="74">
        <v>6.96</v>
      </c>
      <c r="F2849" s="74">
        <v>7.06</v>
      </c>
      <c r="G2849" s="75">
        <v>1331800</v>
      </c>
      <c r="H2849" s="74">
        <v>49.42</v>
      </c>
      <c r="I2849" s="81">
        <f t="shared" si="220"/>
        <v>7.0000000000000009</v>
      </c>
      <c r="J2849" s="74">
        <f t="shared" si="221"/>
        <v>50.47</v>
      </c>
      <c r="K2849" s="74">
        <f t="shared" si="222"/>
        <v>51.38</v>
      </c>
      <c r="L2849" s="74">
        <f t="shared" si="223"/>
        <v>48.72</v>
      </c>
      <c r="M2849" s="74">
        <f t="shared" si="224"/>
        <v>49.42</v>
      </c>
      <c r="N2849" s="74"/>
    </row>
    <row r="2850" spans="1:14" x14ac:dyDescent="0.25">
      <c r="A2850">
        <v>2835</v>
      </c>
      <c r="B2850" s="225">
        <v>37384</v>
      </c>
      <c r="C2850" s="74">
        <v>6.65</v>
      </c>
      <c r="D2850" s="74">
        <v>7.41</v>
      </c>
      <c r="E2850" s="74">
        <v>6.5</v>
      </c>
      <c r="F2850" s="74">
        <v>7.37</v>
      </c>
      <c r="G2850" s="75">
        <v>2107700</v>
      </c>
      <c r="H2850" s="74">
        <v>51.59</v>
      </c>
      <c r="I2850" s="81">
        <f t="shared" si="220"/>
        <v>7</v>
      </c>
      <c r="J2850" s="74">
        <f t="shared" si="221"/>
        <v>46.55</v>
      </c>
      <c r="K2850" s="74">
        <f t="shared" si="222"/>
        <v>51.87</v>
      </c>
      <c r="L2850" s="74">
        <f t="shared" si="223"/>
        <v>45.5</v>
      </c>
      <c r="M2850" s="74">
        <f t="shared" si="224"/>
        <v>51.59</v>
      </c>
      <c r="N2850" s="74"/>
    </row>
    <row r="2851" spans="1:14" x14ac:dyDescent="0.25">
      <c r="A2851">
        <v>2836</v>
      </c>
      <c r="B2851" s="225">
        <v>37383</v>
      </c>
      <c r="C2851" s="74">
        <v>6.73</v>
      </c>
      <c r="D2851" s="74">
        <v>6.86</v>
      </c>
      <c r="E2851" s="74">
        <v>6</v>
      </c>
      <c r="F2851" s="74">
        <v>6.09</v>
      </c>
      <c r="G2851" s="75">
        <v>1999400</v>
      </c>
      <c r="H2851" s="74">
        <v>42.63</v>
      </c>
      <c r="I2851" s="81">
        <f t="shared" si="220"/>
        <v>7.0000000000000009</v>
      </c>
      <c r="J2851" s="74">
        <f t="shared" si="221"/>
        <v>47.11</v>
      </c>
      <c r="K2851" s="74">
        <f t="shared" si="222"/>
        <v>48.02</v>
      </c>
      <c r="L2851" s="74">
        <f t="shared" si="223"/>
        <v>42</v>
      </c>
      <c r="M2851" s="74">
        <f t="shared" si="224"/>
        <v>42.63</v>
      </c>
      <c r="N2851" s="74"/>
    </row>
    <row r="2852" spans="1:14" x14ac:dyDescent="0.25">
      <c r="A2852">
        <v>2837</v>
      </c>
      <c r="B2852" s="225">
        <v>37382</v>
      </c>
      <c r="C2852" s="74">
        <v>7</v>
      </c>
      <c r="D2852" s="74">
        <v>7.09</v>
      </c>
      <c r="E2852" s="74">
        <v>6.63</v>
      </c>
      <c r="F2852" s="74">
        <v>6.65</v>
      </c>
      <c r="G2852" s="75">
        <v>1026800</v>
      </c>
      <c r="H2852" s="74">
        <v>46.55</v>
      </c>
      <c r="I2852" s="81">
        <f t="shared" si="220"/>
        <v>6.9999999999999991</v>
      </c>
      <c r="J2852" s="74">
        <f t="shared" si="221"/>
        <v>49</v>
      </c>
      <c r="K2852" s="74">
        <f t="shared" si="222"/>
        <v>49.63</v>
      </c>
      <c r="L2852" s="74">
        <f t="shared" si="223"/>
        <v>46.41</v>
      </c>
      <c r="M2852" s="74">
        <f t="shared" si="224"/>
        <v>46.55</v>
      </c>
      <c r="N2852" s="74"/>
    </row>
    <row r="2853" spans="1:14" x14ac:dyDescent="0.25">
      <c r="A2853">
        <v>2838</v>
      </c>
      <c r="B2853" s="225">
        <v>37379</v>
      </c>
      <c r="C2853" s="74">
        <v>7.03</v>
      </c>
      <c r="D2853" s="74">
        <v>7.05</v>
      </c>
      <c r="E2853" s="74">
        <v>6.8</v>
      </c>
      <c r="F2853" s="74">
        <v>6.9</v>
      </c>
      <c r="G2853" s="75">
        <v>1281500</v>
      </c>
      <c r="H2853" s="74">
        <v>48.3</v>
      </c>
      <c r="I2853" s="81">
        <f t="shared" si="220"/>
        <v>6.9999999999999991</v>
      </c>
      <c r="J2853" s="74">
        <f t="shared" si="221"/>
        <v>49.21</v>
      </c>
      <c r="K2853" s="74">
        <f t="shared" si="222"/>
        <v>49.35</v>
      </c>
      <c r="L2853" s="74">
        <f t="shared" si="223"/>
        <v>47.6</v>
      </c>
      <c r="M2853" s="74">
        <f t="shared" si="224"/>
        <v>48.3</v>
      </c>
      <c r="N2853" s="74"/>
    </row>
    <row r="2854" spans="1:14" x14ac:dyDescent="0.25">
      <c r="A2854">
        <v>2839</v>
      </c>
      <c r="B2854" s="225">
        <v>37378</v>
      </c>
      <c r="C2854" s="74">
        <v>7.33</v>
      </c>
      <c r="D2854" s="74">
        <v>7.53</v>
      </c>
      <c r="E2854" s="74">
        <v>6.99</v>
      </c>
      <c r="F2854" s="74">
        <v>7.05</v>
      </c>
      <c r="G2854" s="75">
        <v>1030600</v>
      </c>
      <c r="H2854" s="74">
        <v>49.35</v>
      </c>
      <c r="I2854" s="81">
        <f t="shared" si="220"/>
        <v>7</v>
      </c>
      <c r="J2854" s="74">
        <f t="shared" si="221"/>
        <v>51.31</v>
      </c>
      <c r="K2854" s="74">
        <f t="shared" si="222"/>
        <v>52.71</v>
      </c>
      <c r="L2854" s="74">
        <f t="shared" si="223"/>
        <v>48.93</v>
      </c>
      <c r="M2854" s="74">
        <f t="shared" si="224"/>
        <v>49.35</v>
      </c>
      <c r="N2854" s="74"/>
    </row>
    <row r="2855" spans="1:14" x14ac:dyDescent="0.25">
      <c r="A2855">
        <v>2840</v>
      </c>
      <c r="B2855" s="225">
        <v>37377</v>
      </c>
      <c r="C2855" s="74">
        <v>7.47</v>
      </c>
      <c r="D2855" s="74">
        <v>7.52</v>
      </c>
      <c r="E2855" s="74">
        <v>6.94</v>
      </c>
      <c r="F2855" s="74">
        <v>7.37</v>
      </c>
      <c r="G2855" s="75">
        <v>1211600</v>
      </c>
      <c r="H2855" s="74">
        <v>51.59</v>
      </c>
      <c r="I2855" s="81">
        <f t="shared" si="220"/>
        <v>7</v>
      </c>
      <c r="J2855" s="74">
        <f t="shared" si="221"/>
        <v>52.29</v>
      </c>
      <c r="K2855" s="74">
        <f t="shared" si="222"/>
        <v>52.64</v>
      </c>
      <c r="L2855" s="74">
        <f t="shared" si="223"/>
        <v>48.58</v>
      </c>
      <c r="M2855" s="74">
        <f t="shared" si="224"/>
        <v>51.59</v>
      </c>
      <c r="N2855" s="74"/>
    </row>
    <row r="2856" spans="1:14" x14ac:dyDescent="0.25">
      <c r="A2856">
        <v>2841</v>
      </c>
      <c r="B2856" s="225">
        <v>37376</v>
      </c>
      <c r="C2856" s="74">
        <v>7.21</v>
      </c>
      <c r="D2856" s="74">
        <v>7.52</v>
      </c>
      <c r="E2856" s="74">
        <v>7.03</v>
      </c>
      <c r="F2856" s="74">
        <v>7.49</v>
      </c>
      <c r="G2856" s="75">
        <v>1181900</v>
      </c>
      <c r="H2856" s="74">
        <v>52.43</v>
      </c>
      <c r="I2856" s="81">
        <f t="shared" si="220"/>
        <v>7</v>
      </c>
      <c r="J2856" s="74">
        <f t="shared" si="221"/>
        <v>50.47</v>
      </c>
      <c r="K2856" s="74">
        <f t="shared" si="222"/>
        <v>52.64</v>
      </c>
      <c r="L2856" s="74">
        <f t="shared" si="223"/>
        <v>49.21</v>
      </c>
      <c r="M2856" s="74">
        <f t="shared" si="224"/>
        <v>52.43</v>
      </c>
      <c r="N2856" s="74"/>
    </row>
    <row r="2857" spans="1:14" x14ac:dyDescent="0.25">
      <c r="A2857">
        <v>2842</v>
      </c>
      <c r="B2857" s="225">
        <v>37375</v>
      </c>
      <c r="C2857" s="74">
        <v>7.5</v>
      </c>
      <c r="D2857" s="74">
        <v>7.64</v>
      </c>
      <c r="E2857" s="74">
        <v>7.05</v>
      </c>
      <c r="F2857" s="74">
        <v>7.23</v>
      </c>
      <c r="G2857" s="75">
        <v>1429100</v>
      </c>
      <c r="H2857" s="74">
        <v>50.61</v>
      </c>
      <c r="I2857" s="81">
        <f t="shared" si="220"/>
        <v>6.9999999999999991</v>
      </c>
      <c r="J2857" s="74">
        <f t="shared" si="221"/>
        <v>52.5</v>
      </c>
      <c r="K2857" s="74">
        <f t="shared" si="222"/>
        <v>53.48</v>
      </c>
      <c r="L2857" s="74">
        <f t="shared" si="223"/>
        <v>49.35</v>
      </c>
      <c r="M2857" s="74">
        <f t="shared" si="224"/>
        <v>50.61</v>
      </c>
      <c r="N2857" s="74"/>
    </row>
    <row r="2858" spans="1:14" x14ac:dyDescent="0.25">
      <c r="A2858">
        <v>2843</v>
      </c>
      <c r="B2858" s="225">
        <v>37372</v>
      </c>
      <c r="C2858" s="74">
        <v>7.85</v>
      </c>
      <c r="D2858" s="74">
        <v>7.99</v>
      </c>
      <c r="E2858" s="74">
        <v>7.45</v>
      </c>
      <c r="F2858" s="74">
        <v>7.5</v>
      </c>
      <c r="G2858" s="75">
        <v>1053300</v>
      </c>
      <c r="H2858" s="74">
        <v>52.5</v>
      </c>
      <c r="I2858" s="81">
        <f t="shared" si="220"/>
        <v>7</v>
      </c>
      <c r="J2858" s="74">
        <f t="shared" si="221"/>
        <v>54.95</v>
      </c>
      <c r="K2858" s="74">
        <f t="shared" si="222"/>
        <v>55.93</v>
      </c>
      <c r="L2858" s="74">
        <f t="shared" si="223"/>
        <v>52.15</v>
      </c>
      <c r="M2858" s="74">
        <f t="shared" si="224"/>
        <v>52.5</v>
      </c>
      <c r="N2858" s="74"/>
    </row>
    <row r="2859" spans="1:14" x14ac:dyDescent="0.25">
      <c r="A2859">
        <v>2844</v>
      </c>
      <c r="B2859" s="225">
        <v>37371</v>
      </c>
      <c r="C2859" s="74">
        <v>7.73</v>
      </c>
      <c r="D2859" s="74">
        <v>7.92</v>
      </c>
      <c r="E2859" s="74">
        <v>7.61</v>
      </c>
      <c r="F2859" s="74">
        <v>7.75</v>
      </c>
      <c r="G2859" s="75">
        <v>998000</v>
      </c>
      <c r="H2859" s="74">
        <v>54.25</v>
      </c>
      <c r="I2859" s="81">
        <f t="shared" si="220"/>
        <v>7</v>
      </c>
      <c r="J2859" s="74">
        <f t="shared" si="221"/>
        <v>54.11</v>
      </c>
      <c r="K2859" s="74">
        <f t="shared" si="222"/>
        <v>55.44</v>
      </c>
      <c r="L2859" s="74">
        <f t="shared" si="223"/>
        <v>53.27</v>
      </c>
      <c r="M2859" s="74">
        <f t="shared" si="224"/>
        <v>54.25</v>
      </c>
      <c r="N2859" s="74"/>
    </row>
    <row r="2860" spans="1:14" x14ac:dyDescent="0.25">
      <c r="A2860">
        <v>2845</v>
      </c>
      <c r="B2860" s="225">
        <v>37370</v>
      </c>
      <c r="C2860" s="74">
        <v>7.88</v>
      </c>
      <c r="D2860" s="74">
        <v>7.93</v>
      </c>
      <c r="E2860" s="74">
        <v>7.63</v>
      </c>
      <c r="F2860" s="74">
        <v>7.72</v>
      </c>
      <c r="G2860" s="75">
        <v>837100</v>
      </c>
      <c r="H2860" s="74">
        <v>54.04</v>
      </c>
      <c r="I2860" s="81">
        <f t="shared" si="220"/>
        <v>7</v>
      </c>
      <c r="J2860" s="74">
        <f t="shared" si="221"/>
        <v>55.16</v>
      </c>
      <c r="K2860" s="74">
        <f t="shared" si="222"/>
        <v>55.51</v>
      </c>
      <c r="L2860" s="74">
        <f t="shared" si="223"/>
        <v>53.41</v>
      </c>
      <c r="M2860" s="74">
        <f t="shared" si="224"/>
        <v>54.04</v>
      </c>
      <c r="N2860" s="74"/>
    </row>
    <row r="2861" spans="1:14" x14ac:dyDescent="0.25">
      <c r="A2861">
        <v>2846</v>
      </c>
      <c r="B2861" s="225">
        <v>37369</v>
      </c>
      <c r="C2861" s="74">
        <v>7.95</v>
      </c>
      <c r="D2861" s="74">
        <v>8.33</v>
      </c>
      <c r="E2861" s="74">
        <v>7.63</v>
      </c>
      <c r="F2861" s="74">
        <v>7.7</v>
      </c>
      <c r="G2861" s="75">
        <v>1456800</v>
      </c>
      <c r="H2861" s="74">
        <v>53.9</v>
      </c>
      <c r="I2861" s="81">
        <f t="shared" si="220"/>
        <v>7</v>
      </c>
      <c r="J2861" s="74">
        <f t="shared" si="221"/>
        <v>55.65</v>
      </c>
      <c r="K2861" s="74">
        <f t="shared" si="222"/>
        <v>58.31</v>
      </c>
      <c r="L2861" s="74">
        <f t="shared" si="223"/>
        <v>53.41</v>
      </c>
      <c r="M2861" s="74">
        <f t="shared" si="224"/>
        <v>53.9</v>
      </c>
      <c r="N2861" s="74"/>
    </row>
    <row r="2862" spans="1:14" x14ac:dyDescent="0.25">
      <c r="A2862">
        <v>2847</v>
      </c>
      <c r="B2862" s="225">
        <v>37368</v>
      </c>
      <c r="C2862" s="74">
        <v>8.4499999999999993</v>
      </c>
      <c r="D2862" s="74">
        <v>8.4499999999999993</v>
      </c>
      <c r="E2862" s="74">
        <v>7.84</v>
      </c>
      <c r="F2862" s="74">
        <v>8.0299999999999994</v>
      </c>
      <c r="G2862" s="75">
        <v>1649200</v>
      </c>
      <c r="H2862" s="74">
        <v>56.21</v>
      </c>
      <c r="I2862" s="81">
        <f t="shared" si="220"/>
        <v>7.0000000000000009</v>
      </c>
      <c r="J2862" s="74">
        <f t="shared" si="221"/>
        <v>59.15</v>
      </c>
      <c r="K2862" s="74">
        <f t="shared" si="222"/>
        <v>59.15</v>
      </c>
      <c r="L2862" s="74">
        <f t="shared" si="223"/>
        <v>54.88</v>
      </c>
      <c r="M2862" s="74">
        <f t="shared" si="224"/>
        <v>56.21</v>
      </c>
      <c r="N2862" s="74"/>
    </row>
    <row r="2863" spans="1:14" x14ac:dyDescent="0.25">
      <c r="A2863">
        <v>2848</v>
      </c>
      <c r="B2863" s="225">
        <v>37365</v>
      </c>
      <c r="C2863" s="74">
        <v>8.66</v>
      </c>
      <c r="D2863" s="74">
        <v>8.84</v>
      </c>
      <c r="E2863" s="74">
        <v>8.61</v>
      </c>
      <c r="F2863" s="74">
        <v>8.64</v>
      </c>
      <c r="G2863" s="75">
        <v>2204300</v>
      </c>
      <c r="H2863" s="74">
        <v>60.48</v>
      </c>
      <c r="I2863" s="81">
        <f t="shared" si="220"/>
        <v>6.9999999999999991</v>
      </c>
      <c r="J2863" s="74">
        <f t="shared" si="221"/>
        <v>60.62</v>
      </c>
      <c r="K2863" s="74">
        <f t="shared" si="222"/>
        <v>61.88</v>
      </c>
      <c r="L2863" s="74">
        <f t="shared" si="223"/>
        <v>60.27</v>
      </c>
      <c r="M2863" s="74">
        <f t="shared" si="224"/>
        <v>60.48</v>
      </c>
      <c r="N2863" s="74"/>
    </row>
    <row r="2864" spans="1:14" x14ac:dyDescent="0.25">
      <c r="A2864">
        <v>2849</v>
      </c>
      <c r="B2864" s="225">
        <v>37364</v>
      </c>
      <c r="C2864" s="74">
        <v>8.61</v>
      </c>
      <c r="D2864" s="74">
        <v>8.7899999999999991</v>
      </c>
      <c r="E2864" s="74">
        <v>8.3800000000000008</v>
      </c>
      <c r="F2864" s="74">
        <v>8.56</v>
      </c>
      <c r="G2864" s="75">
        <v>1988300</v>
      </c>
      <c r="H2864" s="74">
        <v>59.92</v>
      </c>
      <c r="I2864" s="81">
        <f t="shared" si="220"/>
        <v>7</v>
      </c>
      <c r="J2864" s="74">
        <f t="shared" si="221"/>
        <v>60.27</v>
      </c>
      <c r="K2864" s="74">
        <f t="shared" si="222"/>
        <v>61.53</v>
      </c>
      <c r="L2864" s="74">
        <f t="shared" si="223"/>
        <v>58.66</v>
      </c>
      <c r="M2864" s="74">
        <f t="shared" si="224"/>
        <v>59.92</v>
      </c>
      <c r="N2864" s="74"/>
    </row>
    <row r="2865" spans="1:14" x14ac:dyDescent="0.25">
      <c r="A2865">
        <v>2850</v>
      </c>
      <c r="B2865" s="225">
        <v>37363</v>
      </c>
      <c r="C2865" s="74">
        <v>8.84</v>
      </c>
      <c r="D2865" s="74">
        <v>9.1300000000000008</v>
      </c>
      <c r="E2865" s="74">
        <v>8.49</v>
      </c>
      <c r="F2865" s="74">
        <v>8.74</v>
      </c>
      <c r="G2865" s="75">
        <v>1701000</v>
      </c>
      <c r="H2865" s="74">
        <v>61.18</v>
      </c>
      <c r="I2865" s="81">
        <f t="shared" si="220"/>
        <v>7</v>
      </c>
      <c r="J2865" s="74">
        <f t="shared" si="221"/>
        <v>61.88</v>
      </c>
      <c r="K2865" s="74">
        <f t="shared" si="222"/>
        <v>63.91</v>
      </c>
      <c r="L2865" s="74">
        <f t="shared" si="223"/>
        <v>59.43</v>
      </c>
      <c r="M2865" s="74">
        <f t="shared" si="224"/>
        <v>61.18</v>
      </c>
      <c r="N2865" s="74"/>
    </row>
    <row r="2866" spans="1:14" x14ac:dyDescent="0.25">
      <c r="A2866">
        <v>2851</v>
      </c>
      <c r="B2866" s="225">
        <v>37362</v>
      </c>
      <c r="C2866" s="74">
        <v>8.11</v>
      </c>
      <c r="D2866" s="74">
        <v>8.6199999999999992</v>
      </c>
      <c r="E2866" s="74">
        <v>8.0500000000000007</v>
      </c>
      <c r="F2866" s="74">
        <v>8.5500000000000007</v>
      </c>
      <c r="G2866" s="75">
        <v>1386200</v>
      </c>
      <c r="H2866" s="74">
        <v>59.85</v>
      </c>
      <c r="I2866" s="81">
        <f t="shared" si="220"/>
        <v>7</v>
      </c>
      <c r="J2866" s="74">
        <f t="shared" si="221"/>
        <v>56.77</v>
      </c>
      <c r="K2866" s="74">
        <f t="shared" si="222"/>
        <v>60.34</v>
      </c>
      <c r="L2866" s="74">
        <f t="shared" si="223"/>
        <v>56.35</v>
      </c>
      <c r="M2866" s="74">
        <f t="shared" si="224"/>
        <v>59.85</v>
      </c>
      <c r="N2866" s="74"/>
    </row>
    <row r="2867" spans="1:14" x14ac:dyDescent="0.25">
      <c r="A2867">
        <v>2852</v>
      </c>
      <c r="B2867" s="225">
        <v>37361</v>
      </c>
      <c r="C2867" s="74">
        <v>7.7</v>
      </c>
      <c r="D2867" s="74">
        <v>7.97</v>
      </c>
      <c r="E2867" s="74">
        <v>7.49</v>
      </c>
      <c r="F2867" s="74">
        <v>7.84</v>
      </c>
      <c r="G2867" s="75">
        <v>1074700</v>
      </c>
      <c r="H2867" s="74">
        <v>54.88</v>
      </c>
      <c r="I2867" s="81">
        <f t="shared" si="220"/>
        <v>7.0000000000000009</v>
      </c>
      <c r="J2867" s="74">
        <f t="shared" si="221"/>
        <v>53.9</v>
      </c>
      <c r="K2867" s="74">
        <f t="shared" si="222"/>
        <v>55.79</v>
      </c>
      <c r="L2867" s="74">
        <f t="shared" si="223"/>
        <v>52.43</v>
      </c>
      <c r="M2867" s="74">
        <f t="shared" si="224"/>
        <v>54.88</v>
      </c>
      <c r="N2867" s="74"/>
    </row>
    <row r="2868" spans="1:14" x14ac:dyDescent="0.25">
      <c r="A2868">
        <v>2853</v>
      </c>
      <c r="B2868" s="225">
        <v>37358</v>
      </c>
      <c r="C2868" s="74">
        <v>7.69</v>
      </c>
      <c r="D2868" s="74">
        <v>7.75</v>
      </c>
      <c r="E2868" s="74">
        <v>7.46</v>
      </c>
      <c r="F2868" s="74">
        <v>7.55</v>
      </c>
      <c r="G2868" s="75">
        <v>1146400</v>
      </c>
      <c r="H2868" s="74">
        <v>52.85</v>
      </c>
      <c r="I2868" s="81">
        <f t="shared" si="220"/>
        <v>7</v>
      </c>
      <c r="J2868" s="74">
        <f t="shared" si="221"/>
        <v>53.83</v>
      </c>
      <c r="K2868" s="74">
        <f t="shared" si="222"/>
        <v>54.25</v>
      </c>
      <c r="L2868" s="74">
        <f t="shared" si="223"/>
        <v>52.22</v>
      </c>
      <c r="M2868" s="74">
        <f t="shared" si="224"/>
        <v>52.85</v>
      </c>
      <c r="N2868" s="74"/>
    </row>
    <row r="2869" spans="1:14" x14ac:dyDescent="0.25">
      <c r="A2869">
        <v>2854</v>
      </c>
      <c r="B2869" s="225">
        <v>37357</v>
      </c>
      <c r="C2869" s="74">
        <v>7.81</v>
      </c>
      <c r="D2869" s="74">
        <v>7.82</v>
      </c>
      <c r="E2869" s="74">
        <v>7.5</v>
      </c>
      <c r="F2869" s="74">
        <v>7.5</v>
      </c>
      <c r="G2869" s="75">
        <v>1108000</v>
      </c>
      <c r="H2869" s="74">
        <v>52.5</v>
      </c>
      <c r="I2869" s="81">
        <f t="shared" si="220"/>
        <v>7</v>
      </c>
      <c r="J2869" s="74">
        <f t="shared" si="221"/>
        <v>54.67</v>
      </c>
      <c r="K2869" s="74">
        <f t="shared" si="222"/>
        <v>54.74</v>
      </c>
      <c r="L2869" s="74">
        <f t="shared" si="223"/>
        <v>52.5</v>
      </c>
      <c r="M2869" s="74">
        <f t="shared" si="224"/>
        <v>52.5</v>
      </c>
      <c r="N2869" s="74"/>
    </row>
    <row r="2870" spans="1:14" x14ac:dyDescent="0.25">
      <c r="A2870">
        <v>2855</v>
      </c>
      <c r="B2870" s="225">
        <v>37356</v>
      </c>
      <c r="C2870" s="74">
        <v>8.11</v>
      </c>
      <c r="D2870" s="74">
        <v>8.26</v>
      </c>
      <c r="E2870" s="74">
        <v>7.6</v>
      </c>
      <c r="F2870" s="74">
        <v>7.85</v>
      </c>
      <c r="G2870" s="75">
        <v>1992200</v>
      </c>
      <c r="H2870" s="74">
        <v>54.95</v>
      </c>
      <c r="I2870" s="81">
        <f t="shared" si="220"/>
        <v>7.0000000000000009</v>
      </c>
      <c r="J2870" s="74">
        <f t="shared" si="221"/>
        <v>56.77</v>
      </c>
      <c r="K2870" s="74">
        <f t="shared" si="222"/>
        <v>57.82</v>
      </c>
      <c r="L2870" s="74">
        <f t="shared" si="223"/>
        <v>53.2</v>
      </c>
      <c r="M2870" s="74">
        <f t="shared" si="224"/>
        <v>54.95</v>
      </c>
      <c r="N2870" s="74"/>
    </row>
    <row r="2871" spans="1:14" x14ac:dyDescent="0.25">
      <c r="A2871">
        <v>2856</v>
      </c>
      <c r="B2871" s="225">
        <v>37355</v>
      </c>
      <c r="C2871" s="74">
        <v>8.11</v>
      </c>
      <c r="D2871" s="74">
        <v>8.35</v>
      </c>
      <c r="E2871" s="74">
        <v>8</v>
      </c>
      <c r="F2871" s="74">
        <v>8</v>
      </c>
      <c r="G2871" s="75">
        <v>1433800</v>
      </c>
      <c r="H2871" s="74">
        <v>56</v>
      </c>
      <c r="I2871" s="81">
        <f t="shared" si="220"/>
        <v>7</v>
      </c>
      <c r="J2871" s="74">
        <f t="shared" si="221"/>
        <v>56.77</v>
      </c>
      <c r="K2871" s="74">
        <f t="shared" si="222"/>
        <v>58.45</v>
      </c>
      <c r="L2871" s="74">
        <f t="shared" si="223"/>
        <v>56</v>
      </c>
      <c r="M2871" s="74">
        <f t="shared" si="224"/>
        <v>56</v>
      </c>
      <c r="N2871" s="74"/>
    </row>
    <row r="2872" spans="1:14" x14ac:dyDescent="0.25">
      <c r="A2872">
        <v>2857</v>
      </c>
      <c r="B2872" s="225">
        <v>37354</v>
      </c>
      <c r="C2872" s="74">
        <v>7.86</v>
      </c>
      <c r="D2872" s="74">
        <v>8.1999999999999993</v>
      </c>
      <c r="E2872" s="74">
        <v>7.8</v>
      </c>
      <c r="F2872" s="74">
        <v>8.06</v>
      </c>
      <c r="G2872" s="75">
        <v>1588200</v>
      </c>
      <c r="H2872" s="74">
        <v>56.42</v>
      </c>
      <c r="I2872" s="81">
        <f t="shared" si="220"/>
        <v>7</v>
      </c>
      <c r="J2872" s="74">
        <f t="shared" si="221"/>
        <v>55.02</v>
      </c>
      <c r="K2872" s="74">
        <f t="shared" si="222"/>
        <v>57.4</v>
      </c>
      <c r="L2872" s="74">
        <f t="shared" si="223"/>
        <v>54.6</v>
      </c>
      <c r="M2872" s="74">
        <f t="shared" si="224"/>
        <v>56.42</v>
      </c>
      <c r="N2872" s="74"/>
    </row>
    <row r="2873" spans="1:14" x14ac:dyDescent="0.25">
      <c r="A2873">
        <v>2858</v>
      </c>
      <c r="B2873" s="225">
        <v>37351</v>
      </c>
      <c r="C2873" s="74">
        <v>8.6300000000000008</v>
      </c>
      <c r="D2873" s="74">
        <v>8.66</v>
      </c>
      <c r="E2873" s="74">
        <v>8.0500000000000007</v>
      </c>
      <c r="F2873" s="74">
        <v>8.1300000000000008</v>
      </c>
      <c r="G2873" s="75">
        <v>1112700</v>
      </c>
      <c r="H2873" s="74">
        <v>56.91</v>
      </c>
      <c r="I2873" s="81">
        <f t="shared" si="220"/>
        <v>6.9999999999999991</v>
      </c>
      <c r="J2873" s="74">
        <f t="shared" si="221"/>
        <v>60.41</v>
      </c>
      <c r="K2873" s="74">
        <f t="shared" si="222"/>
        <v>60.62</v>
      </c>
      <c r="L2873" s="74">
        <f t="shared" si="223"/>
        <v>56.35</v>
      </c>
      <c r="M2873" s="74">
        <f t="shared" si="224"/>
        <v>56.91</v>
      </c>
      <c r="N2873" s="74"/>
    </row>
    <row r="2874" spans="1:14" x14ac:dyDescent="0.25">
      <c r="A2874">
        <v>2859</v>
      </c>
      <c r="B2874" s="225">
        <v>37350</v>
      </c>
      <c r="C2874" s="74">
        <v>8.3800000000000008</v>
      </c>
      <c r="D2874" s="74">
        <v>8.77</v>
      </c>
      <c r="E2874" s="74">
        <v>8.35</v>
      </c>
      <c r="F2874" s="74">
        <v>8.58</v>
      </c>
      <c r="G2874" s="75">
        <v>1338000</v>
      </c>
      <c r="H2874" s="74">
        <v>60.06</v>
      </c>
      <c r="I2874" s="81">
        <f t="shared" si="220"/>
        <v>7</v>
      </c>
      <c r="J2874" s="74">
        <f t="shared" si="221"/>
        <v>58.66</v>
      </c>
      <c r="K2874" s="74">
        <f t="shared" si="222"/>
        <v>61.39</v>
      </c>
      <c r="L2874" s="74">
        <f t="shared" si="223"/>
        <v>58.45</v>
      </c>
      <c r="M2874" s="74">
        <f t="shared" si="224"/>
        <v>60.06</v>
      </c>
      <c r="N2874" s="74"/>
    </row>
    <row r="2875" spans="1:14" x14ac:dyDescent="0.25">
      <c r="A2875">
        <v>2860</v>
      </c>
      <c r="B2875" s="225">
        <v>37349</v>
      </c>
      <c r="C2875" s="74">
        <v>9.01</v>
      </c>
      <c r="D2875" s="74">
        <v>9.1</v>
      </c>
      <c r="E2875" s="74">
        <v>8.4600000000000009</v>
      </c>
      <c r="F2875" s="74">
        <v>8.49</v>
      </c>
      <c r="G2875" s="75">
        <v>1670000</v>
      </c>
      <c r="H2875" s="74">
        <v>59.43</v>
      </c>
      <c r="I2875" s="81">
        <f t="shared" si="220"/>
        <v>7</v>
      </c>
      <c r="J2875" s="74">
        <f t="shared" si="221"/>
        <v>63.07</v>
      </c>
      <c r="K2875" s="74">
        <f t="shared" si="222"/>
        <v>63.7</v>
      </c>
      <c r="L2875" s="74">
        <f t="shared" si="223"/>
        <v>59.22</v>
      </c>
      <c r="M2875" s="74">
        <f t="shared" si="224"/>
        <v>59.43</v>
      </c>
      <c r="N2875" s="74"/>
    </row>
    <row r="2876" spans="1:14" x14ac:dyDescent="0.25">
      <c r="A2876">
        <v>2861</v>
      </c>
      <c r="B2876" s="225">
        <v>37348</v>
      </c>
      <c r="C2876" s="74">
        <v>9.19</v>
      </c>
      <c r="D2876" s="74">
        <v>9.5</v>
      </c>
      <c r="E2876" s="74">
        <v>8.89</v>
      </c>
      <c r="F2876" s="74">
        <v>8.93</v>
      </c>
      <c r="G2876" s="75">
        <v>1597200</v>
      </c>
      <c r="H2876" s="74">
        <v>62.51</v>
      </c>
      <c r="I2876" s="81">
        <f t="shared" si="220"/>
        <v>7</v>
      </c>
      <c r="J2876" s="74">
        <f t="shared" si="221"/>
        <v>64.33</v>
      </c>
      <c r="K2876" s="74">
        <f t="shared" si="222"/>
        <v>66.5</v>
      </c>
      <c r="L2876" s="74">
        <f t="shared" si="223"/>
        <v>62.23</v>
      </c>
      <c r="M2876" s="74">
        <f t="shared" si="224"/>
        <v>62.51</v>
      </c>
      <c r="N2876" s="74"/>
    </row>
    <row r="2877" spans="1:14" x14ac:dyDescent="0.25">
      <c r="A2877">
        <v>2862</v>
      </c>
      <c r="B2877" s="225">
        <v>37347</v>
      </c>
      <c r="C2877" s="74">
        <v>9.25</v>
      </c>
      <c r="D2877" s="74">
        <v>9.6199999999999992</v>
      </c>
      <c r="E2877" s="74">
        <v>9.17</v>
      </c>
      <c r="F2877" s="74">
        <v>9.3699999999999992</v>
      </c>
      <c r="G2877" s="75">
        <v>2024800</v>
      </c>
      <c r="H2877" s="74">
        <v>65.59</v>
      </c>
      <c r="I2877" s="81">
        <f t="shared" si="220"/>
        <v>7.0000000000000009</v>
      </c>
      <c r="J2877" s="74">
        <f t="shared" si="221"/>
        <v>64.75</v>
      </c>
      <c r="K2877" s="74">
        <f t="shared" si="222"/>
        <v>67.34</v>
      </c>
      <c r="L2877" s="74">
        <f t="shared" si="223"/>
        <v>64.19</v>
      </c>
      <c r="M2877" s="74">
        <f t="shared" si="224"/>
        <v>65.59</v>
      </c>
      <c r="N2877" s="74"/>
    </row>
    <row r="2878" spans="1:14" x14ac:dyDescent="0.25">
      <c r="A2878">
        <v>2863</v>
      </c>
      <c r="B2878" s="225">
        <v>37343</v>
      </c>
      <c r="C2878" s="74">
        <v>8.2200000000000006</v>
      </c>
      <c r="D2878" s="74">
        <v>9.0500000000000007</v>
      </c>
      <c r="E2878" s="74">
        <v>8.15</v>
      </c>
      <c r="F2878" s="74">
        <v>9</v>
      </c>
      <c r="G2878" s="75">
        <v>2674100</v>
      </c>
      <c r="H2878" s="74">
        <v>63</v>
      </c>
      <c r="I2878" s="81">
        <f t="shared" si="220"/>
        <v>7</v>
      </c>
      <c r="J2878" s="74">
        <f t="shared" si="221"/>
        <v>57.54</v>
      </c>
      <c r="K2878" s="74">
        <f t="shared" si="222"/>
        <v>63.35</v>
      </c>
      <c r="L2878" s="74">
        <f t="shared" si="223"/>
        <v>57.05</v>
      </c>
      <c r="M2878" s="74">
        <f t="shared" si="224"/>
        <v>63</v>
      </c>
      <c r="N2878" s="74"/>
    </row>
    <row r="2879" spans="1:14" x14ac:dyDescent="0.25">
      <c r="A2879">
        <v>2864</v>
      </c>
      <c r="B2879" s="225">
        <v>37342</v>
      </c>
      <c r="C2879" s="74">
        <v>8.3699999999999992</v>
      </c>
      <c r="D2879" s="74">
        <v>8.67</v>
      </c>
      <c r="E2879" s="74">
        <v>8.01</v>
      </c>
      <c r="F2879" s="74">
        <v>8.07</v>
      </c>
      <c r="G2879" s="75">
        <v>1571600</v>
      </c>
      <c r="H2879" s="74">
        <v>56.49</v>
      </c>
      <c r="I2879" s="81">
        <f t="shared" si="220"/>
        <v>7</v>
      </c>
      <c r="J2879" s="74">
        <f t="shared" si="221"/>
        <v>58.59</v>
      </c>
      <c r="K2879" s="74">
        <f t="shared" si="222"/>
        <v>60.69</v>
      </c>
      <c r="L2879" s="74">
        <f t="shared" si="223"/>
        <v>56.07</v>
      </c>
      <c r="M2879" s="74">
        <f t="shared" si="224"/>
        <v>56.49</v>
      </c>
      <c r="N2879" s="74"/>
    </row>
    <row r="2880" spans="1:14" x14ac:dyDescent="0.25">
      <c r="A2880">
        <v>2865</v>
      </c>
      <c r="B2880" s="225">
        <v>37341</v>
      </c>
      <c r="C2880" s="74">
        <v>8.23</v>
      </c>
      <c r="D2880" s="74">
        <v>8.68</v>
      </c>
      <c r="E2880" s="74">
        <v>8.0399999999999991</v>
      </c>
      <c r="F2880" s="74">
        <v>8.4</v>
      </c>
      <c r="G2880" s="75">
        <v>1948400</v>
      </c>
      <c r="H2880" s="74">
        <v>58.8</v>
      </c>
      <c r="I2880" s="81">
        <f t="shared" si="220"/>
        <v>6.9999999999999991</v>
      </c>
      <c r="J2880" s="74">
        <f t="shared" si="221"/>
        <v>57.61</v>
      </c>
      <c r="K2880" s="74">
        <f t="shared" si="222"/>
        <v>60.76</v>
      </c>
      <c r="L2880" s="74">
        <f t="shared" si="223"/>
        <v>56.28</v>
      </c>
      <c r="M2880" s="74">
        <f t="shared" si="224"/>
        <v>58.8</v>
      </c>
      <c r="N2880" s="74"/>
    </row>
    <row r="2881" spans="1:14" x14ac:dyDescent="0.25">
      <c r="A2881">
        <v>2866</v>
      </c>
      <c r="B2881" s="225">
        <v>37340</v>
      </c>
      <c r="C2881" s="74">
        <v>8.73</v>
      </c>
      <c r="D2881" s="74">
        <v>8.9</v>
      </c>
      <c r="E2881" s="74">
        <v>8.25</v>
      </c>
      <c r="F2881" s="74">
        <v>8.35</v>
      </c>
      <c r="G2881" s="75">
        <v>1360600</v>
      </c>
      <c r="H2881" s="74">
        <v>58.45</v>
      </c>
      <c r="I2881" s="81">
        <f t="shared" si="220"/>
        <v>7.0000000000000009</v>
      </c>
      <c r="J2881" s="74">
        <f t="shared" si="221"/>
        <v>61.11</v>
      </c>
      <c r="K2881" s="74">
        <f t="shared" si="222"/>
        <v>62.3</v>
      </c>
      <c r="L2881" s="74">
        <f t="shared" si="223"/>
        <v>57.75</v>
      </c>
      <c r="M2881" s="74">
        <f t="shared" si="224"/>
        <v>58.45</v>
      </c>
      <c r="N2881" s="74"/>
    </row>
    <row r="2882" spans="1:14" x14ac:dyDescent="0.25">
      <c r="A2882">
        <v>2867</v>
      </c>
      <c r="B2882" s="225">
        <v>37337</v>
      </c>
      <c r="C2882" s="74">
        <v>8.6300000000000008</v>
      </c>
      <c r="D2882" s="74">
        <v>9.0500000000000007</v>
      </c>
      <c r="E2882" s="74">
        <v>8.4700000000000006</v>
      </c>
      <c r="F2882" s="74">
        <v>8.57</v>
      </c>
      <c r="G2882" s="75">
        <v>1280700</v>
      </c>
      <c r="H2882" s="74">
        <v>59.99</v>
      </c>
      <c r="I2882" s="81">
        <f t="shared" si="220"/>
        <v>7</v>
      </c>
      <c r="J2882" s="74">
        <f t="shared" si="221"/>
        <v>60.41</v>
      </c>
      <c r="K2882" s="74">
        <f t="shared" si="222"/>
        <v>63.35</v>
      </c>
      <c r="L2882" s="74">
        <f t="shared" si="223"/>
        <v>59.29</v>
      </c>
      <c r="M2882" s="74">
        <f t="shared" si="224"/>
        <v>59.99</v>
      </c>
      <c r="N2882" s="74"/>
    </row>
    <row r="2883" spans="1:14" x14ac:dyDescent="0.25">
      <c r="A2883">
        <v>2868</v>
      </c>
      <c r="B2883" s="225">
        <v>37336</v>
      </c>
      <c r="C2883" s="74">
        <v>8.2799999999999994</v>
      </c>
      <c r="D2883" s="74">
        <v>8.67</v>
      </c>
      <c r="E2883" s="74">
        <v>8.25</v>
      </c>
      <c r="F2883" s="74">
        <v>8.59</v>
      </c>
      <c r="G2883" s="75">
        <v>1182400</v>
      </c>
      <c r="H2883" s="74">
        <v>60.13</v>
      </c>
      <c r="I2883" s="81">
        <f t="shared" si="220"/>
        <v>7</v>
      </c>
      <c r="J2883" s="74">
        <f t="shared" si="221"/>
        <v>57.96</v>
      </c>
      <c r="K2883" s="74">
        <f t="shared" si="222"/>
        <v>60.69</v>
      </c>
      <c r="L2883" s="74">
        <f t="shared" si="223"/>
        <v>57.75</v>
      </c>
      <c r="M2883" s="74">
        <f t="shared" si="224"/>
        <v>60.13</v>
      </c>
      <c r="N2883" s="74"/>
    </row>
    <row r="2884" spans="1:14" x14ac:dyDescent="0.25">
      <c r="A2884">
        <v>2869</v>
      </c>
      <c r="B2884" s="225">
        <v>37335</v>
      </c>
      <c r="C2884" s="74">
        <v>8.26</v>
      </c>
      <c r="D2884" s="74">
        <v>8.64</v>
      </c>
      <c r="E2884" s="74">
        <v>8.14</v>
      </c>
      <c r="F2884" s="74">
        <v>8.19</v>
      </c>
      <c r="G2884" s="75">
        <v>1097200</v>
      </c>
      <c r="H2884" s="74">
        <v>57.33</v>
      </c>
      <c r="I2884" s="81">
        <f t="shared" si="220"/>
        <v>7</v>
      </c>
      <c r="J2884" s="74">
        <f t="shared" si="221"/>
        <v>57.82</v>
      </c>
      <c r="K2884" s="74">
        <f t="shared" si="222"/>
        <v>60.48</v>
      </c>
      <c r="L2884" s="74">
        <f t="shared" si="223"/>
        <v>56.98</v>
      </c>
      <c r="M2884" s="74">
        <f t="shared" si="224"/>
        <v>57.33</v>
      </c>
      <c r="N2884" s="74"/>
    </row>
    <row r="2885" spans="1:14" x14ac:dyDescent="0.25">
      <c r="A2885">
        <v>2870</v>
      </c>
      <c r="B2885" s="225">
        <v>37334</v>
      </c>
      <c r="C2885" s="74">
        <v>8.52</v>
      </c>
      <c r="D2885" s="74">
        <v>8.76</v>
      </c>
      <c r="E2885" s="74">
        <v>8.34</v>
      </c>
      <c r="F2885" s="74">
        <v>8.3699999999999992</v>
      </c>
      <c r="G2885" s="75">
        <v>1411500</v>
      </c>
      <c r="H2885" s="74">
        <v>58.59</v>
      </c>
      <c r="I2885" s="81">
        <f t="shared" si="220"/>
        <v>7.0000000000000009</v>
      </c>
      <c r="J2885" s="74">
        <f t="shared" si="221"/>
        <v>59.64</v>
      </c>
      <c r="K2885" s="74">
        <f t="shared" si="222"/>
        <v>61.32</v>
      </c>
      <c r="L2885" s="74">
        <f t="shared" si="223"/>
        <v>58.38</v>
      </c>
      <c r="M2885" s="74">
        <f t="shared" si="224"/>
        <v>58.59</v>
      </c>
      <c r="N2885" s="74"/>
    </row>
    <row r="2886" spans="1:14" x14ac:dyDescent="0.25">
      <c r="A2886">
        <v>2871</v>
      </c>
      <c r="B2886" s="225">
        <v>37333</v>
      </c>
      <c r="C2886" s="74">
        <v>9.16</v>
      </c>
      <c r="D2886" s="74">
        <v>9.24</v>
      </c>
      <c r="E2886" s="74">
        <v>8.7100000000000009</v>
      </c>
      <c r="F2886" s="74">
        <v>8.89</v>
      </c>
      <c r="G2886" s="75">
        <v>1375400</v>
      </c>
      <c r="H2886" s="74">
        <v>62.23</v>
      </c>
      <c r="I2886" s="81">
        <f t="shared" si="220"/>
        <v>6.9999999999999991</v>
      </c>
      <c r="J2886" s="74">
        <f t="shared" si="221"/>
        <v>64.12</v>
      </c>
      <c r="K2886" s="74">
        <f t="shared" si="222"/>
        <v>64.680000000000007</v>
      </c>
      <c r="L2886" s="74">
        <f t="shared" si="223"/>
        <v>60.97</v>
      </c>
      <c r="M2886" s="74">
        <f t="shared" si="224"/>
        <v>62.23</v>
      </c>
      <c r="N2886" s="74"/>
    </row>
    <row r="2887" spans="1:14" x14ac:dyDescent="0.25">
      <c r="A2887">
        <v>2872</v>
      </c>
      <c r="B2887" s="225">
        <v>37330</v>
      </c>
      <c r="C2887" s="74">
        <v>8.8000000000000007</v>
      </c>
      <c r="D2887" s="74">
        <v>9</v>
      </c>
      <c r="E2887" s="74">
        <v>8.5</v>
      </c>
      <c r="F2887" s="74">
        <v>8.9499999999999993</v>
      </c>
      <c r="G2887" s="75">
        <v>1216500</v>
      </c>
      <c r="H2887" s="74">
        <v>62.65</v>
      </c>
      <c r="I2887" s="81">
        <f t="shared" si="220"/>
        <v>7</v>
      </c>
      <c r="J2887" s="74">
        <f t="shared" si="221"/>
        <v>61.6</v>
      </c>
      <c r="K2887" s="74">
        <f t="shared" si="222"/>
        <v>63</v>
      </c>
      <c r="L2887" s="74">
        <f t="shared" si="223"/>
        <v>59.5</v>
      </c>
      <c r="M2887" s="74">
        <f t="shared" si="224"/>
        <v>62.65</v>
      </c>
      <c r="N2887" s="74"/>
    </row>
    <row r="2888" spans="1:14" x14ac:dyDescent="0.25">
      <c r="A2888">
        <v>2873</v>
      </c>
      <c r="B2888" s="225">
        <v>37329</v>
      </c>
      <c r="C2888" s="74">
        <v>9.2899999999999991</v>
      </c>
      <c r="D2888" s="74">
        <v>9.34</v>
      </c>
      <c r="E2888" s="74">
        <v>8.81</v>
      </c>
      <c r="F2888" s="74">
        <v>8.82</v>
      </c>
      <c r="G2888" s="75">
        <v>1309800</v>
      </c>
      <c r="H2888" s="74">
        <v>61.74</v>
      </c>
      <c r="I2888" s="81">
        <f t="shared" si="220"/>
        <v>7</v>
      </c>
      <c r="J2888" s="74">
        <f t="shared" si="221"/>
        <v>65.03</v>
      </c>
      <c r="K2888" s="74">
        <f t="shared" si="222"/>
        <v>65.38</v>
      </c>
      <c r="L2888" s="74">
        <f t="shared" si="223"/>
        <v>61.67</v>
      </c>
      <c r="M2888" s="74">
        <f t="shared" si="224"/>
        <v>61.74</v>
      </c>
      <c r="N2888" s="74"/>
    </row>
    <row r="2889" spans="1:14" x14ac:dyDescent="0.25">
      <c r="A2889">
        <v>2874</v>
      </c>
      <c r="B2889" s="225">
        <v>37328</v>
      </c>
      <c r="C2889" s="74">
        <v>9.67</v>
      </c>
      <c r="D2889" s="74">
        <v>9.6999999999999993</v>
      </c>
      <c r="E2889" s="74">
        <v>9.1199999999999992</v>
      </c>
      <c r="F2889" s="74">
        <v>9.15</v>
      </c>
      <c r="G2889" s="75">
        <v>1289600</v>
      </c>
      <c r="H2889" s="74">
        <v>64.05</v>
      </c>
      <c r="I2889" s="81">
        <f t="shared" si="220"/>
        <v>6.9999999999999991</v>
      </c>
      <c r="J2889" s="74">
        <f t="shared" si="221"/>
        <v>67.69</v>
      </c>
      <c r="K2889" s="74">
        <f t="shared" si="222"/>
        <v>67.900000000000006</v>
      </c>
      <c r="L2889" s="74">
        <f t="shared" si="223"/>
        <v>63.84</v>
      </c>
      <c r="M2889" s="74">
        <f t="shared" si="224"/>
        <v>64.05</v>
      </c>
      <c r="N2889" s="74"/>
    </row>
    <row r="2890" spans="1:14" x14ac:dyDescent="0.25">
      <c r="A2890">
        <v>2875</v>
      </c>
      <c r="B2890" s="225">
        <v>37327</v>
      </c>
      <c r="C2890" s="74">
        <v>9.7200000000000006</v>
      </c>
      <c r="D2890" s="74">
        <v>9.9600000000000009</v>
      </c>
      <c r="E2890" s="74">
        <v>9.4499999999999993</v>
      </c>
      <c r="F2890" s="74">
        <v>9.58</v>
      </c>
      <c r="G2890" s="75">
        <v>2604100</v>
      </c>
      <c r="H2890" s="74">
        <v>67.06</v>
      </c>
      <c r="I2890" s="81">
        <f t="shared" si="220"/>
        <v>7</v>
      </c>
      <c r="J2890" s="74">
        <f t="shared" si="221"/>
        <v>68.040000000000006</v>
      </c>
      <c r="K2890" s="74">
        <f t="shared" si="222"/>
        <v>69.72</v>
      </c>
      <c r="L2890" s="74">
        <f t="shared" si="223"/>
        <v>66.150000000000006</v>
      </c>
      <c r="M2890" s="74">
        <f t="shared" si="224"/>
        <v>67.06</v>
      </c>
      <c r="N2890" s="74"/>
    </row>
    <row r="2891" spans="1:14" x14ac:dyDescent="0.25">
      <c r="A2891">
        <v>2876</v>
      </c>
      <c r="B2891" s="225">
        <v>37326</v>
      </c>
      <c r="C2891" s="74">
        <v>9.0299999999999994</v>
      </c>
      <c r="D2891" s="74">
        <v>10.95</v>
      </c>
      <c r="E2891" s="74">
        <v>8.85</v>
      </c>
      <c r="F2891" s="74">
        <v>10.29</v>
      </c>
      <c r="G2891" s="75">
        <v>5077400</v>
      </c>
      <c r="H2891" s="74">
        <v>72.03</v>
      </c>
      <c r="I2891" s="81">
        <f t="shared" si="220"/>
        <v>7.0000000000000009</v>
      </c>
      <c r="J2891" s="74">
        <f t="shared" si="221"/>
        <v>63.21</v>
      </c>
      <c r="K2891" s="74">
        <f t="shared" si="222"/>
        <v>76.650000000000006</v>
      </c>
      <c r="L2891" s="74">
        <f t="shared" si="223"/>
        <v>61.95</v>
      </c>
      <c r="M2891" s="74">
        <f t="shared" si="224"/>
        <v>72.03</v>
      </c>
      <c r="N2891" s="74"/>
    </row>
    <row r="2892" spans="1:14" x14ac:dyDescent="0.25">
      <c r="A2892">
        <v>2877</v>
      </c>
      <c r="B2892" s="225">
        <v>37323</v>
      </c>
      <c r="C2892" s="74">
        <v>9.4</v>
      </c>
      <c r="D2892" s="74">
        <v>9.65</v>
      </c>
      <c r="E2892" s="74">
        <v>9.08</v>
      </c>
      <c r="F2892" s="74">
        <v>9.27</v>
      </c>
      <c r="G2892" s="75">
        <v>2531800</v>
      </c>
      <c r="H2892" s="74">
        <v>64.89</v>
      </c>
      <c r="I2892" s="81">
        <f t="shared" si="220"/>
        <v>7</v>
      </c>
      <c r="J2892" s="74">
        <f t="shared" si="221"/>
        <v>65.8</v>
      </c>
      <c r="K2892" s="74">
        <f t="shared" si="222"/>
        <v>67.55</v>
      </c>
      <c r="L2892" s="74">
        <f t="shared" si="223"/>
        <v>63.56</v>
      </c>
      <c r="M2892" s="74">
        <f t="shared" si="224"/>
        <v>64.89</v>
      </c>
      <c r="N2892" s="74"/>
    </row>
    <row r="2893" spans="1:14" x14ac:dyDescent="0.25">
      <c r="A2893">
        <v>2878</v>
      </c>
      <c r="B2893" s="225">
        <v>37322</v>
      </c>
      <c r="C2893" s="74">
        <v>9.7899999999999991</v>
      </c>
      <c r="D2893" s="74">
        <v>10.039999999999999</v>
      </c>
      <c r="E2893" s="74">
        <v>9.42</v>
      </c>
      <c r="F2893" s="74">
        <v>9.6999999999999993</v>
      </c>
      <c r="G2893" s="75">
        <v>1834500</v>
      </c>
      <c r="H2893" s="74">
        <v>67.900000000000006</v>
      </c>
      <c r="I2893" s="81">
        <f t="shared" si="220"/>
        <v>7.0000000000000009</v>
      </c>
      <c r="J2893" s="74">
        <f t="shared" si="221"/>
        <v>68.53</v>
      </c>
      <c r="K2893" s="74">
        <f t="shared" si="222"/>
        <v>70.28</v>
      </c>
      <c r="L2893" s="74">
        <f t="shared" si="223"/>
        <v>65.94</v>
      </c>
      <c r="M2893" s="74">
        <f t="shared" si="224"/>
        <v>67.900000000000006</v>
      </c>
      <c r="N2893" s="74"/>
    </row>
    <row r="2894" spans="1:14" x14ac:dyDescent="0.25">
      <c r="A2894">
        <v>2879</v>
      </c>
      <c r="B2894" s="225">
        <v>37321</v>
      </c>
      <c r="C2894" s="74">
        <v>9.15</v>
      </c>
      <c r="D2894" s="74">
        <v>9.7100000000000009</v>
      </c>
      <c r="E2894" s="74">
        <v>8.82</v>
      </c>
      <c r="F2894" s="74">
        <v>9.57</v>
      </c>
      <c r="G2894" s="75">
        <v>2228500</v>
      </c>
      <c r="H2894" s="74">
        <v>66.989999999999995</v>
      </c>
      <c r="I2894" s="81">
        <f t="shared" si="220"/>
        <v>6.9999999999999991</v>
      </c>
      <c r="J2894" s="74">
        <f t="shared" si="221"/>
        <v>64.05</v>
      </c>
      <c r="K2894" s="74">
        <f t="shared" si="222"/>
        <v>67.97</v>
      </c>
      <c r="L2894" s="74">
        <f t="shared" si="223"/>
        <v>61.74</v>
      </c>
      <c r="M2894" s="74">
        <f t="shared" si="224"/>
        <v>66.989999999999995</v>
      </c>
      <c r="N2894" s="74"/>
    </row>
    <row r="2895" spans="1:14" x14ac:dyDescent="0.25">
      <c r="A2895">
        <v>2880</v>
      </c>
      <c r="B2895" s="225">
        <v>37320</v>
      </c>
      <c r="C2895" s="74">
        <v>8.69</v>
      </c>
      <c r="D2895" s="74">
        <v>9.5500000000000007</v>
      </c>
      <c r="E2895" s="74">
        <v>8.61</v>
      </c>
      <c r="F2895" s="74">
        <v>9.25</v>
      </c>
      <c r="G2895" s="75">
        <v>2500700</v>
      </c>
      <c r="H2895" s="74">
        <v>64.75</v>
      </c>
      <c r="I2895" s="81">
        <f t="shared" si="220"/>
        <v>7</v>
      </c>
      <c r="J2895" s="74">
        <f t="shared" si="221"/>
        <v>60.83</v>
      </c>
      <c r="K2895" s="74">
        <f t="shared" si="222"/>
        <v>66.849999999999994</v>
      </c>
      <c r="L2895" s="74">
        <f t="shared" si="223"/>
        <v>60.27</v>
      </c>
      <c r="M2895" s="74">
        <f t="shared" si="224"/>
        <v>64.75</v>
      </c>
      <c r="N2895" s="74"/>
    </row>
    <row r="2896" spans="1:14" x14ac:dyDescent="0.25">
      <c r="A2896">
        <v>2881</v>
      </c>
      <c r="B2896" s="225">
        <v>37319</v>
      </c>
      <c r="C2896" s="74">
        <v>8.32</v>
      </c>
      <c r="D2896" s="74">
        <v>8.8800000000000008</v>
      </c>
      <c r="E2896" s="74">
        <v>8.2200000000000006</v>
      </c>
      <c r="F2896" s="74">
        <v>8.7100000000000009</v>
      </c>
      <c r="G2896" s="75">
        <v>2236500</v>
      </c>
      <c r="H2896" s="74">
        <v>60.97</v>
      </c>
      <c r="I2896" s="81">
        <f t="shared" si="220"/>
        <v>6.9999999999999991</v>
      </c>
      <c r="J2896" s="74">
        <f t="shared" si="221"/>
        <v>58.24</v>
      </c>
      <c r="K2896" s="74">
        <f t="shared" si="222"/>
        <v>62.16</v>
      </c>
      <c r="L2896" s="74">
        <f t="shared" si="223"/>
        <v>57.54</v>
      </c>
      <c r="M2896" s="74">
        <f t="shared" si="224"/>
        <v>60.97</v>
      </c>
      <c r="N2896" s="74"/>
    </row>
    <row r="2897" spans="1:14" x14ac:dyDescent="0.25">
      <c r="A2897">
        <v>2882</v>
      </c>
      <c r="B2897" s="225">
        <v>37316</v>
      </c>
      <c r="C2897" s="74">
        <v>7.85</v>
      </c>
      <c r="D2897" s="74">
        <v>8.23</v>
      </c>
      <c r="E2897" s="74">
        <v>7.83</v>
      </c>
      <c r="F2897" s="74">
        <v>8.11</v>
      </c>
      <c r="G2897" s="75">
        <v>1591500</v>
      </c>
      <c r="H2897" s="74">
        <v>56.77</v>
      </c>
      <c r="I2897" s="81">
        <f t="shared" ref="I2897:I2960" si="225">H2897/F2897</f>
        <v>7.0000000000000009</v>
      </c>
      <c r="J2897" s="74">
        <f t="shared" ref="J2897:J2960" si="226">ROUND($I2897*C2897,2)</f>
        <v>54.95</v>
      </c>
      <c r="K2897" s="74">
        <f t="shared" ref="K2897:K2960" si="227">ROUND($I2897*D2897,2)</f>
        <v>57.61</v>
      </c>
      <c r="L2897" s="74">
        <f t="shared" ref="L2897:L2960" si="228">ROUND($I2897*E2897,2)</f>
        <v>54.81</v>
      </c>
      <c r="M2897" s="74">
        <f t="shared" ref="M2897:M2960" si="229">ROUND($I2897*F2897,2)</f>
        <v>56.77</v>
      </c>
      <c r="N2897" s="74"/>
    </row>
    <row r="2898" spans="1:14" x14ac:dyDescent="0.25">
      <c r="A2898">
        <v>2883</v>
      </c>
      <c r="B2898" s="225">
        <v>37315</v>
      </c>
      <c r="C2898" s="74">
        <v>7.88</v>
      </c>
      <c r="D2898" s="74">
        <v>8.0500000000000007</v>
      </c>
      <c r="E2898" s="74">
        <v>7.62</v>
      </c>
      <c r="F2898" s="74">
        <v>7.76</v>
      </c>
      <c r="G2898" s="75">
        <v>1463400</v>
      </c>
      <c r="H2898" s="74">
        <v>54.32</v>
      </c>
      <c r="I2898" s="81">
        <f t="shared" si="225"/>
        <v>7</v>
      </c>
      <c r="J2898" s="74">
        <f t="shared" si="226"/>
        <v>55.16</v>
      </c>
      <c r="K2898" s="74">
        <f t="shared" si="227"/>
        <v>56.35</v>
      </c>
      <c r="L2898" s="74">
        <f t="shared" si="228"/>
        <v>53.34</v>
      </c>
      <c r="M2898" s="74">
        <f t="shared" si="229"/>
        <v>54.32</v>
      </c>
      <c r="N2898" s="74"/>
    </row>
    <row r="2899" spans="1:14" x14ac:dyDescent="0.25">
      <c r="A2899">
        <v>2884</v>
      </c>
      <c r="B2899" s="225">
        <v>37314</v>
      </c>
      <c r="C2899" s="74">
        <v>8.1999999999999993</v>
      </c>
      <c r="D2899" s="74">
        <v>8.2799999999999994</v>
      </c>
      <c r="E2899" s="74">
        <v>7.79</v>
      </c>
      <c r="F2899" s="74">
        <v>7.8</v>
      </c>
      <c r="G2899" s="75">
        <v>1820000</v>
      </c>
      <c r="H2899" s="74">
        <v>54.6</v>
      </c>
      <c r="I2899" s="81">
        <f t="shared" si="225"/>
        <v>7</v>
      </c>
      <c r="J2899" s="74">
        <f t="shared" si="226"/>
        <v>57.4</v>
      </c>
      <c r="K2899" s="74">
        <f t="shared" si="227"/>
        <v>57.96</v>
      </c>
      <c r="L2899" s="74">
        <f t="shared" si="228"/>
        <v>54.53</v>
      </c>
      <c r="M2899" s="74">
        <f t="shared" si="229"/>
        <v>54.6</v>
      </c>
      <c r="N2899" s="74"/>
    </row>
    <row r="2900" spans="1:14" x14ac:dyDescent="0.25">
      <c r="A2900">
        <v>2885</v>
      </c>
      <c r="B2900" s="225">
        <v>37313</v>
      </c>
      <c r="C2900" s="74">
        <v>8.09</v>
      </c>
      <c r="D2900" s="74">
        <v>8.1999999999999993</v>
      </c>
      <c r="E2900" s="74">
        <v>7.74</v>
      </c>
      <c r="F2900" s="74">
        <v>8.0500000000000007</v>
      </c>
      <c r="G2900" s="75">
        <v>1471600</v>
      </c>
      <c r="H2900" s="74">
        <v>56.35</v>
      </c>
      <c r="I2900" s="81">
        <f t="shared" si="225"/>
        <v>7</v>
      </c>
      <c r="J2900" s="74">
        <f t="shared" si="226"/>
        <v>56.63</v>
      </c>
      <c r="K2900" s="74">
        <f t="shared" si="227"/>
        <v>57.4</v>
      </c>
      <c r="L2900" s="74">
        <f t="shared" si="228"/>
        <v>54.18</v>
      </c>
      <c r="M2900" s="74">
        <f t="shared" si="229"/>
        <v>56.35</v>
      </c>
      <c r="N2900" s="74"/>
    </row>
    <row r="2901" spans="1:14" x14ac:dyDescent="0.25">
      <c r="A2901">
        <v>2886</v>
      </c>
      <c r="B2901" s="225">
        <v>37312</v>
      </c>
      <c r="C2901" s="74">
        <v>7.69</v>
      </c>
      <c r="D2901" s="74">
        <v>7.95</v>
      </c>
      <c r="E2901" s="74">
        <v>7.33</v>
      </c>
      <c r="F2901" s="74">
        <v>7.93</v>
      </c>
      <c r="G2901" s="75">
        <v>1612100</v>
      </c>
      <c r="H2901" s="74">
        <v>55.51</v>
      </c>
      <c r="I2901" s="81">
        <f t="shared" si="225"/>
        <v>7</v>
      </c>
      <c r="J2901" s="74">
        <f t="shared" si="226"/>
        <v>53.83</v>
      </c>
      <c r="K2901" s="74">
        <f t="shared" si="227"/>
        <v>55.65</v>
      </c>
      <c r="L2901" s="74">
        <f t="shared" si="228"/>
        <v>51.31</v>
      </c>
      <c r="M2901" s="74">
        <f t="shared" si="229"/>
        <v>55.51</v>
      </c>
      <c r="N2901" s="74"/>
    </row>
    <row r="2902" spans="1:14" x14ac:dyDescent="0.25">
      <c r="A2902">
        <v>2887</v>
      </c>
      <c r="B2902" s="225">
        <v>37309</v>
      </c>
      <c r="C2902" s="74">
        <v>7.52</v>
      </c>
      <c r="D2902" s="74">
        <v>7.67</v>
      </c>
      <c r="E2902" s="74">
        <v>7.13</v>
      </c>
      <c r="F2902" s="74">
        <v>7.57</v>
      </c>
      <c r="G2902" s="75">
        <v>2384600</v>
      </c>
      <c r="H2902" s="74">
        <v>52.99</v>
      </c>
      <c r="I2902" s="81">
        <f t="shared" si="225"/>
        <v>7</v>
      </c>
      <c r="J2902" s="74">
        <f t="shared" si="226"/>
        <v>52.64</v>
      </c>
      <c r="K2902" s="74">
        <f t="shared" si="227"/>
        <v>53.69</v>
      </c>
      <c r="L2902" s="74">
        <f t="shared" si="228"/>
        <v>49.91</v>
      </c>
      <c r="M2902" s="74">
        <f t="shared" si="229"/>
        <v>52.99</v>
      </c>
      <c r="N2902" s="74"/>
    </row>
    <row r="2903" spans="1:14" x14ac:dyDescent="0.25">
      <c r="A2903">
        <v>2888</v>
      </c>
      <c r="B2903" s="225">
        <v>37308</v>
      </c>
      <c r="C2903" s="74">
        <v>8.08</v>
      </c>
      <c r="D2903" s="74">
        <v>8.31</v>
      </c>
      <c r="E2903" s="74">
        <v>7.6</v>
      </c>
      <c r="F2903" s="74">
        <v>7.6</v>
      </c>
      <c r="G2903" s="75">
        <v>3867900</v>
      </c>
      <c r="H2903" s="74">
        <v>53.2</v>
      </c>
      <c r="I2903" s="81">
        <f t="shared" si="225"/>
        <v>7.0000000000000009</v>
      </c>
      <c r="J2903" s="74">
        <f t="shared" si="226"/>
        <v>56.56</v>
      </c>
      <c r="K2903" s="74">
        <f t="shared" si="227"/>
        <v>58.17</v>
      </c>
      <c r="L2903" s="74">
        <f t="shared" si="228"/>
        <v>53.2</v>
      </c>
      <c r="M2903" s="74">
        <f t="shared" si="229"/>
        <v>53.2</v>
      </c>
      <c r="N2903" s="74"/>
    </row>
    <row r="2904" spans="1:14" x14ac:dyDescent="0.25">
      <c r="A2904">
        <v>2889</v>
      </c>
      <c r="B2904" s="225">
        <v>37307</v>
      </c>
      <c r="C2904" s="74">
        <v>8.68</v>
      </c>
      <c r="D2904" s="74">
        <v>8.73</v>
      </c>
      <c r="E2904" s="74">
        <v>8.15</v>
      </c>
      <c r="F2904" s="74">
        <v>8.6999999999999993</v>
      </c>
      <c r="G2904" s="75">
        <v>1846400</v>
      </c>
      <c r="H2904" s="74">
        <v>60.9</v>
      </c>
      <c r="I2904" s="81">
        <f t="shared" si="225"/>
        <v>7</v>
      </c>
      <c r="J2904" s="74">
        <f t="shared" si="226"/>
        <v>60.76</v>
      </c>
      <c r="K2904" s="74">
        <f t="shared" si="227"/>
        <v>61.11</v>
      </c>
      <c r="L2904" s="74">
        <f t="shared" si="228"/>
        <v>57.05</v>
      </c>
      <c r="M2904" s="74">
        <f t="shared" si="229"/>
        <v>60.9</v>
      </c>
      <c r="N2904" s="74"/>
    </row>
    <row r="2905" spans="1:14" x14ac:dyDescent="0.25">
      <c r="A2905">
        <v>2890</v>
      </c>
      <c r="B2905" s="225">
        <v>37306</v>
      </c>
      <c r="C2905" s="74">
        <v>8.52</v>
      </c>
      <c r="D2905" s="74">
        <v>8.99</v>
      </c>
      <c r="E2905" s="74">
        <v>8.25</v>
      </c>
      <c r="F2905" s="74">
        <v>8.4499999999999993</v>
      </c>
      <c r="G2905" s="75">
        <v>3494700</v>
      </c>
      <c r="H2905" s="74">
        <v>59.15</v>
      </c>
      <c r="I2905" s="81">
        <f t="shared" si="225"/>
        <v>7</v>
      </c>
      <c r="J2905" s="74">
        <f t="shared" si="226"/>
        <v>59.64</v>
      </c>
      <c r="K2905" s="74">
        <f t="shared" si="227"/>
        <v>62.93</v>
      </c>
      <c r="L2905" s="74">
        <f t="shared" si="228"/>
        <v>57.75</v>
      </c>
      <c r="M2905" s="74">
        <f t="shared" si="229"/>
        <v>59.15</v>
      </c>
      <c r="N2905" s="74"/>
    </row>
    <row r="2906" spans="1:14" x14ac:dyDescent="0.25">
      <c r="A2906">
        <v>2891</v>
      </c>
      <c r="B2906" s="225">
        <v>37302</v>
      </c>
      <c r="C2906" s="74">
        <v>9.14</v>
      </c>
      <c r="D2906" s="74">
        <v>9.1999999999999993</v>
      </c>
      <c r="E2906" s="74">
        <v>8.5399999999999991</v>
      </c>
      <c r="F2906" s="74">
        <v>8.73</v>
      </c>
      <c r="G2906" s="75">
        <v>2112100</v>
      </c>
      <c r="H2906" s="74">
        <v>61.11</v>
      </c>
      <c r="I2906" s="81">
        <f t="shared" si="225"/>
        <v>7</v>
      </c>
      <c r="J2906" s="74">
        <f t="shared" si="226"/>
        <v>63.98</v>
      </c>
      <c r="K2906" s="74">
        <f t="shared" si="227"/>
        <v>64.400000000000006</v>
      </c>
      <c r="L2906" s="74">
        <f t="shared" si="228"/>
        <v>59.78</v>
      </c>
      <c r="M2906" s="74">
        <f t="shared" si="229"/>
        <v>61.11</v>
      </c>
      <c r="N2906" s="74"/>
    </row>
    <row r="2907" spans="1:14" x14ac:dyDescent="0.25">
      <c r="A2907">
        <v>2892</v>
      </c>
      <c r="B2907" s="225">
        <v>37301</v>
      </c>
      <c r="C2907" s="74">
        <v>9.9499999999999993</v>
      </c>
      <c r="D2907" s="74">
        <v>10</v>
      </c>
      <c r="E2907" s="74">
        <v>9.0500000000000007</v>
      </c>
      <c r="F2907" s="74">
        <v>9.1199999999999992</v>
      </c>
      <c r="G2907" s="75">
        <v>2376100</v>
      </c>
      <c r="H2907" s="74">
        <v>63.84</v>
      </c>
      <c r="I2907" s="81">
        <f t="shared" si="225"/>
        <v>7.0000000000000009</v>
      </c>
      <c r="J2907" s="74">
        <f t="shared" si="226"/>
        <v>69.650000000000006</v>
      </c>
      <c r="K2907" s="74">
        <f t="shared" si="227"/>
        <v>70</v>
      </c>
      <c r="L2907" s="74">
        <f t="shared" si="228"/>
        <v>63.35</v>
      </c>
      <c r="M2907" s="74">
        <f t="shared" si="229"/>
        <v>63.84</v>
      </c>
      <c r="N2907" s="74"/>
    </row>
    <row r="2908" spans="1:14" x14ac:dyDescent="0.25">
      <c r="A2908">
        <v>2893</v>
      </c>
      <c r="B2908" s="225">
        <v>37300</v>
      </c>
      <c r="C2908" s="74">
        <v>10.31</v>
      </c>
      <c r="D2908" s="74">
        <v>10.45</v>
      </c>
      <c r="E2908" s="74">
        <v>9.5500000000000007</v>
      </c>
      <c r="F2908" s="74">
        <v>9.81</v>
      </c>
      <c r="G2908" s="75">
        <v>2083600</v>
      </c>
      <c r="H2908" s="74">
        <v>68.67</v>
      </c>
      <c r="I2908" s="81">
        <f t="shared" si="225"/>
        <v>7</v>
      </c>
      <c r="J2908" s="74">
        <f t="shared" si="226"/>
        <v>72.17</v>
      </c>
      <c r="K2908" s="74">
        <f t="shared" si="227"/>
        <v>73.150000000000006</v>
      </c>
      <c r="L2908" s="74">
        <f t="shared" si="228"/>
        <v>66.849999999999994</v>
      </c>
      <c r="M2908" s="74">
        <f t="shared" si="229"/>
        <v>68.67</v>
      </c>
      <c r="N2908" s="74"/>
    </row>
    <row r="2909" spans="1:14" x14ac:dyDescent="0.25">
      <c r="A2909">
        <v>2894</v>
      </c>
      <c r="B2909" s="225">
        <v>37299</v>
      </c>
      <c r="C2909" s="74">
        <v>10.26</v>
      </c>
      <c r="D2909" s="74">
        <v>10.42</v>
      </c>
      <c r="E2909" s="74">
        <v>9.82</v>
      </c>
      <c r="F2909" s="74">
        <v>10.08</v>
      </c>
      <c r="G2909" s="75">
        <v>2521100</v>
      </c>
      <c r="H2909" s="74">
        <v>70.56</v>
      </c>
      <c r="I2909" s="81">
        <f t="shared" si="225"/>
        <v>7</v>
      </c>
      <c r="J2909" s="74">
        <f t="shared" si="226"/>
        <v>71.819999999999993</v>
      </c>
      <c r="K2909" s="74">
        <f t="shared" si="227"/>
        <v>72.94</v>
      </c>
      <c r="L2909" s="74">
        <f t="shared" si="228"/>
        <v>68.739999999999995</v>
      </c>
      <c r="M2909" s="74">
        <f t="shared" si="229"/>
        <v>70.56</v>
      </c>
      <c r="N2909" s="74"/>
    </row>
    <row r="2910" spans="1:14" x14ac:dyDescent="0.25">
      <c r="A2910">
        <v>2895</v>
      </c>
      <c r="B2910" s="225">
        <v>37298</v>
      </c>
      <c r="C2910" s="74">
        <v>9.9499999999999993</v>
      </c>
      <c r="D2910" s="74">
        <v>10.54</v>
      </c>
      <c r="E2910" s="74">
        <v>9.7799999999999994</v>
      </c>
      <c r="F2910" s="74">
        <v>10.47</v>
      </c>
      <c r="G2910" s="75">
        <v>2894500</v>
      </c>
      <c r="H2910" s="74">
        <v>73.290000000000006</v>
      </c>
      <c r="I2910" s="81">
        <f t="shared" si="225"/>
        <v>7</v>
      </c>
      <c r="J2910" s="74">
        <f t="shared" si="226"/>
        <v>69.650000000000006</v>
      </c>
      <c r="K2910" s="74">
        <f t="shared" si="227"/>
        <v>73.78</v>
      </c>
      <c r="L2910" s="74">
        <f t="shared" si="228"/>
        <v>68.459999999999994</v>
      </c>
      <c r="M2910" s="74">
        <f t="shared" si="229"/>
        <v>73.290000000000006</v>
      </c>
      <c r="N2910" s="74"/>
    </row>
    <row r="2911" spans="1:14" x14ac:dyDescent="0.25">
      <c r="A2911">
        <v>2896</v>
      </c>
      <c r="B2911" s="225">
        <v>37295</v>
      </c>
      <c r="C2911" s="74">
        <v>9.41</v>
      </c>
      <c r="D2911" s="74">
        <v>9.5</v>
      </c>
      <c r="E2911" s="74">
        <v>9.0299999999999994</v>
      </c>
      <c r="F2911" s="74">
        <v>9.4600000000000009</v>
      </c>
      <c r="G2911" s="75">
        <v>1529200</v>
      </c>
      <c r="H2911" s="74">
        <v>66.22</v>
      </c>
      <c r="I2911" s="81">
        <f t="shared" si="225"/>
        <v>6.9999999999999991</v>
      </c>
      <c r="J2911" s="74">
        <f t="shared" si="226"/>
        <v>65.87</v>
      </c>
      <c r="K2911" s="74">
        <f t="shared" si="227"/>
        <v>66.5</v>
      </c>
      <c r="L2911" s="74">
        <f t="shared" si="228"/>
        <v>63.21</v>
      </c>
      <c r="M2911" s="74">
        <f t="shared" si="229"/>
        <v>66.22</v>
      </c>
      <c r="N2911" s="74"/>
    </row>
    <row r="2912" spans="1:14" x14ac:dyDescent="0.25">
      <c r="A2912">
        <v>2897</v>
      </c>
      <c r="B2912" s="225">
        <v>37294</v>
      </c>
      <c r="C2912" s="74">
        <v>9.02</v>
      </c>
      <c r="D2912" s="74">
        <v>9.67</v>
      </c>
      <c r="E2912" s="74">
        <v>8.9</v>
      </c>
      <c r="F2912" s="74">
        <v>9.19</v>
      </c>
      <c r="G2912" s="75">
        <v>1873300</v>
      </c>
      <c r="H2912" s="74">
        <v>64.33</v>
      </c>
      <c r="I2912" s="81">
        <f t="shared" si="225"/>
        <v>7</v>
      </c>
      <c r="J2912" s="74">
        <f t="shared" si="226"/>
        <v>63.14</v>
      </c>
      <c r="K2912" s="74">
        <f t="shared" si="227"/>
        <v>67.69</v>
      </c>
      <c r="L2912" s="74">
        <f t="shared" si="228"/>
        <v>62.3</v>
      </c>
      <c r="M2912" s="74">
        <f t="shared" si="229"/>
        <v>64.33</v>
      </c>
      <c r="N2912" s="74"/>
    </row>
    <row r="2913" spans="1:14" x14ac:dyDescent="0.25">
      <c r="A2913">
        <v>2898</v>
      </c>
      <c r="B2913" s="225">
        <v>37293</v>
      </c>
      <c r="C2913" s="74">
        <v>9.24</v>
      </c>
      <c r="D2913" s="74">
        <v>9.5</v>
      </c>
      <c r="E2913" s="74">
        <v>8.73</v>
      </c>
      <c r="F2913" s="74">
        <v>9.02</v>
      </c>
      <c r="G2913" s="75">
        <v>3809000</v>
      </c>
      <c r="H2913" s="74">
        <v>63.14</v>
      </c>
      <c r="I2913" s="81">
        <f t="shared" si="225"/>
        <v>7</v>
      </c>
      <c r="J2913" s="74">
        <f t="shared" si="226"/>
        <v>64.680000000000007</v>
      </c>
      <c r="K2913" s="74">
        <f t="shared" si="227"/>
        <v>66.5</v>
      </c>
      <c r="L2913" s="74">
        <f t="shared" si="228"/>
        <v>61.11</v>
      </c>
      <c r="M2913" s="74">
        <f t="shared" si="229"/>
        <v>63.14</v>
      </c>
      <c r="N2913" s="74"/>
    </row>
    <row r="2914" spans="1:14" x14ac:dyDescent="0.25">
      <c r="A2914">
        <v>2899</v>
      </c>
      <c r="B2914" s="225">
        <v>37292</v>
      </c>
      <c r="C2914" s="74">
        <v>8.9700000000000006</v>
      </c>
      <c r="D2914" s="74">
        <v>9.7899999999999991</v>
      </c>
      <c r="E2914" s="74">
        <v>8.93</v>
      </c>
      <c r="F2914" s="74">
        <v>9</v>
      </c>
      <c r="G2914" s="75">
        <v>6095700</v>
      </c>
      <c r="H2914" s="74">
        <v>63</v>
      </c>
      <c r="I2914" s="81">
        <f t="shared" si="225"/>
        <v>7</v>
      </c>
      <c r="J2914" s="74">
        <f t="shared" si="226"/>
        <v>62.79</v>
      </c>
      <c r="K2914" s="74">
        <f t="shared" si="227"/>
        <v>68.53</v>
      </c>
      <c r="L2914" s="74">
        <f t="shared" si="228"/>
        <v>62.51</v>
      </c>
      <c r="M2914" s="74">
        <f t="shared" si="229"/>
        <v>63</v>
      </c>
      <c r="N2914" s="74"/>
    </row>
    <row r="2915" spans="1:14" x14ac:dyDescent="0.25">
      <c r="A2915">
        <v>2900</v>
      </c>
      <c r="B2915" s="225">
        <v>37291</v>
      </c>
      <c r="C2915" s="74">
        <v>11.45</v>
      </c>
      <c r="D2915" s="74">
        <v>11.59</v>
      </c>
      <c r="E2915" s="74">
        <v>9.92</v>
      </c>
      <c r="F2915" s="74">
        <v>10.119999999999999</v>
      </c>
      <c r="G2915" s="75">
        <v>4219400</v>
      </c>
      <c r="H2915" s="74">
        <v>70.84</v>
      </c>
      <c r="I2915" s="81">
        <f t="shared" si="225"/>
        <v>7.0000000000000009</v>
      </c>
      <c r="J2915" s="74">
        <f t="shared" si="226"/>
        <v>80.150000000000006</v>
      </c>
      <c r="K2915" s="74">
        <f t="shared" si="227"/>
        <v>81.13</v>
      </c>
      <c r="L2915" s="74">
        <f t="shared" si="228"/>
        <v>69.44</v>
      </c>
      <c r="M2915" s="74">
        <f t="shared" si="229"/>
        <v>70.84</v>
      </c>
      <c r="N2915" s="74"/>
    </row>
    <row r="2916" spans="1:14" x14ac:dyDescent="0.25">
      <c r="A2916">
        <v>2901</v>
      </c>
      <c r="B2916" s="225">
        <v>37287</v>
      </c>
      <c r="C2916" s="74">
        <v>13.46</v>
      </c>
      <c r="D2916" s="74">
        <v>13.5</v>
      </c>
      <c r="E2916" s="74">
        <v>12.6</v>
      </c>
      <c r="F2916" s="74">
        <v>12.7</v>
      </c>
      <c r="G2916" s="75">
        <v>1518100</v>
      </c>
      <c r="H2916" s="74">
        <v>88.9</v>
      </c>
      <c r="I2916" s="81">
        <f t="shared" si="225"/>
        <v>7.0000000000000009</v>
      </c>
      <c r="J2916" s="74">
        <f t="shared" si="226"/>
        <v>94.22</v>
      </c>
      <c r="K2916" s="74">
        <f t="shared" si="227"/>
        <v>94.5</v>
      </c>
      <c r="L2916" s="74">
        <f t="shared" si="228"/>
        <v>88.2</v>
      </c>
      <c r="M2916" s="74">
        <f t="shared" si="229"/>
        <v>88.9</v>
      </c>
      <c r="N2916" s="74"/>
    </row>
    <row r="2917" spans="1:14" x14ac:dyDescent="0.25">
      <c r="A2917">
        <v>2902</v>
      </c>
      <c r="B2917" s="225">
        <v>37286</v>
      </c>
      <c r="C2917" s="74">
        <v>13.5</v>
      </c>
      <c r="D2917" s="74">
        <v>13.58</v>
      </c>
      <c r="E2917" s="74">
        <v>12.85</v>
      </c>
      <c r="F2917" s="74">
        <v>13.51</v>
      </c>
      <c r="G2917" s="75">
        <v>1444200</v>
      </c>
      <c r="H2917" s="74">
        <v>94.57</v>
      </c>
      <c r="I2917" s="81">
        <f t="shared" si="225"/>
        <v>7</v>
      </c>
      <c r="J2917" s="74">
        <f t="shared" si="226"/>
        <v>94.5</v>
      </c>
      <c r="K2917" s="74">
        <f t="shared" si="227"/>
        <v>95.06</v>
      </c>
      <c r="L2917" s="74">
        <f t="shared" si="228"/>
        <v>89.95</v>
      </c>
      <c r="M2917" s="74">
        <f t="shared" si="229"/>
        <v>94.57</v>
      </c>
      <c r="N2917" s="74"/>
    </row>
    <row r="2918" spans="1:14" x14ac:dyDescent="0.25">
      <c r="A2918">
        <v>2903</v>
      </c>
      <c r="B2918" s="225">
        <v>37285</v>
      </c>
      <c r="C2918" s="74">
        <v>13.65</v>
      </c>
      <c r="D2918" s="74">
        <v>13.95</v>
      </c>
      <c r="E2918" s="74">
        <v>13.25</v>
      </c>
      <c r="F2918" s="74">
        <v>13.42</v>
      </c>
      <c r="G2918" s="75">
        <v>1449600</v>
      </c>
      <c r="H2918" s="74">
        <v>93.94</v>
      </c>
      <c r="I2918" s="81">
        <f t="shared" si="225"/>
        <v>7</v>
      </c>
      <c r="J2918" s="74">
        <f t="shared" si="226"/>
        <v>95.55</v>
      </c>
      <c r="K2918" s="74">
        <f t="shared" si="227"/>
        <v>97.65</v>
      </c>
      <c r="L2918" s="74">
        <f t="shared" si="228"/>
        <v>92.75</v>
      </c>
      <c r="M2918" s="74">
        <f t="shared" si="229"/>
        <v>93.94</v>
      </c>
      <c r="N2918" s="74"/>
    </row>
    <row r="2919" spans="1:14" x14ac:dyDescent="0.25">
      <c r="A2919">
        <v>2904</v>
      </c>
      <c r="B2919" s="225">
        <v>37284</v>
      </c>
      <c r="C2919" s="74">
        <v>13.58</v>
      </c>
      <c r="D2919" s="74">
        <v>13.97</v>
      </c>
      <c r="E2919" s="74">
        <v>13.05</v>
      </c>
      <c r="F2919" s="74">
        <v>13.69</v>
      </c>
      <c r="G2919" s="75">
        <v>1099700</v>
      </c>
      <c r="H2919" s="74">
        <v>95.83</v>
      </c>
      <c r="I2919" s="81">
        <f t="shared" si="225"/>
        <v>7</v>
      </c>
      <c r="J2919" s="74">
        <f t="shared" si="226"/>
        <v>95.06</v>
      </c>
      <c r="K2919" s="74">
        <f t="shared" si="227"/>
        <v>97.79</v>
      </c>
      <c r="L2919" s="74">
        <f t="shared" si="228"/>
        <v>91.35</v>
      </c>
      <c r="M2919" s="74">
        <f t="shared" si="229"/>
        <v>95.83</v>
      </c>
      <c r="N2919" s="74"/>
    </row>
    <row r="2920" spans="1:14" x14ac:dyDescent="0.25">
      <c r="A2920">
        <v>2905</v>
      </c>
      <c r="B2920" s="225">
        <v>37281</v>
      </c>
      <c r="C2920" s="74">
        <v>13.6</v>
      </c>
      <c r="D2920" s="74">
        <v>13.8</v>
      </c>
      <c r="E2920" s="74">
        <v>13.35</v>
      </c>
      <c r="F2920" s="74">
        <v>13.42</v>
      </c>
      <c r="G2920" s="75">
        <v>902500</v>
      </c>
      <c r="H2920" s="74">
        <v>93.94</v>
      </c>
      <c r="I2920" s="81">
        <f t="shared" si="225"/>
        <v>7</v>
      </c>
      <c r="J2920" s="74">
        <f t="shared" si="226"/>
        <v>95.2</v>
      </c>
      <c r="K2920" s="74">
        <f t="shared" si="227"/>
        <v>96.6</v>
      </c>
      <c r="L2920" s="74">
        <f t="shared" si="228"/>
        <v>93.45</v>
      </c>
      <c r="M2920" s="74">
        <f t="shared" si="229"/>
        <v>93.94</v>
      </c>
      <c r="N2920" s="74"/>
    </row>
    <row r="2921" spans="1:14" x14ac:dyDescent="0.25">
      <c r="A2921">
        <v>2906</v>
      </c>
      <c r="B2921" s="225">
        <v>37280</v>
      </c>
      <c r="C2921" s="74">
        <v>14.07</v>
      </c>
      <c r="D2921" s="74">
        <v>14.2</v>
      </c>
      <c r="E2921" s="74">
        <v>13.83</v>
      </c>
      <c r="F2921" s="74">
        <v>13.93</v>
      </c>
      <c r="G2921" s="75">
        <v>1124100</v>
      </c>
      <c r="H2921" s="74">
        <v>97.51</v>
      </c>
      <c r="I2921" s="81">
        <f t="shared" si="225"/>
        <v>7.0000000000000009</v>
      </c>
      <c r="J2921" s="74">
        <f t="shared" si="226"/>
        <v>98.49</v>
      </c>
      <c r="K2921" s="74">
        <f t="shared" si="227"/>
        <v>99.4</v>
      </c>
      <c r="L2921" s="74">
        <f t="shared" si="228"/>
        <v>96.81</v>
      </c>
      <c r="M2921" s="74">
        <f t="shared" si="229"/>
        <v>97.51</v>
      </c>
      <c r="N2921" s="74"/>
    </row>
    <row r="2922" spans="1:14" x14ac:dyDescent="0.25">
      <c r="A2922">
        <v>2907</v>
      </c>
      <c r="B2922" s="225">
        <v>37279</v>
      </c>
      <c r="C2922" s="74">
        <v>13.21</v>
      </c>
      <c r="D2922" s="74">
        <v>13.75</v>
      </c>
      <c r="E2922" s="74">
        <v>12.65</v>
      </c>
      <c r="F2922" s="74">
        <v>13.69</v>
      </c>
      <c r="G2922" s="75">
        <v>2209900</v>
      </c>
      <c r="H2922" s="74">
        <v>95.83</v>
      </c>
      <c r="I2922" s="81">
        <f t="shared" si="225"/>
        <v>7</v>
      </c>
      <c r="J2922" s="74">
        <f t="shared" si="226"/>
        <v>92.47</v>
      </c>
      <c r="K2922" s="74">
        <f t="shared" si="227"/>
        <v>96.25</v>
      </c>
      <c r="L2922" s="74">
        <f t="shared" si="228"/>
        <v>88.55</v>
      </c>
      <c r="M2922" s="74">
        <f t="shared" si="229"/>
        <v>95.83</v>
      </c>
      <c r="N2922" s="74"/>
    </row>
    <row r="2923" spans="1:14" x14ac:dyDescent="0.25">
      <c r="A2923">
        <v>2908</v>
      </c>
      <c r="B2923" s="225">
        <v>37278</v>
      </c>
      <c r="C2923" s="74">
        <v>13.89</v>
      </c>
      <c r="D2923" s="74">
        <v>14.3</v>
      </c>
      <c r="E2923" s="74">
        <v>13</v>
      </c>
      <c r="F2923" s="74">
        <v>13.04</v>
      </c>
      <c r="G2923" s="75">
        <v>1851500</v>
      </c>
      <c r="H2923" s="74">
        <v>91.28</v>
      </c>
      <c r="I2923" s="81">
        <f t="shared" si="225"/>
        <v>7.0000000000000009</v>
      </c>
      <c r="J2923" s="74">
        <f t="shared" si="226"/>
        <v>97.23</v>
      </c>
      <c r="K2923" s="74">
        <f t="shared" si="227"/>
        <v>100.1</v>
      </c>
      <c r="L2923" s="74">
        <f t="shared" si="228"/>
        <v>91</v>
      </c>
      <c r="M2923" s="74">
        <f t="shared" si="229"/>
        <v>91.28</v>
      </c>
      <c r="N2923" s="74"/>
    </row>
    <row r="2924" spans="1:14" x14ac:dyDescent="0.25">
      <c r="A2924">
        <v>2909</v>
      </c>
      <c r="B2924" s="225">
        <v>37274</v>
      </c>
      <c r="C2924" s="74">
        <v>13.5</v>
      </c>
      <c r="D2924" s="74">
        <v>13.9</v>
      </c>
      <c r="E2924" s="74">
        <v>13.25</v>
      </c>
      <c r="F2924" s="74">
        <v>13.54</v>
      </c>
      <c r="G2924" s="75">
        <v>1461500</v>
      </c>
      <c r="H2924" s="74">
        <v>94.78</v>
      </c>
      <c r="I2924" s="81">
        <f t="shared" si="225"/>
        <v>7.0000000000000009</v>
      </c>
      <c r="J2924" s="74">
        <f t="shared" si="226"/>
        <v>94.5</v>
      </c>
      <c r="K2924" s="74">
        <f t="shared" si="227"/>
        <v>97.3</v>
      </c>
      <c r="L2924" s="74">
        <f t="shared" si="228"/>
        <v>92.75</v>
      </c>
      <c r="M2924" s="74">
        <f t="shared" si="229"/>
        <v>94.78</v>
      </c>
      <c r="N2924" s="74"/>
    </row>
    <row r="2925" spans="1:14" x14ac:dyDescent="0.25">
      <c r="A2925">
        <v>2910</v>
      </c>
      <c r="B2925" s="225">
        <v>37273</v>
      </c>
      <c r="C2925" s="74">
        <v>13.63</v>
      </c>
      <c r="D2925" s="74">
        <v>13.9</v>
      </c>
      <c r="E2925" s="74">
        <v>13.35</v>
      </c>
      <c r="F2925" s="74">
        <v>13.85</v>
      </c>
      <c r="G2925" s="75">
        <v>1413400</v>
      </c>
      <c r="H2925" s="74">
        <v>96.95</v>
      </c>
      <c r="I2925" s="81">
        <f t="shared" si="225"/>
        <v>7</v>
      </c>
      <c r="J2925" s="74">
        <f t="shared" si="226"/>
        <v>95.41</v>
      </c>
      <c r="K2925" s="74">
        <f t="shared" si="227"/>
        <v>97.3</v>
      </c>
      <c r="L2925" s="74">
        <f t="shared" si="228"/>
        <v>93.45</v>
      </c>
      <c r="M2925" s="74">
        <f t="shared" si="229"/>
        <v>96.95</v>
      </c>
      <c r="N2925" s="74"/>
    </row>
    <row r="2926" spans="1:14" x14ac:dyDescent="0.25">
      <c r="A2926">
        <v>2911</v>
      </c>
      <c r="B2926" s="225">
        <v>37272</v>
      </c>
      <c r="C2926" s="74">
        <v>13.84</v>
      </c>
      <c r="D2926" s="74">
        <v>13.92</v>
      </c>
      <c r="E2926" s="74">
        <v>13.05</v>
      </c>
      <c r="F2926" s="74">
        <v>13.18</v>
      </c>
      <c r="G2926" s="75">
        <v>1669800</v>
      </c>
      <c r="H2926" s="74">
        <v>92.26</v>
      </c>
      <c r="I2926" s="81">
        <f t="shared" si="225"/>
        <v>7.0000000000000009</v>
      </c>
      <c r="J2926" s="74">
        <f t="shared" si="226"/>
        <v>96.88</v>
      </c>
      <c r="K2926" s="74">
        <f t="shared" si="227"/>
        <v>97.44</v>
      </c>
      <c r="L2926" s="74">
        <f t="shared" si="228"/>
        <v>91.35</v>
      </c>
      <c r="M2926" s="74">
        <f t="shared" si="229"/>
        <v>92.26</v>
      </c>
      <c r="N2926" s="74"/>
    </row>
    <row r="2927" spans="1:14" x14ac:dyDescent="0.25">
      <c r="A2927">
        <v>2912</v>
      </c>
      <c r="B2927" s="225">
        <v>37271</v>
      </c>
      <c r="C2927" s="74">
        <v>14.21</v>
      </c>
      <c r="D2927" s="74">
        <v>14.3</v>
      </c>
      <c r="E2927" s="74">
        <v>13.75</v>
      </c>
      <c r="F2927" s="74">
        <v>14.11</v>
      </c>
      <c r="G2927" s="75">
        <v>1741500</v>
      </c>
      <c r="H2927" s="74">
        <v>98.77</v>
      </c>
      <c r="I2927" s="81">
        <f t="shared" si="225"/>
        <v>7</v>
      </c>
      <c r="J2927" s="74">
        <f t="shared" si="226"/>
        <v>99.47</v>
      </c>
      <c r="K2927" s="74">
        <f t="shared" si="227"/>
        <v>100.1</v>
      </c>
      <c r="L2927" s="74">
        <f t="shared" si="228"/>
        <v>96.25</v>
      </c>
      <c r="M2927" s="74">
        <f t="shared" si="229"/>
        <v>98.77</v>
      </c>
      <c r="N2927" s="74"/>
    </row>
    <row r="2928" spans="1:14" x14ac:dyDescent="0.25">
      <c r="A2928">
        <v>2913</v>
      </c>
      <c r="B2928" s="225">
        <v>37270</v>
      </c>
      <c r="C2928" s="74">
        <v>14.5</v>
      </c>
      <c r="D2928" s="74">
        <v>14.55</v>
      </c>
      <c r="E2928" s="74">
        <v>13.98</v>
      </c>
      <c r="F2928" s="74">
        <v>14.1</v>
      </c>
      <c r="G2928" s="75">
        <v>1549400</v>
      </c>
      <c r="H2928" s="74">
        <v>98.7</v>
      </c>
      <c r="I2928" s="81">
        <f t="shared" si="225"/>
        <v>7</v>
      </c>
      <c r="J2928" s="74">
        <f t="shared" si="226"/>
        <v>101.5</v>
      </c>
      <c r="K2928" s="74">
        <f t="shared" si="227"/>
        <v>101.85</v>
      </c>
      <c r="L2928" s="74">
        <f t="shared" si="228"/>
        <v>97.86</v>
      </c>
      <c r="M2928" s="74">
        <f t="shared" si="229"/>
        <v>98.7</v>
      </c>
      <c r="N2928" s="74"/>
    </row>
    <row r="2929" spans="1:14" x14ac:dyDescent="0.25">
      <c r="A2929">
        <v>2914</v>
      </c>
      <c r="B2929" s="225">
        <v>37267</v>
      </c>
      <c r="C2929" s="74">
        <v>15.46</v>
      </c>
      <c r="D2929" s="74">
        <v>15.77</v>
      </c>
      <c r="E2929" s="74">
        <v>14.57</v>
      </c>
      <c r="F2929" s="74">
        <v>14.64</v>
      </c>
      <c r="G2929" s="75">
        <v>2068200</v>
      </c>
      <c r="H2929" s="74">
        <v>102.48</v>
      </c>
      <c r="I2929" s="81">
        <f t="shared" si="225"/>
        <v>7</v>
      </c>
      <c r="J2929" s="74">
        <f t="shared" si="226"/>
        <v>108.22</v>
      </c>
      <c r="K2929" s="74">
        <f t="shared" si="227"/>
        <v>110.39</v>
      </c>
      <c r="L2929" s="74">
        <f t="shared" si="228"/>
        <v>101.99</v>
      </c>
      <c r="M2929" s="74">
        <f t="shared" si="229"/>
        <v>102.48</v>
      </c>
      <c r="N2929" s="74"/>
    </row>
    <row r="2930" spans="1:14" x14ac:dyDescent="0.25">
      <c r="A2930">
        <v>2915</v>
      </c>
      <c r="B2930" s="225">
        <v>37266</v>
      </c>
      <c r="C2930" s="74">
        <v>15.8</v>
      </c>
      <c r="D2930" s="74">
        <v>15.82</v>
      </c>
      <c r="E2930" s="74">
        <v>15.14</v>
      </c>
      <c r="F2930" s="74">
        <v>15.36</v>
      </c>
      <c r="G2930" s="75">
        <v>1583500</v>
      </c>
      <c r="H2930" s="74">
        <v>107.52</v>
      </c>
      <c r="I2930" s="81">
        <f t="shared" si="225"/>
        <v>7</v>
      </c>
      <c r="J2930" s="74">
        <f t="shared" si="226"/>
        <v>110.6</v>
      </c>
      <c r="K2930" s="74">
        <f t="shared" si="227"/>
        <v>110.74</v>
      </c>
      <c r="L2930" s="74">
        <f t="shared" si="228"/>
        <v>105.98</v>
      </c>
      <c r="M2930" s="74">
        <f t="shared" si="229"/>
        <v>107.52</v>
      </c>
      <c r="N2930" s="74"/>
    </row>
    <row r="2931" spans="1:14" x14ac:dyDescent="0.25">
      <c r="A2931">
        <v>2916</v>
      </c>
      <c r="B2931" s="225">
        <v>37265</v>
      </c>
      <c r="C2931" s="74">
        <v>16.170000000000002</v>
      </c>
      <c r="D2931" s="74">
        <v>16.45</v>
      </c>
      <c r="E2931" s="74">
        <v>15.62</v>
      </c>
      <c r="F2931" s="74">
        <v>15.63</v>
      </c>
      <c r="G2931" s="75">
        <v>3185300</v>
      </c>
      <c r="H2931" s="74">
        <v>109.41</v>
      </c>
      <c r="I2931" s="81">
        <f t="shared" si="225"/>
        <v>6.9999999999999991</v>
      </c>
      <c r="J2931" s="74">
        <f t="shared" si="226"/>
        <v>113.19</v>
      </c>
      <c r="K2931" s="74">
        <f t="shared" si="227"/>
        <v>115.15</v>
      </c>
      <c r="L2931" s="74">
        <f t="shared" si="228"/>
        <v>109.34</v>
      </c>
      <c r="M2931" s="74">
        <f t="shared" si="229"/>
        <v>109.41</v>
      </c>
      <c r="N2931" s="74"/>
    </row>
    <row r="2932" spans="1:14" x14ac:dyDescent="0.25">
      <c r="A2932">
        <v>2917</v>
      </c>
      <c r="B2932" s="225">
        <v>37264</v>
      </c>
      <c r="C2932" s="74">
        <v>16.71</v>
      </c>
      <c r="D2932" s="74">
        <v>17.13</v>
      </c>
      <c r="E2932" s="74">
        <v>15.6</v>
      </c>
      <c r="F2932" s="74">
        <v>15.7</v>
      </c>
      <c r="G2932" s="75">
        <v>4030700</v>
      </c>
      <c r="H2932" s="74">
        <v>109.9</v>
      </c>
      <c r="I2932" s="81">
        <f t="shared" si="225"/>
        <v>7.0000000000000009</v>
      </c>
      <c r="J2932" s="74">
        <f t="shared" si="226"/>
        <v>116.97</v>
      </c>
      <c r="K2932" s="74">
        <f t="shared" si="227"/>
        <v>119.91</v>
      </c>
      <c r="L2932" s="74">
        <f t="shared" si="228"/>
        <v>109.2</v>
      </c>
      <c r="M2932" s="74">
        <f t="shared" si="229"/>
        <v>109.9</v>
      </c>
      <c r="N2932" s="74"/>
    </row>
    <row r="2933" spans="1:14" x14ac:dyDescent="0.25">
      <c r="A2933">
        <v>2918</v>
      </c>
      <c r="B2933" s="225">
        <v>37263</v>
      </c>
      <c r="C2933" s="74">
        <v>16.829999999999998</v>
      </c>
      <c r="D2933" s="74">
        <v>17.3</v>
      </c>
      <c r="E2933" s="74">
        <v>16.100000000000001</v>
      </c>
      <c r="F2933" s="74">
        <v>16.75</v>
      </c>
      <c r="G2933" s="75">
        <v>2897300</v>
      </c>
      <c r="H2933" s="74">
        <v>117.25</v>
      </c>
      <c r="I2933" s="81">
        <f t="shared" si="225"/>
        <v>7</v>
      </c>
      <c r="J2933" s="74">
        <f t="shared" si="226"/>
        <v>117.81</v>
      </c>
      <c r="K2933" s="74">
        <f t="shared" si="227"/>
        <v>121.1</v>
      </c>
      <c r="L2933" s="74">
        <f t="shared" si="228"/>
        <v>112.7</v>
      </c>
      <c r="M2933" s="74">
        <f t="shared" si="229"/>
        <v>117.25</v>
      </c>
      <c r="N2933" s="74"/>
    </row>
    <row r="2934" spans="1:14" x14ac:dyDescent="0.25">
      <c r="A2934">
        <v>2919</v>
      </c>
      <c r="B2934" s="225">
        <v>37260</v>
      </c>
      <c r="C2934" s="74">
        <v>16</v>
      </c>
      <c r="D2934" s="74">
        <v>16.809999999999999</v>
      </c>
      <c r="E2934" s="74">
        <v>15.6</v>
      </c>
      <c r="F2934" s="74">
        <v>16.47</v>
      </c>
      <c r="G2934" s="75">
        <v>3722200</v>
      </c>
      <c r="H2934" s="74">
        <v>115.29</v>
      </c>
      <c r="I2934" s="81">
        <f t="shared" si="225"/>
        <v>7.0000000000000009</v>
      </c>
      <c r="J2934" s="74">
        <f t="shared" si="226"/>
        <v>112</v>
      </c>
      <c r="K2934" s="74">
        <f t="shared" si="227"/>
        <v>117.67</v>
      </c>
      <c r="L2934" s="74">
        <f t="shared" si="228"/>
        <v>109.2</v>
      </c>
      <c r="M2934" s="74">
        <f t="shared" si="229"/>
        <v>115.29</v>
      </c>
      <c r="N2934" s="74"/>
    </row>
    <row r="2935" spans="1:14" x14ac:dyDescent="0.25">
      <c r="A2935">
        <v>2920</v>
      </c>
      <c r="B2935" s="225">
        <v>37259</v>
      </c>
      <c r="C2935" s="74">
        <v>15.78</v>
      </c>
      <c r="D2935" s="74">
        <v>16.04</v>
      </c>
      <c r="E2935" s="74">
        <v>15.32</v>
      </c>
      <c r="F2935" s="74">
        <v>15.68</v>
      </c>
      <c r="G2935" s="75">
        <v>2786400</v>
      </c>
      <c r="H2935" s="74">
        <v>109.76</v>
      </c>
      <c r="I2935" s="81">
        <f t="shared" si="225"/>
        <v>7.0000000000000009</v>
      </c>
      <c r="J2935" s="74">
        <f t="shared" si="226"/>
        <v>110.46</v>
      </c>
      <c r="K2935" s="74">
        <f t="shared" si="227"/>
        <v>112.28</v>
      </c>
      <c r="L2935" s="74">
        <f t="shared" si="228"/>
        <v>107.24</v>
      </c>
      <c r="M2935" s="74">
        <f t="shared" si="229"/>
        <v>109.76</v>
      </c>
      <c r="N2935" s="74"/>
    </row>
    <row r="2936" spans="1:14" x14ac:dyDescent="0.25">
      <c r="A2936">
        <v>2921</v>
      </c>
      <c r="B2936" s="225">
        <v>37258</v>
      </c>
      <c r="C2936" s="74">
        <v>14.58</v>
      </c>
      <c r="D2936" s="74">
        <v>15.6</v>
      </c>
      <c r="E2936" s="74">
        <v>14.55</v>
      </c>
      <c r="F2936" s="74">
        <v>15.59</v>
      </c>
      <c r="G2936" s="75">
        <v>1899300</v>
      </c>
      <c r="H2936" s="74">
        <v>109.13</v>
      </c>
      <c r="I2936" s="81">
        <f t="shared" si="225"/>
        <v>7</v>
      </c>
      <c r="J2936" s="74">
        <f t="shared" si="226"/>
        <v>102.06</v>
      </c>
      <c r="K2936" s="74">
        <f t="shared" si="227"/>
        <v>109.2</v>
      </c>
      <c r="L2936" s="74">
        <f t="shared" si="228"/>
        <v>101.85</v>
      </c>
      <c r="M2936" s="74">
        <f t="shared" si="229"/>
        <v>109.13</v>
      </c>
      <c r="N2936" s="74"/>
    </row>
    <row r="2937" spans="1:14" x14ac:dyDescent="0.25">
      <c r="A2937">
        <v>2922</v>
      </c>
      <c r="B2937" s="225">
        <v>37256</v>
      </c>
      <c r="C2937" s="74">
        <v>14.24</v>
      </c>
      <c r="D2937" s="74">
        <v>14.95</v>
      </c>
      <c r="E2937" s="74">
        <v>13.95</v>
      </c>
      <c r="F2937" s="74">
        <v>14.31</v>
      </c>
      <c r="G2937" s="75">
        <v>1587500</v>
      </c>
      <c r="H2937" s="74">
        <v>100.17</v>
      </c>
      <c r="I2937" s="81">
        <f t="shared" si="225"/>
        <v>7</v>
      </c>
      <c r="J2937" s="74">
        <f t="shared" si="226"/>
        <v>99.68</v>
      </c>
      <c r="K2937" s="74">
        <f t="shared" si="227"/>
        <v>104.65</v>
      </c>
      <c r="L2937" s="74">
        <f t="shared" si="228"/>
        <v>97.65</v>
      </c>
      <c r="M2937" s="74">
        <f t="shared" si="229"/>
        <v>100.17</v>
      </c>
      <c r="N2937" s="74"/>
    </row>
    <row r="2938" spans="1:14" x14ac:dyDescent="0.25">
      <c r="A2938">
        <v>2923</v>
      </c>
      <c r="B2938" s="225">
        <v>37253</v>
      </c>
      <c r="C2938" s="74">
        <v>14.34</v>
      </c>
      <c r="D2938" s="74">
        <v>14.47</v>
      </c>
      <c r="E2938" s="74">
        <v>14.06</v>
      </c>
      <c r="F2938" s="74">
        <v>14.21</v>
      </c>
      <c r="G2938" s="75">
        <v>1079600</v>
      </c>
      <c r="H2938" s="74">
        <v>99.47</v>
      </c>
      <c r="I2938" s="81">
        <f t="shared" si="225"/>
        <v>6.9999999999999991</v>
      </c>
      <c r="J2938" s="74">
        <f t="shared" si="226"/>
        <v>100.38</v>
      </c>
      <c r="K2938" s="74">
        <f t="shared" si="227"/>
        <v>101.29</v>
      </c>
      <c r="L2938" s="74">
        <f t="shared" si="228"/>
        <v>98.42</v>
      </c>
      <c r="M2938" s="74">
        <f t="shared" si="229"/>
        <v>99.47</v>
      </c>
      <c r="N2938" s="74"/>
    </row>
    <row r="2939" spans="1:14" x14ac:dyDescent="0.25">
      <c r="A2939">
        <v>2924</v>
      </c>
      <c r="B2939" s="225">
        <v>37252</v>
      </c>
      <c r="C2939" s="74">
        <v>14.2</v>
      </c>
      <c r="D2939" s="74">
        <v>14.37</v>
      </c>
      <c r="E2939" s="74">
        <v>13.96</v>
      </c>
      <c r="F2939" s="74">
        <v>14.23</v>
      </c>
      <c r="G2939" s="75">
        <v>1085600</v>
      </c>
      <c r="H2939" s="74">
        <v>99.61</v>
      </c>
      <c r="I2939" s="81">
        <f t="shared" si="225"/>
        <v>7</v>
      </c>
      <c r="J2939" s="74">
        <f t="shared" si="226"/>
        <v>99.4</v>
      </c>
      <c r="K2939" s="74">
        <f t="shared" si="227"/>
        <v>100.59</v>
      </c>
      <c r="L2939" s="74">
        <f t="shared" si="228"/>
        <v>97.72</v>
      </c>
      <c r="M2939" s="74">
        <f t="shared" si="229"/>
        <v>99.61</v>
      </c>
      <c r="N2939" s="74"/>
    </row>
    <row r="2940" spans="1:14" x14ac:dyDescent="0.25">
      <c r="A2940">
        <v>2925</v>
      </c>
      <c r="B2940" s="225">
        <v>37251</v>
      </c>
      <c r="C2940" s="74">
        <v>14.25</v>
      </c>
      <c r="D2940" s="74">
        <v>14.68</v>
      </c>
      <c r="E2940" s="74">
        <v>13.82</v>
      </c>
      <c r="F2940" s="74">
        <v>14.06</v>
      </c>
      <c r="G2940" s="75">
        <v>889500</v>
      </c>
      <c r="H2940" s="74">
        <v>98.42</v>
      </c>
      <c r="I2940" s="81">
        <f t="shared" si="225"/>
        <v>7</v>
      </c>
      <c r="J2940" s="74">
        <f t="shared" si="226"/>
        <v>99.75</v>
      </c>
      <c r="K2940" s="74">
        <f t="shared" si="227"/>
        <v>102.76</v>
      </c>
      <c r="L2940" s="74">
        <f t="shared" si="228"/>
        <v>96.74</v>
      </c>
      <c r="M2940" s="74">
        <f t="shared" si="229"/>
        <v>98.42</v>
      </c>
      <c r="N2940" s="74"/>
    </row>
    <row r="2941" spans="1:14" x14ac:dyDescent="0.25">
      <c r="A2941">
        <v>2926</v>
      </c>
      <c r="B2941" s="225">
        <v>37249</v>
      </c>
      <c r="C2941" s="74">
        <v>14.42</v>
      </c>
      <c r="D2941" s="74">
        <v>14.74</v>
      </c>
      <c r="E2941" s="74">
        <v>14.1</v>
      </c>
      <c r="F2941" s="74">
        <v>14.18</v>
      </c>
      <c r="G2941" s="75">
        <v>359300</v>
      </c>
      <c r="H2941" s="74">
        <v>99.26</v>
      </c>
      <c r="I2941" s="81">
        <f t="shared" si="225"/>
        <v>7.0000000000000009</v>
      </c>
      <c r="J2941" s="74">
        <f t="shared" si="226"/>
        <v>100.94</v>
      </c>
      <c r="K2941" s="74">
        <f t="shared" si="227"/>
        <v>103.18</v>
      </c>
      <c r="L2941" s="74">
        <f t="shared" si="228"/>
        <v>98.7</v>
      </c>
      <c r="M2941" s="74">
        <f t="shared" si="229"/>
        <v>99.26</v>
      </c>
      <c r="N2941" s="74"/>
    </row>
    <row r="2942" spans="1:14" x14ac:dyDescent="0.25">
      <c r="A2942">
        <v>2927</v>
      </c>
      <c r="B2942" s="225">
        <v>37246</v>
      </c>
      <c r="C2942" s="74">
        <v>14.27</v>
      </c>
      <c r="D2942" s="74">
        <v>14.94</v>
      </c>
      <c r="E2942" s="74">
        <v>14.15</v>
      </c>
      <c r="F2942" s="74">
        <v>14.43</v>
      </c>
      <c r="G2942" s="75">
        <v>1670500</v>
      </c>
      <c r="H2942" s="74">
        <v>101.01</v>
      </c>
      <c r="I2942" s="81">
        <f t="shared" si="225"/>
        <v>7.0000000000000009</v>
      </c>
      <c r="J2942" s="74">
        <f t="shared" si="226"/>
        <v>99.89</v>
      </c>
      <c r="K2942" s="74">
        <f t="shared" si="227"/>
        <v>104.58</v>
      </c>
      <c r="L2942" s="74">
        <f t="shared" si="228"/>
        <v>99.05</v>
      </c>
      <c r="M2942" s="74">
        <f t="shared" si="229"/>
        <v>101.01</v>
      </c>
      <c r="N2942" s="74"/>
    </row>
    <row r="2943" spans="1:14" x14ac:dyDescent="0.25">
      <c r="A2943">
        <v>2928</v>
      </c>
      <c r="B2943" s="225">
        <v>37245</v>
      </c>
      <c r="C2943" s="74">
        <v>14.1</v>
      </c>
      <c r="D2943" s="74">
        <v>14.79</v>
      </c>
      <c r="E2943" s="74">
        <v>13.93</v>
      </c>
      <c r="F2943" s="74">
        <v>14.01</v>
      </c>
      <c r="G2943" s="75">
        <v>1855800</v>
      </c>
      <c r="H2943" s="74">
        <v>98.07</v>
      </c>
      <c r="I2943" s="81">
        <f t="shared" si="225"/>
        <v>7</v>
      </c>
      <c r="J2943" s="74">
        <f t="shared" si="226"/>
        <v>98.7</v>
      </c>
      <c r="K2943" s="74">
        <f t="shared" si="227"/>
        <v>103.53</v>
      </c>
      <c r="L2943" s="74">
        <f t="shared" si="228"/>
        <v>97.51</v>
      </c>
      <c r="M2943" s="74">
        <f t="shared" si="229"/>
        <v>98.07</v>
      </c>
      <c r="N2943" s="74"/>
    </row>
    <row r="2944" spans="1:14" x14ac:dyDescent="0.25">
      <c r="A2944">
        <v>2929</v>
      </c>
      <c r="B2944" s="225">
        <v>37244</v>
      </c>
      <c r="C2944" s="74">
        <v>14.9</v>
      </c>
      <c r="D2944" s="74">
        <v>15.21</v>
      </c>
      <c r="E2944" s="74">
        <v>14.5</v>
      </c>
      <c r="F2944" s="74">
        <v>14.61</v>
      </c>
      <c r="G2944" s="75">
        <v>1640900</v>
      </c>
      <c r="H2944" s="74">
        <v>102.27</v>
      </c>
      <c r="I2944" s="81">
        <f t="shared" si="225"/>
        <v>7</v>
      </c>
      <c r="J2944" s="74">
        <f t="shared" si="226"/>
        <v>104.3</v>
      </c>
      <c r="K2944" s="74">
        <f t="shared" si="227"/>
        <v>106.47</v>
      </c>
      <c r="L2944" s="74">
        <f t="shared" si="228"/>
        <v>101.5</v>
      </c>
      <c r="M2944" s="74">
        <f t="shared" si="229"/>
        <v>102.27</v>
      </c>
      <c r="N2944" s="74"/>
    </row>
    <row r="2945" spans="1:14" x14ac:dyDescent="0.25">
      <c r="A2945">
        <v>2930</v>
      </c>
      <c r="B2945" s="225">
        <v>37243</v>
      </c>
      <c r="C2945" s="74">
        <v>15.55</v>
      </c>
      <c r="D2945" s="74">
        <v>15.75</v>
      </c>
      <c r="E2945" s="74">
        <v>15.11</v>
      </c>
      <c r="F2945" s="74">
        <v>15.47</v>
      </c>
      <c r="G2945" s="75">
        <v>1895700</v>
      </c>
      <c r="H2945" s="74">
        <v>108.29</v>
      </c>
      <c r="I2945" s="81">
        <f t="shared" si="225"/>
        <v>7</v>
      </c>
      <c r="J2945" s="74">
        <f t="shared" si="226"/>
        <v>108.85</v>
      </c>
      <c r="K2945" s="74">
        <f t="shared" si="227"/>
        <v>110.25</v>
      </c>
      <c r="L2945" s="74">
        <f t="shared" si="228"/>
        <v>105.77</v>
      </c>
      <c r="M2945" s="74">
        <f t="shared" si="229"/>
        <v>108.29</v>
      </c>
      <c r="N2945" s="74"/>
    </row>
    <row r="2946" spans="1:14" x14ac:dyDescent="0.25">
      <c r="A2946">
        <v>2931</v>
      </c>
      <c r="B2946" s="225">
        <v>37242</v>
      </c>
      <c r="C2946" s="74">
        <v>14.16</v>
      </c>
      <c r="D2946" s="74">
        <v>15.33</v>
      </c>
      <c r="E2946" s="74">
        <v>13.95</v>
      </c>
      <c r="F2946" s="74">
        <v>14.91</v>
      </c>
      <c r="G2946" s="75">
        <v>2544700</v>
      </c>
      <c r="H2946" s="74">
        <v>104.37</v>
      </c>
      <c r="I2946" s="81">
        <f t="shared" si="225"/>
        <v>7</v>
      </c>
      <c r="J2946" s="74">
        <f t="shared" si="226"/>
        <v>99.12</v>
      </c>
      <c r="K2946" s="74">
        <f t="shared" si="227"/>
        <v>107.31</v>
      </c>
      <c r="L2946" s="74">
        <f t="shared" si="228"/>
        <v>97.65</v>
      </c>
      <c r="M2946" s="74">
        <f t="shared" si="229"/>
        <v>104.37</v>
      </c>
      <c r="N2946" s="74"/>
    </row>
    <row r="2947" spans="1:14" x14ac:dyDescent="0.25">
      <c r="A2947">
        <v>2932</v>
      </c>
      <c r="B2947" s="225">
        <v>37239</v>
      </c>
      <c r="C2947" s="74">
        <v>14.92</v>
      </c>
      <c r="D2947" s="74">
        <v>14.97</v>
      </c>
      <c r="E2947" s="74">
        <v>13.8</v>
      </c>
      <c r="F2947" s="74">
        <v>14.26</v>
      </c>
      <c r="G2947" s="75">
        <v>4148700</v>
      </c>
      <c r="H2947" s="74">
        <v>99.82</v>
      </c>
      <c r="I2947" s="81">
        <f t="shared" si="225"/>
        <v>7</v>
      </c>
      <c r="J2947" s="74">
        <f t="shared" si="226"/>
        <v>104.44</v>
      </c>
      <c r="K2947" s="74">
        <f t="shared" si="227"/>
        <v>104.79</v>
      </c>
      <c r="L2947" s="74">
        <f t="shared" si="228"/>
        <v>96.6</v>
      </c>
      <c r="M2947" s="74">
        <f t="shared" si="229"/>
        <v>99.82</v>
      </c>
      <c r="N2947" s="74"/>
    </row>
    <row r="2948" spans="1:14" x14ac:dyDescent="0.25">
      <c r="A2948">
        <v>2933</v>
      </c>
      <c r="B2948" s="225">
        <v>37238</v>
      </c>
      <c r="C2948" s="74">
        <v>15.36</v>
      </c>
      <c r="D2948" s="74">
        <v>16.25</v>
      </c>
      <c r="E2948" s="74">
        <v>14.88</v>
      </c>
      <c r="F2948" s="74">
        <v>14.94</v>
      </c>
      <c r="G2948" s="75">
        <v>8564900</v>
      </c>
      <c r="H2948" s="74">
        <v>104.58</v>
      </c>
      <c r="I2948" s="81">
        <f t="shared" si="225"/>
        <v>7</v>
      </c>
      <c r="J2948" s="74">
        <f t="shared" si="226"/>
        <v>107.52</v>
      </c>
      <c r="K2948" s="74">
        <f t="shared" si="227"/>
        <v>113.75</v>
      </c>
      <c r="L2948" s="74">
        <f t="shared" si="228"/>
        <v>104.16</v>
      </c>
      <c r="M2948" s="74">
        <f t="shared" si="229"/>
        <v>104.58</v>
      </c>
      <c r="N2948" s="74"/>
    </row>
    <row r="2949" spans="1:14" x14ac:dyDescent="0.25">
      <c r="A2949">
        <v>2934</v>
      </c>
      <c r="B2949" s="225">
        <v>37237</v>
      </c>
      <c r="C2949" s="74">
        <v>18.95</v>
      </c>
      <c r="D2949" s="74">
        <v>18.95</v>
      </c>
      <c r="E2949" s="74">
        <v>17.579999999999998</v>
      </c>
      <c r="F2949" s="74">
        <v>17.97</v>
      </c>
      <c r="G2949" s="75">
        <v>3804300</v>
      </c>
      <c r="H2949" s="74">
        <v>125.79</v>
      </c>
      <c r="I2949" s="81">
        <f t="shared" si="225"/>
        <v>7.0000000000000009</v>
      </c>
      <c r="J2949" s="74">
        <f t="shared" si="226"/>
        <v>132.65</v>
      </c>
      <c r="K2949" s="74">
        <f t="shared" si="227"/>
        <v>132.65</v>
      </c>
      <c r="L2949" s="74">
        <f t="shared" si="228"/>
        <v>123.06</v>
      </c>
      <c r="M2949" s="74">
        <f t="shared" si="229"/>
        <v>125.79</v>
      </c>
      <c r="N2949" s="74"/>
    </row>
    <row r="2950" spans="1:14" x14ac:dyDescent="0.25">
      <c r="A2950">
        <v>2935</v>
      </c>
      <c r="B2950" s="225">
        <v>37236</v>
      </c>
      <c r="C2950" s="74">
        <v>18.96</v>
      </c>
      <c r="D2950" s="74">
        <v>19.3</v>
      </c>
      <c r="E2950" s="74">
        <v>18.72</v>
      </c>
      <c r="F2950" s="74">
        <v>18.93</v>
      </c>
      <c r="G2950" s="75">
        <v>3283600</v>
      </c>
      <c r="H2950" s="74">
        <v>132.51</v>
      </c>
      <c r="I2950" s="81">
        <f t="shared" si="225"/>
        <v>7</v>
      </c>
      <c r="J2950" s="74">
        <f t="shared" si="226"/>
        <v>132.72</v>
      </c>
      <c r="K2950" s="74">
        <f t="shared" si="227"/>
        <v>135.1</v>
      </c>
      <c r="L2950" s="74">
        <f t="shared" si="228"/>
        <v>131.04</v>
      </c>
      <c r="M2950" s="74">
        <f t="shared" si="229"/>
        <v>132.51</v>
      </c>
      <c r="N2950" s="74"/>
    </row>
    <row r="2951" spans="1:14" x14ac:dyDescent="0.25">
      <c r="A2951">
        <v>2936</v>
      </c>
      <c r="B2951" s="225">
        <v>37235</v>
      </c>
      <c r="C2951" s="74">
        <v>18.23</v>
      </c>
      <c r="D2951" s="74">
        <v>19.09</v>
      </c>
      <c r="E2951" s="74">
        <v>18.11</v>
      </c>
      <c r="F2951" s="74">
        <v>18.32</v>
      </c>
      <c r="G2951" s="75">
        <v>1934600</v>
      </c>
      <c r="H2951" s="74">
        <v>128.24</v>
      </c>
      <c r="I2951" s="81">
        <f t="shared" si="225"/>
        <v>7</v>
      </c>
      <c r="J2951" s="74">
        <f t="shared" si="226"/>
        <v>127.61</v>
      </c>
      <c r="K2951" s="74">
        <f t="shared" si="227"/>
        <v>133.63</v>
      </c>
      <c r="L2951" s="74">
        <f t="shared" si="228"/>
        <v>126.77</v>
      </c>
      <c r="M2951" s="74">
        <f t="shared" si="229"/>
        <v>128.24</v>
      </c>
      <c r="N2951" s="74"/>
    </row>
    <row r="2952" spans="1:14" x14ac:dyDescent="0.25">
      <c r="A2952">
        <v>2937</v>
      </c>
      <c r="B2952" s="225">
        <v>37232</v>
      </c>
      <c r="C2952" s="74">
        <v>19.45</v>
      </c>
      <c r="D2952" s="74">
        <v>19.45</v>
      </c>
      <c r="E2952" s="74">
        <v>18.45</v>
      </c>
      <c r="F2952" s="74">
        <v>18.579999999999998</v>
      </c>
      <c r="G2952" s="75">
        <v>2266000</v>
      </c>
      <c r="H2952" s="74">
        <v>130.06</v>
      </c>
      <c r="I2952" s="81">
        <f t="shared" si="225"/>
        <v>7.0000000000000009</v>
      </c>
      <c r="J2952" s="74">
        <f t="shared" si="226"/>
        <v>136.15</v>
      </c>
      <c r="K2952" s="74">
        <f t="shared" si="227"/>
        <v>136.15</v>
      </c>
      <c r="L2952" s="74">
        <f t="shared" si="228"/>
        <v>129.15</v>
      </c>
      <c r="M2952" s="74">
        <f t="shared" si="229"/>
        <v>130.06</v>
      </c>
      <c r="N2952" s="74"/>
    </row>
    <row r="2953" spans="1:14" x14ac:dyDescent="0.25">
      <c r="A2953">
        <v>2938</v>
      </c>
      <c r="B2953" s="225">
        <v>37231</v>
      </c>
      <c r="C2953" s="74">
        <v>20.2</v>
      </c>
      <c r="D2953" s="74">
        <v>20.95</v>
      </c>
      <c r="E2953" s="74">
        <v>19.170000000000002</v>
      </c>
      <c r="F2953" s="74">
        <v>19.559999999999999</v>
      </c>
      <c r="G2953" s="75">
        <v>3854600</v>
      </c>
      <c r="H2953" s="74">
        <v>136.91999999999999</v>
      </c>
      <c r="I2953" s="81">
        <f t="shared" si="225"/>
        <v>7</v>
      </c>
      <c r="J2953" s="74">
        <f t="shared" si="226"/>
        <v>141.4</v>
      </c>
      <c r="K2953" s="74">
        <f t="shared" si="227"/>
        <v>146.65</v>
      </c>
      <c r="L2953" s="74">
        <f t="shared" si="228"/>
        <v>134.19</v>
      </c>
      <c r="M2953" s="74">
        <f t="shared" si="229"/>
        <v>136.91999999999999</v>
      </c>
      <c r="N2953" s="74"/>
    </row>
    <row r="2954" spans="1:14" x14ac:dyDescent="0.25">
      <c r="A2954">
        <v>2939</v>
      </c>
      <c r="B2954" s="225">
        <v>37230</v>
      </c>
      <c r="C2954" s="74">
        <v>19.21</v>
      </c>
      <c r="D2954" s="74">
        <v>21.19</v>
      </c>
      <c r="E2954" s="74">
        <v>18.87</v>
      </c>
      <c r="F2954" s="74">
        <v>20.37</v>
      </c>
      <c r="G2954" s="75">
        <v>6106200</v>
      </c>
      <c r="H2954" s="74">
        <v>142.59</v>
      </c>
      <c r="I2954" s="81">
        <f t="shared" si="225"/>
        <v>7</v>
      </c>
      <c r="J2954" s="74">
        <f t="shared" si="226"/>
        <v>134.47</v>
      </c>
      <c r="K2954" s="74">
        <f t="shared" si="227"/>
        <v>148.33000000000001</v>
      </c>
      <c r="L2954" s="74">
        <f t="shared" si="228"/>
        <v>132.09</v>
      </c>
      <c r="M2954" s="74">
        <f t="shared" si="229"/>
        <v>142.59</v>
      </c>
      <c r="N2954" s="74"/>
    </row>
    <row r="2955" spans="1:14" x14ac:dyDescent="0.25">
      <c r="A2955">
        <v>2940</v>
      </c>
      <c r="B2955" s="225">
        <v>37229</v>
      </c>
      <c r="C2955" s="74">
        <v>17.510000000000002</v>
      </c>
      <c r="D2955" s="74">
        <v>18.8</v>
      </c>
      <c r="E2955" s="74">
        <v>17.13</v>
      </c>
      <c r="F2955" s="74">
        <v>18.73</v>
      </c>
      <c r="G2955" s="75">
        <v>2765000</v>
      </c>
      <c r="H2955" s="74">
        <v>131.11000000000001</v>
      </c>
      <c r="I2955" s="81">
        <f t="shared" si="225"/>
        <v>7.0000000000000009</v>
      </c>
      <c r="J2955" s="74">
        <f t="shared" si="226"/>
        <v>122.57</v>
      </c>
      <c r="K2955" s="74">
        <f t="shared" si="227"/>
        <v>131.6</v>
      </c>
      <c r="L2955" s="74">
        <f t="shared" si="228"/>
        <v>119.91</v>
      </c>
      <c r="M2955" s="74">
        <f t="shared" si="229"/>
        <v>131.11000000000001</v>
      </c>
      <c r="N2955" s="74"/>
    </row>
    <row r="2956" spans="1:14" x14ac:dyDescent="0.25">
      <c r="A2956">
        <v>2941</v>
      </c>
      <c r="B2956" s="225">
        <v>37228</v>
      </c>
      <c r="C2956" s="74">
        <v>17.2</v>
      </c>
      <c r="D2956" s="74">
        <v>17.739999999999998</v>
      </c>
      <c r="E2956" s="74">
        <v>16.8</v>
      </c>
      <c r="F2956" s="74">
        <v>17.059999999999999</v>
      </c>
      <c r="G2956" s="75">
        <v>2892500</v>
      </c>
      <c r="H2956" s="74">
        <v>119.42</v>
      </c>
      <c r="I2956" s="81">
        <f t="shared" si="225"/>
        <v>7.0000000000000009</v>
      </c>
      <c r="J2956" s="74">
        <f t="shared" si="226"/>
        <v>120.4</v>
      </c>
      <c r="K2956" s="74">
        <f t="shared" si="227"/>
        <v>124.18</v>
      </c>
      <c r="L2956" s="74">
        <f t="shared" si="228"/>
        <v>117.6</v>
      </c>
      <c r="M2956" s="74">
        <f t="shared" si="229"/>
        <v>119.42</v>
      </c>
      <c r="N2956" s="74"/>
    </row>
    <row r="2957" spans="1:14" x14ac:dyDescent="0.25">
      <c r="A2957">
        <v>2942</v>
      </c>
      <c r="B2957" s="225">
        <v>37225</v>
      </c>
      <c r="C2957" s="74">
        <v>18.43</v>
      </c>
      <c r="D2957" s="74">
        <v>18.489999999999998</v>
      </c>
      <c r="E2957" s="74">
        <v>17.350000000000001</v>
      </c>
      <c r="F2957" s="74">
        <v>17.75</v>
      </c>
      <c r="G2957" s="75">
        <v>2410300</v>
      </c>
      <c r="H2957" s="74">
        <v>124.25</v>
      </c>
      <c r="I2957" s="81">
        <f t="shared" si="225"/>
        <v>7</v>
      </c>
      <c r="J2957" s="74">
        <f t="shared" si="226"/>
        <v>129.01</v>
      </c>
      <c r="K2957" s="74">
        <f t="shared" si="227"/>
        <v>129.43</v>
      </c>
      <c r="L2957" s="74">
        <f t="shared" si="228"/>
        <v>121.45</v>
      </c>
      <c r="M2957" s="74">
        <f t="shared" si="229"/>
        <v>124.25</v>
      </c>
      <c r="N2957" s="74"/>
    </row>
    <row r="2958" spans="1:14" x14ac:dyDescent="0.25">
      <c r="A2958">
        <v>2943</v>
      </c>
      <c r="B2958" s="225">
        <v>37224</v>
      </c>
      <c r="C2958" s="74">
        <v>18.3</v>
      </c>
      <c r="D2958" s="74">
        <v>18.63</v>
      </c>
      <c r="E2958" s="74">
        <v>17.96</v>
      </c>
      <c r="F2958" s="74">
        <v>18.39</v>
      </c>
      <c r="G2958" s="75">
        <v>2856200</v>
      </c>
      <c r="H2958" s="74">
        <v>128.72999999999999</v>
      </c>
      <c r="I2958" s="81">
        <f t="shared" si="225"/>
        <v>6.9999999999999991</v>
      </c>
      <c r="J2958" s="74">
        <f t="shared" si="226"/>
        <v>128.1</v>
      </c>
      <c r="K2958" s="74">
        <f t="shared" si="227"/>
        <v>130.41</v>
      </c>
      <c r="L2958" s="74">
        <f t="shared" si="228"/>
        <v>125.72</v>
      </c>
      <c r="M2958" s="74">
        <f t="shared" si="229"/>
        <v>128.72999999999999</v>
      </c>
      <c r="N2958" s="74"/>
    </row>
    <row r="2959" spans="1:14" x14ac:dyDescent="0.25">
      <c r="A2959">
        <v>2944</v>
      </c>
      <c r="B2959" s="225">
        <v>37223</v>
      </c>
      <c r="C2959" s="74">
        <v>20.46</v>
      </c>
      <c r="D2959" s="74">
        <v>20.79</v>
      </c>
      <c r="E2959" s="74">
        <v>17.649999999999999</v>
      </c>
      <c r="F2959" s="74">
        <v>17.809999999999999</v>
      </c>
      <c r="G2959" s="75">
        <v>6296700</v>
      </c>
      <c r="H2959" s="74">
        <v>124.67</v>
      </c>
      <c r="I2959" s="81">
        <f t="shared" si="225"/>
        <v>7.0000000000000009</v>
      </c>
      <c r="J2959" s="74">
        <f t="shared" si="226"/>
        <v>143.22</v>
      </c>
      <c r="K2959" s="74">
        <f t="shared" si="227"/>
        <v>145.53</v>
      </c>
      <c r="L2959" s="74">
        <f t="shared" si="228"/>
        <v>123.55</v>
      </c>
      <c r="M2959" s="74">
        <f t="shared" si="229"/>
        <v>124.67</v>
      </c>
      <c r="N2959" s="74"/>
    </row>
    <row r="2960" spans="1:14" x14ac:dyDescent="0.25">
      <c r="A2960">
        <v>2945</v>
      </c>
      <c r="B2960" s="225">
        <v>37222</v>
      </c>
      <c r="C2960" s="74">
        <v>20.75</v>
      </c>
      <c r="D2960" s="74">
        <v>21.11</v>
      </c>
      <c r="E2960" s="74">
        <v>19.91</v>
      </c>
      <c r="F2960" s="74">
        <v>20.190000000000001</v>
      </c>
      <c r="G2960" s="75">
        <v>4797400</v>
      </c>
      <c r="H2960" s="74">
        <v>141.33000000000001</v>
      </c>
      <c r="I2960" s="81">
        <f t="shared" si="225"/>
        <v>7</v>
      </c>
      <c r="J2960" s="74">
        <f t="shared" si="226"/>
        <v>145.25</v>
      </c>
      <c r="K2960" s="74">
        <f t="shared" si="227"/>
        <v>147.77000000000001</v>
      </c>
      <c r="L2960" s="74">
        <f t="shared" si="228"/>
        <v>139.37</v>
      </c>
      <c r="M2960" s="74">
        <f t="shared" si="229"/>
        <v>141.33000000000001</v>
      </c>
      <c r="N2960" s="74"/>
    </row>
    <row r="2961" spans="1:14" x14ac:dyDescent="0.25">
      <c r="A2961">
        <v>2946</v>
      </c>
      <c r="B2961" s="225">
        <v>37221</v>
      </c>
      <c r="C2961" s="74">
        <v>20.309999999999999</v>
      </c>
      <c r="D2961" s="74">
        <v>20.67</v>
      </c>
      <c r="E2961" s="74">
        <v>19.5</v>
      </c>
      <c r="F2961" s="74">
        <v>20.190000000000001</v>
      </c>
      <c r="G2961" s="75">
        <v>2880600</v>
      </c>
      <c r="H2961" s="74">
        <v>141.33000000000001</v>
      </c>
      <c r="I2961" s="81">
        <f t="shared" ref="I2961:I3024" si="230">H2961/F2961</f>
        <v>7</v>
      </c>
      <c r="J2961" s="74">
        <f t="shared" ref="J2961:J3024" si="231">ROUND($I2961*C2961,2)</f>
        <v>142.16999999999999</v>
      </c>
      <c r="K2961" s="74">
        <f t="shared" ref="K2961:K3024" si="232">ROUND($I2961*D2961,2)</f>
        <v>144.69</v>
      </c>
      <c r="L2961" s="74">
        <f t="shared" ref="L2961:L3024" si="233">ROUND($I2961*E2961,2)</f>
        <v>136.5</v>
      </c>
      <c r="M2961" s="74">
        <f t="shared" ref="M2961:M3024" si="234">ROUND($I2961*F2961,2)</f>
        <v>141.33000000000001</v>
      </c>
      <c r="N2961" s="74"/>
    </row>
    <row r="2962" spans="1:14" x14ac:dyDescent="0.25">
      <c r="A2962">
        <v>2947</v>
      </c>
      <c r="B2962" s="225">
        <v>37218</v>
      </c>
      <c r="C2962" s="74">
        <v>19.82</v>
      </c>
      <c r="D2962" s="74">
        <v>20</v>
      </c>
      <c r="E2962" s="74">
        <v>19.510000000000002</v>
      </c>
      <c r="F2962" s="74">
        <v>19.809999999999999</v>
      </c>
      <c r="G2962" s="75">
        <v>935000</v>
      </c>
      <c r="H2962" s="74">
        <v>138.66999999999999</v>
      </c>
      <c r="I2962" s="81">
        <f t="shared" si="230"/>
        <v>7</v>
      </c>
      <c r="J2962" s="74">
        <f t="shared" si="231"/>
        <v>138.74</v>
      </c>
      <c r="K2962" s="74">
        <f t="shared" si="232"/>
        <v>140</v>
      </c>
      <c r="L2962" s="74">
        <f t="shared" si="233"/>
        <v>136.57</v>
      </c>
      <c r="M2962" s="74">
        <f t="shared" si="234"/>
        <v>138.66999999999999</v>
      </c>
      <c r="N2962" s="74"/>
    </row>
    <row r="2963" spans="1:14" x14ac:dyDescent="0.25">
      <c r="A2963">
        <v>2948</v>
      </c>
      <c r="B2963" s="225">
        <v>37216</v>
      </c>
      <c r="C2963" s="74">
        <v>19.149999999999999</v>
      </c>
      <c r="D2963" s="74">
        <v>20.059999999999999</v>
      </c>
      <c r="E2963" s="74">
        <v>18.95</v>
      </c>
      <c r="F2963" s="74">
        <v>19.45</v>
      </c>
      <c r="G2963" s="75">
        <v>2800800</v>
      </c>
      <c r="H2963" s="74">
        <v>136.15</v>
      </c>
      <c r="I2963" s="81">
        <f t="shared" si="230"/>
        <v>7.0000000000000009</v>
      </c>
      <c r="J2963" s="74">
        <f t="shared" si="231"/>
        <v>134.05000000000001</v>
      </c>
      <c r="K2963" s="74">
        <f t="shared" si="232"/>
        <v>140.41999999999999</v>
      </c>
      <c r="L2963" s="74">
        <f t="shared" si="233"/>
        <v>132.65</v>
      </c>
      <c r="M2963" s="74">
        <f t="shared" si="234"/>
        <v>136.15</v>
      </c>
      <c r="N2963" s="74"/>
    </row>
    <row r="2964" spans="1:14" x14ac:dyDescent="0.25">
      <c r="A2964">
        <v>2949</v>
      </c>
      <c r="B2964" s="225">
        <v>37215</v>
      </c>
      <c r="C2964" s="74">
        <v>20.96</v>
      </c>
      <c r="D2964" s="74">
        <v>21.71</v>
      </c>
      <c r="E2964" s="74">
        <v>18.809999999999999</v>
      </c>
      <c r="F2964" s="74">
        <v>19.079999999999998</v>
      </c>
      <c r="G2964" s="75">
        <v>5293500</v>
      </c>
      <c r="H2964" s="74">
        <v>133.56</v>
      </c>
      <c r="I2964" s="81">
        <f t="shared" si="230"/>
        <v>7.0000000000000009</v>
      </c>
      <c r="J2964" s="74">
        <f t="shared" si="231"/>
        <v>146.72</v>
      </c>
      <c r="K2964" s="74">
        <f t="shared" si="232"/>
        <v>151.97</v>
      </c>
      <c r="L2964" s="74">
        <f t="shared" si="233"/>
        <v>131.66999999999999</v>
      </c>
      <c r="M2964" s="74">
        <f t="shared" si="234"/>
        <v>133.56</v>
      </c>
      <c r="N2964" s="74"/>
    </row>
    <row r="2965" spans="1:14" x14ac:dyDescent="0.25">
      <c r="A2965">
        <v>2950</v>
      </c>
      <c r="B2965" s="225">
        <v>37214</v>
      </c>
      <c r="C2965" s="74">
        <v>19.899999999999999</v>
      </c>
      <c r="D2965" s="74">
        <v>21.4</v>
      </c>
      <c r="E2965" s="74">
        <v>19.8</v>
      </c>
      <c r="F2965" s="74">
        <v>21.16</v>
      </c>
      <c r="G2965" s="75">
        <v>3815000</v>
      </c>
      <c r="H2965" s="74">
        <v>148.12</v>
      </c>
      <c r="I2965" s="81">
        <f t="shared" si="230"/>
        <v>7</v>
      </c>
      <c r="J2965" s="74">
        <f t="shared" si="231"/>
        <v>139.30000000000001</v>
      </c>
      <c r="K2965" s="74">
        <f t="shared" si="232"/>
        <v>149.80000000000001</v>
      </c>
      <c r="L2965" s="74">
        <f t="shared" si="233"/>
        <v>138.6</v>
      </c>
      <c r="M2965" s="74">
        <f t="shared" si="234"/>
        <v>148.12</v>
      </c>
      <c r="N2965" s="74"/>
    </row>
    <row r="2966" spans="1:14" x14ac:dyDescent="0.25">
      <c r="A2966">
        <v>2951</v>
      </c>
      <c r="B2966" s="225">
        <v>37211</v>
      </c>
      <c r="C2966" s="74">
        <v>19.18</v>
      </c>
      <c r="D2966" s="74">
        <v>19.78</v>
      </c>
      <c r="E2966" s="74">
        <v>18.809999999999999</v>
      </c>
      <c r="F2966" s="74">
        <v>19.420000000000002</v>
      </c>
      <c r="G2966" s="75">
        <v>2240800</v>
      </c>
      <c r="H2966" s="74">
        <v>135.94</v>
      </c>
      <c r="I2966" s="81">
        <f t="shared" si="230"/>
        <v>6.9999999999999991</v>
      </c>
      <c r="J2966" s="74">
        <f t="shared" si="231"/>
        <v>134.26</v>
      </c>
      <c r="K2966" s="74">
        <f t="shared" si="232"/>
        <v>138.46</v>
      </c>
      <c r="L2966" s="74">
        <f t="shared" si="233"/>
        <v>131.66999999999999</v>
      </c>
      <c r="M2966" s="74">
        <f t="shared" si="234"/>
        <v>135.94</v>
      </c>
      <c r="N2966" s="74"/>
    </row>
    <row r="2967" spans="1:14" x14ac:dyDescent="0.25">
      <c r="A2967">
        <v>2952</v>
      </c>
      <c r="B2967" s="225">
        <v>37210</v>
      </c>
      <c r="C2967" s="74">
        <v>18.55</v>
      </c>
      <c r="D2967" s="74">
        <v>19.55</v>
      </c>
      <c r="E2967" s="74">
        <v>18.440000000000001</v>
      </c>
      <c r="F2967" s="74">
        <v>19.09</v>
      </c>
      <c r="G2967" s="75">
        <v>2852100</v>
      </c>
      <c r="H2967" s="74">
        <v>133.63</v>
      </c>
      <c r="I2967" s="81">
        <f t="shared" si="230"/>
        <v>7</v>
      </c>
      <c r="J2967" s="74">
        <f t="shared" si="231"/>
        <v>129.85</v>
      </c>
      <c r="K2967" s="74">
        <f t="shared" si="232"/>
        <v>136.85</v>
      </c>
      <c r="L2967" s="74">
        <f t="shared" si="233"/>
        <v>129.08000000000001</v>
      </c>
      <c r="M2967" s="74">
        <f t="shared" si="234"/>
        <v>133.63</v>
      </c>
      <c r="N2967" s="74"/>
    </row>
    <row r="2968" spans="1:14" x14ac:dyDescent="0.25">
      <c r="A2968">
        <v>2953</v>
      </c>
      <c r="B2968" s="225">
        <v>37209</v>
      </c>
      <c r="C2968" s="74">
        <v>18.86</v>
      </c>
      <c r="D2968" s="74">
        <v>18.88</v>
      </c>
      <c r="E2968" s="74">
        <v>17.899999999999999</v>
      </c>
      <c r="F2968" s="74">
        <v>18.77</v>
      </c>
      <c r="G2968" s="75">
        <v>2840100</v>
      </c>
      <c r="H2968" s="74">
        <v>131.38999999999999</v>
      </c>
      <c r="I2968" s="81">
        <f t="shared" si="230"/>
        <v>6.9999999999999991</v>
      </c>
      <c r="J2968" s="74">
        <f t="shared" si="231"/>
        <v>132.02000000000001</v>
      </c>
      <c r="K2968" s="74">
        <f t="shared" si="232"/>
        <v>132.16</v>
      </c>
      <c r="L2968" s="74">
        <f t="shared" si="233"/>
        <v>125.3</v>
      </c>
      <c r="M2968" s="74">
        <f t="shared" si="234"/>
        <v>131.38999999999999</v>
      </c>
      <c r="N2968" s="74"/>
    </row>
    <row r="2969" spans="1:14" x14ac:dyDescent="0.25">
      <c r="A2969">
        <v>2954</v>
      </c>
      <c r="B2969" s="225">
        <v>37208</v>
      </c>
      <c r="C2969" s="74">
        <v>19.75</v>
      </c>
      <c r="D2969" s="74">
        <v>19.96</v>
      </c>
      <c r="E2969" s="74">
        <v>17.850000000000001</v>
      </c>
      <c r="F2969" s="74">
        <v>18.43</v>
      </c>
      <c r="G2969" s="75">
        <v>5919000</v>
      </c>
      <c r="H2969" s="74">
        <v>129.01</v>
      </c>
      <c r="I2969" s="81">
        <f t="shared" si="230"/>
        <v>7</v>
      </c>
      <c r="J2969" s="74">
        <f t="shared" si="231"/>
        <v>138.25</v>
      </c>
      <c r="K2969" s="74">
        <f t="shared" si="232"/>
        <v>139.72</v>
      </c>
      <c r="L2969" s="74">
        <f t="shared" si="233"/>
        <v>124.95</v>
      </c>
      <c r="M2969" s="74">
        <f t="shared" si="234"/>
        <v>129.01</v>
      </c>
      <c r="N2969" s="74"/>
    </row>
    <row r="2970" spans="1:14" x14ac:dyDescent="0.25">
      <c r="A2970">
        <v>2955</v>
      </c>
      <c r="B2970" s="225">
        <v>37207</v>
      </c>
      <c r="C2970" s="74">
        <v>18.329999999999998</v>
      </c>
      <c r="D2970" s="74">
        <v>19.48</v>
      </c>
      <c r="E2970" s="74">
        <v>17.5</v>
      </c>
      <c r="F2970" s="74">
        <v>18.829999999999998</v>
      </c>
      <c r="G2970" s="75">
        <v>7721000</v>
      </c>
      <c r="H2970" s="74">
        <v>131.81</v>
      </c>
      <c r="I2970" s="81">
        <f t="shared" si="230"/>
        <v>7.0000000000000009</v>
      </c>
      <c r="J2970" s="74">
        <f t="shared" si="231"/>
        <v>128.31</v>
      </c>
      <c r="K2970" s="74">
        <f t="shared" si="232"/>
        <v>136.36000000000001</v>
      </c>
      <c r="L2970" s="74">
        <f t="shared" si="233"/>
        <v>122.5</v>
      </c>
      <c r="M2970" s="74">
        <f t="shared" si="234"/>
        <v>131.81</v>
      </c>
      <c r="N2970" s="74"/>
    </row>
    <row r="2971" spans="1:14" x14ac:dyDescent="0.25">
      <c r="A2971">
        <v>2956</v>
      </c>
      <c r="B2971" s="225">
        <v>37204</v>
      </c>
      <c r="C2971" s="74">
        <v>16.899999999999999</v>
      </c>
      <c r="D2971" s="74">
        <v>17.48</v>
      </c>
      <c r="E2971" s="74">
        <v>16.75</v>
      </c>
      <c r="F2971" s="74">
        <v>17.18</v>
      </c>
      <c r="G2971" s="75">
        <v>2521800</v>
      </c>
      <c r="H2971" s="74">
        <v>120.26</v>
      </c>
      <c r="I2971" s="81">
        <f t="shared" si="230"/>
        <v>7</v>
      </c>
      <c r="J2971" s="74">
        <f t="shared" si="231"/>
        <v>118.3</v>
      </c>
      <c r="K2971" s="74">
        <f t="shared" si="232"/>
        <v>122.36</v>
      </c>
      <c r="L2971" s="74">
        <f t="shared" si="233"/>
        <v>117.25</v>
      </c>
      <c r="M2971" s="74">
        <f t="shared" si="234"/>
        <v>120.26</v>
      </c>
      <c r="N2971" s="74"/>
    </row>
    <row r="2972" spans="1:14" x14ac:dyDescent="0.25">
      <c r="A2972">
        <v>2957</v>
      </c>
      <c r="B2972" s="225">
        <v>37203</v>
      </c>
      <c r="C2972" s="74">
        <v>18.100000000000001</v>
      </c>
      <c r="D2972" s="74">
        <v>18.809999999999999</v>
      </c>
      <c r="E2972" s="74">
        <v>16.579999999999998</v>
      </c>
      <c r="F2972" s="74">
        <v>16.8</v>
      </c>
      <c r="G2972" s="75">
        <v>4703500</v>
      </c>
      <c r="H2972" s="74">
        <v>117.6</v>
      </c>
      <c r="I2972" s="81">
        <f t="shared" si="230"/>
        <v>6.9999999999999991</v>
      </c>
      <c r="J2972" s="74">
        <f t="shared" si="231"/>
        <v>126.7</v>
      </c>
      <c r="K2972" s="74">
        <f t="shared" si="232"/>
        <v>131.66999999999999</v>
      </c>
      <c r="L2972" s="74">
        <f t="shared" si="233"/>
        <v>116.06</v>
      </c>
      <c r="M2972" s="74">
        <f t="shared" si="234"/>
        <v>117.6</v>
      </c>
      <c r="N2972" s="74"/>
    </row>
    <row r="2973" spans="1:14" x14ac:dyDescent="0.25">
      <c r="A2973">
        <v>2958</v>
      </c>
      <c r="B2973" s="225">
        <v>37202</v>
      </c>
      <c r="C2973" s="74">
        <v>15.82</v>
      </c>
      <c r="D2973" s="74">
        <v>17.8</v>
      </c>
      <c r="E2973" s="74">
        <v>15.59</v>
      </c>
      <c r="F2973" s="74">
        <v>17.399999999999999</v>
      </c>
      <c r="G2973" s="75">
        <v>5574600</v>
      </c>
      <c r="H2973" s="74">
        <v>121.8</v>
      </c>
      <c r="I2973" s="81">
        <f t="shared" si="230"/>
        <v>7</v>
      </c>
      <c r="J2973" s="74">
        <f t="shared" si="231"/>
        <v>110.74</v>
      </c>
      <c r="K2973" s="74">
        <f t="shared" si="232"/>
        <v>124.6</v>
      </c>
      <c r="L2973" s="74">
        <f t="shared" si="233"/>
        <v>109.13</v>
      </c>
      <c r="M2973" s="74">
        <f t="shared" si="234"/>
        <v>121.8</v>
      </c>
      <c r="N2973" s="74"/>
    </row>
    <row r="2974" spans="1:14" x14ac:dyDescent="0.25">
      <c r="A2974">
        <v>2959</v>
      </c>
      <c r="B2974" s="225">
        <v>37201</v>
      </c>
      <c r="C2974" s="74">
        <v>16.670000000000002</v>
      </c>
      <c r="D2974" s="74">
        <v>16.690000000000001</v>
      </c>
      <c r="E2974" s="74">
        <v>15.65</v>
      </c>
      <c r="F2974" s="74">
        <v>16.239999999999998</v>
      </c>
      <c r="G2974" s="75">
        <v>4721100</v>
      </c>
      <c r="H2974" s="74">
        <v>113.68</v>
      </c>
      <c r="I2974" s="81">
        <f t="shared" si="230"/>
        <v>7.0000000000000009</v>
      </c>
      <c r="J2974" s="74">
        <f t="shared" si="231"/>
        <v>116.69</v>
      </c>
      <c r="K2974" s="74">
        <f t="shared" si="232"/>
        <v>116.83</v>
      </c>
      <c r="L2974" s="74">
        <f t="shared" si="233"/>
        <v>109.55</v>
      </c>
      <c r="M2974" s="74">
        <f t="shared" si="234"/>
        <v>113.68</v>
      </c>
      <c r="N2974" s="74"/>
    </row>
    <row r="2975" spans="1:14" x14ac:dyDescent="0.25">
      <c r="A2975">
        <v>2960</v>
      </c>
      <c r="B2975" s="225">
        <v>37200</v>
      </c>
      <c r="C2975" s="74">
        <v>15.9</v>
      </c>
      <c r="D2975" s="74">
        <v>17.190000000000001</v>
      </c>
      <c r="E2975" s="74">
        <v>15.75</v>
      </c>
      <c r="F2975" s="74">
        <v>16.920000000000002</v>
      </c>
      <c r="G2975" s="75">
        <v>4096200</v>
      </c>
      <c r="H2975" s="74">
        <v>118.44</v>
      </c>
      <c r="I2975" s="81">
        <f t="shared" si="230"/>
        <v>6.9999999999999991</v>
      </c>
      <c r="J2975" s="74">
        <f t="shared" si="231"/>
        <v>111.3</v>
      </c>
      <c r="K2975" s="74">
        <f t="shared" si="232"/>
        <v>120.33</v>
      </c>
      <c r="L2975" s="74">
        <f t="shared" si="233"/>
        <v>110.25</v>
      </c>
      <c r="M2975" s="74">
        <f t="shared" si="234"/>
        <v>118.44</v>
      </c>
      <c r="N2975" s="74"/>
    </row>
    <row r="2976" spans="1:14" x14ac:dyDescent="0.25">
      <c r="A2976">
        <v>2961</v>
      </c>
      <c r="B2976" s="225">
        <v>37197</v>
      </c>
      <c r="C2976" s="74">
        <v>15.91</v>
      </c>
      <c r="D2976" s="74">
        <v>16</v>
      </c>
      <c r="E2976" s="74">
        <v>14.9</v>
      </c>
      <c r="F2976" s="74">
        <v>15.09</v>
      </c>
      <c r="G2976" s="75">
        <v>3989900</v>
      </c>
      <c r="H2976" s="74">
        <v>105.63</v>
      </c>
      <c r="I2976" s="81">
        <f t="shared" si="230"/>
        <v>7</v>
      </c>
      <c r="J2976" s="74">
        <f t="shared" si="231"/>
        <v>111.37</v>
      </c>
      <c r="K2976" s="74">
        <f t="shared" si="232"/>
        <v>112</v>
      </c>
      <c r="L2976" s="74">
        <f t="shared" si="233"/>
        <v>104.3</v>
      </c>
      <c r="M2976" s="74">
        <f t="shared" si="234"/>
        <v>105.63</v>
      </c>
      <c r="N2976" s="74"/>
    </row>
    <row r="2977" spans="1:14" x14ac:dyDescent="0.25">
      <c r="A2977">
        <v>2962</v>
      </c>
      <c r="B2977" s="225">
        <v>37196</v>
      </c>
      <c r="C2977" s="74">
        <v>16.739999999999998</v>
      </c>
      <c r="D2977" s="74">
        <v>16.79</v>
      </c>
      <c r="E2977" s="74">
        <v>15.96</v>
      </c>
      <c r="F2977" s="74">
        <v>16.46</v>
      </c>
      <c r="G2977" s="75">
        <v>2973900</v>
      </c>
      <c r="H2977" s="74">
        <v>115.22</v>
      </c>
      <c r="I2977" s="81">
        <f t="shared" si="230"/>
        <v>7</v>
      </c>
      <c r="J2977" s="74">
        <f t="shared" si="231"/>
        <v>117.18</v>
      </c>
      <c r="K2977" s="74">
        <f t="shared" si="232"/>
        <v>117.53</v>
      </c>
      <c r="L2977" s="74">
        <f t="shared" si="233"/>
        <v>111.72</v>
      </c>
      <c r="M2977" s="74">
        <f t="shared" si="234"/>
        <v>115.22</v>
      </c>
      <c r="N2977" s="74"/>
    </row>
    <row r="2978" spans="1:14" x14ac:dyDescent="0.25">
      <c r="A2978">
        <v>2963</v>
      </c>
      <c r="B2978" s="225">
        <v>37195</v>
      </c>
      <c r="C2978" s="74">
        <v>17.739999999999998</v>
      </c>
      <c r="D2978" s="74">
        <v>18.07</v>
      </c>
      <c r="E2978" s="74">
        <v>16.100000000000001</v>
      </c>
      <c r="F2978" s="74">
        <v>16.260000000000002</v>
      </c>
      <c r="G2978" s="75">
        <v>4451800</v>
      </c>
      <c r="H2978" s="74">
        <v>113.82</v>
      </c>
      <c r="I2978" s="81">
        <f t="shared" si="230"/>
        <v>6.9999999999999991</v>
      </c>
      <c r="J2978" s="74">
        <f t="shared" si="231"/>
        <v>124.18</v>
      </c>
      <c r="K2978" s="74">
        <f t="shared" si="232"/>
        <v>126.49</v>
      </c>
      <c r="L2978" s="74">
        <f t="shared" si="233"/>
        <v>112.7</v>
      </c>
      <c r="M2978" s="74">
        <f t="shared" si="234"/>
        <v>113.82</v>
      </c>
      <c r="N2978" s="74"/>
    </row>
    <row r="2979" spans="1:14" x14ac:dyDescent="0.25">
      <c r="A2979">
        <v>2964</v>
      </c>
      <c r="B2979" s="225">
        <v>37194</v>
      </c>
      <c r="C2979" s="74">
        <v>17.36</v>
      </c>
      <c r="D2979" s="74">
        <v>17.96</v>
      </c>
      <c r="E2979" s="74">
        <v>16.420000000000002</v>
      </c>
      <c r="F2979" s="74">
        <v>16.670000000000002</v>
      </c>
      <c r="G2979" s="75">
        <v>3306300</v>
      </c>
      <c r="H2979" s="74">
        <v>116.69</v>
      </c>
      <c r="I2979" s="81">
        <f t="shared" si="230"/>
        <v>6.9999999999999991</v>
      </c>
      <c r="J2979" s="74">
        <f t="shared" si="231"/>
        <v>121.52</v>
      </c>
      <c r="K2979" s="74">
        <f t="shared" si="232"/>
        <v>125.72</v>
      </c>
      <c r="L2979" s="74">
        <f t="shared" si="233"/>
        <v>114.94</v>
      </c>
      <c r="M2979" s="74">
        <f t="shared" si="234"/>
        <v>116.69</v>
      </c>
      <c r="N2979" s="74"/>
    </row>
    <row r="2980" spans="1:14" x14ac:dyDescent="0.25">
      <c r="A2980">
        <v>2965</v>
      </c>
      <c r="B2980" s="225">
        <v>37193</v>
      </c>
      <c r="C2980" s="74">
        <v>19.600000000000001</v>
      </c>
      <c r="D2980" s="74">
        <v>20.25</v>
      </c>
      <c r="E2980" s="74">
        <v>18.03</v>
      </c>
      <c r="F2980" s="74">
        <v>18.05</v>
      </c>
      <c r="G2980" s="75">
        <v>2599200</v>
      </c>
      <c r="H2980" s="74">
        <v>126.35</v>
      </c>
      <c r="I2980" s="81">
        <f t="shared" si="230"/>
        <v>6.9999999999999991</v>
      </c>
      <c r="J2980" s="74">
        <f t="shared" si="231"/>
        <v>137.19999999999999</v>
      </c>
      <c r="K2980" s="74">
        <f t="shared" si="232"/>
        <v>141.75</v>
      </c>
      <c r="L2980" s="74">
        <f t="shared" si="233"/>
        <v>126.21</v>
      </c>
      <c r="M2980" s="74">
        <f t="shared" si="234"/>
        <v>126.35</v>
      </c>
      <c r="N2980" s="74"/>
    </row>
    <row r="2981" spans="1:14" x14ac:dyDescent="0.25">
      <c r="A2981">
        <v>2966</v>
      </c>
      <c r="B2981" s="225">
        <v>37190</v>
      </c>
      <c r="C2981" s="74">
        <v>21.3</v>
      </c>
      <c r="D2981" s="74">
        <v>22</v>
      </c>
      <c r="E2981" s="74">
        <v>19.55</v>
      </c>
      <c r="F2981" s="74">
        <v>19.8</v>
      </c>
      <c r="G2981" s="75">
        <v>3555000</v>
      </c>
      <c r="H2981" s="74">
        <v>138.6</v>
      </c>
      <c r="I2981" s="81">
        <f t="shared" si="230"/>
        <v>6.9999999999999991</v>
      </c>
      <c r="J2981" s="74">
        <f t="shared" si="231"/>
        <v>149.1</v>
      </c>
      <c r="K2981" s="74">
        <f t="shared" si="232"/>
        <v>154</v>
      </c>
      <c r="L2981" s="74">
        <f t="shared" si="233"/>
        <v>136.85</v>
      </c>
      <c r="M2981" s="74">
        <f t="shared" si="234"/>
        <v>138.6</v>
      </c>
      <c r="N2981" s="74"/>
    </row>
    <row r="2982" spans="1:14" x14ac:dyDescent="0.25">
      <c r="A2982">
        <v>2967</v>
      </c>
      <c r="B2982" s="225">
        <v>37189</v>
      </c>
      <c r="C2982" s="74">
        <v>18.61</v>
      </c>
      <c r="D2982" s="74">
        <v>21.98</v>
      </c>
      <c r="E2982" s="74">
        <v>17.8</v>
      </c>
      <c r="F2982" s="74">
        <v>21.79</v>
      </c>
      <c r="G2982" s="75">
        <v>4118900</v>
      </c>
      <c r="H2982" s="74">
        <v>152.53</v>
      </c>
      <c r="I2982" s="81">
        <f t="shared" si="230"/>
        <v>7</v>
      </c>
      <c r="J2982" s="74">
        <f t="shared" si="231"/>
        <v>130.27000000000001</v>
      </c>
      <c r="K2982" s="74">
        <f t="shared" si="232"/>
        <v>153.86000000000001</v>
      </c>
      <c r="L2982" s="74">
        <f t="shared" si="233"/>
        <v>124.6</v>
      </c>
      <c r="M2982" s="74">
        <f t="shared" si="234"/>
        <v>152.53</v>
      </c>
      <c r="N2982" s="74"/>
    </row>
    <row r="2983" spans="1:14" x14ac:dyDescent="0.25">
      <c r="A2983">
        <v>2968</v>
      </c>
      <c r="B2983" s="225">
        <v>37188</v>
      </c>
      <c r="C2983" s="74">
        <v>17.309999999999999</v>
      </c>
      <c r="D2983" s="74">
        <v>19.53</v>
      </c>
      <c r="E2983" s="74">
        <v>17.149999999999999</v>
      </c>
      <c r="F2983" s="74">
        <v>19.350000000000001</v>
      </c>
      <c r="G2983" s="75">
        <v>3059800</v>
      </c>
      <c r="H2983" s="74">
        <v>135.44999999999999</v>
      </c>
      <c r="I2983" s="81">
        <f t="shared" si="230"/>
        <v>6.9999999999999991</v>
      </c>
      <c r="J2983" s="74">
        <f t="shared" si="231"/>
        <v>121.17</v>
      </c>
      <c r="K2983" s="74">
        <f t="shared" si="232"/>
        <v>136.71</v>
      </c>
      <c r="L2983" s="74">
        <f t="shared" si="233"/>
        <v>120.05</v>
      </c>
      <c r="M2983" s="74">
        <f t="shared" si="234"/>
        <v>135.44999999999999</v>
      </c>
      <c r="N2983" s="74"/>
    </row>
    <row r="2984" spans="1:14" x14ac:dyDescent="0.25">
      <c r="A2984">
        <v>2969</v>
      </c>
      <c r="B2984" s="225">
        <v>37187</v>
      </c>
      <c r="C2984" s="74">
        <v>17.440000000000001</v>
      </c>
      <c r="D2984" s="74">
        <v>17.87</v>
      </c>
      <c r="E2984" s="74">
        <v>16.920000000000002</v>
      </c>
      <c r="F2984" s="74">
        <v>17.32</v>
      </c>
      <c r="G2984" s="75">
        <v>2660200</v>
      </c>
      <c r="H2984" s="74">
        <v>121.24</v>
      </c>
      <c r="I2984" s="81">
        <f t="shared" si="230"/>
        <v>7</v>
      </c>
      <c r="J2984" s="74">
        <f t="shared" si="231"/>
        <v>122.08</v>
      </c>
      <c r="K2984" s="74">
        <f t="shared" si="232"/>
        <v>125.09</v>
      </c>
      <c r="L2984" s="74">
        <f t="shared" si="233"/>
        <v>118.44</v>
      </c>
      <c r="M2984" s="74">
        <f t="shared" si="234"/>
        <v>121.24</v>
      </c>
      <c r="N2984" s="74"/>
    </row>
    <row r="2985" spans="1:14" x14ac:dyDescent="0.25">
      <c r="A2985">
        <v>2970</v>
      </c>
      <c r="B2985" s="225">
        <v>37186</v>
      </c>
      <c r="C2985" s="74">
        <v>16.18</v>
      </c>
      <c r="D2985" s="74">
        <v>17.45</v>
      </c>
      <c r="E2985" s="74">
        <v>15.45</v>
      </c>
      <c r="F2985" s="74">
        <v>16.71</v>
      </c>
      <c r="G2985" s="75">
        <v>2478600</v>
      </c>
      <c r="H2985" s="74">
        <v>116.97</v>
      </c>
      <c r="I2985" s="81">
        <f t="shared" si="230"/>
        <v>7</v>
      </c>
      <c r="J2985" s="74">
        <f t="shared" si="231"/>
        <v>113.26</v>
      </c>
      <c r="K2985" s="74">
        <f t="shared" si="232"/>
        <v>122.15</v>
      </c>
      <c r="L2985" s="74">
        <f t="shared" si="233"/>
        <v>108.15</v>
      </c>
      <c r="M2985" s="74">
        <f t="shared" si="234"/>
        <v>116.97</v>
      </c>
      <c r="N2985" s="74"/>
    </row>
    <row r="2986" spans="1:14" x14ac:dyDescent="0.25">
      <c r="A2986">
        <v>2971</v>
      </c>
      <c r="B2986" s="225">
        <v>37183</v>
      </c>
      <c r="C2986" s="74">
        <v>16.28</v>
      </c>
      <c r="D2986" s="74">
        <v>16.78</v>
      </c>
      <c r="E2986" s="74">
        <v>15.52</v>
      </c>
      <c r="F2986" s="74">
        <v>16.43</v>
      </c>
      <c r="G2986" s="75">
        <v>2377500</v>
      </c>
      <c r="H2986" s="74">
        <v>115.01</v>
      </c>
      <c r="I2986" s="81">
        <f t="shared" si="230"/>
        <v>7</v>
      </c>
      <c r="J2986" s="74">
        <f t="shared" si="231"/>
        <v>113.96</v>
      </c>
      <c r="K2986" s="74">
        <f t="shared" si="232"/>
        <v>117.46</v>
      </c>
      <c r="L2986" s="74">
        <f t="shared" si="233"/>
        <v>108.64</v>
      </c>
      <c r="M2986" s="74">
        <f t="shared" si="234"/>
        <v>115.01</v>
      </c>
      <c r="N2986" s="74"/>
    </row>
    <row r="2987" spans="1:14" x14ac:dyDescent="0.25">
      <c r="A2987">
        <v>2972</v>
      </c>
      <c r="B2987" s="225">
        <v>37182</v>
      </c>
      <c r="C2987" s="74">
        <v>16.010000000000002</v>
      </c>
      <c r="D2987" s="74">
        <v>16.940000000000001</v>
      </c>
      <c r="E2987" s="74">
        <v>15.2</v>
      </c>
      <c r="F2987" s="74">
        <v>16.899999999999999</v>
      </c>
      <c r="G2987" s="75">
        <v>3686400</v>
      </c>
      <c r="H2987" s="74">
        <v>118.3</v>
      </c>
      <c r="I2987" s="81">
        <f t="shared" si="230"/>
        <v>7</v>
      </c>
      <c r="J2987" s="74">
        <f t="shared" si="231"/>
        <v>112.07</v>
      </c>
      <c r="K2987" s="74">
        <f t="shared" si="232"/>
        <v>118.58</v>
      </c>
      <c r="L2987" s="74">
        <f t="shared" si="233"/>
        <v>106.4</v>
      </c>
      <c r="M2987" s="74">
        <f t="shared" si="234"/>
        <v>118.3</v>
      </c>
      <c r="N2987" s="74"/>
    </row>
    <row r="2988" spans="1:14" x14ac:dyDescent="0.25">
      <c r="A2988">
        <v>2973</v>
      </c>
      <c r="B2988" s="225">
        <v>37181</v>
      </c>
      <c r="C2988" s="74">
        <v>19.510000000000002</v>
      </c>
      <c r="D2988" s="74">
        <v>19.55</v>
      </c>
      <c r="E2988" s="74">
        <v>15.49</v>
      </c>
      <c r="F2988" s="74">
        <v>15.86</v>
      </c>
      <c r="G2988" s="75">
        <v>4584600</v>
      </c>
      <c r="H2988" s="74">
        <v>111.02</v>
      </c>
      <c r="I2988" s="81">
        <f t="shared" si="230"/>
        <v>7</v>
      </c>
      <c r="J2988" s="74">
        <f t="shared" si="231"/>
        <v>136.57</v>
      </c>
      <c r="K2988" s="74">
        <f t="shared" si="232"/>
        <v>136.85</v>
      </c>
      <c r="L2988" s="74">
        <f t="shared" si="233"/>
        <v>108.43</v>
      </c>
      <c r="M2988" s="74">
        <f t="shared" si="234"/>
        <v>111.02</v>
      </c>
      <c r="N2988" s="74"/>
    </row>
    <row r="2989" spans="1:14" x14ac:dyDescent="0.25">
      <c r="A2989">
        <v>2974</v>
      </c>
      <c r="B2989" s="225">
        <v>37180</v>
      </c>
      <c r="C2989" s="74">
        <v>16.75</v>
      </c>
      <c r="D2989" s="74">
        <v>18.68</v>
      </c>
      <c r="E2989" s="74">
        <v>16.260000000000002</v>
      </c>
      <c r="F2989" s="74">
        <v>18.350000000000001</v>
      </c>
      <c r="G2989" s="75">
        <v>3056100</v>
      </c>
      <c r="H2989" s="74">
        <v>128.44999999999999</v>
      </c>
      <c r="I2989" s="81">
        <f t="shared" si="230"/>
        <v>6.9999999999999991</v>
      </c>
      <c r="J2989" s="74">
        <f t="shared" si="231"/>
        <v>117.25</v>
      </c>
      <c r="K2989" s="74">
        <f t="shared" si="232"/>
        <v>130.76</v>
      </c>
      <c r="L2989" s="74">
        <f t="shared" si="233"/>
        <v>113.82</v>
      </c>
      <c r="M2989" s="74">
        <f t="shared" si="234"/>
        <v>128.44999999999999</v>
      </c>
      <c r="N2989" s="74"/>
    </row>
    <row r="2990" spans="1:14" x14ac:dyDescent="0.25">
      <c r="A2990">
        <v>2975</v>
      </c>
      <c r="B2990" s="225">
        <v>37179</v>
      </c>
      <c r="C2990" s="74">
        <v>16.649999999999999</v>
      </c>
      <c r="D2990" s="74">
        <v>16.7</v>
      </c>
      <c r="E2990" s="74">
        <v>15.64</v>
      </c>
      <c r="F2990" s="74">
        <v>16.38</v>
      </c>
      <c r="G2990" s="75">
        <v>2369500</v>
      </c>
      <c r="H2990" s="74">
        <v>114.66</v>
      </c>
      <c r="I2990" s="81">
        <f t="shared" si="230"/>
        <v>7</v>
      </c>
      <c r="J2990" s="74">
        <f t="shared" si="231"/>
        <v>116.55</v>
      </c>
      <c r="K2990" s="74">
        <f t="shared" si="232"/>
        <v>116.9</v>
      </c>
      <c r="L2990" s="74">
        <f t="shared" si="233"/>
        <v>109.48</v>
      </c>
      <c r="M2990" s="74">
        <f t="shared" si="234"/>
        <v>114.66</v>
      </c>
      <c r="N2990" s="74"/>
    </row>
    <row r="2991" spans="1:14" x14ac:dyDescent="0.25">
      <c r="A2991">
        <v>2976</v>
      </c>
      <c r="B2991" s="225">
        <v>37176</v>
      </c>
      <c r="C2991" s="74">
        <v>15.93</v>
      </c>
      <c r="D2991" s="74">
        <v>17.149999999999999</v>
      </c>
      <c r="E2991" s="74">
        <v>15.4</v>
      </c>
      <c r="F2991" s="74">
        <v>17.13</v>
      </c>
      <c r="G2991" s="75">
        <v>4937400</v>
      </c>
      <c r="H2991" s="74">
        <v>119.91</v>
      </c>
      <c r="I2991" s="81">
        <f t="shared" si="230"/>
        <v>7</v>
      </c>
      <c r="J2991" s="74">
        <f t="shared" si="231"/>
        <v>111.51</v>
      </c>
      <c r="K2991" s="74">
        <f t="shared" si="232"/>
        <v>120.05</v>
      </c>
      <c r="L2991" s="74">
        <f t="shared" si="233"/>
        <v>107.8</v>
      </c>
      <c r="M2991" s="74">
        <f t="shared" si="234"/>
        <v>119.91</v>
      </c>
      <c r="N2991" s="74"/>
    </row>
    <row r="2992" spans="1:14" x14ac:dyDescent="0.25">
      <c r="A2992">
        <v>2977</v>
      </c>
      <c r="B2992" s="225">
        <v>37175</v>
      </c>
      <c r="C2992" s="74">
        <v>13.13</v>
      </c>
      <c r="D2992" s="74">
        <v>15.25</v>
      </c>
      <c r="E2992" s="74">
        <v>13.11</v>
      </c>
      <c r="F2992" s="74">
        <v>15.24</v>
      </c>
      <c r="G2992" s="75">
        <v>3925900</v>
      </c>
      <c r="H2992" s="74">
        <v>106.68</v>
      </c>
      <c r="I2992" s="81">
        <f t="shared" si="230"/>
        <v>7</v>
      </c>
      <c r="J2992" s="74">
        <f t="shared" si="231"/>
        <v>91.91</v>
      </c>
      <c r="K2992" s="74">
        <f t="shared" si="232"/>
        <v>106.75</v>
      </c>
      <c r="L2992" s="74">
        <f t="shared" si="233"/>
        <v>91.77</v>
      </c>
      <c r="M2992" s="74">
        <f t="shared" si="234"/>
        <v>106.68</v>
      </c>
      <c r="N2992" s="74"/>
    </row>
    <row r="2993" spans="1:14" x14ac:dyDescent="0.25">
      <c r="A2993">
        <v>2978</v>
      </c>
      <c r="B2993" s="225">
        <v>37174</v>
      </c>
      <c r="C2993" s="74">
        <v>11.42</v>
      </c>
      <c r="D2993" s="74">
        <v>12.75</v>
      </c>
      <c r="E2993" s="74">
        <v>11.14</v>
      </c>
      <c r="F2993" s="74">
        <v>12.48</v>
      </c>
      <c r="G2993" s="75">
        <v>2108200</v>
      </c>
      <c r="H2993" s="74">
        <v>87.36</v>
      </c>
      <c r="I2993" s="81">
        <f t="shared" si="230"/>
        <v>7</v>
      </c>
      <c r="J2993" s="74">
        <f t="shared" si="231"/>
        <v>79.94</v>
      </c>
      <c r="K2993" s="74">
        <f t="shared" si="232"/>
        <v>89.25</v>
      </c>
      <c r="L2993" s="74">
        <f t="shared" si="233"/>
        <v>77.98</v>
      </c>
      <c r="M2993" s="74">
        <f t="shared" si="234"/>
        <v>87.36</v>
      </c>
      <c r="N2993" s="74"/>
    </row>
    <row r="2994" spans="1:14" x14ac:dyDescent="0.25">
      <c r="A2994">
        <v>2979</v>
      </c>
      <c r="B2994" s="225">
        <v>37173</v>
      </c>
      <c r="C2994" s="74">
        <v>12.56</v>
      </c>
      <c r="D2994" s="74">
        <v>12.98</v>
      </c>
      <c r="E2994" s="74">
        <v>11.4</v>
      </c>
      <c r="F2994" s="74">
        <v>11.46</v>
      </c>
      <c r="G2994" s="75">
        <v>1904200</v>
      </c>
      <c r="H2994" s="74">
        <v>80.22</v>
      </c>
      <c r="I2994" s="81">
        <f t="shared" si="230"/>
        <v>6.9999999999999991</v>
      </c>
      <c r="J2994" s="74">
        <f t="shared" si="231"/>
        <v>87.92</v>
      </c>
      <c r="K2994" s="74">
        <f t="shared" si="232"/>
        <v>90.86</v>
      </c>
      <c r="L2994" s="74">
        <f t="shared" si="233"/>
        <v>79.8</v>
      </c>
      <c r="M2994" s="74">
        <f t="shared" si="234"/>
        <v>80.22</v>
      </c>
      <c r="N2994" s="74"/>
    </row>
    <row r="2995" spans="1:14" x14ac:dyDescent="0.25">
      <c r="A2995">
        <v>2980</v>
      </c>
      <c r="B2995" s="225">
        <v>37172</v>
      </c>
      <c r="C2995" s="74">
        <v>12.05</v>
      </c>
      <c r="D2995" s="74">
        <v>13.3</v>
      </c>
      <c r="E2995" s="74">
        <v>11.93</v>
      </c>
      <c r="F2995" s="74">
        <v>12.47</v>
      </c>
      <c r="G2995" s="75">
        <v>2129800</v>
      </c>
      <c r="H2995" s="74">
        <v>87.29</v>
      </c>
      <c r="I2995" s="81">
        <f t="shared" si="230"/>
        <v>7</v>
      </c>
      <c r="J2995" s="74">
        <f t="shared" si="231"/>
        <v>84.35</v>
      </c>
      <c r="K2995" s="74">
        <f t="shared" si="232"/>
        <v>93.1</v>
      </c>
      <c r="L2995" s="74">
        <f t="shared" si="233"/>
        <v>83.51</v>
      </c>
      <c r="M2995" s="74">
        <f t="shared" si="234"/>
        <v>87.29</v>
      </c>
      <c r="N2995" s="74"/>
    </row>
    <row r="2996" spans="1:14" x14ac:dyDescent="0.25">
      <c r="A2996">
        <v>2981</v>
      </c>
      <c r="B2996" s="225">
        <v>37169</v>
      </c>
      <c r="C2996" s="74">
        <v>11.1</v>
      </c>
      <c r="D2996" s="74">
        <v>13.1</v>
      </c>
      <c r="E2996" s="74">
        <v>10.95</v>
      </c>
      <c r="F2996" s="74">
        <v>12.49</v>
      </c>
      <c r="G2996" s="75">
        <v>3039500</v>
      </c>
      <c r="H2996" s="74">
        <v>87.43</v>
      </c>
      <c r="I2996" s="81">
        <f t="shared" si="230"/>
        <v>7</v>
      </c>
      <c r="J2996" s="74">
        <f t="shared" si="231"/>
        <v>77.7</v>
      </c>
      <c r="K2996" s="74">
        <f t="shared" si="232"/>
        <v>91.7</v>
      </c>
      <c r="L2996" s="74">
        <f t="shared" si="233"/>
        <v>76.650000000000006</v>
      </c>
      <c r="M2996" s="74">
        <f t="shared" si="234"/>
        <v>87.43</v>
      </c>
      <c r="N2996" s="74"/>
    </row>
    <row r="2997" spans="1:14" x14ac:dyDescent="0.25">
      <c r="A2997">
        <v>2982</v>
      </c>
      <c r="B2997" s="225">
        <v>37168</v>
      </c>
      <c r="C2997" s="74">
        <v>12.5</v>
      </c>
      <c r="D2997" s="74">
        <v>12.7</v>
      </c>
      <c r="E2997" s="74">
        <v>11.15</v>
      </c>
      <c r="F2997" s="74">
        <v>11.29</v>
      </c>
      <c r="G2997" s="75">
        <v>3394500</v>
      </c>
      <c r="H2997" s="74">
        <v>79.03</v>
      </c>
      <c r="I2997" s="81">
        <f t="shared" si="230"/>
        <v>7.0000000000000009</v>
      </c>
      <c r="J2997" s="74">
        <f t="shared" si="231"/>
        <v>87.5</v>
      </c>
      <c r="K2997" s="74">
        <f t="shared" si="232"/>
        <v>88.9</v>
      </c>
      <c r="L2997" s="74">
        <f t="shared" si="233"/>
        <v>78.05</v>
      </c>
      <c r="M2997" s="74">
        <f t="shared" si="234"/>
        <v>79.03</v>
      </c>
      <c r="N2997" s="74"/>
    </row>
    <row r="2998" spans="1:14" x14ac:dyDescent="0.25">
      <c r="A2998">
        <v>2983</v>
      </c>
      <c r="B2998" s="225">
        <v>37167</v>
      </c>
      <c r="C2998" s="74">
        <v>9.3800000000000008</v>
      </c>
      <c r="D2998" s="74">
        <v>12.61</v>
      </c>
      <c r="E2998" s="74">
        <v>9.1999999999999993</v>
      </c>
      <c r="F2998" s="74">
        <v>12.03</v>
      </c>
      <c r="G2998" s="75">
        <v>4052900</v>
      </c>
      <c r="H2998" s="74">
        <v>84.21</v>
      </c>
      <c r="I2998" s="81">
        <f t="shared" si="230"/>
        <v>7</v>
      </c>
      <c r="J2998" s="74">
        <f t="shared" si="231"/>
        <v>65.66</v>
      </c>
      <c r="K2998" s="74">
        <f t="shared" si="232"/>
        <v>88.27</v>
      </c>
      <c r="L2998" s="74">
        <f t="shared" si="233"/>
        <v>64.400000000000006</v>
      </c>
      <c r="M2998" s="74">
        <f t="shared" si="234"/>
        <v>84.21</v>
      </c>
      <c r="N2998" s="74"/>
    </row>
    <row r="2999" spans="1:14" x14ac:dyDescent="0.25">
      <c r="A2999">
        <v>2984</v>
      </c>
      <c r="B2999" s="225">
        <v>37166</v>
      </c>
      <c r="C2999" s="74">
        <v>9.85</v>
      </c>
      <c r="D2999" s="74">
        <v>10.199999999999999</v>
      </c>
      <c r="E2999" s="74">
        <v>9.3800000000000008</v>
      </c>
      <c r="F2999" s="74">
        <v>9.51</v>
      </c>
      <c r="G2999" s="75">
        <v>1851500</v>
      </c>
      <c r="H2999" s="74">
        <v>66.569999999999993</v>
      </c>
      <c r="I2999" s="81">
        <f t="shared" si="230"/>
        <v>6.9999999999999991</v>
      </c>
      <c r="J2999" s="74">
        <f t="shared" si="231"/>
        <v>68.95</v>
      </c>
      <c r="K2999" s="74">
        <f t="shared" si="232"/>
        <v>71.400000000000006</v>
      </c>
      <c r="L2999" s="74">
        <f t="shared" si="233"/>
        <v>65.66</v>
      </c>
      <c r="M2999" s="74">
        <f t="shared" si="234"/>
        <v>66.569999999999993</v>
      </c>
      <c r="N2999" s="74"/>
    </row>
    <row r="3000" spans="1:14" x14ac:dyDescent="0.25">
      <c r="A3000">
        <v>2985</v>
      </c>
      <c r="B3000" s="225">
        <v>37165</v>
      </c>
      <c r="C3000" s="74">
        <v>10.02</v>
      </c>
      <c r="D3000" s="74">
        <v>10.15</v>
      </c>
      <c r="E3000" s="74">
        <v>9.75</v>
      </c>
      <c r="F3000" s="74">
        <v>9.82</v>
      </c>
      <c r="G3000" s="75">
        <v>1183900</v>
      </c>
      <c r="H3000" s="74">
        <v>68.739999999999995</v>
      </c>
      <c r="I3000" s="81">
        <f t="shared" si="230"/>
        <v>6.9999999999999991</v>
      </c>
      <c r="J3000" s="74">
        <f t="shared" si="231"/>
        <v>70.14</v>
      </c>
      <c r="K3000" s="74">
        <f t="shared" si="232"/>
        <v>71.05</v>
      </c>
      <c r="L3000" s="74">
        <f t="shared" si="233"/>
        <v>68.25</v>
      </c>
      <c r="M3000" s="74">
        <f t="shared" si="234"/>
        <v>68.739999999999995</v>
      </c>
      <c r="N3000" s="74"/>
    </row>
    <row r="3001" spans="1:14" x14ac:dyDescent="0.25">
      <c r="A3001">
        <v>2986</v>
      </c>
      <c r="B3001" s="225">
        <v>37162</v>
      </c>
      <c r="C3001" s="74">
        <v>10.15</v>
      </c>
      <c r="D3001" s="74">
        <v>10.46</v>
      </c>
      <c r="E3001" s="74">
        <v>9.52</v>
      </c>
      <c r="F3001" s="74">
        <v>10.29</v>
      </c>
      <c r="G3001" s="75">
        <v>1663000</v>
      </c>
      <c r="H3001" s="74">
        <v>72.03</v>
      </c>
      <c r="I3001" s="81">
        <f t="shared" si="230"/>
        <v>7.0000000000000009</v>
      </c>
      <c r="J3001" s="74">
        <f t="shared" si="231"/>
        <v>71.05</v>
      </c>
      <c r="K3001" s="74">
        <f t="shared" si="232"/>
        <v>73.22</v>
      </c>
      <c r="L3001" s="74">
        <f t="shared" si="233"/>
        <v>66.64</v>
      </c>
      <c r="M3001" s="74">
        <f t="shared" si="234"/>
        <v>72.03</v>
      </c>
      <c r="N3001" s="74"/>
    </row>
    <row r="3002" spans="1:14" x14ac:dyDescent="0.25">
      <c r="A3002">
        <v>2987</v>
      </c>
      <c r="B3002" s="225">
        <v>37161</v>
      </c>
      <c r="C3002" s="74">
        <v>10</v>
      </c>
      <c r="D3002" s="74">
        <v>10.31</v>
      </c>
      <c r="E3002" s="74">
        <v>9.41</v>
      </c>
      <c r="F3002" s="74">
        <v>9.91</v>
      </c>
      <c r="G3002" s="75">
        <v>1660800</v>
      </c>
      <c r="H3002" s="74">
        <v>69.37</v>
      </c>
      <c r="I3002" s="81">
        <f t="shared" si="230"/>
        <v>7</v>
      </c>
      <c r="J3002" s="74">
        <f t="shared" si="231"/>
        <v>70</v>
      </c>
      <c r="K3002" s="74">
        <f t="shared" si="232"/>
        <v>72.17</v>
      </c>
      <c r="L3002" s="74">
        <f t="shared" si="233"/>
        <v>65.87</v>
      </c>
      <c r="M3002" s="74">
        <f t="shared" si="234"/>
        <v>69.37</v>
      </c>
      <c r="N3002" s="74"/>
    </row>
    <row r="3003" spans="1:14" x14ac:dyDescent="0.25">
      <c r="A3003">
        <v>2988</v>
      </c>
      <c r="B3003" s="225">
        <v>37160</v>
      </c>
      <c r="C3003" s="74">
        <v>11.18</v>
      </c>
      <c r="D3003" s="74">
        <v>11.9</v>
      </c>
      <c r="E3003" s="74">
        <v>10.199999999999999</v>
      </c>
      <c r="F3003" s="74">
        <v>10.3</v>
      </c>
      <c r="G3003" s="75">
        <v>1498000</v>
      </c>
      <c r="H3003" s="74">
        <v>72.099999999999994</v>
      </c>
      <c r="I3003" s="81">
        <f t="shared" si="230"/>
        <v>6.9999999999999991</v>
      </c>
      <c r="J3003" s="74">
        <f t="shared" si="231"/>
        <v>78.260000000000005</v>
      </c>
      <c r="K3003" s="74">
        <f t="shared" si="232"/>
        <v>83.3</v>
      </c>
      <c r="L3003" s="74">
        <f t="shared" si="233"/>
        <v>71.400000000000006</v>
      </c>
      <c r="M3003" s="74">
        <f t="shared" si="234"/>
        <v>72.099999999999994</v>
      </c>
      <c r="N3003" s="74"/>
    </row>
    <row r="3004" spans="1:14" x14ac:dyDescent="0.25">
      <c r="A3004">
        <v>2989</v>
      </c>
      <c r="B3004" s="225">
        <v>37159</v>
      </c>
      <c r="C3004" s="74">
        <v>11.73</v>
      </c>
      <c r="D3004" s="74">
        <v>11.95</v>
      </c>
      <c r="E3004" s="74">
        <v>10.77</v>
      </c>
      <c r="F3004" s="74">
        <v>10.96</v>
      </c>
      <c r="G3004" s="75">
        <v>1594000</v>
      </c>
      <c r="H3004" s="74">
        <v>76.72</v>
      </c>
      <c r="I3004" s="81">
        <f t="shared" si="230"/>
        <v>6.9999999999999991</v>
      </c>
      <c r="J3004" s="74">
        <f t="shared" si="231"/>
        <v>82.11</v>
      </c>
      <c r="K3004" s="74">
        <f t="shared" si="232"/>
        <v>83.65</v>
      </c>
      <c r="L3004" s="74">
        <f t="shared" si="233"/>
        <v>75.39</v>
      </c>
      <c r="M3004" s="74">
        <f t="shared" si="234"/>
        <v>76.72</v>
      </c>
      <c r="N3004" s="74"/>
    </row>
    <row r="3005" spans="1:14" x14ac:dyDescent="0.25">
      <c r="A3005">
        <v>2990</v>
      </c>
      <c r="B3005" s="225">
        <v>37158</v>
      </c>
      <c r="C3005" s="74">
        <v>11.03</v>
      </c>
      <c r="D3005" s="74">
        <v>11.62</v>
      </c>
      <c r="E3005" s="74">
        <v>10.68</v>
      </c>
      <c r="F3005" s="74">
        <v>11.38</v>
      </c>
      <c r="G3005" s="75">
        <v>1678100</v>
      </c>
      <c r="H3005" s="74">
        <v>79.66</v>
      </c>
      <c r="I3005" s="81">
        <f t="shared" si="230"/>
        <v>6.9999999999999991</v>
      </c>
      <c r="J3005" s="74">
        <f t="shared" si="231"/>
        <v>77.209999999999994</v>
      </c>
      <c r="K3005" s="74">
        <f t="shared" si="232"/>
        <v>81.34</v>
      </c>
      <c r="L3005" s="74">
        <f t="shared" si="233"/>
        <v>74.760000000000005</v>
      </c>
      <c r="M3005" s="74">
        <f t="shared" si="234"/>
        <v>79.66</v>
      </c>
      <c r="N3005" s="74"/>
    </row>
    <row r="3006" spans="1:14" x14ac:dyDescent="0.25">
      <c r="A3006">
        <v>2991</v>
      </c>
      <c r="B3006" s="225">
        <v>37155</v>
      </c>
      <c r="C3006" s="74">
        <v>11.22</v>
      </c>
      <c r="D3006" s="74">
        <v>11.79</v>
      </c>
      <c r="E3006" s="74">
        <v>10.4</v>
      </c>
      <c r="F3006" s="74">
        <v>10.54</v>
      </c>
      <c r="G3006" s="75">
        <v>2917600</v>
      </c>
      <c r="H3006" s="74">
        <v>73.78</v>
      </c>
      <c r="I3006" s="81">
        <f t="shared" si="230"/>
        <v>7.0000000000000009</v>
      </c>
      <c r="J3006" s="74">
        <f t="shared" si="231"/>
        <v>78.540000000000006</v>
      </c>
      <c r="K3006" s="74">
        <f t="shared" si="232"/>
        <v>82.53</v>
      </c>
      <c r="L3006" s="74">
        <f t="shared" si="233"/>
        <v>72.8</v>
      </c>
      <c r="M3006" s="74">
        <f t="shared" si="234"/>
        <v>73.78</v>
      </c>
      <c r="N3006" s="74"/>
    </row>
    <row r="3007" spans="1:14" x14ac:dyDescent="0.25">
      <c r="A3007">
        <v>2992</v>
      </c>
      <c r="B3007" s="225">
        <v>37154</v>
      </c>
      <c r="C3007" s="74">
        <v>11</v>
      </c>
      <c r="D3007" s="74">
        <v>12.25</v>
      </c>
      <c r="E3007" s="74">
        <v>10.94</v>
      </c>
      <c r="F3007" s="74">
        <v>12.05</v>
      </c>
      <c r="G3007" s="75">
        <v>2419100</v>
      </c>
      <c r="H3007" s="74">
        <v>84.35</v>
      </c>
      <c r="I3007" s="81">
        <f t="shared" si="230"/>
        <v>6.9999999999999991</v>
      </c>
      <c r="J3007" s="74">
        <f t="shared" si="231"/>
        <v>77</v>
      </c>
      <c r="K3007" s="74">
        <f t="shared" si="232"/>
        <v>85.75</v>
      </c>
      <c r="L3007" s="74">
        <f t="shared" si="233"/>
        <v>76.58</v>
      </c>
      <c r="M3007" s="74">
        <f t="shared" si="234"/>
        <v>84.35</v>
      </c>
      <c r="N3007" s="74"/>
    </row>
    <row r="3008" spans="1:14" x14ac:dyDescent="0.25">
      <c r="A3008">
        <v>2993</v>
      </c>
      <c r="B3008" s="225">
        <v>37153</v>
      </c>
      <c r="C3008" s="74">
        <v>11.77</v>
      </c>
      <c r="D3008" s="74">
        <v>11.89</v>
      </c>
      <c r="E3008" s="74">
        <v>10.56</v>
      </c>
      <c r="F3008" s="74">
        <v>11.68</v>
      </c>
      <c r="G3008" s="75">
        <v>2389100</v>
      </c>
      <c r="H3008" s="74">
        <v>81.760000000000005</v>
      </c>
      <c r="I3008" s="81">
        <f t="shared" si="230"/>
        <v>7.0000000000000009</v>
      </c>
      <c r="J3008" s="74">
        <f t="shared" si="231"/>
        <v>82.39</v>
      </c>
      <c r="K3008" s="74">
        <f t="shared" si="232"/>
        <v>83.23</v>
      </c>
      <c r="L3008" s="74">
        <f t="shared" si="233"/>
        <v>73.92</v>
      </c>
      <c r="M3008" s="74">
        <f t="shared" si="234"/>
        <v>81.760000000000005</v>
      </c>
      <c r="N3008" s="74"/>
    </row>
    <row r="3009" spans="1:14" x14ac:dyDescent="0.25">
      <c r="A3009">
        <v>2994</v>
      </c>
      <c r="B3009" s="225">
        <v>37152</v>
      </c>
      <c r="C3009" s="74">
        <v>13.19</v>
      </c>
      <c r="D3009" s="74">
        <v>13.23</v>
      </c>
      <c r="E3009" s="74">
        <v>10.99</v>
      </c>
      <c r="F3009" s="74">
        <v>11.49</v>
      </c>
      <c r="G3009" s="75">
        <v>2693100</v>
      </c>
      <c r="H3009" s="74">
        <v>80.430000000000007</v>
      </c>
      <c r="I3009" s="81">
        <f t="shared" si="230"/>
        <v>7.0000000000000009</v>
      </c>
      <c r="J3009" s="74">
        <f t="shared" si="231"/>
        <v>92.33</v>
      </c>
      <c r="K3009" s="74">
        <f t="shared" si="232"/>
        <v>92.61</v>
      </c>
      <c r="L3009" s="74">
        <f t="shared" si="233"/>
        <v>76.930000000000007</v>
      </c>
      <c r="M3009" s="74">
        <f t="shared" si="234"/>
        <v>80.430000000000007</v>
      </c>
      <c r="N3009" s="74"/>
    </row>
    <row r="3010" spans="1:14" x14ac:dyDescent="0.25">
      <c r="A3010">
        <v>2995</v>
      </c>
      <c r="B3010" s="225">
        <v>37151</v>
      </c>
      <c r="C3010" s="74">
        <v>12.57</v>
      </c>
      <c r="D3010" s="74">
        <v>13.66</v>
      </c>
      <c r="E3010" s="74">
        <v>12.38</v>
      </c>
      <c r="F3010" s="74">
        <v>12.98</v>
      </c>
      <c r="G3010" s="75">
        <v>1847300</v>
      </c>
      <c r="H3010" s="74">
        <v>90.86</v>
      </c>
      <c r="I3010" s="81">
        <f t="shared" si="230"/>
        <v>7</v>
      </c>
      <c r="J3010" s="74">
        <f t="shared" si="231"/>
        <v>87.99</v>
      </c>
      <c r="K3010" s="74">
        <f t="shared" si="232"/>
        <v>95.62</v>
      </c>
      <c r="L3010" s="74">
        <f t="shared" si="233"/>
        <v>86.66</v>
      </c>
      <c r="M3010" s="74">
        <f t="shared" si="234"/>
        <v>90.86</v>
      </c>
      <c r="N3010" s="74"/>
    </row>
    <row r="3011" spans="1:14" x14ac:dyDescent="0.25">
      <c r="A3011">
        <v>2996</v>
      </c>
      <c r="B3011" s="225">
        <v>37144</v>
      </c>
      <c r="C3011" s="74">
        <v>13.7</v>
      </c>
      <c r="D3011" s="74">
        <v>13.86</v>
      </c>
      <c r="E3011" s="74">
        <v>13.05</v>
      </c>
      <c r="F3011" s="74">
        <v>13.41</v>
      </c>
      <c r="G3011" s="75">
        <v>1777800</v>
      </c>
      <c r="H3011" s="74">
        <v>93.87</v>
      </c>
      <c r="I3011" s="81">
        <f t="shared" si="230"/>
        <v>7</v>
      </c>
      <c r="J3011" s="74">
        <f t="shared" si="231"/>
        <v>95.9</v>
      </c>
      <c r="K3011" s="74">
        <f t="shared" si="232"/>
        <v>97.02</v>
      </c>
      <c r="L3011" s="74">
        <f t="shared" si="233"/>
        <v>91.35</v>
      </c>
      <c r="M3011" s="74">
        <f t="shared" si="234"/>
        <v>93.87</v>
      </c>
      <c r="N3011" s="74"/>
    </row>
    <row r="3012" spans="1:14" x14ac:dyDescent="0.25">
      <c r="A3012">
        <v>2997</v>
      </c>
      <c r="B3012" s="225">
        <v>37141</v>
      </c>
      <c r="C3012" s="74">
        <v>14.23</v>
      </c>
      <c r="D3012" s="74">
        <v>14.78</v>
      </c>
      <c r="E3012" s="74">
        <v>13.85</v>
      </c>
      <c r="F3012" s="74">
        <v>14.15</v>
      </c>
      <c r="G3012" s="75">
        <v>2078200</v>
      </c>
      <c r="H3012" s="74">
        <v>99.05</v>
      </c>
      <c r="I3012" s="81">
        <f t="shared" si="230"/>
        <v>7</v>
      </c>
      <c r="J3012" s="74">
        <f t="shared" si="231"/>
        <v>99.61</v>
      </c>
      <c r="K3012" s="74">
        <f t="shared" si="232"/>
        <v>103.46</v>
      </c>
      <c r="L3012" s="74">
        <f t="shared" si="233"/>
        <v>96.95</v>
      </c>
      <c r="M3012" s="74">
        <f t="shared" si="234"/>
        <v>99.05</v>
      </c>
      <c r="N3012" s="74"/>
    </row>
    <row r="3013" spans="1:14" x14ac:dyDescent="0.25">
      <c r="A3013">
        <v>2998</v>
      </c>
      <c r="B3013" s="225">
        <v>37140</v>
      </c>
      <c r="C3013" s="74">
        <v>13.7</v>
      </c>
      <c r="D3013" s="74">
        <v>14.83</v>
      </c>
      <c r="E3013" s="74">
        <v>13.55</v>
      </c>
      <c r="F3013" s="74">
        <v>14.45</v>
      </c>
      <c r="G3013" s="75">
        <v>2315200</v>
      </c>
      <c r="H3013" s="74">
        <v>101.15</v>
      </c>
      <c r="I3013" s="81">
        <f t="shared" si="230"/>
        <v>7.0000000000000009</v>
      </c>
      <c r="J3013" s="74">
        <f t="shared" si="231"/>
        <v>95.9</v>
      </c>
      <c r="K3013" s="74">
        <f t="shared" si="232"/>
        <v>103.81</v>
      </c>
      <c r="L3013" s="74">
        <f t="shared" si="233"/>
        <v>94.85</v>
      </c>
      <c r="M3013" s="74">
        <f t="shared" si="234"/>
        <v>101.15</v>
      </c>
      <c r="N3013" s="74"/>
    </row>
    <row r="3014" spans="1:14" x14ac:dyDescent="0.25">
      <c r="A3014">
        <v>2999</v>
      </c>
      <c r="B3014" s="225">
        <v>37139</v>
      </c>
      <c r="C3014" s="74">
        <v>14.99</v>
      </c>
      <c r="D3014" s="74">
        <v>15.05</v>
      </c>
      <c r="E3014" s="74">
        <v>13.39</v>
      </c>
      <c r="F3014" s="74">
        <v>14.01</v>
      </c>
      <c r="G3014" s="75">
        <v>3283500</v>
      </c>
      <c r="H3014" s="74">
        <v>98.07</v>
      </c>
      <c r="I3014" s="81">
        <f t="shared" si="230"/>
        <v>7</v>
      </c>
      <c r="J3014" s="74">
        <f t="shared" si="231"/>
        <v>104.93</v>
      </c>
      <c r="K3014" s="74">
        <f t="shared" si="232"/>
        <v>105.35</v>
      </c>
      <c r="L3014" s="74">
        <f t="shared" si="233"/>
        <v>93.73</v>
      </c>
      <c r="M3014" s="74">
        <f t="shared" si="234"/>
        <v>98.07</v>
      </c>
      <c r="N3014" s="74"/>
    </row>
    <row r="3015" spans="1:14" x14ac:dyDescent="0.25">
      <c r="A3015">
        <v>3000</v>
      </c>
      <c r="B3015" s="225">
        <v>37138</v>
      </c>
      <c r="C3015" s="74">
        <v>16.82</v>
      </c>
      <c r="D3015" s="74">
        <v>16.989999999999998</v>
      </c>
      <c r="E3015" s="74">
        <v>14.99</v>
      </c>
      <c r="F3015" s="74">
        <v>15.05</v>
      </c>
      <c r="G3015" s="75">
        <v>2352900</v>
      </c>
      <c r="H3015" s="74">
        <v>105.35</v>
      </c>
      <c r="I3015" s="81">
        <f t="shared" si="230"/>
        <v>6.9999999999999991</v>
      </c>
      <c r="J3015" s="74">
        <f t="shared" si="231"/>
        <v>117.74</v>
      </c>
      <c r="K3015" s="74">
        <f t="shared" si="232"/>
        <v>118.93</v>
      </c>
      <c r="L3015" s="74">
        <f t="shared" si="233"/>
        <v>104.93</v>
      </c>
      <c r="M3015" s="74">
        <f t="shared" si="234"/>
        <v>105.35</v>
      </c>
      <c r="N3015" s="74"/>
    </row>
    <row r="3016" spans="1:14" x14ac:dyDescent="0.25">
      <c r="A3016">
        <v>3001</v>
      </c>
      <c r="B3016" s="225">
        <v>37134</v>
      </c>
      <c r="C3016" s="74">
        <v>17.22</v>
      </c>
      <c r="D3016" s="74">
        <v>17.75</v>
      </c>
      <c r="E3016" s="74">
        <v>16.899999999999999</v>
      </c>
      <c r="F3016" s="74">
        <v>17.12</v>
      </c>
      <c r="G3016" s="75">
        <v>1448600</v>
      </c>
      <c r="H3016" s="74">
        <v>119.84</v>
      </c>
      <c r="I3016" s="81">
        <f t="shared" si="230"/>
        <v>7</v>
      </c>
      <c r="J3016" s="74">
        <f t="shared" si="231"/>
        <v>120.54</v>
      </c>
      <c r="K3016" s="74">
        <f t="shared" si="232"/>
        <v>124.25</v>
      </c>
      <c r="L3016" s="74">
        <f t="shared" si="233"/>
        <v>118.3</v>
      </c>
      <c r="M3016" s="74">
        <f t="shared" si="234"/>
        <v>119.84</v>
      </c>
      <c r="N3016" s="74"/>
    </row>
    <row r="3017" spans="1:14" x14ac:dyDescent="0.25">
      <c r="A3017">
        <v>3002</v>
      </c>
      <c r="B3017" s="225">
        <v>37133</v>
      </c>
      <c r="C3017" s="74">
        <v>18.149999999999999</v>
      </c>
      <c r="D3017" s="74">
        <v>18.5</v>
      </c>
      <c r="E3017" s="74">
        <v>17.25</v>
      </c>
      <c r="F3017" s="74">
        <v>17.54</v>
      </c>
      <c r="G3017" s="75">
        <v>3076200</v>
      </c>
      <c r="H3017" s="74">
        <v>122.78</v>
      </c>
      <c r="I3017" s="81">
        <f t="shared" si="230"/>
        <v>7</v>
      </c>
      <c r="J3017" s="74">
        <f t="shared" si="231"/>
        <v>127.05</v>
      </c>
      <c r="K3017" s="74">
        <f t="shared" si="232"/>
        <v>129.5</v>
      </c>
      <c r="L3017" s="74">
        <f t="shared" si="233"/>
        <v>120.75</v>
      </c>
      <c r="M3017" s="74">
        <f t="shared" si="234"/>
        <v>122.78</v>
      </c>
      <c r="N3017" s="74"/>
    </row>
    <row r="3018" spans="1:14" x14ac:dyDescent="0.25">
      <c r="A3018">
        <v>3003</v>
      </c>
      <c r="B3018" s="225">
        <v>37132</v>
      </c>
      <c r="C3018" s="74">
        <v>19</v>
      </c>
      <c r="D3018" s="74">
        <v>19.23</v>
      </c>
      <c r="E3018" s="74">
        <v>17.75</v>
      </c>
      <c r="F3018" s="74">
        <v>18.54</v>
      </c>
      <c r="G3018" s="75">
        <v>11873100</v>
      </c>
      <c r="H3018" s="74">
        <v>129.78</v>
      </c>
      <c r="I3018" s="81">
        <f t="shared" si="230"/>
        <v>7</v>
      </c>
      <c r="J3018" s="74">
        <f t="shared" si="231"/>
        <v>133</v>
      </c>
      <c r="K3018" s="74">
        <f t="shared" si="232"/>
        <v>134.61000000000001</v>
      </c>
      <c r="L3018" s="74">
        <f t="shared" si="233"/>
        <v>124.25</v>
      </c>
      <c r="M3018" s="74">
        <f t="shared" si="234"/>
        <v>129.78</v>
      </c>
      <c r="N3018" s="74"/>
    </row>
    <row r="3019" spans="1:14" x14ac:dyDescent="0.25">
      <c r="A3019">
        <v>3004</v>
      </c>
      <c r="B3019" s="225">
        <v>37131</v>
      </c>
      <c r="C3019" s="74">
        <v>18.47</v>
      </c>
      <c r="D3019" s="74">
        <v>18.7</v>
      </c>
      <c r="E3019" s="74">
        <v>18.05</v>
      </c>
      <c r="F3019" s="74">
        <v>18.27</v>
      </c>
      <c r="G3019" s="75">
        <v>1206700</v>
      </c>
      <c r="H3019" s="74">
        <v>127.89</v>
      </c>
      <c r="I3019" s="81">
        <f t="shared" si="230"/>
        <v>7</v>
      </c>
      <c r="J3019" s="74">
        <f t="shared" si="231"/>
        <v>129.29</v>
      </c>
      <c r="K3019" s="74">
        <f t="shared" si="232"/>
        <v>130.9</v>
      </c>
      <c r="L3019" s="74">
        <f t="shared" si="233"/>
        <v>126.35</v>
      </c>
      <c r="M3019" s="74">
        <f t="shared" si="234"/>
        <v>127.89</v>
      </c>
      <c r="N3019" s="74"/>
    </row>
    <row r="3020" spans="1:14" x14ac:dyDescent="0.25">
      <c r="A3020">
        <v>3005</v>
      </c>
      <c r="B3020" s="225">
        <v>37130</v>
      </c>
      <c r="C3020" s="74">
        <v>18.25</v>
      </c>
      <c r="D3020" s="74">
        <v>18.48</v>
      </c>
      <c r="E3020" s="74">
        <v>18</v>
      </c>
      <c r="F3020" s="74">
        <v>18.45</v>
      </c>
      <c r="G3020" s="75">
        <v>1298700</v>
      </c>
      <c r="H3020" s="74">
        <v>129.15</v>
      </c>
      <c r="I3020" s="81">
        <f t="shared" si="230"/>
        <v>7.0000000000000009</v>
      </c>
      <c r="J3020" s="74">
        <f t="shared" si="231"/>
        <v>127.75</v>
      </c>
      <c r="K3020" s="74">
        <f t="shared" si="232"/>
        <v>129.36000000000001</v>
      </c>
      <c r="L3020" s="74">
        <f t="shared" si="233"/>
        <v>126</v>
      </c>
      <c r="M3020" s="74">
        <f t="shared" si="234"/>
        <v>129.15</v>
      </c>
      <c r="N3020" s="74"/>
    </row>
    <row r="3021" spans="1:14" x14ac:dyDescent="0.25">
      <c r="A3021">
        <v>3006</v>
      </c>
      <c r="B3021" s="225">
        <v>37127</v>
      </c>
      <c r="C3021" s="74">
        <v>18.239999999999998</v>
      </c>
      <c r="D3021" s="74">
        <v>18.420000000000002</v>
      </c>
      <c r="E3021" s="74">
        <v>17.899999999999999</v>
      </c>
      <c r="F3021" s="74">
        <v>18.399999999999999</v>
      </c>
      <c r="G3021" s="75">
        <v>1847400</v>
      </c>
      <c r="H3021" s="74">
        <v>128.80000000000001</v>
      </c>
      <c r="I3021" s="81">
        <f t="shared" si="230"/>
        <v>7.0000000000000009</v>
      </c>
      <c r="J3021" s="74">
        <f t="shared" si="231"/>
        <v>127.68</v>
      </c>
      <c r="K3021" s="74">
        <f t="shared" si="232"/>
        <v>128.94</v>
      </c>
      <c r="L3021" s="74">
        <f t="shared" si="233"/>
        <v>125.3</v>
      </c>
      <c r="M3021" s="74">
        <f t="shared" si="234"/>
        <v>128.80000000000001</v>
      </c>
      <c r="N3021" s="74"/>
    </row>
    <row r="3022" spans="1:14" x14ac:dyDescent="0.25">
      <c r="A3022">
        <v>3007</v>
      </c>
      <c r="B3022" s="225">
        <v>37126</v>
      </c>
      <c r="C3022" s="74">
        <v>18.75</v>
      </c>
      <c r="D3022" s="74">
        <v>18.760000000000002</v>
      </c>
      <c r="E3022" s="74">
        <v>17.7</v>
      </c>
      <c r="F3022" s="74">
        <v>17.8</v>
      </c>
      <c r="G3022" s="75">
        <v>4420400</v>
      </c>
      <c r="H3022" s="74">
        <v>124.6</v>
      </c>
      <c r="I3022" s="81">
        <f t="shared" si="230"/>
        <v>6.9999999999999991</v>
      </c>
      <c r="J3022" s="74">
        <f t="shared" si="231"/>
        <v>131.25</v>
      </c>
      <c r="K3022" s="74">
        <f t="shared" si="232"/>
        <v>131.32</v>
      </c>
      <c r="L3022" s="74">
        <f t="shared" si="233"/>
        <v>123.9</v>
      </c>
      <c r="M3022" s="74">
        <f t="shared" si="234"/>
        <v>124.6</v>
      </c>
      <c r="N3022" s="74"/>
    </row>
    <row r="3023" spans="1:14" x14ac:dyDescent="0.25">
      <c r="A3023">
        <v>3008</v>
      </c>
      <c r="B3023" s="225">
        <v>37125</v>
      </c>
      <c r="C3023" s="74">
        <v>17.25</v>
      </c>
      <c r="D3023" s="74">
        <v>17.600000000000001</v>
      </c>
      <c r="E3023" s="74">
        <v>16.93</v>
      </c>
      <c r="F3023" s="74">
        <v>17.440000000000001</v>
      </c>
      <c r="G3023" s="75">
        <v>1651700</v>
      </c>
      <c r="H3023" s="74">
        <v>122.08</v>
      </c>
      <c r="I3023" s="81">
        <f t="shared" si="230"/>
        <v>6.9999999999999991</v>
      </c>
      <c r="J3023" s="74">
        <f t="shared" si="231"/>
        <v>120.75</v>
      </c>
      <c r="K3023" s="74">
        <f t="shared" si="232"/>
        <v>123.2</v>
      </c>
      <c r="L3023" s="74">
        <f t="shared" si="233"/>
        <v>118.51</v>
      </c>
      <c r="M3023" s="74">
        <f t="shared" si="234"/>
        <v>122.08</v>
      </c>
      <c r="N3023" s="74"/>
    </row>
    <row r="3024" spans="1:14" x14ac:dyDescent="0.25">
      <c r="A3024">
        <v>3009</v>
      </c>
      <c r="B3024" s="225">
        <v>37124</v>
      </c>
      <c r="C3024" s="74">
        <v>18.14</v>
      </c>
      <c r="D3024" s="74">
        <v>18.22</v>
      </c>
      <c r="E3024" s="74">
        <v>17</v>
      </c>
      <c r="F3024" s="74">
        <v>17.05</v>
      </c>
      <c r="G3024" s="75">
        <v>2332100</v>
      </c>
      <c r="H3024" s="74">
        <v>119.35</v>
      </c>
      <c r="I3024" s="81">
        <f t="shared" si="230"/>
        <v>6.9999999999999991</v>
      </c>
      <c r="J3024" s="74">
        <f t="shared" si="231"/>
        <v>126.98</v>
      </c>
      <c r="K3024" s="74">
        <f t="shared" si="232"/>
        <v>127.54</v>
      </c>
      <c r="L3024" s="74">
        <f t="shared" si="233"/>
        <v>119</v>
      </c>
      <c r="M3024" s="74">
        <f t="shared" si="234"/>
        <v>119.35</v>
      </c>
      <c r="N3024" s="74"/>
    </row>
    <row r="3025" spans="1:14" x14ac:dyDescent="0.25">
      <c r="A3025">
        <v>3010</v>
      </c>
      <c r="B3025" s="225">
        <v>37123</v>
      </c>
      <c r="C3025" s="74">
        <v>18.12</v>
      </c>
      <c r="D3025" s="74">
        <v>18.21</v>
      </c>
      <c r="E3025" s="74">
        <v>17</v>
      </c>
      <c r="F3025" s="74">
        <v>18.09</v>
      </c>
      <c r="G3025" s="75">
        <v>2838900</v>
      </c>
      <c r="H3025" s="74">
        <v>126.63</v>
      </c>
      <c r="I3025" s="81">
        <f t="shared" ref="I3025:I3088" si="235">H3025/F3025</f>
        <v>7</v>
      </c>
      <c r="J3025" s="74">
        <f t="shared" ref="J3025:J3088" si="236">ROUND($I3025*C3025,2)</f>
        <v>126.84</v>
      </c>
      <c r="K3025" s="74">
        <f t="shared" ref="K3025:K3088" si="237">ROUND($I3025*D3025,2)</f>
        <v>127.47</v>
      </c>
      <c r="L3025" s="74">
        <f t="shared" ref="L3025:L3088" si="238">ROUND($I3025*E3025,2)</f>
        <v>119</v>
      </c>
      <c r="M3025" s="74">
        <f t="shared" ref="M3025:M3088" si="239">ROUND($I3025*F3025,2)</f>
        <v>126.63</v>
      </c>
      <c r="N3025" s="74"/>
    </row>
    <row r="3026" spans="1:14" x14ac:dyDescent="0.25">
      <c r="A3026">
        <v>3011</v>
      </c>
      <c r="B3026" s="225">
        <v>37120</v>
      </c>
      <c r="C3026" s="74">
        <v>19.05</v>
      </c>
      <c r="D3026" s="74">
        <v>19.77</v>
      </c>
      <c r="E3026" s="74">
        <v>18.7</v>
      </c>
      <c r="F3026" s="74">
        <v>18.78</v>
      </c>
      <c r="G3026" s="75">
        <v>3093100</v>
      </c>
      <c r="H3026" s="74">
        <v>131.46</v>
      </c>
      <c r="I3026" s="81">
        <f t="shared" si="235"/>
        <v>7</v>
      </c>
      <c r="J3026" s="74">
        <f t="shared" si="236"/>
        <v>133.35</v>
      </c>
      <c r="K3026" s="74">
        <f t="shared" si="237"/>
        <v>138.38999999999999</v>
      </c>
      <c r="L3026" s="74">
        <f t="shared" si="238"/>
        <v>130.9</v>
      </c>
      <c r="M3026" s="74">
        <f t="shared" si="239"/>
        <v>131.46</v>
      </c>
      <c r="N3026" s="74"/>
    </row>
    <row r="3027" spans="1:14" x14ac:dyDescent="0.25">
      <c r="A3027">
        <v>3012</v>
      </c>
      <c r="B3027" s="225">
        <v>37119</v>
      </c>
      <c r="C3027" s="74">
        <v>21.44</v>
      </c>
      <c r="D3027" s="74">
        <v>21.58</v>
      </c>
      <c r="E3027" s="74">
        <v>18.600000000000001</v>
      </c>
      <c r="F3027" s="74">
        <v>19.62</v>
      </c>
      <c r="G3027" s="75">
        <v>13563200</v>
      </c>
      <c r="H3027" s="74">
        <v>137.34</v>
      </c>
      <c r="I3027" s="81">
        <f t="shared" si="235"/>
        <v>7</v>
      </c>
      <c r="J3027" s="74">
        <f t="shared" si="236"/>
        <v>150.08000000000001</v>
      </c>
      <c r="K3027" s="74">
        <f t="shared" si="237"/>
        <v>151.06</v>
      </c>
      <c r="L3027" s="74">
        <f t="shared" si="238"/>
        <v>130.19999999999999</v>
      </c>
      <c r="M3027" s="74">
        <f t="shared" si="239"/>
        <v>137.34</v>
      </c>
      <c r="N3027" s="74"/>
    </row>
    <row r="3028" spans="1:14" x14ac:dyDescent="0.25">
      <c r="A3028">
        <v>3013</v>
      </c>
      <c r="B3028" s="225">
        <v>37118</v>
      </c>
      <c r="C3028" s="74">
        <v>29.58</v>
      </c>
      <c r="D3028" s="74">
        <v>29.9</v>
      </c>
      <c r="E3028" s="74">
        <v>27.85</v>
      </c>
      <c r="F3028" s="74">
        <v>28.12</v>
      </c>
      <c r="G3028" s="75">
        <v>1770500</v>
      </c>
      <c r="H3028" s="74">
        <v>196.84</v>
      </c>
      <c r="I3028" s="81">
        <f t="shared" si="235"/>
        <v>7</v>
      </c>
      <c r="J3028" s="74">
        <f t="shared" si="236"/>
        <v>207.06</v>
      </c>
      <c r="K3028" s="74">
        <f t="shared" si="237"/>
        <v>209.3</v>
      </c>
      <c r="L3028" s="74">
        <f t="shared" si="238"/>
        <v>194.95</v>
      </c>
      <c r="M3028" s="74">
        <f t="shared" si="239"/>
        <v>196.84</v>
      </c>
      <c r="N3028" s="74"/>
    </row>
    <row r="3029" spans="1:14" x14ac:dyDescent="0.25">
      <c r="A3029">
        <v>3014</v>
      </c>
      <c r="B3029" s="225">
        <v>37117</v>
      </c>
      <c r="C3029" s="74">
        <v>31.29</v>
      </c>
      <c r="D3029" s="74">
        <v>31.35</v>
      </c>
      <c r="E3029" s="74">
        <v>29.27</v>
      </c>
      <c r="F3029" s="74">
        <v>29.4</v>
      </c>
      <c r="G3029" s="75">
        <v>1934100</v>
      </c>
      <c r="H3029" s="74">
        <v>205.8</v>
      </c>
      <c r="I3029" s="81">
        <f t="shared" si="235"/>
        <v>7.0000000000000009</v>
      </c>
      <c r="J3029" s="74">
        <f t="shared" si="236"/>
        <v>219.03</v>
      </c>
      <c r="K3029" s="74">
        <f t="shared" si="237"/>
        <v>219.45</v>
      </c>
      <c r="L3029" s="74">
        <f t="shared" si="238"/>
        <v>204.89</v>
      </c>
      <c r="M3029" s="74">
        <f t="shared" si="239"/>
        <v>205.8</v>
      </c>
      <c r="N3029" s="74"/>
    </row>
    <row r="3030" spans="1:14" x14ac:dyDescent="0.25">
      <c r="A3030">
        <v>3015</v>
      </c>
      <c r="B3030" s="225">
        <v>37116</v>
      </c>
      <c r="C3030" s="74">
        <v>29.44</v>
      </c>
      <c r="D3030" s="74">
        <v>31.1</v>
      </c>
      <c r="E3030" s="74">
        <v>28.7</v>
      </c>
      <c r="F3030" s="74">
        <v>30.99</v>
      </c>
      <c r="G3030" s="75">
        <v>1787600</v>
      </c>
      <c r="H3030" s="74">
        <v>216.93</v>
      </c>
      <c r="I3030" s="81">
        <f t="shared" si="235"/>
        <v>7.0000000000000009</v>
      </c>
      <c r="J3030" s="74">
        <f t="shared" si="236"/>
        <v>206.08</v>
      </c>
      <c r="K3030" s="74">
        <f t="shared" si="237"/>
        <v>217.7</v>
      </c>
      <c r="L3030" s="74">
        <f t="shared" si="238"/>
        <v>200.9</v>
      </c>
      <c r="M3030" s="74">
        <f t="shared" si="239"/>
        <v>216.93</v>
      </c>
      <c r="N3030" s="74"/>
    </row>
    <row r="3031" spans="1:14" x14ac:dyDescent="0.25">
      <c r="A3031">
        <v>3016</v>
      </c>
      <c r="B3031" s="225">
        <v>37113</v>
      </c>
      <c r="C3031" s="74">
        <v>30.69</v>
      </c>
      <c r="D3031" s="74">
        <v>31.24</v>
      </c>
      <c r="E3031" s="74">
        <v>29.1</v>
      </c>
      <c r="F3031" s="74">
        <v>30.02</v>
      </c>
      <c r="G3031" s="75">
        <v>1485600</v>
      </c>
      <c r="H3031" s="74">
        <v>210.14</v>
      </c>
      <c r="I3031" s="81">
        <f t="shared" si="235"/>
        <v>7</v>
      </c>
      <c r="J3031" s="74">
        <f t="shared" si="236"/>
        <v>214.83</v>
      </c>
      <c r="K3031" s="74">
        <f t="shared" si="237"/>
        <v>218.68</v>
      </c>
      <c r="L3031" s="74">
        <f t="shared" si="238"/>
        <v>203.7</v>
      </c>
      <c r="M3031" s="74">
        <f t="shared" si="239"/>
        <v>210.14</v>
      </c>
      <c r="N3031" s="74"/>
    </row>
    <row r="3032" spans="1:14" x14ac:dyDescent="0.25">
      <c r="A3032">
        <v>3017</v>
      </c>
      <c r="B3032" s="225">
        <v>37112</v>
      </c>
      <c r="C3032" s="74">
        <v>31.42</v>
      </c>
      <c r="D3032" s="74">
        <v>31.68</v>
      </c>
      <c r="E3032" s="74">
        <v>30</v>
      </c>
      <c r="F3032" s="74">
        <v>30.88</v>
      </c>
      <c r="G3032" s="75">
        <v>2011900</v>
      </c>
      <c r="H3032" s="74">
        <v>216.16</v>
      </c>
      <c r="I3032" s="81">
        <f t="shared" si="235"/>
        <v>7</v>
      </c>
      <c r="J3032" s="74">
        <f t="shared" si="236"/>
        <v>219.94</v>
      </c>
      <c r="K3032" s="74">
        <f t="shared" si="237"/>
        <v>221.76</v>
      </c>
      <c r="L3032" s="74">
        <f t="shared" si="238"/>
        <v>210</v>
      </c>
      <c r="M3032" s="74">
        <f t="shared" si="239"/>
        <v>216.16</v>
      </c>
      <c r="N3032" s="74"/>
    </row>
    <row r="3033" spans="1:14" x14ac:dyDescent="0.25">
      <c r="A3033">
        <v>3018</v>
      </c>
      <c r="B3033" s="225">
        <v>37111</v>
      </c>
      <c r="C3033" s="74">
        <v>33.67</v>
      </c>
      <c r="D3033" s="74">
        <v>33.85</v>
      </c>
      <c r="E3033" s="74">
        <v>30.85</v>
      </c>
      <c r="F3033" s="74">
        <v>30.88</v>
      </c>
      <c r="G3033" s="75">
        <v>1876000</v>
      </c>
      <c r="H3033" s="74">
        <v>216.16</v>
      </c>
      <c r="I3033" s="81">
        <f t="shared" si="235"/>
        <v>7</v>
      </c>
      <c r="J3033" s="74">
        <f t="shared" si="236"/>
        <v>235.69</v>
      </c>
      <c r="K3033" s="74">
        <f t="shared" si="237"/>
        <v>236.95</v>
      </c>
      <c r="L3033" s="74">
        <f t="shared" si="238"/>
        <v>215.95</v>
      </c>
      <c r="M3033" s="74">
        <f t="shared" si="239"/>
        <v>216.16</v>
      </c>
      <c r="N3033" s="74"/>
    </row>
    <row r="3034" spans="1:14" x14ac:dyDescent="0.25">
      <c r="A3034">
        <v>3019</v>
      </c>
      <c r="B3034" s="225">
        <v>37110</v>
      </c>
      <c r="C3034" s="74">
        <v>33.869999999999997</v>
      </c>
      <c r="D3034" s="74">
        <v>34.950000000000003</v>
      </c>
      <c r="E3034" s="74">
        <v>33.4</v>
      </c>
      <c r="F3034" s="74">
        <v>34.4</v>
      </c>
      <c r="G3034" s="75">
        <v>1485100</v>
      </c>
      <c r="H3034" s="74">
        <v>240.8</v>
      </c>
      <c r="I3034" s="81">
        <f t="shared" si="235"/>
        <v>7.0000000000000009</v>
      </c>
      <c r="J3034" s="74">
        <f t="shared" si="236"/>
        <v>237.09</v>
      </c>
      <c r="K3034" s="74">
        <f t="shared" si="237"/>
        <v>244.65</v>
      </c>
      <c r="L3034" s="74">
        <f t="shared" si="238"/>
        <v>233.8</v>
      </c>
      <c r="M3034" s="74">
        <f t="shared" si="239"/>
        <v>240.8</v>
      </c>
      <c r="N3034" s="74"/>
    </row>
    <row r="3035" spans="1:14" x14ac:dyDescent="0.25">
      <c r="A3035">
        <v>3020</v>
      </c>
      <c r="B3035" s="225">
        <v>37109</v>
      </c>
      <c r="C3035" s="74">
        <v>34.4</v>
      </c>
      <c r="D3035" s="74">
        <v>35.47</v>
      </c>
      <c r="E3035" s="74">
        <v>33.74</v>
      </c>
      <c r="F3035" s="74">
        <v>33.92</v>
      </c>
      <c r="G3035" s="75">
        <v>1255600</v>
      </c>
      <c r="H3035" s="74">
        <v>237.44</v>
      </c>
      <c r="I3035" s="81">
        <f t="shared" si="235"/>
        <v>7</v>
      </c>
      <c r="J3035" s="74">
        <f t="shared" si="236"/>
        <v>240.8</v>
      </c>
      <c r="K3035" s="74">
        <f t="shared" si="237"/>
        <v>248.29</v>
      </c>
      <c r="L3035" s="74">
        <f t="shared" si="238"/>
        <v>236.18</v>
      </c>
      <c r="M3035" s="74">
        <f t="shared" si="239"/>
        <v>237.44</v>
      </c>
      <c r="N3035" s="74"/>
    </row>
    <row r="3036" spans="1:14" x14ac:dyDescent="0.25">
      <c r="A3036">
        <v>3021</v>
      </c>
      <c r="B3036" s="225">
        <v>37106</v>
      </c>
      <c r="C3036" s="74">
        <v>34.36</v>
      </c>
      <c r="D3036" s="74">
        <v>35.39</v>
      </c>
      <c r="E3036" s="74">
        <v>33.9</v>
      </c>
      <c r="F3036" s="74">
        <v>34.880000000000003</v>
      </c>
      <c r="G3036" s="75">
        <v>1504400</v>
      </c>
      <c r="H3036" s="74">
        <v>244.16</v>
      </c>
      <c r="I3036" s="81">
        <f t="shared" si="235"/>
        <v>6.9999999999999991</v>
      </c>
      <c r="J3036" s="74">
        <f t="shared" si="236"/>
        <v>240.52</v>
      </c>
      <c r="K3036" s="74">
        <f t="shared" si="237"/>
        <v>247.73</v>
      </c>
      <c r="L3036" s="74">
        <f t="shared" si="238"/>
        <v>237.3</v>
      </c>
      <c r="M3036" s="74">
        <f t="shared" si="239"/>
        <v>244.16</v>
      </c>
      <c r="N3036" s="74"/>
    </row>
    <row r="3037" spans="1:14" x14ac:dyDescent="0.25">
      <c r="A3037">
        <v>3022</v>
      </c>
      <c r="B3037" s="225">
        <v>37105</v>
      </c>
      <c r="C3037" s="74">
        <v>36.94</v>
      </c>
      <c r="D3037" s="74">
        <v>37.03</v>
      </c>
      <c r="E3037" s="74">
        <v>33.4</v>
      </c>
      <c r="F3037" s="74">
        <v>34.33</v>
      </c>
      <c r="G3037" s="75">
        <v>2381500</v>
      </c>
      <c r="H3037" s="74">
        <v>240.31</v>
      </c>
      <c r="I3037" s="81">
        <f t="shared" si="235"/>
        <v>7</v>
      </c>
      <c r="J3037" s="74">
        <f t="shared" si="236"/>
        <v>258.58</v>
      </c>
      <c r="K3037" s="74">
        <f t="shared" si="237"/>
        <v>259.20999999999998</v>
      </c>
      <c r="L3037" s="74">
        <f t="shared" si="238"/>
        <v>233.8</v>
      </c>
      <c r="M3037" s="74">
        <f t="shared" si="239"/>
        <v>240.31</v>
      </c>
      <c r="N3037" s="74"/>
    </row>
    <row r="3038" spans="1:14" x14ac:dyDescent="0.25">
      <c r="A3038">
        <v>3023</v>
      </c>
      <c r="B3038" s="225">
        <v>37104</v>
      </c>
      <c r="C3038" s="74">
        <v>34.25</v>
      </c>
      <c r="D3038" s="74">
        <v>35.700000000000003</v>
      </c>
      <c r="E3038" s="74">
        <v>33.75</v>
      </c>
      <c r="F3038" s="74">
        <v>35.65</v>
      </c>
      <c r="G3038" s="75">
        <v>1746600</v>
      </c>
      <c r="H3038" s="74">
        <v>249.55</v>
      </c>
      <c r="I3038" s="81">
        <f t="shared" si="235"/>
        <v>7.0000000000000009</v>
      </c>
      <c r="J3038" s="74">
        <f t="shared" si="236"/>
        <v>239.75</v>
      </c>
      <c r="K3038" s="74">
        <f t="shared" si="237"/>
        <v>249.9</v>
      </c>
      <c r="L3038" s="74">
        <f t="shared" si="238"/>
        <v>236.25</v>
      </c>
      <c r="M3038" s="74">
        <f t="shared" si="239"/>
        <v>249.55</v>
      </c>
      <c r="N3038" s="74"/>
    </row>
    <row r="3039" spans="1:14" x14ac:dyDescent="0.25">
      <c r="A3039">
        <v>3024</v>
      </c>
      <c r="B3039" s="225">
        <v>37103</v>
      </c>
      <c r="C3039" s="74">
        <v>31.36</v>
      </c>
      <c r="D3039" s="74">
        <v>34.619999999999997</v>
      </c>
      <c r="E3039" s="74">
        <v>31.35</v>
      </c>
      <c r="F3039" s="74">
        <v>33.14</v>
      </c>
      <c r="G3039" s="75">
        <v>2527400</v>
      </c>
      <c r="H3039" s="74">
        <v>231.98</v>
      </c>
      <c r="I3039" s="81">
        <f t="shared" si="235"/>
        <v>7</v>
      </c>
      <c r="J3039" s="74">
        <f t="shared" si="236"/>
        <v>219.52</v>
      </c>
      <c r="K3039" s="74">
        <f t="shared" si="237"/>
        <v>242.34</v>
      </c>
      <c r="L3039" s="74">
        <f t="shared" si="238"/>
        <v>219.45</v>
      </c>
      <c r="M3039" s="74">
        <f t="shared" si="239"/>
        <v>231.98</v>
      </c>
      <c r="N3039" s="74"/>
    </row>
    <row r="3040" spans="1:14" x14ac:dyDescent="0.25">
      <c r="A3040">
        <v>3025</v>
      </c>
      <c r="B3040" s="225">
        <v>37102</v>
      </c>
      <c r="C3040" s="74">
        <v>31.97</v>
      </c>
      <c r="D3040" s="74">
        <v>32.32</v>
      </c>
      <c r="E3040" s="74">
        <v>30.78</v>
      </c>
      <c r="F3040" s="74">
        <v>31.28</v>
      </c>
      <c r="G3040" s="75">
        <v>1338000</v>
      </c>
      <c r="H3040" s="74">
        <v>218.96</v>
      </c>
      <c r="I3040" s="81">
        <f t="shared" si="235"/>
        <v>7</v>
      </c>
      <c r="J3040" s="74">
        <f t="shared" si="236"/>
        <v>223.79</v>
      </c>
      <c r="K3040" s="74">
        <f t="shared" si="237"/>
        <v>226.24</v>
      </c>
      <c r="L3040" s="74">
        <f t="shared" si="238"/>
        <v>215.46</v>
      </c>
      <c r="M3040" s="74">
        <f t="shared" si="239"/>
        <v>218.96</v>
      </c>
      <c r="N3040" s="74"/>
    </row>
    <row r="3041" spans="1:14" x14ac:dyDescent="0.25">
      <c r="A3041">
        <v>3026</v>
      </c>
      <c r="B3041" s="225">
        <v>37099</v>
      </c>
      <c r="C3041" s="74">
        <v>30.89</v>
      </c>
      <c r="D3041" s="74">
        <v>32.380000000000003</v>
      </c>
      <c r="E3041" s="74">
        <v>30.4</v>
      </c>
      <c r="F3041" s="74">
        <v>31.85</v>
      </c>
      <c r="G3041" s="75">
        <v>1677200</v>
      </c>
      <c r="H3041" s="74">
        <v>222.95</v>
      </c>
      <c r="I3041" s="81">
        <f t="shared" si="235"/>
        <v>6.9999999999999991</v>
      </c>
      <c r="J3041" s="74">
        <f t="shared" si="236"/>
        <v>216.23</v>
      </c>
      <c r="K3041" s="74">
        <f t="shared" si="237"/>
        <v>226.66</v>
      </c>
      <c r="L3041" s="74">
        <f t="shared" si="238"/>
        <v>212.8</v>
      </c>
      <c r="M3041" s="74">
        <f t="shared" si="239"/>
        <v>222.95</v>
      </c>
      <c r="N3041" s="74"/>
    </row>
    <row r="3042" spans="1:14" x14ac:dyDescent="0.25">
      <c r="A3042">
        <v>3027</v>
      </c>
      <c r="B3042" s="225">
        <v>37098</v>
      </c>
      <c r="C3042" s="74">
        <v>29.92</v>
      </c>
      <c r="D3042" s="74">
        <v>32.21</v>
      </c>
      <c r="E3042" s="74">
        <v>29.33</v>
      </c>
      <c r="F3042" s="74">
        <v>31.45</v>
      </c>
      <c r="G3042" s="75">
        <v>2214200</v>
      </c>
      <c r="H3042" s="74">
        <v>220.15</v>
      </c>
      <c r="I3042" s="81">
        <f t="shared" si="235"/>
        <v>7</v>
      </c>
      <c r="J3042" s="74">
        <f t="shared" si="236"/>
        <v>209.44</v>
      </c>
      <c r="K3042" s="74">
        <f t="shared" si="237"/>
        <v>225.47</v>
      </c>
      <c r="L3042" s="74">
        <f t="shared" si="238"/>
        <v>205.31</v>
      </c>
      <c r="M3042" s="74">
        <f t="shared" si="239"/>
        <v>220.15</v>
      </c>
      <c r="N3042" s="74"/>
    </row>
    <row r="3043" spans="1:14" x14ac:dyDescent="0.25">
      <c r="A3043">
        <v>3028</v>
      </c>
      <c r="B3043" s="225">
        <v>37097</v>
      </c>
      <c r="C3043" s="74">
        <v>30.99</v>
      </c>
      <c r="D3043" s="74">
        <v>31.2</v>
      </c>
      <c r="E3043" s="74">
        <v>28.6</v>
      </c>
      <c r="F3043" s="74">
        <v>29.45</v>
      </c>
      <c r="G3043" s="75">
        <v>2142100</v>
      </c>
      <c r="H3043" s="74">
        <v>206.15</v>
      </c>
      <c r="I3043" s="81">
        <f t="shared" si="235"/>
        <v>7</v>
      </c>
      <c r="J3043" s="74">
        <f t="shared" si="236"/>
        <v>216.93</v>
      </c>
      <c r="K3043" s="74">
        <f t="shared" si="237"/>
        <v>218.4</v>
      </c>
      <c r="L3043" s="74">
        <f t="shared" si="238"/>
        <v>200.2</v>
      </c>
      <c r="M3043" s="74">
        <f t="shared" si="239"/>
        <v>206.15</v>
      </c>
      <c r="N3043" s="74"/>
    </row>
    <row r="3044" spans="1:14" x14ac:dyDescent="0.25">
      <c r="A3044">
        <v>3029</v>
      </c>
      <c r="B3044" s="225">
        <v>37096</v>
      </c>
      <c r="C3044" s="74">
        <v>29.92</v>
      </c>
      <c r="D3044" s="74">
        <v>31.15</v>
      </c>
      <c r="E3044" s="74">
        <v>29.1</v>
      </c>
      <c r="F3044" s="74">
        <v>30.99</v>
      </c>
      <c r="G3044" s="75">
        <v>1826100</v>
      </c>
      <c r="H3044" s="74">
        <v>216.93</v>
      </c>
      <c r="I3044" s="81">
        <f t="shared" si="235"/>
        <v>7.0000000000000009</v>
      </c>
      <c r="J3044" s="74">
        <f t="shared" si="236"/>
        <v>209.44</v>
      </c>
      <c r="K3044" s="74">
        <f t="shared" si="237"/>
        <v>218.05</v>
      </c>
      <c r="L3044" s="74">
        <f t="shared" si="238"/>
        <v>203.7</v>
      </c>
      <c r="M3044" s="74">
        <f t="shared" si="239"/>
        <v>216.93</v>
      </c>
      <c r="N3044" s="74"/>
    </row>
    <row r="3045" spans="1:14" x14ac:dyDescent="0.25">
      <c r="A3045">
        <v>3030</v>
      </c>
      <c r="B3045" s="225">
        <v>37095</v>
      </c>
      <c r="C3045" s="74">
        <v>31.1</v>
      </c>
      <c r="D3045" s="74">
        <v>31.7</v>
      </c>
      <c r="E3045" s="74">
        <v>29.85</v>
      </c>
      <c r="F3045" s="74">
        <v>30.25</v>
      </c>
      <c r="G3045" s="75">
        <v>1615700</v>
      </c>
      <c r="H3045" s="74">
        <v>211.75</v>
      </c>
      <c r="I3045" s="81">
        <f t="shared" si="235"/>
        <v>7</v>
      </c>
      <c r="J3045" s="74">
        <f t="shared" si="236"/>
        <v>217.7</v>
      </c>
      <c r="K3045" s="74">
        <f t="shared" si="237"/>
        <v>221.9</v>
      </c>
      <c r="L3045" s="74">
        <f t="shared" si="238"/>
        <v>208.95</v>
      </c>
      <c r="M3045" s="74">
        <f t="shared" si="239"/>
        <v>211.75</v>
      </c>
      <c r="N3045" s="74"/>
    </row>
    <row r="3046" spans="1:14" x14ac:dyDescent="0.25">
      <c r="A3046">
        <v>3031</v>
      </c>
      <c r="B3046" s="225">
        <v>37092</v>
      </c>
      <c r="C3046" s="74">
        <v>31.85</v>
      </c>
      <c r="D3046" s="74">
        <v>32.6</v>
      </c>
      <c r="E3046" s="74">
        <v>29.76</v>
      </c>
      <c r="F3046" s="74">
        <v>30.35</v>
      </c>
      <c r="G3046" s="75">
        <v>2524300</v>
      </c>
      <c r="H3046" s="74">
        <v>212.45</v>
      </c>
      <c r="I3046" s="81">
        <f t="shared" si="235"/>
        <v>6.9999999999999991</v>
      </c>
      <c r="J3046" s="74">
        <f t="shared" si="236"/>
        <v>222.95</v>
      </c>
      <c r="K3046" s="74">
        <f t="shared" si="237"/>
        <v>228.2</v>
      </c>
      <c r="L3046" s="74">
        <f t="shared" si="238"/>
        <v>208.32</v>
      </c>
      <c r="M3046" s="74">
        <f t="shared" si="239"/>
        <v>212.45</v>
      </c>
      <c r="N3046" s="74"/>
    </row>
    <row r="3047" spans="1:14" x14ac:dyDescent="0.25">
      <c r="A3047">
        <v>3032</v>
      </c>
      <c r="B3047" s="225">
        <v>37091</v>
      </c>
      <c r="C3047" s="74">
        <v>33.1</v>
      </c>
      <c r="D3047" s="74">
        <v>33.1</v>
      </c>
      <c r="E3047" s="74">
        <v>31.73</v>
      </c>
      <c r="F3047" s="74">
        <v>32.299999999999997</v>
      </c>
      <c r="G3047" s="75">
        <v>1796200</v>
      </c>
      <c r="H3047" s="74">
        <v>226.1</v>
      </c>
      <c r="I3047" s="81">
        <f t="shared" si="235"/>
        <v>7</v>
      </c>
      <c r="J3047" s="74">
        <f t="shared" si="236"/>
        <v>231.7</v>
      </c>
      <c r="K3047" s="74">
        <f t="shared" si="237"/>
        <v>231.7</v>
      </c>
      <c r="L3047" s="74">
        <f t="shared" si="238"/>
        <v>222.11</v>
      </c>
      <c r="M3047" s="74">
        <f t="shared" si="239"/>
        <v>226.1</v>
      </c>
      <c r="N3047" s="74"/>
    </row>
    <row r="3048" spans="1:14" x14ac:dyDescent="0.25">
      <c r="A3048">
        <v>3033</v>
      </c>
      <c r="B3048" s="225">
        <v>37090</v>
      </c>
      <c r="C3048" s="74">
        <v>32.799999999999997</v>
      </c>
      <c r="D3048" s="74">
        <v>33.770000000000003</v>
      </c>
      <c r="E3048" s="74">
        <v>30.63</v>
      </c>
      <c r="F3048" s="74">
        <v>31.71</v>
      </c>
      <c r="G3048" s="75">
        <v>1540100</v>
      </c>
      <c r="H3048" s="74">
        <v>221.97</v>
      </c>
      <c r="I3048" s="81">
        <f t="shared" si="235"/>
        <v>7</v>
      </c>
      <c r="J3048" s="74">
        <f t="shared" si="236"/>
        <v>229.6</v>
      </c>
      <c r="K3048" s="74">
        <f t="shared" si="237"/>
        <v>236.39</v>
      </c>
      <c r="L3048" s="74">
        <f t="shared" si="238"/>
        <v>214.41</v>
      </c>
      <c r="M3048" s="74">
        <f t="shared" si="239"/>
        <v>221.97</v>
      </c>
      <c r="N3048" s="74"/>
    </row>
    <row r="3049" spans="1:14" x14ac:dyDescent="0.25">
      <c r="A3049">
        <v>3034</v>
      </c>
      <c r="B3049" s="225">
        <v>37089</v>
      </c>
      <c r="C3049" s="74">
        <v>31.4</v>
      </c>
      <c r="D3049" s="74">
        <v>34.200000000000003</v>
      </c>
      <c r="E3049" s="74">
        <v>31.31</v>
      </c>
      <c r="F3049" s="74">
        <v>33.909999999999997</v>
      </c>
      <c r="G3049" s="75">
        <v>2093800</v>
      </c>
      <c r="H3049" s="74">
        <v>237.37</v>
      </c>
      <c r="I3049" s="81">
        <f t="shared" si="235"/>
        <v>7.0000000000000009</v>
      </c>
      <c r="J3049" s="74">
        <f t="shared" si="236"/>
        <v>219.8</v>
      </c>
      <c r="K3049" s="74">
        <f t="shared" si="237"/>
        <v>239.4</v>
      </c>
      <c r="L3049" s="74">
        <f t="shared" si="238"/>
        <v>219.17</v>
      </c>
      <c r="M3049" s="74">
        <f t="shared" si="239"/>
        <v>237.37</v>
      </c>
      <c r="N3049" s="74"/>
    </row>
    <row r="3050" spans="1:14" x14ac:dyDescent="0.25">
      <c r="A3050">
        <v>3035</v>
      </c>
      <c r="B3050" s="225">
        <v>37088</v>
      </c>
      <c r="C3050" s="74">
        <v>33.880000000000003</v>
      </c>
      <c r="D3050" s="74">
        <v>35.229999999999997</v>
      </c>
      <c r="E3050" s="74">
        <v>32.15</v>
      </c>
      <c r="F3050" s="74">
        <v>32.43</v>
      </c>
      <c r="G3050" s="75">
        <v>2043500</v>
      </c>
      <c r="H3050" s="74">
        <v>227.01</v>
      </c>
      <c r="I3050" s="81">
        <f t="shared" si="235"/>
        <v>7</v>
      </c>
      <c r="J3050" s="74">
        <f t="shared" si="236"/>
        <v>237.16</v>
      </c>
      <c r="K3050" s="74">
        <f t="shared" si="237"/>
        <v>246.61</v>
      </c>
      <c r="L3050" s="74">
        <f t="shared" si="238"/>
        <v>225.05</v>
      </c>
      <c r="M3050" s="74">
        <f t="shared" si="239"/>
        <v>227.01</v>
      </c>
      <c r="N3050" s="74"/>
    </row>
    <row r="3051" spans="1:14" x14ac:dyDescent="0.25">
      <c r="A3051">
        <v>3036</v>
      </c>
      <c r="B3051" s="225">
        <v>37085</v>
      </c>
      <c r="C3051" s="74">
        <v>34.9</v>
      </c>
      <c r="D3051" s="74">
        <v>35.85</v>
      </c>
      <c r="E3051" s="74">
        <v>33.51</v>
      </c>
      <c r="F3051" s="74">
        <v>34.21</v>
      </c>
      <c r="G3051" s="75">
        <v>2259500</v>
      </c>
      <c r="H3051" s="74">
        <v>239.47</v>
      </c>
      <c r="I3051" s="81">
        <f t="shared" si="235"/>
        <v>7</v>
      </c>
      <c r="J3051" s="74">
        <f t="shared" si="236"/>
        <v>244.3</v>
      </c>
      <c r="K3051" s="74">
        <f t="shared" si="237"/>
        <v>250.95</v>
      </c>
      <c r="L3051" s="74">
        <f t="shared" si="238"/>
        <v>234.57</v>
      </c>
      <c r="M3051" s="74">
        <f t="shared" si="239"/>
        <v>239.47</v>
      </c>
      <c r="N3051" s="74"/>
    </row>
    <row r="3052" spans="1:14" x14ac:dyDescent="0.25">
      <c r="A3052">
        <v>3037</v>
      </c>
      <c r="B3052" s="225">
        <v>37084</v>
      </c>
      <c r="C3052" s="74">
        <v>33.9</v>
      </c>
      <c r="D3052" s="74">
        <v>36.1</v>
      </c>
      <c r="E3052" s="74">
        <v>32.799999999999997</v>
      </c>
      <c r="F3052" s="74">
        <v>35.619999999999997</v>
      </c>
      <c r="G3052" s="75">
        <v>4123000</v>
      </c>
      <c r="H3052" s="74">
        <v>249.34</v>
      </c>
      <c r="I3052" s="81">
        <f t="shared" si="235"/>
        <v>7.0000000000000009</v>
      </c>
      <c r="J3052" s="74">
        <f t="shared" si="236"/>
        <v>237.3</v>
      </c>
      <c r="K3052" s="74">
        <f t="shared" si="237"/>
        <v>252.7</v>
      </c>
      <c r="L3052" s="74">
        <f t="shared" si="238"/>
        <v>229.6</v>
      </c>
      <c r="M3052" s="74">
        <f t="shared" si="239"/>
        <v>249.34</v>
      </c>
      <c r="N3052" s="74"/>
    </row>
    <row r="3053" spans="1:14" x14ac:dyDescent="0.25">
      <c r="A3053">
        <v>3038</v>
      </c>
      <c r="B3053" s="225">
        <v>37083</v>
      </c>
      <c r="C3053" s="74">
        <v>29.08</v>
      </c>
      <c r="D3053" s="74">
        <v>31.23</v>
      </c>
      <c r="E3053" s="74">
        <v>28.29</v>
      </c>
      <c r="F3053" s="74">
        <v>31.06</v>
      </c>
      <c r="G3053" s="75">
        <v>3830500</v>
      </c>
      <c r="H3053" s="74">
        <v>217.42</v>
      </c>
      <c r="I3053" s="81">
        <f t="shared" si="235"/>
        <v>7</v>
      </c>
      <c r="J3053" s="74">
        <f t="shared" si="236"/>
        <v>203.56</v>
      </c>
      <c r="K3053" s="74">
        <f t="shared" si="237"/>
        <v>218.61</v>
      </c>
      <c r="L3053" s="74">
        <f t="shared" si="238"/>
        <v>198.03</v>
      </c>
      <c r="M3053" s="74">
        <f t="shared" si="239"/>
        <v>217.42</v>
      </c>
      <c r="N3053" s="74"/>
    </row>
    <row r="3054" spans="1:14" x14ac:dyDescent="0.25">
      <c r="A3054">
        <v>3039</v>
      </c>
      <c r="B3054" s="225">
        <v>37082</v>
      </c>
      <c r="C3054" s="74">
        <v>33.39</v>
      </c>
      <c r="D3054" s="74">
        <v>34</v>
      </c>
      <c r="E3054" s="74">
        <v>29.01</v>
      </c>
      <c r="F3054" s="74">
        <v>29.32</v>
      </c>
      <c r="G3054" s="75">
        <v>3386000</v>
      </c>
      <c r="H3054" s="74">
        <v>205.24</v>
      </c>
      <c r="I3054" s="81">
        <f t="shared" si="235"/>
        <v>7</v>
      </c>
      <c r="J3054" s="74">
        <f t="shared" si="236"/>
        <v>233.73</v>
      </c>
      <c r="K3054" s="74">
        <f t="shared" si="237"/>
        <v>238</v>
      </c>
      <c r="L3054" s="74">
        <f t="shared" si="238"/>
        <v>203.07</v>
      </c>
      <c r="M3054" s="74">
        <f t="shared" si="239"/>
        <v>205.24</v>
      </c>
      <c r="N3054" s="74"/>
    </row>
    <row r="3055" spans="1:14" x14ac:dyDescent="0.25">
      <c r="A3055">
        <v>3040</v>
      </c>
      <c r="B3055" s="225">
        <v>37081</v>
      </c>
      <c r="C3055" s="74">
        <v>32</v>
      </c>
      <c r="D3055" s="74">
        <v>33.06</v>
      </c>
      <c r="E3055" s="74">
        <v>31.45</v>
      </c>
      <c r="F3055" s="74">
        <v>32.24</v>
      </c>
      <c r="G3055" s="75">
        <v>2267300</v>
      </c>
      <c r="H3055" s="74">
        <v>225.68</v>
      </c>
      <c r="I3055" s="81">
        <f t="shared" si="235"/>
        <v>7</v>
      </c>
      <c r="J3055" s="74">
        <f t="shared" si="236"/>
        <v>224</v>
      </c>
      <c r="K3055" s="74">
        <f t="shared" si="237"/>
        <v>231.42</v>
      </c>
      <c r="L3055" s="74">
        <f t="shared" si="238"/>
        <v>220.15</v>
      </c>
      <c r="M3055" s="74">
        <f t="shared" si="239"/>
        <v>225.68</v>
      </c>
      <c r="N3055" s="74"/>
    </row>
    <row r="3056" spans="1:14" x14ac:dyDescent="0.25">
      <c r="A3056">
        <v>3041</v>
      </c>
      <c r="B3056" s="225">
        <v>37078</v>
      </c>
      <c r="C3056" s="74">
        <v>33.35</v>
      </c>
      <c r="D3056" s="74">
        <v>33.47</v>
      </c>
      <c r="E3056" s="74">
        <v>30.25</v>
      </c>
      <c r="F3056" s="74">
        <v>30.99</v>
      </c>
      <c r="G3056" s="75">
        <v>3246300</v>
      </c>
      <c r="H3056" s="74">
        <v>216.93</v>
      </c>
      <c r="I3056" s="81">
        <f t="shared" si="235"/>
        <v>7.0000000000000009</v>
      </c>
      <c r="J3056" s="74">
        <f t="shared" si="236"/>
        <v>233.45</v>
      </c>
      <c r="K3056" s="74">
        <f t="shared" si="237"/>
        <v>234.29</v>
      </c>
      <c r="L3056" s="74">
        <f t="shared" si="238"/>
        <v>211.75</v>
      </c>
      <c r="M3056" s="74">
        <f t="shared" si="239"/>
        <v>216.93</v>
      </c>
      <c r="N3056" s="74"/>
    </row>
    <row r="3057" spans="1:14" x14ac:dyDescent="0.25">
      <c r="A3057">
        <v>3042</v>
      </c>
      <c r="B3057" s="225">
        <v>37077</v>
      </c>
      <c r="C3057" s="74">
        <v>36.11</v>
      </c>
      <c r="D3057" s="74">
        <v>36.36</v>
      </c>
      <c r="E3057" s="74">
        <v>34.32</v>
      </c>
      <c r="F3057" s="74">
        <v>34.54</v>
      </c>
      <c r="G3057" s="75">
        <v>2313800</v>
      </c>
      <c r="H3057" s="74">
        <v>241.78</v>
      </c>
      <c r="I3057" s="81">
        <f t="shared" si="235"/>
        <v>7</v>
      </c>
      <c r="J3057" s="74">
        <f t="shared" si="236"/>
        <v>252.77</v>
      </c>
      <c r="K3057" s="74">
        <f t="shared" si="237"/>
        <v>254.52</v>
      </c>
      <c r="L3057" s="74">
        <f t="shared" si="238"/>
        <v>240.24</v>
      </c>
      <c r="M3057" s="74">
        <f t="shared" si="239"/>
        <v>241.78</v>
      </c>
      <c r="N3057" s="74"/>
    </row>
    <row r="3058" spans="1:14" x14ac:dyDescent="0.25">
      <c r="A3058">
        <v>3043</v>
      </c>
      <c r="B3058" s="225">
        <v>37075</v>
      </c>
      <c r="C3058" s="74">
        <v>35.99</v>
      </c>
      <c r="D3058" s="74">
        <v>37.700000000000003</v>
      </c>
      <c r="E3058" s="74">
        <v>35.9</v>
      </c>
      <c r="F3058" s="74">
        <v>37.03</v>
      </c>
      <c r="G3058" s="75">
        <v>944200</v>
      </c>
      <c r="H3058" s="74">
        <v>259.22000000000003</v>
      </c>
      <c r="I3058" s="81">
        <f t="shared" si="235"/>
        <v>7.0002700513097498</v>
      </c>
      <c r="J3058" s="74">
        <f t="shared" si="236"/>
        <v>251.94</v>
      </c>
      <c r="K3058" s="74">
        <f t="shared" si="237"/>
        <v>263.91000000000003</v>
      </c>
      <c r="L3058" s="74">
        <f t="shared" si="238"/>
        <v>251.31</v>
      </c>
      <c r="M3058" s="74">
        <f t="shared" si="239"/>
        <v>259.22000000000003</v>
      </c>
      <c r="N3058" s="74"/>
    </row>
    <row r="3059" spans="1:14" x14ac:dyDescent="0.25">
      <c r="A3059">
        <v>3044</v>
      </c>
      <c r="B3059" s="225">
        <v>37074</v>
      </c>
      <c r="C3059" s="74">
        <v>36.950000000000003</v>
      </c>
      <c r="D3059" s="74">
        <v>39</v>
      </c>
      <c r="E3059" s="74">
        <v>35.74</v>
      </c>
      <c r="F3059" s="74">
        <v>36.630000000000003</v>
      </c>
      <c r="G3059" s="75">
        <v>1962200</v>
      </c>
      <c r="H3059" s="74">
        <v>256.42</v>
      </c>
      <c r="I3059" s="81">
        <f t="shared" si="235"/>
        <v>7.0002730002730003</v>
      </c>
      <c r="J3059" s="74">
        <f t="shared" si="236"/>
        <v>258.66000000000003</v>
      </c>
      <c r="K3059" s="74">
        <f t="shared" si="237"/>
        <v>273.01</v>
      </c>
      <c r="L3059" s="74">
        <f t="shared" si="238"/>
        <v>250.19</v>
      </c>
      <c r="M3059" s="74">
        <f t="shared" si="239"/>
        <v>256.42</v>
      </c>
      <c r="N3059" s="74"/>
    </row>
    <row r="3060" spans="1:14" x14ac:dyDescent="0.25">
      <c r="A3060">
        <v>3045</v>
      </c>
      <c r="B3060" s="225">
        <v>37071</v>
      </c>
      <c r="C3060" s="74">
        <v>37.21</v>
      </c>
      <c r="D3060" s="74">
        <v>38.950000000000003</v>
      </c>
      <c r="E3060" s="74">
        <v>36.200000000000003</v>
      </c>
      <c r="F3060" s="74">
        <v>38</v>
      </c>
      <c r="G3060" s="75">
        <v>2903100</v>
      </c>
      <c r="H3060" s="74">
        <v>266.01</v>
      </c>
      <c r="I3060" s="81">
        <f t="shared" si="235"/>
        <v>7.0002631578947367</v>
      </c>
      <c r="J3060" s="74">
        <f t="shared" si="236"/>
        <v>260.48</v>
      </c>
      <c r="K3060" s="74">
        <f t="shared" si="237"/>
        <v>272.66000000000003</v>
      </c>
      <c r="L3060" s="74">
        <f t="shared" si="238"/>
        <v>253.41</v>
      </c>
      <c r="M3060" s="74">
        <f t="shared" si="239"/>
        <v>266.01</v>
      </c>
      <c r="N3060" s="74"/>
    </row>
    <row r="3061" spans="1:14" x14ac:dyDescent="0.25">
      <c r="A3061">
        <v>3046</v>
      </c>
      <c r="B3061" s="225">
        <v>37070</v>
      </c>
      <c r="C3061" s="74">
        <v>40.340000000000003</v>
      </c>
      <c r="D3061" s="74">
        <v>40.49</v>
      </c>
      <c r="E3061" s="74">
        <v>35.85</v>
      </c>
      <c r="F3061" s="74">
        <v>36.049999999999997</v>
      </c>
      <c r="G3061" s="75">
        <v>4706000</v>
      </c>
      <c r="H3061" s="74">
        <v>252.36</v>
      </c>
      <c r="I3061" s="81">
        <f t="shared" si="235"/>
        <v>7.0002773925104034</v>
      </c>
      <c r="J3061" s="74">
        <f t="shared" si="236"/>
        <v>282.39</v>
      </c>
      <c r="K3061" s="74">
        <f t="shared" si="237"/>
        <v>283.44</v>
      </c>
      <c r="L3061" s="74">
        <f t="shared" si="238"/>
        <v>250.96</v>
      </c>
      <c r="M3061" s="74">
        <f t="shared" si="239"/>
        <v>252.36</v>
      </c>
      <c r="N3061" s="74"/>
    </row>
    <row r="3062" spans="1:14" x14ac:dyDescent="0.25">
      <c r="A3062">
        <v>3047</v>
      </c>
      <c r="B3062" s="225">
        <v>37069</v>
      </c>
      <c r="C3062" s="74">
        <v>40.19</v>
      </c>
      <c r="D3062" s="74">
        <v>41.97</v>
      </c>
      <c r="E3062" s="74">
        <v>38.15</v>
      </c>
      <c r="F3062" s="74">
        <v>39.090000000000003</v>
      </c>
      <c r="G3062" s="75">
        <v>3040100</v>
      </c>
      <c r="H3062" s="74">
        <v>273.64</v>
      </c>
      <c r="I3062" s="81">
        <f t="shared" si="235"/>
        <v>7.0002558199027876</v>
      </c>
      <c r="J3062" s="74">
        <f t="shared" si="236"/>
        <v>281.33999999999997</v>
      </c>
      <c r="K3062" s="74">
        <f t="shared" si="237"/>
        <v>293.8</v>
      </c>
      <c r="L3062" s="74">
        <f t="shared" si="238"/>
        <v>267.06</v>
      </c>
      <c r="M3062" s="74">
        <f t="shared" si="239"/>
        <v>273.64</v>
      </c>
      <c r="N3062" s="74"/>
    </row>
    <row r="3063" spans="1:14" x14ac:dyDescent="0.25">
      <c r="A3063">
        <v>3048</v>
      </c>
      <c r="B3063" s="225">
        <v>37068</v>
      </c>
      <c r="C3063" s="74">
        <v>39.32</v>
      </c>
      <c r="D3063" s="74">
        <v>40.659999999999997</v>
      </c>
      <c r="E3063" s="74">
        <v>37.83</v>
      </c>
      <c r="F3063" s="74">
        <v>39.9</v>
      </c>
      <c r="G3063" s="75">
        <v>2714500</v>
      </c>
      <c r="H3063" s="74">
        <v>279.31</v>
      </c>
      <c r="I3063" s="81">
        <f t="shared" si="235"/>
        <v>7.0002506265664159</v>
      </c>
      <c r="J3063" s="74">
        <f t="shared" si="236"/>
        <v>275.25</v>
      </c>
      <c r="K3063" s="74">
        <f t="shared" si="237"/>
        <v>284.63</v>
      </c>
      <c r="L3063" s="74">
        <f t="shared" si="238"/>
        <v>264.82</v>
      </c>
      <c r="M3063" s="74">
        <f t="shared" si="239"/>
        <v>279.31</v>
      </c>
      <c r="N3063" s="74"/>
    </row>
    <row r="3064" spans="1:14" x14ac:dyDescent="0.25">
      <c r="A3064">
        <v>3049</v>
      </c>
      <c r="B3064" s="225">
        <v>37067</v>
      </c>
      <c r="C3064" s="74">
        <v>43.1</v>
      </c>
      <c r="D3064" s="74">
        <v>43.15</v>
      </c>
      <c r="E3064" s="74">
        <v>39.729999999999997</v>
      </c>
      <c r="F3064" s="74">
        <v>40.380000000000003</v>
      </c>
      <c r="G3064" s="75">
        <v>2579500</v>
      </c>
      <c r="H3064" s="74">
        <v>282.67</v>
      </c>
      <c r="I3064" s="81">
        <f t="shared" si="235"/>
        <v>7.0002476473501734</v>
      </c>
      <c r="J3064" s="74">
        <f t="shared" si="236"/>
        <v>301.70999999999998</v>
      </c>
      <c r="K3064" s="74">
        <f t="shared" si="237"/>
        <v>302.06</v>
      </c>
      <c r="L3064" s="74">
        <f t="shared" si="238"/>
        <v>278.12</v>
      </c>
      <c r="M3064" s="74">
        <f t="shared" si="239"/>
        <v>282.67</v>
      </c>
      <c r="N3064" s="74"/>
    </row>
    <row r="3065" spans="1:14" x14ac:dyDescent="0.25">
      <c r="A3065">
        <v>3050</v>
      </c>
      <c r="B3065" s="225">
        <v>37064</v>
      </c>
      <c r="C3065" s="74">
        <v>40.07</v>
      </c>
      <c r="D3065" s="74">
        <v>42.25</v>
      </c>
      <c r="E3065" s="74">
        <v>39.5</v>
      </c>
      <c r="F3065" s="74">
        <v>41.5</v>
      </c>
      <c r="G3065" s="75">
        <v>2760100</v>
      </c>
      <c r="H3065" s="74">
        <v>290.51</v>
      </c>
      <c r="I3065" s="81">
        <f t="shared" si="235"/>
        <v>7.0002409638554211</v>
      </c>
      <c r="J3065" s="74">
        <f t="shared" si="236"/>
        <v>280.5</v>
      </c>
      <c r="K3065" s="74">
        <f t="shared" si="237"/>
        <v>295.76</v>
      </c>
      <c r="L3065" s="74">
        <f t="shared" si="238"/>
        <v>276.51</v>
      </c>
      <c r="M3065" s="74">
        <f t="shared" si="239"/>
        <v>290.51</v>
      </c>
      <c r="N3065" s="74"/>
    </row>
    <row r="3066" spans="1:14" x14ac:dyDescent="0.25">
      <c r="A3066">
        <v>3051</v>
      </c>
      <c r="B3066" s="225">
        <v>37063</v>
      </c>
      <c r="C3066" s="74">
        <v>38.1</v>
      </c>
      <c r="D3066" s="74">
        <v>40.85</v>
      </c>
      <c r="E3066" s="74">
        <v>37.229999999999997</v>
      </c>
      <c r="F3066" s="74">
        <v>39.24</v>
      </c>
      <c r="G3066" s="75">
        <v>3337000</v>
      </c>
      <c r="H3066" s="74">
        <v>274.69</v>
      </c>
      <c r="I3066" s="81">
        <f t="shared" si="235"/>
        <v>7.0002548419979611</v>
      </c>
      <c r="J3066" s="74">
        <f t="shared" si="236"/>
        <v>266.70999999999998</v>
      </c>
      <c r="K3066" s="74">
        <f t="shared" si="237"/>
        <v>285.95999999999998</v>
      </c>
      <c r="L3066" s="74">
        <f t="shared" si="238"/>
        <v>260.62</v>
      </c>
      <c r="M3066" s="74">
        <f t="shared" si="239"/>
        <v>274.69</v>
      </c>
      <c r="N3066" s="74"/>
    </row>
    <row r="3067" spans="1:14" x14ac:dyDescent="0.25">
      <c r="A3067">
        <v>3052</v>
      </c>
      <c r="B3067" s="225">
        <v>37062</v>
      </c>
      <c r="C3067" s="74">
        <v>34.81</v>
      </c>
      <c r="D3067" s="74">
        <v>37.840000000000003</v>
      </c>
      <c r="E3067" s="74">
        <v>34.81</v>
      </c>
      <c r="F3067" s="74">
        <v>37.46</v>
      </c>
      <c r="G3067" s="75">
        <v>3716000</v>
      </c>
      <c r="H3067" s="74">
        <v>262.23</v>
      </c>
      <c r="I3067" s="81">
        <f t="shared" si="235"/>
        <v>7.0002669514148428</v>
      </c>
      <c r="J3067" s="74">
        <f t="shared" si="236"/>
        <v>243.68</v>
      </c>
      <c r="K3067" s="74">
        <f t="shared" si="237"/>
        <v>264.89</v>
      </c>
      <c r="L3067" s="74">
        <f t="shared" si="238"/>
        <v>243.68</v>
      </c>
      <c r="M3067" s="74">
        <f t="shared" si="239"/>
        <v>262.23</v>
      </c>
      <c r="N3067" s="74"/>
    </row>
    <row r="3068" spans="1:14" x14ac:dyDescent="0.25">
      <c r="A3068">
        <v>3053</v>
      </c>
      <c r="B3068" s="225">
        <v>37061</v>
      </c>
      <c r="C3068" s="74">
        <v>40.85</v>
      </c>
      <c r="D3068" s="74">
        <v>41</v>
      </c>
      <c r="E3068" s="74">
        <v>35.04</v>
      </c>
      <c r="F3068" s="74">
        <v>36.74</v>
      </c>
      <c r="G3068" s="75">
        <v>5076800</v>
      </c>
      <c r="H3068" s="74">
        <v>257.19</v>
      </c>
      <c r="I3068" s="81">
        <f t="shared" si="235"/>
        <v>7.0002721829069134</v>
      </c>
      <c r="J3068" s="74">
        <f t="shared" si="236"/>
        <v>285.95999999999998</v>
      </c>
      <c r="K3068" s="74">
        <f t="shared" si="237"/>
        <v>287.01</v>
      </c>
      <c r="L3068" s="74">
        <f t="shared" si="238"/>
        <v>245.29</v>
      </c>
      <c r="M3068" s="74">
        <f t="shared" si="239"/>
        <v>257.19</v>
      </c>
      <c r="N3068" s="74"/>
    </row>
    <row r="3069" spans="1:14" x14ac:dyDescent="0.25">
      <c r="A3069">
        <v>3054</v>
      </c>
      <c r="B3069" s="225">
        <v>37060</v>
      </c>
      <c r="C3069" s="74">
        <v>40.700000000000003</v>
      </c>
      <c r="D3069" s="74">
        <v>41.97</v>
      </c>
      <c r="E3069" s="74">
        <v>37.700000000000003</v>
      </c>
      <c r="F3069" s="74">
        <v>38.86</v>
      </c>
      <c r="G3069" s="75">
        <v>2646300</v>
      </c>
      <c r="H3069" s="74">
        <v>272.02999999999997</v>
      </c>
      <c r="I3069" s="81">
        <f t="shared" si="235"/>
        <v>7.0002573340195564</v>
      </c>
      <c r="J3069" s="74">
        <f t="shared" si="236"/>
        <v>284.91000000000003</v>
      </c>
      <c r="K3069" s="74">
        <f t="shared" si="237"/>
        <v>293.8</v>
      </c>
      <c r="L3069" s="74">
        <f t="shared" si="238"/>
        <v>263.91000000000003</v>
      </c>
      <c r="M3069" s="74">
        <f t="shared" si="239"/>
        <v>272.02999999999997</v>
      </c>
      <c r="N3069" s="74"/>
    </row>
    <row r="3070" spans="1:14" x14ac:dyDescent="0.25">
      <c r="A3070">
        <v>3055</v>
      </c>
      <c r="B3070" s="225">
        <v>37057</v>
      </c>
      <c r="C3070" s="74">
        <v>42</v>
      </c>
      <c r="D3070" s="74">
        <v>43</v>
      </c>
      <c r="E3070" s="74">
        <v>39.25</v>
      </c>
      <c r="F3070" s="74">
        <v>40.14</v>
      </c>
      <c r="G3070" s="75">
        <v>5055400</v>
      </c>
      <c r="H3070" s="74">
        <v>280.99</v>
      </c>
      <c r="I3070" s="81">
        <f t="shared" si="235"/>
        <v>7.0002491280518191</v>
      </c>
      <c r="J3070" s="74">
        <f t="shared" si="236"/>
        <v>294.01</v>
      </c>
      <c r="K3070" s="74">
        <f t="shared" si="237"/>
        <v>301.01</v>
      </c>
      <c r="L3070" s="74">
        <f t="shared" si="238"/>
        <v>274.76</v>
      </c>
      <c r="M3070" s="74">
        <f t="shared" si="239"/>
        <v>280.99</v>
      </c>
      <c r="N3070" s="74"/>
    </row>
    <row r="3071" spans="1:14" x14ac:dyDescent="0.25">
      <c r="A3071">
        <v>3056</v>
      </c>
      <c r="B3071" s="225">
        <v>37056</v>
      </c>
      <c r="C3071" s="74">
        <v>47.89</v>
      </c>
      <c r="D3071" s="74">
        <v>47.9</v>
      </c>
      <c r="E3071" s="74">
        <v>44.58</v>
      </c>
      <c r="F3071" s="74">
        <v>44.67</v>
      </c>
      <c r="G3071" s="75">
        <v>2990300</v>
      </c>
      <c r="H3071" s="74">
        <v>312.7</v>
      </c>
      <c r="I3071" s="81">
        <f t="shared" si="235"/>
        <v>7.0002238638907537</v>
      </c>
      <c r="J3071" s="74">
        <f t="shared" si="236"/>
        <v>335.24</v>
      </c>
      <c r="K3071" s="74">
        <f t="shared" si="237"/>
        <v>335.31</v>
      </c>
      <c r="L3071" s="74">
        <f t="shared" si="238"/>
        <v>312.07</v>
      </c>
      <c r="M3071" s="74">
        <f t="shared" si="239"/>
        <v>312.7</v>
      </c>
      <c r="N3071" s="74"/>
    </row>
    <row r="3072" spans="1:14" x14ac:dyDescent="0.25">
      <c r="A3072">
        <v>3057</v>
      </c>
      <c r="B3072" s="225">
        <v>37055</v>
      </c>
      <c r="C3072" s="74">
        <v>53.55</v>
      </c>
      <c r="D3072" s="74">
        <v>53.76</v>
      </c>
      <c r="E3072" s="74">
        <v>48.25</v>
      </c>
      <c r="F3072" s="74">
        <v>48.7</v>
      </c>
      <c r="G3072" s="75">
        <v>2387600</v>
      </c>
      <c r="H3072" s="74">
        <v>340.91</v>
      </c>
      <c r="I3072" s="81">
        <f t="shared" si="235"/>
        <v>7.0002053388090353</v>
      </c>
      <c r="J3072" s="74">
        <f t="shared" si="236"/>
        <v>374.86</v>
      </c>
      <c r="K3072" s="74">
        <f t="shared" si="237"/>
        <v>376.33</v>
      </c>
      <c r="L3072" s="74">
        <f t="shared" si="238"/>
        <v>337.76</v>
      </c>
      <c r="M3072" s="74">
        <f t="shared" si="239"/>
        <v>340.91</v>
      </c>
      <c r="N3072" s="74"/>
    </row>
    <row r="3073" spans="1:14" x14ac:dyDescent="0.25">
      <c r="A3073">
        <v>3058</v>
      </c>
      <c r="B3073" s="225">
        <v>37054</v>
      </c>
      <c r="C3073" s="74">
        <v>50.7</v>
      </c>
      <c r="D3073" s="74">
        <v>54</v>
      </c>
      <c r="E3073" s="74">
        <v>49.92</v>
      </c>
      <c r="F3073" s="74">
        <v>53.02</v>
      </c>
      <c r="G3073" s="75">
        <v>2548000</v>
      </c>
      <c r="H3073" s="74">
        <v>371.15</v>
      </c>
      <c r="I3073" s="81">
        <f t="shared" si="235"/>
        <v>7.0001886080724249</v>
      </c>
      <c r="J3073" s="74">
        <f t="shared" si="236"/>
        <v>354.91</v>
      </c>
      <c r="K3073" s="74">
        <f t="shared" si="237"/>
        <v>378.01</v>
      </c>
      <c r="L3073" s="74">
        <f t="shared" si="238"/>
        <v>349.45</v>
      </c>
      <c r="M3073" s="74">
        <f t="shared" si="239"/>
        <v>371.15</v>
      </c>
      <c r="N3073" s="74"/>
    </row>
    <row r="3074" spans="1:14" x14ac:dyDescent="0.25">
      <c r="A3074">
        <v>3059</v>
      </c>
      <c r="B3074" s="225">
        <v>37053</v>
      </c>
      <c r="C3074" s="74">
        <v>54.6</v>
      </c>
      <c r="D3074" s="74">
        <v>54.84</v>
      </c>
      <c r="E3074" s="74">
        <v>51.71</v>
      </c>
      <c r="F3074" s="74">
        <v>52.99</v>
      </c>
      <c r="G3074" s="75">
        <v>2197300</v>
      </c>
      <c r="H3074" s="74">
        <v>370.94</v>
      </c>
      <c r="I3074" s="81">
        <f t="shared" si="235"/>
        <v>7.0001887148518582</v>
      </c>
      <c r="J3074" s="74">
        <f t="shared" si="236"/>
        <v>382.21</v>
      </c>
      <c r="K3074" s="74">
        <f t="shared" si="237"/>
        <v>383.89</v>
      </c>
      <c r="L3074" s="74">
        <f t="shared" si="238"/>
        <v>361.98</v>
      </c>
      <c r="M3074" s="74">
        <f t="shared" si="239"/>
        <v>370.94</v>
      </c>
      <c r="N3074" s="74"/>
    </row>
    <row r="3075" spans="1:14" x14ac:dyDescent="0.25">
      <c r="A3075">
        <v>3060</v>
      </c>
      <c r="B3075" s="225">
        <v>37050</v>
      </c>
      <c r="C3075" s="74">
        <v>60.36</v>
      </c>
      <c r="D3075" s="74">
        <v>60.42</v>
      </c>
      <c r="E3075" s="74">
        <v>55.4</v>
      </c>
      <c r="F3075" s="74">
        <v>56.14</v>
      </c>
      <c r="G3075" s="75">
        <v>2502800</v>
      </c>
      <c r="H3075" s="74">
        <v>392.99</v>
      </c>
      <c r="I3075" s="81">
        <f t="shared" si="235"/>
        <v>7.0001781261132887</v>
      </c>
      <c r="J3075" s="74">
        <f t="shared" si="236"/>
        <v>422.53</v>
      </c>
      <c r="K3075" s="74">
        <f t="shared" si="237"/>
        <v>422.95</v>
      </c>
      <c r="L3075" s="74">
        <f t="shared" si="238"/>
        <v>387.81</v>
      </c>
      <c r="M3075" s="74">
        <f t="shared" si="239"/>
        <v>392.99</v>
      </c>
      <c r="N3075" s="74"/>
    </row>
    <row r="3076" spans="1:14" x14ac:dyDescent="0.25">
      <c r="A3076">
        <v>3061</v>
      </c>
      <c r="B3076" s="225">
        <v>37049</v>
      </c>
      <c r="C3076" s="74">
        <v>58.92</v>
      </c>
      <c r="D3076" s="74">
        <v>61.95</v>
      </c>
      <c r="E3076" s="74">
        <v>58.72</v>
      </c>
      <c r="F3076" s="74">
        <v>61.84</v>
      </c>
      <c r="G3076" s="75">
        <v>1877600</v>
      </c>
      <c r="H3076" s="74">
        <v>432.89</v>
      </c>
      <c r="I3076" s="81">
        <f t="shared" si="235"/>
        <v>7.0001617076325999</v>
      </c>
      <c r="J3076" s="74">
        <f t="shared" si="236"/>
        <v>412.45</v>
      </c>
      <c r="K3076" s="74">
        <f t="shared" si="237"/>
        <v>433.66</v>
      </c>
      <c r="L3076" s="74">
        <f t="shared" si="238"/>
        <v>411.05</v>
      </c>
      <c r="M3076" s="74">
        <f t="shared" si="239"/>
        <v>432.89</v>
      </c>
      <c r="N3076" s="74"/>
    </row>
    <row r="3077" spans="1:14" x14ac:dyDescent="0.25">
      <c r="A3077">
        <v>3062</v>
      </c>
      <c r="B3077" s="225">
        <v>37048</v>
      </c>
      <c r="C3077" s="74">
        <v>60.74</v>
      </c>
      <c r="D3077" s="74">
        <v>61.95</v>
      </c>
      <c r="E3077" s="74">
        <v>59.21</v>
      </c>
      <c r="F3077" s="74">
        <v>59.48</v>
      </c>
      <c r="G3077" s="75">
        <v>2841500</v>
      </c>
      <c r="H3077" s="74">
        <v>416.37</v>
      </c>
      <c r="I3077" s="81">
        <f t="shared" si="235"/>
        <v>7.0001681237390727</v>
      </c>
      <c r="J3077" s="74">
        <f t="shared" si="236"/>
        <v>425.19</v>
      </c>
      <c r="K3077" s="74">
        <f t="shared" si="237"/>
        <v>433.66</v>
      </c>
      <c r="L3077" s="74">
        <f t="shared" si="238"/>
        <v>414.48</v>
      </c>
      <c r="M3077" s="74">
        <f t="shared" si="239"/>
        <v>416.37</v>
      </c>
      <c r="N3077" s="74"/>
    </row>
    <row r="3078" spans="1:14" x14ac:dyDescent="0.25">
      <c r="A3078">
        <v>3063</v>
      </c>
      <c r="B3078" s="225">
        <v>37047</v>
      </c>
      <c r="C3078" s="74">
        <v>55.2</v>
      </c>
      <c r="D3078" s="74">
        <v>61.38</v>
      </c>
      <c r="E3078" s="74">
        <v>55.15</v>
      </c>
      <c r="F3078" s="74">
        <v>59.57</v>
      </c>
      <c r="G3078" s="75">
        <v>2482800</v>
      </c>
      <c r="H3078" s="74">
        <v>417</v>
      </c>
      <c r="I3078" s="81">
        <f t="shared" si="235"/>
        <v>7.0001678697330867</v>
      </c>
      <c r="J3078" s="74">
        <f t="shared" si="236"/>
        <v>386.41</v>
      </c>
      <c r="K3078" s="74">
        <f t="shared" si="237"/>
        <v>429.67</v>
      </c>
      <c r="L3078" s="74">
        <f t="shared" si="238"/>
        <v>386.06</v>
      </c>
      <c r="M3078" s="74">
        <f t="shared" si="239"/>
        <v>417</v>
      </c>
      <c r="N3078" s="74"/>
    </row>
    <row r="3079" spans="1:14" x14ac:dyDescent="0.25">
      <c r="A3079">
        <v>3064</v>
      </c>
      <c r="B3079" s="225">
        <v>37046</v>
      </c>
      <c r="C3079" s="74">
        <v>55.19</v>
      </c>
      <c r="D3079" s="74">
        <v>56.2</v>
      </c>
      <c r="E3079" s="74">
        <v>54.11</v>
      </c>
      <c r="F3079" s="74">
        <v>54.73</v>
      </c>
      <c r="G3079" s="75">
        <v>1317500</v>
      </c>
      <c r="H3079" s="74">
        <v>383.12</v>
      </c>
      <c r="I3079" s="81">
        <f t="shared" si="235"/>
        <v>7.0001827151470861</v>
      </c>
      <c r="J3079" s="74">
        <f t="shared" si="236"/>
        <v>386.34</v>
      </c>
      <c r="K3079" s="74">
        <f t="shared" si="237"/>
        <v>393.41</v>
      </c>
      <c r="L3079" s="74">
        <f t="shared" si="238"/>
        <v>378.78</v>
      </c>
      <c r="M3079" s="74">
        <f t="shared" si="239"/>
        <v>383.12</v>
      </c>
      <c r="N3079" s="74"/>
    </row>
    <row r="3080" spans="1:14" x14ac:dyDescent="0.25">
      <c r="A3080">
        <v>3065</v>
      </c>
      <c r="B3080" s="225">
        <v>37043</v>
      </c>
      <c r="C3080" s="74">
        <v>55.31</v>
      </c>
      <c r="D3080" s="74">
        <v>55.69</v>
      </c>
      <c r="E3080" s="74">
        <v>52.75</v>
      </c>
      <c r="F3080" s="74">
        <v>54.81</v>
      </c>
      <c r="G3080" s="75">
        <v>2045800</v>
      </c>
      <c r="H3080" s="74">
        <v>383.68</v>
      </c>
      <c r="I3080" s="81">
        <f t="shared" si="235"/>
        <v>7.0001824484583102</v>
      </c>
      <c r="J3080" s="74">
        <f t="shared" si="236"/>
        <v>387.18</v>
      </c>
      <c r="K3080" s="74">
        <f t="shared" si="237"/>
        <v>389.84</v>
      </c>
      <c r="L3080" s="74">
        <f t="shared" si="238"/>
        <v>369.26</v>
      </c>
      <c r="M3080" s="74">
        <f t="shared" si="239"/>
        <v>383.68</v>
      </c>
      <c r="N3080" s="74"/>
    </row>
    <row r="3081" spans="1:14" x14ac:dyDescent="0.25">
      <c r="A3081">
        <v>3066</v>
      </c>
      <c r="B3081" s="225">
        <v>37042</v>
      </c>
      <c r="C3081" s="74">
        <v>53.49</v>
      </c>
      <c r="D3081" s="74">
        <v>55.8</v>
      </c>
      <c r="E3081" s="74">
        <v>52.75</v>
      </c>
      <c r="F3081" s="74">
        <v>54.15</v>
      </c>
      <c r="G3081" s="75">
        <v>2116400</v>
      </c>
      <c r="H3081" s="74">
        <v>379.06</v>
      </c>
      <c r="I3081" s="81">
        <f t="shared" si="235"/>
        <v>7.0001846722068333</v>
      </c>
      <c r="J3081" s="74">
        <f t="shared" si="236"/>
        <v>374.44</v>
      </c>
      <c r="K3081" s="74">
        <f t="shared" si="237"/>
        <v>390.61</v>
      </c>
      <c r="L3081" s="74">
        <f t="shared" si="238"/>
        <v>369.26</v>
      </c>
      <c r="M3081" s="74">
        <f t="shared" si="239"/>
        <v>379.06</v>
      </c>
      <c r="N3081" s="74"/>
    </row>
    <row r="3082" spans="1:14" x14ac:dyDescent="0.25">
      <c r="A3082">
        <v>3067</v>
      </c>
      <c r="B3082" s="225">
        <v>37041</v>
      </c>
      <c r="C3082" s="74">
        <v>55.56</v>
      </c>
      <c r="D3082" s="74">
        <v>55.56</v>
      </c>
      <c r="E3082" s="74">
        <v>51.5</v>
      </c>
      <c r="F3082" s="74">
        <v>52.19</v>
      </c>
      <c r="G3082" s="75">
        <v>2684600</v>
      </c>
      <c r="H3082" s="74">
        <v>365.34</v>
      </c>
      <c r="I3082" s="81">
        <f t="shared" si="235"/>
        <v>7.0001916075876602</v>
      </c>
      <c r="J3082" s="74">
        <f t="shared" si="236"/>
        <v>388.93</v>
      </c>
      <c r="K3082" s="74">
        <f t="shared" si="237"/>
        <v>388.93</v>
      </c>
      <c r="L3082" s="74">
        <f t="shared" si="238"/>
        <v>360.51</v>
      </c>
      <c r="M3082" s="74">
        <f t="shared" si="239"/>
        <v>365.34</v>
      </c>
      <c r="N3082" s="74"/>
    </row>
    <row r="3083" spans="1:14" x14ac:dyDescent="0.25">
      <c r="A3083">
        <v>3068</v>
      </c>
      <c r="B3083" s="225">
        <v>37040</v>
      </c>
      <c r="C3083" s="74">
        <v>59.56</v>
      </c>
      <c r="D3083" s="74">
        <v>59.8</v>
      </c>
      <c r="E3083" s="74">
        <v>56.2</v>
      </c>
      <c r="F3083" s="74">
        <v>57.01</v>
      </c>
      <c r="G3083" s="75">
        <v>1687600</v>
      </c>
      <c r="H3083" s="74">
        <v>399.08</v>
      </c>
      <c r="I3083" s="81">
        <f t="shared" si="235"/>
        <v>7.000175407823189</v>
      </c>
      <c r="J3083" s="74">
        <f t="shared" si="236"/>
        <v>416.93</v>
      </c>
      <c r="K3083" s="74">
        <f t="shared" si="237"/>
        <v>418.61</v>
      </c>
      <c r="L3083" s="74">
        <f t="shared" si="238"/>
        <v>393.41</v>
      </c>
      <c r="M3083" s="74">
        <f t="shared" si="239"/>
        <v>399.08</v>
      </c>
      <c r="N3083" s="74"/>
    </row>
    <row r="3084" spans="1:14" x14ac:dyDescent="0.25">
      <c r="A3084">
        <v>3069</v>
      </c>
      <c r="B3084" s="225">
        <v>37036</v>
      </c>
      <c r="C3084" s="74">
        <v>62.5</v>
      </c>
      <c r="D3084" s="74">
        <v>63.14</v>
      </c>
      <c r="E3084" s="74">
        <v>60.1</v>
      </c>
      <c r="F3084" s="74">
        <v>60.34</v>
      </c>
      <c r="G3084" s="75">
        <v>1162100</v>
      </c>
      <c r="H3084" s="74">
        <v>422.39</v>
      </c>
      <c r="I3084" s="81">
        <f t="shared" si="235"/>
        <v>7.0001657275439175</v>
      </c>
      <c r="J3084" s="74">
        <f t="shared" si="236"/>
        <v>437.51</v>
      </c>
      <c r="K3084" s="74">
        <f t="shared" si="237"/>
        <v>441.99</v>
      </c>
      <c r="L3084" s="74">
        <f t="shared" si="238"/>
        <v>420.71</v>
      </c>
      <c r="M3084" s="74">
        <f t="shared" si="239"/>
        <v>422.39</v>
      </c>
      <c r="N3084" s="74"/>
    </row>
    <row r="3085" spans="1:14" x14ac:dyDescent="0.25">
      <c r="A3085">
        <v>3070</v>
      </c>
      <c r="B3085" s="225">
        <v>37035</v>
      </c>
      <c r="C3085" s="74">
        <v>63.72</v>
      </c>
      <c r="D3085" s="74">
        <v>63.85</v>
      </c>
      <c r="E3085" s="74">
        <v>60.83</v>
      </c>
      <c r="F3085" s="74">
        <v>63.11</v>
      </c>
      <c r="G3085" s="75">
        <v>2102200</v>
      </c>
      <c r="H3085" s="74">
        <v>441.78</v>
      </c>
      <c r="I3085" s="81">
        <f t="shared" si="235"/>
        <v>7.0001584534938992</v>
      </c>
      <c r="J3085" s="74">
        <f t="shared" si="236"/>
        <v>446.05</v>
      </c>
      <c r="K3085" s="74">
        <f t="shared" si="237"/>
        <v>446.96</v>
      </c>
      <c r="L3085" s="74">
        <f t="shared" si="238"/>
        <v>425.82</v>
      </c>
      <c r="M3085" s="74">
        <f t="shared" si="239"/>
        <v>441.78</v>
      </c>
      <c r="N3085" s="74"/>
    </row>
    <row r="3086" spans="1:14" x14ac:dyDescent="0.25">
      <c r="A3086">
        <v>3071</v>
      </c>
      <c r="B3086" s="225">
        <v>37034</v>
      </c>
      <c r="C3086" s="74">
        <v>61.6</v>
      </c>
      <c r="D3086" s="74">
        <v>63.37</v>
      </c>
      <c r="E3086" s="74">
        <v>60.93</v>
      </c>
      <c r="F3086" s="74">
        <v>62.4</v>
      </c>
      <c r="G3086" s="75">
        <v>2768300</v>
      </c>
      <c r="H3086" s="74">
        <v>436.81</v>
      </c>
      <c r="I3086" s="81">
        <f t="shared" si="235"/>
        <v>7.0001602564102567</v>
      </c>
      <c r="J3086" s="74">
        <f t="shared" si="236"/>
        <v>431.21</v>
      </c>
      <c r="K3086" s="74">
        <f t="shared" si="237"/>
        <v>443.6</v>
      </c>
      <c r="L3086" s="74">
        <f t="shared" si="238"/>
        <v>426.52</v>
      </c>
      <c r="M3086" s="74">
        <f t="shared" si="239"/>
        <v>436.81</v>
      </c>
      <c r="N3086" s="74"/>
    </row>
    <row r="3087" spans="1:14" x14ac:dyDescent="0.25">
      <c r="A3087">
        <v>3072</v>
      </c>
      <c r="B3087" s="225">
        <v>37033</v>
      </c>
      <c r="C3087" s="74">
        <v>64</v>
      </c>
      <c r="D3087" s="74">
        <v>66.73</v>
      </c>
      <c r="E3087" s="74">
        <v>63.75</v>
      </c>
      <c r="F3087" s="74">
        <v>64.3</v>
      </c>
      <c r="G3087" s="75">
        <v>4695800</v>
      </c>
      <c r="H3087" s="74">
        <v>450.11</v>
      </c>
      <c r="I3087" s="81">
        <f t="shared" si="235"/>
        <v>7.0001555209953352</v>
      </c>
      <c r="J3087" s="74">
        <f t="shared" si="236"/>
        <v>448.01</v>
      </c>
      <c r="K3087" s="74">
        <f t="shared" si="237"/>
        <v>467.12</v>
      </c>
      <c r="L3087" s="74">
        <f t="shared" si="238"/>
        <v>446.26</v>
      </c>
      <c r="M3087" s="74">
        <f t="shared" si="239"/>
        <v>450.11</v>
      </c>
      <c r="N3087" s="74"/>
    </row>
    <row r="3088" spans="1:14" x14ac:dyDescent="0.25">
      <c r="A3088">
        <v>3073</v>
      </c>
      <c r="B3088" s="225">
        <v>37032</v>
      </c>
      <c r="C3088" s="74">
        <v>57.89</v>
      </c>
      <c r="D3088" s="74">
        <v>61</v>
      </c>
      <c r="E3088" s="74">
        <v>57.44</v>
      </c>
      <c r="F3088" s="74">
        <v>60.79</v>
      </c>
      <c r="G3088" s="75">
        <v>2901000</v>
      </c>
      <c r="H3088" s="74">
        <v>425.54</v>
      </c>
      <c r="I3088" s="81">
        <f t="shared" si="235"/>
        <v>7.0001645007402535</v>
      </c>
      <c r="J3088" s="74">
        <f t="shared" si="236"/>
        <v>405.24</v>
      </c>
      <c r="K3088" s="74">
        <f t="shared" si="237"/>
        <v>427.01</v>
      </c>
      <c r="L3088" s="74">
        <f t="shared" si="238"/>
        <v>402.09</v>
      </c>
      <c r="M3088" s="74">
        <f t="shared" si="239"/>
        <v>425.54</v>
      </c>
      <c r="N3088" s="74"/>
    </row>
    <row r="3089" spans="1:14" x14ac:dyDescent="0.25">
      <c r="A3089">
        <v>3074</v>
      </c>
      <c r="B3089" s="225">
        <v>37029</v>
      </c>
      <c r="C3089" s="74">
        <v>57.1</v>
      </c>
      <c r="D3089" s="74">
        <v>58.68</v>
      </c>
      <c r="E3089" s="74">
        <v>56.06</v>
      </c>
      <c r="F3089" s="74">
        <v>57.35</v>
      </c>
      <c r="G3089" s="75">
        <v>2447400</v>
      </c>
      <c r="H3089" s="74">
        <v>401.46</v>
      </c>
      <c r="I3089" s="81">
        <f t="shared" ref="I3089:I3152" si="240">H3089/F3089</f>
        <v>7.0001743679163031</v>
      </c>
      <c r="J3089" s="74">
        <f t="shared" ref="J3089:J3152" si="241">ROUND($I3089*C3089,2)</f>
        <v>399.71</v>
      </c>
      <c r="K3089" s="74">
        <f t="shared" ref="K3089:K3152" si="242">ROUND($I3089*D3089,2)</f>
        <v>410.77</v>
      </c>
      <c r="L3089" s="74">
        <f t="shared" ref="L3089:L3152" si="243">ROUND($I3089*E3089,2)</f>
        <v>392.43</v>
      </c>
      <c r="M3089" s="74">
        <f t="shared" ref="M3089:M3152" si="244">ROUND($I3089*F3089,2)</f>
        <v>401.46</v>
      </c>
      <c r="N3089" s="74"/>
    </row>
    <row r="3090" spans="1:14" x14ac:dyDescent="0.25">
      <c r="A3090">
        <v>3075</v>
      </c>
      <c r="B3090" s="225">
        <v>37028</v>
      </c>
      <c r="C3090" s="74">
        <v>58.47</v>
      </c>
      <c r="D3090" s="74">
        <v>62.35</v>
      </c>
      <c r="E3090" s="74">
        <v>56.12</v>
      </c>
      <c r="F3090" s="74">
        <v>56.75</v>
      </c>
      <c r="G3090" s="75">
        <v>6041800</v>
      </c>
      <c r="H3090" s="74">
        <v>397.26</v>
      </c>
      <c r="I3090" s="81">
        <f t="shared" si="240"/>
        <v>7.000176211453744</v>
      </c>
      <c r="J3090" s="74">
        <f t="shared" si="241"/>
        <v>409.3</v>
      </c>
      <c r="K3090" s="74">
        <f t="shared" si="242"/>
        <v>436.46</v>
      </c>
      <c r="L3090" s="74">
        <f t="shared" si="243"/>
        <v>392.85</v>
      </c>
      <c r="M3090" s="74">
        <f t="shared" si="244"/>
        <v>397.26</v>
      </c>
      <c r="N3090" s="74"/>
    </row>
    <row r="3091" spans="1:14" x14ac:dyDescent="0.25">
      <c r="A3091">
        <v>3076</v>
      </c>
      <c r="B3091" s="225">
        <v>37027</v>
      </c>
      <c r="C3091" s="74">
        <v>54.04</v>
      </c>
      <c r="D3091" s="74">
        <v>59.34</v>
      </c>
      <c r="E3091" s="74">
        <v>52.95</v>
      </c>
      <c r="F3091" s="74">
        <v>58.9</v>
      </c>
      <c r="G3091" s="75">
        <v>3856900</v>
      </c>
      <c r="H3091" s="74">
        <v>412.31</v>
      </c>
      <c r="I3091" s="81">
        <f t="shared" si="240"/>
        <v>7.0001697792869271</v>
      </c>
      <c r="J3091" s="74">
        <f t="shared" si="241"/>
        <v>378.29</v>
      </c>
      <c r="K3091" s="74">
        <f t="shared" si="242"/>
        <v>415.39</v>
      </c>
      <c r="L3091" s="74">
        <f t="shared" si="243"/>
        <v>370.66</v>
      </c>
      <c r="M3091" s="74">
        <f t="shared" si="244"/>
        <v>412.31</v>
      </c>
      <c r="N3091" s="74"/>
    </row>
    <row r="3092" spans="1:14" x14ac:dyDescent="0.25">
      <c r="A3092">
        <v>3077</v>
      </c>
      <c r="B3092" s="225">
        <v>37026</v>
      </c>
      <c r="C3092" s="74">
        <v>58.37</v>
      </c>
      <c r="D3092" s="74">
        <v>58.42</v>
      </c>
      <c r="E3092" s="74">
        <v>54.64</v>
      </c>
      <c r="F3092" s="74">
        <v>55.44</v>
      </c>
      <c r="G3092" s="75">
        <v>3523100</v>
      </c>
      <c r="H3092" s="74">
        <v>388.09</v>
      </c>
      <c r="I3092" s="81">
        <f t="shared" si="240"/>
        <v>7.0001803751803751</v>
      </c>
      <c r="J3092" s="74">
        <f t="shared" si="241"/>
        <v>408.6</v>
      </c>
      <c r="K3092" s="74">
        <f t="shared" si="242"/>
        <v>408.95</v>
      </c>
      <c r="L3092" s="74">
        <f t="shared" si="243"/>
        <v>382.49</v>
      </c>
      <c r="M3092" s="74">
        <f t="shared" si="244"/>
        <v>388.09</v>
      </c>
      <c r="N3092" s="74"/>
    </row>
    <row r="3093" spans="1:14" x14ac:dyDescent="0.25">
      <c r="A3093">
        <v>3078</v>
      </c>
      <c r="B3093" s="225">
        <v>37025</v>
      </c>
      <c r="C3093" s="74">
        <v>58.74</v>
      </c>
      <c r="D3093" s="74">
        <v>60</v>
      </c>
      <c r="E3093" s="74">
        <v>57.4</v>
      </c>
      <c r="F3093" s="74">
        <v>59.95</v>
      </c>
      <c r="G3093" s="75">
        <v>2253100</v>
      </c>
      <c r="H3093" s="74">
        <v>419.66</v>
      </c>
      <c r="I3093" s="81">
        <f t="shared" si="240"/>
        <v>7.0001668056713928</v>
      </c>
      <c r="J3093" s="74">
        <f t="shared" si="241"/>
        <v>411.19</v>
      </c>
      <c r="K3093" s="74">
        <f t="shared" si="242"/>
        <v>420.01</v>
      </c>
      <c r="L3093" s="74">
        <f t="shared" si="243"/>
        <v>401.81</v>
      </c>
      <c r="M3093" s="74">
        <f t="shared" si="244"/>
        <v>419.66</v>
      </c>
      <c r="N3093" s="74"/>
    </row>
    <row r="3094" spans="1:14" x14ac:dyDescent="0.25">
      <c r="A3094">
        <v>3079</v>
      </c>
      <c r="B3094" s="225">
        <v>37022</v>
      </c>
      <c r="C3094" s="74">
        <v>58.42</v>
      </c>
      <c r="D3094" s="74">
        <v>59.55</v>
      </c>
      <c r="E3094" s="74">
        <v>57.84</v>
      </c>
      <c r="F3094" s="74">
        <v>58.73</v>
      </c>
      <c r="G3094" s="75">
        <v>2027800</v>
      </c>
      <c r="H3094" s="74">
        <v>411.12</v>
      </c>
      <c r="I3094" s="81">
        <f t="shared" si="240"/>
        <v>7.0001702707304618</v>
      </c>
      <c r="J3094" s="74">
        <f t="shared" si="241"/>
        <v>408.95</v>
      </c>
      <c r="K3094" s="74">
        <f t="shared" si="242"/>
        <v>416.86</v>
      </c>
      <c r="L3094" s="74">
        <f t="shared" si="243"/>
        <v>404.89</v>
      </c>
      <c r="M3094" s="74">
        <f t="shared" si="244"/>
        <v>411.12</v>
      </c>
      <c r="N3094" s="74"/>
    </row>
    <row r="3095" spans="1:14" x14ac:dyDescent="0.25">
      <c r="A3095">
        <v>3080</v>
      </c>
      <c r="B3095" s="225">
        <v>37021</v>
      </c>
      <c r="C3095" s="74">
        <v>63.47</v>
      </c>
      <c r="D3095" s="74">
        <v>63.5</v>
      </c>
      <c r="E3095" s="74">
        <v>57.45</v>
      </c>
      <c r="F3095" s="74">
        <v>57.51</v>
      </c>
      <c r="G3095" s="75">
        <v>2900400</v>
      </c>
      <c r="H3095" s="74">
        <v>402.58</v>
      </c>
      <c r="I3095" s="81">
        <f t="shared" si="240"/>
        <v>7.0001738828029909</v>
      </c>
      <c r="J3095" s="74">
        <f t="shared" si="241"/>
        <v>444.3</v>
      </c>
      <c r="K3095" s="74">
        <f t="shared" si="242"/>
        <v>444.51</v>
      </c>
      <c r="L3095" s="74">
        <f t="shared" si="243"/>
        <v>402.16</v>
      </c>
      <c r="M3095" s="74">
        <f t="shared" si="244"/>
        <v>402.58</v>
      </c>
      <c r="N3095" s="74"/>
    </row>
    <row r="3096" spans="1:14" x14ac:dyDescent="0.25">
      <c r="A3096">
        <v>3081</v>
      </c>
      <c r="B3096" s="225">
        <v>37020</v>
      </c>
      <c r="C3096" s="74">
        <v>59.46</v>
      </c>
      <c r="D3096" s="74">
        <v>63.07</v>
      </c>
      <c r="E3096" s="74">
        <v>59</v>
      </c>
      <c r="F3096" s="74">
        <v>60.55</v>
      </c>
      <c r="G3096" s="75">
        <v>3404100</v>
      </c>
      <c r="H3096" s="74">
        <v>423.86</v>
      </c>
      <c r="I3096" s="81">
        <f t="shared" si="240"/>
        <v>7.0001651527663098</v>
      </c>
      <c r="J3096" s="74">
        <f t="shared" si="241"/>
        <v>416.23</v>
      </c>
      <c r="K3096" s="74">
        <f t="shared" si="242"/>
        <v>441.5</v>
      </c>
      <c r="L3096" s="74">
        <f t="shared" si="243"/>
        <v>413.01</v>
      </c>
      <c r="M3096" s="74">
        <f t="shared" si="244"/>
        <v>423.86</v>
      </c>
      <c r="N3096" s="74"/>
    </row>
    <row r="3097" spans="1:14" x14ac:dyDescent="0.25">
      <c r="A3097">
        <v>3082</v>
      </c>
      <c r="B3097" s="225">
        <v>37019</v>
      </c>
      <c r="C3097" s="74">
        <v>61.44</v>
      </c>
      <c r="D3097" s="74">
        <v>61.8</v>
      </c>
      <c r="E3097" s="74">
        <v>58.52</v>
      </c>
      <c r="F3097" s="74">
        <v>61.6</v>
      </c>
      <c r="G3097" s="75">
        <v>4621500</v>
      </c>
      <c r="H3097" s="74">
        <v>431.21</v>
      </c>
      <c r="I3097" s="81">
        <f t="shared" si="240"/>
        <v>7.0001623376623368</v>
      </c>
      <c r="J3097" s="74">
        <f t="shared" si="241"/>
        <v>430.09</v>
      </c>
      <c r="K3097" s="74">
        <f t="shared" si="242"/>
        <v>432.61</v>
      </c>
      <c r="L3097" s="74">
        <f t="shared" si="243"/>
        <v>409.65</v>
      </c>
      <c r="M3097" s="74">
        <f t="shared" si="244"/>
        <v>431.21</v>
      </c>
      <c r="N3097" s="74"/>
    </row>
    <row r="3098" spans="1:14" x14ac:dyDescent="0.25">
      <c r="A3098">
        <v>3083</v>
      </c>
      <c r="B3098" s="225">
        <v>37018</v>
      </c>
      <c r="C3098" s="74">
        <v>55.43</v>
      </c>
      <c r="D3098" s="74">
        <v>58</v>
      </c>
      <c r="E3098" s="74">
        <v>55.1</v>
      </c>
      <c r="F3098" s="74">
        <v>55.28</v>
      </c>
      <c r="G3098" s="75">
        <v>3002000</v>
      </c>
      <c r="H3098" s="74">
        <v>386.97</v>
      </c>
      <c r="I3098" s="81">
        <f t="shared" si="240"/>
        <v>7.0001808972503623</v>
      </c>
      <c r="J3098" s="74">
        <f t="shared" si="241"/>
        <v>388.02</v>
      </c>
      <c r="K3098" s="74">
        <f t="shared" si="242"/>
        <v>406.01</v>
      </c>
      <c r="L3098" s="74">
        <f t="shared" si="243"/>
        <v>385.71</v>
      </c>
      <c r="M3098" s="74">
        <f t="shared" si="244"/>
        <v>386.97</v>
      </c>
      <c r="N3098" s="74"/>
    </row>
    <row r="3099" spans="1:14" x14ac:dyDescent="0.25">
      <c r="A3099">
        <v>3084</v>
      </c>
      <c r="B3099" s="225">
        <v>37015</v>
      </c>
      <c r="C3099" s="74">
        <v>52.42</v>
      </c>
      <c r="D3099" s="74">
        <v>55.5</v>
      </c>
      <c r="E3099" s="74">
        <v>51.99</v>
      </c>
      <c r="F3099" s="74">
        <v>54.25</v>
      </c>
      <c r="G3099" s="75">
        <v>4340600</v>
      </c>
      <c r="H3099" s="74">
        <v>379.76</v>
      </c>
      <c r="I3099" s="81">
        <f t="shared" si="240"/>
        <v>7.000184331797235</v>
      </c>
      <c r="J3099" s="74">
        <f t="shared" si="241"/>
        <v>366.95</v>
      </c>
      <c r="K3099" s="74">
        <f t="shared" si="242"/>
        <v>388.51</v>
      </c>
      <c r="L3099" s="74">
        <f t="shared" si="243"/>
        <v>363.94</v>
      </c>
      <c r="M3099" s="74">
        <f t="shared" si="244"/>
        <v>379.76</v>
      </c>
      <c r="N3099" s="74"/>
    </row>
    <row r="3100" spans="1:14" x14ac:dyDescent="0.25">
      <c r="A3100">
        <v>3085</v>
      </c>
      <c r="B3100" s="225">
        <v>37014</v>
      </c>
      <c r="C3100" s="74">
        <v>57.18</v>
      </c>
      <c r="D3100" s="74">
        <v>59.54</v>
      </c>
      <c r="E3100" s="74">
        <v>54.59</v>
      </c>
      <c r="F3100" s="74">
        <v>54.66</v>
      </c>
      <c r="G3100" s="75">
        <v>3137700</v>
      </c>
      <c r="H3100" s="74">
        <v>382.63</v>
      </c>
      <c r="I3100" s="81">
        <f t="shared" si="240"/>
        <v>7.0001829491401395</v>
      </c>
      <c r="J3100" s="74">
        <f t="shared" si="241"/>
        <v>400.27</v>
      </c>
      <c r="K3100" s="74">
        <f t="shared" si="242"/>
        <v>416.79</v>
      </c>
      <c r="L3100" s="74">
        <f t="shared" si="243"/>
        <v>382.14</v>
      </c>
      <c r="M3100" s="74">
        <f t="shared" si="244"/>
        <v>382.63</v>
      </c>
      <c r="N3100" s="74"/>
    </row>
    <row r="3101" spans="1:14" x14ac:dyDescent="0.25">
      <c r="A3101">
        <v>3086</v>
      </c>
      <c r="B3101" s="225">
        <v>37013</v>
      </c>
      <c r="C3101" s="74">
        <v>60.83</v>
      </c>
      <c r="D3101" s="74">
        <v>61.8</v>
      </c>
      <c r="E3101" s="74">
        <v>57.7</v>
      </c>
      <c r="F3101" s="74">
        <v>60.17</v>
      </c>
      <c r="G3101" s="75">
        <v>3790600</v>
      </c>
      <c r="H3101" s="74">
        <v>421.2</v>
      </c>
      <c r="I3101" s="81">
        <f t="shared" si="240"/>
        <v>7.0001661957786272</v>
      </c>
      <c r="J3101" s="74">
        <f t="shared" si="241"/>
        <v>425.82</v>
      </c>
      <c r="K3101" s="74">
        <f t="shared" si="242"/>
        <v>432.61</v>
      </c>
      <c r="L3101" s="74">
        <f t="shared" si="243"/>
        <v>403.91</v>
      </c>
      <c r="M3101" s="74">
        <f t="shared" si="244"/>
        <v>421.2</v>
      </c>
      <c r="N3101" s="74"/>
    </row>
    <row r="3102" spans="1:14" x14ac:dyDescent="0.25">
      <c r="A3102">
        <v>3087</v>
      </c>
      <c r="B3102" s="225">
        <v>37012</v>
      </c>
      <c r="C3102" s="74">
        <v>54.86</v>
      </c>
      <c r="D3102" s="74">
        <v>58.74</v>
      </c>
      <c r="E3102" s="74">
        <v>52.06</v>
      </c>
      <c r="F3102" s="74">
        <v>58.6</v>
      </c>
      <c r="G3102" s="75">
        <v>3979700</v>
      </c>
      <c r="H3102" s="74">
        <v>410.21</v>
      </c>
      <c r="I3102" s="81">
        <f t="shared" si="240"/>
        <v>7.000170648464163</v>
      </c>
      <c r="J3102" s="74">
        <f t="shared" si="241"/>
        <v>384.03</v>
      </c>
      <c r="K3102" s="74">
        <f t="shared" si="242"/>
        <v>411.19</v>
      </c>
      <c r="L3102" s="74">
        <f t="shared" si="243"/>
        <v>364.43</v>
      </c>
      <c r="M3102" s="74">
        <f t="shared" si="244"/>
        <v>410.21</v>
      </c>
      <c r="N3102" s="74"/>
    </row>
    <row r="3103" spans="1:14" x14ac:dyDescent="0.25">
      <c r="A3103">
        <v>3088</v>
      </c>
      <c r="B3103" s="225">
        <v>37011</v>
      </c>
      <c r="C3103" s="74">
        <v>53.5</v>
      </c>
      <c r="D3103" s="74">
        <v>56.25</v>
      </c>
      <c r="E3103" s="74">
        <v>52.47</v>
      </c>
      <c r="F3103" s="74">
        <v>55.06</v>
      </c>
      <c r="G3103" s="75">
        <v>4626600</v>
      </c>
      <c r="H3103" s="74">
        <v>385.43</v>
      </c>
      <c r="I3103" s="81">
        <f t="shared" si="240"/>
        <v>7.0001816200508538</v>
      </c>
      <c r="J3103" s="74">
        <f t="shared" si="241"/>
        <v>374.51</v>
      </c>
      <c r="K3103" s="74">
        <f t="shared" si="242"/>
        <v>393.76</v>
      </c>
      <c r="L3103" s="74">
        <f t="shared" si="243"/>
        <v>367.3</v>
      </c>
      <c r="M3103" s="74">
        <f t="shared" si="244"/>
        <v>385.43</v>
      </c>
      <c r="N3103" s="74"/>
    </row>
    <row r="3104" spans="1:14" x14ac:dyDescent="0.25">
      <c r="A3104">
        <v>3089</v>
      </c>
      <c r="B3104" s="225">
        <v>37008</v>
      </c>
      <c r="C3104" s="74">
        <v>51.5</v>
      </c>
      <c r="D3104" s="74">
        <v>52</v>
      </c>
      <c r="E3104" s="74">
        <v>47.85</v>
      </c>
      <c r="F3104" s="74">
        <v>50.29</v>
      </c>
      <c r="G3104" s="75">
        <v>4721600</v>
      </c>
      <c r="H3104" s="74">
        <v>352.04</v>
      </c>
      <c r="I3104" s="81">
        <f t="shared" si="240"/>
        <v>7.0001988466892033</v>
      </c>
      <c r="J3104" s="74">
        <f t="shared" si="241"/>
        <v>360.51</v>
      </c>
      <c r="K3104" s="74">
        <f t="shared" si="242"/>
        <v>364.01</v>
      </c>
      <c r="L3104" s="74">
        <f t="shared" si="243"/>
        <v>334.96</v>
      </c>
      <c r="M3104" s="74">
        <f t="shared" si="244"/>
        <v>352.04</v>
      </c>
      <c r="N3104" s="74"/>
    </row>
    <row r="3105" spans="1:14" x14ac:dyDescent="0.25">
      <c r="A3105">
        <v>3090</v>
      </c>
      <c r="B3105" s="225">
        <v>37007</v>
      </c>
      <c r="C3105" s="74">
        <v>58.78</v>
      </c>
      <c r="D3105" s="74">
        <v>59.2</v>
      </c>
      <c r="E3105" s="74">
        <v>52</v>
      </c>
      <c r="F3105" s="74">
        <v>52.15</v>
      </c>
      <c r="G3105" s="75">
        <v>4225800</v>
      </c>
      <c r="H3105" s="74">
        <v>365.06</v>
      </c>
      <c r="I3105" s="81">
        <f t="shared" si="240"/>
        <v>7.0001917545541712</v>
      </c>
      <c r="J3105" s="74">
        <f t="shared" si="241"/>
        <v>411.47</v>
      </c>
      <c r="K3105" s="74">
        <f t="shared" si="242"/>
        <v>414.41</v>
      </c>
      <c r="L3105" s="74">
        <f t="shared" si="243"/>
        <v>364.01</v>
      </c>
      <c r="M3105" s="74">
        <f t="shared" si="244"/>
        <v>365.06</v>
      </c>
      <c r="N3105" s="74"/>
    </row>
    <row r="3106" spans="1:14" x14ac:dyDescent="0.25">
      <c r="A3106">
        <v>3091</v>
      </c>
      <c r="B3106" s="225">
        <v>37006</v>
      </c>
      <c r="C3106" s="74">
        <v>53.99</v>
      </c>
      <c r="D3106" s="74">
        <v>60</v>
      </c>
      <c r="E3106" s="74">
        <v>53.42</v>
      </c>
      <c r="F3106" s="74">
        <v>57.54</v>
      </c>
      <c r="G3106" s="75">
        <v>4361000</v>
      </c>
      <c r="H3106" s="74">
        <v>402.79</v>
      </c>
      <c r="I3106" s="81">
        <f t="shared" si="240"/>
        <v>7.0001737921445955</v>
      </c>
      <c r="J3106" s="74">
        <f t="shared" si="241"/>
        <v>377.94</v>
      </c>
      <c r="K3106" s="74">
        <f t="shared" si="242"/>
        <v>420.01</v>
      </c>
      <c r="L3106" s="74">
        <f t="shared" si="243"/>
        <v>373.95</v>
      </c>
      <c r="M3106" s="74">
        <f t="shared" si="244"/>
        <v>402.79</v>
      </c>
      <c r="N3106" s="74"/>
    </row>
    <row r="3107" spans="1:14" x14ac:dyDescent="0.25">
      <c r="A3107">
        <v>3092</v>
      </c>
      <c r="B3107" s="225">
        <v>37005</v>
      </c>
      <c r="C3107" s="74">
        <v>59.85</v>
      </c>
      <c r="D3107" s="74">
        <v>63.8</v>
      </c>
      <c r="E3107" s="74">
        <v>55.27</v>
      </c>
      <c r="F3107" s="74">
        <v>56.67</v>
      </c>
      <c r="G3107" s="75">
        <v>4710700</v>
      </c>
      <c r="H3107" s="74">
        <v>396.7</v>
      </c>
      <c r="I3107" s="81">
        <f t="shared" si="240"/>
        <v>7.0001764602082224</v>
      </c>
      <c r="J3107" s="74">
        <f t="shared" si="241"/>
        <v>418.96</v>
      </c>
      <c r="K3107" s="74">
        <f t="shared" si="242"/>
        <v>446.61</v>
      </c>
      <c r="L3107" s="74">
        <f t="shared" si="243"/>
        <v>386.9</v>
      </c>
      <c r="M3107" s="74">
        <f t="shared" si="244"/>
        <v>396.7</v>
      </c>
      <c r="N3107" s="74"/>
    </row>
    <row r="3108" spans="1:14" x14ac:dyDescent="0.25">
      <c r="A3108">
        <v>3093</v>
      </c>
      <c r="B3108" s="225">
        <v>37004</v>
      </c>
      <c r="C3108" s="74">
        <v>64.349999999999994</v>
      </c>
      <c r="D3108" s="74">
        <v>64.739999999999995</v>
      </c>
      <c r="E3108" s="74">
        <v>59.5</v>
      </c>
      <c r="F3108" s="74">
        <v>59.68</v>
      </c>
      <c r="G3108" s="75">
        <v>3059400</v>
      </c>
      <c r="H3108" s="74">
        <v>417.77</v>
      </c>
      <c r="I3108" s="81">
        <f t="shared" si="240"/>
        <v>7.0001675603217155</v>
      </c>
      <c r="J3108" s="74">
        <f t="shared" si="241"/>
        <v>450.46</v>
      </c>
      <c r="K3108" s="74">
        <f t="shared" si="242"/>
        <v>453.19</v>
      </c>
      <c r="L3108" s="74">
        <f t="shared" si="243"/>
        <v>416.51</v>
      </c>
      <c r="M3108" s="74">
        <f t="shared" si="244"/>
        <v>417.77</v>
      </c>
      <c r="N3108" s="74"/>
    </row>
    <row r="3109" spans="1:14" x14ac:dyDescent="0.25">
      <c r="A3109">
        <v>3094</v>
      </c>
      <c r="B3109" s="225">
        <v>37001</v>
      </c>
      <c r="C3109" s="74">
        <v>66.5</v>
      </c>
      <c r="D3109" s="74">
        <v>70.89</v>
      </c>
      <c r="E3109" s="74">
        <v>64.5</v>
      </c>
      <c r="F3109" s="74">
        <v>67.09</v>
      </c>
      <c r="G3109" s="75">
        <v>4751100</v>
      </c>
      <c r="H3109" s="74">
        <v>469.64</v>
      </c>
      <c r="I3109" s="81">
        <f t="shared" si="240"/>
        <v>7.00014905351021</v>
      </c>
      <c r="J3109" s="74">
        <f t="shared" si="241"/>
        <v>465.51</v>
      </c>
      <c r="K3109" s="74">
        <f t="shared" si="242"/>
        <v>496.24</v>
      </c>
      <c r="L3109" s="74">
        <f t="shared" si="243"/>
        <v>451.51</v>
      </c>
      <c r="M3109" s="74">
        <f t="shared" si="244"/>
        <v>469.64</v>
      </c>
      <c r="N3109" s="74"/>
    </row>
    <row r="3110" spans="1:14" x14ac:dyDescent="0.25">
      <c r="A3110">
        <v>3095</v>
      </c>
      <c r="B3110" s="225">
        <v>37000</v>
      </c>
      <c r="C3110" s="74">
        <v>59.8</v>
      </c>
      <c r="D3110" s="74">
        <v>67.599999999999994</v>
      </c>
      <c r="E3110" s="74">
        <v>59</v>
      </c>
      <c r="F3110" s="74">
        <v>67.3</v>
      </c>
      <c r="G3110" s="75">
        <v>4502000</v>
      </c>
      <c r="H3110" s="74">
        <v>471.11</v>
      </c>
      <c r="I3110" s="81">
        <f t="shared" si="240"/>
        <v>7.0001485884101049</v>
      </c>
      <c r="J3110" s="74">
        <f t="shared" si="241"/>
        <v>418.61</v>
      </c>
      <c r="K3110" s="74">
        <f t="shared" si="242"/>
        <v>473.21</v>
      </c>
      <c r="L3110" s="74">
        <f t="shared" si="243"/>
        <v>413.01</v>
      </c>
      <c r="M3110" s="74">
        <f t="shared" si="244"/>
        <v>471.11</v>
      </c>
      <c r="N3110" s="74"/>
    </row>
    <row r="3111" spans="1:14" x14ac:dyDescent="0.25">
      <c r="A3111">
        <v>3096</v>
      </c>
      <c r="B3111" s="225">
        <v>36999</v>
      </c>
      <c r="C3111" s="74">
        <v>59.36</v>
      </c>
      <c r="D3111" s="74">
        <v>67</v>
      </c>
      <c r="E3111" s="74">
        <v>57.35</v>
      </c>
      <c r="F3111" s="74">
        <v>58.06</v>
      </c>
      <c r="G3111" s="75">
        <v>6569900</v>
      </c>
      <c r="H3111" s="74">
        <v>406.43</v>
      </c>
      <c r="I3111" s="81">
        <f t="shared" si="240"/>
        <v>7.0001722356183258</v>
      </c>
      <c r="J3111" s="74">
        <f t="shared" si="241"/>
        <v>415.53</v>
      </c>
      <c r="K3111" s="74">
        <f t="shared" si="242"/>
        <v>469.01</v>
      </c>
      <c r="L3111" s="74">
        <f t="shared" si="243"/>
        <v>401.46</v>
      </c>
      <c r="M3111" s="74">
        <f t="shared" si="244"/>
        <v>406.43</v>
      </c>
      <c r="N3111" s="74"/>
    </row>
    <row r="3112" spans="1:14" x14ac:dyDescent="0.25">
      <c r="A3112">
        <v>3097</v>
      </c>
      <c r="B3112" s="225">
        <v>36998</v>
      </c>
      <c r="C3112" s="74">
        <v>48.11</v>
      </c>
      <c r="D3112" s="74">
        <v>54.94</v>
      </c>
      <c r="E3112" s="74">
        <v>48.09</v>
      </c>
      <c r="F3112" s="74">
        <v>53.09</v>
      </c>
      <c r="G3112" s="75">
        <v>4933300</v>
      </c>
      <c r="H3112" s="74">
        <v>371.64</v>
      </c>
      <c r="I3112" s="81">
        <f t="shared" si="240"/>
        <v>7.000188359389715</v>
      </c>
      <c r="J3112" s="74">
        <f t="shared" si="241"/>
        <v>336.78</v>
      </c>
      <c r="K3112" s="74">
        <f t="shared" si="242"/>
        <v>384.59</v>
      </c>
      <c r="L3112" s="74">
        <f t="shared" si="243"/>
        <v>336.64</v>
      </c>
      <c r="M3112" s="74">
        <f t="shared" si="244"/>
        <v>371.64</v>
      </c>
      <c r="N3112" s="74"/>
    </row>
    <row r="3113" spans="1:14" x14ac:dyDescent="0.25">
      <c r="A3113">
        <v>3098</v>
      </c>
      <c r="B3113" s="225">
        <v>36997</v>
      </c>
      <c r="C3113" s="74">
        <v>54.38</v>
      </c>
      <c r="D3113" s="74">
        <v>55.24</v>
      </c>
      <c r="E3113" s="74">
        <v>48.42</v>
      </c>
      <c r="F3113" s="74">
        <v>51.51</v>
      </c>
      <c r="G3113" s="75">
        <v>3812700</v>
      </c>
      <c r="H3113" s="74">
        <v>360.58</v>
      </c>
      <c r="I3113" s="81">
        <f t="shared" si="240"/>
        <v>7.000194137060765</v>
      </c>
      <c r="J3113" s="74">
        <f t="shared" si="241"/>
        <v>380.67</v>
      </c>
      <c r="K3113" s="74">
        <f t="shared" si="242"/>
        <v>386.69</v>
      </c>
      <c r="L3113" s="74">
        <f t="shared" si="243"/>
        <v>338.95</v>
      </c>
      <c r="M3113" s="74">
        <f t="shared" si="244"/>
        <v>360.58</v>
      </c>
      <c r="N3113" s="74"/>
    </row>
    <row r="3114" spans="1:14" x14ac:dyDescent="0.25">
      <c r="A3114">
        <v>3099</v>
      </c>
      <c r="B3114" s="225">
        <v>36993</v>
      </c>
      <c r="C3114" s="74">
        <v>47.75</v>
      </c>
      <c r="D3114" s="74">
        <v>56.18</v>
      </c>
      <c r="E3114" s="74">
        <v>47.31</v>
      </c>
      <c r="F3114" s="74">
        <v>55.98</v>
      </c>
      <c r="G3114" s="75">
        <v>4385600</v>
      </c>
      <c r="H3114" s="74">
        <v>391.87</v>
      </c>
      <c r="I3114" s="81">
        <f t="shared" si="240"/>
        <v>7.0001786352268676</v>
      </c>
      <c r="J3114" s="74">
        <f t="shared" si="241"/>
        <v>334.26</v>
      </c>
      <c r="K3114" s="74">
        <f t="shared" si="242"/>
        <v>393.27</v>
      </c>
      <c r="L3114" s="74">
        <f t="shared" si="243"/>
        <v>331.18</v>
      </c>
      <c r="M3114" s="74">
        <f t="shared" si="244"/>
        <v>391.87</v>
      </c>
      <c r="N3114" s="74"/>
    </row>
    <row r="3115" spans="1:14" x14ac:dyDescent="0.25">
      <c r="A3115">
        <v>3100</v>
      </c>
      <c r="B3115" s="225">
        <v>36992</v>
      </c>
      <c r="C3115" s="74">
        <v>51.1</v>
      </c>
      <c r="D3115" s="74">
        <v>52.75</v>
      </c>
      <c r="E3115" s="74">
        <v>47.13</v>
      </c>
      <c r="F3115" s="74">
        <v>48.93</v>
      </c>
      <c r="G3115" s="75">
        <v>5529100</v>
      </c>
      <c r="H3115" s="74">
        <v>342.52</v>
      </c>
      <c r="I3115" s="81">
        <f t="shared" si="240"/>
        <v>7.0002043735949311</v>
      </c>
      <c r="J3115" s="74">
        <f t="shared" si="241"/>
        <v>357.71</v>
      </c>
      <c r="K3115" s="74">
        <f t="shared" si="242"/>
        <v>369.26</v>
      </c>
      <c r="L3115" s="74">
        <f t="shared" si="243"/>
        <v>329.92</v>
      </c>
      <c r="M3115" s="74">
        <f t="shared" si="244"/>
        <v>342.52</v>
      </c>
      <c r="N3115" s="74"/>
    </row>
    <row r="3116" spans="1:14" x14ac:dyDescent="0.25">
      <c r="A3116">
        <v>3101</v>
      </c>
      <c r="B3116" s="225">
        <v>36991</v>
      </c>
      <c r="C3116" s="74">
        <v>38.67</v>
      </c>
      <c r="D3116" s="74">
        <v>46.5</v>
      </c>
      <c r="E3116" s="74">
        <v>38.61</v>
      </c>
      <c r="F3116" s="74">
        <v>45.99</v>
      </c>
      <c r="G3116" s="75">
        <v>6332400</v>
      </c>
      <c r="H3116" s="74">
        <v>321.94</v>
      </c>
      <c r="I3116" s="81">
        <f t="shared" si="240"/>
        <v>7.0002174385736025</v>
      </c>
      <c r="J3116" s="74">
        <f t="shared" si="241"/>
        <v>270.7</v>
      </c>
      <c r="K3116" s="74">
        <f t="shared" si="242"/>
        <v>325.51</v>
      </c>
      <c r="L3116" s="74">
        <f t="shared" si="243"/>
        <v>270.27999999999997</v>
      </c>
      <c r="M3116" s="74">
        <f t="shared" si="244"/>
        <v>321.94</v>
      </c>
      <c r="N3116" s="74"/>
    </row>
    <row r="3117" spans="1:14" x14ac:dyDescent="0.25">
      <c r="A3117">
        <v>3102</v>
      </c>
      <c r="B3117" s="225">
        <v>36990</v>
      </c>
      <c r="C3117" s="74">
        <v>36.32</v>
      </c>
      <c r="D3117" s="74">
        <v>36.869999999999997</v>
      </c>
      <c r="E3117" s="74">
        <v>34.81</v>
      </c>
      <c r="F3117" s="74">
        <v>36.74</v>
      </c>
      <c r="G3117" s="75">
        <v>3544600</v>
      </c>
      <c r="H3117" s="74">
        <v>257.19</v>
      </c>
      <c r="I3117" s="81">
        <f t="shared" si="240"/>
        <v>7.0002721829069134</v>
      </c>
      <c r="J3117" s="74">
        <f t="shared" si="241"/>
        <v>254.25</v>
      </c>
      <c r="K3117" s="74">
        <f t="shared" si="242"/>
        <v>258.10000000000002</v>
      </c>
      <c r="L3117" s="74">
        <f t="shared" si="243"/>
        <v>243.68</v>
      </c>
      <c r="M3117" s="74">
        <f t="shared" si="244"/>
        <v>257.19</v>
      </c>
      <c r="N3117" s="74"/>
    </row>
    <row r="3118" spans="1:14" x14ac:dyDescent="0.25">
      <c r="A3118">
        <v>3103</v>
      </c>
      <c r="B3118" s="225">
        <v>36987</v>
      </c>
      <c r="C3118" s="74">
        <v>37.81</v>
      </c>
      <c r="D3118" s="74">
        <v>38.44</v>
      </c>
      <c r="E3118" s="74">
        <v>34.24</v>
      </c>
      <c r="F3118" s="74">
        <v>34.25</v>
      </c>
      <c r="G3118" s="75">
        <v>4339700</v>
      </c>
      <c r="H3118" s="74">
        <v>239.75</v>
      </c>
      <c r="I3118" s="81">
        <f t="shared" si="240"/>
        <v>7</v>
      </c>
      <c r="J3118" s="74">
        <f t="shared" si="241"/>
        <v>264.67</v>
      </c>
      <c r="K3118" s="74">
        <f t="shared" si="242"/>
        <v>269.08</v>
      </c>
      <c r="L3118" s="74">
        <f t="shared" si="243"/>
        <v>239.68</v>
      </c>
      <c r="M3118" s="74">
        <f t="shared" si="244"/>
        <v>239.75</v>
      </c>
      <c r="N3118" s="74"/>
    </row>
    <row r="3119" spans="1:14" x14ac:dyDescent="0.25">
      <c r="A3119">
        <v>3104</v>
      </c>
      <c r="B3119" s="225">
        <v>36986</v>
      </c>
      <c r="C3119" s="74">
        <v>38.25</v>
      </c>
      <c r="D3119" s="74">
        <v>40.19</v>
      </c>
      <c r="E3119" s="74">
        <v>37.880000000000003</v>
      </c>
      <c r="F3119" s="74">
        <v>38.69</v>
      </c>
      <c r="G3119" s="75">
        <v>5602800</v>
      </c>
      <c r="H3119" s="74">
        <v>270.82</v>
      </c>
      <c r="I3119" s="81">
        <f t="shared" si="240"/>
        <v>6.9997415352804344</v>
      </c>
      <c r="J3119" s="74">
        <f t="shared" si="241"/>
        <v>267.74</v>
      </c>
      <c r="K3119" s="74">
        <f t="shared" si="242"/>
        <v>281.32</v>
      </c>
      <c r="L3119" s="74">
        <f t="shared" si="243"/>
        <v>265.14999999999998</v>
      </c>
      <c r="M3119" s="74">
        <f t="shared" si="244"/>
        <v>270.82</v>
      </c>
      <c r="N3119" s="74"/>
    </row>
    <row r="3120" spans="1:14" x14ac:dyDescent="0.25">
      <c r="A3120">
        <v>3105</v>
      </c>
      <c r="B3120" s="225">
        <v>36985</v>
      </c>
      <c r="C3120" s="74">
        <v>36</v>
      </c>
      <c r="D3120" s="74">
        <v>38.75</v>
      </c>
      <c r="E3120" s="74">
        <v>34.44</v>
      </c>
      <c r="F3120" s="74">
        <v>35</v>
      </c>
      <c r="G3120" s="75">
        <v>5465700</v>
      </c>
      <c r="H3120" s="74">
        <v>245</v>
      </c>
      <c r="I3120" s="81">
        <f t="shared" si="240"/>
        <v>7</v>
      </c>
      <c r="J3120" s="74">
        <f t="shared" si="241"/>
        <v>252</v>
      </c>
      <c r="K3120" s="74">
        <f t="shared" si="242"/>
        <v>271.25</v>
      </c>
      <c r="L3120" s="74">
        <f t="shared" si="243"/>
        <v>241.08</v>
      </c>
      <c r="M3120" s="74">
        <f t="shared" si="244"/>
        <v>245</v>
      </c>
      <c r="N3120" s="74"/>
    </row>
    <row r="3121" spans="1:14" x14ac:dyDescent="0.25">
      <c r="A3121">
        <v>3106</v>
      </c>
      <c r="B3121" s="225">
        <v>36984</v>
      </c>
      <c r="C3121" s="74">
        <v>40.700000000000003</v>
      </c>
      <c r="D3121" s="74">
        <v>41.31</v>
      </c>
      <c r="E3121" s="74">
        <v>34.5</v>
      </c>
      <c r="F3121" s="74">
        <v>35.69</v>
      </c>
      <c r="G3121" s="75">
        <v>7552400</v>
      </c>
      <c r="H3121" s="74">
        <v>249.82</v>
      </c>
      <c r="I3121" s="81">
        <f t="shared" si="240"/>
        <v>6.9997198094704398</v>
      </c>
      <c r="J3121" s="74">
        <f t="shared" si="241"/>
        <v>284.89</v>
      </c>
      <c r="K3121" s="74">
        <f t="shared" si="242"/>
        <v>289.16000000000003</v>
      </c>
      <c r="L3121" s="74">
        <f t="shared" si="243"/>
        <v>241.49</v>
      </c>
      <c r="M3121" s="74">
        <f t="shared" si="244"/>
        <v>249.82</v>
      </c>
      <c r="N3121" s="74"/>
    </row>
    <row r="3122" spans="1:14" x14ac:dyDescent="0.25">
      <c r="A3122">
        <v>3107</v>
      </c>
      <c r="B3122" s="225">
        <v>36983</v>
      </c>
      <c r="C3122" s="74">
        <v>41.25</v>
      </c>
      <c r="D3122" s="74">
        <v>43.63</v>
      </c>
      <c r="E3122" s="74">
        <v>40.630000000000003</v>
      </c>
      <c r="F3122" s="74">
        <v>42.44</v>
      </c>
      <c r="G3122" s="75">
        <v>4531500</v>
      </c>
      <c r="H3122" s="74">
        <v>297.07</v>
      </c>
      <c r="I3122" s="81">
        <f t="shared" si="240"/>
        <v>6.9997643732327992</v>
      </c>
      <c r="J3122" s="74">
        <f t="shared" si="241"/>
        <v>288.74</v>
      </c>
      <c r="K3122" s="74">
        <f t="shared" si="242"/>
        <v>305.39999999999998</v>
      </c>
      <c r="L3122" s="74">
        <f t="shared" si="243"/>
        <v>284.39999999999998</v>
      </c>
      <c r="M3122" s="74">
        <f t="shared" si="244"/>
        <v>297.07</v>
      </c>
      <c r="N3122" s="74"/>
    </row>
    <row r="3123" spans="1:14" x14ac:dyDescent="0.25">
      <c r="A3123">
        <v>3108</v>
      </c>
      <c r="B3123" s="225">
        <v>36980</v>
      </c>
      <c r="C3123" s="74">
        <v>39.130000000000003</v>
      </c>
      <c r="D3123" s="74">
        <v>44</v>
      </c>
      <c r="E3123" s="74">
        <v>36.5</v>
      </c>
      <c r="F3123" s="74">
        <v>41.75</v>
      </c>
      <c r="G3123" s="75">
        <v>6995200</v>
      </c>
      <c r="H3123" s="74">
        <v>292.26</v>
      </c>
      <c r="I3123" s="81">
        <f t="shared" si="240"/>
        <v>7.0002395209580834</v>
      </c>
      <c r="J3123" s="74">
        <f t="shared" si="241"/>
        <v>273.92</v>
      </c>
      <c r="K3123" s="74">
        <f t="shared" si="242"/>
        <v>308.01</v>
      </c>
      <c r="L3123" s="74">
        <f t="shared" si="243"/>
        <v>255.51</v>
      </c>
      <c r="M3123" s="74">
        <f t="shared" si="244"/>
        <v>292.26</v>
      </c>
      <c r="N3123" s="74"/>
    </row>
    <row r="3124" spans="1:14" x14ac:dyDescent="0.25">
      <c r="A3124">
        <v>3109</v>
      </c>
      <c r="B3124" s="225">
        <v>36979</v>
      </c>
      <c r="C3124" s="74">
        <v>44.81</v>
      </c>
      <c r="D3124" s="74">
        <v>45.63</v>
      </c>
      <c r="E3124" s="74">
        <v>40.130000000000003</v>
      </c>
      <c r="F3124" s="74">
        <v>41.19</v>
      </c>
      <c r="G3124" s="75">
        <v>4824900</v>
      </c>
      <c r="H3124" s="74">
        <v>288.32</v>
      </c>
      <c r="I3124" s="81">
        <f t="shared" si="240"/>
        <v>6.999757222626851</v>
      </c>
      <c r="J3124" s="74">
        <f t="shared" si="241"/>
        <v>313.66000000000003</v>
      </c>
      <c r="K3124" s="74">
        <f t="shared" si="242"/>
        <v>319.39999999999998</v>
      </c>
      <c r="L3124" s="74">
        <f t="shared" si="243"/>
        <v>280.89999999999998</v>
      </c>
      <c r="M3124" s="74">
        <f t="shared" si="244"/>
        <v>288.32</v>
      </c>
      <c r="N3124" s="74"/>
    </row>
    <row r="3125" spans="1:14" x14ac:dyDescent="0.25">
      <c r="A3125">
        <v>3110</v>
      </c>
      <c r="B3125" s="225">
        <v>36978</v>
      </c>
      <c r="C3125" s="74">
        <v>50.69</v>
      </c>
      <c r="D3125" s="74">
        <v>51.72</v>
      </c>
      <c r="E3125" s="74">
        <v>46.69</v>
      </c>
      <c r="F3125" s="74">
        <v>46.77</v>
      </c>
      <c r="G3125" s="75">
        <v>5304800</v>
      </c>
      <c r="H3125" s="74">
        <v>327.37</v>
      </c>
      <c r="I3125" s="81">
        <f t="shared" si="240"/>
        <v>6.9995723754543508</v>
      </c>
      <c r="J3125" s="74">
        <f t="shared" si="241"/>
        <v>354.81</v>
      </c>
      <c r="K3125" s="74">
        <f t="shared" si="242"/>
        <v>362.02</v>
      </c>
      <c r="L3125" s="74">
        <f t="shared" si="243"/>
        <v>326.81</v>
      </c>
      <c r="M3125" s="74">
        <f t="shared" si="244"/>
        <v>327.37</v>
      </c>
      <c r="N3125" s="74"/>
    </row>
    <row r="3126" spans="1:14" x14ac:dyDescent="0.25">
      <c r="A3126">
        <v>3111</v>
      </c>
      <c r="B3126" s="225">
        <v>36977</v>
      </c>
      <c r="C3126" s="74">
        <v>55.7</v>
      </c>
      <c r="D3126" s="74">
        <v>58.44</v>
      </c>
      <c r="E3126" s="74">
        <v>52.5</v>
      </c>
      <c r="F3126" s="74">
        <v>53.81</v>
      </c>
      <c r="G3126" s="75">
        <v>4104400</v>
      </c>
      <c r="H3126" s="74">
        <v>376.7</v>
      </c>
      <c r="I3126" s="81">
        <f t="shared" si="240"/>
        <v>7.0005575171901127</v>
      </c>
      <c r="J3126" s="74">
        <f t="shared" si="241"/>
        <v>389.93</v>
      </c>
      <c r="K3126" s="74">
        <f t="shared" si="242"/>
        <v>409.11</v>
      </c>
      <c r="L3126" s="74">
        <f t="shared" si="243"/>
        <v>367.53</v>
      </c>
      <c r="M3126" s="74">
        <f t="shared" si="244"/>
        <v>376.7</v>
      </c>
      <c r="N3126" s="74"/>
    </row>
    <row r="3127" spans="1:14" x14ac:dyDescent="0.25">
      <c r="A3127">
        <v>3112</v>
      </c>
      <c r="B3127" s="225">
        <v>36976</v>
      </c>
      <c r="C3127" s="74">
        <v>56.99</v>
      </c>
      <c r="D3127" s="74">
        <v>59.94</v>
      </c>
      <c r="E3127" s="74">
        <v>55.69</v>
      </c>
      <c r="F3127" s="74">
        <v>56.63</v>
      </c>
      <c r="G3127" s="75">
        <v>2973300</v>
      </c>
      <c r="H3127" s="74">
        <v>396.38</v>
      </c>
      <c r="I3127" s="81">
        <f t="shared" si="240"/>
        <v>6.9994702454529394</v>
      </c>
      <c r="J3127" s="74">
        <f t="shared" si="241"/>
        <v>398.9</v>
      </c>
      <c r="K3127" s="74">
        <f t="shared" si="242"/>
        <v>419.55</v>
      </c>
      <c r="L3127" s="74">
        <f t="shared" si="243"/>
        <v>389.8</v>
      </c>
      <c r="M3127" s="74">
        <f t="shared" si="244"/>
        <v>396.38</v>
      </c>
      <c r="N3127" s="74"/>
    </row>
    <row r="3128" spans="1:14" x14ac:dyDescent="0.25">
      <c r="A3128">
        <v>3113</v>
      </c>
      <c r="B3128" s="225">
        <v>36973</v>
      </c>
      <c r="C3128" s="74">
        <v>61.75</v>
      </c>
      <c r="D3128" s="74">
        <v>62.13</v>
      </c>
      <c r="E3128" s="74">
        <v>55.63</v>
      </c>
      <c r="F3128" s="74">
        <v>56.5</v>
      </c>
      <c r="G3128" s="75">
        <v>4469400</v>
      </c>
      <c r="H3128" s="74">
        <v>395.51</v>
      </c>
      <c r="I3128" s="81">
        <f t="shared" si="240"/>
        <v>7.0001769911504423</v>
      </c>
      <c r="J3128" s="74">
        <f t="shared" si="241"/>
        <v>432.26</v>
      </c>
      <c r="K3128" s="74">
        <f t="shared" si="242"/>
        <v>434.92</v>
      </c>
      <c r="L3128" s="74">
        <f t="shared" si="243"/>
        <v>389.42</v>
      </c>
      <c r="M3128" s="74">
        <f t="shared" si="244"/>
        <v>395.51</v>
      </c>
      <c r="N3128" s="74"/>
    </row>
    <row r="3129" spans="1:14" x14ac:dyDescent="0.25">
      <c r="A3129">
        <v>3114</v>
      </c>
      <c r="B3129" s="225">
        <v>36972</v>
      </c>
      <c r="C3129" s="74">
        <v>51.44</v>
      </c>
      <c r="D3129" s="74">
        <v>58.69</v>
      </c>
      <c r="E3129" s="74">
        <v>49.69</v>
      </c>
      <c r="F3129" s="74">
        <v>58.63</v>
      </c>
      <c r="G3129" s="75">
        <v>4252500</v>
      </c>
      <c r="H3129" s="74">
        <v>410.38</v>
      </c>
      <c r="I3129" s="81">
        <f t="shared" si="240"/>
        <v>6.9994883165614867</v>
      </c>
      <c r="J3129" s="74">
        <f t="shared" si="241"/>
        <v>360.05</v>
      </c>
      <c r="K3129" s="74">
        <f t="shared" si="242"/>
        <v>410.8</v>
      </c>
      <c r="L3129" s="74">
        <f t="shared" si="243"/>
        <v>347.8</v>
      </c>
      <c r="M3129" s="74">
        <f t="shared" si="244"/>
        <v>410.38</v>
      </c>
      <c r="N3129" s="74"/>
    </row>
    <row r="3130" spans="1:14" x14ac:dyDescent="0.25">
      <c r="A3130">
        <v>3115</v>
      </c>
      <c r="B3130" s="225">
        <v>36971</v>
      </c>
      <c r="C3130" s="74">
        <v>49.69</v>
      </c>
      <c r="D3130" s="74">
        <v>52.56</v>
      </c>
      <c r="E3130" s="74">
        <v>48.5</v>
      </c>
      <c r="F3130" s="74">
        <v>50.69</v>
      </c>
      <c r="G3130" s="75">
        <v>4410000</v>
      </c>
      <c r="H3130" s="74">
        <v>354.82</v>
      </c>
      <c r="I3130" s="81">
        <f t="shared" si="240"/>
        <v>6.9998027224304602</v>
      </c>
      <c r="J3130" s="74">
        <f t="shared" si="241"/>
        <v>347.82</v>
      </c>
      <c r="K3130" s="74">
        <f t="shared" si="242"/>
        <v>367.91</v>
      </c>
      <c r="L3130" s="74">
        <f t="shared" si="243"/>
        <v>339.49</v>
      </c>
      <c r="M3130" s="74">
        <f t="shared" si="244"/>
        <v>354.82</v>
      </c>
      <c r="N3130" s="74"/>
    </row>
    <row r="3131" spans="1:14" x14ac:dyDescent="0.25">
      <c r="A3131">
        <v>3116</v>
      </c>
      <c r="B3131" s="225">
        <v>36970</v>
      </c>
      <c r="C3131" s="74">
        <v>52.5</v>
      </c>
      <c r="D3131" s="74">
        <v>54.69</v>
      </c>
      <c r="E3131" s="74">
        <v>47.75</v>
      </c>
      <c r="F3131" s="74">
        <v>47.88</v>
      </c>
      <c r="G3131" s="75">
        <v>3903000</v>
      </c>
      <c r="H3131" s="74">
        <v>335.13</v>
      </c>
      <c r="I3131" s="81">
        <f t="shared" si="240"/>
        <v>6.9993734335839592</v>
      </c>
      <c r="J3131" s="74">
        <f t="shared" si="241"/>
        <v>367.47</v>
      </c>
      <c r="K3131" s="74">
        <f t="shared" si="242"/>
        <v>382.8</v>
      </c>
      <c r="L3131" s="74">
        <f t="shared" si="243"/>
        <v>334.22</v>
      </c>
      <c r="M3131" s="74">
        <f t="shared" si="244"/>
        <v>335.13</v>
      </c>
      <c r="N3131" s="74"/>
    </row>
    <row r="3132" spans="1:14" x14ac:dyDescent="0.25">
      <c r="A3132">
        <v>3117</v>
      </c>
      <c r="B3132" s="225">
        <v>36969</v>
      </c>
      <c r="C3132" s="74">
        <v>52.31</v>
      </c>
      <c r="D3132" s="74">
        <v>52.88</v>
      </c>
      <c r="E3132" s="74">
        <v>47</v>
      </c>
      <c r="F3132" s="74">
        <v>52.44</v>
      </c>
      <c r="G3132" s="75">
        <v>4544200</v>
      </c>
      <c r="H3132" s="74">
        <v>367.07</v>
      </c>
      <c r="I3132" s="81">
        <f t="shared" si="240"/>
        <v>6.999809305873379</v>
      </c>
      <c r="J3132" s="74">
        <f t="shared" si="241"/>
        <v>366.16</v>
      </c>
      <c r="K3132" s="74">
        <f t="shared" si="242"/>
        <v>370.15</v>
      </c>
      <c r="L3132" s="74">
        <f t="shared" si="243"/>
        <v>328.99</v>
      </c>
      <c r="M3132" s="74">
        <f t="shared" si="244"/>
        <v>367.07</v>
      </c>
      <c r="N3132" s="74"/>
    </row>
    <row r="3133" spans="1:14" x14ac:dyDescent="0.25">
      <c r="A3133">
        <v>3118</v>
      </c>
      <c r="B3133" s="225">
        <v>36966</v>
      </c>
      <c r="C3133" s="74">
        <v>54.75</v>
      </c>
      <c r="D3133" s="74">
        <v>56.75</v>
      </c>
      <c r="E3133" s="74">
        <v>50.63</v>
      </c>
      <c r="F3133" s="74">
        <v>52.81</v>
      </c>
      <c r="G3133" s="75">
        <v>3498600</v>
      </c>
      <c r="H3133" s="74">
        <v>369.69</v>
      </c>
      <c r="I3133" s="81">
        <f t="shared" si="240"/>
        <v>7.0003787161522437</v>
      </c>
      <c r="J3133" s="74">
        <f t="shared" si="241"/>
        <v>383.27</v>
      </c>
      <c r="K3133" s="74">
        <f t="shared" si="242"/>
        <v>397.27</v>
      </c>
      <c r="L3133" s="74">
        <f t="shared" si="243"/>
        <v>354.43</v>
      </c>
      <c r="M3133" s="74">
        <f t="shared" si="244"/>
        <v>369.69</v>
      </c>
      <c r="N3133" s="74"/>
    </row>
    <row r="3134" spans="1:14" x14ac:dyDescent="0.25">
      <c r="A3134">
        <v>3119</v>
      </c>
      <c r="B3134" s="225">
        <v>36965</v>
      </c>
      <c r="C3134" s="74">
        <v>58.13</v>
      </c>
      <c r="D3134" s="74">
        <v>59.25</v>
      </c>
      <c r="E3134" s="74">
        <v>54.19</v>
      </c>
      <c r="F3134" s="74">
        <v>54.75</v>
      </c>
      <c r="G3134" s="75">
        <v>3579200</v>
      </c>
      <c r="H3134" s="74">
        <v>383.26</v>
      </c>
      <c r="I3134" s="81">
        <f t="shared" si="240"/>
        <v>7.0001826484018261</v>
      </c>
      <c r="J3134" s="74">
        <f t="shared" si="241"/>
        <v>406.92</v>
      </c>
      <c r="K3134" s="74">
        <f t="shared" si="242"/>
        <v>414.76</v>
      </c>
      <c r="L3134" s="74">
        <f t="shared" si="243"/>
        <v>379.34</v>
      </c>
      <c r="M3134" s="74">
        <f t="shared" si="244"/>
        <v>383.26</v>
      </c>
      <c r="N3134" s="74"/>
    </row>
    <row r="3135" spans="1:14" x14ac:dyDescent="0.25">
      <c r="A3135">
        <v>3120</v>
      </c>
      <c r="B3135" s="225">
        <v>36964</v>
      </c>
      <c r="C3135" s="74">
        <v>53.56</v>
      </c>
      <c r="D3135" s="74">
        <v>58.5</v>
      </c>
      <c r="E3135" s="74">
        <v>52</v>
      </c>
      <c r="F3135" s="74">
        <v>53.38</v>
      </c>
      <c r="G3135" s="75">
        <v>4879500</v>
      </c>
      <c r="H3135" s="74">
        <v>373.63</v>
      </c>
      <c r="I3135" s="81">
        <f t="shared" si="240"/>
        <v>6.9994379917572118</v>
      </c>
      <c r="J3135" s="74">
        <f t="shared" si="241"/>
        <v>374.89</v>
      </c>
      <c r="K3135" s="74">
        <f t="shared" si="242"/>
        <v>409.47</v>
      </c>
      <c r="L3135" s="74">
        <f t="shared" si="243"/>
        <v>363.97</v>
      </c>
      <c r="M3135" s="74">
        <f t="shared" si="244"/>
        <v>373.63</v>
      </c>
      <c r="N3135" s="74"/>
    </row>
    <row r="3136" spans="1:14" x14ac:dyDescent="0.25">
      <c r="A3136">
        <v>3121</v>
      </c>
      <c r="B3136" s="225">
        <v>36963</v>
      </c>
      <c r="C3136" s="74">
        <v>55.13</v>
      </c>
      <c r="D3136" s="74">
        <v>57.75</v>
      </c>
      <c r="E3136" s="74">
        <v>53.13</v>
      </c>
      <c r="F3136" s="74">
        <v>57.63</v>
      </c>
      <c r="G3136" s="75">
        <v>4157800</v>
      </c>
      <c r="H3136" s="74">
        <v>403.38</v>
      </c>
      <c r="I3136" s="81">
        <f t="shared" si="240"/>
        <v>6.9994794377928162</v>
      </c>
      <c r="J3136" s="74">
        <f t="shared" si="241"/>
        <v>385.88</v>
      </c>
      <c r="K3136" s="74">
        <f t="shared" si="242"/>
        <v>404.22</v>
      </c>
      <c r="L3136" s="74">
        <f t="shared" si="243"/>
        <v>371.88</v>
      </c>
      <c r="M3136" s="74">
        <f t="shared" si="244"/>
        <v>403.38</v>
      </c>
      <c r="N3136" s="74"/>
    </row>
    <row r="3137" spans="1:14" x14ac:dyDescent="0.25">
      <c r="A3137">
        <v>3122</v>
      </c>
      <c r="B3137" s="225">
        <v>36962</v>
      </c>
      <c r="C3137" s="74">
        <v>60.06</v>
      </c>
      <c r="D3137" s="74">
        <v>60.41</v>
      </c>
      <c r="E3137" s="74">
        <v>51.44</v>
      </c>
      <c r="F3137" s="74">
        <v>53.31</v>
      </c>
      <c r="G3137" s="75">
        <v>6533100</v>
      </c>
      <c r="H3137" s="74">
        <v>373.19</v>
      </c>
      <c r="I3137" s="81">
        <f t="shared" si="240"/>
        <v>7.0003751641343088</v>
      </c>
      <c r="J3137" s="74">
        <f t="shared" si="241"/>
        <v>420.44</v>
      </c>
      <c r="K3137" s="74">
        <f t="shared" si="242"/>
        <v>422.89</v>
      </c>
      <c r="L3137" s="74">
        <f t="shared" si="243"/>
        <v>360.1</v>
      </c>
      <c r="M3137" s="74">
        <f t="shared" si="244"/>
        <v>373.19</v>
      </c>
      <c r="N3137" s="74"/>
    </row>
    <row r="3138" spans="1:14" x14ac:dyDescent="0.25">
      <c r="A3138">
        <v>3123</v>
      </c>
      <c r="B3138" s="225">
        <v>36959</v>
      </c>
      <c r="C3138" s="74">
        <v>68.78</v>
      </c>
      <c r="D3138" s="74">
        <v>70.56</v>
      </c>
      <c r="E3138" s="74">
        <v>63.38</v>
      </c>
      <c r="F3138" s="74">
        <v>65.13</v>
      </c>
      <c r="G3138" s="75">
        <v>3135900</v>
      </c>
      <c r="H3138" s="74">
        <v>455.88</v>
      </c>
      <c r="I3138" s="81">
        <f t="shared" si="240"/>
        <v>6.999539382772916</v>
      </c>
      <c r="J3138" s="74">
        <f t="shared" si="241"/>
        <v>481.43</v>
      </c>
      <c r="K3138" s="74">
        <f t="shared" si="242"/>
        <v>493.89</v>
      </c>
      <c r="L3138" s="74">
        <f t="shared" si="243"/>
        <v>443.63</v>
      </c>
      <c r="M3138" s="74">
        <f t="shared" si="244"/>
        <v>455.88</v>
      </c>
      <c r="N3138" s="74"/>
    </row>
    <row r="3139" spans="1:14" x14ac:dyDescent="0.25">
      <c r="A3139">
        <v>3124</v>
      </c>
      <c r="B3139" s="225">
        <v>36958</v>
      </c>
      <c r="C3139" s="74">
        <v>73.5</v>
      </c>
      <c r="D3139" s="74">
        <v>74.53</v>
      </c>
      <c r="E3139" s="74">
        <v>70.88</v>
      </c>
      <c r="F3139" s="74">
        <v>71.63</v>
      </c>
      <c r="G3139" s="75">
        <v>2359400</v>
      </c>
      <c r="H3139" s="74">
        <v>501.39</v>
      </c>
      <c r="I3139" s="81">
        <f t="shared" si="240"/>
        <v>6.9997207873795899</v>
      </c>
      <c r="J3139" s="74">
        <f t="shared" si="241"/>
        <v>514.48</v>
      </c>
      <c r="K3139" s="74">
        <f t="shared" si="242"/>
        <v>521.69000000000005</v>
      </c>
      <c r="L3139" s="74">
        <f t="shared" si="243"/>
        <v>496.14</v>
      </c>
      <c r="M3139" s="74">
        <f t="shared" si="244"/>
        <v>501.39</v>
      </c>
      <c r="N3139" s="74"/>
    </row>
    <row r="3140" spans="1:14" x14ac:dyDescent="0.25">
      <c r="A3140">
        <v>3125</v>
      </c>
      <c r="B3140" s="225">
        <v>36957</v>
      </c>
      <c r="C3140" s="74">
        <v>77.94</v>
      </c>
      <c r="D3140" s="74">
        <v>78.25</v>
      </c>
      <c r="E3140" s="74">
        <v>74.38</v>
      </c>
      <c r="F3140" s="74">
        <v>75.31</v>
      </c>
      <c r="G3140" s="75">
        <v>2852000</v>
      </c>
      <c r="H3140" s="74">
        <v>527.20000000000005</v>
      </c>
      <c r="I3140" s="81">
        <f t="shared" si="240"/>
        <v>7.0003983534723151</v>
      </c>
      <c r="J3140" s="74">
        <f t="shared" si="241"/>
        <v>545.61</v>
      </c>
      <c r="K3140" s="74">
        <f t="shared" si="242"/>
        <v>547.78</v>
      </c>
      <c r="L3140" s="74">
        <f t="shared" si="243"/>
        <v>520.69000000000005</v>
      </c>
      <c r="M3140" s="74">
        <f t="shared" si="244"/>
        <v>527.20000000000005</v>
      </c>
      <c r="N3140" s="74"/>
    </row>
    <row r="3141" spans="1:14" x14ac:dyDescent="0.25">
      <c r="A3141">
        <v>3126</v>
      </c>
      <c r="B3141" s="225">
        <v>36956</v>
      </c>
      <c r="C3141" s="74">
        <v>73.44</v>
      </c>
      <c r="D3141" s="74">
        <v>77.11</v>
      </c>
      <c r="E3141" s="74">
        <v>73.25</v>
      </c>
      <c r="F3141" s="74">
        <v>74.75</v>
      </c>
      <c r="G3141" s="75">
        <v>3065100</v>
      </c>
      <c r="H3141" s="74">
        <v>523.26</v>
      </c>
      <c r="I3141" s="81">
        <f t="shared" si="240"/>
        <v>7.000133779264214</v>
      </c>
      <c r="J3141" s="74">
        <f t="shared" si="241"/>
        <v>514.09</v>
      </c>
      <c r="K3141" s="74">
        <f t="shared" si="242"/>
        <v>539.78</v>
      </c>
      <c r="L3141" s="74">
        <f t="shared" si="243"/>
        <v>512.76</v>
      </c>
      <c r="M3141" s="74">
        <f t="shared" si="244"/>
        <v>523.26</v>
      </c>
      <c r="N3141" s="74"/>
    </row>
    <row r="3142" spans="1:14" x14ac:dyDescent="0.25">
      <c r="A3142">
        <v>3127</v>
      </c>
      <c r="B3142" s="225">
        <v>36955</v>
      </c>
      <c r="C3142" s="74">
        <v>68.599999999999994</v>
      </c>
      <c r="D3142" s="74">
        <v>70.19</v>
      </c>
      <c r="E3142" s="74">
        <v>66.38</v>
      </c>
      <c r="F3142" s="74">
        <v>69.88</v>
      </c>
      <c r="G3142" s="75">
        <v>2454900</v>
      </c>
      <c r="H3142" s="74">
        <v>489.13</v>
      </c>
      <c r="I3142" s="81">
        <f t="shared" si="240"/>
        <v>6.9995706926159134</v>
      </c>
      <c r="J3142" s="74">
        <f t="shared" si="241"/>
        <v>480.17</v>
      </c>
      <c r="K3142" s="74">
        <f t="shared" si="242"/>
        <v>491.3</v>
      </c>
      <c r="L3142" s="74">
        <f t="shared" si="243"/>
        <v>464.63</v>
      </c>
      <c r="M3142" s="74">
        <f t="shared" si="244"/>
        <v>489.13</v>
      </c>
      <c r="N3142" s="74"/>
    </row>
    <row r="3143" spans="1:14" x14ac:dyDescent="0.25">
      <c r="A3143">
        <v>3128</v>
      </c>
      <c r="B3143" s="225">
        <v>36952</v>
      </c>
      <c r="C3143" s="74">
        <v>71.13</v>
      </c>
      <c r="D3143" s="74">
        <v>75.69</v>
      </c>
      <c r="E3143" s="74">
        <v>65.88</v>
      </c>
      <c r="F3143" s="74">
        <v>66.19</v>
      </c>
      <c r="G3143" s="75">
        <v>3898600</v>
      </c>
      <c r="H3143" s="74">
        <v>463.32</v>
      </c>
      <c r="I3143" s="81">
        <f t="shared" si="240"/>
        <v>6.9998489197764018</v>
      </c>
      <c r="J3143" s="74">
        <f t="shared" si="241"/>
        <v>497.9</v>
      </c>
      <c r="K3143" s="74">
        <f t="shared" si="242"/>
        <v>529.82000000000005</v>
      </c>
      <c r="L3143" s="74">
        <f t="shared" si="243"/>
        <v>461.15</v>
      </c>
      <c r="M3143" s="74">
        <f t="shared" si="244"/>
        <v>463.32</v>
      </c>
      <c r="N3143" s="74"/>
    </row>
    <row r="3144" spans="1:14" x14ac:dyDescent="0.25">
      <c r="A3144">
        <v>3129</v>
      </c>
      <c r="B3144" s="225">
        <v>36951</v>
      </c>
      <c r="C3144" s="74">
        <v>65.5</v>
      </c>
      <c r="D3144" s="74">
        <v>74.25</v>
      </c>
      <c r="E3144" s="74">
        <v>63.5</v>
      </c>
      <c r="F3144" s="74">
        <v>74</v>
      </c>
      <c r="G3144" s="75">
        <v>3613900</v>
      </c>
      <c r="H3144" s="74">
        <v>518.01</v>
      </c>
      <c r="I3144" s="81">
        <f t="shared" si="240"/>
        <v>7.0001351351351353</v>
      </c>
      <c r="J3144" s="74">
        <f t="shared" si="241"/>
        <v>458.51</v>
      </c>
      <c r="K3144" s="74">
        <f t="shared" si="242"/>
        <v>519.76</v>
      </c>
      <c r="L3144" s="74">
        <f t="shared" si="243"/>
        <v>444.51</v>
      </c>
      <c r="M3144" s="74">
        <f t="shared" si="244"/>
        <v>518.01</v>
      </c>
      <c r="N3144" s="74"/>
    </row>
    <row r="3145" spans="1:14" x14ac:dyDescent="0.25">
      <c r="A3145">
        <v>3130</v>
      </c>
      <c r="B3145" s="225">
        <v>36950</v>
      </c>
      <c r="C3145" s="74">
        <v>70.94</v>
      </c>
      <c r="D3145" s="74">
        <v>73.63</v>
      </c>
      <c r="E3145" s="74">
        <v>64.75</v>
      </c>
      <c r="F3145" s="74">
        <v>67.19</v>
      </c>
      <c r="G3145" s="75">
        <v>3955200</v>
      </c>
      <c r="H3145" s="74">
        <v>470.32</v>
      </c>
      <c r="I3145" s="81">
        <f t="shared" si="240"/>
        <v>6.9998511683286209</v>
      </c>
      <c r="J3145" s="74">
        <f t="shared" si="241"/>
        <v>496.57</v>
      </c>
      <c r="K3145" s="74">
        <f t="shared" si="242"/>
        <v>515.4</v>
      </c>
      <c r="L3145" s="74">
        <f t="shared" si="243"/>
        <v>453.24</v>
      </c>
      <c r="M3145" s="74">
        <f t="shared" si="244"/>
        <v>470.32</v>
      </c>
      <c r="N3145" s="74"/>
    </row>
    <row r="3146" spans="1:14" x14ac:dyDescent="0.25">
      <c r="A3146">
        <v>3131</v>
      </c>
      <c r="B3146" s="225">
        <v>36949</v>
      </c>
      <c r="C3146" s="74">
        <v>75.94</v>
      </c>
      <c r="D3146" s="74">
        <v>77.06</v>
      </c>
      <c r="E3146" s="74">
        <v>69.5</v>
      </c>
      <c r="F3146" s="74">
        <v>69.75</v>
      </c>
      <c r="G3146" s="75">
        <v>2361000</v>
      </c>
      <c r="H3146" s="74">
        <v>488.26</v>
      </c>
      <c r="I3146" s="81">
        <f t="shared" si="240"/>
        <v>7.0001433691756274</v>
      </c>
      <c r="J3146" s="74">
        <f t="shared" si="241"/>
        <v>531.59</v>
      </c>
      <c r="K3146" s="74">
        <f t="shared" si="242"/>
        <v>539.42999999999995</v>
      </c>
      <c r="L3146" s="74">
        <f t="shared" si="243"/>
        <v>486.51</v>
      </c>
      <c r="M3146" s="74">
        <f t="shared" si="244"/>
        <v>488.26</v>
      </c>
      <c r="N3146" s="74"/>
    </row>
    <row r="3147" spans="1:14" x14ac:dyDescent="0.25">
      <c r="A3147">
        <v>3132</v>
      </c>
      <c r="B3147" s="225">
        <v>36948</v>
      </c>
      <c r="C3147" s="74">
        <v>76.13</v>
      </c>
      <c r="D3147" s="74">
        <v>77.75</v>
      </c>
      <c r="E3147" s="74">
        <v>71.56</v>
      </c>
      <c r="F3147" s="74">
        <v>77.25</v>
      </c>
      <c r="G3147" s="75">
        <v>2558900</v>
      </c>
      <c r="H3147" s="74">
        <v>540.76</v>
      </c>
      <c r="I3147" s="81">
        <f t="shared" si="240"/>
        <v>7.0001294498381874</v>
      </c>
      <c r="J3147" s="74">
        <f t="shared" si="241"/>
        <v>532.91999999999996</v>
      </c>
      <c r="K3147" s="74">
        <f t="shared" si="242"/>
        <v>544.26</v>
      </c>
      <c r="L3147" s="74">
        <f t="shared" si="243"/>
        <v>500.93</v>
      </c>
      <c r="M3147" s="74">
        <f t="shared" si="244"/>
        <v>540.76</v>
      </c>
      <c r="N3147" s="74"/>
    </row>
    <row r="3148" spans="1:14" x14ac:dyDescent="0.25">
      <c r="A3148">
        <v>3133</v>
      </c>
      <c r="B3148" s="225">
        <v>36945</v>
      </c>
      <c r="C3148" s="74">
        <v>68.72</v>
      </c>
      <c r="D3148" s="74">
        <v>75.44</v>
      </c>
      <c r="E3148" s="74">
        <v>66.69</v>
      </c>
      <c r="F3148" s="74">
        <v>74.5</v>
      </c>
      <c r="G3148" s="75">
        <v>3382400</v>
      </c>
      <c r="H3148" s="74">
        <v>521.51</v>
      </c>
      <c r="I3148" s="81">
        <f t="shared" si="240"/>
        <v>7.0001342281879193</v>
      </c>
      <c r="J3148" s="74">
        <f t="shared" si="241"/>
        <v>481.05</v>
      </c>
      <c r="K3148" s="74">
        <f t="shared" si="242"/>
        <v>528.09</v>
      </c>
      <c r="L3148" s="74">
        <f t="shared" si="243"/>
        <v>466.84</v>
      </c>
      <c r="M3148" s="74">
        <f t="shared" si="244"/>
        <v>521.51</v>
      </c>
      <c r="N3148" s="74"/>
    </row>
    <row r="3149" spans="1:14" x14ac:dyDescent="0.25">
      <c r="A3149">
        <v>3134</v>
      </c>
      <c r="B3149" s="225">
        <v>36944</v>
      </c>
      <c r="C3149" s="74">
        <v>71.38</v>
      </c>
      <c r="D3149" s="74">
        <v>73.88</v>
      </c>
      <c r="E3149" s="74">
        <v>65.75</v>
      </c>
      <c r="F3149" s="74">
        <v>69.13</v>
      </c>
      <c r="G3149" s="75">
        <v>4405000</v>
      </c>
      <c r="H3149" s="74">
        <v>483.88</v>
      </c>
      <c r="I3149" s="81">
        <f t="shared" si="240"/>
        <v>6.9995660350065103</v>
      </c>
      <c r="J3149" s="74">
        <f t="shared" si="241"/>
        <v>499.63</v>
      </c>
      <c r="K3149" s="74">
        <f t="shared" si="242"/>
        <v>517.13</v>
      </c>
      <c r="L3149" s="74">
        <f t="shared" si="243"/>
        <v>460.22</v>
      </c>
      <c r="M3149" s="74">
        <f t="shared" si="244"/>
        <v>483.88</v>
      </c>
      <c r="N3149" s="74"/>
    </row>
    <row r="3150" spans="1:14" x14ac:dyDescent="0.25">
      <c r="A3150">
        <v>3135</v>
      </c>
      <c r="B3150" s="225">
        <v>36943</v>
      </c>
      <c r="C3150" s="74">
        <v>74.38</v>
      </c>
      <c r="D3150" s="74">
        <v>78.5</v>
      </c>
      <c r="E3150" s="74">
        <v>70.25</v>
      </c>
      <c r="F3150" s="74">
        <v>71.63</v>
      </c>
      <c r="G3150" s="75">
        <v>3265100</v>
      </c>
      <c r="H3150" s="74">
        <v>501.39</v>
      </c>
      <c r="I3150" s="81">
        <f t="shared" si="240"/>
        <v>6.9997207873795899</v>
      </c>
      <c r="J3150" s="74">
        <f t="shared" si="241"/>
        <v>520.64</v>
      </c>
      <c r="K3150" s="74">
        <f t="shared" si="242"/>
        <v>549.48</v>
      </c>
      <c r="L3150" s="74">
        <f t="shared" si="243"/>
        <v>491.73</v>
      </c>
      <c r="M3150" s="74">
        <f t="shared" si="244"/>
        <v>501.39</v>
      </c>
      <c r="N3150" s="74"/>
    </row>
    <row r="3151" spans="1:14" x14ac:dyDescent="0.25">
      <c r="A3151">
        <v>3136</v>
      </c>
      <c r="B3151" s="225">
        <v>36942</v>
      </c>
      <c r="C3151" s="74">
        <v>84.13</v>
      </c>
      <c r="D3151" s="74">
        <v>84.25</v>
      </c>
      <c r="E3151" s="74">
        <v>74.75</v>
      </c>
      <c r="F3151" s="74">
        <v>77.31</v>
      </c>
      <c r="G3151" s="75">
        <v>3292100</v>
      </c>
      <c r="H3151" s="74">
        <v>541.20000000000005</v>
      </c>
      <c r="I3151" s="81">
        <f t="shared" si="240"/>
        <v>7.0003880481179674</v>
      </c>
      <c r="J3151" s="74">
        <f t="shared" si="241"/>
        <v>588.94000000000005</v>
      </c>
      <c r="K3151" s="74">
        <f t="shared" si="242"/>
        <v>589.78</v>
      </c>
      <c r="L3151" s="74">
        <f t="shared" si="243"/>
        <v>523.28</v>
      </c>
      <c r="M3151" s="74">
        <f t="shared" si="244"/>
        <v>541.20000000000005</v>
      </c>
      <c r="N3151" s="74"/>
    </row>
    <row r="3152" spans="1:14" x14ac:dyDescent="0.25">
      <c r="A3152">
        <v>3137</v>
      </c>
      <c r="B3152" s="225">
        <v>36938</v>
      </c>
      <c r="C3152" s="74">
        <v>84.63</v>
      </c>
      <c r="D3152" s="74">
        <v>88.13</v>
      </c>
      <c r="E3152" s="74">
        <v>81.75</v>
      </c>
      <c r="F3152" s="74">
        <v>82.63</v>
      </c>
      <c r="G3152" s="75">
        <v>3767400</v>
      </c>
      <c r="H3152" s="74">
        <v>578.39</v>
      </c>
      <c r="I3152" s="81">
        <f t="shared" si="240"/>
        <v>6.9997579571584172</v>
      </c>
      <c r="J3152" s="74">
        <f t="shared" si="241"/>
        <v>592.39</v>
      </c>
      <c r="K3152" s="74">
        <f t="shared" si="242"/>
        <v>616.89</v>
      </c>
      <c r="L3152" s="74">
        <f t="shared" si="243"/>
        <v>572.23</v>
      </c>
      <c r="M3152" s="74">
        <f t="shared" si="244"/>
        <v>578.39</v>
      </c>
      <c r="N3152" s="74"/>
    </row>
    <row r="3153" spans="1:14" x14ac:dyDescent="0.25">
      <c r="A3153">
        <v>3138</v>
      </c>
      <c r="B3153" s="225">
        <v>36937</v>
      </c>
      <c r="C3153" s="74">
        <v>85.63</v>
      </c>
      <c r="D3153" s="74">
        <v>94</v>
      </c>
      <c r="E3153" s="74">
        <v>85.38</v>
      </c>
      <c r="F3153" s="74">
        <v>89</v>
      </c>
      <c r="G3153" s="75">
        <v>5994500</v>
      </c>
      <c r="H3153" s="74">
        <v>623.01</v>
      </c>
      <c r="I3153" s="81">
        <f t="shared" ref="I3153:I3216" si="245">H3153/F3153</f>
        <v>7.0001123595505614</v>
      </c>
      <c r="J3153" s="74">
        <f t="shared" ref="J3153:J3216" si="246">ROUND($I3153*C3153,2)</f>
        <v>599.41999999999996</v>
      </c>
      <c r="K3153" s="74">
        <f t="shared" ref="K3153:K3216" si="247">ROUND($I3153*D3153,2)</f>
        <v>658.01</v>
      </c>
      <c r="L3153" s="74">
        <f t="shared" ref="L3153:L3216" si="248">ROUND($I3153*E3153,2)</f>
        <v>597.66999999999996</v>
      </c>
      <c r="M3153" s="74">
        <f t="shared" ref="M3153:M3216" si="249">ROUND($I3153*F3153,2)</f>
        <v>623.01</v>
      </c>
      <c r="N3153" s="74"/>
    </row>
    <row r="3154" spans="1:14" x14ac:dyDescent="0.25">
      <c r="A3154">
        <v>3139</v>
      </c>
      <c r="B3154" s="225">
        <v>36936</v>
      </c>
      <c r="C3154" s="74">
        <v>69.25</v>
      </c>
      <c r="D3154" s="74">
        <v>77.489999999999995</v>
      </c>
      <c r="E3154" s="74">
        <v>68.88</v>
      </c>
      <c r="F3154" s="74">
        <v>76.81</v>
      </c>
      <c r="G3154" s="75">
        <v>2789200</v>
      </c>
      <c r="H3154" s="74">
        <v>537.70000000000005</v>
      </c>
      <c r="I3154" s="81">
        <f t="shared" si="245"/>
        <v>7.0003905741439922</v>
      </c>
      <c r="J3154" s="74">
        <f t="shared" si="246"/>
        <v>484.78</v>
      </c>
      <c r="K3154" s="74">
        <f t="shared" si="247"/>
        <v>542.46</v>
      </c>
      <c r="L3154" s="74">
        <f t="shared" si="248"/>
        <v>482.19</v>
      </c>
      <c r="M3154" s="74">
        <f t="shared" si="249"/>
        <v>537.70000000000005</v>
      </c>
      <c r="N3154" s="74"/>
    </row>
    <row r="3155" spans="1:14" x14ac:dyDescent="0.25">
      <c r="A3155">
        <v>3140</v>
      </c>
      <c r="B3155" s="225">
        <v>36935</v>
      </c>
      <c r="C3155" s="74">
        <v>76.599999999999994</v>
      </c>
      <c r="D3155" s="74">
        <v>79.81</v>
      </c>
      <c r="E3155" s="74">
        <v>69</v>
      </c>
      <c r="F3155" s="74">
        <v>69.19</v>
      </c>
      <c r="G3155" s="75">
        <v>2595300</v>
      </c>
      <c r="H3155" s="74">
        <v>484.32</v>
      </c>
      <c r="I3155" s="81">
        <f t="shared" si="245"/>
        <v>6.9998554704437055</v>
      </c>
      <c r="J3155" s="74">
        <f t="shared" si="246"/>
        <v>536.19000000000005</v>
      </c>
      <c r="K3155" s="74">
        <f t="shared" si="247"/>
        <v>558.66</v>
      </c>
      <c r="L3155" s="74">
        <f t="shared" si="248"/>
        <v>482.99</v>
      </c>
      <c r="M3155" s="74">
        <f t="shared" si="249"/>
        <v>484.32</v>
      </c>
      <c r="N3155" s="74"/>
    </row>
    <row r="3156" spans="1:14" x14ac:dyDescent="0.25">
      <c r="A3156">
        <v>3141</v>
      </c>
      <c r="B3156" s="225">
        <v>36934</v>
      </c>
      <c r="C3156" s="74">
        <v>76</v>
      </c>
      <c r="D3156" s="74">
        <v>77</v>
      </c>
      <c r="E3156" s="74">
        <v>70.25</v>
      </c>
      <c r="F3156" s="74">
        <v>73.63</v>
      </c>
      <c r="G3156" s="75">
        <v>2625000</v>
      </c>
      <c r="H3156" s="74">
        <v>515.39</v>
      </c>
      <c r="I3156" s="81">
        <f t="shared" si="245"/>
        <v>6.9997283715876684</v>
      </c>
      <c r="J3156" s="74">
        <f t="shared" si="246"/>
        <v>531.98</v>
      </c>
      <c r="K3156" s="74">
        <f t="shared" si="247"/>
        <v>538.98</v>
      </c>
      <c r="L3156" s="74">
        <f t="shared" si="248"/>
        <v>491.73</v>
      </c>
      <c r="M3156" s="74">
        <f t="shared" si="249"/>
        <v>515.39</v>
      </c>
      <c r="N3156" s="74"/>
    </row>
    <row r="3157" spans="1:14" x14ac:dyDescent="0.25">
      <c r="A3157">
        <v>3142</v>
      </c>
      <c r="B3157" s="225">
        <v>36931</v>
      </c>
      <c r="C3157" s="74">
        <v>82.03</v>
      </c>
      <c r="D3157" s="74">
        <v>82.56</v>
      </c>
      <c r="E3157" s="74">
        <v>78.88</v>
      </c>
      <c r="F3157" s="74">
        <v>79.88</v>
      </c>
      <c r="G3157" s="75">
        <v>1346000</v>
      </c>
      <c r="H3157" s="74">
        <v>559.14</v>
      </c>
      <c r="I3157" s="81">
        <f t="shared" si="245"/>
        <v>6.9997496244366548</v>
      </c>
      <c r="J3157" s="74">
        <f t="shared" si="246"/>
        <v>574.19000000000005</v>
      </c>
      <c r="K3157" s="74">
        <f t="shared" si="247"/>
        <v>577.9</v>
      </c>
      <c r="L3157" s="74">
        <f t="shared" si="248"/>
        <v>552.14</v>
      </c>
      <c r="M3157" s="74">
        <f t="shared" si="249"/>
        <v>559.14</v>
      </c>
      <c r="N3157" s="74"/>
    </row>
    <row r="3158" spans="1:14" x14ac:dyDescent="0.25">
      <c r="A3158">
        <v>3143</v>
      </c>
      <c r="B3158" s="225">
        <v>36930</v>
      </c>
      <c r="C3158" s="74">
        <v>82.56</v>
      </c>
      <c r="D3158" s="74">
        <v>85.75</v>
      </c>
      <c r="E3158" s="74">
        <v>79.44</v>
      </c>
      <c r="F3158" s="74">
        <v>82.94</v>
      </c>
      <c r="G3158" s="75">
        <v>2834600</v>
      </c>
      <c r="H3158" s="74">
        <v>580.57000000000005</v>
      </c>
      <c r="I3158" s="81">
        <f t="shared" si="245"/>
        <v>6.9998794309139143</v>
      </c>
      <c r="J3158" s="74">
        <f t="shared" si="246"/>
        <v>577.91</v>
      </c>
      <c r="K3158" s="74">
        <f t="shared" si="247"/>
        <v>600.24</v>
      </c>
      <c r="L3158" s="74">
        <f t="shared" si="248"/>
        <v>556.07000000000005</v>
      </c>
      <c r="M3158" s="74">
        <f t="shared" si="249"/>
        <v>580.57000000000005</v>
      </c>
      <c r="N3158" s="74"/>
    </row>
    <row r="3159" spans="1:14" x14ac:dyDescent="0.25">
      <c r="A3159">
        <v>3144</v>
      </c>
      <c r="B3159" s="225">
        <v>36929</v>
      </c>
      <c r="C3159" s="74">
        <v>81</v>
      </c>
      <c r="D3159" s="74">
        <v>83.63</v>
      </c>
      <c r="E3159" s="74">
        <v>77.5</v>
      </c>
      <c r="F3159" s="74">
        <v>81.88</v>
      </c>
      <c r="G3159" s="75">
        <v>2717700</v>
      </c>
      <c r="H3159" s="74">
        <v>573.14</v>
      </c>
      <c r="I3159" s="81">
        <f t="shared" si="245"/>
        <v>6.9997557401074744</v>
      </c>
      <c r="J3159" s="74">
        <f t="shared" si="246"/>
        <v>566.98</v>
      </c>
      <c r="K3159" s="74">
        <f t="shared" si="247"/>
        <v>585.39</v>
      </c>
      <c r="L3159" s="74">
        <f t="shared" si="248"/>
        <v>542.48</v>
      </c>
      <c r="M3159" s="74">
        <f t="shared" si="249"/>
        <v>573.14</v>
      </c>
      <c r="N3159" s="74"/>
    </row>
    <row r="3160" spans="1:14" x14ac:dyDescent="0.25">
      <c r="A3160">
        <v>3145</v>
      </c>
      <c r="B3160" s="225">
        <v>36928</v>
      </c>
      <c r="C3160" s="74">
        <v>83.56</v>
      </c>
      <c r="D3160" s="74">
        <v>84.19</v>
      </c>
      <c r="E3160" s="74">
        <v>82</v>
      </c>
      <c r="F3160" s="74">
        <v>82.69</v>
      </c>
      <c r="G3160" s="75">
        <v>2787800</v>
      </c>
      <c r="H3160" s="74">
        <v>578.82000000000005</v>
      </c>
      <c r="I3160" s="81">
        <f t="shared" si="245"/>
        <v>6.999879066392551</v>
      </c>
      <c r="J3160" s="74">
        <f t="shared" si="246"/>
        <v>584.91</v>
      </c>
      <c r="K3160" s="74">
        <f t="shared" si="247"/>
        <v>589.32000000000005</v>
      </c>
      <c r="L3160" s="74">
        <f t="shared" si="248"/>
        <v>573.99</v>
      </c>
      <c r="M3160" s="74">
        <f t="shared" si="249"/>
        <v>578.82000000000005</v>
      </c>
      <c r="N3160" s="74"/>
    </row>
    <row r="3161" spans="1:14" x14ac:dyDescent="0.25">
      <c r="A3161">
        <v>3146</v>
      </c>
      <c r="B3161" s="225">
        <v>36927</v>
      </c>
      <c r="C3161" s="74">
        <v>82.5</v>
      </c>
      <c r="D3161" s="74">
        <v>85.63</v>
      </c>
      <c r="E3161" s="74">
        <v>80.25</v>
      </c>
      <c r="F3161" s="74">
        <v>84.5</v>
      </c>
      <c r="G3161" s="75">
        <v>1369700</v>
      </c>
      <c r="H3161" s="74">
        <v>591.51</v>
      </c>
      <c r="I3161" s="81">
        <f t="shared" si="245"/>
        <v>7.0001183431952665</v>
      </c>
      <c r="J3161" s="74">
        <f t="shared" si="246"/>
        <v>577.51</v>
      </c>
      <c r="K3161" s="74">
        <f t="shared" si="247"/>
        <v>599.41999999999996</v>
      </c>
      <c r="L3161" s="74">
        <f t="shared" si="248"/>
        <v>561.76</v>
      </c>
      <c r="M3161" s="74">
        <f t="shared" si="249"/>
        <v>591.51</v>
      </c>
      <c r="N3161" s="74"/>
    </row>
    <row r="3162" spans="1:14" x14ac:dyDescent="0.25">
      <c r="A3162">
        <v>3147</v>
      </c>
      <c r="B3162" s="225">
        <v>36924</v>
      </c>
      <c r="C3162" s="74">
        <v>87.31</v>
      </c>
      <c r="D3162" s="74">
        <v>88.31</v>
      </c>
      <c r="E3162" s="74">
        <v>83.5</v>
      </c>
      <c r="F3162" s="74">
        <v>83.75</v>
      </c>
      <c r="G3162" s="75">
        <v>1502600</v>
      </c>
      <c r="H3162" s="74">
        <v>586.26</v>
      </c>
      <c r="I3162" s="81">
        <f t="shared" si="245"/>
        <v>7.0001194029850744</v>
      </c>
      <c r="J3162" s="74">
        <f t="shared" si="246"/>
        <v>611.17999999999995</v>
      </c>
      <c r="K3162" s="74">
        <f t="shared" si="247"/>
        <v>618.17999999999995</v>
      </c>
      <c r="L3162" s="74">
        <f t="shared" si="248"/>
        <v>584.51</v>
      </c>
      <c r="M3162" s="74">
        <f t="shared" si="249"/>
        <v>586.26</v>
      </c>
      <c r="N3162" s="74"/>
    </row>
    <row r="3163" spans="1:14" x14ac:dyDescent="0.25">
      <c r="A3163">
        <v>3148</v>
      </c>
      <c r="B3163" s="225">
        <v>36923</v>
      </c>
      <c r="C3163" s="74">
        <v>91.25</v>
      </c>
      <c r="D3163" s="74">
        <v>92.63</v>
      </c>
      <c r="E3163" s="74">
        <v>85.75</v>
      </c>
      <c r="F3163" s="74">
        <v>88.19</v>
      </c>
      <c r="G3163" s="75">
        <v>2006000</v>
      </c>
      <c r="H3163" s="74">
        <v>617.32000000000005</v>
      </c>
      <c r="I3163" s="81">
        <f t="shared" si="245"/>
        <v>6.9998866084590095</v>
      </c>
      <c r="J3163" s="74">
        <f t="shared" si="246"/>
        <v>638.74</v>
      </c>
      <c r="K3163" s="74">
        <f t="shared" si="247"/>
        <v>648.4</v>
      </c>
      <c r="L3163" s="74">
        <f t="shared" si="248"/>
        <v>600.24</v>
      </c>
      <c r="M3163" s="74">
        <f t="shared" si="249"/>
        <v>617.32000000000005</v>
      </c>
      <c r="N3163" s="74"/>
    </row>
    <row r="3164" spans="1:14" x14ac:dyDescent="0.25">
      <c r="A3164">
        <v>3149</v>
      </c>
      <c r="B3164" s="225">
        <v>36922</v>
      </c>
      <c r="C3164" s="74">
        <v>99.1</v>
      </c>
      <c r="D3164" s="74">
        <v>102.81</v>
      </c>
      <c r="E3164" s="74">
        <v>89.75</v>
      </c>
      <c r="F3164" s="74">
        <v>90.06</v>
      </c>
      <c r="G3164" s="75">
        <v>1973500</v>
      </c>
      <c r="H3164" s="74">
        <v>630.45000000000005</v>
      </c>
      <c r="I3164" s="81">
        <f t="shared" si="245"/>
        <v>7.0003331112591605</v>
      </c>
      <c r="J3164" s="74">
        <f t="shared" si="246"/>
        <v>693.73</v>
      </c>
      <c r="K3164" s="74">
        <f t="shared" si="247"/>
        <v>719.7</v>
      </c>
      <c r="L3164" s="74">
        <f t="shared" si="248"/>
        <v>628.28</v>
      </c>
      <c r="M3164" s="74">
        <f t="shared" si="249"/>
        <v>630.45000000000005</v>
      </c>
      <c r="N3164" s="74"/>
    </row>
    <row r="3165" spans="1:14" x14ac:dyDescent="0.25">
      <c r="A3165">
        <v>3150</v>
      </c>
      <c r="B3165" s="225">
        <v>36921</v>
      </c>
      <c r="C3165" s="74">
        <v>94.5</v>
      </c>
      <c r="D3165" s="74">
        <v>99.25</v>
      </c>
      <c r="E3165" s="74">
        <v>93.25</v>
      </c>
      <c r="F3165" s="74">
        <v>98</v>
      </c>
      <c r="G3165" s="75">
        <v>1399300</v>
      </c>
      <c r="H3165" s="74">
        <v>686.01</v>
      </c>
      <c r="I3165" s="81">
        <f t="shared" si="245"/>
        <v>7.0001020408163264</v>
      </c>
      <c r="J3165" s="74">
        <f t="shared" si="246"/>
        <v>661.51</v>
      </c>
      <c r="K3165" s="74">
        <f t="shared" si="247"/>
        <v>694.76</v>
      </c>
      <c r="L3165" s="74">
        <f t="shared" si="248"/>
        <v>652.76</v>
      </c>
      <c r="M3165" s="74">
        <f t="shared" si="249"/>
        <v>686.01</v>
      </c>
      <c r="N3165" s="74"/>
    </row>
    <row r="3166" spans="1:14" x14ac:dyDescent="0.25">
      <c r="A3166">
        <v>3151</v>
      </c>
      <c r="B3166" s="225">
        <v>36920</v>
      </c>
      <c r="C3166" s="74">
        <v>90.63</v>
      </c>
      <c r="D3166" s="74">
        <v>95.88</v>
      </c>
      <c r="E3166" s="74">
        <v>90.06</v>
      </c>
      <c r="F3166" s="74">
        <v>94.13</v>
      </c>
      <c r="G3166" s="75">
        <v>1233400</v>
      </c>
      <c r="H3166" s="74">
        <v>658.89</v>
      </c>
      <c r="I3166" s="81">
        <f t="shared" si="245"/>
        <v>6.9997875278869648</v>
      </c>
      <c r="J3166" s="74">
        <f t="shared" si="246"/>
        <v>634.39</v>
      </c>
      <c r="K3166" s="74">
        <f t="shared" si="247"/>
        <v>671.14</v>
      </c>
      <c r="L3166" s="74">
        <f t="shared" si="248"/>
        <v>630.4</v>
      </c>
      <c r="M3166" s="74">
        <f t="shared" si="249"/>
        <v>658.89</v>
      </c>
      <c r="N3166" s="74"/>
    </row>
    <row r="3167" spans="1:14" x14ac:dyDescent="0.25">
      <c r="A3167">
        <v>3152</v>
      </c>
      <c r="B3167" s="225">
        <v>36917</v>
      </c>
      <c r="C3167" s="74">
        <v>82.69</v>
      </c>
      <c r="D3167" s="74">
        <v>93</v>
      </c>
      <c r="E3167" s="74">
        <v>81.88</v>
      </c>
      <c r="F3167" s="74">
        <v>90.56</v>
      </c>
      <c r="G3167" s="75">
        <v>2243300</v>
      </c>
      <c r="H3167" s="74">
        <v>633.95000000000005</v>
      </c>
      <c r="I3167" s="81">
        <f t="shared" si="245"/>
        <v>7.0003312720848063</v>
      </c>
      <c r="J3167" s="74">
        <f t="shared" si="246"/>
        <v>578.86</v>
      </c>
      <c r="K3167" s="74">
        <f t="shared" si="247"/>
        <v>651.03</v>
      </c>
      <c r="L3167" s="74">
        <f t="shared" si="248"/>
        <v>573.19000000000005</v>
      </c>
      <c r="M3167" s="74">
        <f t="shared" si="249"/>
        <v>633.95000000000005</v>
      </c>
      <c r="N3167" s="74"/>
    </row>
    <row r="3168" spans="1:14" x14ac:dyDescent="0.25">
      <c r="A3168">
        <v>3153</v>
      </c>
      <c r="B3168" s="225">
        <v>36916</v>
      </c>
      <c r="C3168" s="74">
        <v>96.69</v>
      </c>
      <c r="D3168" s="74">
        <v>99.38</v>
      </c>
      <c r="E3168" s="74">
        <v>89.94</v>
      </c>
      <c r="F3168" s="74">
        <v>90.06</v>
      </c>
      <c r="G3168" s="75">
        <v>1983100</v>
      </c>
      <c r="H3168" s="74">
        <v>630.45000000000005</v>
      </c>
      <c r="I3168" s="81">
        <f t="shared" si="245"/>
        <v>7.0003331112591605</v>
      </c>
      <c r="J3168" s="74">
        <f t="shared" si="246"/>
        <v>676.86</v>
      </c>
      <c r="K3168" s="74">
        <f t="shared" si="247"/>
        <v>695.69</v>
      </c>
      <c r="L3168" s="74">
        <f t="shared" si="248"/>
        <v>629.61</v>
      </c>
      <c r="M3168" s="74">
        <f t="shared" si="249"/>
        <v>630.45000000000005</v>
      </c>
      <c r="N3168" s="74"/>
    </row>
    <row r="3169" spans="1:14" x14ac:dyDescent="0.25">
      <c r="A3169">
        <v>3154</v>
      </c>
      <c r="B3169" s="225">
        <v>36915</v>
      </c>
      <c r="C3169" s="74">
        <v>102.13</v>
      </c>
      <c r="D3169" s="74">
        <v>108</v>
      </c>
      <c r="E3169" s="74">
        <v>100.13</v>
      </c>
      <c r="F3169" s="74">
        <v>102</v>
      </c>
      <c r="G3169" s="75">
        <v>1414200</v>
      </c>
      <c r="H3169" s="74">
        <v>714.01</v>
      </c>
      <c r="I3169" s="81">
        <f t="shared" si="245"/>
        <v>7.0000980392156862</v>
      </c>
      <c r="J3169" s="74">
        <f t="shared" si="246"/>
        <v>714.92</v>
      </c>
      <c r="K3169" s="74">
        <f t="shared" si="247"/>
        <v>756.01</v>
      </c>
      <c r="L3169" s="74">
        <f t="shared" si="248"/>
        <v>700.92</v>
      </c>
      <c r="M3169" s="74">
        <f t="shared" si="249"/>
        <v>714.01</v>
      </c>
      <c r="N3169" s="74"/>
    </row>
    <row r="3170" spans="1:14" x14ac:dyDescent="0.25">
      <c r="A3170">
        <v>3155</v>
      </c>
      <c r="B3170" s="225">
        <v>36914</v>
      </c>
      <c r="C3170" s="74">
        <v>100.5</v>
      </c>
      <c r="D3170" s="74">
        <v>103.5</v>
      </c>
      <c r="E3170" s="74">
        <v>98.75</v>
      </c>
      <c r="F3170" s="74">
        <v>102.67</v>
      </c>
      <c r="G3170" s="75">
        <v>1357800</v>
      </c>
      <c r="H3170" s="74">
        <v>718.72</v>
      </c>
      <c r="I3170" s="81">
        <f t="shared" si="245"/>
        <v>7.0002921983052504</v>
      </c>
      <c r="J3170" s="74">
        <f t="shared" si="246"/>
        <v>703.53</v>
      </c>
      <c r="K3170" s="74">
        <f t="shared" si="247"/>
        <v>724.53</v>
      </c>
      <c r="L3170" s="74">
        <f t="shared" si="248"/>
        <v>691.28</v>
      </c>
      <c r="M3170" s="74">
        <f t="shared" si="249"/>
        <v>718.72</v>
      </c>
      <c r="N3170" s="74"/>
    </row>
    <row r="3171" spans="1:14" x14ac:dyDescent="0.25">
      <c r="A3171">
        <v>3156</v>
      </c>
      <c r="B3171" s="225">
        <v>36913</v>
      </c>
      <c r="C3171" s="74">
        <v>102.69</v>
      </c>
      <c r="D3171" s="74">
        <v>104.13</v>
      </c>
      <c r="E3171" s="74">
        <v>98.5</v>
      </c>
      <c r="F3171" s="74">
        <v>100.88</v>
      </c>
      <c r="G3171" s="75">
        <v>1697700</v>
      </c>
      <c r="H3171" s="74">
        <v>706.14</v>
      </c>
      <c r="I3171" s="81">
        <f t="shared" si="245"/>
        <v>6.9998017446471055</v>
      </c>
      <c r="J3171" s="74">
        <f t="shared" si="246"/>
        <v>718.81</v>
      </c>
      <c r="K3171" s="74">
        <f t="shared" si="247"/>
        <v>728.89</v>
      </c>
      <c r="L3171" s="74">
        <f t="shared" si="248"/>
        <v>689.48</v>
      </c>
      <c r="M3171" s="74">
        <f t="shared" si="249"/>
        <v>706.14</v>
      </c>
      <c r="N3171" s="74"/>
    </row>
    <row r="3172" spans="1:14" x14ac:dyDescent="0.25">
      <c r="A3172">
        <v>3157</v>
      </c>
      <c r="B3172" s="225">
        <v>36910</v>
      </c>
      <c r="C3172" s="74">
        <v>105.17</v>
      </c>
      <c r="D3172" s="74">
        <v>106</v>
      </c>
      <c r="E3172" s="74">
        <v>100</v>
      </c>
      <c r="F3172" s="74">
        <v>104.81</v>
      </c>
      <c r="G3172" s="75">
        <v>2116500</v>
      </c>
      <c r="H3172" s="74">
        <v>733.7</v>
      </c>
      <c r="I3172" s="81">
        <f t="shared" si="245"/>
        <v>7.0002862322297492</v>
      </c>
      <c r="J3172" s="74">
        <f t="shared" si="246"/>
        <v>736.22</v>
      </c>
      <c r="K3172" s="74">
        <f t="shared" si="247"/>
        <v>742.03</v>
      </c>
      <c r="L3172" s="74">
        <f t="shared" si="248"/>
        <v>700.03</v>
      </c>
      <c r="M3172" s="74">
        <f t="shared" si="249"/>
        <v>733.7</v>
      </c>
      <c r="N3172" s="74"/>
    </row>
    <row r="3173" spans="1:14" x14ac:dyDescent="0.25">
      <c r="A3173">
        <v>3158</v>
      </c>
      <c r="B3173" s="225">
        <v>36909</v>
      </c>
      <c r="C3173" s="74">
        <v>96.94</v>
      </c>
      <c r="D3173" s="74">
        <v>102.5</v>
      </c>
      <c r="E3173" s="74">
        <v>92</v>
      </c>
      <c r="F3173" s="74">
        <v>102.44</v>
      </c>
      <c r="G3173" s="75">
        <v>2401100</v>
      </c>
      <c r="H3173" s="74">
        <v>717.08</v>
      </c>
      <c r="I3173" s="81">
        <f t="shared" si="245"/>
        <v>7.0000000000000009</v>
      </c>
      <c r="J3173" s="74">
        <f t="shared" si="246"/>
        <v>678.58</v>
      </c>
      <c r="K3173" s="74">
        <f t="shared" si="247"/>
        <v>717.5</v>
      </c>
      <c r="L3173" s="74">
        <f t="shared" si="248"/>
        <v>644</v>
      </c>
      <c r="M3173" s="74">
        <f t="shared" si="249"/>
        <v>717.08</v>
      </c>
      <c r="N3173" s="74"/>
    </row>
    <row r="3174" spans="1:14" x14ac:dyDescent="0.25">
      <c r="A3174">
        <v>3159</v>
      </c>
      <c r="B3174" s="225">
        <v>36908</v>
      </c>
      <c r="C3174" s="74">
        <v>98.81</v>
      </c>
      <c r="D3174" s="74">
        <v>100.25</v>
      </c>
      <c r="E3174" s="74">
        <v>96.25</v>
      </c>
      <c r="F3174" s="74">
        <v>97.06</v>
      </c>
      <c r="G3174" s="75">
        <v>2036800</v>
      </c>
      <c r="H3174" s="74">
        <v>679.45</v>
      </c>
      <c r="I3174" s="81">
        <f t="shared" si="245"/>
        <v>7.0003090871625799</v>
      </c>
      <c r="J3174" s="74">
        <f t="shared" si="246"/>
        <v>691.7</v>
      </c>
      <c r="K3174" s="74">
        <f t="shared" si="247"/>
        <v>701.78</v>
      </c>
      <c r="L3174" s="74">
        <f t="shared" si="248"/>
        <v>673.78</v>
      </c>
      <c r="M3174" s="74">
        <f t="shared" si="249"/>
        <v>679.45</v>
      </c>
      <c r="N3174" s="74"/>
    </row>
    <row r="3175" spans="1:14" x14ac:dyDescent="0.25">
      <c r="A3175">
        <v>3160</v>
      </c>
      <c r="B3175" s="225">
        <v>36907</v>
      </c>
      <c r="C3175" s="74">
        <v>89.94</v>
      </c>
      <c r="D3175" s="74">
        <v>92.38</v>
      </c>
      <c r="E3175" s="74">
        <v>88</v>
      </c>
      <c r="F3175" s="74">
        <v>90.06</v>
      </c>
      <c r="G3175" s="75">
        <v>1462000</v>
      </c>
      <c r="H3175" s="74">
        <v>630.45000000000005</v>
      </c>
      <c r="I3175" s="81">
        <f t="shared" si="245"/>
        <v>7.0003331112591605</v>
      </c>
      <c r="J3175" s="74">
        <f t="shared" si="246"/>
        <v>629.61</v>
      </c>
      <c r="K3175" s="74">
        <f t="shared" si="247"/>
        <v>646.69000000000005</v>
      </c>
      <c r="L3175" s="74">
        <f t="shared" si="248"/>
        <v>616.03</v>
      </c>
      <c r="M3175" s="74">
        <f t="shared" si="249"/>
        <v>630.45000000000005</v>
      </c>
      <c r="N3175" s="74"/>
    </row>
    <row r="3176" spans="1:14" x14ac:dyDescent="0.25">
      <c r="A3176">
        <v>3161</v>
      </c>
      <c r="B3176" s="225">
        <v>36903</v>
      </c>
      <c r="C3176" s="74">
        <v>84</v>
      </c>
      <c r="D3176" s="74">
        <v>92.25</v>
      </c>
      <c r="E3176" s="74">
        <v>82.99</v>
      </c>
      <c r="F3176" s="74">
        <v>88.88</v>
      </c>
      <c r="G3176" s="75">
        <v>2534300</v>
      </c>
      <c r="H3176" s="74">
        <v>622.14</v>
      </c>
      <c r="I3176" s="81">
        <f t="shared" si="245"/>
        <v>6.9997749774977498</v>
      </c>
      <c r="J3176" s="74">
        <f t="shared" si="246"/>
        <v>587.98</v>
      </c>
      <c r="K3176" s="74">
        <f t="shared" si="247"/>
        <v>645.73</v>
      </c>
      <c r="L3176" s="74">
        <f t="shared" si="248"/>
        <v>580.91</v>
      </c>
      <c r="M3176" s="74">
        <f t="shared" si="249"/>
        <v>622.14</v>
      </c>
      <c r="N3176" s="74"/>
    </row>
    <row r="3177" spans="1:14" x14ac:dyDescent="0.25">
      <c r="A3177">
        <v>3162</v>
      </c>
      <c r="B3177" s="225">
        <v>36902</v>
      </c>
      <c r="C3177" s="74">
        <v>77.31</v>
      </c>
      <c r="D3177" s="74">
        <v>86.75</v>
      </c>
      <c r="E3177" s="74">
        <v>77.25</v>
      </c>
      <c r="F3177" s="74">
        <v>83.5</v>
      </c>
      <c r="G3177" s="75">
        <v>2335700</v>
      </c>
      <c r="H3177" s="74">
        <v>584.51</v>
      </c>
      <c r="I3177" s="81">
        <f t="shared" si="245"/>
        <v>7.0001197604790422</v>
      </c>
      <c r="J3177" s="74">
        <f t="shared" si="246"/>
        <v>541.17999999999995</v>
      </c>
      <c r="K3177" s="74">
        <f t="shared" si="247"/>
        <v>607.26</v>
      </c>
      <c r="L3177" s="74">
        <f t="shared" si="248"/>
        <v>540.76</v>
      </c>
      <c r="M3177" s="74">
        <f t="shared" si="249"/>
        <v>584.51</v>
      </c>
      <c r="N3177" s="74"/>
    </row>
    <row r="3178" spans="1:14" x14ac:dyDescent="0.25">
      <c r="A3178">
        <v>3163</v>
      </c>
      <c r="B3178" s="225">
        <v>36901</v>
      </c>
      <c r="C3178" s="74">
        <v>69.25</v>
      </c>
      <c r="D3178" s="74">
        <v>79.44</v>
      </c>
      <c r="E3178" s="74">
        <v>67</v>
      </c>
      <c r="F3178" s="74">
        <v>78.94</v>
      </c>
      <c r="G3178" s="75">
        <v>2073600</v>
      </c>
      <c r="H3178" s="74">
        <v>552.57000000000005</v>
      </c>
      <c r="I3178" s="81">
        <f t="shared" si="245"/>
        <v>6.9998733215100089</v>
      </c>
      <c r="J3178" s="74">
        <f t="shared" si="246"/>
        <v>484.74</v>
      </c>
      <c r="K3178" s="74">
        <f t="shared" si="247"/>
        <v>556.07000000000005</v>
      </c>
      <c r="L3178" s="74">
        <f t="shared" si="248"/>
        <v>468.99</v>
      </c>
      <c r="M3178" s="74">
        <f t="shared" si="249"/>
        <v>552.57000000000005</v>
      </c>
      <c r="N3178" s="74"/>
    </row>
    <row r="3179" spans="1:14" x14ac:dyDescent="0.25">
      <c r="A3179">
        <v>3164</v>
      </c>
      <c r="B3179" s="225">
        <v>36900</v>
      </c>
      <c r="C3179" s="74">
        <v>76</v>
      </c>
      <c r="D3179" s="74">
        <v>77.5</v>
      </c>
      <c r="E3179" s="74">
        <v>70</v>
      </c>
      <c r="F3179" s="74">
        <v>71.63</v>
      </c>
      <c r="G3179" s="75">
        <v>1754200</v>
      </c>
      <c r="H3179" s="74">
        <v>501.39</v>
      </c>
      <c r="I3179" s="81">
        <f t="shared" si="245"/>
        <v>6.9997207873795899</v>
      </c>
      <c r="J3179" s="74">
        <f t="shared" si="246"/>
        <v>531.98</v>
      </c>
      <c r="K3179" s="74">
        <f t="shared" si="247"/>
        <v>542.48</v>
      </c>
      <c r="L3179" s="74">
        <f t="shared" si="248"/>
        <v>489.98</v>
      </c>
      <c r="M3179" s="74">
        <f t="shared" si="249"/>
        <v>501.39</v>
      </c>
      <c r="N3179" s="74"/>
    </row>
    <row r="3180" spans="1:14" x14ac:dyDescent="0.25">
      <c r="A3180">
        <v>3165</v>
      </c>
      <c r="B3180" s="225">
        <v>36899</v>
      </c>
      <c r="C3180" s="74">
        <v>71.38</v>
      </c>
      <c r="D3180" s="74">
        <v>75.13</v>
      </c>
      <c r="E3180" s="74">
        <v>67</v>
      </c>
      <c r="F3180" s="74">
        <v>74.88</v>
      </c>
      <c r="G3180" s="75">
        <v>2091700</v>
      </c>
      <c r="H3180" s="74">
        <v>524.14</v>
      </c>
      <c r="I3180" s="81">
        <f t="shared" si="245"/>
        <v>6.9997329059829063</v>
      </c>
      <c r="J3180" s="74">
        <f t="shared" si="246"/>
        <v>499.64</v>
      </c>
      <c r="K3180" s="74">
        <f t="shared" si="247"/>
        <v>525.89</v>
      </c>
      <c r="L3180" s="74">
        <f t="shared" si="248"/>
        <v>468.98</v>
      </c>
      <c r="M3180" s="74">
        <f t="shared" si="249"/>
        <v>524.14</v>
      </c>
      <c r="N3180" s="74"/>
    </row>
    <row r="3181" spans="1:14" x14ac:dyDescent="0.25">
      <c r="A3181">
        <v>3166</v>
      </c>
      <c r="B3181" s="225">
        <v>36896</v>
      </c>
      <c r="C3181" s="74">
        <v>82.69</v>
      </c>
      <c r="D3181" s="74">
        <v>83.5</v>
      </c>
      <c r="E3181" s="74">
        <v>73.38</v>
      </c>
      <c r="F3181" s="74">
        <v>74</v>
      </c>
      <c r="G3181" s="75">
        <v>1878900</v>
      </c>
      <c r="H3181" s="74">
        <v>518.01</v>
      </c>
      <c r="I3181" s="81">
        <f t="shared" si="245"/>
        <v>7.0001351351351353</v>
      </c>
      <c r="J3181" s="74">
        <f t="shared" si="246"/>
        <v>578.84</v>
      </c>
      <c r="K3181" s="74">
        <f t="shared" si="247"/>
        <v>584.51</v>
      </c>
      <c r="L3181" s="74">
        <f t="shared" si="248"/>
        <v>513.66999999999996</v>
      </c>
      <c r="M3181" s="74">
        <f t="shared" si="249"/>
        <v>518.01</v>
      </c>
      <c r="N3181" s="74"/>
    </row>
    <row r="3182" spans="1:14" x14ac:dyDescent="0.25">
      <c r="A3182">
        <v>3167</v>
      </c>
      <c r="B3182" s="225">
        <v>36895</v>
      </c>
      <c r="C3182" s="74">
        <v>81.25</v>
      </c>
      <c r="D3182" s="74">
        <v>85.25</v>
      </c>
      <c r="E3182" s="74">
        <v>77.5</v>
      </c>
      <c r="F3182" s="74">
        <v>82.44</v>
      </c>
      <c r="G3182" s="75">
        <v>2693300</v>
      </c>
      <c r="H3182" s="74">
        <v>577.07000000000005</v>
      </c>
      <c r="I3182" s="81">
        <f t="shared" si="245"/>
        <v>6.9998786996603597</v>
      </c>
      <c r="J3182" s="74">
        <f t="shared" si="246"/>
        <v>568.74</v>
      </c>
      <c r="K3182" s="74">
        <f t="shared" si="247"/>
        <v>596.74</v>
      </c>
      <c r="L3182" s="74">
        <f t="shared" si="248"/>
        <v>542.49</v>
      </c>
      <c r="M3182" s="74">
        <f t="shared" si="249"/>
        <v>577.07000000000005</v>
      </c>
      <c r="N3182" s="74"/>
    </row>
    <row r="3183" spans="1:14" x14ac:dyDescent="0.25">
      <c r="A3183">
        <v>3168</v>
      </c>
      <c r="B3183" s="225">
        <v>36894</v>
      </c>
      <c r="C3183" s="74">
        <v>62.88</v>
      </c>
      <c r="D3183" s="74">
        <v>85.13</v>
      </c>
      <c r="E3183" s="74">
        <v>62</v>
      </c>
      <c r="F3183" s="74">
        <v>84.94</v>
      </c>
      <c r="G3183" s="75">
        <v>3488400</v>
      </c>
      <c r="H3183" s="74">
        <v>594.57000000000005</v>
      </c>
      <c r="I3183" s="81">
        <f t="shared" si="245"/>
        <v>6.9998822698375331</v>
      </c>
      <c r="J3183" s="74">
        <f t="shared" si="246"/>
        <v>440.15</v>
      </c>
      <c r="K3183" s="74">
        <f t="shared" si="247"/>
        <v>595.9</v>
      </c>
      <c r="L3183" s="74">
        <f t="shared" si="248"/>
        <v>433.99</v>
      </c>
      <c r="M3183" s="74">
        <f t="shared" si="249"/>
        <v>594.57000000000005</v>
      </c>
      <c r="N3183" s="74"/>
    </row>
    <row r="3184" spans="1:14" x14ac:dyDescent="0.25">
      <c r="A3184">
        <v>3169</v>
      </c>
      <c r="B3184" s="225">
        <v>36893</v>
      </c>
      <c r="C3184" s="74">
        <v>77</v>
      </c>
      <c r="D3184" s="74">
        <v>78.5</v>
      </c>
      <c r="E3184" s="74">
        <v>64.13</v>
      </c>
      <c r="F3184" s="74">
        <v>65.88</v>
      </c>
      <c r="G3184" s="75">
        <v>2479700</v>
      </c>
      <c r="H3184" s="74">
        <v>461.13</v>
      </c>
      <c r="I3184" s="81">
        <f t="shared" si="245"/>
        <v>6.9995446265938073</v>
      </c>
      <c r="J3184" s="74">
        <f t="shared" si="246"/>
        <v>538.96</v>
      </c>
      <c r="K3184" s="74">
        <f t="shared" si="247"/>
        <v>549.46</v>
      </c>
      <c r="L3184" s="74">
        <f t="shared" si="248"/>
        <v>448.88</v>
      </c>
      <c r="M3184" s="74">
        <f t="shared" si="249"/>
        <v>461.13</v>
      </c>
      <c r="N3184" s="74"/>
    </row>
    <row r="3185" spans="1:14" x14ac:dyDescent="0.25">
      <c r="A3185">
        <v>3170</v>
      </c>
      <c r="B3185" s="225">
        <v>36889</v>
      </c>
      <c r="C3185" s="74">
        <v>86.75</v>
      </c>
      <c r="D3185" s="74">
        <v>89.13</v>
      </c>
      <c r="E3185" s="74">
        <v>78.19</v>
      </c>
      <c r="F3185" s="74">
        <v>81.25</v>
      </c>
      <c r="G3185" s="75">
        <v>1743400</v>
      </c>
      <c r="H3185" s="74">
        <v>568.76</v>
      </c>
      <c r="I3185" s="81">
        <f t="shared" si="245"/>
        <v>7.0001230769230771</v>
      </c>
      <c r="J3185" s="74">
        <f t="shared" si="246"/>
        <v>607.26</v>
      </c>
      <c r="K3185" s="74">
        <f t="shared" si="247"/>
        <v>623.91999999999996</v>
      </c>
      <c r="L3185" s="74">
        <f t="shared" si="248"/>
        <v>547.34</v>
      </c>
      <c r="M3185" s="74">
        <f t="shared" si="249"/>
        <v>568.76</v>
      </c>
      <c r="N3185" s="74"/>
    </row>
    <row r="3186" spans="1:14" x14ac:dyDescent="0.25">
      <c r="A3186">
        <v>3171</v>
      </c>
      <c r="B3186" s="225">
        <v>36888</v>
      </c>
      <c r="C3186" s="74">
        <v>79</v>
      </c>
      <c r="D3186" s="74">
        <v>86.25</v>
      </c>
      <c r="E3186" s="74">
        <v>78</v>
      </c>
      <c r="F3186" s="74">
        <v>85.06</v>
      </c>
      <c r="G3186" s="75">
        <v>1689100</v>
      </c>
      <c r="H3186" s="74">
        <v>595.45000000000005</v>
      </c>
      <c r="I3186" s="81">
        <f t="shared" si="245"/>
        <v>7.000352692217259</v>
      </c>
      <c r="J3186" s="74">
        <f t="shared" si="246"/>
        <v>553.03</v>
      </c>
      <c r="K3186" s="74">
        <f t="shared" si="247"/>
        <v>603.78</v>
      </c>
      <c r="L3186" s="74">
        <f t="shared" si="248"/>
        <v>546.03</v>
      </c>
      <c r="M3186" s="74">
        <f t="shared" si="249"/>
        <v>595.45000000000005</v>
      </c>
      <c r="N3186" s="74"/>
    </row>
    <row r="3187" spans="1:14" x14ac:dyDescent="0.25">
      <c r="A3187">
        <v>3172</v>
      </c>
      <c r="B3187" s="225">
        <v>36887</v>
      </c>
      <c r="C3187" s="74">
        <v>73.75</v>
      </c>
      <c r="D3187" s="74">
        <v>80.13</v>
      </c>
      <c r="E3187" s="74">
        <v>71.81</v>
      </c>
      <c r="F3187" s="74">
        <v>79.88</v>
      </c>
      <c r="G3187" s="75">
        <v>1467300</v>
      </c>
      <c r="H3187" s="74">
        <v>559.14</v>
      </c>
      <c r="I3187" s="81">
        <f t="shared" si="245"/>
        <v>6.9997496244366548</v>
      </c>
      <c r="J3187" s="74">
        <f t="shared" si="246"/>
        <v>516.23</v>
      </c>
      <c r="K3187" s="74">
        <f t="shared" si="247"/>
        <v>560.89</v>
      </c>
      <c r="L3187" s="74">
        <f t="shared" si="248"/>
        <v>502.65</v>
      </c>
      <c r="M3187" s="74">
        <f t="shared" si="249"/>
        <v>559.14</v>
      </c>
      <c r="N3187" s="74"/>
    </row>
    <row r="3188" spans="1:14" x14ac:dyDescent="0.25">
      <c r="A3188">
        <v>3173</v>
      </c>
      <c r="B3188" s="225">
        <v>36886</v>
      </c>
      <c r="C3188" s="74">
        <v>79</v>
      </c>
      <c r="D3188" s="74">
        <v>81.5</v>
      </c>
      <c r="E3188" s="74">
        <v>70</v>
      </c>
      <c r="F3188" s="74">
        <v>74.19</v>
      </c>
      <c r="G3188" s="75">
        <v>1847300</v>
      </c>
      <c r="H3188" s="74">
        <v>519.32000000000005</v>
      </c>
      <c r="I3188" s="81">
        <f t="shared" si="245"/>
        <v>6.999865210944872</v>
      </c>
      <c r="J3188" s="74">
        <f t="shared" si="246"/>
        <v>552.99</v>
      </c>
      <c r="K3188" s="74">
        <f t="shared" si="247"/>
        <v>570.49</v>
      </c>
      <c r="L3188" s="74">
        <f t="shared" si="248"/>
        <v>489.99</v>
      </c>
      <c r="M3188" s="74">
        <f t="shared" si="249"/>
        <v>519.32000000000005</v>
      </c>
      <c r="N3188" s="74"/>
    </row>
    <row r="3189" spans="1:14" x14ac:dyDescent="0.25">
      <c r="A3189">
        <v>3174</v>
      </c>
      <c r="B3189" s="225">
        <v>36882</v>
      </c>
      <c r="C3189" s="74">
        <v>64.38</v>
      </c>
      <c r="D3189" s="74">
        <v>77.38</v>
      </c>
      <c r="E3189" s="74">
        <v>64.06</v>
      </c>
      <c r="F3189" s="74">
        <v>77</v>
      </c>
      <c r="G3189" s="75">
        <v>3206200</v>
      </c>
      <c r="H3189" s="74">
        <v>539.01</v>
      </c>
      <c r="I3189" s="81">
        <f t="shared" si="245"/>
        <v>7.0001298701298698</v>
      </c>
      <c r="J3189" s="74">
        <f t="shared" si="246"/>
        <v>450.67</v>
      </c>
      <c r="K3189" s="74">
        <f t="shared" si="247"/>
        <v>541.66999999999996</v>
      </c>
      <c r="L3189" s="74">
        <f t="shared" si="248"/>
        <v>448.43</v>
      </c>
      <c r="M3189" s="74">
        <f t="shared" si="249"/>
        <v>539.01</v>
      </c>
      <c r="N3189" s="74"/>
    </row>
    <row r="3190" spans="1:14" x14ac:dyDescent="0.25">
      <c r="A3190">
        <v>3175</v>
      </c>
      <c r="B3190" s="225">
        <v>36881</v>
      </c>
      <c r="C3190" s="74">
        <v>64.81</v>
      </c>
      <c r="D3190" s="74">
        <v>69.75</v>
      </c>
      <c r="E3190" s="74">
        <v>59.56</v>
      </c>
      <c r="F3190" s="74">
        <v>59.88</v>
      </c>
      <c r="G3190" s="75">
        <v>2353800</v>
      </c>
      <c r="H3190" s="74">
        <v>419.13</v>
      </c>
      <c r="I3190" s="81">
        <f t="shared" si="245"/>
        <v>6.9994989979959916</v>
      </c>
      <c r="J3190" s="74">
        <f t="shared" si="246"/>
        <v>453.64</v>
      </c>
      <c r="K3190" s="74">
        <f t="shared" si="247"/>
        <v>488.22</v>
      </c>
      <c r="L3190" s="74">
        <f t="shared" si="248"/>
        <v>416.89</v>
      </c>
      <c r="M3190" s="74">
        <f t="shared" si="249"/>
        <v>419.13</v>
      </c>
      <c r="N3190" s="74"/>
    </row>
    <row r="3191" spans="1:14" x14ac:dyDescent="0.25">
      <c r="A3191">
        <v>3176</v>
      </c>
      <c r="B3191" s="225">
        <v>36880</v>
      </c>
      <c r="C3191" s="74">
        <v>68</v>
      </c>
      <c r="D3191" s="74">
        <v>72.13</v>
      </c>
      <c r="E3191" s="74">
        <v>62.5</v>
      </c>
      <c r="F3191" s="74">
        <v>63.81</v>
      </c>
      <c r="G3191" s="75">
        <v>3554500</v>
      </c>
      <c r="H3191" s="74">
        <v>446.7</v>
      </c>
      <c r="I3191" s="81">
        <f t="shared" si="245"/>
        <v>7.0004701457451803</v>
      </c>
      <c r="J3191" s="74">
        <f t="shared" si="246"/>
        <v>476.03</v>
      </c>
      <c r="K3191" s="74">
        <f t="shared" si="247"/>
        <v>504.94</v>
      </c>
      <c r="L3191" s="74">
        <f t="shared" si="248"/>
        <v>437.53</v>
      </c>
      <c r="M3191" s="74">
        <f t="shared" si="249"/>
        <v>446.7</v>
      </c>
      <c r="N3191" s="74"/>
    </row>
    <row r="3192" spans="1:14" x14ac:dyDescent="0.25">
      <c r="A3192">
        <v>3177</v>
      </c>
      <c r="B3192" s="225">
        <v>36879</v>
      </c>
      <c r="C3192" s="74">
        <v>88.13</v>
      </c>
      <c r="D3192" s="74">
        <v>89.5</v>
      </c>
      <c r="E3192" s="74">
        <v>72.5</v>
      </c>
      <c r="F3192" s="74">
        <v>73.19</v>
      </c>
      <c r="G3192" s="75">
        <v>5396000</v>
      </c>
      <c r="H3192" s="74">
        <v>512.32000000000005</v>
      </c>
      <c r="I3192" s="81">
        <f t="shared" si="245"/>
        <v>6.9998633693127488</v>
      </c>
      <c r="J3192" s="74">
        <f t="shared" si="246"/>
        <v>616.9</v>
      </c>
      <c r="K3192" s="74">
        <f t="shared" si="247"/>
        <v>626.49</v>
      </c>
      <c r="L3192" s="74">
        <f t="shared" si="248"/>
        <v>507.49</v>
      </c>
      <c r="M3192" s="74">
        <f t="shared" si="249"/>
        <v>512.32000000000005</v>
      </c>
      <c r="N3192" s="74"/>
    </row>
    <row r="3193" spans="1:14" x14ac:dyDescent="0.25">
      <c r="A3193">
        <v>3178</v>
      </c>
      <c r="B3193" s="225">
        <v>36878</v>
      </c>
      <c r="C3193" s="74">
        <v>103.31</v>
      </c>
      <c r="D3193" s="74">
        <v>108.63</v>
      </c>
      <c r="E3193" s="74">
        <v>92.13</v>
      </c>
      <c r="F3193" s="74">
        <v>96.38</v>
      </c>
      <c r="G3193" s="75">
        <v>2239400</v>
      </c>
      <c r="H3193" s="74">
        <v>674.64</v>
      </c>
      <c r="I3193" s="81">
        <f t="shared" si="245"/>
        <v>6.9997924880680644</v>
      </c>
      <c r="J3193" s="74">
        <f t="shared" si="246"/>
        <v>723.15</v>
      </c>
      <c r="K3193" s="74">
        <f t="shared" si="247"/>
        <v>760.39</v>
      </c>
      <c r="L3193" s="74">
        <f t="shared" si="248"/>
        <v>644.89</v>
      </c>
      <c r="M3193" s="74">
        <f t="shared" si="249"/>
        <v>674.64</v>
      </c>
      <c r="N3193" s="74"/>
    </row>
    <row r="3194" spans="1:14" x14ac:dyDescent="0.25">
      <c r="A3194">
        <v>3179</v>
      </c>
      <c r="B3194" s="225">
        <v>36875</v>
      </c>
      <c r="C3194" s="74">
        <v>95.5</v>
      </c>
      <c r="D3194" s="74">
        <v>104.56</v>
      </c>
      <c r="E3194" s="74">
        <v>93</v>
      </c>
      <c r="F3194" s="74">
        <v>100.74</v>
      </c>
      <c r="G3194" s="75">
        <v>2308500</v>
      </c>
      <c r="H3194" s="74">
        <v>705.15</v>
      </c>
      <c r="I3194" s="81">
        <f t="shared" si="245"/>
        <v>6.9997022036926744</v>
      </c>
      <c r="J3194" s="74">
        <f t="shared" si="246"/>
        <v>668.47</v>
      </c>
      <c r="K3194" s="74">
        <f t="shared" si="247"/>
        <v>731.89</v>
      </c>
      <c r="L3194" s="74">
        <f t="shared" si="248"/>
        <v>650.97</v>
      </c>
      <c r="M3194" s="74">
        <f t="shared" si="249"/>
        <v>705.15</v>
      </c>
      <c r="N3194" s="74"/>
    </row>
    <row r="3195" spans="1:14" x14ac:dyDescent="0.25">
      <c r="A3195">
        <v>3180</v>
      </c>
      <c r="B3195" s="225">
        <v>36874</v>
      </c>
      <c r="C3195" s="74">
        <v>104.5</v>
      </c>
      <c r="D3195" s="74">
        <v>108.88</v>
      </c>
      <c r="E3195" s="74">
        <v>95.5</v>
      </c>
      <c r="F3195" s="74">
        <v>96.94</v>
      </c>
      <c r="G3195" s="75">
        <v>2504600</v>
      </c>
      <c r="H3195" s="74">
        <v>678.58</v>
      </c>
      <c r="I3195" s="81">
        <f t="shared" si="245"/>
        <v>7.0000000000000009</v>
      </c>
      <c r="J3195" s="74">
        <f t="shared" si="246"/>
        <v>731.5</v>
      </c>
      <c r="K3195" s="74">
        <f t="shared" si="247"/>
        <v>762.16</v>
      </c>
      <c r="L3195" s="74">
        <f t="shared" si="248"/>
        <v>668.5</v>
      </c>
      <c r="M3195" s="74">
        <f t="shared" si="249"/>
        <v>678.58</v>
      </c>
      <c r="N3195" s="74"/>
    </row>
    <row r="3196" spans="1:14" x14ac:dyDescent="0.25">
      <c r="A3196">
        <v>3181</v>
      </c>
      <c r="B3196" s="225">
        <v>36873</v>
      </c>
      <c r="C3196" s="74">
        <v>119.75</v>
      </c>
      <c r="D3196" s="74">
        <v>120.5</v>
      </c>
      <c r="E3196" s="74">
        <v>102.5</v>
      </c>
      <c r="F3196" s="74">
        <v>104.63</v>
      </c>
      <c r="G3196" s="75">
        <v>2601800</v>
      </c>
      <c r="H3196" s="74">
        <v>732.39</v>
      </c>
      <c r="I3196" s="81">
        <f t="shared" si="245"/>
        <v>6.9998088502341584</v>
      </c>
      <c r="J3196" s="74">
        <f t="shared" si="246"/>
        <v>838.23</v>
      </c>
      <c r="K3196" s="74">
        <f t="shared" si="247"/>
        <v>843.48</v>
      </c>
      <c r="L3196" s="74">
        <f t="shared" si="248"/>
        <v>717.48</v>
      </c>
      <c r="M3196" s="74">
        <f t="shared" si="249"/>
        <v>732.39</v>
      </c>
      <c r="N3196" s="74"/>
    </row>
    <row r="3197" spans="1:14" x14ac:dyDescent="0.25">
      <c r="A3197">
        <v>3182</v>
      </c>
      <c r="B3197" s="225">
        <v>36872</v>
      </c>
      <c r="C3197" s="74">
        <v>113.81</v>
      </c>
      <c r="D3197" s="74">
        <v>121.38</v>
      </c>
      <c r="E3197" s="74">
        <v>113.75</v>
      </c>
      <c r="F3197" s="74">
        <v>116.08</v>
      </c>
      <c r="G3197" s="75">
        <v>1761500</v>
      </c>
      <c r="H3197" s="74">
        <v>812.56</v>
      </c>
      <c r="I3197" s="81">
        <f t="shared" si="245"/>
        <v>7</v>
      </c>
      <c r="J3197" s="74">
        <f t="shared" si="246"/>
        <v>796.67</v>
      </c>
      <c r="K3197" s="74">
        <f t="shared" si="247"/>
        <v>849.66</v>
      </c>
      <c r="L3197" s="74">
        <f t="shared" si="248"/>
        <v>796.25</v>
      </c>
      <c r="M3197" s="74">
        <f t="shared" si="249"/>
        <v>812.56</v>
      </c>
      <c r="N3197" s="74"/>
    </row>
    <row r="3198" spans="1:14" x14ac:dyDescent="0.25">
      <c r="A3198">
        <v>3183</v>
      </c>
      <c r="B3198" s="225">
        <v>36871</v>
      </c>
      <c r="C3198" s="74">
        <v>118.36</v>
      </c>
      <c r="D3198" s="74">
        <v>119.75</v>
      </c>
      <c r="E3198" s="74">
        <v>113.13</v>
      </c>
      <c r="F3198" s="74">
        <v>117.5</v>
      </c>
      <c r="G3198" s="75">
        <v>2317200</v>
      </c>
      <c r="H3198" s="74">
        <v>822.52</v>
      </c>
      <c r="I3198" s="81">
        <f t="shared" si="245"/>
        <v>7.0001702127659575</v>
      </c>
      <c r="J3198" s="74">
        <f t="shared" si="246"/>
        <v>828.54</v>
      </c>
      <c r="K3198" s="74">
        <f t="shared" si="247"/>
        <v>838.27</v>
      </c>
      <c r="L3198" s="74">
        <f t="shared" si="248"/>
        <v>791.93</v>
      </c>
      <c r="M3198" s="74">
        <f t="shared" si="249"/>
        <v>822.52</v>
      </c>
      <c r="N3198" s="74"/>
    </row>
    <row r="3199" spans="1:14" x14ac:dyDescent="0.25">
      <c r="A3199">
        <v>3184</v>
      </c>
      <c r="B3199" s="225">
        <v>36868</v>
      </c>
      <c r="C3199" s="74">
        <v>104.89</v>
      </c>
      <c r="D3199" s="74">
        <v>116</v>
      </c>
      <c r="E3199" s="74">
        <v>98</v>
      </c>
      <c r="F3199" s="74">
        <v>110</v>
      </c>
      <c r="G3199" s="75">
        <v>4619300</v>
      </c>
      <c r="H3199" s="74">
        <v>770.02</v>
      </c>
      <c r="I3199" s="81">
        <f t="shared" si="245"/>
        <v>7.0001818181818178</v>
      </c>
      <c r="J3199" s="74">
        <f t="shared" si="246"/>
        <v>734.25</v>
      </c>
      <c r="K3199" s="74">
        <f t="shared" si="247"/>
        <v>812.02</v>
      </c>
      <c r="L3199" s="74">
        <f t="shared" si="248"/>
        <v>686.02</v>
      </c>
      <c r="M3199" s="74">
        <f t="shared" si="249"/>
        <v>770.02</v>
      </c>
      <c r="N3199" s="74"/>
    </row>
    <row r="3200" spans="1:14" x14ac:dyDescent="0.25">
      <c r="A3200">
        <v>3185</v>
      </c>
      <c r="B3200" s="225">
        <v>36867</v>
      </c>
      <c r="C3200" s="74">
        <v>91.38</v>
      </c>
      <c r="D3200" s="74">
        <v>98.31</v>
      </c>
      <c r="E3200" s="74">
        <v>89.56</v>
      </c>
      <c r="F3200" s="74">
        <v>95.63</v>
      </c>
      <c r="G3200" s="75">
        <v>3435600</v>
      </c>
      <c r="H3200" s="74">
        <v>669.39</v>
      </c>
      <c r="I3200" s="81">
        <f t="shared" si="245"/>
        <v>6.9997908606085959</v>
      </c>
      <c r="J3200" s="74">
        <f t="shared" si="246"/>
        <v>639.64</v>
      </c>
      <c r="K3200" s="74">
        <f t="shared" si="247"/>
        <v>688.15</v>
      </c>
      <c r="L3200" s="74">
        <f t="shared" si="248"/>
        <v>626.9</v>
      </c>
      <c r="M3200" s="74">
        <f t="shared" si="249"/>
        <v>669.39</v>
      </c>
      <c r="N3200" s="74"/>
    </row>
    <row r="3201" spans="1:14" x14ac:dyDescent="0.25">
      <c r="A3201">
        <v>3186</v>
      </c>
      <c r="B3201" s="225">
        <v>36866</v>
      </c>
      <c r="C3201" s="74">
        <v>98.88</v>
      </c>
      <c r="D3201" s="74">
        <v>103.31</v>
      </c>
      <c r="E3201" s="74">
        <v>95.13</v>
      </c>
      <c r="F3201" s="74">
        <v>95.38</v>
      </c>
      <c r="G3201" s="75">
        <v>2297900</v>
      </c>
      <c r="H3201" s="74">
        <v>667.64</v>
      </c>
      <c r="I3201" s="81">
        <f t="shared" si="245"/>
        <v>6.9997903124344729</v>
      </c>
      <c r="J3201" s="74">
        <f t="shared" si="246"/>
        <v>692.14</v>
      </c>
      <c r="K3201" s="74">
        <f t="shared" si="247"/>
        <v>723.15</v>
      </c>
      <c r="L3201" s="74">
        <f t="shared" si="248"/>
        <v>665.89</v>
      </c>
      <c r="M3201" s="74">
        <f t="shared" si="249"/>
        <v>667.64</v>
      </c>
      <c r="N3201" s="74"/>
    </row>
    <row r="3202" spans="1:14" x14ac:dyDescent="0.25">
      <c r="A3202">
        <v>3187</v>
      </c>
      <c r="B3202" s="225">
        <v>36865</v>
      </c>
      <c r="C3202" s="74">
        <v>86.05</v>
      </c>
      <c r="D3202" s="74">
        <v>100</v>
      </c>
      <c r="E3202" s="74">
        <v>84.25</v>
      </c>
      <c r="F3202" s="74">
        <v>99.81</v>
      </c>
      <c r="G3202" s="75">
        <v>2780200</v>
      </c>
      <c r="H3202" s="74">
        <v>698.7</v>
      </c>
      <c r="I3202" s="81">
        <f t="shared" si="245"/>
        <v>7.0003005710850621</v>
      </c>
      <c r="J3202" s="74">
        <f t="shared" si="246"/>
        <v>602.38</v>
      </c>
      <c r="K3202" s="74">
        <f t="shared" si="247"/>
        <v>700.03</v>
      </c>
      <c r="L3202" s="74">
        <f t="shared" si="248"/>
        <v>589.78</v>
      </c>
      <c r="M3202" s="74">
        <f t="shared" si="249"/>
        <v>698.7</v>
      </c>
      <c r="N3202" s="74"/>
    </row>
    <row r="3203" spans="1:14" x14ac:dyDescent="0.25">
      <c r="A3203">
        <v>3188</v>
      </c>
      <c r="B3203" s="225">
        <v>36864</v>
      </c>
      <c r="C3203" s="74">
        <v>77.5</v>
      </c>
      <c r="D3203" s="74">
        <v>82.25</v>
      </c>
      <c r="E3203" s="74">
        <v>74.75</v>
      </c>
      <c r="F3203" s="74">
        <v>80.19</v>
      </c>
      <c r="G3203" s="75">
        <v>1825300</v>
      </c>
      <c r="H3203" s="74">
        <v>561.32000000000005</v>
      </c>
      <c r="I3203" s="81">
        <f t="shared" si="245"/>
        <v>6.9998752961715933</v>
      </c>
      <c r="J3203" s="74">
        <f t="shared" si="246"/>
        <v>542.49</v>
      </c>
      <c r="K3203" s="74">
        <f t="shared" si="247"/>
        <v>575.74</v>
      </c>
      <c r="L3203" s="74">
        <f t="shared" si="248"/>
        <v>523.24</v>
      </c>
      <c r="M3203" s="74">
        <f t="shared" si="249"/>
        <v>561.32000000000005</v>
      </c>
      <c r="N3203" s="74"/>
    </row>
    <row r="3204" spans="1:14" x14ac:dyDescent="0.25">
      <c r="A3204">
        <v>3189</v>
      </c>
      <c r="B3204" s="225">
        <v>36861</v>
      </c>
      <c r="C3204" s="74">
        <v>78.63</v>
      </c>
      <c r="D3204" s="74">
        <v>83.75</v>
      </c>
      <c r="E3204" s="74">
        <v>75</v>
      </c>
      <c r="F3204" s="74">
        <v>76.94</v>
      </c>
      <c r="G3204" s="75">
        <v>2214600</v>
      </c>
      <c r="H3204" s="74">
        <v>538.57000000000005</v>
      </c>
      <c r="I3204" s="81">
        <f t="shared" si="245"/>
        <v>6.9998700285937101</v>
      </c>
      <c r="J3204" s="74">
        <f t="shared" si="246"/>
        <v>550.4</v>
      </c>
      <c r="K3204" s="74">
        <f t="shared" si="247"/>
        <v>586.24</v>
      </c>
      <c r="L3204" s="74">
        <f t="shared" si="248"/>
        <v>524.99</v>
      </c>
      <c r="M3204" s="74">
        <f t="shared" si="249"/>
        <v>538.57000000000005</v>
      </c>
      <c r="N3204" s="74"/>
    </row>
    <row r="3205" spans="1:14" x14ac:dyDescent="0.25">
      <c r="A3205">
        <v>3190</v>
      </c>
      <c r="B3205" s="225">
        <v>36860</v>
      </c>
      <c r="C3205" s="74">
        <v>70.5</v>
      </c>
      <c r="D3205" s="74">
        <v>78</v>
      </c>
      <c r="E3205" s="74">
        <v>70.5</v>
      </c>
      <c r="F3205" s="74">
        <v>75.94</v>
      </c>
      <c r="G3205" s="75">
        <v>3203600</v>
      </c>
      <c r="H3205" s="74">
        <v>531.57000000000005</v>
      </c>
      <c r="I3205" s="81">
        <f t="shared" si="245"/>
        <v>6.9998683170924423</v>
      </c>
      <c r="J3205" s="74">
        <f t="shared" si="246"/>
        <v>493.49</v>
      </c>
      <c r="K3205" s="74">
        <f t="shared" si="247"/>
        <v>545.99</v>
      </c>
      <c r="L3205" s="74">
        <f t="shared" si="248"/>
        <v>493.49</v>
      </c>
      <c r="M3205" s="74">
        <f t="shared" si="249"/>
        <v>531.57000000000005</v>
      </c>
      <c r="N3205" s="74"/>
    </row>
    <row r="3206" spans="1:14" x14ac:dyDescent="0.25">
      <c r="A3206">
        <v>3191</v>
      </c>
      <c r="B3206" s="225">
        <v>36859</v>
      </c>
      <c r="C3206" s="74">
        <v>82</v>
      </c>
      <c r="D3206" s="74">
        <v>82.5</v>
      </c>
      <c r="E3206" s="74">
        <v>66.69</v>
      </c>
      <c r="F3206" s="74">
        <v>73</v>
      </c>
      <c r="G3206" s="75">
        <v>5469400</v>
      </c>
      <c r="H3206" s="74">
        <v>511.01</v>
      </c>
      <c r="I3206" s="81">
        <f t="shared" si="245"/>
        <v>7.0001369863013698</v>
      </c>
      <c r="J3206" s="74">
        <f t="shared" si="246"/>
        <v>574.01</v>
      </c>
      <c r="K3206" s="74">
        <f t="shared" si="247"/>
        <v>577.51</v>
      </c>
      <c r="L3206" s="74">
        <f t="shared" si="248"/>
        <v>466.84</v>
      </c>
      <c r="M3206" s="74">
        <f t="shared" si="249"/>
        <v>511.01</v>
      </c>
      <c r="N3206" s="74"/>
    </row>
    <row r="3207" spans="1:14" x14ac:dyDescent="0.25">
      <c r="A3207">
        <v>3192</v>
      </c>
      <c r="B3207" s="225">
        <v>36858</v>
      </c>
      <c r="C3207" s="74">
        <v>97.88</v>
      </c>
      <c r="D3207" s="74">
        <v>98.38</v>
      </c>
      <c r="E3207" s="74">
        <v>83.75</v>
      </c>
      <c r="F3207" s="74">
        <v>84</v>
      </c>
      <c r="G3207" s="75">
        <v>2523300</v>
      </c>
      <c r="H3207" s="74">
        <v>588.01</v>
      </c>
      <c r="I3207" s="81">
        <f t="shared" si="245"/>
        <v>7.0001190476190471</v>
      </c>
      <c r="J3207" s="74">
        <f t="shared" si="246"/>
        <v>685.17</v>
      </c>
      <c r="K3207" s="74">
        <f t="shared" si="247"/>
        <v>688.67</v>
      </c>
      <c r="L3207" s="74">
        <f t="shared" si="248"/>
        <v>586.26</v>
      </c>
      <c r="M3207" s="74">
        <f t="shared" si="249"/>
        <v>588.01</v>
      </c>
      <c r="N3207" s="74"/>
    </row>
    <row r="3208" spans="1:14" x14ac:dyDescent="0.25">
      <c r="A3208">
        <v>3193</v>
      </c>
      <c r="B3208" s="225">
        <v>36857</v>
      </c>
      <c r="C3208" s="74">
        <v>105.69</v>
      </c>
      <c r="D3208" s="74">
        <v>105.88</v>
      </c>
      <c r="E3208" s="74">
        <v>96.13</v>
      </c>
      <c r="F3208" s="74">
        <v>97.44</v>
      </c>
      <c r="G3208" s="75">
        <v>1457000</v>
      </c>
      <c r="H3208" s="74">
        <v>682.08</v>
      </c>
      <c r="I3208" s="81">
        <f t="shared" si="245"/>
        <v>7.0000000000000009</v>
      </c>
      <c r="J3208" s="74">
        <f t="shared" si="246"/>
        <v>739.83</v>
      </c>
      <c r="K3208" s="74">
        <f t="shared" si="247"/>
        <v>741.16</v>
      </c>
      <c r="L3208" s="74">
        <f t="shared" si="248"/>
        <v>672.91</v>
      </c>
      <c r="M3208" s="74">
        <f t="shared" si="249"/>
        <v>682.08</v>
      </c>
      <c r="N3208" s="74"/>
    </row>
    <row r="3209" spans="1:14" x14ac:dyDescent="0.25">
      <c r="A3209">
        <v>3194</v>
      </c>
      <c r="B3209" s="225">
        <v>36854</v>
      </c>
      <c r="C3209" s="74">
        <v>97.5</v>
      </c>
      <c r="D3209" s="74">
        <v>102.38</v>
      </c>
      <c r="E3209" s="74">
        <v>95.38</v>
      </c>
      <c r="F3209" s="74">
        <v>102.25</v>
      </c>
      <c r="G3209" s="75">
        <v>689600</v>
      </c>
      <c r="H3209" s="74">
        <v>715.76</v>
      </c>
      <c r="I3209" s="81">
        <f t="shared" si="245"/>
        <v>7.0000977995110025</v>
      </c>
      <c r="J3209" s="74">
        <f t="shared" si="246"/>
        <v>682.51</v>
      </c>
      <c r="K3209" s="74">
        <f t="shared" si="247"/>
        <v>716.67</v>
      </c>
      <c r="L3209" s="74">
        <f t="shared" si="248"/>
        <v>667.67</v>
      </c>
      <c r="M3209" s="74">
        <f t="shared" si="249"/>
        <v>715.76</v>
      </c>
      <c r="N3209" s="74"/>
    </row>
    <row r="3210" spans="1:14" x14ac:dyDescent="0.25">
      <c r="A3210">
        <v>3195</v>
      </c>
      <c r="B3210" s="225">
        <v>36852</v>
      </c>
      <c r="C3210" s="74">
        <v>95</v>
      </c>
      <c r="D3210" s="74">
        <v>101</v>
      </c>
      <c r="E3210" s="74">
        <v>90</v>
      </c>
      <c r="F3210" s="74">
        <v>93.25</v>
      </c>
      <c r="G3210" s="75">
        <v>1582500</v>
      </c>
      <c r="H3210" s="74">
        <v>652.76</v>
      </c>
      <c r="I3210" s="81">
        <f t="shared" si="245"/>
        <v>7.0001072386058985</v>
      </c>
      <c r="J3210" s="74">
        <f t="shared" si="246"/>
        <v>665.01</v>
      </c>
      <c r="K3210" s="74">
        <f t="shared" si="247"/>
        <v>707.01</v>
      </c>
      <c r="L3210" s="74">
        <f t="shared" si="248"/>
        <v>630.01</v>
      </c>
      <c r="M3210" s="74">
        <f t="shared" si="249"/>
        <v>652.76</v>
      </c>
      <c r="N3210" s="74"/>
    </row>
    <row r="3211" spans="1:14" x14ac:dyDescent="0.25">
      <c r="A3211">
        <v>3196</v>
      </c>
      <c r="B3211" s="225">
        <v>36851</v>
      </c>
      <c r="C3211" s="74">
        <v>90.5</v>
      </c>
      <c r="D3211" s="74">
        <v>99.25</v>
      </c>
      <c r="E3211" s="74">
        <v>88.88</v>
      </c>
      <c r="F3211" s="74">
        <v>96.25</v>
      </c>
      <c r="G3211" s="75">
        <v>1814400</v>
      </c>
      <c r="H3211" s="74">
        <v>673.76</v>
      </c>
      <c r="I3211" s="81">
        <f t="shared" si="245"/>
        <v>7.0001038961038962</v>
      </c>
      <c r="J3211" s="74">
        <f t="shared" si="246"/>
        <v>633.51</v>
      </c>
      <c r="K3211" s="74">
        <f t="shared" si="247"/>
        <v>694.76</v>
      </c>
      <c r="L3211" s="74">
        <f t="shared" si="248"/>
        <v>622.16999999999996</v>
      </c>
      <c r="M3211" s="74">
        <f t="shared" si="249"/>
        <v>673.76</v>
      </c>
      <c r="N3211" s="74"/>
    </row>
    <row r="3212" spans="1:14" x14ac:dyDescent="0.25">
      <c r="A3212">
        <v>3197</v>
      </c>
      <c r="B3212" s="225">
        <v>36850</v>
      </c>
      <c r="C3212" s="74">
        <v>99.13</v>
      </c>
      <c r="D3212" s="74">
        <v>101.06</v>
      </c>
      <c r="E3212" s="74">
        <v>89.88</v>
      </c>
      <c r="F3212" s="74">
        <v>89.94</v>
      </c>
      <c r="G3212" s="75">
        <v>1655100</v>
      </c>
      <c r="H3212" s="74">
        <v>629.58000000000004</v>
      </c>
      <c r="I3212" s="81">
        <f t="shared" si="245"/>
        <v>7.0000000000000009</v>
      </c>
      <c r="J3212" s="74">
        <f t="shared" si="246"/>
        <v>693.91</v>
      </c>
      <c r="K3212" s="74">
        <f t="shared" si="247"/>
        <v>707.42</v>
      </c>
      <c r="L3212" s="74">
        <f t="shared" si="248"/>
        <v>629.16</v>
      </c>
      <c r="M3212" s="74">
        <f t="shared" si="249"/>
        <v>629.58000000000004</v>
      </c>
      <c r="N3212" s="74"/>
    </row>
    <row r="3213" spans="1:14" x14ac:dyDescent="0.25">
      <c r="A3213">
        <v>3198</v>
      </c>
      <c r="B3213" s="225">
        <v>36847</v>
      </c>
      <c r="C3213" s="74">
        <v>99.31</v>
      </c>
      <c r="D3213" s="74">
        <v>105.63</v>
      </c>
      <c r="E3213" s="74">
        <v>97.13</v>
      </c>
      <c r="F3213" s="74">
        <v>104.44</v>
      </c>
      <c r="G3213" s="75">
        <v>1917800</v>
      </c>
      <c r="H3213" s="74">
        <v>731.08</v>
      </c>
      <c r="I3213" s="81">
        <f t="shared" si="245"/>
        <v>7.0000000000000009</v>
      </c>
      <c r="J3213" s="74">
        <f t="shared" si="246"/>
        <v>695.17</v>
      </c>
      <c r="K3213" s="74">
        <f t="shared" si="247"/>
        <v>739.41</v>
      </c>
      <c r="L3213" s="74">
        <f t="shared" si="248"/>
        <v>679.91</v>
      </c>
      <c r="M3213" s="74">
        <f t="shared" si="249"/>
        <v>731.08</v>
      </c>
      <c r="N3213" s="74"/>
    </row>
    <row r="3214" spans="1:14" x14ac:dyDescent="0.25">
      <c r="A3214">
        <v>3199</v>
      </c>
      <c r="B3214" s="225">
        <v>36846</v>
      </c>
      <c r="C3214" s="74">
        <v>97.31</v>
      </c>
      <c r="D3214" s="74">
        <v>103.19</v>
      </c>
      <c r="E3214" s="74">
        <v>96.31</v>
      </c>
      <c r="F3214" s="74">
        <v>97.69</v>
      </c>
      <c r="G3214" s="75">
        <v>1454300</v>
      </c>
      <c r="H3214" s="74">
        <v>683.83</v>
      </c>
      <c r="I3214" s="81">
        <f t="shared" si="245"/>
        <v>7.0000000000000009</v>
      </c>
      <c r="J3214" s="74">
        <f t="shared" si="246"/>
        <v>681.17</v>
      </c>
      <c r="K3214" s="74">
        <f t="shared" si="247"/>
        <v>722.33</v>
      </c>
      <c r="L3214" s="74">
        <f t="shared" si="248"/>
        <v>674.17</v>
      </c>
      <c r="M3214" s="74">
        <f t="shared" si="249"/>
        <v>683.83</v>
      </c>
      <c r="N3214" s="74"/>
    </row>
    <row r="3215" spans="1:14" x14ac:dyDescent="0.25">
      <c r="A3215">
        <v>3200</v>
      </c>
      <c r="B3215" s="225">
        <v>36845</v>
      </c>
      <c r="C3215" s="74">
        <v>102.88</v>
      </c>
      <c r="D3215" s="74">
        <v>107.5</v>
      </c>
      <c r="E3215" s="74">
        <v>96.5</v>
      </c>
      <c r="F3215" s="74">
        <v>100.44</v>
      </c>
      <c r="G3215" s="75">
        <v>1605600</v>
      </c>
      <c r="H3215" s="74">
        <v>703.08</v>
      </c>
      <c r="I3215" s="81">
        <f t="shared" si="245"/>
        <v>7.0000000000000009</v>
      </c>
      <c r="J3215" s="74">
        <f t="shared" si="246"/>
        <v>720.16</v>
      </c>
      <c r="K3215" s="74">
        <f t="shared" si="247"/>
        <v>752.5</v>
      </c>
      <c r="L3215" s="74">
        <f t="shared" si="248"/>
        <v>675.5</v>
      </c>
      <c r="M3215" s="74">
        <f t="shared" si="249"/>
        <v>703.08</v>
      </c>
      <c r="N3215" s="74"/>
    </row>
    <row r="3216" spans="1:14" x14ac:dyDescent="0.25">
      <c r="A3216">
        <v>3201</v>
      </c>
      <c r="B3216" s="225">
        <v>36844</v>
      </c>
      <c r="C3216" s="74">
        <v>97.13</v>
      </c>
      <c r="D3216" s="74">
        <v>104.88</v>
      </c>
      <c r="E3216" s="74">
        <v>96.63</v>
      </c>
      <c r="F3216" s="74">
        <v>104</v>
      </c>
      <c r="G3216" s="75">
        <v>2144400</v>
      </c>
      <c r="H3216" s="74">
        <v>728.01</v>
      </c>
      <c r="I3216" s="81">
        <f t="shared" si="245"/>
        <v>7.0000961538461537</v>
      </c>
      <c r="J3216" s="74">
        <f t="shared" si="246"/>
        <v>679.92</v>
      </c>
      <c r="K3216" s="74">
        <f t="shared" si="247"/>
        <v>734.17</v>
      </c>
      <c r="L3216" s="74">
        <f t="shared" si="248"/>
        <v>676.42</v>
      </c>
      <c r="M3216" s="74">
        <f t="shared" si="249"/>
        <v>728.01</v>
      </c>
      <c r="N3216" s="74"/>
    </row>
    <row r="3217" spans="1:14" x14ac:dyDescent="0.25">
      <c r="A3217">
        <v>3202</v>
      </c>
      <c r="B3217" s="225">
        <v>36843</v>
      </c>
      <c r="C3217" s="74">
        <v>88</v>
      </c>
      <c r="D3217" s="74">
        <v>97.88</v>
      </c>
      <c r="E3217" s="74">
        <v>83.75</v>
      </c>
      <c r="F3217" s="74">
        <v>90.81</v>
      </c>
      <c r="G3217" s="75">
        <v>2221000</v>
      </c>
      <c r="H3217" s="74">
        <v>635.70000000000005</v>
      </c>
      <c r="I3217" s="81">
        <f t="shared" ref="I3217:I3280" si="250">H3217/F3217</f>
        <v>7.0003303600925015</v>
      </c>
      <c r="J3217" s="74">
        <f t="shared" ref="J3217:J3280" si="251">ROUND($I3217*C3217,2)</f>
        <v>616.03</v>
      </c>
      <c r="K3217" s="74">
        <f t="shared" ref="K3217:K3280" si="252">ROUND($I3217*D3217,2)</f>
        <v>685.19</v>
      </c>
      <c r="L3217" s="74">
        <f t="shared" ref="L3217:L3280" si="253">ROUND($I3217*E3217,2)</f>
        <v>586.28</v>
      </c>
      <c r="M3217" s="74">
        <f t="shared" ref="M3217:M3280" si="254">ROUND($I3217*F3217,2)</f>
        <v>635.70000000000005</v>
      </c>
      <c r="N3217" s="74"/>
    </row>
    <row r="3218" spans="1:14" x14ac:dyDescent="0.25">
      <c r="A3218">
        <v>3203</v>
      </c>
      <c r="B3218" s="225">
        <v>36840</v>
      </c>
      <c r="C3218" s="74">
        <v>87.31</v>
      </c>
      <c r="D3218" s="74">
        <v>95.06</v>
      </c>
      <c r="E3218" s="74">
        <v>85.63</v>
      </c>
      <c r="F3218" s="74">
        <v>90.56</v>
      </c>
      <c r="G3218" s="75">
        <v>1969800</v>
      </c>
      <c r="H3218" s="74">
        <v>633.95000000000005</v>
      </c>
      <c r="I3218" s="81">
        <f t="shared" si="250"/>
        <v>7.0003312720848063</v>
      </c>
      <c r="J3218" s="74">
        <f t="shared" si="251"/>
        <v>611.20000000000005</v>
      </c>
      <c r="K3218" s="74">
        <f t="shared" si="252"/>
        <v>665.45</v>
      </c>
      <c r="L3218" s="74">
        <f t="shared" si="253"/>
        <v>599.44000000000005</v>
      </c>
      <c r="M3218" s="74">
        <f t="shared" si="254"/>
        <v>633.95000000000005</v>
      </c>
      <c r="N3218" s="74"/>
    </row>
    <row r="3219" spans="1:14" x14ac:dyDescent="0.25">
      <c r="A3219">
        <v>3204</v>
      </c>
      <c r="B3219" s="225">
        <v>36839</v>
      </c>
      <c r="C3219" s="74">
        <v>88</v>
      </c>
      <c r="D3219" s="74">
        <v>93.5</v>
      </c>
      <c r="E3219" s="74">
        <v>84.13</v>
      </c>
      <c r="F3219" s="74">
        <v>89.88</v>
      </c>
      <c r="G3219" s="75">
        <v>2563400</v>
      </c>
      <c r="H3219" s="74">
        <v>629.14</v>
      </c>
      <c r="I3219" s="81">
        <f t="shared" si="250"/>
        <v>6.9997774810858928</v>
      </c>
      <c r="J3219" s="74">
        <f t="shared" si="251"/>
        <v>615.98</v>
      </c>
      <c r="K3219" s="74">
        <f t="shared" si="252"/>
        <v>654.48</v>
      </c>
      <c r="L3219" s="74">
        <f t="shared" si="253"/>
        <v>588.89</v>
      </c>
      <c r="M3219" s="74">
        <f t="shared" si="254"/>
        <v>629.14</v>
      </c>
      <c r="N3219" s="74"/>
    </row>
    <row r="3220" spans="1:14" x14ac:dyDescent="0.25">
      <c r="A3220">
        <v>3205</v>
      </c>
      <c r="B3220" s="225">
        <v>36838</v>
      </c>
      <c r="C3220" s="74">
        <v>105.25</v>
      </c>
      <c r="D3220" s="74">
        <v>105.75</v>
      </c>
      <c r="E3220" s="74">
        <v>89.88</v>
      </c>
      <c r="F3220" s="74">
        <v>89.94</v>
      </c>
      <c r="G3220" s="75">
        <v>2703100</v>
      </c>
      <c r="H3220" s="74">
        <v>629.58000000000004</v>
      </c>
      <c r="I3220" s="81">
        <f t="shared" si="250"/>
        <v>7.0000000000000009</v>
      </c>
      <c r="J3220" s="74">
        <f t="shared" si="251"/>
        <v>736.75</v>
      </c>
      <c r="K3220" s="74">
        <f t="shared" si="252"/>
        <v>740.25</v>
      </c>
      <c r="L3220" s="74">
        <f t="shared" si="253"/>
        <v>629.16</v>
      </c>
      <c r="M3220" s="74">
        <f t="shared" si="254"/>
        <v>629.58000000000004</v>
      </c>
      <c r="N3220" s="74"/>
    </row>
    <row r="3221" spans="1:14" x14ac:dyDescent="0.25">
      <c r="A3221">
        <v>3206</v>
      </c>
      <c r="B3221" s="225">
        <v>36837</v>
      </c>
      <c r="C3221" s="74">
        <v>103.5</v>
      </c>
      <c r="D3221" s="74">
        <v>109.38</v>
      </c>
      <c r="E3221" s="74">
        <v>95.81</v>
      </c>
      <c r="F3221" s="74">
        <v>103.31</v>
      </c>
      <c r="G3221" s="75">
        <v>1989000</v>
      </c>
      <c r="H3221" s="74">
        <v>723.2</v>
      </c>
      <c r="I3221" s="81">
        <f t="shared" si="250"/>
        <v>7.0002903881521634</v>
      </c>
      <c r="J3221" s="74">
        <f t="shared" si="251"/>
        <v>724.53</v>
      </c>
      <c r="K3221" s="74">
        <f t="shared" si="252"/>
        <v>765.69</v>
      </c>
      <c r="L3221" s="74">
        <f t="shared" si="253"/>
        <v>670.7</v>
      </c>
      <c r="M3221" s="74">
        <f t="shared" si="254"/>
        <v>723.2</v>
      </c>
      <c r="N3221" s="74"/>
    </row>
    <row r="3222" spans="1:14" x14ac:dyDescent="0.25">
      <c r="A3222">
        <v>3207</v>
      </c>
      <c r="B3222" s="225">
        <v>36836</v>
      </c>
      <c r="C3222" s="74">
        <v>114.38</v>
      </c>
      <c r="D3222" s="74">
        <v>116.06</v>
      </c>
      <c r="E3222" s="74">
        <v>101.25</v>
      </c>
      <c r="F3222" s="74">
        <v>104</v>
      </c>
      <c r="G3222" s="75">
        <v>2106500</v>
      </c>
      <c r="H3222" s="74">
        <v>728.01</v>
      </c>
      <c r="I3222" s="81">
        <f t="shared" si="250"/>
        <v>7.0000961538461537</v>
      </c>
      <c r="J3222" s="74">
        <f t="shared" si="251"/>
        <v>800.67</v>
      </c>
      <c r="K3222" s="74">
        <f t="shared" si="252"/>
        <v>812.43</v>
      </c>
      <c r="L3222" s="74">
        <f t="shared" si="253"/>
        <v>708.76</v>
      </c>
      <c r="M3222" s="74">
        <f t="shared" si="254"/>
        <v>728.01</v>
      </c>
      <c r="N3222" s="74"/>
    </row>
    <row r="3223" spans="1:14" x14ac:dyDescent="0.25">
      <c r="A3223">
        <v>3208</v>
      </c>
      <c r="B3223" s="225">
        <v>36833</v>
      </c>
      <c r="C3223" s="74">
        <v>111</v>
      </c>
      <c r="D3223" s="74">
        <v>116</v>
      </c>
      <c r="E3223" s="74">
        <v>109.69</v>
      </c>
      <c r="F3223" s="74">
        <v>113.31</v>
      </c>
      <c r="G3223" s="75">
        <v>1285800</v>
      </c>
      <c r="H3223" s="74">
        <v>793.2</v>
      </c>
      <c r="I3223" s="81">
        <f t="shared" si="250"/>
        <v>7.000264760391846</v>
      </c>
      <c r="J3223" s="74">
        <f t="shared" si="251"/>
        <v>777.03</v>
      </c>
      <c r="K3223" s="74">
        <f t="shared" si="252"/>
        <v>812.03</v>
      </c>
      <c r="L3223" s="74">
        <f t="shared" si="253"/>
        <v>767.86</v>
      </c>
      <c r="M3223" s="74">
        <f t="shared" si="254"/>
        <v>793.2</v>
      </c>
      <c r="N3223" s="74"/>
    </row>
    <row r="3224" spans="1:14" x14ac:dyDescent="0.25">
      <c r="A3224">
        <v>3209</v>
      </c>
      <c r="B3224" s="225">
        <v>36832</v>
      </c>
      <c r="C3224" s="74">
        <v>109.94</v>
      </c>
      <c r="D3224" s="74">
        <v>113.75</v>
      </c>
      <c r="E3224" s="74">
        <v>108.5</v>
      </c>
      <c r="F3224" s="74">
        <v>109.19</v>
      </c>
      <c r="G3224" s="75">
        <v>1352300</v>
      </c>
      <c r="H3224" s="74">
        <v>764.33</v>
      </c>
      <c r="I3224" s="81">
        <f t="shared" si="250"/>
        <v>7.0000000000000009</v>
      </c>
      <c r="J3224" s="74">
        <f t="shared" si="251"/>
        <v>769.58</v>
      </c>
      <c r="K3224" s="74">
        <f t="shared" si="252"/>
        <v>796.25</v>
      </c>
      <c r="L3224" s="74">
        <f t="shared" si="253"/>
        <v>759.5</v>
      </c>
      <c r="M3224" s="74">
        <f t="shared" si="254"/>
        <v>764.33</v>
      </c>
      <c r="N3224" s="74"/>
    </row>
    <row r="3225" spans="1:14" x14ac:dyDescent="0.25">
      <c r="A3225">
        <v>3210</v>
      </c>
      <c r="B3225" s="225">
        <v>36831</v>
      </c>
      <c r="C3225" s="74">
        <v>101.94</v>
      </c>
      <c r="D3225" s="74">
        <v>111.75</v>
      </c>
      <c r="E3225" s="74">
        <v>97.69</v>
      </c>
      <c r="F3225" s="74">
        <v>106.44</v>
      </c>
      <c r="G3225" s="75">
        <v>2340100</v>
      </c>
      <c r="H3225" s="74">
        <v>745.08</v>
      </c>
      <c r="I3225" s="81">
        <f t="shared" si="250"/>
        <v>7.0000000000000009</v>
      </c>
      <c r="J3225" s="74">
        <f t="shared" si="251"/>
        <v>713.58</v>
      </c>
      <c r="K3225" s="74">
        <f t="shared" si="252"/>
        <v>782.25</v>
      </c>
      <c r="L3225" s="74">
        <f t="shared" si="253"/>
        <v>683.83</v>
      </c>
      <c r="M3225" s="74">
        <f t="shared" si="254"/>
        <v>745.08</v>
      </c>
      <c r="N3225" s="74"/>
    </row>
    <row r="3226" spans="1:14" x14ac:dyDescent="0.25">
      <c r="A3226">
        <v>3211</v>
      </c>
      <c r="B3226" s="225">
        <v>36830</v>
      </c>
      <c r="C3226" s="74">
        <v>93.69</v>
      </c>
      <c r="D3226" s="74">
        <v>105.31</v>
      </c>
      <c r="E3226" s="74">
        <v>92.75</v>
      </c>
      <c r="F3226" s="74">
        <v>105.13</v>
      </c>
      <c r="G3226" s="75">
        <v>2431300</v>
      </c>
      <c r="H3226" s="74">
        <v>735.89</v>
      </c>
      <c r="I3226" s="81">
        <f t="shared" si="250"/>
        <v>6.9998097593455721</v>
      </c>
      <c r="J3226" s="74">
        <f t="shared" si="251"/>
        <v>655.81</v>
      </c>
      <c r="K3226" s="74">
        <f t="shared" si="252"/>
        <v>737.15</v>
      </c>
      <c r="L3226" s="74">
        <f t="shared" si="253"/>
        <v>649.23</v>
      </c>
      <c r="M3226" s="74">
        <f t="shared" si="254"/>
        <v>735.89</v>
      </c>
      <c r="N3226" s="74"/>
    </row>
    <row r="3227" spans="1:14" x14ac:dyDescent="0.25">
      <c r="A3227">
        <v>3212</v>
      </c>
      <c r="B3227" s="225">
        <v>36829</v>
      </c>
      <c r="C3227" s="74">
        <v>98.38</v>
      </c>
      <c r="D3227" s="74">
        <v>103.25</v>
      </c>
      <c r="E3227" s="74">
        <v>89.13</v>
      </c>
      <c r="F3227" s="74">
        <v>90.69</v>
      </c>
      <c r="G3227" s="75">
        <v>2839900</v>
      </c>
      <c r="H3227" s="74">
        <v>634.83000000000004</v>
      </c>
      <c r="I3227" s="81">
        <f t="shared" si="250"/>
        <v>7.0000000000000009</v>
      </c>
      <c r="J3227" s="74">
        <f t="shared" si="251"/>
        <v>688.66</v>
      </c>
      <c r="K3227" s="74">
        <f t="shared" si="252"/>
        <v>722.75</v>
      </c>
      <c r="L3227" s="74">
        <f t="shared" si="253"/>
        <v>623.91</v>
      </c>
      <c r="M3227" s="74">
        <f t="shared" si="254"/>
        <v>634.83000000000004</v>
      </c>
      <c r="N3227" s="74"/>
    </row>
    <row r="3228" spans="1:14" x14ac:dyDescent="0.25">
      <c r="A3228">
        <v>3213</v>
      </c>
      <c r="B3228" s="225">
        <v>36826</v>
      </c>
      <c r="C3228" s="74">
        <v>112</v>
      </c>
      <c r="D3228" s="74">
        <v>113.69</v>
      </c>
      <c r="E3228" s="74">
        <v>97.5</v>
      </c>
      <c r="F3228" s="74">
        <v>104.38</v>
      </c>
      <c r="G3228" s="75">
        <v>3532500</v>
      </c>
      <c r="H3228" s="74">
        <v>730.64</v>
      </c>
      <c r="I3228" s="81">
        <f t="shared" si="250"/>
        <v>6.9998083924123398</v>
      </c>
      <c r="J3228" s="74">
        <f t="shared" si="251"/>
        <v>783.98</v>
      </c>
      <c r="K3228" s="74">
        <f t="shared" si="252"/>
        <v>795.81</v>
      </c>
      <c r="L3228" s="74">
        <f t="shared" si="253"/>
        <v>682.48</v>
      </c>
      <c r="M3228" s="74">
        <f t="shared" si="254"/>
        <v>730.64</v>
      </c>
      <c r="N3228" s="74"/>
    </row>
    <row r="3229" spans="1:14" x14ac:dyDescent="0.25">
      <c r="A3229">
        <v>3214</v>
      </c>
      <c r="B3229" s="225">
        <v>36825</v>
      </c>
      <c r="C3229" s="74">
        <v>108.63</v>
      </c>
      <c r="D3229" s="74">
        <v>108.75</v>
      </c>
      <c r="E3229" s="74">
        <v>84</v>
      </c>
      <c r="F3229" s="74">
        <v>103</v>
      </c>
      <c r="G3229" s="75">
        <v>5814900</v>
      </c>
      <c r="H3229" s="74">
        <v>721.01</v>
      </c>
      <c r="I3229" s="81">
        <f t="shared" si="250"/>
        <v>7.0000970873786406</v>
      </c>
      <c r="J3229" s="74">
        <f t="shared" si="251"/>
        <v>760.42</v>
      </c>
      <c r="K3229" s="74">
        <f t="shared" si="252"/>
        <v>761.26</v>
      </c>
      <c r="L3229" s="74">
        <f t="shared" si="253"/>
        <v>588.01</v>
      </c>
      <c r="M3229" s="74">
        <f t="shared" si="254"/>
        <v>721.01</v>
      </c>
      <c r="N3229" s="74"/>
    </row>
    <row r="3230" spans="1:14" x14ac:dyDescent="0.25">
      <c r="A3230">
        <v>3215</v>
      </c>
      <c r="B3230" s="225">
        <v>36824</v>
      </c>
      <c r="C3230" s="74">
        <v>120.13</v>
      </c>
      <c r="D3230" s="74">
        <v>120.25</v>
      </c>
      <c r="E3230" s="74">
        <v>101</v>
      </c>
      <c r="F3230" s="74">
        <v>108.38</v>
      </c>
      <c r="G3230" s="75">
        <v>5465100</v>
      </c>
      <c r="H3230" s="74">
        <v>758.64</v>
      </c>
      <c r="I3230" s="81">
        <f t="shared" si="250"/>
        <v>6.999815464107769</v>
      </c>
      <c r="J3230" s="74">
        <f t="shared" si="251"/>
        <v>840.89</v>
      </c>
      <c r="K3230" s="74">
        <f t="shared" si="252"/>
        <v>841.73</v>
      </c>
      <c r="L3230" s="74">
        <f t="shared" si="253"/>
        <v>706.98</v>
      </c>
      <c r="M3230" s="74">
        <f t="shared" si="254"/>
        <v>758.64</v>
      </c>
      <c r="N3230" s="74"/>
    </row>
    <row r="3231" spans="1:14" x14ac:dyDescent="0.25">
      <c r="A3231">
        <v>3216</v>
      </c>
      <c r="B3231" s="225">
        <v>36823</v>
      </c>
      <c r="C3231" s="74">
        <v>145.63</v>
      </c>
      <c r="D3231" s="74">
        <v>148.75</v>
      </c>
      <c r="E3231" s="74">
        <v>131</v>
      </c>
      <c r="F3231" s="74">
        <v>135.38</v>
      </c>
      <c r="G3231" s="75">
        <v>1959400</v>
      </c>
      <c r="H3231" s="74">
        <v>947.64</v>
      </c>
      <c r="I3231" s="81">
        <f t="shared" si="250"/>
        <v>6.9998522676909438</v>
      </c>
      <c r="J3231" s="74">
        <f t="shared" si="251"/>
        <v>1019.39</v>
      </c>
      <c r="K3231" s="74">
        <f t="shared" si="252"/>
        <v>1041.23</v>
      </c>
      <c r="L3231" s="74">
        <f t="shared" si="253"/>
        <v>916.98</v>
      </c>
      <c r="M3231" s="74">
        <f t="shared" si="254"/>
        <v>947.64</v>
      </c>
      <c r="N3231" s="74"/>
    </row>
    <row r="3232" spans="1:14" x14ac:dyDescent="0.25">
      <c r="A3232">
        <v>3217</v>
      </c>
      <c r="B3232" s="225">
        <v>36822</v>
      </c>
      <c r="C3232" s="74">
        <v>149</v>
      </c>
      <c r="D3232" s="74">
        <v>149.57</v>
      </c>
      <c r="E3232" s="74">
        <v>137.25</v>
      </c>
      <c r="F3232" s="74">
        <v>142.13</v>
      </c>
      <c r="G3232" s="75">
        <v>1415500</v>
      </c>
      <c r="H3232" s="74">
        <v>994.89</v>
      </c>
      <c r="I3232" s="81">
        <f t="shared" si="250"/>
        <v>6.9998592837543097</v>
      </c>
      <c r="J3232" s="74">
        <f t="shared" si="251"/>
        <v>1042.98</v>
      </c>
      <c r="K3232" s="74">
        <f t="shared" si="252"/>
        <v>1046.97</v>
      </c>
      <c r="L3232" s="74">
        <f t="shared" si="253"/>
        <v>960.73</v>
      </c>
      <c r="M3232" s="74">
        <f t="shared" si="254"/>
        <v>994.89</v>
      </c>
      <c r="N3232" s="74"/>
    </row>
    <row r="3233" spans="1:14" x14ac:dyDescent="0.25">
      <c r="A3233">
        <v>3218</v>
      </c>
      <c r="B3233" s="225">
        <v>36819</v>
      </c>
      <c r="C3233" s="74">
        <v>141.63</v>
      </c>
      <c r="D3233" s="74">
        <v>151</v>
      </c>
      <c r="E3233" s="74">
        <v>139.38</v>
      </c>
      <c r="F3233" s="74">
        <v>149.5</v>
      </c>
      <c r="G3233" s="75">
        <v>1649100</v>
      </c>
      <c r="H3233" s="74">
        <v>1046.52</v>
      </c>
      <c r="I3233" s="81">
        <f t="shared" si="250"/>
        <v>7.000133779264214</v>
      </c>
      <c r="J3233" s="74">
        <f t="shared" si="251"/>
        <v>991.43</v>
      </c>
      <c r="K3233" s="74">
        <f t="shared" si="252"/>
        <v>1057.02</v>
      </c>
      <c r="L3233" s="74">
        <f t="shared" si="253"/>
        <v>975.68</v>
      </c>
      <c r="M3233" s="74">
        <f t="shared" si="254"/>
        <v>1046.52</v>
      </c>
      <c r="N3233" s="74"/>
    </row>
    <row r="3234" spans="1:14" x14ac:dyDescent="0.25">
      <c r="A3234">
        <v>3219</v>
      </c>
      <c r="B3234" s="225">
        <v>36818</v>
      </c>
      <c r="C3234" s="74">
        <v>131</v>
      </c>
      <c r="D3234" s="74">
        <v>140.13</v>
      </c>
      <c r="E3234" s="74">
        <v>128.5</v>
      </c>
      <c r="F3234" s="74">
        <v>139.88999999999999</v>
      </c>
      <c r="G3234" s="75">
        <v>1501200</v>
      </c>
      <c r="H3234" s="74">
        <v>979.25</v>
      </c>
      <c r="I3234" s="81">
        <f t="shared" si="250"/>
        <v>7.000142969476018</v>
      </c>
      <c r="J3234" s="74">
        <f t="shared" si="251"/>
        <v>917.02</v>
      </c>
      <c r="K3234" s="74">
        <f t="shared" si="252"/>
        <v>980.93</v>
      </c>
      <c r="L3234" s="74">
        <f t="shared" si="253"/>
        <v>899.52</v>
      </c>
      <c r="M3234" s="74">
        <f t="shared" si="254"/>
        <v>979.25</v>
      </c>
      <c r="N3234" s="74"/>
    </row>
    <row r="3235" spans="1:14" x14ac:dyDescent="0.25">
      <c r="A3235">
        <v>3220</v>
      </c>
      <c r="B3235" s="225">
        <v>36817</v>
      </c>
      <c r="C3235" s="74">
        <v>123.88</v>
      </c>
      <c r="D3235" s="74">
        <v>132.07</v>
      </c>
      <c r="E3235" s="74">
        <v>116.5</v>
      </c>
      <c r="F3235" s="74">
        <v>124.06</v>
      </c>
      <c r="G3235" s="75">
        <v>2073300</v>
      </c>
      <c r="H3235" s="74">
        <v>868.45</v>
      </c>
      <c r="I3235" s="81">
        <f t="shared" si="250"/>
        <v>7.0002418184749313</v>
      </c>
      <c r="J3235" s="74">
        <f t="shared" si="251"/>
        <v>867.19</v>
      </c>
      <c r="K3235" s="74">
        <f t="shared" si="252"/>
        <v>924.52</v>
      </c>
      <c r="L3235" s="74">
        <f t="shared" si="253"/>
        <v>815.53</v>
      </c>
      <c r="M3235" s="74">
        <f t="shared" si="254"/>
        <v>868.45</v>
      </c>
      <c r="N3235" s="74"/>
    </row>
    <row r="3236" spans="1:14" x14ac:dyDescent="0.25">
      <c r="A3236">
        <v>3221</v>
      </c>
      <c r="B3236" s="225">
        <v>36816</v>
      </c>
      <c r="C3236" s="74">
        <v>139.5</v>
      </c>
      <c r="D3236" s="74">
        <v>141.07</v>
      </c>
      <c r="E3236" s="74">
        <v>127.25</v>
      </c>
      <c r="F3236" s="74">
        <v>130</v>
      </c>
      <c r="G3236" s="75">
        <v>1782100</v>
      </c>
      <c r="H3236" s="74">
        <v>910.02</v>
      </c>
      <c r="I3236" s="81">
        <f t="shared" si="250"/>
        <v>7.0001538461538457</v>
      </c>
      <c r="J3236" s="74">
        <f t="shared" si="251"/>
        <v>976.52</v>
      </c>
      <c r="K3236" s="74">
        <f t="shared" si="252"/>
        <v>987.51</v>
      </c>
      <c r="L3236" s="74">
        <f t="shared" si="253"/>
        <v>890.77</v>
      </c>
      <c r="M3236" s="74">
        <f t="shared" si="254"/>
        <v>910.02</v>
      </c>
      <c r="N3236" s="74"/>
    </row>
    <row r="3237" spans="1:14" x14ac:dyDescent="0.25">
      <c r="A3237">
        <v>3222</v>
      </c>
      <c r="B3237" s="225">
        <v>36815</v>
      </c>
      <c r="C3237" s="74">
        <v>126.36</v>
      </c>
      <c r="D3237" s="74">
        <v>137.57</v>
      </c>
      <c r="E3237" s="74">
        <v>124.5</v>
      </c>
      <c r="F3237" s="74">
        <v>135.16999999999999</v>
      </c>
      <c r="G3237" s="75">
        <v>1876500</v>
      </c>
      <c r="H3237" s="74">
        <v>946.22</v>
      </c>
      <c r="I3237" s="81">
        <f t="shared" si="250"/>
        <v>7.000221942738774</v>
      </c>
      <c r="J3237" s="74">
        <f t="shared" si="251"/>
        <v>884.55</v>
      </c>
      <c r="K3237" s="74">
        <f t="shared" si="252"/>
        <v>963.02</v>
      </c>
      <c r="L3237" s="74">
        <f t="shared" si="253"/>
        <v>871.53</v>
      </c>
      <c r="M3237" s="74">
        <f t="shared" si="254"/>
        <v>946.22</v>
      </c>
      <c r="N3237" s="74"/>
    </row>
    <row r="3238" spans="1:14" x14ac:dyDescent="0.25">
      <c r="A3238">
        <v>3223</v>
      </c>
      <c r="B3238" s="225">
        <v>36812</v>
      </c>
      <c r="C3238" s="74">
        <v>112.52</v>
      </c>
      <c r="D3238" s="74">
        <v>128.13</v>
      </c>
      <c r="E3238" s="74">
        <v>111.13</v>
      </c>
      <c r="F3238" s="74">
        <v>127.88</v>
      </c>
      <c r="G3238" s="75">
        <v>1511000</v>
      </c>
      <c r="H3238" s="74">
        <v>895.14</v>
      </c>
      <c r="I3238" s="81">
        <f t="shared" si="250"/>
        <v>6.9998436033781672</v>
      </c>
      <c r="J3238" s="74">
        <f t="shared" si="251"/>
        <v>787.62</v>
      </c>
      <c r="K3238" s="74">
        <f t="shared" si="252"/>
        <v>896.89</v>
      </c>
      <c r="L3238" s="74">
        <f t="shared" si="253"/>
        <v>777.89</v>
      </c>
      <c r="M3238" s="74">
        <f t="shared" si="254"/>
        <v>895.14</v>
      </c>
      <c r="N3238" s="74"/>
    </row>
    <row r="3239" spans="1:14" x14ac:dyDescent="0.25">
      <c r="A3239">
        <v>3224</v>
      </c>
      <c r="B3239" s="225">
        <v>36811</v>
      </c>
      <c r="C3239" s="74">
        <v>116.06</v>
      </c>
      <c r="D3239" s="74">
        <v>118.69</v>
      </c>
      <c r="E3239" s="74">
        <v>109</v>
      </c>
      <c r="F3239" s="74">
        <v>113.46</v>
      </c>
      <c r="G3239" s="75">
        <v>2496600</v>
      </c>
      <c r="H3239" s="74">
        <v>794.19</v>
      </c>
      <c r="I3239" s="81">
        <f t="shared" si="250"/>
        <v>6.9997355896351143</v>
      </c>
      <c r="J3239" s="74">
        <f t="shared" si="251"/>
        <v>812.39</v>
      </c>
      <c r="K3239" s="74">
        <f t="shared" si="252"/>
        <v>830.8</v>
      </c>
      <c r="L3239" s="74">
        <f t="shared" si="253"/>
        <v>762.97</v>
      </c>
      <c r="M3239" s="74">
        <f t="shared" si="254"/>
        <v>794.19</v>
      </c>
      <c r="N3239" s="74"/>
    </row>
    <row r="3240" spans="1:14" x14ac:dyDescent="0.25">
      <c r="A3240">
        <v>3225</v>
      </c>
      <c r="B3240" s="225">
        <v>36810</v>
      </c>
      <c r="C3240" s="74">
        <v>110.56</v>
      </c>
      <c r="D3240" s="74">
        <v>118.31</v>
      </c>
      <c r="E3240" s="74">
        <v>110</v>
      </c>
      <c r="F3240" s="74">
        <v>112</v>
      </c>
      <c r="G3240" s="75">
        <v>3110100</v>
      </c>
      <c r="H3240" s="74">
        <v>784.02</v>
      </c>
      <c r="I3240" s="81">
        <f t="shared" si="250"/>
        <v>7.0001785714285711</v>
      </c>
      <c r="J3240" s="74">
        <f t="shared" si="251"/>
        <v>773.94</v>
      </c>
      <c r="K3240" s="74">
        <f t="shared" si="252"/>
        <v>828.19</v>
      </c>
      <c r="L3240" s="74">
        <f t="shared" si="253"/>
        <v>770.02</v>
      </c>
      <c r="M3240" s="74">
        <f t="shared" si="254"/>
        <v>784.02</v>
      </c>
      <c r="N3240" s="74"/>
    </row>
    <row r="3241" spans="1:14" x14ac:dyDescent="0.25">
      <c r="A3241">
        <v>3226</v>
      </c>
      <c r="B3241" s="225">
        <v>36809</v>
      </c>
      <c r="C3241" s="74">
        <v>110.44</v>
      </c>
      <c r="D3241" s="74">
        <v>117.25</v>
      </c>
      <c r="E3241" s="74">
        <v>106</v>
      </c>
      <c r="F3241" s="74">
        <v>114.67</v>
      </c>
      <c r="G3241" s="75">
        <v>2043800</v>
      </c>
      <c r="H3241" s="74">
        <v>802.72</v>
      </c>
      <c r="I3241" s="81">
        <f t="shared" si="250"/>
        <v>7.0002616203017354</v>
      </c>
      <c r="J3241" s="74">
        <f t="shared" si="251"/>
        <v>773.11</v>
      </c>
      <c r="K3241" s="74">
        <f t="shared" si="252"/>
        <v>820.78</v>
      </c>
      <c r="L3241" s="74">
        <f t="shared" si="253"/>
        <v>742.03</v>
      </c>
      <c r="M3241" s="74">
        <f t="shared" si="254"/>
        <v>802.72</v>
      </c>
      <c r="N3241" s="74"/>
    </row>
    <row r="3242" spans="1:14" x14ac:dyDescent="0.25">
      <c r="A3242">
        <v>3227</v>
      </c>
      <c r="B3242" s="225">
        <v>36808</v>
      </c>
      <c r="C3242" s="74">
        <v>109.44</v>
      </c>
      <c r="D3242" s="74">
        <v>115.25</v>
      </c>
      <c r="E3242" s="74">
        <v>101.25</v>
      </c>
      <c r="F3242" s="74">
        <v>110.31</v>
      </c>
      <c r="G3242" s="75">
        <v>1612200</v>
      </c>
      <c r="H3242" s="74">
        <v>772.2</v>
      </c>
      <c r="I3242" s="81">
        <f t="shared" si="250"/>
        <v>7.0002719608376394</v>
      </c>
      <c r="J3242" s="74">
        <f t="shared" si="251"/>
        <v>766.11</v>
      </c>
      <c r="K3242" s="74">
        <f t="shared" si="252"/>
        <v>806.78</v>
      </c>
      <c r="L3242" s="74">
        <f t="shared" si="253"/>
        <v>708.78</v>
      </c>
      <c r="M3242" s="74">
        <f t="shared" si="254"/>
        <v>772.2</v>
      </c>
      <c r="N3242" s="74"/>
    </row>
    <row r="3243" spans="1:14" x14ac:dyDescent="0.25">
      <c r="A3243">
        <v>3228</v>
      </c>
      <c r="B3243" s="225">
        <v>36805</v>
      </c>
      <c r="C3243" s="74">
        <v>117.06</v>
      </c>
      <c r="D3243" s="74">
        <v>118.25</v>
      </c>
      <c r="E3243" s="74">
        <v>105.25</v>
      </c>
      <c r="F3243" s="74">
        <v>110.56</v>
      </c>
      <c r="G3243" s="75">
        <v>1328800</v>
      </c>
      <c r="H3243" s="74">
        <v>773.95</v>
      </c>
      <c r="I3243" s="81">
        <f t="shared" si="250"/>
        <v>7.000271345875543</v>
      </c>
      <c r="J3243" s="74">
        <f t="shared" si="251"/>
        <v>819.45</v>
      </c>
      <c r="K3243" s="74">
        <f t="shared" si="252"/>
        <v>827.78</v>
      </c>
      <c r="L3243" s="74">
        <f t="shared" si="253"/>
        <v>736.78</v>
      </c>
      <c r="M3243" s="74">
        <f t="shared" si="254"/>
        <v>773.95</v>
      </c>
      <c r="N3243" s="74"/>
    </row>
    <row r="3244" spans="1:14" x14ac:dyDescent="0.25">
      <c r="A3244">
        <v>3229</v>
      </c>
      <c r="B3244" s="225">
        <v>36804</v>
      </c>
      <c r="C3244" s="74">
        <v>114.5</v>
      </c>
      <c r="D3244" s="74">
        <v>119.38</v>
      </c>
      <c r="E3244" s="74">
        <v>112</v>
      </c>
      <c r="F3244" s="74">
        <v>117.19</v>
      </c>
      <c r="G3244" s="75">
        <v>1114600</v>
      </c>
      <c r="H3244" s="74">
        <v>820.33</v>
      </c>
      <c r="I3244" s="81">
        <f t="shared" si="250"/>
        <v>7.0000000000000009</v>
      </c>
      <c r="J3244" s="74">
        <f t="shared" si="251"/>
        <v>801.5</v>
      </c>
      <c r="K3244" s="74">
        <f t="shared" si="252"/>
        <v>835.66</v>
      </c>
      <c r="L3244" s="74">
        <f t="shared" si="253"/>
        <v>784</v>
      </c>
      <c r="M3244" s="74">
        <f t="shared" si="254"/>
        <v>820.33</v>
      </c>
      <c r="N3244" s="74"/>
    </row>
    <row r="3245" spans="1:14" x14ac:dyDescent="0.25">
      <c r="A3245">
        <v>3230</v>
      </c>
      <c r="B3245" s="225">
        <v>36803</v>
      </c>
      <c r="C3245" s="74">
        <v>106.75</v>
      </c>
      <c r="D3245" s="74">
        <v>116.69</v>
      </c>
      <c r="E3245" s="74">
        <v>106.13</v>
      </c>
      <c r="F3245" s="74">
        <v>114.44</v>
      </c>
      <c r="G3245" s="75">
        <v>1664600</v>
      </c>
      <c r="H3245" s="74">
        <v>801.08</v>
      </c>
      <c r="I3245" s="81">
        <f t="shared" si="250"/>
        <v>7.0000000000000009</v>
      </c>
      <c r="J3245" s="74">
        <f t="shared" si="251"/>
        <v>747.25</v>
      </c>
      <c r="K3245" s="74">
        <f t="shared" si="252"/>
        <v>816.83</v>
      </c>
      <c r="L3245" s="74">
        <f t="shared" si="253"/>
        <v>742.91</v>
      </c>
      <c r="M3245" s="74">
        <f t="shared" si="254"/>
        <v>801.08</v>
      </c>
      <c r="N3245" s="74"/>
    </row>
    <row r="3246" spans="1:14" x14ac:dyDescent="0.25">
      <c r="A3246">
        <v>3231</v>
      </c>
      <c r="B3246" s="225">
        <v>36802</v>
      </c>
      <c r="C3246" s="74">
        <v>124.44</v>
      </c>
      <c r="D3246" s="74">
        <v>124.63</v>
      </c>
      <c r="E3246" s="74">
        <v>109.63</v>
      </c>
      <c r="F3246" s="74">
        <v>110.13</v>
      </c>
      <c r="G3246" s="75">
        <v>1882600</v>
      </c>
      <c r="H3246" s="74">
        <v>770.89</v>
      </c>
      <c r="I3246" s="81">
        <f t="shared" si="250"/>
        <v>6.9998183964405705</v>
      </c>
      <c r="J3246" s="74">
        <f t="shared" si="251"/>
        <v>871.06</v>
      </c>
      <c r="K3246" s="74">
        <f t="shared" si="252"/>
        <v>872.39</v>
      </c>
      <c r="L3246" s="74">
        <f t="shared" si="253"/>
        <v>767.39</v>
      </c>
      <c r="M3246" s="74">
        <f t="shared" si="254"/>
        <v>770.89</v>
      </c>
      <c r="N3246" s="74"/>
    </row>
    <row r="3247" spans="1:14" x14ac:dyDescent="0.25">
      <c r="A3247">
        <v>3232</v>
      </c>
      <c r="B3247" s="225">
        <v>36801</v>
      </c>
      <c r="C3247" s="74">
        <v>125.57</v>
      </c>
      <c r="D3247" s="74">
        <v>128</v>
      </c>
      <c r="E3247" s="74">
        <v>118.25</v>
      </c>
      <c r="F3247" s="74">
        <v>121.38</v>
      </c>
      <c r="G3247" s="75">
        <v>1742000</v>
      </c>
      <c r="H3247" s="74">
        <v>849.64</v>
      </c>
      <c r="I3247" s="81">
        <f t="shared" si="250"/>
        <v>6.9998352282089309</v>
      </c>
      <c r="J3247" s="74">
        <f t="shared" si="251"/>
        <v>878.97</v>
      </c>
      <c r="K3247" s="74">
        <f t="shared" si="252"/>
        <v>895.98</v>
      </c>
      <c r="L3247" s="74">
        <f t="shared" si="253"/>
        <v>827.73</v>
      </c>
      <c r="M3247" s="74">
        <f t="shared" si="254"/>
        <v>849.64</v>
      </c>
      <c r="N3247" s="74"/>
    </row>
    <row r="3248" spans="1:14" x14ac:dyDescent="0.25">
      <c r="A3248">
        <v>3233</v>
      </c>
      <c r="B3248" s="225">
        <v>36798</v>
      </c>
      <c r="C3248" s="74">
        <v>129.88</v>
      </c>
      <c r="D3248" s="74">
        <v>132.44</v>
      </c>
      <c r="E3248" s="74">
        <v>118</v>
      </c>
      <c r="F3248" s="74">
        <v>122.81</v>
      </c>
      <c r="G3248" s="75">
        <v>1382700</v>
      </c>
      <c r="H3248" s="74">
        <v>859.7</v>
      </c>
      <c r="I3248" s="81">
        <f t="shared" si="250"/>
        <v>7.0002442797817768</v>
      </c>
      <c r="J3248" s="74">
        <f t="shared" si="251"/>
        <v>909.19</v>
      </c>
      <c r="K3248" s="74">
        <f t="shared" si="252"/>
        <v>927.11</v>
      </c>
      <c r="L3248" s="74">
        <f t="shared" si="253"/>
        <v>826.03</v>
      </c>
      <c r="M3248" s="74">
        <f t="shared" si="254"/>
        <v>859.7</v>
      </c>
      <c r="N3248" s="74"/>
    </row>
    <row r="3249" spans="1:14" x14ac:dyDescent="0.25">
      <c r="A3249">
        <v>3234</v>
      </c>
      <c r="B3249" s="225">
        <v>36797</v>
      </c>
      <c r="C3249" s="74">
        <v>117.06</v>
      </c>
      <c r="D3249" s="74">
        <v>130.91999999999999</v>
      </c>
      <c r="E3249" s="74">
        <v>116.88</v>
      </c>
      <c r="F3249" s="74">
        <v>130</v>
      </c>
      <c r="G3249" s="75">
        <v>2686600</v>
      </c>
      <c r="H3249" s="74">
        <v>910.02</v>
      </c>
      <c r="I3249" s="81">
        <f t="shared" si="250"/>
        <v>7.0001538461538457</v>
      </c>
      <c r="J3249" s="74">
        <f t="shared" si="251"/>
        <v>819.44</v>
      </c>
      <c r="K3249" s="74">
        <f t="shared" si="252"/>
        <v>916.46</v>
      </c>
      <c r="L3249" s="74">
        <f t="shared" si="253"/>
        <v>818.18</v>
      </c>
      <c r="M3249" s="74">
        <f t="shared" si="254"/>
        <v>910.02</v>
      </c>
      <c r="N3249" s="74"/>
    </row>
    <row r="3250" spans="1:14" x14ac:dyDescent="0.25">
      <c r="A3250">
        <v>3235</v>
      </c>
      <c r="B3250" s="225">
        <v>36796</v>
      </c>
      <c r="C3250" s="74">
        <v>131.5</v>
      </c>
      <c r="D3250" s="74">
        <v>131.57</v>
      </c>
      <c r="E3250" s="74">
        <v>120.81</v>
      </c>
      <c r="F3250" s="74">
        <v>123.13</v>
      </c>
      <c r="G3250" s="75">
        <v>1849700</v>
      </c>
      <c r="H3250" s="74">
        <v>861.89</v>
      </c>
      <c r="I3250" s="81">
        <f t="shared" si="250"/>
        <v>6.9998375700479167</v>
      </c>
      <c r="J3250" s="74">
        <f t="shared" si="251"/>
        <v>920.48</v>
      </c>
      <c r="K3250" s="74">
        <f t="shared" si="252"/>
        <v>920.97</v>
      </c>
      <c r="L3250" s="74">
        <f t="shared" si="253"/>
        <v>845.65</v>
      </c>
      <c r="M3250" s="74">
        <f t="shared" si="254"/>
        <v>861.89</v>
      </c>
      <c r="N3250" s="74"/>
    </row>
    <row r="3251" spans="1:14" x14ac:dyDescent="0.25">
      <c r="A3251">
        <v>3236</v>
      </c>
      <c r="B3251" s="225">
        <v>36795</v>
      </c>
      <c r="C3251" s="74">
        <v>129.75</v>
      </c>
      <c r="D3251" s="74">
        <v>134</v>
      </c>
      <c r="E3251" s="74">
        <v>122.38</v>
      </c>
      <c r="F3251" s="74">
        <v>127.13</v>
      </c>
      <c r="G3251" s="75">
        <v>1969500</v>
      </c>
      <c r="H3251" s="74">
        <v>889.89</v>
      </c>
      <c r="I3251" s="81">
        <f t="shared" si="250"/>
        <v>6.9998426807205227</v>
      </c>
      <c r="J3251" s="74">
        <f t="shared" si="251"/>
        <v>908.23</v>
      </c>
      <c r="K3251" s="74">
        <f t="shared" si="252"/>
        <v>937.98</v>
      </c>
      <c r="L3251" s="74">
        <f t="shared" si="253"/>
        <v>856.64</v>
      </c>
      <c r="M3251" s="74">
        <f t="shared" si="254"/>
        <v>889.89</v>
      </c>
      <c r="N3251" s="74"/>
    </row>
    <row r="3252" spans="1:14" x14ac:dyDescent="0.25">
      <c r="A3252">
        <v>3237</v>
      </c>
      <c r="B3252" s="225">
        <v>36794</v>
      </c>
      <c r="C3252" s="74">
        <v>129</v>
      </c>
      <c r="D3252" s="74">
        <v>136.25</v>
      </c>
      <c r="E3252" s="74">
        <v>125.75</v>
      </c>
      <c r="F3252" s="74">
        <v>127.57</v>
      </c>
      <c r="G3252" s="75">
        <v>2356000</v>
      </c>
      <c r="H3252" s="74">
        <v>892.96</v>
      </c>
      <c r="I3252" s="81">
        <f t="shared" si="250"/>
        <v>6.9997648349925541</v>
      </c>
      <c r="J3252" s="74">
        <f t="shared" si="251"/>
        <v>902.97</v>
      </c>
      <c r="K3252" s="74">
        <f t="shared" si="252"/>
        <v>953.72</v>
      </c>
      <c r="L3252" s="74">
        <f t="shared" si="253"/>
        <v>880.22</v>
      </c>
      <c r="M3252" s="74">
        <f t="shared" si="254"/>
        <v>892.96</v>
      </c>
      <c r="N3252" s="74"/>
    </row>
    <row r="3253" spans="1:14" x14ac:dyDescent="0.25">
      <c r="A3253">
        <v>3238</v>
      </c>
      <c r="B3253" s="225">
        <v>36791</v>
      </c>
      <c r="C3253" s="74">
        <v>107.25</v>
      </c>
      <c r="D3253" s="74">
        <v>121.06</v>
      </c>
      <c r="E3253" s="74">
        <v>107</v>
      </c>
      <c r="F3253" s="74">
        <v>120.75</v>
      </c>
      <c r="G3253" s="75">
        <v>2081000</v>
      </c>
      <c r="H3253" s="74">
        <v>845.27</v>
      </c>
      <c r="I3253" s="81">
        <f t="shared" si="250"/>
        <v>7.0001656314699794</v>
      </c>
      <c r="J3253" s="74">
        <f t="shared" si="251"/>
        <v>750.77</v>
      </c>
      <c r="K3253" s="74">
        <f t="shared" si="252"/>
        <v>847.44</v>
      </c>
      <c r="L3253" s="74">
        <f t="shared" si="253"/>
        <v>749.02</v>
      </c>
      <c r="M3253" s="74">
        <f t="shared" si="254"/>
        <v>845.27</v>
      </c>
      <c r="N3253" s="74"/>
    </row>
    <row r="3254" spans="1:14" x14ac:dyDescent="0.25">
      <c r="A3254">
        <v>3239</v>
      </c>
      <c r="B3254" s="225">
        <v>36790</v>
      </c>
      <c r="C3254" s="74">
        <v>117.25</v>
      </c>
      <c r="D3254" s="74">
        <v>120.44</v>
      </c>
      <c r="E3254" s="74">
        <v>113.63</v>
      </c>
      <c r="F3254" s="74">
        <v>114.25</v>
      </c>
      <c r="G3254" s="75">
        <v>1233500</v>
      </c>
      <c r="H3254" s="74">
        <v>799.77</v>
      </c>
      <c r="I3254" s="81">
        <f t="shared" si="250"/>
        <v>7.0001750547045951</v>
      </c>
      <c r="J3254" s="74">
        <f t="shared" si="251"/>
        <v>820.77</v>
      </c>
      <c r="K3254" s="74">
        <f t="shared" si="252"/>
        <v>843.1</v>
      </c>
      <c r="L3254" s="74">
        <f t="shared" si="253"/>
        <v>795.43</v>
      </c>
      <c r="M3254" s="74">
        <f t="shared" si="254"/>
        <v>799.77</v>
      </c>
      <c r="N3254" s="74"/>
    </row>
    <row r="3255" spans="1:14" x14ac:dyDescent="0.25">
      <c r="A3255">
        <v>3240</v>
      </c>
      <c r="B3255" s="225">
        <v>36789</v>
      </c>
      <c r="C3255" s="74">
        <v>112</v>
      </c>
      <c r="D3255" s="74">
        <v>119.75</v>
      </c>
      <c r="E3255" s="74">
        <v>110.75</v>
      </c>
      <c r="F3255" s="74">
        <v>116.75</v>
      </c>
      <c r="G3255" s="75">
        <v>1721100</v>
      </c>
      <c r="H3255" s="74">
        <v>817.27</v>
      </c>
      <c r="I3255" s="81">
        <f t="shared" si="250"/>
        <v>7.0001713062098503</v>
      </c>
      <c r="J3255" s="74">
        <f t="shared" si="251"/>
        <v>784.02</v>
      </c>
      <c r="K3255" s="74">
        <f t="shared" si="252"/>
        <v>838.27</v>
      </c>
      <c r="L3255" s="74">
        <f t="shared" si="253"/>
        <v>775.27</v>
      </c>
      <c r="M3255" s="74">
        <f t="shared" si="254"/>
        <v>817.27</v>
      </c>
      <c r="N3255" s="74"/>
    </row>
    <row r="3256" spans="1:14" x14ac:dyDescent="0.25">
      <c r="A3256">
        <v>3241</v>
      </c>
      <c r="B3256" s="225">
        <v>36788</v>
      </c>
      <c r="C3256" s="74">
        <v>106.75</v>
      </c>
      <c r="D3256" s="74">
        <v>111.94</v>
      </c>
      <c r="E3256" s="74">
        <v>104</v>
      </c>
      <c r="F3256" s="74">
        <v>110.75</v>
      </c>
      <c r="G3256" s="75">
        <v>1418800</v>
      </c>
      <c r="H3256" s="74">
        <v>775.27</v>
      </c>
      <c r="I3256" s="81">
        <f t="shared" si="250"/>
        <v>7.0001805869074492</v>
      </c>
      <c r="J3256" s="74">
        <f t="shared" si="251"/>
        <v>747.27</v>
      </c>
      <c r="K3256" s="74">
        <f t="shared" si="252"/>
        <v>783.6</v>
      </c>
      <c r="L3256" s="74">
        <f t="shared" si="253"/>
        <v>728.02</v>
      </c>
      <c r="M3256" s="74">
        <f t="shared" si="254"/>
        <v>775.27</v>
      </c>
      <c r="N3256" s="74"/>
    </row>
    <row r="3257" spans="1:14" x14ac:dyDescent="0.25">
      <c r="A3257">
        <v>3242</v>
      </c>
      <c r="B3257" s="225">
        <v>36787</v>
      </c>
      <c r="C3257" s="74">
        <v>212.68</v>
      </c>
      <c r="D3257" s="74">
        <v>215.87</v>
      </c>
      <c r="E3257" s="74">
        <v>204</v>
      </c>
      <c r="F3257" s="74">
        <v>207</v>
      </c>
      <c r="G3257" s="75">
        <v>2450200</v>
      </c>
      <c r="H3257" s="74">
        <v>724.49</v>
      </c>
      <c r="I3257" s="81">
        <f t="shared" si="250"/>
        <v>3.499951690821256</v>
      </c>
      <c r="J3257" s="74">
        <f t="shared" si="251"/>
        <v>744.37</v>
      </c>
      <c r="K3257" s="74">
        <f t="shared" si="252"/>
        <v>755.53</v>
      </c>
      <c r="L3257" s="74">
        <f t="shared" si="253"/>
        <v>713.99</v>
      </c>
      <c r="M3257" s="74">
        <f t="shared" si="254"/>
        <v>724.49</v>
      </c>
      <c r="N3257" s="74"/>
    </row>
    <row r="3258" spans="1:14" x14ac:dyDescent="0.25">
      <c r="A3258">
        <v>3243</v>
      </c>
      <c r="B3258" s="225">
        <v>36784</v>
      </c>
      <c r="C3258" s="74">
        <v>208</v>
      </c>
      <c r="D3258" s="74">
        <v>215</v>
      </c>
      <c r="E3258" s="74">
        <v>205.18</v>
      </c>
      <c r="F3258" s="74">
        <v>214.43</v>
      </c>
      <c r="G3258" s="75">
        <v>1976000</v>
      </c>
      <c r="H3258" s="74">
        <v>750.52</v>
      </c>
      <c r="I3258" s="81">
        <f t="shared" si="250"/>
        <v>3.5000699528983814</v>
      </c>
      <c r="J3258" s="74">
        <f t="shared" si="251"/>
        <v>728.01</v>
      </c>
      <c r="K3258" s="74">
        <f t="shared" si="252"/>
        <v>752.52</v>
      </c>
      <c r="L3258" s="74">
        <f t="shared" si="253"/>
        <v>718.14</v>
      </c>
      <c r="M3258" s="74">
        <f t="shared" si="254"/>
        <v>750.52</v>
      </c>
      <c r="N3258" s="74"/>
    </row>
    <row r="3259" spans="1:14" x14ac:dyDescent="0.25">
      <c r="A3259">
        <v>3244</v>
      </c>
      <c r="B3259" s="225">
        <v>36783</v>
      </c>
      <c r="C3259" s="74">
        <v>200.75</v>
      </c>
      <c r="D3259" s="74">
        <v>213.11</v>
      </c>
      <c r="E3259" s="74">
        <v>200</v>
      </c>
      <c r="F3259" s="74">
        <v>208.25</v>
      </c>
      <c r="G3259" s="75">
        <v>2954400</v>
      </c>
      <c r="H3259" s="74">
        <v>728.86</v>
      </c>
      <c r="I3259" s="81">
        <f t="shared" si="250"/>
        <v>3.4999279711884754</v>
      </c>
      <c r="J3259" s="74">
        <f t="shared" si="251"/>
        <v>702.61</v>
      </c>
      <c r="K3259" s="74">
        <f t="shared" si="252"/>
        <v>745.87</v>
      </c>
      <c r="L3259" s="74">
        <f t="shared" si="253"/>
        <v>699.99</v>
      </c>
      <c r="M3259" s="74">
        <f t="shared" si="254"/>
        <v>728.86</v>
      </c>
      <c r="N3259" s="74"/>
    </row>
    <row r="3260" spans="1:14" x14ac:dyDescent="0.25">
      <c r="A3260">
        <v>3245</v>
      </c>
      <c r="B3260" s="225">
        <v>36782</v>
      </c>
      <c r="C3260" s="74">
        <v>175.75</v>
      </c>
      <c r="D3260" s="74">
        <v>196.37</v>
      </c>
      <c r="E3260" s="74">
        <v>175.75</v>
      </c>
      <c r="F3260" s="74">
        <v>193.87</v>
      </c>
      <c r="G3260" s="75">
        <v>3621900</v>
      </c>
      <c r="H3260" s="74">
        <v>678.55</v>
      </c>
      <c r="I3260" s="81">
        <f t="shared" si="250"/>
        <v>3.5000257904781553</v>
      </c>
      <c r="J3260" s="74">
        <f t="shared" si="251"/>
        <v>615.13</v>
      </c>
      <c r="K3260" s="74">
        <f t="shared" si="252"/>
        <v>687.3</v>
      </c>
      <c r="L3260" s="74">
        <f t="shared" si="253"/>
        <v>615.13</v>
      </c>
      <c r="M3260" s="74">
        <f t="shared" si="254"/>
        <v>678.55</v>
      </c>
      <c r="N3260" s="74"/>
    </row>
    <row r="3261" spans="1:14" x14ac:dyDescent="0.25">
      <c r="A3261">
        <v>3246</v>
      </c>
      <c r="B3261" s="225">
        <v>36781</v>
      </c>
      <c r="C3261" s="74">
        <v>186</v>
      </c>
      <c r="D3261" s="74">
        <v>190.5</v>
      </c>
      <c r="E3261" s="74">
        <v>174.75</v>
      </c>
      <c r="F3261" s="74">
        <v>179</v>
      </c>
      <c r="G3261" s="75">
        <v>3005500</v>
      </c>
      <c r="H3261" s="74">
        <v>626.49</v>
      </c>
      <c r="I3261" s="81">
        <f t="shared" si="250"/>
        <v>3.4999441340782123</v>
      </c>
      <c r="J3261" s="74">
        <f t="shared" si="251"/>
        <v>650.99</v>
      </c>
      <c r="K3261" s="74">
        <f t="shared" si="252"/>
        <v>666.74</v>
      </c>
      <c r="L3261" s="74">
        <f t="shared" si="253"/>
        <v>611.62</v>
      </c>
      <c r="M3261" s="74">
        <f t="shared" si="254"/>
        <v>626.49</v>
      </c>
      <c r="N3261" s="74"/>
    </row>
    <row r="3262" spans="1:14" x14ac:dyDescent="0.25">
      <c r="A3262">
        <v>3247</v>
      </c>
      <c r="B3262" s="225">
        <v>36780</v>
      </c>
      <c r="C3262" s="74">
        <v>197.25</v>
      </c>
      <c r="D3262" s="74">
        <v>202.5</v>
      </c>
      <c r="E3262" s="74">
        <v>182.62</v>
      </c>
      <c r="F3262" s="74">
        <v>184</v>
      </c>
      <c r="G3262" s="75">
        <v>3686100</v>
      </c>
      <c r="H3262" s="74">
        <v>643.99</v>
      </c>
      <c r="I3262" s="81">
        <f t="shared" si="250"/>
        <v>3.499945652173913</v>
      </c>
      <c r="J3262" s="74">
        <f t="shared" si="251"/>
        <v>690.36</v>
      </c>
      <c r="K3262" s="74">
        <f t="shared" si="252"/>
        <v>708.74</v>
      </c>
      <c r="L3262" s="74">
        <f t="shared" si="253"/>
        <v>639.16</v>
      </c>
      <c r="M3262" s="74">
        <f t="shared" si="254"/>
        <v>643.99</v>
      </c>
      <c r="N3262" s="74"/>
    </row>
    <row r="3263" spans="1:14" x14ac:dyDescent="0.25">
      <c r="A3263">
        <v>3248</v>
      </c>
      <c r="B3263" s="225">
        <v>36777</v>
      </c>
      <c r="C3263" s="74">
        <v>211.75</v>
      </c>
      <c r="D3263" s="74">
        <v>214.25</v>
      </c>
      <c r="E3263" s="74">
        <v>199.5</v>
      </c>
      <c r="F3263" s="74">
        <v>199.62</v>
      </c>
      <c r="G3263" s="75">
        <v>1983600</v>
      </c>
      <c r="H3263" s="74">
        <v>698.68</v>
      </c>
      <c r="I3263" s="81">
        <f t="shared" si="250"/>
        <v>3.5000500951808431</v>
      </c>
      <c r="J3263" s="74">
        <f t="shared" si="251"/>
        <v>741.14</v>
      </c>
      <c r="K3263" s="74">
        <f t="shared" si="252"/>
        <v>749.89</v>
      </c>
      <c r="L3263" s="74">
        <f t="shared" si="253"/>
        <v>698.26</v>
      </c>
      <c r="M3263" s="74">
        <f t="shared" si="254"/>
        <v>698.68</v>
      </c>
      <c r="N3263" s="74"/>
    </row>
    <row r="3264" spans="1:14" x14ac:dyDescent="0.25">
      <c r="A3264">
        <v>3249</v>
      </c>
      <c r="B3264" s="225">
        <v>36776</v>
      </c>
      <c r="C3264" s="74">
        <v>210.87</v>
      </c>
      <c r="D3264" s="74">
        <v>217.5</v>
      </c>
      <c r="E3264" s="74">
        <v>206</v>
      </c>
      <c r="F3264" s="74">
        <v>215</v>
      </c>
      <c r="G3264" s="75">
        <v>1927000</v>
      </c>
      <c r="H3264" s="74">
        <v>752.49</v>
      </c>
      <c r="I3264" s="81">
        <f t="shared" si="250"/>
        <v>3.4999534883720931</v>
      </c>
      <c r="J3264" s="74">
        <f t="shared" si="251"/>
        <v>738.04</v>
      </c>
      <c r="K3264" s="74">
        <f t="shared" si="252"/>
        <v>761.24</v>
      </c>
      <c r="L3264" s="74">
        <f t="shared" si="253"/>
        <v>720.99</v>
      </c>
      <c r="M3264" s="74">
        <f t="shared" si="254"/>
        <v>752.49</v>
      </c>
      <c r="N3264" s="74"/>
    </row>
    <row r="3265" spans="1:14" x14ac:dyDescent="0.25">
      <c r="A3265">
        <v>3250</v>
      </c>
      <c r="B3265" s="225">
        <v>36775</v>
      </c>
      <c r="C3265" s="74">
        <v>214.31</v>
      </c>
      <c r="D3265" s="74">
        <v>222.56</v>
      </c>
      <c r="E3265" s="74">
        <v>208</v>
      </c>
      <c r="F3265" s="74">
        <v>208.43</v>
      </c>
      <c r="G3265" s="75">
        <v>2926100</v>
      </c>
      <c r="H3265" s="74">
        <v>729.52</v>
      </c>
      <c r="I3265" s="81">
        <f t="shared" si="250"/>
        <v>3.5000719666074938</v>
      </c>
      <c r="J3265" s="74">
        <f t="shared" si="251"/>
        <v>750.1</v>
      </c>
      <c r="K3265" s="74">
        <f t="shared" si="252"/>
        <v>778.98</v>
      </c>
      <c r="L3265" s="74">
        <f t="shared" si="253"/>
        <v>728.01</v>
      </c>
      <c r="M3265" s="74">
        <f t="shared" si="254"/>
        <v>729.52</v>
      </c>
      <c r="N3265" s="74"/>
    </row>
    <row r="3266" spans="1:14" x14ac:dyDescent="0.25">
      <c r="A3266">
        <v>3251</v>
      </c>
      <c r="B3266" s="225">
        <v>36774</v>
      </c>
      <c r="C3266" s="74">
        <v>227.87</v>
      </c>
      <c r="D3266" s="74">
        <v>227.87</v>
      </c>
      <c r="E3266" s="74">
        <v>200</v>
      </c>
      <c r="F3266" s="74">
        <v>216.32</v>
      </c>
      <c r="G3266" s="75">
        <v>4340500</v>
      </c>
      <c r="H3266" s="74">
        <v>757.14</v>
      </c>
      <c r="I3266" s="81">
        <f t="shared" si="250"/>
        <v>3.500092455621302</v>
      </c>
      <c r="J3266" s="74">
        <f t="shared" si="251"/>
        <v>797.57</v>
      </c>
      <c r="K3266" s="74">
        <f t="shared" si="252"/>
        <v>797.57</v>
      </c>
      <c r="L3266" s="74">
        <f t="shared" si="253"/>
        <v>700.02</v>
      </c>
      <c r="M3266" s="74">
        <f t="shared" si="254"/>
        <v>757.14</v>
      </c>
      <c r="N3266" s="74"/>
    </row>
    <row r="3267" spans="1:14" x14ac:dyDescent="0.25">
      <c r="A3267">
        <v>3252</v>
      </c>
      <c r="B3267" s="225">
        <v>36770</v>
      </c>
      <c r="C3267" s="74">
        <v>223.43</v>
      </c>
      <c r="D3267" s="74">
        <v>230.12</v>
      </c>
      <c r="E3267" s="74">
        <v>219.75</v>
      </c>
      <c r="F3267" s="74">
        <v>230.12</v>
      </c>
      <c r="G3267" s="75">
        <v>1177300</v>
      </c>
      <c r="H3267" s="74">
        <v>805.43</v>
      </c>
      <c r="I3267" s="81">
        <f t="shared" si="250"/>
        <v>3.5000434555883886</v>
      </c>
      <c r="J3267" s="74">
        <f t="shared" si="251"/>
        <v>782.01</v>
      </c>
      <c r="K3267" s="74">
        <f t="shared" si="252"/>
        <v>805.43</v>
      </c>
      <c r="L3267" s="74">
        <f t="shared" si="253"/>
        <v>769.13</v>
      </c>
      <c r="M3267" s="74">
        <f t="shared" si="254"/>
        <v>805.43</v>
      </c>
      <c r="N3267" s="74"/>
    </row>
    <row r="3268" spans="1:14" x14ac:dyDescent="0.25">
      <c r="A3268">
        <v>3253</v>
      </c>
      <c r="B3268" s="225">
        <v>36769</v>
      </c>
      <c r="C3268" s="74">
        <v>209.93</v>
      </c>
      <c r="D3268" s="74">
        <v>221.81</v>
      </c>
      <c r="E3268" s="74">
        <v>207.37</v>
      </c>
      <c r="F3268" s="74">
        <v>221.68</v>
      </c>
      <c r="G3268" s="75">
        <v>1420300</v>
      </c>
      <c r="H3268" s="74">
        <v>775.89</v>
      </c>
      <c r="I3268" s="81">
        <f t="shared" si="250"/>
        <v>3.5000451100685672</v>
      </c>
      <c r="J3268" s="74">
        <f t="shared" si="251"/>
        <v>734.76</v>
      </c>
      <c r="K3268" s="74">
        <f t="shared" si="252"/>
        <v>776.35</v>
      </c>
      <c r="L3268" s="74">
        <f t="shared" si="253"/>
        <v>725.8</v>
      </c>
      <c r="M3268" s="74">
        <f t="shared" si="254"/>
        <v>775.89</v>
      </c>
      <c r="N3268" s="74"/>
    </row>
    <row r="3269" spans="1:14" x14ac:dyDescent="0.25">
      <c r="A3269">
        <v>3254</v>
      </c>
      <c r="B3269" s="225">
        <v>36768</v>
      </c>
      <c r="C3269" s="74">
        <v>210.81</v>
      </c>
      <c r="D3269" s="74">
        <v>214.56</v>
      </c>
      <c r="E3269" s="74">
        <v>206</v>
      </c>
      <c r="F3269" s="74">
        <v>210.12</v>
      </c>
      <c r="G3269" s="75">
        <v>1077700</v>
      </c>
      <c r="H3269" s="74">
        <v>735.43</v>
      </c>
      <c r="I3269" s="81">
        <f t="shared" si="250"/>
        <v>3.5000475918522747</v>
      </c>
      <c r="J3269" s="74">
        <f t="shared" si="251"/>
        <v>737.85</v>
      </c>
      <c r="K3269" s="74">
        <f t="shared" si="252"/>
        <v>750.97</v>
      </c>
      <c r="L3269" s="74">
        <f t="shared" si="253"/>
        <v>721.01</v>
      </c>
      <c r="M3269" s="74">
        <f t="shared" si="254"/>
        <v>735.43</v>
      </c>
      <c r="N3269" s="74"/>
    </row>
    <row r="3270" spans="1:14" x14ac:dyDescent="0.25">
      <c r="A3270">
        <v>3255</v>
      </c>
      <c r="B3270" s="225">
        <v>36767</v>
      </c>
      <c r="C3270" s="74">
        <v>208.75</v>
      </c>
      <c r="D3270" s="74">
        <v>213.81</v>
      </c>
      <c r="E3270" s="74">
        <v>202.45</v>
      </c>
      <c r="F3270" s="74">
        <v>211.93</v>
      </c>
      <c r="G3270" s="75">
        <v>1649300</v>
      </c>
      <c r="H3270" s="74">
        <v>741.77</v>
      </c>
      <c r="I3270" s="81">
        <f t="shared" si="250"/>
        <v>3.5000707780871041</v>
      </c>
      <c r="J3270" s="74">
        <f t="shared" si="251"/>
        <v>730.64</v>
      </c>
      <c r="K3270" s="74">
        <f t="shared" si="252"/>
        <v>748.35</v>
      </c>
      <c r="L3270" s="74">
        <f t="shared" si="253"/>
        <v>708.59</v>
      </c>
      <c r="M3270" s="74">
        <f t="shared" si="254"/>
        <v>741.77</v>
      </c>
      <c r="N3270" s="74"/>
    </row>
    <row r="3271" spans="1:14" x14ac:dyDescent="0.25">
      <c r="A3271">
        <v>3256</v>
      </c>
      <c r="B3271" s="225">
        <v>36766</v>
      </c>
      <c r="C3271" s="74">
        <v>198.93</v>
      </c>
      <c r="D3271" s="74">
        <v>210.56</v>
      </c>
      <c r="E3271" s="74">
        <v>197.18</v>
      </c>
      <c r="F3271" s="74">
        <v>209.43</v>
      </c>
      <c r="G3271" s="75">
        <v>1668600</v>
      </c>
      <c r="H3271" s="74">
        <v>733.02</v>
      </c>
      <c r="I3271" s="81">
        <f t="shared" si="250"/>
        <v>3.5000716229766509</v>
      </c>
      <c r="J3271" s="74">
        <f t="shared" si="251"/>
        <v>696.27</v>
      </c>
      <c r="K3271" s="74">
        <f t="shared" si="252"/>
        <v>736.98</v>
      </c>
      <c r="L3271" s="74">
        <f t="shared" si="253"/>
        <v>690.14</v>
      </c>
      <c r="M3271" s="74">
        <f t="shared" si="254"/>
        <v>733.02</v>
      </c>
      <c r="N3271" s="74"/>
    </row>
    <row r="3272" spans="1:14" x14ac:dyDescent="0.25">
      <c r="A3272">
        <v>3257</v>
      </c>
      <c r="B3272" s="225">
        <v>36763</v>
      </c>
      <c r="C3272" s="74">
        <v>200.12</v>
      </c>
      <c r="D3272" s="74">
        <v>201.37</v>
      </c>
      <c r="E3272" s="74">
        <v>194.87</v>
      </c>
      <c r="F3272" s="74">
        <v>197.93</v>
      </c>
      <c r="G3272" s="75">
        <v>1141400</v>
      </c>
      <c r="H3272" s="74">
        <v>692.77</v>
      </c>
      <c r="I3272" s="81">
        <f t="shared" si="250"/>
        <v>3.5000757843682107</v>
      </c>
      <c r="J3272" s="74">
        <f t="shared" si="251"/>
        <v>700.44</v>
      </c>
      <c r="K3272" s="74">
        <f t="shared" si="252"/>
        <v>704.81</v>
      </c>
      <c r="L3272" s="74">
        <f t="shared" si="253"/>
        <v>682.06</v>
      </c>
      <c r="M3272" s="74">
        <f t="shared" si="254"/>
        <v>692.77</v>
      </c>
      <c r="N3272" s="74"/>
    </row>
    <row r="3273" spans="1:14" x14ac:dyDescent="0.25">
      <c r="A3273">
        <v>3258</v>
      </c>
      <c r="B3273" s="225">
        <v>36762</v>
      </c>
      <c r="C3273" s="74">
        <v>195.75</v>
      </c>
      <c r="D3273" s="74">
        <v>201.31</v>
      </c>
      <c r="E3273" s="74">
        <v>191.5</v>
      </c>
      <c r="F3273" s="74">
        <v>201.06</v>
      </c>
      <c r="G3273" s="75">
        <v>1645700</v>
      </c>
      <c r="H3273" s="74">
        <v>703.71</v>
      </c>
      <c r="I3273" s="81">
        <f t="shared" si="250"/>
        <v>3.5</v>
      </c>
      <c r="J3273" s="74">
        <f t="shared" si="251"/>
        <v>685.13</v>
      </c>
      <c r="K3273" s="74">
        <f t="shared" si="252"/>
        <v>704.59</v>
      </c>
      <c r="L3273" s="74">
        <f t="shared" si="253"/>
        <v>670.25</v>
      </c>
      <c r="M3273" s="74">
        <f t="shared" si="254"/>
        <v>703.71</v>
      </c>
      <c r="N3273" s="74"/>
    </row>
    <row r="3274" spans="1:14" x14ac:dyDescent="0.25">
      <c r="A3274">
        <v>3259</v>
      </c>
      <c r="B3274" s="225">
        <v>36761</v>
      </c>
      <c r="C3274" s="74">
        <v>189.25</v>
      </c>
      <c r="D3274" s="74">
        <v>196.18</v>
      </c>
      <c r="E3274" s="74">
        <v>188.31</v>
      </c>
      <c r="F3274" s="74">
        <v>194.25</v>
      </c>
      <c r="G3274" s="75">
        <v>1635600</v>
      </c>
      <c r="H3274" s="74">
        <v>679.86</v>
      </c>
      <c r="I3274" s="81">
        <f t="shared" si="250"/>
        <v>3.4999227799227799</v>
      </c>
      <c r="J3274" s="74">
        <f t="shared" si="251"/>
        <v>662.36</v>
      </c>
      <c r="K3274" s="74">
        <f t="shared" si="252"/>
        <v>686.61</v>
      </c>
      <c r="L3274" s="74">
        <f t="shared" si="253"/>
        <v>659.07</v>
      </c>
      <c r="M3274" s="74">
        <f t="shared" si="254"/>
        <v>679.86</v>
      </c>
      <c r="N3274" s="74"/>
    </row>
    <row r="3275" spans="1:14" x14ac:dyDescent="0.25">
      <c r="A3275">
        <v>3260</v>
      </c>
      <c r="B3275" s="225">
        <v>36760</v>
      </c>
      <c r="C3275" s="74">
        <v>182.37</v>
      </c>
      <c r="D3275" s="74">
        <v>193.37</v>
      </c>
      <c r="E3275" s="74">
        <v>182</v>
      </c>
      <c r="F3275" s="74">
        <v>191.37</v>
      </c>
      <c r="G3275" s="75">
        <v>2665400</v>
      </c>
      <c r="H3275" s="74">
        <v>669.8</v>
      </c>
      <c r="I3275" s="81">
        <f t="shared" si="250"/>
        <v>3.5000261273971884</v>
      </c>
      <c r="J3275" s="74">
        <f t="shared" si="251"/>
        <v>638.29999999999995</v>
      </c>
      <c r="K3275" s="74">
        <f t="shared" si="252"/>
        <v>676.8</v>
      </c>
      <c r="L3275" s="74">
        <f t="shared" si="253"/>
        <v>637</v>
      </c>
      <c r="M3275" s="74">
        <f t="shared" si="254"/>
        <v>669.8</v>
      </c>
      <c r="N3275" s="74"/>
    </row>
    <row r="3276" spans="1:14" x14ac:dyDescent="0.25">
      <c r="A3276">
        <v>3261</v>
      </c>
      <c r="B3276" s="225">
        <v>36759</v>
      </c>
      <c r="C3276" s="74">
        <v>178.18</v>
      </c>
      <c r="D3276" s="74">
        <v>184.5</v>
      </c>
      <c r="E3276" s="74">
        <v>174.06</v>
      </c>
      <c r="F3276" s="74">
        <v>182.06</v>
      </c>
      <c r="G3276" s="75">
        <v>1744800</v>
      </c>
      <c r="H3276" s="74">
        <v>637.21</v>
      </c>
      <c r="I3276" s="81">
        <f t="shared" si="250"/>
        <v>3.5</v>
      </c>
      <c r="J3276" s="74">
        <f t="shared" si="251"/>
        <v>623.63</v>
      </c>
      <c r="K3276" s="74">
        <f t="shared" si="252"/>
        <v>645.75</v>
      </c>
      <c r="L3276" s="74">
        <f t="shared" si="253"/>
        <v>609.21</v>
      </c>
      <c r="M3276" s="74">
        <f t="shared" si="254"/>
        <v>637.21</v>
      </c>
      <c r="N3276" s="74"/>
    </row>
    <row r="3277" spans="1:14" x14ac:dyDescent="0.25">
      <c r="A3277">
        <v>3262</v>
      </c>
      <c r="B3277" s="225">
        <v>36756</v>
      </c>
      <c r="C3277" s="74">
        <v>187.51</v>
      </c>
      <c r="D3277" s="74">
        <v>190.5</v>
      </c>
      <c r="E3277" s="74">
        <v>175</v>
      </c>
      <c r="F3277" s="74">
        <v>176.68</v>
      </c>
      <c r="G3277" s="75">
        <v>4200500</v>
      </c>
      <c r="H3277" s="74">
        <v>618.4</v>
      </c>
      <c r="I3277" s="81">
        <f t="shared" si="250"/>
        <v>3.5001131990038483</v>
      </c>
      <c r="J3277" s="74">
        <f t="shared" si="251"/>
        <v>656.31</v>
      </c>
      <c r="K3277" s="74">
        <f t="shared" si="252"/>
        <v>666.77</v>
      </c>
      <c r="L3277" s="74">
        <f t="shared" si="253"/>
        <v>612.52</v>
      </c>
      <c r="M3277" s="74">
        <f t="shared" si="254"/>
        <v>618.4</v>
      </c>
      <c r="N3277" s="74"/>
    </row>
    <row r="3278" spans="1:14" x14ac:dyDescent="0.25">
      <c r="A3278">
        <v>3263</v>
      </c>
      <c r="B3278" s="225">
        <v>36755</v>
      </c>
      <c r="C3278" s="74">
        <v>166.31</v>
      </c>
      <c r="D3278" s="74">
        <v>181.5</v>
      </c>
      <c r="E3278" s="74">
        <v>166.25</v>
      </c>
      <c r="F3278" s="74">
        <v>179.18</v>
      </c>
      <c r="G3278" s="75">
        <v>3526900</v>
      </c>
      <c r="H3278" s="74">
        <v>627.15</v>
      </c>
      <c r="I3278" s="81">
        <f t="shared" si="250"/>
        <v>3.5001116196004016</v>
      </c>
      <c r="J3278" s="74">
        <f t="shared" si="251"/>
        <v>582.1</v>
      </c>
      <c r="K3278" s="74">
        <f t="shared" si="252"/>
        <v>635.27</v>
      </c>
      <c r="L3278" s="74">
        <f t="shared" si="253"/>
        <v>581.89</v>
      </c>
      <c r="M3278" s="74">
        <f t="shared" si="254"/>
        <v>627.15</v>
      </c>
      <c r="N3278" s="74"/>
    </row>
    <row r="3279" spans="1:14" x14ac:dyDescent="0.25">
      <c r="A3279">
        <v>3264</v>
      </c>
      <c r="B3279" s="225">
        <v>36754</v>
      </c>
      <c r="C3279" s="74">
        <v>173</v>
      </c>
      <c r="D3279" s="74">
        <v>173.5</v>
      </c>
      <c r="E3279" s="74">
        <v>163.12</v>
      </c>
      <c r="F3279" s="74">
        <v>163.25</v>
      </c>
      <c r="G3279" s="75">
        <v>1766600</v>
      </c>
      <c r="H3279" s="74">
        <v>571.37</v>
      </c>
      <c r="I3279" s="81">
        <f t="shared" si="250"/>
        <v>3.4999693721286369</v>
      </c>
      <c r="J3279" s="74">
        <f t="shared" si="251"/>
        <v>605.49</v>
      </c>
      <c r="K3279" s="74">
        <f t="shared" si="252"/>
        <v>607.24</v>
      </c>
      <c r="L3279" s="74">
        <f t="shared" si="253"/>
        <v>570.91999999999996</v>
      </c>
      <c r="M3279" s="74">
        <f t="shared" si="254"/>
        <v>571.37</v>
      </c>
      <c r="N3279" s="74"/>
    </row>
    <row r="3280" spans="1:14" x14ac:dyDescent="0.25">
      <c r="A3280">
        <v>3265</v>
      </c>
      <c r="B3280" s="225">
        <v>36753</v>
      </c>
      <c r="C3280" s="74">
        <v>162.87</v>
      </c>
      <c r="D3280" s="74">
        <v>171</v>
      </c>
      <c r="E3280" s="74">
        <v>162.56</v>
      </c>
      <c r="F3280" s="74">
        <v>170</v>
      </c>
      <c r="G3280" s="75">
        <v>1293600</v>
      </c>
      <c r="H3280" s="74">
        <v>594.99</v>
      </c>
      <c r="I3280" s="81">
        <f t="shared" si="250"/>
        <v>3.4999411764705881</v>
      </c>
      <c r="J3280" s="74">
        <f t="shared" si="251"/>
        <v>570.04</v>
      </c>
      <c r="K3280" s="74">
        <f t="shared" si="252"/>
        <v>598.49</v>
      </c>
      <c r="L3280" s="74">
        <f t="shared" si="253"/>
        <v>568.95000000000005</v>
      </c>
      <c r="M3280" s="74">
        <f t="shared" si="254"/>
        <v>594.99</v>
      </c>
      <c r="N3280" s="74"/>
    </row>
    <row r="3281" spans="1:14" x14ac:dyDescent="0.25">
      <c r="A3281">
        <v>3266</v>
      </c>
      <c r="B3281" s="225">
        <v>36752</v>
      </c>
      <c r="C3281" s="74">
        <v>156.19</v>
      </c>
      <c r="D3281" s="74">
        <v>164</v>
      </c>
      <c r="E3281" s="74">
        <v>156.19</v>
      </c>
      <c r="F3281" s="74">
        <v>163.69</v>
      </c>
      <c r="G3281" s="75">
        <v>1123100</v>
      </c>
      <c r="H3281" s="74">
        <v>572.9</v>
      </c>
      <c r="I3281" s="81">
        <f t="shared" ref="I3281:I3344" si="255">H3281/F3281</f>
        <v>3.4999083633697841</v>
      </c>
      <c r="J3281" s="74">
        <f t="shared" ref="J3281:J3344" si="256">ROUND($I3281*C3281,2)</f>
        <v>546.65</v>
      </c>
      <c r="K3281" s="74">
        <f t="shared" ref="K3281:K3344" si="257">ROUND($I3281*D3281,2)</f>
        <v>573.98</v>
      </c>
      <c r="L3281" s="74">
        <f t="shared" ref="L3281:L3344" si="258">ROUND($I3281*E3281,2)</f>
        <v>546.65</v>
      </c>
      <c r="M3281" s="74">
        <f t="shared" ref="M3281:M3344" si="259">ROUND($I3281*F3281,2)</f>
        <v>572.9</v>
      </c>
      <c r="N3281" s="74"/>
    </row>
    <row r="3282" spans="1:14" x14ac:dyDescent="0.25">
      <c r="A3282">
        <v>3267</v>
      </c>
      <c r="B3282" s="225">
        <v>36749</v>
      </c>
      <c r="C3282" s="74">
        <v>149.37</v>
      </c>
      <c r="D3282" s="74">
        <v>156.12</v>
      </c>
      <c r="E3282" s="74">
        <v>142.25</v>
      </c>
      <c r="F3282" s="74">
        <v>156.12</v>
      </c>
      <c r="G3282" s="75">
        <v>794800</v>
      </c>
      <c r="H3282" s="74">
        <v>546.42999999999995</v>
      </c>
      <c r="I3282" s="81">
        <f t="shared" si="255"/>
        <v>3.5000640532923386</v>
      </c>
      <c r="J3282" s="74">
        <f t="shared" si="256"/>
        <v>522.79999999999995</v>
      </c>
      <c r="K3282" s="74">
        <f t="shared" si="257"/>
        <v>546.42999999999995</v>
      </c>
      <c r="L3282" s="74">
        <f t="shared" si="258"/>
        <v>497.88</v>
      </c>
      <c r="M3282" s="74">
        <f t="shared" si="259"/>
        <v>546.42999999999995</v>
      </c>
      <c r="N3282" s="74"/>
    </row>
    <row r="3283" spans="1:14" x14ac:dyDescent="0.25">
      <c r="A3283">
        <v>3268</v>
      </c>
      <c r="B3283" s="225">
        <v>36748</v>
      </c>
      <c r="C3283" s="74">
        <v>153.12</v>
      </c>
      <c r="D3283" s="74">
        <v>155.5</v>
      </c>
      <c r="E3283" s="74">
        <v>148.31</v>
      </c>
      <c r="F3283" s="74">
        <v>150.31</v>
      </c>
      <c r="G3283" s="75">
        <v>777900</v>
      </c>
      <c r="H3283" s="74">
        <v>526.09</v>
      </c>
      <c r="I3283" s="81">
        <f t="shared" si="255"/>
        <v>3.5000332645865213</v>
      </c>
      <c r="J3283" s="74">
        <f t="shared" si="256"/>
        <v>535.92999999999995</v>
      </c>
      <c r="K3283" s="74">
        <f t="shared" si="257"/>
        <v>544.26</v>
      </c>
      <c r="L3283" s="74">
        <f t="shared" si="258"/>
        <v>519.09</v>
      </c>
      <c r="M3283" s="74">
        <f t="shared" si="259"/>
        <v>526.09</v>
      </c>
      <c r="N3283" s="74"/>
    </row>
    <row r="3284" spans="1:14" x14ac:dyDescent="0.25">
      <c r="A3284">
        <v>3269</v>
      </c>
      <c r="B3284" s="225">
        <v>36747</v>
      </c>
      <c r="C3284" s="74">
        <v>151.44</v>
      </c>
      <c r="D3284" s="74">
        <v>159.29</v>
      </c>
      <c r="E3284" s="74">
        <v>151.37</v>
      </c>
      <c r="F3284" s="74">
        <v>156.12</v>
      </c>
      <c r="G3284" s="75">
        <v>1141500</v>
      </c>
      <c r="H3284" s="74">
        <v>546.42999999999995</v>
      </c>
      <c r="I3284" s="81">
        <f t="shared" si="255"/>
        <v>3.5000640532923386</v>
      </c>
      <c r="J3284" s="74">
        <f t="shared" si="256"/>
        <v>530.04999999999995</v>
      </c>
      <c r="K3284" s="74">
        <f t="shared" si="257"/>
        <v>557.53</v>
      </c>
      <c r="L3284" s="74">
        <f t="shared" si="258"/>
        <v>529.79999999999995</v>
      </c>
      <c r="M3284" s="74">
        <f t="shared" si="259"/>
        <v>546.42999999999995</v>
      </c>
      <c r="N3284" s="74"/>
    </row>
    <row r="3285" spans="1:14" x14ac:dyDescent="0.25">
      <c r="A3285">
        <v>3270</v>
      </c>
      <c r="B3285" s="225">
        <v>36746</v>
      </c>
      <c r="C3285" s="74">
        <v>146.5</v>
      </c>
      <c r="D3285" s="74">
        <v>153.5</v>
      </c>
      <c r="E3285" s="74">
        <v>146.5</v>
      </c>
      <c r="F3285" s="74">
        <v>148.69</v>
      </c>
      <c r="G3285" s="75">
        <v>693200</v>
      </c>
      <c r="H3285" s="74">
        <v>520.4</v>
      </c>
      <c r="I3285" s="81">
        <f t="shared" si="255"/>
        <v>3.4998991189723583</v>
      </c>
      <c r="J3285" s="74">
        <f t="shared" si="256"/>
        <v>512.74</v>
      </c>
      <c r="K3285" s="74">
        <f t="shared" si="257"/>
        <v>537.23</v>
      </c>
      <c r="L3285" s="74">
        <f t="shared" si="258"/>
        <v>512.74</v>
      </c>
      <c r="M3285" s="74">
        <f t="shared" si="259"/>
        <v>520.4</v>
      </c>
      <c r="N3285" s="74"/>
    </row>
    <row r="3286" spans="1:14" x14ac:dyDescent="0.25">
      <c r="A3286">
        <v>3271</v>
      </c>
      <c r="B3286" s="225">
        <v>36745</v>
      </c>
      <c r="C3286" s="74">
        <v>149.87</v>
      </c>
      <c r="D3286" s="74">
        <v>151.87</v>
      </c>
      <c r="E3286" s="74">
        <v>145.75</v>
      </c>
      <c r="F3286" s="74">
        <v>148.12</v>
      </c>
      <c r="G3286" s="75">
        <v>816500</v>
      </c>
      <c r="H3286" s="74">
        <v>518.42999999999995</v>
      </c>
      <c r="I3286" s="81">
        <f t="shared" si="255"/>
        <v>3.5000675128274366</v>
      </c>
      <c r="J3286" s="74">
        <f t="shared" si="256"/>
        <v>524.55999999999995</v>
      </c>
      <c r="K3286" s="74">
        <f t="shared" si="257"/>
        <v>531.55999999999995</v>
      </c>
      <c r="L3286" s="74">
        <f t="shared" si="258"/>
        <v>510.13</v>
      </c>
      <c r="M3286" s="74">
        <f t="shared" si="259"/>
        <v>518.42999999999995</v>
      </c>
      <c r="N3286" s="74"/>
    </row>
    <row r="3287" spans="1:14" x14ac:dyDescent="0.25">
      <c r="A3287">
        <v>3272</v>
      </c>
      <c r="B3287" s="225">
        <v>36742</v>
      </c>
      <c r="C3287" s="74">
        <v>145.62</v>
      </c>
      <c r="D3287" s="74">
        <v>151</v>
      </c>
      <c r="E3287" s="74">
        <v>142.75</v>
      </c>
      <c r="F3287" s="74">
        <v>148.69</v>
      </c>
      <c r="G3287" s="75">
        <v>1127200</v>
      </c>
      <c r="H3287" s="74">
        <v>520.4</v>
      </c>
      <c r="I3287" s="81">
        <f t="shared" si="255"/>
        <v>3.4998991189723583</v>
      </c>
      <c r="J3287" s="74">
        <f t="shared" si="256"/>
        <v>509.66</v>
      </c>
      <c r="K3287" s="74">
        <f t="shared" si="257"/>
        <v>528.48</v>
      </c>
      <c r="L3287" s="74">
        <f t="shared" si="258"/>
        <v>499.61</v>
      </c>
      <c r="M3287" s="74">
        <f t="shared" si="259"/>
        <v>520.4</v>
      </c>
      <c r="N3287" s="74"/>
    </row>
    <row r="3288" spans="1:14" x14ac:dyDescent="0.25">
      <c r="A3288">
        <v>3273</v>
      </c>
      <c r="B3288" s="225">
        <v>36741</v>
      </c>
      <c r="C3288" s="74">
        <v>131.04</v>
      </c>
      <c r="D3288" s="74">
        <v>145</v>
      </c>
      <c r="E3288" s="74">
        <v>128.37</v>
      </c>
      <c r="F3288" s="74">
        <v>141.94</v>
      </c>
      <c r="G3288" s="75">
        <v>1934800</v>
      </c>
      <c r="H3288" s="74">
        <v>496.77</v>
      </c>
      <c r="I3288" s="81">
        <f t="shared" si="255"/>
        <v>3.4998590953924191</v>
      </c>
      <c r="J3288" s="74">
        <f t="shared" si="256"/>
        <v>458.62</v>
      </c>
      <c r="K3288" s="74">
        <f t="shared" si="257"/>
        <v>507.48</v>
      </c>
      <c r="L3288" s="74">
        <f t="shared" si="258"/>
        <v>449.28</v>
      </c>
      <c r="M3288" s="74">
        <f t="shared" si="259"/>
        <v>496.77</v>
      </c>
      <c r="N3288" s="74"/>
    </row>
    <row r="3289" spans="1:14" x14ac:dyDescent="0.25">
      <c r="A3289">
        <v>3274</v>
      </c>
      <c r="B3289" s="225">
        <v>36740</v>
      </c>
      <c r="C3289" s="74">
        <v>141.5</v>
      </c>
      <c r="D3289" s="74">
        <v>142.87</v>
      </c>
      <c r="E3289" s="74">
        <v>136.25</v>
      </c>
      <c r="F3289" s="74">
        <v>137.94</v>
      </c>
      <c r="G3289" s="75">
        <v>820700</v>
      </c>
      <c r="H3289" s="74">
        <v>482.77</v>
      </c>
      <c r="I3289" s="81">
        <f t="shared" si="255"/>
        <v>3.4998550094243872</v>
      </c>
      <c r="J3289" s="74">
        <f t="shared" si="256"/>
        <v>495.23</v>
      </c>
      <c r="K3289" s="74">
        <f t="shared" si="257"/>
        <v>500.02</v>
      </c>
      <c r="L3289" s="74">
        <f t="shared" si="258"/>
        <v>476.86</v>
      </c>
      <c r="M3289" s="74">
        <f t="shared" si="259"/>
        <v>482.77</v>
      </c>
      <c r="N3289" s="74"/>
    </row>
    <row r="3290" spans="1:14" x14ac:dyDescent="0.25">
      <c r="A3290">
        <v>3275</v>
      </c>
      <c r="B3290" s="225">
        <v>36739</v>
      </c>
      <c r="C3290" s="74">
        <v>141.5</v>
      </c>
      <c r="D3290" s="74">
        <v>149</v>
      </c>
      <c r="E3290" s="74">
        <v>141</v>
      </c>
      <c r="F3290" s="74">
        <v>143.5</v>
      </c>
      <c r="G3290" s="75">
        <v>941600</v>
      </c>
      <c r="H3290" s="74">
        <v>502.24</v>
      </c>
      <c r="I3290" s="81">
        <f t="shared" si="255"/>
        <v>3.4999303135888504</v>
      </c>
      <c r="J3290" s="74">
        <f t="shared" si="256"/>
        <v>495.24</v>
      </c>
      <c r="K3290" s="74">
        <f t="shared" si="257"/>
        <v>521.49</v>
      </c>
      <c r="L3290" s="74">
        <f t="shared" si="258"/>
        <v>493.49</v>
      </c>
      <c r="M3290" s="74">
        <f t="shared" si="259"/>
        <v>502.24</v>
      </c>
      <c r="N3290" s="74"/>
    </row>
    <row r="3291" spans="1:14" x14ac:dyDescent="0.25">
      <c r="A3291">
        <v>3276</v>
      </c>
      <c r="B3291" s="225">
        <v>36738</v>
      </c>
      <c r="C3291" s="74">
        <v>135.12</v>
      </c>
      <c r="D3291" s="74">
        <v>145.31</v>
      </c>
      <c r="E3291" s="74">
        <v>132</v>
      </c>
      <c r="F3291" s="74">
        <v>142.12</v>
      </c>
      <c r="G3291" s="75">
        <v>1770600</v>
      </c>
      <c r="H3291" s="74">
        <v>497.43</v>
      </c>
      <c r="I3291" s="81">
        <f t="shared" si="255"/>
        <v>3.5000703630734589</v>
      </c>
      <c r="J3291" s="74">
        <f t="shared" si="256"/>
        <v>472.93</v>
      </c>
      <c r="K3291" s="74">
        <f t="shared" si="257"/>
        <v>508.6</v>
      </c>
      <c r="L3291" s="74">
        <f t="shared" si="258"/>
        <v>462.01</v>
      </c>
      <c r="M3291" s="74">
        <f t="shared" si="259"/>
        <v>497.43</v>
      </c>
      <c r="N3291" s="74"/>
    </row>
    <row r="3292" spans="1:14" x14ac:dyDescent="0.25">
      <c r="A3292">
        <v>3277</v>
      </c>
      <c r="B3292" s="225">
        <v>36735</v>
      </c>
      <c r="C3292" s="74">
        <v>150.06</v>
      </c>
      <c r="D3292" s="74">
        <v>150.87</v>
      </c>
      <c r="E3292" s="74">
        <v>129.75</v>
      </c>
      <c r="F3292" s="74">
        <v>134.44</v>
      </c>
      <c r="G3292" s="75">
        <v>1925700</v>
      </c>
      <c r="H3292" s="74">
        <v>470.52</v>
      </c>
      <c r="I3292" s="81">
        <f t="shared" si="255"/>
        <v>3.4998512347515618</v>
      </c>
      <c r="J3292" s="74">
        <f t="shared" si="256"/>
        <v>525.19000000000005</v>
      </c>
      <c r="K3292" s="74">
        <f t="shared" si="257"/>
        <v>528.02</v>
      </c>
      <c r="L3292" s="74">
        <f t="shared" si="258"/>
        <v>454.11</v>
      </c>
      <c r="M3292" s="74">
        <f t="shared" si="259"/>
        <v>470.52</v>
      </c>
      <c r="N3292" s="74"/>
    </row>
    <row r="3293" spans="1:14" x14ac:dyDescent="0.25">
      <c r="A3293">
        <v>3278</v>
      </c>
      <c r="B3293" s="225">
        <v>36734</v>
      </c>
      <c r="C3293" s="74">
        <v>162</v>
      </c>
      <c r="D3293" s="74">
        <v>165.5</v>
      </c>
      <c r="E3293" s="74">
        <v>148.94</v>
      </c>
      <c r="F3293" s="74">
        <v>150.62</v>
      </c>
      <c r="G3293" s="75">
        <v>1480200</v>
      </c>
      <c r="H3293" s="74">
        <v>527.17999999999995</v>
      </c>
      <c r="I3293" s="81">
        <f t="shared" si="255"/>
        <v>3.5000663922453854</v>
      </c>
      <c r="J3293" s="74">
        <f t="shared" si="256"/>
        <v>567.01</v>
      </c>
      <c r="K3293" s="74">
        <f t="shared" si="257"/>
        <v>579.26</v>
      </c>
      <c r="L3293" s="74">
        <f t="shared" si="258"/>
        <v>521.29999999999995</v>
      </c>
      <c r="M3293" s="74">
        <f t="shared" si="259"/>
        <v>527.17999999999995</v>
      </c>
      <c r="N3293" s="74"/>
    </row>
    <row r="3294" spans="1:14" x14ac:dyDescent="0.25">
      <c r="A3294">
        <v>3279</v>
      </c>
      <c r="B3294" s="225">
        <v>36733</v>
      </c>
      <c r="C3294" s="74">
        <v>162.87</v>
      </c>
      <c r="D3294" s="74">
        <v>168.5</v>
      </c>
      <c r="E3294" s="74">
        <v>155</v>
      </c>
      <c r="F3294" s="74">
        <v>167.06</v>
      </c>
      <c r="G3294" s="75">
        <v>1091500</v>
      </c>
      <c r="H3294" s="74">
        <v>584.71</v>
      </c>
      <c r="I3294" s="81">
        <f t="shared" si="255"/>
        <v>3.5</v>
      </c>
      <c r="J3294" s="74">
        <f t="shared" si="256"/>
        <v>570.04999999999995</v>
      </c>
      <c r="K3294" s="74">
        <f t="shared" si="257"/>
        <v>589.75</v>
      </c>
      <c r="L3294" s="74">
        <f t="shared" si="258"/>
        <v>542.5</v>
      </c>
      <c r="M3294" s="74">
        <f t="shared" si="259"/>
        <v>584.71</v>
      </c>
      <c r="N3294" s="74"/>
    </row>
    <row r="3295" spans="1:14" x14ac:dyDescent="0.25">
      <c r="A3295">
        <v>3280</v>
      </c>
      <c r="B3295" s="225">
        <v>36732</v>
      </c>
      <c r="C3295" s="74">
        <v>162.87</v>
      </c>
      <c r="D3295" s="74">
        <v>164</v>
      </c>
      <c r="E3295" s="74">
        <v>156</v>
      </c>
      <c r="F3295" s="74">
        <v>162.06</v>
      </c>
      <c r="G3295" s="75">
        <v>703900</v>
      </c>
      <c r="H3295" s="74">
        <v>567.21</v>
      </c>
      <c r="I3295" s="81">
        <f t="shared" si="255"/>
        <v>3.5</v>
      </c>
      <c r="J3295" s="74">
        <f t="shared" si="256"/>
        <v>570.04999999999995</v>
      </c>
      <c r="K3295" s="74">
        <f t="shared" si="257"/>
        <v>574</v>
      </c>
      <c r="L3295" s="74">
        <f t="shared" si="258"/>
        <v>546</v>
      </c>
      <c r="M3295" s="74">
        <f t="shared" si="259"/>
        <v>567.21</v>
      </c>
      <c r="N3295" s="74"/>
    </row>
    <row r="3296" spans="1:14" x14ac:dyDescent="0.25">
      <c r="A3296">
        <v>3281</v>
      </c>
      <c r="B3296" s="225">
        <v>36731</v>
      </c>
      <c r="C3296" s="74">
        <v>159</v>
      </c>
      <c r="D3296" s="74">
        <v>166.75</v>
      </c>
      <c r="E3296" s="74">
        <v>156.37</v>
      </c>
      <c r="F3296" s="74">
        <v>162.06</v>
      </c>
      <c r="G3296" s="75">
        <v>1154500</v>
      </c>
      <c r="H3296" s="74">
        <v>567.21</v>
      </c>
      <c r="I3296" s="81">
        <f t="shared" si="255"/>
        <v>3.5</v>
      </c>
      <c r="J3296" s="74">
        <f t="shared" si="256"/>
        <v>556.5</v>
      </c>
      <c r="K3296" s="74">
        <f t="shared" si="257"/>
        <v>583.63</v>
      </c>
      <c r="L3296" s="74">
        <f t="shared" si="258"/>
        <v>547.29999999999995</v>
      </c>
      <c r="M3296" s="74">
        <f t="shared" si="259"/>
        <v>567.21</v>
      </c>
      <c r="N3296" s="74"/>
    </row>
    <row r="3297" spans="1:14" x14ac:dyDescent="0.25">
      <c r="A3297">
        <v>3282</v>
      </c>
      <c r="B3297" s="225">
        <v>36728</v>
      </c>
      <c r="C3297" s="74">
        <v>161.94</v>
      </c>
      <c r="D3297" s="74">
        <v>162.62</v>
      </c>
      <c r="E3297" s="74">
        <v>155</v>
      </c>
      <c r="F3297" s="74">
        <v>155.87</v>
      </c>
      <c r="G3297" s="75">
        <v>814700</v>
      </c>
      <c r="H3297" s="74">
        <v>545.54999999999995</v>
      </c>
      <c r="I3297" s="81">
        <f t="shared" si="255"/>
        <v>3.5000320780137288</v>
      </c>
      <c r="J3297" s="74">
        <f t="shared" si="256"/>
        <v>566.79999999999995</v>
      </c>
      <c r="K3297" s="74">
        <f t="shared" si="257"/>
        <v>569.17999999999995</v>
      </c>
      <c r="L3297" s="74">
        <f t="shared" si="258"/>
        <v>542.5</v>
      </c>
      <c r="M3297" s="74">
        <f t="shared" si="259"/>
        <v>545.54999999999995</v>
      </c>
      <c r="N3297" s="74"/>
    </row>
    <row r="3298" spans="1:14" x14ac:dyDescent="0.25">
      <c r="A3298">
        <v>3283</v>
      </c>
      <c r="B3298" s="225">
        <v>36727</v>
      </c>
      <c r="C3298" s="74">
        <v>154.5</v>
      </c>
      <c r="D3298" s="74">
        <v>165</v>
      </c>
      <c r="E3298" s="74">
        <v>152.5</v>
      </c>
      <c r="F3298" s="74">
        <v>163.94</v>
      </c>
      <c r="G3298" s="75">
        <v>1112200</v>
      </c>
      <c r="H3298" s="74">
        <v>573.77</v>
      </c>
      <c r="I3298" s="81">
        <f t="shared" si="255"/>
        <v>3.4998780041478588</v>
      </c>
      <c r="J3298" s="74">
        <f t="shared" si="256"/>
        <v>540.73</v>
      </c>
      <c r="K3298" s="74">
        <f t="shared" si="257"/>
        <v>577.48</v>
      </c>
      <c r="L3298" s="74">
        <f t="shared" si="258"/>
        <v>533.73</v>
      </c>
      <c r="M3298" s="74">
        <f t="shared" si="259"/>
        <v>573.77</v>
      </c>
      <c r="N3298" s="74"/>
    </row>
    <row r="3299" spans="1:14" x14ac:dyDescent="0.25">
      <c r="A3299">
        <v>3284</v>
      </c>
      <c r="B3299" s="225">
        <v>36726</v>
      </c>
      <c r="C3299" s="74">
        <v>153</v>
      </c>
      <c r="D3299" s="74">
        <v>156.75</v>
      </c>
      <c r="E3299" s="74">
        <v>149</v>
      </c>
      <c r="F3299" s="74">
        <v>152.31</v>
      </c>
      <c r="G3299" s="75">
        <v>967700</v>
      </c>
      <c r="H3299" s="74">
        <v>533.09</v>
      </c>
      <c r="I3299" s="81">
        <f t="shared" si="255"/>
        <v>3.5000328277854376</v>
      </c>
      <c r="J3299" s="74">
        <f t="shared" si="256"/>
        <v>535.51</v>
      </c>
      <c r="K3299" s="74">
        <f t="shared" si="257"/>
        <v>548.63</v>
      </c>
      <c r="L3299" s="74">
        <f t="shared" si="258"/>
        <v>521.5</v>
      </c>
      <c r="M3299" s="74">
        <f t="shared" si="259"/>
        <v>533.09</v>
      </c>
      <c r="N3299" s="74"/>
    </row>
    <row r="3300" spans="1:14" x14ac:dyDescent="0.25">
      <c r="A3300">
        <v>3285</v>
      </c>
      <c r="B3300" s="225">
        <v>36725</v>
      </c>
      <c r="C3300" s="74">
        <v>158.56</v>
      </c>
      <c r="D3300" s="74">
        <v>161.81</v>
      </c>
      <c r="E3300" s="74">
        <v>153.5</v>
      </c>
      <c r="F3300" s="74">
        <v>156.94</v>
      </c>
      <c r="G3300" s="75">
        <v>845600</v>
      </c>
      <c r="H3300" s="74">
        <v>549.27</v>
      </c>
      <c r="I3300" s="81">
        <f t="shared" si="255"/>
        <v>3.4998725627628393</v>
      </c>
      <c r="J3300" s="74">
        <f t="shared" si="256"/>
        <v>554.94000000000005</v>
      </c>
      <c r="K3300" s="74">
        <f t="shared" si="257"/>
        <v>566.30999999999995</v>
      </c>
      <c r="L3300" s="74">
        <f t="shared" si="258"/>
        <v>537.23</v>
      </c>
      <c r="M3300" s="74">
        <f t="shared" si="259"/>
        <v>549.27</v>
      </c>
      <c r="N3300" s="74"/>
    </row>
    <row r="3301" spans="1:14" x14ac:dyDescent="0.25">
      <c r="A3301">
        <v>3286</v>
      </c>
      <c r="B3301" s="225">
        <v>36724</v>
      </c>
      <c r="C3301" s="74">
        <v>165</v>
      </c>
      <c r="D3301" s="74">
        <v>170.06</v>
      </c>
      <c r="E3301" s="74">
        <v>157.12</v>
      </c>
      <c r="F3301" s="74">
        <v>161</v>
      </c>
      <c r="G3301" s="75">
        <v>988500</v>
      </c>
      <c r="H3301" s="74">
        <v>563.49</v>
      </c>
      <c r="I3301" s="81">
        <f t="shared" si="255"/>
        <v>3.4999378881987577</v>
      </c>
      <c r="J3301" s="74">
        <f t="shared" si="256"/>
        <v>577.49</v>
      </c>
      <c r="K3301" s="74">
        <f t="shared" si="257"/>
        <v>595.20000000000005</v>
      </c>
      <c r="L3301" s="74">
        <f t="shared" si="258"/>
        <v>549.91</v>
      </c>
      <c r="M3301" s="74">
        <f t="shared" si="259"/>
        <v>563.49</v>
      </c>
      <c r="N3301" s="74"/>
    </row>
    <row r="3302" spans="1:14" x14ac:dyDescent="0.25">
      <c r="A3302">
        <v>3287</v>
      </c>
      <c r="B3302" s="225">
        <v>36721</v>
      </c>
      <c r="C3302" s="74">
        <v>167.22</v>
      </c>
      <c r="D3302" s="74">
        <v>167.62</v>
      </c>
      <c r="E3302" s="74">
        <v>160.37</v>
      </c>
      <c r="F3302" s="74">
        <v>162.62</v>
      </c>
      <c r="G3302" s="75">
        <v>1011700</v>
      </c>
      <c r="H3302" s="74">
        <v>569.17999999999995</v>
      </c>
      <c r="I3302" s="81">
        <f t="shared" si="255"/>
        <v>3.5000614930512848</v>
      </c>
      <c r="J3302" s="74">
        <f t="shared" si="256"/>
        <v>585.28</v>
      </c>
      <c r="K3302" s="74">
        <f t="shared" si="257"/>
        <v>586.67999999999995</v>
      </c>
      <c r="L3302" s="74">
        <f t="shared" si="258"/>
        <v>561.29999999999995</v>
      </c>
      <c r="M3302" s="74">
        <f t="shared" si="259"/>
        <v>569.17999999999995</v>
      </c>
      <c r="N3302" s="74"/>
    </row>
    <row r="3303" spans="1:14" x14ac:dyDescent="0.25">
      <c r="A3303">
        <v>3288</v>
      </c>
      <c r="B3303" s="225">
        <v>36720</v>
      </c>
      <c r="C3303" s="74">
        <v>167</v>
      </c>
      <c r="D3303" s="74">
        <v>168.87</v>
      </c>
      <c r="E3303" s="74">
        <v>160.5</v>
      </c>
      <c r="F3303" s="74">
        <v>166</v>
      </c>
      <c r="G3303" s="75">
        <v>1285800</v>
      </c>
      <c r="H3303" s="74">
        <v>580.99</v>
      </c>
      <c r="I3303" s="81">
        <f t="shared" si="255"/>
        <v>3.4999397590361445</v>
      </c>
      <c r="J3303" s="74">
        <f t="shared" si="256"/>
        <v>584.49</v>
      </c>
      <c r="K3303" s="74">
        <f t="shared" si="257"/>
        <v>591.03</v>
      </c>
      <c r="L3303" s="74">
        <f t="shared" si="258"/>
        <v>561.74</v>
      </c>
      <c r="M3303" s="74">
        <f t="shared" si="259"/>
        <v>580.99</v>
      </c>
      <c r="N3303" s="74"/>
    </row>
    <row r="3304" spans="1:14" x14ac:dyDescent="0.25">
      <c r="A3304">
        <v>3289</v>
      </c>
      <c r="B3304" s="225">
        <v>36719</v>
      </c>
      <c r="C3304" s="74">
        <v>171.03</v>
      </c>
      <c r="D3304" s="74">
        <v>173.5</v>
      </c>
      <c r="E3304" s="74">
        <v>156.12</v>
      </c>
      <c r="F3304" s="74">
        <v>161.37</v>
      </c>
      <c r="G3304" s="75">
        <v>3272200</v>
      </c>
      <c r="H3304" s="74">
        <v>564.79999999999995</v>
      </c>
      <c r="I3304" s="81">
        <f t="shared" si="255"/>
        <v>3.5000309846935611</v>
      </c>
      <c r="J3304" s="74">
        <f t="shared" si="256"/>
        <v>598.61</v>
      </c>
      <c r="K3304" s="74">
        <f t="shared" si="257"/>
        <v>607.26</v>
      </c>
      <c r="L3304" s="74">
        <f t="shared" si="258"/>
        <v>546.41999999999996</v>
      </c>
      <c r="M3304" s="74">
        <f t="shared" si="259"/>
        <v>564.79999999999995</v>
      </c>
      <c r="N3304" s="74"/>
    </row>
    <row r="3305" spans="1:14" x14ac:dyDescent="0.25">
      <c r="A3305">
        <v>3290</v>
      </c>
      <c r="B3305" s="225">
        <v>36718</v>
      </c>
      <c r="C3305" s="74">
        <v>172.87</v>
      </c>
      <c r="D3305" s="74">
        <v>180.25</v>
      </c>
      <c r="E3305" s="74">
        <v>165.25</v>
      </c>
      <c r="F3305" s="74">
        <v>167.37</v>
      </c>
      <c r="G3305" s="75">
        <v>1691700</v>
      </c>
      <c r="H3305" s="74">
        <v>585.79999999999995</v>
      </c>
      <c r="I3305" s="81">
        <f t="shared" si="255"/>
        <v>3.5000298739320064</v>
      </c>
      <c r="J3305" s="74">
        <f t="shared" si="256"/>
        <v>605.04999999999995</v>
      </c>
      <c r="K3305" s="74">
        <f t="shared" si="257"/>
        <v>630.88</v>
      </c>
      <c r="L3305" s="74">
        <f t="shared" si="258"/>
        <v>578.38</v>
      </c>
      <c r="M3305" s="74">
        <f t="shared" si="259"/>
        <v>585.79999999999995</v>
      </c>
      <c r="N3305" s="74"/>
    </row>
    <row r="3306" spans="1:14" x14ac:dyDescent="0.25">
      <c r="A3306">
        <v>3291</v>
      </c>
      <c r="B3306" s="225">
        <v>36717</v>
      </c>
      <c r="C3306" s="74">
        <v>173</v>
      </c>
      <c r="D3306" s="74">
        <v>179.5</v>
      </c>
      <c r="E3306" s="74">
        <v>171.62</v>
      </c>
      <c r="F3306" s="74">
        <v>173.75</v>
      </c>
      <c r="G3306" s="75">
        <v>1279900</v>
      </c>
      <c r="H3306" s="74">
        <v>608.12</v>
      </c>
      <c r="I3306" s="81">
        <f t="shared" si="255"/>
        <v>3.4999712230215829</v>
      </c>
      <c r="J3306" s="74">
        <f t="shared" si="256"/>
        <v>605.5</v>
      </c>
      <c r="K3306" s="74">
        <f t="shared" si="257"/>
        <v>628.24</v>
      </c>
      <c r="L3306" s="74">
        <f t="shared" si="258"/>
        <v>600.66999999999996</v>
      </c>
      <c r="M3306" s="74">
        <f t="shared" si="259"/>
        <v>608.12</v>
      </c>
      <c r="N3306" s="74"/>
    </row>
    <row r="3307" spans="1:14" x14ac:dyDescent="0.25">
      <c r="A3307">
        <v>3292</v>
      </c>
      <c r="B3307" s="225">
        <v>36714</v>
      </c>
      <c r="C3307" s="74">
        <v>166.75</v>
      </c>
      <c r="D3307" s="74">
        <v>175.5</v>
      </c>
      <c r="E3307" s="74">
        <v>165</v>
      </c>
      <c r="F3307" s="74">
        <v>171.87</v>
      </c>
      <c r="G3307" s="75">
        <v>1300100</v>
      </c>
      <c r="H3307" s="74">
        <v>601.54999999999995</v>
      </c>
      <c r="I3307" s="81">
        <f t="shared" si="255"/>
        <v>3.5000290917553962</v>
      </c>
      <c r="J3307" s="74">
        <f t="shared" si="256"/>
        <v>583.63</v>
      </c>
      <c r="K3307" s="74">
        <f t="shared" si="257"/>
        <v>614.26</v>
      </c>
      <c r="L3307" s="74">
        <f t="shared" si="258"/>
        <v>577.5</v>
      </c>
      <c r="M3307" s="74">
        <f t="shared" si="259"/>
        <v>601.54999999999995</v>
      </c>
      <c r="N3307" s="74"/>
    </row>
    <row r="3308" spans="1:14" x14ac:dyDescent="0.25">
      <c r="A3308">
        <v>3293</v>
      </c>
      <c r="B3308" s="225">
        <v>36713</v>
      </c>
      <c r="C3308" s="74">
        <v>162.12</v>
      </c>
      <c r="D3308" s="74">
        <v>166.44</v>
      </c>
      <c r="E3308" s="74">
        <v>155.31</v>
      </c>
      <c r="F3308" s="74">
        <v>164.06</v>
      </c>
      <c r="G3308" s="75">
        <v>1651100</v>
      </c>
      <c r="H3308" s="74">
        <v>574.21</v>
      </c>
      <c r="I3308" s="81">
        <f t="shared" si="255"/>
        <v>3.5</v>
      </c>
      <c r="J3308" s="74">
        <f t="shared" si="256"/>
        <v>567.41999999999996</v>
      </c>
      <c r="K3308" s="74">
        <f t="shared" si="257"/>
        <v>582.54</v>
      </c>
      <c r="L3308" s="74">
        <f t="shared" si="258"/>
        <v>543.59</v>
      </c>
      <c r="M3308" s="74">
        <f t="shared" si="259"/>
        <v>574.21</v>
      </c>
      <c r="N3308" s="74"/>
    </row>
    <row r="3309" spans="1:14" x14ac:dyDescent="0.25">
      <c r="A3309">
        <v>3294</v>
      </c>
      <c r="B3309" s="225">
        <v>36712</v>
      </c>
      <c r="C3309" s="74">
        <v>169.12</v>
      </c>
      <c r="D3309" s="74">
        <v>175.37</v>
      </c>
      <c r="E3309" s="74">
        <v>160.25</v>
      </c>
      <c r="F3309" s="74">
        <v>164.81</v>
      </c>
      <c r="G3309" s="75">
        <v>1310400</v>
      </c>
      <c r="H3309" s="74">
        <v>576.84</v>
      </c>
      <c r="I3309" s="81">
        <f t="shared" si="255"/>
        <v>3.5000303379649296</v>
      </c>
      <c r="J3309" s="74">
        <f t="shared" si="256"/>
        <v>591.92999999999995</v>
      </c>
      <c r="K3309" s="74">
        <f t="shared" si="257"/>
        <v>613.79999999999995</v>
      </c>
      <c r="L3309" s="74">
        <f t="shared" si="258"/>
        <v>560.88</v>
      </c>
      <c r="M3309" s="74">
        <f t="shared" si="259"/>
        <v>576.84</v>
      </c>
      <c r="N3309" s="74"/>
    </row>
    <row r="3310" spans="1:14" x14ac:dyDescent="0.25">
      <c r="A3310">
        <v>3295</v>
      </c>
      <c r="B3310" s="225">
        <v>36710</v>
      </c>
      <c r="C3310" s="74">
        <v>165.75</v>
      </c>
      <c r="D3310" s="74">
        <v>171</v>
      </c>
      <c r="E3310" s="74">
        <v>164.5</v>
      </c>
      <c r="F3310" s="74">
        <v>171</v>
      </c>
      <c r="G3310" s="75">
        <v>441200</v>
      </c>
      <c r="H3310" s="74">
        <v>598.49</v>
      </c>
      <c r="I3310" s="81">
        <f t="shared" si="255"/>
        <v>3.4999415204678361</v>
      </c>
      <c r="J3310" s="74">
        <f t="shared" si="256"/>
        <v>580.12</v>
      </c>
      <c r="K3310" s="74">
        <f t="shared" si="257"/>
        <v>598.49</v>
      </c>
      <c r="L3310" s="74">
        <f t="shared" si="258"/>
        <v>575.74</v>
      </c>
      <c r="M3310" s="74">
        <f t="shared" si="259"/>
        <v>598.49</v>
      </c>
      <c r="N3310" s="74"/>
    </row>
    <row r="3311" spans="1:14" x14ac:dyDescent="0.25">
      <c r="A3311">
        <v>3296</v>
      </c>
      <c r="B3311" s="225">
        <v>36707</v>
      </c>
      <c r="C3311" s="74">
        <v>162</v>
      </c>
      <c r="D3311" s="74">
        <v>169.75</v>
      </c>
      <c r="E3311" s="74">
        <v>161.87</v>
      </c>
      <c r="F3311" s="74">
        <v>166.69</v>
      </c>
      <c r="G3311" s="75">
        <v>1144900</v>
      </c>
      <c r="H3311" s="74">
        <v>583.4</v>
      </c>
      <c r="I3311" s="81">
        <f t="shared" si="255"/>
        <v>3.4999100125982361</v>
      </c>
      <c r="J3311" s="74">
        <f t="shared" si="256"/>
        <v>566.99</v>
      </c>
      <c r="K3311" s="74">
        <f t="shared" si="257"/>
        <v>594.11</v>
      </c>
      <c r="L3311" s="74">
        <f t="shared" si="258"/>
        <v>566.53</v>
      </c>
      <c r="M3311" s="74">
        <f t="shared" si="259"/>
        <v>583.4</v>
      </c>
      <c r="N3311" s="74"/>
    </row>
    <row r="3312" spans="1:14" x14ac:dyDescent="0.25">
      <c r="A3312">
        <v>3297</v>
      </c>
      <c r="B3312" s="225">
        <v>36706</v>
      </c>
      <c r="C3312" s="74">
        <v>160.44</v>
      </c>
      <c r="D3312" s="74">
        <v>167.18</v>
      </c>
      <c r="E3312" s="74">
        <v>159.12</v>
      </c>
      <c r="F3312" s="74">
        <v>163</v>
      </c>
      <c r="G3312" s="75">
        <v>1198000</v>
      </c>
      <c r="H3312" s="74">
        <v>570.49</v>
      </c>
      <c r="I3312" s="81">
        <f t="shared" si="255"/>
        <v>3.4999386503067487</v>
      </c>
      <c r="J3312" s="74">
        <f t="shared" si="256"/>
        <v>561.53</v>
      </c>
      <c r="K3312" s="74">
        <f t="shared" si="257"/>
        <v>585.12</v>
      </c>
      <c r="L3312" s="74">
        <f t="shared" si="258"/>
        <v>556.91</v>
      </c>
      <c r="M3312" s="74">
        <f t="shared" si="259"/>
        <v>570.49</v>
      </c>
      <c r="N3312" s="74"/>
    </row>
    <row r="3313" spans="1:14" x14ac:dyDescent="0.25">
      <c r="A3313">
        <v>3298</v>
      </c>
      <c r="B3313" s="225">
        <v>36705</v>
      </c>
      <c r="C3313" s="74">
        <v>156</v>
      </c>
      <c r="D3313" s="74">
        <v>167.5</v>
      </c>
      <c r="E3313" s="74">
        <v>155.25</v>
      </c>
      <c r="F3313" s="74">
        <v>162.94</v>
      </c>
      <c r="G3313" s="75">
        <v>1408900</v>
      </c>
      <c r="H3313" s="74">
        <v>570.27</v>
      </c>
      <c r="I3313" s="81">
        <f t="shared" si="255"/>
        <v>3.4998772554314472</v>
      </c>
      <c r="J3313" s="74">
        <f t="shared" si="256"/>
        <v>545.98</v>
      </c>
      <c r="K3313" s="74">
        <f t="shared" si="257"/>
        <v>586.23</v>
      </c>
      <c r="L3313" s="74">
        <f t="shared" si="258"/>
        <v>543.36</v>
      </c>
      <c r="M3313" s="74">
        <f t="shared" si="259"/>
        <v>570.27</v>
      </c>
      <c r="N3313" s="74"/>
    </row>
    <row r="3314" spans="1:14" x14ac:dyDescent="0.25">
      <c r="A3314">
        <v>3299</v>
      </c>
      <c r="B3314" s="225">
        <v>36704</v>
      </c>
      <c r="C3314" s="74">
        <v>155.06</v>
      </c>
      <c r="D3314" s="74">
        <v>162.5</v>
      </c>
      <c r="E3314" s="74">
        <v>154.75</v>
      </c>
      <c r="F3314" s="74">
        <v>157.06</v>
      </c>
      <c r="G3314" s="75">
        <v>1446500</v>
      </c>
      <c r="H3314" s="74">
        <v>549.71</v>
      </c>
      <c r="I3314" s="81">
        <f t="shared" si="255"/>
        <v>3.5</v>
      </c>
      <c r="J3314" s="74">
        <f t="shared" si="256"/>
        <v>542.71</v>
      </c>
      <c r="K3314" s="74">
        <f t="shared" si="257"/>
        <v>568.75</v>
      </c>
      <c r="L3314" s="74">
        <f t="shared" si="258"/>
        <v>541.63</v>
      </c>
      <c r="M3314" s="74">
        <f t="shared" si="259"/>
        <v>549.71</v>
      </c>
      <c r="N3314" s="74"/>
    </row>
    <row r="3315" spans="1:14" x14ac:dyDescent="0.25">
      <c r="A3315">
        <v>3300</v>
      </c>
      <c r="B3315" s="225">
        <v>36703</v>
      </c>
      <c r="C3315" s="74">
        <v>147.28</v>
      </c>
      <c r="D3315" s="74">
        <v>159</v>
      </c>
      <c r="E3315" s="74">
        <v>143.5</v>
      </c>
      <c r="F3315" s="74">
        <v>157.19</v>
      </c>
      <c r="G3315" s="75">
        <v>1292500</v>
      </c>
      <c r="H3315" s="74">
        <v>550.15</v>
      </c>
      <c r="I3315" s="81">
        <f t="shared" si="255"/>
        <v>3.4999045740823207</v>
      </c>
      <c r="J3315" s="74">
        <f t="shared" si="256"/>
        <v>515.47</v>
      </c>
      <c r="K3315" s="74">
        <f t="shared" si="257"/>
        <v>556.48</v>
      </c>
      <c r="L3315" s="74">
        <f t="shared" si="258"/>
        <v>502.24</v>
      </c>
      <c r="M3315" s="74">
        <f t="shared" si="259"/>
        <v>550.15</v>
      </c>
      <c r="N3315" s="74"/>
    </row>
    <row r="3316" spans="1:14" x14ac:dyDescent="0.25">
      <c r="A3316">
        <v>3301</v>
      </c>
      <c r="B3316" s="225">
        <v>36700</v>
      </c>
      <c r="C3316" s="74">
        <v>155.87</v>
      </c>
      <c r="D3316" s="74">
        <v>156.87</v>
      </c>
      <c r="E3316" s="74">
        <v>145.25</v>
      </c>
      <c r="F3316" s="74">
        <v>145.44</v>
      </c>
      <c r="G3316" s="75">
        <v>1130700</v>
      </c>
      <c r="H3316" s="74">
        <v>509.02</v>
      </c>
      <c r="I3316" s="81">
        <f t="shared" si="255"/>
        <v>3.4998624862486247</v>
      </c>
      <c r="J3316" s="74">
        <f t="shared" si="256"/>
        <v>545.52</v>
      </c>
      <c r="K3316" s="74">
        <f t="shared" si="257"/>
        <v>549.02</v>
      </c>
      <c r="L3316" s="74">
        <f t="shared" si="258"/>
        <v>508.36</v>
      </c>
      <c r="M3316" s="74">
        <f t="shared" si="259"/>
        <v>509.02</v>
      </c>
      <c r="N3316" s="74"/>
    </row>
    <row r="3317" spans="1:14" x14ac:dyDescent="0.25">
      <c r="A3317">
        <v>3302</v>
      </c>
      <c r="B3317" s="225">
        <v>36699</v>
      </c>
      <c r="C3317" s="74">
        <v>159.12</v>
      </c>
      <c r="D3317" s="74">
        <v>164.84</v>
      </c>
      <c r="E3317" s="74">
        <v>155.5</v>
      </c>
      <c r="F3317" s="74">
        <v>157.19</v>
      </c>
      <c r="G3317" s="75">
        <v>1412900</v>
      </c>
      <c r="H3317" s="74">
        <v>550.15</v>
      </c>
      <c r="I3317" s="81">
        <f t="shared" si="255"/>
        <v>3.4999045740823207</v>
      </c>
      <c r="J3317" s="74">
        <f t="shared" si="256"/>
        <v>556.9</v>
      </c>
      <c r="K3317" s="74">
        <f t="shared" si="257"/>
        <v>576.91999999999996</v>
      </c>
      <c r="L3317" s="74">
        <f t="shared" si="258"/>
        <v>544.24</v>
      </c>
      <c r="M3317" s="74">
        <f t="shared" si="259"/>
        <v>550.15</v>
      </c>
      <c r="N3317" s="74"/>
    </row>
    <row r="3318" spans="1:14" x14ac:dyDescent="0.25">
      <c r="A3318">
        <v>3303</v>
      </c>
      <c r="B3318" s="225">
        <v>36698</v>
      </c>
      <c r="C3318" s="74">
        <v>149.81</v>
      </c>
      <c r="D3318" s="74">
        <v>159.94</v>
      </c>
      <c r="E3318" s="74">
        <v>149.12</v>
      </c>
      <c r="F3318" s="74">
        <v>158</v>
      </c>
      <c r="G3318" s="75">
        <v>1145700</v>
      </c>
      <c r="H3318" s="74">
        <v>552.99</v>
      </c>
      <c r="I3318" s="81">
        <f t="shared" si="255"/>
        <v>3.4999367088607594</v>
      </c>
      <c r="J3318" s="74">
        <f t="shared" si="256"/>
        <v>524.33000000000004</v>
      </c>
      <c r="K3318" s="74">
        <f t="shared" si="257"/>
        <v>559.78</v>
      </c>
      <c r="L3318" s="74">
        <f t="shared" si="258"/>
        <v>521.91</v>
      </c>
      <c r="M3318" s="74">
        <f t="shared" si="259"/>
        <v>552.99</v>
      </c>
      <c r="N3318" s="74"/>
    </row>
    <row r="3319" spans="1:14" x14ac:dyDescent="0.25">
      <c r="A3319">
        <v>3304</v>
      </c>
      <c r="B3319" s="225">
        <v>36697</v>
      </c>
      <c r="C3319" s="74">
        <v>156</v>
      </c>
      <c r="D3319" s="74">
        <v>160.25</v>
      </c>
      <c r="E3319" s="74">
        <v>150.5</v>
      </c>
      <c r="F3319" s="74">
        <v>153.87</v>
      </c>
      <c r="G3319" s="75">
        <v>1553500</v>
      </c>
      <c r="H3319" s="74">
        <v>538.54999999999995</v>
      </c>
      <c r="I3319" s="81">
        <f t="shared" si="255"/>
        <v>3.5000324949632802</v>
      </c>
      <c r="J3319" s="74">
        <f t="shared" si="256"/>
        <v>546.01</v>
      </c>
      <c r="K3319" s="74">
        <f t="shared" si="257"/>
        <v>560.88</v>
      </c>
      <c r="L3319" s="74">
        <f t="shared" si="258"/>
        <v>526.75</v>
      </c>
      <c r="M3319" s="74">
        <f t="shared" si="259"/>
        <v>538.54999999999995</v>
      </c>
      <c r="N3319" s="74"/>
    </row>
    <row r="3320" spans="1:14" x14ac:dyDescent="0.25">
      <c r="A3320">
        <v>3305</v>
      </c>
      <c r="B3320" s="225">
        <v>36696</v>
      </c>
      <c r="C3320" s="74">
        <v>143.56</v>
      </c>
      <c r="D3320" s="74">
        <v>156.12</v>
      </c>
      <c r="E3320" s="74">
        <v>141</v>
      </c>
      <c r="F3320" s="74">
        <v>156</v>
      </c>
      <c r="G3320" s="75">
        <v>1483300</v>
      </c>
      <c r="H3320" s="74">
        <v>545.99</v>
      </c>
      <c r="I3320" s="81">
        <f t="shared" si="255"/>
        <v>3.4999358974358974</v>
      </c>
      <c r="J3320" s="74">
        <f t="shared" si="256"/>
        <v>502.45</v>
      </c>
      <c r="K3320" s="74">
        <f t="shared" si="257"/>
        <v>546.41</v>
      </c>
      <c r="L3320" s="74">
        <f t="shared" si="258"/>
        <v>493.49</v>
      </c>
      <c r="M3320" s="74">
        <f t="shared" si="259"/>
        <v>545.99</v>
      </c>
      <c r="N3320" s="74"/>
    </row>
    <row r="3321" spans="1:14" x14ac:dyDescent="0.25">
      <c r="A3321">
        <v>3306</v>
      </c>
      <c r="B3321" s="225">
        <v>36693</v>
      </c>
      <c r="C3321" s="74">
        <v>147.44</v>
      </c>
      <c r="D3321" s="74">
        <v>147.75</v>
      </c>
      <c r="E3321" s="74">
        <v>143</v>
      </c>
      <c r="F3321" s="74">
        <v>145.25</v>
      </c>
      <c r="G3321" s="75">
        <v>833600</v>
      </c>
      <c r="H3321" s="74">
        <v>508.37</v>
      </c>
      <c r="I3321" s="81">
        <f t="shared" si="255"/>
        <v>3.4999655765920825</v>
      </c>
      <c r="J3321" s="74">
        <f t="shared" si="256"/>
        <v>516.03</v>
      </c>
      <c r="K3321" s="74">
        <f t="shared" si="257"/>
        <v>517.12</v>
      </c>
      <c r="L3321" s="74">
        <f t="shared" si="258"/>
        <v>500.5</v>
      </c>
      <c r="M3321" s="74">
        <f t="shared" si="259"/>
        <v>508.37</v>
      </c>
      <c r="N3321" s="74"/>
    </row>
    <row r="3322" spans="1:14" x14ac:dyDescent="0.25">
      <c r="A3322">
        <v>3307</v>
      </c>
      <c r="B3322" s="225">
        <v>36692</v>
      </c>
      <c r="C3322" s="74">
        <v>142</v>
      </c>
      <c r="D3322" s="74">
        <v>145.75</v>
      </c>
      <c r="E3322" s="74">
        <v>138.12</v>
      </c>
      <c r="F3322" s="74">
        <v>145.5</v>
      </c>
      <c r="G3322" s="75">
        <v>1020600</v>
      </c>
      <c r="H3322" s="74">
        <v>509.24</v>
      </c>
      <c r="I3322" s="81">
        <f t="shared" si="255"/>
        <v>3.4999312714776631</v>
      </c>
      <c r="J3322" s="74">
        <f t="shared" si="256"/>
        <v>496.99</v>
      </c>
      <c r="K3322" s="74">
        <f t="shared" si="257"/>
        <v>510.11</v>
      </c>
      <c r="L3322" s="74">
        <f t="shared" si="258"/>
        <v>483.41</v>
      </c>
      <c r="M3322" s="74">
        <f t="shared" si="259"/>
        <v>509.24</v>
      </c>
      <c r="N3322" s="74"/>
    </row>
    <row r="3323" spans="1:14" x14ac:dyDescent="0.25">
      <c r="A3323">
        <v>3308</v>
      </c>
      <c r="B3323" s="225">
        <v>36691</v>
      </c>
      <c r="C3323" s="74">
        <v>147.26</v>
      </c>
      <c r="D3323" s="74">
        <v>149.81</v>
      </c>
      <c r="E3323" s="74">
        <v>142.56</v>
      </c>
      <c r="F3323" s="74">
        <v>144.44</v>
      </c>
      <c r="G3323" s="75">
        <v>1402800</v>
      </c>
      <c r="H3323" s="74">
        <v>505.52</v>
      </c>
      <c r="I3323" s="81">
        <f t="shared" si="255"/>
        <v>3.4998615342010524</v>
      </c>
      <c r="J3323" s="74">
        <f t="shared" si="256"/>
        <v>515.39</v>
      </c>
      <c r="K3323" s="74">
        <f t="shared" si="257"/>
        <v>524.30999999999995</v>
      </c>
      <c r="L3323" s="74">
        <f t="shared" si="258"/>
        <v>498.94</v>
      </c>
      <c r="M3323" s="74">
        <f t="shared" si="259"/>
        <v>505.52</v>
      </c>
      <c r="N3323" s="74"/>
    </row>
    <row r="3324" spans="1:14" x14ac:dyDescent="0.25">
      <c r="A3324">
        <v>3309</v>
      </c>
      <c r="B3324" s="225">
        <v>36690</v>
      </c>
      <c r="C3324" s="74">
        <v>138.15</v>
      </c>
      <c r="D3324" s="74">
        <v>145.5</v>
      </c>
      <c r="E3324" s="74">
        <v>135.19</v>
      </c>
      <c r="F3324" s="74">
        <v>144.94</v>
      </c>
      <c r="G3324" s="75">
        <v>1308400</v>
      </c>
      <c r="H3324" s="74">
        <v>507.27</v>
      </c>
      <c r="I3324" s="81">
        <f t="shared" si="255"/>
        <v>3.4998620118669792</v>
      </c>
      <c r="J3324" s="74">
        <f t="shared" si="256"/>
        <v>483.51</v>
      </c>
      <c r="K3324" s="74">
        <f t="shared" si="257"/>
        <v>509.23</v>
      </c>
      <c r="L3324" s="74">
        <f t="shared" si="258"/>
        <v>473.15</v>
      </c>
      <c r="M3324" s="74">
        <f t="shared" si="259"/>
        <v>507.27</v>
      </c>
      <c r="N3324" s="74"/>
    </row>
    <row r="3325" spans="1:14" x14ac:dyDescent="0.25">
      <c r="A3325">
        <v>3310</v>
      </c>
      <c r="B3325" s="225">
        <v>36689</v>
      </c>
      <c r="C3325" s="74">
        <v>144.87</v>
      </c>
      <c r="D3325" s="74">
        <v>146.25</v>
      </c>
      <c r="E3325" s="74">
        <v>139.12</v>
      </c>
      <c r="F3325" s="74">
        <v>139.37</v>
      </c>
      <c r="G3325" s="75">
        <v>1303700</v>
      </c>
      <c r="H3325" s="74">
        <v>487.81</v>
      </c>
      <c r="I3325" s="81">
        <f t="shared" si="255"/>
        <v>3.5001076271794505</v>
      </c>
      <c r="J3325" s="74">
        <f t="shared" si="256"/>
        <v>507.06</v>
      </c>
      <c r="K3325" s="74">
        <f t="shared" si="257"/>
        <v>511.89</v>
      </c>
      <c r="L3325" s="74">
        <f t="shared" si="258"/>
        <v>486.93</v>
      </c>
      <c r="M3325" s="74">
        <f t="shared" si="259"/>
        <v>487.81</v>
      </c>
      <c r="N3325" s="74"/>
    </row>
    <row r="3326" spans="1:14" x14ac:dyDescent="0.25">
      <c r="A3326">
        <v>3311</v>
      </c>
      <c r="B3326" s="225">
        <v>36686</v>
      </c>
      <c r="C3326" s="74">
        <v>141</v>
      </c>
      <c r="D3326" s="74">
        <v>142.5</v>
      </c>
      <c r="E3326" s="74">
        <v>137.62</v>
      </c>
      <c r="F3326" s="74">
        <v>139.87</v>
      </c>
      <c r="G3326" s="75">
        <v>1427100</v>
      </c>
      <c r="H3326" s="74">
        <v>489.56</v>
      </c>
      <c r="I3326" s="81">
        <f t="shared" si="255"/>
        <v>3.500107242439408</v>
      </c>
      <c r="J3326" s="74">
        <f t="shared" si="256"/>
        <v>493.52</v>
      </c>
      <c r="K3326" s="74">
        <f t="shared" si="257"/>
        <v>498.77</v>
      </c>
      <c r="L3326" s="74">
        <f t="shared" si="258"/>
        <v>481.68</v>
      </c>
      <c r="M3326" s="74">
        <f t="shared" si="259"/>
        <v>489.56</v>
      </c>
      <c r="N3326" s="74"/>
    </row>
    <row r="3327" spans="1:14" x14ac:dyDescent="0.25">
      <c r="A3327">
        <v>3312</v>
      </c>
      <c r="B3327" s="225">
        <v>36685</v>
      </c>
      <c r="C3327" s="74">
        <v>135.12</v>
      </c>
      <c r="D3327" s="74">
        <v>136</v>
      </c>
      <c r="E3327" s="74">
        <v>127</v>
      </c>
      <c r="F3327" s="74">
        <v>135.12</v>
      </c>
      <c r="G3327" s="75">
        <v>1720100</v>
      </c>
      <c r="H3327" s="74">
        <v>472.93</v>
      </c>
      <c r="I3327" s="81">
        <f t="shared" si="255"/>
        <v>3.5000740082889283</v>
      </c>
      <c r="J3327" s="74">
        <f t="shared" si="256"/>
        <v>472.93</v>
      </c>
      <c r="K3327" s="74">
        <f t="shared" si="257"/>
        <v>476.01</v>
      </c>
      <c r="L3327" s="74">
        <f t="shared" si="258"/>
        <v>444.51</v>
      </c>
      <c r="M3327" s="74">
        <f t="shared" si="259"/>
        <v>472.93</v>
      </c>
      <c r="N3327" s="74"/>
    </row>
    <row r="3328" spans="1:14" x14ac:dyDescent="0.25">
      <c r="A3328">
        <v>3313</v>
      </c>
      <c r="B3328" s="225">
        <v>36684</v>
      </c>
      <c r="C3328" s="74">
        <v>137.31</v>
      </c>
      <c r="D3328" s="74">
        <v>141</v>
      </c>
      <c r="E3328" s="74">
        <v>130</v>
      </c>
      <c r="F3328" s="74">
        <v>131.44</v>
      </c>
      <c r="G3328" s="75">
        <v>1764500</v>
      </c>
      <c r="H3328" s="74">
        <v>460.02</v>
      </c>
      <c r="I3328" s="81">
        <f t="shared" si="255"/>
        <v>3.4998478393183201</v>
      </c>
      <c r="J3328" s="74">
        <f t="shared" si="256"/>
        <v>480.56</v>
      </c>
      <c r="K3328" s="74">
        <f t="shared" si="257"/>
        <v>493.48</v>
      </c>
      <c r="L3328" s="74">
        <f t="shared" si="258"/>
        <v>454.98</v>
      </c>
      <c r="M3328" s="74">
        <f t="shared" si="259"/>
        <v>460.02</v>
      </c>
      <c r="N3328" s="74"/>
    </row>
    <row r="3329" spans="1:14" x14ac:dyDescent="0.25">
      <c r="A3329">
        <v>3314</v>
      </c>
      <c r="B3329" s="225">
        <v>36683</v>
      </c>
      <c r="C3329" s="74">
        <v>132.62</v>
      </c>
      <c r="D3329" s="74">
        <v>145</v>
      </c>
      <c r="E3329" s="74">
        <v>131.75</v>
      </c>
      <c r="F3329" s="74">
        <v>137.87</v>
      </c>
      <c r="G3329" s="75">
        <v>1720300</v>
      </c>
      <c r="H3329" s="74">
        <v>482.56</v>
      </c>
      <c r="I3329" s="81">
        <f t="shared" si="255"/>
        <v>3.5001087981431782</v>
      </c>
      <c r="J3329" s="74">
        <f t="shared" si="256"/>
        <v>464.18</v>
      </c>
      <c r="K3329" s="74">
        <f t="shared" si="257"/>
        <v>507.52</v>
      </c>
      <c r="L3329" s="74">
        <f t="shared" si="258"/>
        <v>461.14</v>
      </c>
      <c r="M3329" s="74">
        <f t="shared" si="259"/>
        <v>482.56</v>
      </c>
      <c r="N3329" s="74"/>
    </row>
    <row r="3330" spans="1:14" x14ac:dyDescent="0.25">
      <c r="A3330">
        <v>3315</v>
      </c>
      <c r="B3330" s="225">
        <v>36682</v>
      </c>
      <c r="C3330" s="74">
        <v>134.25</v>
      </c>
      <c r="D3330" s="74">
        <v>139.25</v>
      </c>
      <c r="E3330" s="74">
        <v>130.56</v>
      </c>
      <c r="F3330" s="74">
        <v>133.62</v>
      </c>
      <c r="G3330" s="75">
        <v>1349900</v>
      </c>
      <c r="H3330" s="74">
        <v>467.68</v>
      </c>
      <c r="I3330" s="81">
        <f t="shared" si="255"/>
        <v>3.5000748390959435</v>
      </c>
      <c r="J3330" s="74">
        <f t="shared" si="256"/>
        <v>469.89</v>
      </c>
      <c r="K3330" s="74">
        <f t="shared" si="257"/>
        <v>487.39</v>
      </c>
      <c r="L3330" s="74">
        <f t="shared" si="258"/>
        <v>456.97</v>
      </c>
      <c r="M3330" s="74">
        <f t="shared" si="259"/>
        <v>467.68</v>
      </c>
      <c r="N3330" s="74"/>
    </row>
    <row r="3331" spans="1:14" x14ac:dyDescent="0.25">
      <c r="A3331">
        <v>3316</v>
      </c>
      <c r="B3331" s="225">
        <v>36679</v>
      </c>
      <c r="C3331" s="74">
        <v>139.56</v>
      </c>
      <c r="D3331" s="74">
        <v>146.5</v>
      </c>
      <c r="E3331" s="74">
        <v>134.56</v>
      </c>
      <c r="F3331" s="74">
        <v>138.31</v>
      </c>
      <c r="G3331" s="75">
        <v>2313000</v>
      </c>
      <c r="H3331" s="74">
        <v>484.09</v>
      </c>
      <c r="I3331" s="81">
        <f t="shared" si="255"/>
        <v>3.5000361506760176</v>
      </c>
      <c r="J3331" s="74">
        <f t="shared" si="256"/>
        <v>488.47</v>
      </c>
      <c r="K3331" s="74">
        <f t="shared" si="257"/>
        <v>512.76</v>
      </c>
      <c r="L3331" s="74">
        <f t="shared" si="258"/>
        <v>470.96</v>
      </c>
      <c r="M3331" s="74">
        <f t="shared" si="259"/>
        <v>484.09</v>
      </c>
      <c r="N3331" s="74"/>
    </row>
    <row r="3332" spans="1:14" x14ac:dyDescent="0.25">
      <c r="A3332">
        <v>3317</v>
      </c>
      <c r="B3332" s="225">
        <v>36678</v>
      </c>
      <c r="C3332" s="74">
        <v>124.5</v>
      </c>
      <c r="D3332" s="74">
        <v>132</v>
      </c>
      <c r="E3332" s="74">
        <v>122.56</v>
      </c>
      <c r="F3332" s="74">
        <v>130.19</v>
      </c>
      <c r="G3332" s="75">
        <v>2138300</v>
      </c>
      <c r="H3332" s="74">
        <v>455.65</v>
      </c>
      <c r="I3332" s="81">
        <f t="shared" si="255"/>
        <v>3.499884783777556</v>
      </c>
      <c r="J3332" s="74">
        <f t="shared" si="256"/>
        <v>435.74</v>
      </c>
      <c r="K3332" s="74">
        <f t="shared" si="257"/>
        <v>461.98</v>
      </c>
      <c r="L3332" s="74">
        <f t="shared" si="258"/>
        <v>428.95</v>
      </c>
      <c r="M3332" s="74">
        <f t="shared" si="259"/>
        <v>455.65</v>
      </c>
      <c r="N3332" s="74"/>
    </row>
    <row r="3333" spans="1:14" x14ac:dyDescent="0.25">
      <c r="A3333">
        <v>3318</v>
      </c>
      <c r="B3333" s="225">
        <v>36677</v>
      </c>
      <c r="C3333" s="74">
        <v>117</v>
      </c>
      <c r="D3333" s="74">
        <v>128</v>
      </c>
      <c r="E3333" s="74">
        <v>115</v>
      </c>
      <c r="F3333" s="74">
        <v>119.69</v>
      </c>
      <c r="G3333" s="75">
        <v>2799800</v>
      </c>
      <c r="H3333" s="74">
        <v>418.9</v>
      </c>
      <c r="I3333" s="81">
        <f t="shared" si="255"/>
        <v>3.499874676246971</v>
      </c>
      <c r="J3333" s="74">
        <f t="shared" si="256"/>
        <v>409.49</v>
      </c>
      <c r="K3333" s="74">
        <f t="shared" si="257"/>
        <v>447.98</v>
      </c>
      <c r="L3333" s="74">
        <f t="shared" si="258"/>
        <v>402.49</v>
      </c>
      <c r="M3333" s="74">
        <f t="shared" si="259"/>
        <v>418.9</v>
      </c>
      <c r="N3333" s="74"/>
    </row>
    <row r="3334" spans="1:14" x14ac:dyDescent="0.25">
      <c r="A3334">
        <v>3319</v>
      </c>
      <c r="B3334" s="225">
        <v>36676</v>
      </c>
      <c r="C3334" s="74">
        <v>103</v>
      </c>
      <c r="D3334" s="74">
        <v>122</v>
      </c>
      <c r="E3334" s="74">
        <v>103</v>
      </c>
      <c r="F3334" s="74">
        <v>121.5</v>
      </c>
      <c r="G3334" s="75">
        <v>2824700</v>
      </c>
      <c r="H3334" s="74">
        <v>425.24</v>
      </c>
      <c r="I3334" s="81">
        <f t="shared" si="255"/>
        <v>3.4999176954732509</v>
      </c>
      <c r="J3334" s="74">
        <f t="shared" si="256"/>
        <v>360.49</v>
      </c>
      <c r="K3334" s="74">
        <f t="shared" si="257"/>
        <v>426.99</v>
      </c>
      <c r="L3334" s="74">
        <f t="shared" si="258"/>
        <v>360.49</v>
      </c>
      <c r="M3334" s="74">
        <f t="shared" si="259"/>
        <v>425.24</v>
      </c>
      <c r="N3334" s="74"/>
    </row>
    <row r="3335" spans="1:14" x14ac:dyDescent="0.25">
      <c r="A3335">
        <v>3320</v>
      </c>
      <c r="B3335" s="225">
        <v>36672</v>
      </c>
      <c r="C3335" s="74">
        <v>103.56</v>
      </c>
      <c r="D3335" s="74">
        <v>106.94</v>
      </c>
      <c r="E3335" s="74">
        <v>97.5</v>
      </c>
      <c r="F3335" s="74">
        <v>99.69</v>
      </c>
      <c r="G3335" s="75">
        <v>1390600</v>
      </c>
      <c r="H3335" s="74">
        <v>348.9</v>
      </c>
      <c r="I3335" s="81">
        <f t="shared" si="255"/>
        <v>3.4998495335540172</v>
      </c>
      <c r="J3335" s="74">
        <f t="shared" si="256"/>
        <v>362.44</v>
      </c>
      <c r="K3335" s="74">
        <f t="shared" si="257"/>
        <v>374.27</v>
      </c>
      <c r="L3335" s="74">
        <f t="shared" si="258"/>
        <v>341.24</v>
      </c>
      <c r="M3335" s="74">
        <f t="shared" si="259"/>
        <v>348.9</v>
      </c>
      <c r="N3335" s="74"/>
    </row>
    <row r="3336" spans="1:14" x14ac:dyDescent="0.25">
      <c r="A3336">
        <v>3321</v>
      </c>
      <c r="B3336" s="225">
        <v>36671</v>
      </c>
      <c r="C3336" s="74">
        <v>99.94</v>
      </c>
      <c r="D3336" s="74">
        <v>109.87</v>
      </c>
      <c r="E3336" s="74">
        <v>99</v>
      </c>
      <c r="F3336" s="74">
        <v>104.5</v>
      </c>
      <c r="G3336" s="75">
        <v>2393800</v>
      </c>
      <c r="H3336" s="74">
        <v>365.74</v>
      </c>
      <c r="I3336" s="81">
        <f t="shared" si="255"/>
        <v>3.4999043062200959</v>
      </c>
      <c r="J3336" s="74">
        <f t="shared" si="256"/>
        <v>349.78</v>
      </c>
      <c r="K3336" s="74">
        <f t="shared" si="257"/>
        <v>384.53</v>
      </c>
      <c r="L3336" s="74">
        <f t="shared" si="258"/>
        <v>346.49</v>
      </c>
      <c r="M3336" s="74">
        <f t="shared" si="259"/>
        <v>365.74</v>
      </c>
      <c r="N3336" s="74"/>
    </row>
    <row r="3337" spans="1:14" x14ac:dyDescent="0.25">
      <c r="A3337">
        <v>3322</v>
      </c>
      <c r="B3337" s="225">
        <v>36670</v>
      </c>
      <c r="C3337" s="74">
        <v>97.75</v>
      </c>
      <c r="D3337" s="74">
        <v>101</v>
      </c>
      <c r="E3337" s="74">
        <v>89.87</v>
      </c>
      <c r="F3337" s="74">
        <v>97.69</v>
      </c>
      <c r="G3337" s="75">
        <v>2354000</v>
      </c>
      <c r="H3337" s="74">
        <v>341.9</v>
      </c>
      <c r="I3337" s="81">
        <f t="shared" si="255"/>
        <v>3.4998464530658202</v>
      </c>
      <c r="J3337" s="74">
        <f t="shared" si="256"/>
        <v>342.11</v>
      </c>
      <c r="K3337" s="74">
        <f t="shared" si="257"/>
        <v>353.48</v>
      </c>
      <c r="L3337" s="74">
        <f t="shared" si="258"/>
        <v>314.52999999999997</v>
      </c>
      <c r="M3337" s="74">
        <f t="shared" si="259"/>
        <v>341.9</v>
      </c>
      <c r="N3337" s="74"/>
    </row>
    <row r="3338" spans="1:14" x14ac:dyDescent="0.25">
      <c r="A3338">
        <v>3323</v>
      </c>
      <c r="B3338" s="225">
        <v>36669</v>
      </c>
      <c r="C3338" s="74">
        <v>107</v>
      </c>
      <c r="D3338" s="74">
        <v>111.5</v>
      </c>
      <c r="E3338" s="74">
        <v>99.5</v>
      </c>
      <c r="F3338" s="74">
        <v>99.75</v>
      </c>
      <c r="G3338" s="75">
        <v>1853100</v>
      </c>
      <c r="H3338" s="74">
        <v>349.12</v>
      </c>
      <c r="I3338" s="81">
        <f t="shared" si="255"/>
        <v>3.4999498746867168</v>
      </c>
      <c r="J3338" s="74">
        <f t="shared" si="256"/>
        <v>374.49</v>
      </c>
      <c r="K3338" s="74">
        <f t="shared" si="257"/>
        <v>390.24</v>
      </c>
      <c r="L3338" s="74">
        <f t="shared" si="258"/>
        <v>348.25</v>
      </c>
      <c r="M3338" s="74">
        <f t="shared" si="259"/>
        <v>349.12</v>
      </c>
      <c r="N3338" s="74"/>
    </row>
    <row r="3339" spans="1:14" x14ac:dyDescent="0.25">
      <c r="A3339">
        <v>3324</v>
      </c>
      <c r="B3339" s="225">
        <v>36668</v>
      </c>
      <c r="C3339" s="74">
        <v>114.75</v>
      </c>
      <c r="D3339" s="74">
        <v>115</v>
      </c>
      <c r="E3339" s="74">
        <v>96.62</v>
      </c>
      <c r="F3339" s="74">
        <v>107.87</v>
      </c>
      <c r="G3339" s="75">
        <v>3943500</v>
      </c>
      <c r="H3339" s="74">
        <v>377.56</v>
      </c>
      <c r="I3339" s="81">
        <f t="shared" si="255"/>
        <v>3.5001390562714376</v>
      </c>
      <c r="J3339" s="74">
        <f t="shared" si="256"/>
        <v>401.64</v>
      </c>
      <c r="K3339" s="74">
        <f t="shared" si="257"/>
        <v>402.52</v>
      </c>
      <c r="L3339" s="74">
        <f t="shared" si="258"/>
        <v>338.18</v>
      </c>
      <c r="M3339" s="74">
        <f t="shared" si="259"/>
        <v>377.56</v>
      </c>
      <c r="N3339" s="74"/>
    </row>
    <row r="3340" spans="1:14" x14ac:dyDescent="0.25">
      <c r="A3340">
        <v>3325</v>
      </c>
      <c r="B3340" s="225">
        <v>36665</v>
      </c>
      <c r="C3340" s="74">
        <v>133.87</v>
      </c>
      <c r="D3340" s="74">
        <v>134.15</v>
      </c>
      <c r="E3340" s="74">
        <v>115.87</v>
      </c>
      <c r="F3340" s="74">
        <v>116.5</v>
      </c>
      <c r="G3340" s="75">
        <v>4083500</v>
      </c>
      <c r="H3340" s="74">
        <v>407.74</v>
      </c>
      <c r="I3340" s="81">
        <f t="shared" si="255"/>
        <v>3.4999141630901289</v>
      </c>
      <c r="J3340" s="74">
        <f t="shared" si="256"/>
        <v>468.53</v>
      </c>
      <c r="K3340" s="74">
        <f t="shared" si="257"/>
        <v>469.51</v>
      </c>
      <c r="L3340" s="74">
        <f t="shared" si="258"/>
        <v>405.54</v>
      </c>
      <c r="M3340" s="74">
        <f t="shared" si="259"/>
        <v>407.74</v>
      </c>
      <c r="N3340" s="74"/>
    </row>
    <row r="3341" spans="1:14" x14ac:dyDescent="0.25">
      <c r="A3341">
        <v>3326</v>
      </c>
      <c r="B3341" s="225">
        <v>36664</v>
      </c>
      <c r="C3341" s="74">
        <v>147.94</v>
      </c>
      <c r="D3341" s="74">
        <v>148.5</v>
      </c>
      <c r="E3341" s="74">
        <v>136.75</v>
      </c>
      <c r="F3341" s="74">
        <v>137.31</v>
      </c>
      <c r="G3341" s="75">
        <v>1804600</v>
      </c>
      <c r="H3341" s="74">
        <v>480.59</v>
      </c>
      <c r="I3341" s="81">
        <f t="shared" si="255"/>
        <v>3.5000364139538269</v>
      </c>
      <c r="J3341" s="74">
        <f t="shared" si="256"/>
        <v>517.79999999999995</v>
      </c>
      <c r="K3341" s="74">
        <f t="shared" si="257"/>
        <v>519.76</v>
      </c>
      <c r="L3341" s="74">
        <f t="shared" si="258"/>
        <v>478.63</v>
      </c>
      <c r="M3341" s="74">
        <f t="shared" si="259"/>
        <v>480.59</v>
      </c>
      <c r="N3341" s="74"/>
    </row>
    <row r="3342" spans="1:14" x14ac:dyDescent="0.25">
      <c r="A3342">
        <v>3327</v>
      </c>
      <c r="B3342" s="225">
        <v>36663</v>
      </c>
      <c r="C3342" s="74">
        <v>148.62</v>
      </c>
      <c r="D3342" s="74">
        <v>149.5</v>
      </c>
      <c r="E3342" s="74">
        <v>144</v>
      </c>
      <c r="F3342" s="74">
        <v>144.12</v>
      </c>
      <c r="G3342" s="75">
        <v>1118200</v>
      </c>
      <c r="H3342" s="74">
        <v>504.43</v>
      </c>
      <c r="I3342" s="81">
        <f t="shared" si="255"/>
        <v>3.500069386622259</v>
      </c>
      <c r="J3342" s="74">
        <f t="shared" si="256"/>
        <v>520.17999999999995</v>
      </c>
      <c r="K3342" s="74">
        <f t="shared" si="257"/>
        <v>523.26</v>
      </c>
      <c r="L3342" s="74">
        <f t="shared" si="258"/>
        <v>504.01</v>
      </c>
      <c r="M3342" s="74">
        <f t="shared" si="259"/>
        <v>504.43</v>
      </c>
      <c r="N3342" s="74"/>
    </row>
    <row r="3343" spans="1:14" x14ac:dyDescent="0.25">
      <c r="A3343">
        <v>3328</v>
      </c>
      <c r="B3343" s="225">
        <v>36662</v>
      </c>
      <c r="C3343" s="74">
        <v>145.25</v>
      </c>
      <c r="D3343" s="74">
        <v>153.5</v>
      </c>
      <c r="E3343" s="74">
        <v>143.94</v>
      </c>
      <c r="F3343" s="74">
        <v>152.69</v>
      </c>
      <c r="G3343" s="75">
        <v>1834300</v>
      </c>
      <c r="H3343" s="74">
        <v>534.4</v>
      </c>
      <c r="I3343" s="81">
        <f t="shared" si="255"/>
        <v>3.4999017617394719</v>
      </c>
      <c r="J3343" s="74">
        <f t="shared" si="256"/>
        <v>508.36</v>
      </c>
      <c r="K3343" s="74">
        <f t="shared" si="257"/>
        <v>537.23</v>
      </c>
      <c r="L3343" s="74">
        <f t="shared" si="258"/>
        <v>503.78</v>
      </c>
      <c r="M3343" s="74">
        <f t="shared" si="259"/>
        <v>534.4</v>
      </c>
      <c r="N3343" s="74"/>
    </row>
    <row r="3344" spans="1:14" x14ac:dyDescent="0.25">
      <c r="A3344">
        <v>3329</v>
      </c>
      <c r="B3344" s="225">
        <v>36661</v>
      </c>
      <c r="C3344" s="74">
        <v>137</v>
      </c>
      <c r="D3344" s="74">
        <v>142</v>
      </c>
      <c r="E3344" s="74">
        <v>130.5</v>
      </c>
      <c r="F3344" s="74">
        <v>141.44</v>
      </c>
      <c r="G3344" s="75">
        <v>1132800</v>
      </c>
      <c r="H3344" s="74">
        <v>495.02</v>
      </c>
      <c r="I3344" s="81">
        <f t="shared" si="255"/>
        <v>3.4998585972850678</v>
      </c>
      <c r="J3344" s="74">
        <f t="shared" si="256"/>
        <v>479.48</v>
      </c>
      <c r="K3344" s="74">
        <f t="shared" si="257"/>
        <v>496.98</v>
      </c>
      <c r="L3344" s="74">
        <f t="shared" si="258"/>
        <v>456.73</v>
      </c>
      <c r="M3344" s="74">
        <f t="shared" si="259"/>
        <v>495.02</v>
      </c>
      <c r="N3344" s="74"/>
    </row>
    <row r="3345" spans="1:14" x14ac:dyDescent="0.25">
      <c r="A3345">
        <v>3330</v>
      </c>
      <c r="B3345" s="225">
        <v>36658</v>
      </c>
      <c r="C3345" s="74">
        <v>130.75</v>
      </c>
      <c r="D3345" s="74">
        <v>139.75</v>
      </c>
      <c r="E3345" s="74">
        <v>130.75</v>
      </c>
      <c r="F3345" s="74">
        <v>137.25</v>
      </c>
      <c r="G3345" s="75">
        <v>1644800</v>
      </c>
      <c r="H3345" s="74">
        <v>480.37</v>
      </c>
      <c r="I3345" s="81">
        <f t="shared" ref="I3345:I3408" si="260">H3345/F3345</f>
        <v>3.4999635701275045</v>
      </c>
      <c r="J3345" s="74">
        <f t="shared" ref="J3345:J3408" si="261">ROUND($I3345*C3345,2)</f>
        <v>457.62</v>
      </c>
      <c r="K3345" s="74">
        <f t="shared" ref="K3345:K3408" si="262">ROUND($I3345*D3345,2)</f>
        <v>489.12</v>
      </c>
      <c r="L3345" s="74">
        <f t="shared" ref="L3345:L3408" si="263">ROUND($I3345*E3345,2)</f>
        <v>457.62</v>
      </c>
      <c r="M3345" s="74">
        <f t="shared" ref="M3345:M3408" si="264">ROUND($I3345*F3345,2)</f>
        <v>480.37</v>
      </c>
      <c r="N3345" s="74"/>
    </row>
    <row r="3346" spans="1:14" x14ac:dyDescent="0.25">
      <c r="A3346">
        <v>3331</v>
      </c>
      <c r="B3346" s="225">
        <v>36657</v>
      </c>
      <c r="C3346" s="74">
        <v>134.51</v>
      </c>
      <c r="D3346" s="74">
        <v>135.62</v>
      </c>
      <c r="E3346" s="74">
        <v>122.25</v>
      </c>
      <c r="F3346" s="74">
        <v>129.44</v>
      </c>
      <c r="G3346" s="75">
        <v>2000000</v>
      </c>
      <c r="H3346" s="74">
        <v>453.02</v>
      </c>
      <c r="I3346" s="81">
        <f t="shared" si="260"/>
        <v>3.4998454882571073</v>
      </c>
      <c r="J3346" s="74">
        <f t="shared" si="261"/>
        <v>470.76</v>
      </c>
      <c r="K3346" s="74">
        <f t="shared" si="262"/>
        <v>474.65</v>
      </c>
      <c r="L3346" s="74">
        <f t="shared" si="263"/>
        <v>427.86</v>
      </c>
      <c r="M3346" s="74">
        <f t="shared" si="264"/>
        <v>453.02</v>
      </c>
      <c r="N3346" s="74"/>
    </row>
    <row r="3347" spans="1:14" x14ac:dyDescent="0.25">
      <c r="A3347">
        <v>3332</v>
      </c>
      <c r="B3347" s="225">
        <v>36656</v>
      </c>
      <c r="C3347" s="74">
        <v>118</v>
      </c>
      <c r="D3347" s="74">
        <v>132</v>
      </c>
      <c r="E3347" s="74">
        <v>115.5</v>
      </c>
      <c r="F3347" s="74">
        <v>129.44</v>
      </c>
      <c r="G3347" s="75">
        <v>2821500</v>
      </c>
      <c r="H3347" s="74">
        <v>453.02</v>
      </c>
      <c r="I3347" s="81">
        <f t="shared" si="260"/>
        <v>3.4998454882571073</v>
      </c>
      <c r="J3347" s="74">
        <f t="shared" si="261"/>
        <v>412.98</v>
      </c>
      <c r="K3347" s="74">
        <f t="shared" si="262"/>
        <v>461.98</v>
      </c>
      <c r="L3347" s="74">
        <f t="shared" si="263"/>
        <v>404.23</v>
      </c>
      <c r="M3347" s="74">
        <f t="shared" si="264"/>
        <v>453.02</v>
      </c>
      <c r="N3347" s="74"/>
    </row>
    <row r="3348" spans="1:14" x14ac:dyDescent="0.25">
      <c r="A3348">
        <v>3333</v>
      </c>
      <c r="B3348" s="225">
        <v>36655</v>
      </c>
      <c r="C3348" s="74">
        <v>129.31</v>
      </c>
      <c r="D3348" s="74">
        <v>133.37</v>
      </c>
      <c r="E3348" s="74">
        <v>117.75</v>
      </c>
      <c r="F3348" s="74">
        <v>120.44</v>
      </c>
      <c r="G3348" s="75">
        <v>2649300</v>
      </c>
      <c r="H3348" s="74">
        <v>421.52</v>
      </c>
      <c r="I3348" s="81">
        <f t="shared" si="260"/>
        <v>3.4998339422118896</v>
      </c>
      <c r="J3348" s="74">
        <f t="shared" si="261"/>
        <v>452.56</v>
      </c>
      <c r="K3348" s="74">
        <f t="shared" si="262"/>
        <v>466.77</v>
      </c>
      <c r="L3348" s="74">
        <f t="shared" si="263"/>
        <v>412.11</v>
      </c>
      <c r="M3348" s="74">
        <f t="shared" si="264"/>
        <v>421.52</v>
      </c>
      <c r="N3348" s="74"/>
    </row>
    <row r="3349" spans="1:14" x14ac:dyDescent="0.25">
      <c r="A3349">
        <v>3334</v>
      </c>
      <c r="B3349" s="225">
        <v>36654</v>
      </c>
      <c r="C3349" s="74">
        <v>132.62</v>
      </c>
      <c r="D3349" s="74">
        <v>134.75</v>
      </c>
      <c r="E3349" s="74">
        <v>125.12</v>
      </c>
      <c r="F3349" s="74">
        <v>125.12</v>
      </c>
      <c r="G3349" s="75">
        <v>1125800</v>
      </c>
      <c r="H3349" s="74">
        <v>437.93</v>
      </c>
      <c r="I3349" s="81">
        <f t="shared" si="260"/>
        <v>3.500079923273657</v>
      </c>
      <c r="J3349" s="74">
        <f t="shared" si="261"/>
        <v>464.18</v>
      </c>
      <c r="K3349" s="74">
        <f t="shared" si="262"/>
        <v>471.64</v>
      </c>
      <c r="L3349" s="74">
        <f t="shared" si="263"/>
        <v>437.93</v>
      </c>
      <c r="M3349" s="74">
        <f t="shared" si="264"/>
        <v>437.93</v>
      </c>
      <c r="N3349" s="74"/>
    </row>
    <row r="3350" spans="1:14" x14ac:dyDescent="0.25">
      <c r="A3350">
        <v>3335</v>
      </c>
      <c r="B3350" s="225">
        <v>36651</v>
      </c>
      <c r="C3350" s="74">
        <v>129.37</v>
      </c>
      <c r="D3350" s="74">
        <v>138.75</v>
      </c>
      <c r="E3350" s="74">
        <v>129</v>
      </c>
      <c r="F3350" s="74">
        <v>137.56</v>
      </c>
      <c r="G3350" s="75">
        <v>1107100</v>
      </c>
      <c r="H3350" s="74">
        <v>481.46</v>
      </c>
      <c r="I3350" s="81">
        <f t="shared" si="260"/>
        <v>3.5</v>
      </c>
      <c r="J3350" s="74">
        <f t="shared" si="261"/>
        <v>452.8</v>
      </c>
      <c r="K3350" s="74">
        <f t="shared" si="262"/>
        <v>485.63</v>
      </c>
      <c r="L3350" s="74">
        <f t="shared" si="263"/>
        <v>451.5</v>
      </c>
      <c r="M3350" s="74">
        <f t="shared" si="264"/>
        <v>481.46</v>
      </c>
      <c r="N3350" s="74"/>
    </row>
    <row r="3351" spans="1:14" x14ac:dyDescent="0.25">
      <c r="A3351">
        <v>3336</v>
      </c>
      <c r="B3351" s="225">
        <v>36650</v>
      </c>
      <c r="C3351" s="74">
        <v>126.56</v>
      </c>
      <c r="D3351" s="74">
        <v>135.37</v>
      </c>
      <c r="E3351" s="74">
        <v>123.25</v>
      </c>
      <c r="F3351" s="74">
        <v>132.62</v>
      </c>
      <c r="G3351" s="75">
        <v>1281000</v>
      </c>
      <c r="H3351" s="74">
        <v>464.18</v>
      </c>
      <c r="I3351" s="81">
        <f t="shared" si="260"/>
        <v>3.5000754034082342</v>
      </c>
      <c r="J3351" s="74">
        <f t="shared" si="261"/>
        <v>442.97</v>
      </c>
      <c r="K3351" s="74">
        <f t="shared" si="262"/>
        <v>473.81</v>
      </c>
      <c r="L3351" s="74">
        <f t="shared" si="263"/>
        <v>431.38</v>
      </c>
      <c r="M3351" s="74">
        <f t="shared" si="264"/>
        <v>464.18</v>
      </c>
      <c r="N3351" s="74"/>
    </row>
    <row r="3352" spans="1:14" x14ac:dyDescent="0.25">
      <c r="A3352">
        <v>3337</v>
      </c>
      <c r="B3352" s="225">
        <v>36649</v>
      </c>
      <c r="C3352" s="74">
        <v>125.12</v>
      </c>
      <c r="D3352" s="74">
        <v>130.5</v>
      </c>
      <c r="E3352" s="74">
        <v>119.12</v>
      </c>
      <c r="F3352" s="74">
        <v>126.95</v>
      </c>
      <c r="G3352" s="75">
        <v>1419300</v>
      </c>
      <c r="H3352" s="74">
        <v>444.33</v>
      </c>
      <c r="I3352" s="81">
        <f t="shared" si="260"/>
        <v>3.5000393855848757</v>
      </c>
      <c r="J3352" s="74">
        <f t="shared" si="261"/>
        <v>437.92</v>
      </c>
      <c r="K3352" s="74">
        <f t="shared" si="262"/>
        <v>456.76</v>
      </c>
      <c r="L3352" s="74">
        <f t="shared" si="263"/>
        <v>416.92</v>
      </c>
      <c r="M3352" s="74">
        <f t="shared" si="264"/>
        <v>444.33</v>
      </c>
      <c r="N3352" s="74"/>
    </row>
    <row r="3353" spans="1:14" x14ac:dyDescent="0.25">
      <c r="A3353">
        <v>3338</v>
      </c>
      <c r="B3353" s="225">
        <v>36648</v>
      </c>
      <c r="C3353" s="74">
        <v>137.56</v>
      </c>
      <c r="D3353" s="74">
        <v>143.36000000000001</v>
      </c>
      <c r="E3353" s="74">
        <v>127</v>
      </c>
      <c r="F3353" s="74">
        <v>128.31</v>
      </c>
      <c r="G3353" s="75">
        <v>1925700</v>
      </c>
      <c r="H3353" s="74">
        <v>449.09</v>
      </c>
      <c r="I3353" s="81">
        <f t="shared" si="260"/>
        <v>3.5000389681240742</v>
      </c>
      <c r="J3353" s="74">
        <f t="shared" si="261"/>
        <v>481.47</v>
      </c>
      <c r="K3353" s="74">
        <f t="shared" si="262"/>
        <v>501.77</v>
      </c>
      <c r="L3353" s="74">
        <f t="shared" si="263"/>
        <v>444.5</v>
      </c>
      <c r="M3353" s="74">
        <f t="shared" si="264"/>
        <v>449.09</v>
      </c>
      <c r="N3353" s="74"/>
    </row>
    <row r="3354" spans="1:14" x14ac:dyDescent="0.25">
      <c r="A3354">
        <v>3339</v>
      </c>
      <c r="B3354" s="225">
        <v>36647</v>
      </c>
      <c r="C3354" s="74">
        <v>126.75</v>
      </c>
      <c r="D3354" s="74">
        <v>142.62</v>
      </c>
      <c r="E3354" s="74">
        <v>125.5</v>
      </c>
      <c r="F3354" s="74">
        <v>140.06</v>
      </c>
      <c r="G3354" s="75">
        <v>2344900</v>
      </c>
      <c r="H3354" s="74">
        <v>490.21</v>
      </c>
      <c r="I3354" s="81">
        <f t="shared" si="260"/>
        <v>3.5</v>
      </c>
      <c r="J3354" s="74">
        <f t="shared" si="261"/>
        <v>443.63</v>
      </c>
      <c r="K3354" s="74">
        <f t="shared" si="262"/>
        <v>499.17</v>
      </c>
      <c r="L3354" s="74">
        <f t="shared" si="263"/>
        <v>439.25</v>
      </c>
      <c r="M3354" s="74">
        <f t="shared" si="264"/>
        <v>490.21</v>
      </c>
      <c r="N3354" s="74"/>
    </row>
    <row r="3355" spans="1:14" x14ac:dyDescent="0.25">
      <c r="A3355">
        <v>3340</v>
      </c>
      <c r="B3355" s="225">
        <v>36644</v>
      </c>
      <c r="C3355" s="74">
        <v>127.69</v>
      </c>
      <c r="D3355" s="74">
        <v>132</v>
      </c>
      <c r="E3355" s="74">
        <v>121</v>
      </c>
      <c r="F3355" s="74">
        <v>123.62</v>
      </c>
      <c r="G3355" s="75">
        <v>1463700</v>
      </c>
      <c r="H3355" s="74">
        <v>432.68</v>
      </c>
      <c r="I3355" s="81">
        <f t="shared" si="260"/>
        <v>3.5000808930593754</v>
      </c>
      <c r="J3355" s="74">
        <f t="shared" si="261"/>
        <v>446.93</v>
      </c>
      <c r="K3355" s="74">
        <f t="shared" si="262"/>
        <v>462.01</v>
      </c>
      <c r="L3355" s="74">
        <f t="shared" si="263"/>
        <v>423.51</v>
      </c>
      <c r="M3355" s="74">
        <f t="shared" si="264"/>
        <v>432.68</v>
      </c>
      <c r="N3355" s="74"/>
    </row>
    <row r="3356" spans="1:14" x14ac:dyDescent="0.25">
      <c r="A3356">
        <v>3341</v>
      </c>
      <c r="B3356" s="225">
        <v>36643</v>
      </c>
      <c r="C3356" s="74">
        <v>109.5</v>
      </c>
      <c r="D3356" s="74">
        <v>128.56</v>
      </c>
      <c r="E3356" s="74">
        <v>108.25</v>
      </c>
      <c r="F3356" s="74">
        <v>124.44</v>
      </c>
      <c r="G3356" s="75">
        <v>2392200</v>
      </c>
      <c r="H3356" s="74">
        <v>435.52</v>
      </c>
      <c r="I3356" s="81">
        <f t="shared" si="260"/>
        <v>3.4998392799742848</v>
      </c>
      <c r="J3356" s="74">
        <f t="shared" si="261"/>
        <v>383.23</v>
      </c>
      <c r="K3356" s="74">
        <f t="shared" si="262"/>
        <v>449.94</v>
      </c>
      <c r="L3356" s="74">
        <f t="shared" si="263"/>
        <v>378.86</v>
      </c>
      <c r="M3356" s="74">
        <f t="shared" si="264"/>
        <v>435.52</v>
      </c>
      <c r="N3356" s="74"/>
    </row>
    <row r="3357" spans="1:14" x14ac:dyDescent="0.25">
      <c r="A3357">
        <v>3342</v>
      </c>
      <c r="B3357" s="225">
        <v>36642</v>
      </c>
      <c r="C3357" s="74">
        <v>104.75</v>
      </c>
      <c r="D3357" s="74">
        <v>120.19</v>
      </c>
      <c r="E3357" s="74">
        <v>103.94</v>
      </c>
      <c r="F3357" s="74">
        <v>115.56</v>
      </c>
      <c r="G3357" s="75">
        <v>2452800</v>
      </c>
      <c r="H3357" s="74">
        <v>404.46</v>
      </c>
      <c r="I3357" s="81">
        <f t="shared" si="260"/>
        <v>3.4999999999999996</v>
      </c>
      <c r="J3357" s="74">
        <f t="shared" si="261"/>
        <v>366.63</v>
      </c>
      <c r="K3357" s="74">
        <f t="shared" si="262"/>
        <v>420.67</v>
      </c>
      <c r="L3357" s="74">
        <f t="shared" si="263"/>
        <v>363.79</v>
      </c>
      <c r="M3357" s="74">
        <f t="shared" si="264"/>
        <v>404.46</v>
      </c>
      <c r="N3357" s="74"/>
    </row>
    <row r="3358" spans="1:14" x14ac:dyDescent="0.25">
      <c r="A3358">
        <v>3343</v>
      </c>
      <c r="B3358" s="225">
        <v>36641</v>
      </c>
      <c r="C3358" s="74">
        <v>93.37</v>
      </c>
      <c r="D3358" s="74">
        <v>107</v>
      </c>
      <c r="E3358" s="74">
        <v>91.31</v>
      </c>
      <c r="F3358" s="74">
        <v>105.87</v>
      </c>
      <c r="G3358" s="75">
        <v>1259400</v>
      </c>
      <c r="H3358" s="74">
        <v>370.56</v>
      </c>
      <c r="I3358" s="81">
        <f t="shared" si="260"/>
        <v>3.500141683196373</v>
      </c>
      <c r="J3358" s="74">
        <f t="shared" si="261"/>
        <v>326.81</v>
      </c>
      <c r="K3358" s="74">
        <f t="shared" si="262"/>
        <v>374.52</v>
      </c>
      <c r="L3358" s="74">
        <f t="shared" si="263"/>
        <v>319.60000000000002</v>
      </c>
      <c r="M3358" s="74">
        <f t="shared" si="264"/>
        <v>370.56</v>
      </c>
      <c r="N3358" s="74"/>
    </row>
    <row r="3359" spans="1:14" x14ac:dyDescent="0.25">
      <c r="A3359">
        <v>3344</v>
      </c>
      <c r="B3359" s="225">
        <v>36640</v>
      </c>
      <c r="C3359" s="74">
        <v>91.37</v>
      </c>
      <c r="D3359" s="74">
        <v>94.87</v>
      </c>
      <c r="E3359" s="74">
        <v>87.44</v>
      </c>
      <c r="F3359" s="74">
        <v>90.5</v>
      </c>
      <c r="G3359" s="75">
        <v>943500</v>
      </c>
      <c r="H3359" s="74">
        <v>316.75</v>
      </c>
      <c r="I3359" s="81">
        <f t="shared" si="260"/>
        <v>3.5</v>
      </c>
      <c r="J3359" s="74">
        <f t="shared" si="261"/>
        <v>319.8</v>
      </c>
      <c r="K3359" s="74">
        <f t="shared" si="262"/>
        <v>332.05</v>
      </c>
      <c r="L3359" s="74">
        <f t="shared" si="263"/>
        <v>306.04000000000002</v>
      </c>
      <c r="M3359" s="74">
        <f t="shared" si="264"/>
        <v>316.75</v>
      </c>
      <c r="N3359" s="74"/>
    </row>
    <row r="3360" spans="1:14" x14ac:dyDescent="0.25">
      <c r="A3360">
        <v>3345</v>
      </c>
      <c r="B3360" s="225">
        <v>36636</v>
      </c>
      <c r="C3360" s="74">
        <v>101.62</v>
      </c>
      <c r="D3360" s="74">
        <v>103.31</v>
      </c>
      <c r="E3360" s="74">
        <v>95.75</v>
      </c>
      <c r="F3360" s="74">
        <v>97</v>
      </c>
      <c r="G3360" s="75">
        <v>815700</v>
      </c>
      <c r="H3360" s="74">
        <v>339.49</v>
      </c>
      <c r="I3360" s="81">
        <f t="shared" si="260"/>
        <v>3.4998969072164949</v>
      </c>
      <c r="J3360" s="74">
        <f t="shared" si="261"/>
        <v>355.66</v>
      </c>
      <c r="K3360" s="74">
        <f t="shared" si="262"/>
        <v>361.57</v>
      </c>
      <c r="L3360" s="74">
        <f t="shared" si="263"/>
        <v>335.12</v>
      </c>
      <c r="M3360" s="74">
        <f t="shared" si="264"/>
        <v>339.49</v>
      </c>
      <c r="N3360" s="74"/>
    </row>
    <row r="3361" spans="1:14" x14ac:dyDescent="0.25">
      <c r="A3361">
        <v>3346</v>
      </c>
      <c r="B3361" s="225">
        <v>36635</v>
      </c>
      <c r="C3361" s="74">
        <v>102.87</v>
      </c>
      <c r="D3361" s="74">
        <v>110</v>
      </c>
      <c r="E3361" s="74">
        <v>98</v>
      </c>
      <c r="F3361" s="74">
        <v>100.06</v>
      </c>
      <c r="G3361" s="75">
        <v>1233600</v>
      </c>
      <c r="H3361" s="74">
        <v>350.21</v>
      </c>
      <c r="I3361" s="81">
        <f t="shared" si="260"/>
        <v>3.4999999999999996</v>
      </c>
      <c r="J3361" s="74">
        <f t="shared" si="261"/>
        <v>360.05</v>
      </c>
      <c r="K3361" s="74">
        <f t="shared" si="262"/>
        <v>385</v>
      </c>
      <c r="L3361" s="74">
        <f t="shared" si="263"/>
        <v>343</v>
      </c>
      <c r="M3361" s="74">
        <f t="shared" si="264"/>
        <v>350.21</v>
      </c>
      <c r="N3361" s="74"/>
    </row>
    <row r="3362" spans="1:14" x14ac:dyDescent="0.25">
      <c r="A3362">
        <v>3347</v>
      </c>
      <c r="B3362" s="225">
        <v>36634</v>
      </c>
      <c r="C3362" s="74">
        <v>92.25</v>
      </c>
      <c r="D3362" s="74">
        <v>105</v>
      </c>
      <c r="E3362" s="74">
        <v>87.94</v>
      </c>
      <c r="F3362" s="74">
        <v>104.25</v>
      </c>
      <c r="G3362" s="75">
        <v>1715400</v>
      </c>
      <c r="H3362" s="74">
        <v>364.87</v>
      </c>
      <c r="I3362" s="81">
        <f t="shared" si="260"/>
        <v>3.4999520383693046</v>
      </c>
      <c r="J3362" s="74">
        <f t="shared" si="261"/>
        <v>322.87</v>
      </c>
      <c r="K3362" s="74">
        <f t="shared" si="262"/>
        <v>367.49</v>
      </c>
      <c r="L3362" s="74">
        <f t="shared" si="263"/>
        <v>307.79000000000002</v>
      </c>
      <c r="M3362" s="74">
        <f t="shared" si="264"/>
        <v>364.87</v>
      </c>
      <c r="N3362" s="74"/>
    </row>
    <row r="3363" spans="1:14" x14ac:dyDescent="0.25">
      <c r="A3363">
        <v>3348</v>
      </c>
      <c r="B3363" s="225">
        <v>36633</v>
      </c>
      <c r="C3363" s="74">
        <v>79.5</v>
      </c>
      <c r="D3363" s="74">
        <v>93.5</v>
      </c>
      <c r="E3363" s="74">
        <v>79.25</v>
      </c>
      <c r="F3363" s="74">
        <v>93.12</v>
      </c>
      <c r="G3363" s="75">
        <v>2074300</v>
      </c>
      <c r="H3363" s="74">
        <v>325.93</v>
      </c>
      <c r="I3363" s="81">
        <f t="shared" si="260"/>
        <v>3.5001073883161511</v>
      </c>
      <c r="J3363" s="74">
        <f t="shared" si="261"/>
        <v>278.26</v>
      </c>
      <c r="K3363" s="74">
        <f t="shared" si="262"/>
        <v>327.26</v>
      </c>
      <c r="L3363" s="74">
        <f t="shared" si="263"/>
        <v>277.38</v>
      </c>
      <c r="M3363" s="74">
        <f t="shared" si="264"/>
        <v>325.93</v>
      </c>
      <c r="N3363" s="74"/>
    </row>
    <row r="3364" spans="1:14" x14ac:dyDescent="0.25">
      <c r="A3364">
        <v>3349</v>
      </c>
      <c r="B3364" s="225">
        <v>36630</v>
      </c>
      <c r="C3364" s="74">
        <v>95.37</v>
      </c>
      <c r="D3364" s="74">
        <v>99.25</v>
      </c>
      <c r="E3364" s="74">
        <v>82.5</v>
      </c>
      <c r="F3364" s="74">
        <v>88</v>
      </c>
      <c r="G3364" s="75">
        <v>2217800</v>
      </c>
      <c r="H3364" s="74">
        <v>308</v>
      </c>
      <c r="I3364" s="81">
        <f t="shared" si="260"/>
        <v>3.5</v>
      </c>
      <c r="J3364" s="74">
        <f t="shared" si="261"/>
        <v>333.8</v>
      </c>
      <c r="K3364" s="74">
        <f t="shared" si="262"/>
        <v>347.38</v>
      </c>
      <c r="L3364" s="74">
        <f t="shared" si="263"/>
        <v>288.75</v>
      </c>
      <c r="M3364" s="74">
        <f t="shared" si="264"/>
        <v>308</v>
      </c>
      <c r="N3364" s="74"/>
    </row>
    <row r="3365" spans="1:14" x14ac:dyDescent="0.25">
      <c r="A3365">
        <v>3350</v>
      </c>
      <c r="B3365" s="225">
        <v>36629</v>
      </c>
      <c r="C3365" s="74">
        <v>99.25</v>
      </c>
      <c r="D3365" s="74">
        <v>105.94</v>
      </c>
      <c r="E3365" s="74">
        <v>90.5</v>
      </c>
      <c r="F3365" s="74">
        <v>100</v>
      </c>
      <c r="G3365" s="75">
        <v>2544300</v>
      </c>
      <c r="H3365" s="74">
        <v>349.99</v>
      </c>
      <c r="I3365" s="81">
        <f t="shared" si="260"/>
        <v>3.4999000000000002</v>
      </c>
      <c r="J3365" s="74">
        <f t="shared" si="261"/>
        <v>347.37</v>
      </c>
      <c r="K3365" s="74">
        <f t="shared" si="262"/>
        <v>370.78</v>
      </c>
      <c r="L3365" s="74">
        <f t="shared" si="263"/>
        <v>316.74</v>
      </c>
      <c r="M3365" s="74">
        <f t="shared" si="264"/>
        <v>349.99</v>
      </c>
      <c r="N3365" s="74"/>
    </row>
    <row r="3366" spans="1:14" x14ac:dyDescent="0.25">
      <c r="A3366">
        <v>3351</v>
      </c>
      <c r="B3366" s="225">
        <v>36628</v>
      </c>
      <c r="C3366" s="74">
        <v>106.5</v>
      </c>
      <c r="D3366" s="74">
        <v>107.62</v>
      </c>
      <c r="E3366" s="74">
        <v>94.69</v>
      </c>
      <c r="F3366" s="74">
        <v>96.62</v>
      </c>
      <c r="G3366" s="75">
        <v>2418000</v>
      </c>
      <c r="H3366" s="74">
        <v>338.18</v>
      </c>
      <c r="I3366" s="81">
        <f t="shared" si="260"/>
        <v>3.5001034982405299</v>
      </c>
      <c r="J3366" s="74">
        <f t="shared" si="261"/>
        <v>372.76</v>
      </c>
      <c r="K3366" s="74">
        <f t="shared" si="262"/>
        <v>376.68</v>
      </c>
      <c r="L3366" s="74">
        <f t="shared" si="263"/>
        <v>331.42</v>
      </c>
      <c r="M3366" s="74">
        <f t="shared" si="264"/>
        <v>338.18</v>
      </c>
      <c r="N3366" s="74"/>
    </row>
    <row r="3367" spans="1:14" x14ac:dyDescent="0.25">
      <c r="A3367">
        <v>3352</v>
      </c>
      <c r="B3367" s="225">
        <v>36627</v>
      </c>
      <c r="C3367" s="74">
        <v>107.5</v>
      </c>
      <c r="D3367" s="74">
        <v>118.76</v>
      </c>
      <c r="E3367" s="74">
        <v>100.25</v>
      </c>
      <c r="F3367" s="74">
        <v>106.19</v>
      </c>
      <c r="G3367" s="75">
        <v>3103900</v>
      </c>
      <c r="H3367" s="74">
        <v>371.65</v>
      </c>
      <c r="I3367" s="81">
        <f t="shared" si="260"/>
        <v>3.4998587437611826</v>
      </c>
      <c r="J3367" s="74">
        <f t="shared" si="261"/>
        <v>376.23</v>
      </c>
      <c r="K3367" s="74">
        <f t="shared" si="262"/>
        <v>415.64</v>
      </c>
      <c r="L3367" s="74">
        <f t="shared" si="263"/>
        <v>350.86</v>
      </c>
      <c r="M3367" s="74">
        <f t="shared" si="264"/>
        <v>371.65</v>
      </c>
      <c r="N3367" s="74"/>
    </row>
    <row r="3368" spans="1:14" x14ac:dyDescent="0.25">
      <c r="A3368">
        <v>3353</v>
      </c>
      <c r="B3368" s="225">
        <v>36626</v>
      </c>
      <c r="C3368" s="74">
        <v>132.5</v>
      </c>
      <c r="D3368" s="74">
        <v>132.75</v>
      </c>
      <c r="E3368" s="74">
        <v>111.44</v>
      </c>
      <c r="F3368" s="74">
        <v>113</v>
      </c>
      <c r="G3368" s="75">
        <v>1869900</v>
      </c>
      <c r="H3368" s="74">
        <v>395.49</v>
      </c>
      <c r="I3368" s="81">
        <f t="shared" si="260"/>
        <v>3.4999115044247788</v>
      </c>
      <c r="J3368" s="74">
        <f t="shared" si="261"/>
        <v>463.74</v>
      </c>
      <c r="K3368" s="74">
        <f t="shared" si="262"/>
        <v>464.61</v>
      </c>
      <c r="L3368" s="74">
        <f t="shared" si="263"/>
        <v>390.03</v>
      </c>
      <c r="M3368" s="74">
        <f t="shared" si="264"/>
        <v>395.49</v>
      </c>
      <c r="N3368" s="74"/>
    </row>
    <row r="3369" spans="1:14" x14ac:dyDescent="0.25">
      <c r="A3369">
        <v>3354</v>
      </c>
      <c r="B3369" s="225">
        <v>36623</v>
      </c>
      <c r="C3369" s="74">
        <v>122.87</v>
      </c>
      <c r="D3369" s="74">
        <v>133.37</v>
      </c>
      <c r="E3369" s="74">
        <v>120.12</v>
      </c>
      <c r="F3369" s="74">
        <v>132.5</v>
      </c>
      <c r="G3369" s="75">
        <v>2031300</v>
      </c>
      <c r="H3369" s="74">
        <v>463.74</v>
      </c>
      <c r="I3369" s="81">
        <f t="shared" si="260"/>
        <v>3.4999245283018867</v>
      </c>
      <c r="J3369" s="74">
        <f t="shared" si="261"/>
        <v>430.04</v>
      </c>
      <c r="K3369" s="74">
        <f t="shared" si="262"/>
        <v>466.78</v>
      </c>
      <c r="L3369" s="74">
        <f t="shared" si="263"/>
        <v>420.41</v>
      </c>
      <c r="M3369" s="74">
        <f t="shared" si="264"/>
        <v>463.74</v>
      </c>
      <c r="N3369" s="74"/>
    </row>
    <row r="3370" spans="1:14" x14ac:dyDescent="0.25">
      <c r="A3370">
        <v>3355</v>
      </c>
      <c r="B3370" s="225">
        <v>36622</v>
      </c>
      <c r="C3370" s="74">
        <v>105</v>
      </c>
      <c r="D3370" s="74">
        <v>118.5</v>
      </c>
      <c r="E3370" s="74">
        <v>104</v>
      </c>
      <c r="F3370" s="74">
        <v>117.44</v>
      </c>
      <c r="G3370" s="75">
        <v>2065300</v>
      </c>
      <c r="H3370" s="74">
        <v>411.03</v>
      </c>
      <c r="I3370" s="81">
        <f t="shared" si="260"/>
        <v>3.4999148501362396</v>
      </c>
      <c r="J3370" s="74">
        <f t="shared" si="261"/>
        <v>367.49</v>
      </c>
      <c r="K3370" s="74">
        <f t="shared" si="262"/>
        <v>414.74</v>
      </c>
      <c r="L3370" s="74">
        <f t="shared" si="263"/>
        <v>363.99</v>
      </c>
      <c r="M3370" s="74">
        <f t="shared" si="264"/>
        <v>411.03</v>
      </c>
      <c r="N3370" s="74"/>
    </row>
    <row r="3371" spans="1:14" x14ac:dyDescent="0.25">
      <c r="A3371">
        <v>3356</v>
      </c>
      <c r="B3371" s="225">
        <v>36621</v>
      </c>
      <c r="C3371" s="74">
        <v>95</v>
      </c>
      <c r="D3371" s="74">
        <v>107</v>
      </c>
      <c r="E3371" s="74">
        <v>92.5</v>
      </c>
      <c r="F3371" s="74">
        <v>99.12</v>
      </c>
      <c r="G3371" s="75">
        <v>2309000</v>
      </c>
      <c r="H3371" s="74">
        <v>346.93</v>
      </c>
      <c r="I3371" s="81">
        <f t="shared" si="260"/>
        <v>3.500100887812752</v>
      </c>
      <c r="J3371" s="74">
        <f t="shared" si="261"/>
        <v>332.51</v>
      </c>
      <c r="K3371" s="74">
        <f t="shared" si="262"/>
        <v>374.51</v>
      </c>
      <c r="L3371" s="74">
        <f t="shared" si="263"/>
        <v>323.76</v>
      </c>
      <c r="M3371" s="74">
        <f t="shared" si="264"/>
        <v>346.93</v>
      </c>
      <c r="N3371" s="74"/>
    </row>
    <row r="3372" spans="1:14" x14ac:dyDescent="0.25">
      <c r="A3372">
        <v>3357</v>
      </c>
      <c r="B3372" s="225">
        <v>36620</v>
      </c>
      <c r="C3372" s="74">
        <v>114.44</v>
      </c>
      <c r="D3372" s="74">
        <v>114.75</v>
      </c>
      <c r="E3372" s="74">
        <v>79.25</v>
      </c>
      <c r="F3372" s="74">
        <v>102.12</v>
      </c>
      <c r="G3372" s="75">
        <v>4631600</v>
      </c>
      <c r="H3372" s="74">
        <v>357.43</v>
      </c>
      <c r="I3372" s="81">
        <f t="shared" si="260"/>
        <v>3.5000979240109675</v>
      </c>
      <c r="J3372" s="74">
        <f t="shared" si="261"/>
        <v>400.55</v>
      </c>
      <c r="K3372" s="74">
        <f t="shared" si="262"/>
        <v>401.64</v>
      </c>
      <c r="L3372" s="74">
        <f t="shared" si="263"/>
        <v>277.38</v>
      </c>
      <c r="M3372" s="74">
        <f t="shared" si="264"/>
        <v>357.43</v>
      </c>
      <c r="N3372" s="74"/>
    </row>
    <row r="3373" spans="1:14" x14ac:dyDescent="0.25">
      <c r="A3373">
        <v>3358</v>
      </c>
      <c r="B3373" s="225">
        <v>36619</v>
      </c>
      <c r="C3373" s="74">
        <v>121.62</v>
      </c>
      <c r="D3373" s="74">
        <v>128.81</v>
      </c>
      <c r="E3373" s="74">
        <v>112.19</v>
      </c>
      <c r="F3373" s="74">
        <v>113.87</v>
      </c>
      <c r="G3373" s="75">
        <v>1723800</v>
      </c>
      <c r="H3373" s="74">
        <v>398.56</v>
      </c>
      <c r="I3373" s="81">
        <f t="shared" si="260"/>
        <v>3.5001317291648371</v>
      </c>
      <c r="J3373" s="74">
        <f t="shared" si="261"/>
        <v>425.69</v>
      </c>
      <c r="K3373" s="74">
        <f t="shared" si="262"/>
        <v>450.85</v>
      </c>
      <c r="L3373" s="74">
        <f t="shared" si="263"/>
        <v>392.68</v>
      </c>
      <c r="M3373" s="74">
        <f t="shared" si="264"/>
        <v>398.56</v>
      </c>
      <c r="N3373" s="74"/>
    </row>
    <row r="3374" spans="1:14" x14ac:dyDescent="0.25">
      <c r="A3374">
        <v>3359</v>
      </c>
      <c r="B3374" s="225">
        <v>36616</v>
      </c>
      <c r="C3374" s="74">
        <v>133</v>
      </c>
      <c r="D3374" s="74">
        <v>133</v>
      </c>
      <c r="E3374" s="74">
        <v>122.25</v>
      </c>
      <c r="F3374" s="74">
        <v>126.12</v>
      </c>
      <c r="G3374" s="75">
        <v>1398300</v>
      </c>
      <c r="H3374" s="74">
        <v>441.43</v>
      </c>
      <c r="I3374" s="81">
        <f t="shared" si="260"/>
        <v>3.5000792895654933</v>
      </c>
      <c r="J3374" s="74">
        <f t="shared" si="261"/>
        <v>465.51</v>
      </c>
      <c r="K3374" s="74">
        <f t="shared" si="262"/>
        <v>465.51</v>
      </c>
      <c r="L3374" s="74">
        <f t="shared" si="263"/>
        <v>427.88</v>
      </c>
      <c r="M3374" s="74">
        <f t="shared" si="264"/>
        <v>441.43</v>
      </c>
      <c r="N3374" s="74"/>
    </row>
    <row r="3375" spans="1:14" x14ac:dyDescent="0.25">
      <c r="A3375">
        <v>3360</v>
      </c>
      <c r="B3375" s="225">
        <v>36615</v>
      </c>
      <c r="C3375" s="74">
        <v>123</v>
      </c>
      <c r="D3375" s="74">
        <v>136</v>
      </c>
      <c r="E3375" s="74">
        <v>122</v>
      </c>
      <c r="F3375" s="74">
        <v>129.25</v>
      </c>
      <c r="G3375" s="75">
        <v>1830300</v>
      </c>
      <c r="H3375" s="74">
        <v>452.37</v>
      </c>
      <c r="I3375" s="81">
        <f t="shared" si="260"/>
        <v>3.4999613152804643</v>
      </c>
      <c r="J3375" s="74">
        <f t="shared" si="261"/>
        <v>430.5</v>
      </c>
      <c r="K3375" s="74">
        <f t="shared" si="262"/>
        <v>475.99</v>
      </c>
      <c r="L3375" s="74">
        <f t="shared" si="263"/>
        <v>427</v>
      </c>
      <c r="M3375" s="74">
        <f t="shared" si="264"/>
        <v>452.37</v>
      </c>
      <c r="N3375" s="74"/>
    </row>
    <row r="3376" spans="1:14" x14ac:dyDescent="0.25">
      <c r="A3376">
        <v>3361</v>
      </c>
      <c r="B3376" s="225">
        <v>36614</v>
      </c>
      <c r="C3376" s="74">
        <v>147.5</v>
      </c>
      <c r="D3376" s="74">
        <v>147.75</v>
      </c>
      <c r="E3376" s="74">
        <v>129</v>
      </c>
      <c r="F3376" s="74">
        <v>129.81</v>
      </c>
      <c r="G3376" s="75">
        <v>1858700</v>
      </c>
      <c r="H3376" s="74">
        <v>454.34</v>
      </c>
      <c r="I3376" s="81">
        <f t="shared" si="260"/>
        <v>3.5000385178337567</v>
      </c>
      <c r="J3376" s="74">
        <f t="shared" si="261"/>
        <v>516.26</v>
      </c>
      <c r="K3376" s="74">
        <f t="shared" si="262"/>
        <v>517.13</v>
      </c>
      <c r="L3376" s="74">
        <f t="shared" si="263"/>
        <v>451.5</v>
      </c>
      <c r="M3376" s="74">
        <f t="shared" si="264"/>
        <v>454.34</v>
      </c>
      <c r="N3376" s="74"/>
    </row>
    <row r="3377" spans="1:14" x14ac:dyDescent="0.25">
      <c r="A3377">
        <v>3362</v>
      </c>
      <c r="B3377" s="225">
        <v>36613</v>
      </c>
      <c r="C3377" s="74">
        <v>156.75</v>
      </c>
      <c r="D3377" s="74">
        <v>156.87</v>
      </c>
      <c r="E3377" s="74">
        <v>146.87</v>
      </c>
      <c r="F3377" s="74">
        <v>147.19</v>
      </c>
      <c r="G3377" s="75">
        <v>966700</v>
      </c>
      <c r="H3377" s="74">
        <v>515.15</v>
      </c>
      <c r="I3377" s="81">
        <f t="shared" si="260"/>
        <v>3.4998980909029145</v>
      </c>
      <c r="J3377" s="74">
        <f t="shared" si="261"/>
        <v>548.61</v>
      </c>
      <c r="K3377" s="74">
        <f t="shared" si="262"/>
        <v>549.03</v>
      </c>
      <c r="L3377" s="74">
        <f t="shared" si="263"/>
        <v>514.03</v>
      </c>
      <c r="M3377" s="74">
        <f t="shared" si="264"/>
        <v>515.15</v>
      </c>
      <c r="N3377" s="74"/>
    </row>
    <row r="3378" spans="1:14" x14ac:dyDescent="0.25">
      <c r="A3378">
        <v>3363</v>
      </c>
      <c r="B3378" s="225">
        <v>36612</v>
      </c>
      <c r="C3378" s="74">
        <v>162.87</v>
      </c>
      <c r="D3378" s="74">
        <v>165.5</v>
      </c>
      <c r="E3378" s="74">
        <v>156.75</v>
      </c>
      <c r="F3378" s="74">
        <v>157.44</v>
      </c>
      <c r="G3378" s="75">
        <v>776800</v>
      </c>
      <c r="H3378" s="74">
        <v>551.02</v>
      </c>
      <c r="I3378" s="81">
        <f t="shared" si="260"/>
        <v>3.4998729674796749</v>
      </c>
      <c r="J3378" s="74">
        <f t="shared" si="261"/>
        <v>570.02</v>
      </c>
      <c r="K3378" s="74">
        <f t="shared" si="262"/>
        <v>579.23</v>
      </c>
      <c r="L3378" s="74">
        <f t="shared" si="263"/>
        <v>548.61</v>
      </c>
      <c r="M3378" s="74">
        <f t="shared" si="264"/>
        <v>551.02</v>
      </c>
      <c r="N3378" s="74"/>
    </row>
    <row r="3379" spans="1:14" x14ac:dyDescent="0.25">
      <c r="A3379">
        <v>3364</v>
      </c>
      <c r="B3379" s="225">
        <v>36609</v>
      </c>
      <c r="C3379" s="74">
        <v>161.25</v>
      </c>
      <c r="D3379" s="74">
        <v>166.25</v>
      </c>
      <c r="E3379" s="74">
        <v>156.12</v>
      </c>
      <c r="F3379" s="74">
        <v>162.37</v>
      </c>
      <c r="G3379" s="75">
        <v>1370000</v>
      </c>
      <c r="H3379" s="74">
        <v>568.29999999999995</v>
      </c>
      <c r="I3379" s="81">
        <f t="shared" si="260"/>
        <v>3.5000307938658617</v>
      </c>
      <c r="J3379" s="74">
        <f t="shared" si="261"/>
        <v>564.38</v>
      </c>
      <c r="K3379" s="74">
        <f t="shared" si="262"/>
        <v>581.88</v>
      </c>
      <c r="L3379" s="74">
        <f t="shared" si="263"/>
        <v>546.41999999999996</v>
      </c>
      <c r="M3379" s="74">
        <f t="shared" si="264"/>
        <v>568.29999999999995</v>
      </c>
      <c r="N3379" s="74"/>
    </row>
    <row r="3380" spans="1:14" x14ac:dyDescent="0.25">
      <c r="A3380">
        <v>3365</v>
      </c>
      <c r="B3380" s="225">
        <v>36608</v>
      </c>
      <c r="C3380" s="74">
        <v>149</v>
      </c>
      <c r="D3380" s="74">
        <v>155.5</v>
      </c>
      <c r="E3380" s="74">
        <v>144.5</v>
      </c>
      <c r="F3380" s="74">
        <v>154.69</v>
      </c>
      <c r="G3380" s="75">
        <v>1232100</v>
      </c>
      <c r="H3380" s="74">
        <v>541.4</v>
      </c>
      <c r="I3380" s="81">
        <f t="shared" si="260"/>
        <v>3.499903031870192</v>
      </c>
      <c r="J3380" s="74">
        <f t="shared" si="261"/>
        <v>521.49</v>
      </c>
      <c r="K3380" s="74">
        <f t="shared" si="262"/>
        <v>544.23</v>
      </c>
      <c r="L3380" s="74">
        <f t="shared" si="263"/>
        <v>505.74</v>
      </c>
      <c r="M3380" s="74">
        <f t="shared" si="264"/>
        <v>541.4</v>
      </c>
      <c r="N3380" s="74"/>
    </row>
    <row r="3381" spans="1:14" x14ac:dyDescent="0.25">
      <c r="A3381">
        <v>3366</v>
      </c>
      <c r="B3381" s="225">
        <v>36607</v>
      </c>
      <c r="C3381" s="74">
        <v>141.75</v>
      </c>
      <c r="D3381" s="74">
        <v>158</v>
      </c>
      <c r="E3381" s="74">
        <v>138.25</v>
      </c>
      <c r="F3381" s="74">
        <v>150.56</v>
      </c>
      <c r="G3381" s="75">
        <v>1459200</v>
      </c>
      <c r="H3381" s="74">
        <v>526.96</v>
      </c>
      <c r="I3381" s="81">
        <f t="shared" si="260"/>
        <v>3.5</v>
      </c>
      <c r="J3381" s="74">
        <f t="shared" si="261"/>
        <v>496.13</v>
      </c>
      <c r="K3381" s="74">
        <f t="shared" si="262"/>
        <v>553</v>
      </c>
      <c r="L3381" s="74">
        <f t="shared" si="263"/>
        <v>483.88</v>
      </c>
      <c r="M3381" s="74">
        <f t="shared" si="264"/>
        <v>526.96</v>
      </c>
      <c r="N3381" s="74"/>
    </row>
    <row r="3382" spans="1:14" x14ac:dyDescent="0.25">
      <c r="A3382">
        <v>3367</v>
      </c>
      <c r="B3382" s="225">
        <v>36606</v>
      </c>
      <c r="C3382" s="74">
        <v>129</v>
      </c>
      <c r="D3382" s="74">
        <v>143.19</v>
      </c>
      <c r="E3382" s="74">
        <v>119.19</v>
      </c>
      <c r="F3382" s="74">
        <v>140.69</v>
      </c>
      <c r="G3382" s="75">
        <v>1503100</v>
      </c>
      <c r="H3382" s="74">
        <v>492.4</v>
      </c>
      <c r="I3382" s="81">
        <f t="shared" si="260"/>
        <v>3.4998933826142582</v>
      </c>
      <c r="J3382" s="74">
        <f t="shared" si="261"/>
        <v>451.49</v>
      </c>
      <c r="K3382" s="74">
        <f t="shared" si="262"/>
        <v>501.15</v>
      </c>
      <c r="L3382" s="74">
        <f t="shared" si="263"/>
        <v>417.15</v>
      </c>
      <c r="M3382" s="74">
        <f t="shared" si="264"/>
        <v>492.4</v>
      </c>
      <c r="N3382" s="74"/>
    </row>
    <row r="3383" spans="1:14" x14ac:dyDescent="0.25">
      <c r="A3383">
        <v>3368</v>
      </c>
      <c r="B3383" s="225">
        <v>36605</v>
      </c>
      <c r="C3383" s="74">
        <v>144</v>
      </c>
      <c r="D3383" s="74">
        <v>144</v>
      </c>
      <c r="E3383" s="74">
        <v>130.56</v>
      </c>
      <c r="F3383" s="74">
        <v>131.31</v>
      </c>
      <c r="G3383" s="75">
        <v>1368100</v>
      </c>
      <c r="H3383" s="74">
        <v>459.59</v>
      </c>
      <c r="I3383" s="81">
        <f t="shared" si="260"/>
        <v>3.5000380778310864</v>
      </c>
      <c r="J3383" s="74">
        <f t="shared" si="261"/>
        <v>504.01</v>
      </c>
      <c r="K3383" s="74">
        <f t="shared" si="262"/>
        <v>504.01</v>
      </c>
      <c r="L3383" s="74">
        <f t="shared" si="263"/>
        <v>456.96</v>
      </c>
      <c r="M3383" s="74">
        <f t="shared" si="264"/>
        <v>459.59</v>
      </c>
      <c r="N3383" s="74"/>
    </row>
    <row r="3384" spans="1:14" x14ac:dyDescent="0.25">
      <c r="A3384">
        <v>3369</v>
      </c>
      <c r="B3384" s="225">
        <v>36602</v>
      </c>
      <c r="C3384" s="74">
        <v>134.5</v>
      </c>
      <c r="D3384" s="74">
        <v>143.87</v>
      </c>
      <c r="E3384" s="74">
        <v>133</v>
      </c>
      <c r="F3384" s="74">
        <v>142.62</v>
      </c>
      <c r="G3384" s="75">
        <v>1502600</v>
      </c>
      <c r="H3384" s="74">
        <v>499.18</v>
      </c>
      <c r="I3384" s="81">
        <f t="shared" si="260"/>
        <v>3.5000701163932129</v>
      </c>
      <c r="J3384" s="74">
        <f t="shared" si="261"/>
        <v>470.76</v>
      </c>
      <c r="K3384" s="74">
        <f t="shared" si="262"/>
        <v>503.56</v>
      </c>
      <c r="L3384" s="74">
        <f t="shared" si="263"/>
        <v>465.51</v>
      </c>
      <c r="M3384" s="74">
        <f t="shared" si="264"/>
        <v>499.18</v>
      </c>
      <c r="N3384" s="74"/>
    </row>
    <row r="3385" spans="1:14" x14ac:dyDescent="0.25">
      <c r="A3385">
        <v>3370</v>
      </c>
      <c r="B3385" s="225">
        <v>36601</v>
      </c>
      <c r="C3385" s="74">
        <v>132.5</v>
      </c>
      <c r="D3385" s="74">
        <v>133.87</v>
      </c>
      <c r="E3385" s="74">
        <v>115.12</v>
      </c>
      <c r="F3385" s="74">
        <v>133.47999999999999</v>
      </c>
      <c r="G3385" s="75">
        <v>3152000</v>
      </c>
      <c r="H3385" s="74">
        <v>467.19</v>
      </c>
      <c r="I3385" s="81">
        <f t="shared" si="260"/>
        <v>3.5000749175906507</v>
      </c>
      <c r="J3385" s="74">
        <f t="shared" si="261"/>
        <v>463.76</v>
      </c>
      <c r="K3385" s="74">
        <f t="shared" si="262"/>
        <v>468.56</v>
      </c>
      <c r="L3385" s="74">
        <f t="shared" si="263"/>
        <v>402.93</v>
      </c>
      <c r="M3385" s="74">
        <f t="shared" si="264"/>
        <v>467.19</v>
      </c>
      <c r="N3385" s="74"/>
    </row>
    <row r="3386" spans="1:14" x14ac:dyDescent="0.25">
      <c r="A3386">
        <v>3371</v>
      </c>
      <c r="B3386" s="225">
        <v>36600</v>
      </c>
      <c r="C3386" s="74">
        <v>134.69</v>
      </c>
      <c r="D3386" s="74">
        <v>134.75</v>
      </c>
      <c r="E3386" s="74">
        <v>122.5</v>
      </c>
      <c r="F3386" s="74">
        <v>125.31</v>
      </c>
      <c r="G3386" s="75">
        <v>2117400</v>
      </c>
      <c r="H3386" s="74">
        <v>438.59</v>
      </c>
      <c r="I3386" s="81">
        <f t="shared" si="260"/>
        <v>3.5000399010454073</v>
      </c>
      <c r="J3386" s="74">
        <f t="shared" si="261"/>
        <v>471.42</v>
      </c>
      <c r="K3386" s="74">
        <f t="shared" si="262"/>
        <v>471.63</v>
      </c>
      <c r="L3386" s="74">
        <f t="shared" si="263"/>
        <v>428.75</v>
      </c>
      <c r="M3386" s="74">
        <f t="shared" si="264"/>
        <v>438.59</v>
      </c>
      <c r="N3386" s="74"/>
    </row>
    <row r="3387" spans="1:14" x14ac:dyDescent="0.25">
      <c r="A3387">
        <v>3372</v>
      </c>
      <c r="B3387" s="225">
        <v>36599</v>
      </c>
      <c r="C3387" s="74">
        <v>151.06</v>
      </c>
      <c r="D3387" s="74">
        <v>154</v>
      </c>
      <c r="E3387" s="74">
        <v>134</v>
      </c>
      <c r="F3387" s="74">
        <v>134</v>
      </c>
      <c r="G3387" s="75">
        <v>1851300</v>
      </c>
      <c r="H3387" s="74">
        <v>468.99</v>
      </c>
      <c r="I3387" s="81">
        <f t="shared" si="260"/>
        <v>3.4999253731343285</v>
      </c>
      <c r="J3387" s="74">
        <f t="shared" si="261"/>
        <v>528.70000000000005</v>
      </c>
      <c r="K3387" s="74">
        <f t="shared" si="262"/>
        <v>538.99</v>
      </c>
      <c r="L3387" s="74">
        <f t="shared" si="263"/>
        <v>468.99</v>
      </c>
      <c r="M3387" s="74">
        <f t="shared" si="264"/>
        <v>468.99</v>
      </c>
      <c r="N3387" s="74"/>
    </row>
    <row r="3388" spans="1:14" x14ac:dyDescent="0.25">
      <c r="A3388">
        <v>3373</v>
      </c>
      <c r="B3388" s="225">
        <v>36598</v>
      </c>
      <c r="C3388" s="74">
        <v>149.5</v>
      </c>
      <c r="D3388" s="74">
        <v>159</v>
      </c>
      <c r="E3388" s="74">
        <v>144</v>
      </c>
      <c r="F3388" s="74">
        <v>147.12</v>
      </c>
      <c r="G3388" s="75">
        <v>1479100</v>
      </c>
      <c r="H3388" s="74">
        <v>514.92999999999995</v>
      </c>
      <c r="I3388" s="81">
        <f t="shared" si="260"/>
        <v>3.5000679717237624</v>
      </c>
      <c r="J3388" s="74">
        <f t="shared" si="261"/>
        <v>523.26</v>
      </c>
      <c r="K3388" s="74">
        <f t="shared" si="262"/>
        <v>556.51</v>
      </c>
      <c r="L3388" s="74">
        <f t="shared" si="263"/>
        <v>504.01</v>
      </c>
      <c r="M3388" s="74">
        <f t="shared" si="264"/>
        <v>514.92999999999995</v>
      </c>
      <c r="N3388" s="74"/>
    </row>
    <row r="3389" spans="1:14" x14ac:dyDescent="0.25">
      <c r="A3389">
        <v>3374</v>
      </c>
      <c r="B3389" s="225">
        <v>36595</v>
      </c>
      <c r="C3389" s="74">
        <v>164.5</v>
      </c>
      <c r="D3389" s="74">
        <v>171</v>
      </c>
      <c r="E3389" s="74">
        <v>157</v>
      </c>
      <c r="F3389" s="74">
        <v>162.87</v>
      </c>
      <c r="G3389" s="75">
        <v>804900</v>
      </c>
      <c r="H3389" s="74">
        <v>570.04999999999995</v>
      </c>
      <c r="I3389" s="81">
        <f t="shared" si="260"/>
        <v>3.5000306993307544</v>
      </c>
      <c r="J3389" s="74">
        <f t="shared" si="261"/>
        <v>575.76</v>
      </c>
      <c r="K3389" s="74">
        <f t="shared" si="262"/>
        <v>598.51</v>
      </c>
      <c r="L3389" s="74">
        <f t="shared" si="263"/>
        <v>549.5</v>
      </c>
      <c r="M3389" s="74">
        <f t="shared" si="264"/>
        <v>570.04999999999995</v>
      </c>
      <c r="N3389" s="74"/>
    </row>
    <row r="3390" spans="1:14" x14ac:dyDescent="0.25">
      <c r="A3390">
        <v>3375</v>
      </c>
      <c r="B3390" s="225">
        <v>36594</v>
      </c>
      <c r="C3390" s="74">
        <v>158.87</v>
      </c>
      <c r="D3390" s="74">
        <v>169</v>
      </c>
      <c r="E3390" s="74">
        <v>151.87</v>
      </c>
      <c r="F3390" s="74">
        <v>167.93</v>
      </c>
      <c r="G3390" s="75">
        <v>1355700</v>
      </c>
      <c r="H3390" s="74">
        <v>587.77</v>
      </c>
      <c r="I3390" s="81">
        <f t="shared" si="260"/>
        <v>3.5000893229321739</v>
      </c>
      <c r="J3390" s="74">
        <f t="shared" si="261"/>
        <v>556.05999999999995</v>
      </c>
      <c r="K3390" s="74">
        <f t="shared" si="262"/>
        <v>591.52</v>
      </c>
      <c r="L3390" s="74">
        <f t="shared" si="263"/>
        <v>531.55999999999995</v>
      </c>
      <c r="M3390" s="74">
        <f t="shared" si="264"/>
        <v>587.77</v>
      </c>
      <c r="N3390" s="74"/>
    </row>
    <row r="3391" spans="1:14" x14ac:dyDescent="0.25">
      <c r="A3391">
        <v>3376</v>
      </c>
      <c r="B3391" s="225">
        <v>36593</v>
      </c>
      <c r="C3391" s="74">
        <v>170.25</v>
      </c>
      <c r="D3391" s="74">
        <v>170.62</v>
      </c>
      <c r="E3391" s="74">
        <v>151</v>
      </c>
      <c r="F3391" s="74">
        <v>153.62</v>
      </c>
      <c r="G3391" s="75">
        <v>2155100</v>
      </c>
      <c r="H3391" s="74">
        <v>537.67999999999995</v>
      </c>
      <c r="I3391" s="81">
        <f t="shared" si="260"/>
        <v>3.5000650956906649</v>
      </c>
      <c r="J3391" s="74">
        <f t="shared" si="261"/>
        <v>595.89</v>
      </c>
      <c r="K3391" s="74">
        <f t="shared" si="262"/>
        <v>597.17999999999995</v>
      </c>
      <c r="L3391" s="74">
        <f t="shared" si="263"/>
        <v>528.51</v>
      </c>
      <c r="M3391" s="74">
        <f t="shared" si="264"/>
        <v>537.67999999999995</v>
      </c>
      <c r="N3391" s="74"/>
    </row>
    <row r="3392" spans="1:14" x14ac:dyDescent="0.25">
      <c r="A3392">
        <v>3377</v>
      </c>
      <c r="B3392" s="225">
        <v>36592</v>
      </c>
      <c r="C3392" s="74">
        <v>179.5</v>
      </c>
      <c r="D3392" s="74">
        <v>179.5</v>
      </c>
      <c r="E3392" s="74">
        <v>163</v>
      </c>
      <c r="F3392" s="74">
        <v>169</v>
      </c>
      <c r="G3392" s="75">
        <v>1442700</v>
      </c>
      <c r="H3392" s="74">
        <v>591.49</v>
      </c>
      <c r="I3392" s="81">
        <f t="shared" si="260"/>
        <v>3.4999408284023668</v>
      </c>
      <c r="J3392" s="74">
        <f t="shared" si="261"/>
        <v>628.24</v>
      </c>
      <c r="K3392" s="74">
        <f t="shared" si="262"/>
        <v>628.24</v>
      </c>
      <c r="L3392" s="74">
        <f t="shared" si="263"/>
        <v>570.49</v>
      </c>
      <c r="M3392" s="74">
        <f t="shared" si="264"/>
        <v>591.49</v>
      </c>
      <c r="N3392" s="74"/>
    </row>
    <row r="3393" spans="1:14" x14ac:dyDescent="0.25">
      <c r="A3393">
        <v>3378</v>
      </c>
      <c r="B3393" s="225">
        <v>36591</v>
      </c>
      <c r="C3393" s="74">
        <v>171.75</v>
      </c>
      <c r="D3393" s="74">
        <v>180.93</v>
      </c>
      <c r="E3393" s="74">
        <v>171.5</v>
      </c>
      <c r="F3393" s="74">
        <v>176.18</v>
      </c>
      <c r="G3393" s="75">
        <v>889500</v>
      </c>
      <c r="H3393" s="74">
        <v>616.65</v>
      </c>
      <c r="I3393" s="81">
        <f t="shared" si="260"/>
        <v>3.5001135202633669</v>
      </c>
      <c r="J3393" s="74">
        <f t="shared" si="261"/>
        <v>601.14</v>
      </c>
      <c r="K3393" s="74">
        <f t="shared" si="262"/>
        <v>633.28</v>
      </c>
      <c r="L3393" s="74">
        <f t="shared" si="263"/>
        <v>600.27</v>
      </c>
      <c r="M3393" s="74">
        <f t="shared" si="264"/>
        <v>616.65</v>
      </c>
      <c r="N3393" s="74"/>
    </row>
    <row r="3394" spans="1:14" x14ac:dyDescent="0.25">
      <c r="A3394">
        <v>3379</v>
      </c>
      <c r="B3394" s="225">
        <v>36588</v>
      </c>
      <c r="C3394" s="74">
        <v>165.12</v>
      </c>
      <c r="D3394" s="74">
        <v>180.25</v>
      </c>
      <c r="E3394" s="74">
        <v>160.06</v>
      </c>
      <c r="F3394" s="74">
        <v>169.31</v>
      </c>
      <c r="G3394" s="75">
        <v>2185700</v>
      </c>
      <c r="H3394" s="74">
        <v>592.58000000000004</v>
      </c>
      <c r="I3394" s="81">
        <f t="shared" si="260"/>
        <v>3.4999704683716262</v>
      </c>
      <c r="J3394" s="74">
        <f t="shared" si="261"/>
        <v>577.91999999999996</v>
      </c>
      <c r="K3394" s="74">
        <f t="shared" si="262"/>
        <v>630.87</v>
      </c>
      <c r="L3394" s="74">
        <f t="shared" si="263"/>
        <v>560.21</v>
      </c>
      <c r="M3394" s="74">
        <f t="shared" si="264"/>
        <v>592.58000000000004</v>
      </c>
      <c r="N3394" s="74"/>
    </row>
    <row r="3395" spans="1:14" x14ac:dyDescent="0.25">
      <c r="A3395">
        <v>3380</v>
      </c>
      <c r="B3395" s="225">
        <v>36587</v>
      </c>
      <c r="C3395" s="74">
        <v>181.5</v>
      </c>
      <c r="D3395" s="74">
        <v>189</v>
      </c>
      <c r="E3395" s="74">
        <v>153</v>
      </c>
      <c r="F3395" s="74">
        <v>157.5</v>
      </c>
      <c r="G3395" s="75">
        <v>2598500</v>
      </c>
      <c r="H3395" s="74">
        <v>551.24</v>
      </c>
      <c r="I3395" s="81">
        <f t="shared" si="260"/>
        <v>3.4999365079365079</v>
      </c>
      <c r="J3395" s="74">
        <f t="shared" si="261"/>
        <v>635.24</v>
      </c>
      <c r="K3395" s="74">
        <f t="shared" si="262"/>
        <v>661.49</v>
      </c>
      <c r="L3395" s="74">
        <f t="shared" si="263"/>
        <v>535.49</v>
      </c>
      <c r="M3395" s="74">
        <f t="shared" si="264"/>
        <v>551.24</v>
      </c>
      <c r="N3395" s="74"/>
    </row>
    <row r="3396" spans="1:14" x14ac:dyDescent="0.25">
      <c r="A3396">
        <v>3381</v>
      </c>
      <c r="B3396" s="225">
        <v>36586</v>
      </c>
      <c r="C3396" s="74">
        <v>159.87</v>
      </c>
      <c r="D3396" s="74">
        <v>180.5</v>
      </c>
      <c r="E3396" s="74">
        <v>158</v>
      </c>
      <c r="F3396" s="74">
        <v>177</v>
      </c>
      <c r="G3396" s="75">
        <v>1792000</v>
      </c>
      <c r="H3396" s="74">
        <v>619.49</v>
      </c>
      <c r="I3396" s="81">
        <f t="shared" si="260"/>
        <v>3.4999435028248587</v>
      </c>
      <c r="J3396" s="74">
        <f t="shared" si="261"/>
        <v>559.54</v>
      </c>
      <c r="K3396" s="74">
        <f t="shared" si="262"/>
        <v>631.74</v>
      </c>
      <c r="L3396" s="74">
        <f t="shared" si="263"/>
        <v>552.99</v>
      </c>
      <c r="M3396" s="74">
        <f t="shared" si="264"/>
        <v>619.49</v>
      </c>
      <c r="N3396" s="74"/>
    </row>
    <row r="3397" spans="1:14" x14ac:dyDescent="0.25">
      <c r="A3397">
        <v>3382</v>
      </c>
      <c r="B3397" s="225">
        <v>36585</v>
      </c>
      <c r="C3397" s="74">
        <v>152.5</v>
      </c>
      <c r="D3397" s="74">
        <v>161.75</v>
      </c>
      <c r="E3397" s="74">
        <v>151.5</v>
      </c>
      <c r="F3397" s="74">
        <v>159.81</v>
      </c>
      <c r="G3397" s="75">
        <v>2460700</v>
      </c>
      <c r="H3397" s="74">
        <v>559.34</v>
      </c>
      <c r="I3397" s="81">
        <f t="shared" si="260"/>
        <v>3.5000312871534951</v>
      </c>
      <c r="J3397" s="74">
        <f t="shared" si="261"/>
        <v>533.75</v>
      </c>
      <c r="K3397" s="74">
        <f t="shared" si="262"/>
        <v>566.13</v>
      </c>
      <c r="L3397" s="74">
        <f t="shared" si="263"/>
        <v>530.25</v>
      </c>
      <c r="M3397" s="74">
        <f t="shared" si="264"/>
        <v>559.34</v>
      </c>
      <c r="N3397" s="74"/>
    </row>
    <row r="3398" spans="1:14" x14ac:dyDescent="0.25">
      <c r="A3398">
        <v>3383</v>
      </c>
      <c r="B3398" s="225">
        <v>36584</v>
      </c>
      <c r="C3398" s="74">
        <v>136.62</v>
      </c>
      <c r="D3398" s="74">
        <v>152</v>
      </c>
      <c r="E3398" s="74">
        <v>128.87</v>
      </c>
      <c r="F3398" s="74">
        <v>149.31</v>
      </c>
      <c r="G3398" s="75">
        <v>2238900</v>
      </c>
      <c r="H3398" s="74">
        <v>522.59</v>
      </c>
      <c r="I3398" s="81">
        <f t="shared" si="260"/>
        <v>3.5000334873752599</v>
      </c>
      <c r="J3398" s="74">
        <f t="shared" si="261"/>
        <v>478.17</v>
      </c>
      <c r="K3398" s="74">
        <f t="shared" si="262"/>
        <v>532.01</v>
      </c>
      <c r="L3398" s="74">
        <f t="shared" si="263"/>
        <v>451.05</v>
      </c>
      <c r="M3398" s="74">
        <f t="shared" si="264"/>
        <v>522.59</v>
      </c>
      <c r="N3398" s="74"/>
    </row>
    <row r="3399" spans="1:14" x14ac:dyDescent="0.25">
      <c r="A3399">
        <v>3384</v>
      </c>
      <c r="B3399" s="225">
        <v>36581</v>
      </c>
      <c r="C3399" s="74">
        <v>126</v>
      </c>
      <c r="D3399" s="74">
        <v>142.5</v>
      </c>
      <c r="E3399" s="74">
        <v>123.5</v>
      </c>
      <c r="F3399" s="74">
        <v>135.62</v>
      </c>
      <c r="G3399" s="75">
        <v>1612100</v>
      </c>
      <c r="H3399" s="74">
        <v>474.68</v>
      </c>
      <c r="I3399" s="81">
        <f t="shared" si="260"/>
        <v>3.5000737354372511</v>
      </c>
      <c r="J3399" s="74">
        <f t="shared" si="261"/>
        <v>441.01</v>
      </c>
      <c r="K3399" s="74">
        <f t="shared" si="262"/>
        <v>498.76</v>
      </c>
      <c r="L3399" s="74">
        <f t="shared" si="263"/>
        <v>432.26</v>
      </c>
      <c r="M3399" s="74">
        <f t="shared" si="264"/>
        <v>474.68</v>
      </c>
      <c r="N3399" s="74"/>
    </row>
    <row r="3400" spans="1:14" x14ac:dyDescent="0.25">
      <c r="A3400">
        <v>3385</v>
      </c>
      <c r="B3400" s="225">
        <v>36580</v>
      </c>
      <c r="C3400" s="74">
        <v>118.81</v>
      </c>
      <c r="D3400" s="74">
        <v>126.5</v>
      </c>
      <c r="E3400" s="74">
        <v>117.12</v>
      </c>
      <c r="F3400" s="74">
        <v>124.69</v>
      </c>
      <c r="G3400" s="75">
        <v>1507100</v>
      </c>
      <c r="H3400" s="74">
        <v>436.4</v>
      </c>
      <c r="I3400" s="81">
        <f t="shared" si="260"/>
        <v>3.4998797016601171</v>
      </c>
      <c r="J3400" s="74">
        <f t="shared" si="261"/>
        <v>415.82</v>
      </c>
      <c r="K3400" s="74">
        <f t="shared" si="262"/>
        <v>442.73</v>
      </c>
      <c r="L3400" s="74">
        <f t="shared" si="263"/>
        <v>409.91</v>
      </c>
      <c r="M3400" s="74">
        <f t="shared" si="264"/>
        <v>436.4</v>
      </c>
      <c r="N3400" s="74"/>
    </row>
    <row r="3401" spans="1:14" x14ac:dyDescent="0.25">
      <c r="A3401">
        <v>3386</v>
      </c>
      <c r="B3401" s="225">
        <v>36579</v>
      </c>
      <c r="C3401" s="74">
        <v>119</v>
      </c>
      <c r="D3401" s="74">
        <v>121.75</v>
      </c>
      <c r="E3401" s="74">
        <v>115.5</v>
      </c>
      <c r="F3401" s="74">
        <v>116.81</v>
      </c>
      <c r="G3401" s="75">
        <v>1012300</v>
      </c>
      <c r="H3401" s="74">
        <v>408.84</v>
      </c>
      <c r="I3401" s="81">
        <f t="shared" si="260"/>
        <v>3.5000428045544041</v>
      </c>
      <c r="J3401" s="74">
        <f t="shared" si="261"/>
        <v>416.51</v>
      </c>
      <c r="K3401" s="74">
        <f t="shared" si="262"/>
        <v>426.13</v>
      </c>
      <c r="L3401" s="74">
        <f t="shared" si="263"/>
        <v>404.25</v>
      </c>
      <c r="M3401" s="74">
        <f t="shared" si="264"/>
        <v>408.84</v>
      </c>
      <c r="N3401" s="74"/>
    </row>
    <row r="3402" spans="1:14" x14ac:dyDescent="0.25">
      <c r="A3402">
        <v>3387</v>
      </c>
      <c r="B3402" s="225">
        <v>36578</v>
      </c>
      <c r="C3402" s="74">
        <v>117</v>
      </c>
      <c r="D3402" s="74">
        <v>124.75</v>
      </c>
      <c r="E3402" s="74">
        <v>114.19</v>
      </c>
      <c r="F3402" s="74">
        <v>119.06</v>
      </c>
      <c r="G3402" s="75">
        <v>1573900</v>
      </c>
      <c r="H3402" s="74">
        <v>416.71</v>
      </c>
      <c r="I3402" s="81">
        <f t="shared" si="260"/>
        <v>3.4999999999999996</v>
      </c>
      <c r="J3402" s="74">
        <f t="shared" si="261"/>
        <v>409.5</v>
      </c>
      <c r="K3402" s="74">
        <f t="shared" si="262"/>
        <v>436.63</v>
      </c>
      <c r="L3402" s="74">
        <f t="shared" si="263"/>
        <v>399.67</v>
      </c>
      <c r="M3402" s="74">
        <f t="shared" si="264"/>
        <v>416.71</v>
      </c>
      <c r="N3402" s="74"/>
    </row>
    <row r="3403" spans="1:14" x14ac:dyDescent="0.25">
      <c r="A3403">
        <v>3388</v>
      </c>
      <c r="B3403" s="225">
        <v>36574</v>
      </c>
      <c r="C3403" s="74">
        <v>117</v>
      </c>
      <c r="D3403" s="74">
        <v>125.5</v>
      </c>
      <c r="E3403" s="74">
        <v>114.75</v>
      </c>
      <c r="F3403" s="74">
        <v>115.31</v>
      </c>
      <c r="G3403" s="75">
        <v>2387400</v>
      </c>
      <c r="H3403" s="74">
        <v>403.59</v>
      </c>
      <c r="I3403" s="81">
        <f t="shared" si="260"/>
        <v>3.5000433613736881</v>
      </c>
      <c r="J3403" s="74">
        <f t="shared" si="261"/>
        <v>409.51</v>
      </c>
      <c r="K3403" s="74">
        <f t="shared" si="262"/>
        <v>439.26</v>
      </c>
      <c r="L3403" s="74">
        <f t="shared" si="263"/>
        <v>401.63</v>
      </c>
      <c r="M3403" s="74">
        <f t="shared" si="264"/>
        <v>403.59</v>
      </c>
      <c r="N3403" s="74"/>
    </row>
    <row r="3404" spans="1:14" x14ac:dyDescent="0.25">
      <c r="A3404">
        <v>3389</v>
      </c>
      <c r="B3404" s="225">
        <v>36573</v>
      </c>
      <c r="C3404" s="74">
        <v>118.12</v>
      </c>
      <c r="D3404" s="74">
        <v>118.19</v>
      </c>
      <c r="E3404" s="74">
        <v>110.06</v>
      </c>
      <c r="F3404" s="74">
        <v>113.56</v>
      </c>
      <c r="G3404" s="75">
        <v>1971700</v>
      </c>
      <c r="H3404" s="74">
        <v>397.46</v>
      </c>
      <c r="I3404" s="81">
        <f t="shared" si="260"/>
        <v>3.4999999999999996</v>
      </c>
      <c r="J3404" s="74">
        <f t="shared" si="261"/>
        <v>413.42</v>
      </c>
      <c r="K3404" s="74">
        <f t="shared" si="262"/>
        <v>413.67</v>
      </c>
      <c r="L3404" s="74">
        <f t="shared" si="263"/>
        <v>385.21</v>
      </c>
      <c r="M3404" s="74">
        <f t="shared" si="264"/>
        <v>397.46</v>
      </c>
      <c r="N3404" s="74"/>
    </row>
    <row r="3405" spans="1:14" x14ac:dyDescent="0.25">
      <c r="A3405">
        <v>3390</v>
      </c>
      <c r="B3405" s="225">
        <v>36572</v>
      </c>
      <c r="C3405" s="74">
        <v>98.06</v>
      </c>
      <c r="D3405" s="74">
        <v>121.5</v>
      </c>
      <c r="E3405" s="74">
        <v>97.87</v>
      </c>
      <c r="F3405" s="74">
        <v>117.69</v>
      </c>
      <c r="G3405" s="75">
        <v>3219200</v>
      </c>
      <c r="H3405" s="74">
        <v>411.9</v>
      </c>
      <c r="I3405" s="81">
        <f t="shared" si="260"/>
        <v>3.4998725465205198</v>
      </c>
      <c r="J3405" s="74">
        <f t="shared" si="261"/>
        <v>343.2</v>
      </c>
      <c r="K3405" s="74">
        <f t="shared" si="262"/>
        <v>425.23</v>
      </c>
      <c r="L3405" s="74">
        <f t="shared" si="263"/>
        <v>342.53</v>
      </c>
      <c r="M3405" s="74">
        <f t="shared" si="264"/>
        <v>411.9</v>
      </c>
      <c r="N3405" s="74"/>
    </row>
    <row r="3406" spans="1:14" x14ac:dyDescent="0.25">
      <c r="A3406">
        <v>3391</v>
      </c>
      <c r="B3406" s="225">
        <v>36571</v>
      </c>
      <c r="C3406" s="74">
        <v>99.75</v>
      </c>
      <c r="D3406" s="74">
        <v>104</v>
      </c>
      <c r="E3406" s="74">
        <v>94.19</v>
      </c>
      <c r="F3406" s="74">
        <v>99.69</v>
      </c>
      <c r="G3406" s="75">
        <v>1037900</v>
      </c>
      <c r="H3406" s="74">
        <v>348.9</v>
      </c>
      <c r="I3406" s="81">
        <f t="shared" si="260"/>
        <v>3.4998495335540172</v>
      </c>
      <c r="J3406" s="74">
        <f t="shared" si="261"/>
        <v>349.11</v>
      </c>
      <c r="K3406" s="74">
        <f t="shared" si="262"/>
        <v>363.98</v>
      </c>
      <c r="L3406" s="74">
        <f t="shared" si="263"/>
        <v>329.65</v>
      </c>
      <c r="M3406" s="74">
        <f t="shared" si="264"/>
        <v>348.9</v>
      </c>
      <c r="N3406" s="74"/>
    </row>
    <row r="3407" spans="1:14" x14ac:dyDescent="0.25">
      <c r="A3407">
        <v>3392</v>
      </c>
      <c r="B3407" s="225">
        <v>36570</v>
      </c>
      <c r="C3407" s="74">
        <v>98.75</v>
      </c>
      <c r="D3407" s="74">
        <v>104.25</v>
      </c>
      <c r="E3407" s="74">
        <v>98.62</v>
      </c>
      <c r="F3407" s="74">
        <v>99.81</v>
      </c>
      <c r="G3407" s="75">
        <v>986300</v>
      </c>
      <c r="H3407" s="74">
        <v>349.34</v>
      </c>
      <c r="I3407" s="81">
        <f t="shared" si="260"/>
        <v>3.5000500951808431</v>
      </c>
      <c r="J3407" s="74">
        <f t="shared" si="261"/>
        <v>345.63</v>
      </c>
      <c r="K3407" s="74">
        <f t="shared" si="262"/>
        <v>364.88</v>
      </c>
      <c r="L3407" s="74">
        <f t="shared" si="263"/>
        <v>345.17</v>
      </c>
      <c r="M3407" s="74">
        <f t="shared" si="264"/>
        <v>349.34</v>
      </c>
      <c r="N3407" s="74"/>
    </row>
    <row r="3408" spans="1:14" x14ac:dyDescent="0.25">
      <c r="A3408">
        <v>3393</v>
      </c>
      <c r="B3408" s="225">
        <v>36567</v>
      </c>
      <c r="C3408" s="74">
        <v>99</v>
      </c>
      <c r="D3408" s="74">
        <v>105.25</v>
      </c>
      <c r="E3408" s="74">
        <v>94.12</v>
      </c>
      <c r="F3408" s="74">
        <v>97</v>
      </c>
      <c r="G3408" s="75">
        <v>1823500</v>
      </c>
      <c r="H3408" s="74">
        <v>339.49</v>
      </c>
      <c r="I3408" s="81">
        <f t="shared" si="260"/>
        <v>3.4998969072164949</v>
      </c>
      <c r="J3408" s="74">
        <f t="shared" si="261"/>
        <v>346.49</v>
      </c>
      <c r="K3408" s="74">
        <f t="shared" si="262"/>
        <v>368.36</v>
      </c>
      <c r="L3408" s="74">
        <f t="shared" si="263"/>
        <v>329.41</v>
      </c>
      <c r="M3408" s="74">
        <f t="shared" si="264"/>
        <v>339.49</v>
      </c>
      <c r="N3408" s="74"/>
    </row>
    <row r="3409" spans="1:14" x14ac:dyDescent="0.25">
      <c r="A3409">
        <v>3394</v>
      </c>
      <c r="B3409" s="225">
        <v>36566</v>
      </c>
      <c r="C3409" s="74">
        <v>84.19</v>
      </c>
      <c r="D3409" s="74">
        <v>99.94</v>
      </c>
      <c r="E3409" s="74">
        <v>84.12</v>
      </c>
      <c r="F3409" s="74">
        <v>99</v>
      </c>
      <c r="G3409" s="75">
        <v>3100200</v>
      </c>
      <c r="H3409" s="74">
        <v>346.49</v>
      </c>
      <c r="I3409" s="81">
        <f t="shared" ref="I3409:I3472" si="265">H3409/F3409</f>
        <v>3.4998989898989898</v>
      </c>
      <c r="J3409" s="74">
        <f t="shared" ref="J3409:J3472" si="266">ROUND($I3409*C3409,2)</f>
        <v>294.66000000000003</v>
      </c>
      <c r="K3409" s="74">
        <f t="shared" ref="K3409:K3472" si="267">ROUND($I3409*D3409,2)</f>
        <v>349.78</v>
      </c>
      <c r="L3409" s="74">
        <f t="shared" ref="L3409:L3472" si="268">ROUND($I3409*E3409,2)</f>
        <v>294.41000000000003</v>
      </c>
      <c r="M3409" s="74">
        <f t="shared" ref="M3409:M3472" si="269">ROUND($I3409*F3409,2)</f>
        <v>346.49</v>
      </c>
      <c r="N3409" s="74"/>
    </row>
    <row r="3410" spans="1:14" x14ac:dyDescent="0.25">
      <c r="A3410">
        <v>3395</v>
      </c>
      <c r="B3410" s="225">
        <v>36565</v>
      </c>
      <c r="C3410" s="74">
        <v>85.69</v>
      </c>
      <c r="D3410" s="74">
        <v>87</v>
      </c>
      <c r="E3410" s="74">
        <v>82.5</v>
      </c>
      <c r="F3410" s="74">
        <v>83.69</v>
      </c>
      <c r="G3410" s="75">
        <v>907300</v>
      </c>
      <c r="H3410" s="74">
        <v>292.89999999999998</v>
      </c>
      <c r="I3410" s="81">
        <f t="shared" si="265"/>
        <v>3.4998207671167401</v>
      </c>
      <c r="J3410" s="74">
        <f t="shared" si="266"/>
        <v>299.89999999999998</v>
      </c>
      <c r="K3410" s="74">
        <f t="shared" si="267"/>
        <v>304.48</v>
      </c>
      <c r="L3410" s="74">
        <f t="shared" si="268"/>
        <v>288.74</v>
      </c>
      <c r="M3410" s="74">
        <f t="shared" si="269"/>
        <v>292.89999999999998</v>
      </c>
      <c r="N3410" s="74"/>
    </row>
    <row r="3411" spans="1:14" x14ac:dyDescent="0.25">
      <c r="A3411">
        <v>3396</v>
      </c>
      <c r="B3411" s="225">
        <v>36564</v>
      </c>
      <c r="C3411" s="74">
        <v>83</v>
      </c>
      <c r="D3411" s="74">
        <v>86.5</v>
      </c>
      <c r="E3411" s="74">
        <v>82.12</v>
      </c>
      <c r="F3411" s="74">
        <v>86.25</v>
      </c>
      <c r="G3411" s="75">
        <v>1040200</v>
      </c>
      <c r="H3411" s="74">
        <v>301.87</v>
      </c>
      <c r="I3411" s="81">
        <f t="shared" si="265"/>
        <v>3.4999420289855072</v>
      </c>
      <c r="J3411" s="74">
        <f t="shared" si="266"/>
        <v>290.5</v>
      </c>
      <c r="K3411" s="74">
        <f t="shared" si="267"/>
        <v>302.74</v>
      </c>
      <c r="L3411" s="74">
        <f t="shared" si="268"/>
        <v>287.42</v>
      </c>
      <c r="M3411" s="74">
        <f t="shared" si="269"/>
        <v>301.87</v>
      </c>
      <c r="N3411" s="74"/>
    </row>
    <row r="3412" spans="1:14" x14ac:dyDescent="0.25">
      <c r="A3412">
        <v>3397</v>
      </c>
      <c r="B3412" s="225">
        <v>36563</v>
      </c>
      <c r="C3412" s="74">
        <v>78.75</v>
      </c>
      <c r="D3412" s="74">
        <v>83.37</v>
      </c>
      <c r="E3412" s="74">
        <v>78</v>
      </c>
      <c r="F3412" s="74">
        <v>80.81</v>
      </c>
      <c r="G3412" s="75">
        <v>1285000</v>
      </c>
      <c r="H3412" s="74">
        <v>282.83999999999997</v>
      </c>
      <c r="I3412" s="81">
        <f t="shared" si="265"/>
        <v>3.5000618735305031</v>
      </c>
      <c r="J3412" s="74">
        <f t="shared" si="266"/>
        <v>275.63</v>
      </c>
      <c r="K3412" s="74">
        <f t="shared" si="267"/>
        <v>291.8</v>
      </c>
      <c r="L3412" s="74">
        <f t="shared" si="268"/>
        <v>273</v>
      </c>
      <c r="M3412" s="74">
        <f t="shared" si="269"/>
        <v>282.83999999999997</v>
      </c>
      <c r="N3412" s="74"/>
    </row>
    <row r="3413" spans="1:14" x14ac:dyDescent="0.25">
      <c r="A3413">
        <v>3398</v>
      </c>
      <c r="B3413" s="225">
        <v>36560</v>
      </c>
      <c r="C3413" s="74">
        <v>75.75</v>
      </c>
      <c r="D3413" s="74">
        <v>77.19</v>
      </c>
      <c r="E3413" s="74">
        <v>74.25</v>
      </c>
      <c r="F3413" s="74">
        <v>75.56</v>
      </c>
      <c r="G3413" s="75">
        <v>719300</v>
      </c>
      <c r="H3413" s="74">
        <v>264.45999999999998</v>
      </c>
      <c r="I3413" s="81">
        <f t="shared" si="265"/>
        <v>3.4999999999999996</v>
      </c>
      <c r="J3413" s="74">
        <f t="shared" si="266"/>
        <v>265.13</v>
      </c>
      <c r="K3413" s="74">
        <f t="shared" si="267"/>
        <v>270.17</v>
      </c>
      <c r="L3413" s="74">
        <f t="shared" si="268"/>
        <v>259.88</v>
      </c>
      <c r="M3413" s="74">
        <f t="shared" si="269"/>
        <v>264.45999999999998</v>
      </c>
      <c r="N3413" s="74"/>
    </row>
    <row r="3414" spans="1:14" x14ac:dyDescent="0.25">
      <c r="A3414">
        <v>3399</v>
      </c>
      <c r="B3414" s="225">
        <v>36559</v>
      </c>
      <c r="C3414" s="74">
        <v>74.94</v>
      </c>
      <c r="D3414" s="74">
        <v>75.5</v>
      </c>
      <c r="E3414" s="74">
        <v>71.69</v>
      </c>
      <c r="F3414" s="74">
        <v>75.44</v>
      </c>
      <c r="G3414" s="75">
        <v>1152800</v>
      </c>
      <c r="H3414" s="74">
        <v>264.02999999999997</v>
      </c>
      <c r="I3414" s="81">
        <f t="shared" si="265"/>
        <v>3.4998674443266169</v>
      </c>
      <c r="J3414" s="74">
        <f t="shared" si="266"/>
        <v>262.27999999999997</v>
      </c>
      <c r="K3414" s="74">
        <f t="shared" si="267"/>
        <v>264.24</v>
      </c>
      <c r="L3414" s="74">
        <f t="shared" si="268"/>
        <v>250.91</v>
      </c>
      <c r="M3414" s="74">
        <f t="shared" si="269"/>
        <v>264.02999999999997</v>
      </c>
      <c r="N3414" s="74"/>
    </row>
    <row r="3415" spans="1:14" x14ac:dyDescent="0.25">
      <c r="A3415">
        <v>3400</v>
      </c>
      <c r="B3415" s="225">
        <v>36558</v>
      </c>
      <c r="C3415" s="74">
        <v>69.5</v>
      </c>
      <c r="D3415" s="74">
        <v>75</v>
      </c>
      <c r="E3415" s="74">
        <v>69.5</v>
      </c>
      <c r="F3415" s="74">
        <v>74.12</v>
      </c>
      <c r="G3415" s="75">
        <v>899800</v>
      </c>
      <c r="H3415" s="74">
        <v>259.43</v>
      </c>
      <c r="I3415" s="81">
        <f t="shared" si="265"/>
        <v>3.5001349163518616</v>
      </c>
      <c r="J3415" s="74">
        <f t="shared" si="266"/>
        <v>243.26</v>
      </c>
      <c r="K3415" s="74">
        <f t="shared" si="267"/>
        <v>262.51</v>
      </c>
      <c r="L3415" s="74">
        <f t="shared" si="268"/>
        <v>243.26</v>
      </c>
      <c r="M3415" s="74">
        <f t="shared" si="269"/>
        <v>259.43</v>
      </c>
      <c r="N3415" s="74"/>
    </row>
    <row r="3416" spans="1:14" x14ac:dyDescent="0.25">
      <c r="A3416">
        <v>3401</v>
      </c>
      <c r="B3416" s="225">
        <v>36557</v>
      </c>
      <c r="C3416" s="74">
        <v>68.25</v>
      </c>
      <c r="D3416" s="74">
        <v>69.87</v>
      </c>
      <c r="E3416" s="74">
        <v>65.69</v>
      </c>
      <c r="F3416" s="74">
        <v>69.25</v>
      </c>
      <c r="G3416" s="75">
        <v>647700</v>
      </c>
      <c r="H3416" s="74">
        <v>242.37</v>
      </c>
      <c r="I3416" s="81">
        <f t="shared" si="265"/>
        <v>3.4999277978339349</v>
      </c>
      <c r="J3416" s="74">
        <f t="shared" si="266"/>
        <v>238.87</v>
      </c>
      <c r="K3416" s="74">
        <f t="shared" si="267"/>
        <v>244.54</v>
      </c>
      <c r="L3416" s="74">
        <f t="shared" si="268"/>
        <v>229.91</v>
      </c>
      <c r="M3416" s="74">
        <f t="shared" si="269"/>
        <v>242.37</v>
      </c>
      <c r="N3416" s="74"/>
    </row>
    <row r="3417" spans="1:14" x14ac:dyDescent="0.25">
      <c r="A3417">
        <v>3402</v>
      </c>
      <c r="B3417" s="225">
        <v>36556</v>
      </c>
      <c r="C3417" s="74">
        <v>66.25</v>
      </c>
      <c r="D3417" s="74">
        <v>67</v>
      </c>
      <c r="E3417" s="74">
        <v>60.06</v>
      </c>
      <c r="F3417" s="74">
        <v>65.62</v>
      </c>
      <c r="G3417" s="75">
        <v>989500</v>
      </c>
      <c r="H3417" s="74">
        <v>229.68</v>
      </c>
      <c r="I3417" s="81">
        <f t="shared" si="265"/>
        <v>3.5001523925632427</v>
      </c>
      <c r="J3417" s="74">
        <f t="shared" si="266"/>
        <v>231.89</v>
      </c>
      <c r="K3417" s="74">
        <f t="shared" si="267"/>
        <v>234.51</v>
      </c>
      <c r="L3417" s="74">
        <f t="shared" si="268"/>
        <v>210.22</v>
      </c>
      <c r="M3417" s="74">
        <f t="shared" si="269"/>
        <v>229.68</v>
      </c>
      <c r="N3417" s="74"/>
    </row>
    <row r="3418" spans="1:14" x14ac:dyDescent="0.25">
      <c r="A3418">
        <v>3403</v>
      </c>
      <c r="B3418" s="225">
        <v>36553</v>
      </c>
      <c r="C3418" s="74">
        <v>69.62</v>
      </c>
      <c r="D3418" s="74">
        <v>72</v>
      </c>
      <c r="E3418" s="74">
        <v>63.75</v>
      </c>
      <c r="F3418" s="74">
        <v>66.12</v>
      </c>
      <c r="G3418" s="75">
        <v>1081400</v>
      </c>
      <c r="H3418" s="74">
        <v>231.43</v>
      </c>
      <c r="I3418" s="81">
        <f t="shared" si="265"/>
        <v>3.5001512401693891</v>
      </c>
      <c r="J3418" s="74">
        <f t="shared" si="266"/>
        <v>243.68</v>
      </c>
      <c r="K3418" s="74">
        <f t="shared" si="267"/>
        <v>252.01</v>
      </c>
      <c r="L3418" s="74">
        <f t="shared" si="268"/>
        <v>223.13</v>
      </c>
      <c r="M3418" s="74">
        <f t="shared" si="269"/>
        <v>231.43</v>
      </c>
      <c r="N3418" s="74"/>
    </row>
    <row r="3419" spans="1:14" x14ac:dyDescent="0.25">
      <c r="A3419">
        <v>3404</v>
      </c>
      <c r="B3419" s="225">
        <v>36552</v>
      </c>
      <c r="C3419" s="74">
        <v>71.25</v>
      </c>
      <c r="D3419" s="74">
        <v>75</v>
      </c>
      <c r="E3419" s="74">
        <v>68.87</v>
      </c>
      <c r="F3419" s="74">
        <v>70.69</v>
      </c>
      <c r="G3419" s="75">
        <v>1268700</v>
      </c>
      <c r="H3419" s="74">
        <v>247.4</v>
      </c>
      <c r="I3419" s="81">
        <f t="shared" si="265"/>
        <v>3.499787805913142</v>
      </c>
      <c r="J3419" s="74">
        <f t="shared" si="266"/>
        <v>249.36</v>
      </c>
      <c r="K3419" s="74">
        <f t="shared" si="267"/>
        <v>262.48</v>
      </c>
      <c r="L3419" s="74">
        <f t="shared" si="268"/>
        <v>241.03</v>
      </c>
      <c r="M3419" s="74">
        <f t="shared" si="269"/>
        <v>247.4</v>
      </c>
      <c r="N3419" s="74"/>
    </row>
    <row r="3420" spans="1:14" x14ac:dyDescent="0.25">
      <c r="A3420">
        <v>3405</v>
      </c>
      <c r="B3420" s="225">
        <v>36551</v>
      </c>
      <c r="C3420" s="74">
        <v>73.97</v>
      </c>
      <c r="D3420" s="74">
        <v>75</v>
      </c>
      <c r="E3420" s="74">
        <v>67.75</v>
      </c>
      <c r="F3420" s="74">
        <v>68.12</v>
      </c>
      <c r="G3420" s="75">
        <v>872200</v>
      </c>
      <c r="H3420" s="74">
        <v>238.43</v>
      </c>
      <c r="I3420" s="81">
        <f t="shared" si="265"/>
        <v>3.5001467997651203</v>
      </c>
      <c r="J3420" s="74">
        <f t="shared" si="266"/>
        <v>258.91000000000003</v>
      </c>
      <c r="K3420" s="74">
        <f t="shared" si="267"/>
        <v>262.51</v>
      </c>
      <c r="L3420" s="74">
        <f t="shared" si="268"/>
        <v>237.13</v>
      </c>
      <c r="M3420" s="74">
        <f t="shared" si="269"/>
        <v>238.43</v>
      </c>
      <c r="N3420" s="74"/>
    </row>
    <row r="3421" spans="1:14" x14ac:dyDescent="0.25">
      <c r="A3421">
        <v>3406</v>
      </c>
      <c r="B3421" s="225">
        <v>36550</v>
      </c>
      <c r="C3421" s="74">
        <v>78.25</v>
      </c>
      <c r="D3421" s="74">
        <v>78.37</v>
      </c>
      <c r="E3421" s="74">
        <v>69.5</v>
      </c>
      <c r="F3421" s="74">
        <v>74</v>
      </c>
      <c r="G3421" s="75">
        <v>1170900</v>
      </c>
      <c r="H3421" s="74">
        <v>259</v>
      </c>
      <c r="I3421" s="81">
        <f t="shared" si="265"/>
        <v>3.5</v>
      </c>
      <c r="J3421" s="74">
        <f t="shared" si="266"/>
        <v>273.88</v>
      </c>
      <c r="K3421" s="74">
        <f t="shared" si="267"/>
        <v>274.3</v>
      </c>
      <c r="L3421" s="74">
        <f t="shared" si="268"/>
        <v>243.25</v>
      </c>
      <c r="M3421" s="74">
        <f t="shared" si="269"/>
        <v>259</v>
      </c>
      <c r="N3421" s="74"/>
    </row>
    <row r="3422" spans="1:14" x14ac:dyDescent="0.25">
      <c r="A3422">
        <v>3407</v>
      </c>
      <c r="B3422" s="225">
        <v>36549</v>
      </c>
      <c r="C3422" s="74">
        <v>75.12</v>
      </c>
      <c r="D3422" s="74">
        <v>79.37</v>
      </c>
      <c r="E3422" s="74">
        <v>74.25</v>
      </c>
      <c r="F3422" s="74">
        <v>76.87</v>
      </c>
      <c r="G3422" s="75">
        <v>1085700</v>
      </c>
      <c r="H3422" s="74">
        <v>269.06</v>
      </c>
      <c r="I3422" s="81">
        <f t="shared" si="265"/>
        <v>3.5001951346429032</v>
      </c>
      <c r="J3422" s="74">
        <f t="shared" si="266"/>
        <v>262.93</v>
      </c>
      <c r="K3422" s="74">
        <f t="shared" si="267"/>
        <v>277.81</v>
      </c>
      <c r="L3422" s="74">
        <f t="shared" si="268"/>
        <v>259.89</v>
      </c>
      <c r="M3422" s="74">
        <f t="shared" si="269"/>
        <v>269.06</v>
      </c>
      <c r="N3422" s="74"/>
    </row>
    <row r="3423" spans="1:14" x14ac:dyDescent="0.25">
      <c r="A3423">
        <v>3408</v>
      </c>
      <c r="B3423" s="225">
        <v>36546</v>
      </c>
      <c r="C3423" s="74">
        <v>74.5</v>
      </c>
      <c r="D3423" s="74">
        <v>76.12</v>
      </c>
      <c r="E3423" s="74">
        <v>70.37</v>
      </c>
      <c r="F3423" s="74">
        <v>73.81</v>
      </c>
      <c r="G3423" s="75">
        <v>943900</v>
      </c>
      <c r="H3423" s="74">
        <v>258.33999999999997</v>
      </c>
      <c r="I3423" s="81">
        <f t="shared" si="265"/>
        <v>3.5000677414984414</v>
      </c>
      <c r="J3423" s="74">
        <f t="shared" si="266"/>
        <v>260.76</v>
      </c>
      <c r="K3423" s="74">
        <f t="shared" si="267"/>
        <v>266.43</v>
      </c>
      <c r="L3423" s="74">
        <f t="shared" si="268"/>
        <v>246.3</v>
      </c>
      <c r="M3423" s="74">
        <f t="shared" si="269"/>
        <v>258.33999999999997</v>
      </c>
      <c r="N3423" s="74"/>
    </row>
    <row r="3424" spans="1:14" x14ac:dyDescent="0.25">
      <c r="A3424">
        <v>3409</v>
      </c>
      <c r="B3424" s="225">
        <v>36545</v>
      </c>
      <c r="C3424" s="74">
        <v>72</v>
      </c>
      <c r="D3424" s="74">
        <v>76.94</v>
      </c>
      <c r="E3424" s="74">
        <v>71.62</v>
      </c>
      <c r="F3424" s="74">
        <v>73.44</v>
      </c>
      <c r="G3424" s="75">
        <v>1936800</v>
      </c>
      <c r="H3424" s="74">
        <v>257.02999999999997</v>
      </c>
      <c r="I3424" s="81">
        <f t="shared" si="265"/>
        <v>3.4998638344226576</v>
      </c>
      <c r="J3424" s="74">
        <f t="shared" si="266"/>
        <v>251.99</v>
      </c>
      <c r="K3424" s="74">
        <f t="shared" si="267"/>
        <v>269.27999999999997</v>
      </c>
      <c r="L3424" s="74">
        <f t="shared" si="268"/>
        <v>250.66</v>
      </c>
      <c r="M3424" s="74">
        <f t="shared" si="269"/>
        <v>257.02999999999997</v>
      </c>
      <c r="N3424" s="74"/>
    </row>
    <row r="3425" spans="1:14" x14ac:dyDescent="0.25">
      <c r="A3425">
        <v>3410</v>
      </c>
      <c r="B3425" s="225">
        <v>36544</v>
      </c>
      <c r="C3425" s="74">
        <v>70</v>
      </c>
      <c r="D3425" s="74">
        <v>70.5</v>
      </c>
      <c r="E3425" s="74">
        <v>66.44</v>
      </c>
      <c r="F3425" s="74">
        <v>68.25</v>
      </c>
      <c r="G3425" s="75">
        <v>660600</v>
      </c>
      <c r="H3425" s="74">
        <v>238.87</v>
      </c>
      <c r="I3425" s="81">
        <f t="shared" si="265"/>
        <v>3.4999267399267402</v>
      </c>
      <c r="J3425" s="74">
        <f t="shared" si="266"/>
        <v>244.99</v>
      </c>
      <c r="K3425" s="74">
        <f t="shared" si="267"/>
        <v>246.74</v>
      </c>
      <c r="L3425" s="74">
        <f t="shared" si="268"/>
        <v>232.54</v>
      </c>
      <c r="M3425" s="74">
        <f t="shared" si="269"/>
        <v>238.87</v>
      </c>
      <c r="N3425" s="74"/>
    </row>
    <row r="3426" spans="1:14" x14ac:dyDescent="0.25">
      <c r="A3426">
        <v>3411</v>
      </c>
      <c r="B3426" s="225">
        <v>36543</v>
      </c>
      <c r="C3426" s="74">
        <v>67.25</v>
      </c>
      <c r="D3426" s="74">
        <v>69.94</v>
      </c>
      <c r="E3426" s="74">
        <v>66.5</v>
      </c>
      <c r="F3426" s="74">
        <v>69.69</v>
      </c>
      <c r="G3426" s="75">
        <v>1163000</v>
      </c>
      <c r="H3426" s="74">
        <v>243.9</v>
      </c>
      <c r="I3426" s="81">
        <f t="shared" si="265"/>
        <v>3.4997847610848045</v>
      </c>
      <c r="J3426" s="74">
        <f t="shared" si="266"/>
        <v>235.36</v>
      </c>
      <c r="K3426" s="74">
        <f t="shared" si="267"/>
        <v>244.77</v>
      </c>
      <c r="L3426" s="74">
        <f t="shared" si="268"/>
        <v>232.74</v>
      </c>
      <c r="M3426" s="74">
        <f t="shared" si="269"/>
        <v>243.9</v>
      </c>
      <c r="N3426" s="74"/>
    </row>
    <row r="3427" spans="1:14" x14ac:dyDescent="0.25">
      <c r="A3427">
        <v>3412</v>
      </c>
      <c r="B3427" s="225">
        <v>36539</v>
      </c>
      <c r="C3427" s="74">
        <v>63</v>
      </c>
      <c r="D3427" s="74">
        <v>68.05</v>
      </c>
      <c r="E3427" s="74">
        <v>63</v>
      </c>
      <c r="F3427" s="74">
        <v>66.81</v>
      </c>
      <c r="G3427" s="75">
        <v>1561300</v>
      </c>
      <c r="H3427" s="74">
        <v>233.84</v>
      </c>
      <c r="I3427" s="81">
        <f t="shared" si="265"/>
        <v>3.5000748390959435</v>
      </c>
      <c r="J3427" s="74">
        <f t="shared" si="266"/>
        <v>220.5</v>
      </c>
      <c r="K3427" s="74">
        <f t="shared" si="267"/>
        <v>238.18</v>
      </c>
      <c r="L3427" s="74">
        <f t="shared" si="268"/>
        <v>220.5</v>
      </c>
      <c r="M3427" s="74">
        <f t="shared" si="269"/>
        <v>233.84</v>
      </c>
      <c r="N3427" s="74"/>
    </row>
    <row r="3428" spans="1:14" x14ac:dyDescent="0.25">
      <c r="A3428">
        <v>3413</v>
      </c>
      <c r="B3428" s="225">
        <v>36538</v>
      </c>
      <c r="C3428" s="74">
        <v>63.12</v>
      </c>
      <c r="D3428" s="74">
        <v>63.75</v>
      </c>
      <c r="E3428" s="74">
        <v>60.25</v>
      </c>
      <c r="F3428" s="74">
        <v>62.5</v>
      </c>
      <c r="G3428" s="75">
        <v>951700</v>
      </c>
      <c r="H3428" s="74">
        <v>218.75</v>
      </c>
      <c r="I3428" s="81">
        <f t="shared" si="265"/>
        <v>3.5</v>
      </c>
      <c r="J3428" s="74">
        <f t="shared" si="266"/>
        <v>220.92</v>
      </c>
      <c r="K3428" s="74">
        <f t="shared" si="267"/>
        <v>223.13</v>
      </c>
      <c r="L3428" s="74">
        <f t="shared" si="268"/>
        <v>210.88</v>
      </c>
      <c r="M3428" s="74">
        <f t="shared" si="269"/>
        <v>218.75</v>
      </c>
      <c r="N3428" s="74"/>
    </row>
    <row r="3429" spans="1:14" x14ac:dyDescent="0.25">
      <c r="A3429">
        <v>3414</v>
      </c>
      <c r="B3429" s="225">
        <v>36537</v>
      </c>
      <c r="C3429" s="74">
        <v>60</v>
      </c>
      <c r="D3429" s="74">
        <v>62.5</v>
      </c>
      <c r="E3429" s="74">
        <v>57.37</v>
      </c>
      <c r="F3429" s="74">
        <v>59.25</v>
      </c>
      <c r="G3429" s="75">
        <v>901300</v>
      </c>
      <c r="H3429" s="74">
        <v>207.37</v>
      </c>
      <c r="I3429" s="81">
        <f t="shared" si="265"/>
        <v>3.499915611814346</v>
      </c>
      <c r="J3429" s="74">
        <f t="shared" si="266"/>
        <v>209.99</v>
      </c>
      <c r="K3429" s="74">
        <f t="shared" si="267"/>
        <v>218.74</v>
      </c>
      <c r="L3429" s="74">
        <f t="shared" si="268"/>
        <v>200.79</v>
      </c>
      <c r="M3429" s="74">
        <f t="shared" si="269"/>
        <v>207.37</v>
      </c>
      <c r="N3429" s="74"/>
    </row>
    <row r="3430" spans="1:14" x14ac:dyDescent="0.25">
      <c r="A3430">
        <v>3415</v>
      </c>
      <c r="B3430" s="225">
        <v>36536</v>
      </c>
      <c r="C3430" s="74">
        <v>62.75</v>
      </c>
      <c r="D3430" s="74">
        <v>65.75</v>
      </c>
      <c r="E3430" s="74">
        <v>59.87</v>
      </c>
      <c r="F3430" s="74">
        <v>60.37</v>
      </c>
      <c r="G3430" s="75">
        <v>1423500</v>
      </c>
      <c r="H3430" s="74">
        <v>211.31</v>
      </c>
      <c r="I3430" s="81">
        <f t="shared" si="265"/>
        <v>3.5002484677820109</v>
      </c>
      <c r="J3430" s="74">
        <f t="shared" si="266"/>
        <v>219.64</v>
      </c>
      <c r="K3430" s="74">
        <f t="shared" si="267"/>
        <v>230.14</v>
      </c>
      <c r="L3430" s="74">
        <f t="shared" si="268"/>
        <v>209.56</v>
      </c>
      <c r="M3430" s="74">
        <f t="shared" si="269"/>
        <v>211.31</v>
      </c>
      <c r="N3430" s="74"/>
    </row>
    <row r="3431" spans="1:14" x14ac:dyDescent="0.25">
      <c r="A3431">
        <v>3416</v>
      </c>
      <c r="B3431" s="225">
        <v>36535</v>
      </c>
      <c r="C3431" s="74">
        <v>60.06</v>
      </c>
      <c r="D3431" s="74">
        <v>65.37</v>
      </c>
      <c r="E3431" s="74">
        <v>58.12</v>
      </c>
      <c r="F3431" s="74">
        <v>64.37</v>
      </c>
      <c r="G3431" s="75">
        <v>2154700</v>
      </c>
      <c r="H3431" s="74">
        <v>225.31</v>
      </c>
      <c r="I3431" s="81">
        <f t="shared" si="265"/>
        <v>3.500233027807985</v>
      </c>
      <c r="J3431" s="74">
        <f t="shared" si="266"/>
        <v>210.22</v>
      </c>
      <c r="K3431" s="74">
        <f t="shared" si="267"/>
        <v>228.81</v>
      </c>
      <c r="L3431" s="74">
        <f t="shared" si="268"/>
        <v>203.43</v>
      </c>
      <c r="M3431" s="74">
        <f t="shared" si="269"/>
        <v>225.31</v>
      </c>
      <c r="N3431" s="74"/>
    </row>
    <row r="3432" spans="1:14" x14ac:dyDescent="0.25">
      <c r="A3432">
        <v>3417</v>
      </c>
      <c r="B3432" s="225">
        <v>36532</v>
      </c>
      <c r="C3432" s="74">
        <v>49.37</v>
      </c>
      <c r="D3432" s="74">
        <v>60.25</v>
      </c>
      <c r="E3432" s="74">
        <v>48</v>
      </c>
      <c r="F3432" s="74">
        <v>57.75</v>
      </c>
      <c r="G3432" s="75">
        <v>5233600</v>
      </c>
      <c r="H3432" s="74">
        <v>202.12</v>
      </c>
      <c r="I3432" s="81">
        <f t="shared" si="265"/>
        <v>3.4999134199134199</v>
      </c>
      <c r="J3432" s="74">
        <f t="shared" si="266"/>
        <v>172.79</v>
      </c>
      <c r="K3432" s="74">
        <f t="shared" si="267"/>
        <v>210.87</v>
      </c>
      <c r="L3432" s="74">
        <f t="shared" si="268"/>
        <v>168</v>
      </c>
      <c r="M3432" s="74">
        <f t="shared" si="269"/>
        <v>202.12</v>
      </c>
      <c r="N3432" s="74"/>
    </row>
    <row r="3433" spans="1:14" x14ac:dyDescent="0.25">
      <c r="A3433">
        <v>3418</v>
      </c>
      <c r="B3433" s="225">
        <v>36531</v>
      </c>
      <c r="C3433" s="74">
        <v>50</v>
      </c>
      <c r="D3433" s="74">
        <v>51.62</v>
      </c>
      <c r="E3433" s="74">
        <v>45.37</v>
      </c>
      <c r="F3433" s="74">
        <v>45.87</v>
      </c>
      <c r="G3433" s="75">
        <v>1687900</v>
      </c>
      <c r="H3433" s="74">
        <v>160.56</v>
      </c>
      <c r="I3433" s="81">
        <f t="shared" si="265"/>
        <v>3.5003270111183782</v>
      </c>
      <c r="J3433" s="74">
        <f t="shared" si="266"/>
        <v>175.02</v>
      </c>
      <c r="K3433" s="74">
        <f t="shared" si="267"/>
        <v>180.69</v>
      </c>
      <c r="L3433" s="74">
        <f t="shared" si="268"/>
        <v>158.81</v>
      </c>
      <c r="M3433" s="74">
        <f t="shared" si="269"/>
        <v>160.56</v>
      </c>
      <c r="N3433" s="74"/>
    </row>
    <row r="3434" spans="1:14" x14ac:dyDescent="0.25">
      <c r="A3434">
        <v>3419</v>
      </c>
      <c r="B3434" s="225">
        <v>36530</v>
      </c>
      <c r="C3434" s="74">
        <v>52</v>
      </c>
      <c r="D3434" s="74">
        <v>52.19</v>
      </c>
      <c r="E3434" s="74">
        <v>48.19</v>
      </c>
      <c r="F3434" s="74">
        <v>49.75</v>
      </c>
      <c r="G3434" s="75">
        <v>1824100</v>
      </c>
      <c r="H3434" s="74">
        <v>174.12</v>
      </c>
      <c r="I3434" s="81">
        <f t="shared" si="265"/>
        <v>3.4998994974874371</v>
      </c>
      <c r="J3434" s="74">
        <f t="shared" si="266"/>
        <v>181.99</v>
      </c>
      <c r="K3434" s="74">
        <f t="shared" si="267"/>
        <v>182.66</v>
      </c>
      <c r="L3434" s="74">
        <f t="shared" si="268"/>
        <v>168.66</v>
      </c>
      <c r="M3434" s="74">
        <f t="shared" si="269"/>
        <v>174.12</v>
      </c>
      <c r="N3434" s="74"/>
    </row>
    <row r="3435" spans="1:14" x14ac:dyDescent="0.25">
      <c r="A3435">
        <v>3420</v>
      </c>
      <c r="B3435" s="225">
        <v>36529</v>
      </c>
      <c r="C3435" s="74">
        <v>52.69</v>
      </c>
      <c r="D3435" s="74">
        <v>54.94</v>
      </c>
      <c r="E3435" s="74">
        <v>52.25</v>
      </c>
      <c r="F3435" s="74">
        <v>53.19</v>
      </c>
      <c r="G3435" s="75">
        <v>1165900</v>
      </c>
      <c r="H3435" s="74">
        <v>186.15</v>
      </c>
      <c r="I3435" s="81">
        <f t="shared" si="265"/>
        <v>3.4997179921037791</v>
      </c>
      <c r="J3435" s="74">
        <f t="shared" si="266"/>
        <v>184.4</v>
      </c>
      <c r="K3435" s="74">
        <f t="shared" si="267"/>
        <v>192.27</v>
      </c>
      <c r="L3435" s="74">
        <f t="shared" si="268"/>
        <v>182.86</v>
      </c>
      <c r="M3435" s="74">
        <f t="shared" si="269"/>
        <v>186.15</v>
      </c>
      <c r="N3435" s="74"/>
    </row>
    <row r="3436" spans="1:14" x14ac:dyDescent="0.25">
      <c r="A3436">
        <v>3421</v>
      </c>
      <c r="B3436" s="225">
        <v>36528</v>
      </c>
      <c r="C3436" s="74">
        <v>58.37</v>
      </c>
      <c r="D3436" s="74">
        <v>58.39</v>
      </c>
      <c r="E3436" s="74">
        <v>53.75</v>
      </c>
      <c r="F3436" s="74">
        <v>55.62</v>
      </c>
      <c r="G3436" s="75">
        <v>1293200</v>
      </c>
      <c r="H3436" s="74">
        <v>194.68</v>
      </c>
      <c r="I3436" s="81">
        <f t="shared" si="265"/>
        <v>3.5001797914419277</v>
      </c>
      <c r="J3436" s="74">
        <f t="shared" si="266"/>
        <v>204.31</v>
      </c>
      <c r="K3436" s="74">
        <f t="shared" si="267"/>
        <v>204.38</v>
      </c>
      <c r="L3436" s="74">
        <f t="shared" si="268"/>
        <v>188.13</v>
      </c>
      <c r="M3436" s="74">
        <f t="shared" si="269"/>
        <v>194.68</v>
      </c>
      <c r="N3436" s="74"/>
    </row>
    <row r="3437" spans="1:14" x14ac:dyDescent="0.25">
      <c r="A3437">
        <v>3422</v>
      </c>
      <c r="B3437" s="225">
        <v>36525</v>
      </c>
      <c r="C3437" s="74">
        <v>56.62</v>
      </c>
      <c r="D3437" s="74">
        <v>58.81</v>
      </c>
      <c r="E3437" s="74">
        <v>53.87</v>
      </c>
      <c r="F3437" s="74">
        <v>57.5</v>
      </c>
      <c r="G3437" s="75">
        <v>563300</v>
      </c>
      <c r="H3437" s="74">
        <v>201.25</v>
      </c>
      <c r="I3437" s="81">
        <f t="shared" si="265"/>
        <v>3.5</v>
      </c>
      <c r="J3437" s="74">
        <f t="shared" si="266"/>
        <v>198.17</v>
      </c>
      <c r="K3437" s="74">
        <f t="shared" si="267"/>
        <v>205.84</v>
      </c>
      <c r="L3437" s="74">
        <f t="shared" si="268"/>
        <v>188.55</v>
      </c>
      <c r="M3437" s="74">
        <f t="shared" si="269"/>
        <v>201.25</v>
      </c>
      <c r="N3437" s="74"/>
    </row>
    <row r="3438" spans="1:14" x14ac:dyDescent="0.25">
      <c r="A3438">
        <v>3423</v>
      </c>
      <c r="B3438" s="225">
        <v>36524</v>
      </c>
      <c r="C3438" s="74">
        <v>59.87</v>
      </c>
      <c r="D3438" s="74">
        <v>59.87</v>
      </c>
      <c r="E3438" s="74">
        <v>55.06</v>
      </c>
      <c r="F3438" s="74">
        <v>56.5</v>
      </c>
      <c r="G3438" s="75">
        <v>1288700</v>
      </c>
      <c r="H3438" s="74">
        <v>197.75</v>
      </c>
      <c r="I3438" s="81">
        <f t="shared" si="265"/>
        <v>3.5</v>
      </c>
      <c r="J3438" s="74">
        <f t="shared" si="266"/>
        <v>209.55</v>
      </c>
      <c r="K3438" s="74">
        <f t="shared" si="267"/>
        <v>209.55</v>
      </c>
      <c r="L3438" s="74">
        <f t="shared" si="268"/>
        <v>192.71</v>
      </c>
      <c r="M3438" s="74">
        <f t="shared" si="269"/>
        <v>197.75</v>
      </c>
      <c r="N3438" s="74"/>
    </row>
    <row r="3439" spans="1:14" x14ac:dyDescent="0.25">
      <c r="A3439">
        <v>3424</v>
      </c>
      <c r="B3439" s="225">
        <v>36523</v>
      </c>
      <c r="C3439" s="74">
        <v>54</v>
      </c>
      <c r="D3439" s="74">
        <v>59.37</v>
      </c>
      <c r="E3439" s="74">
        <v>53.87</v>
      </c>
      <c r="F3439" s="74">
        <v>59</v>
      </c>
      <c r="G3439" s="75">
        <v>1186400</v>
      </c>
      <c r="H3439" s="74">
        <v>206.5</v>
      </c>
      <c r="I3439" s="81">
        <f t="shared" si="265"/>
        <v>3.5</v>
      </c>
      <c r="J3439" s="74">
        <f t="shared" si="266"/>
        <v>189</v>
      </c>
      <c r="K3439" s="74">
        <f t="shared" si="267"/>
        <v>207.8</v>
      </c>
      <c r="L3439" s="74">
        <f t="shared" si="268"/>
        <v>188.55</v>
      </c>
      <c r="M3439" s="74">
        <f t="shared" si="269"/>
        <v>206.5</v>
      </c>
      <c r="N3439" s="74"/>
    </row>
    <row r="3440" spans="1:14" x14ac:dyDescent="0.25">
      <c r="A3440">
        <v>3425</v>
      </c>
      <c r="B3440" s="225">
        <v>36522</v>
      </c>
      <c r="C3440" s="74">
        <v>54.12</v>
      </c>
      <c r="D3440" s="74">
        <v>58.81</v>
      </c>
      <c r="E3440" s="74">
        <v>52</v>
      </c>
      <c r="F3440" s="74">
        <v>55.25</v>
      </c>
      <c r="G3440" s="75">
        <v>1522600</v>
      </c>
      <c r="H3440" s="74">
        <v>193.37</v>
      </c>
      <c r="I3440" s="81">
        <f t="shared" si="265"/>
        <v>3.4999095022624434</v>
      </c>
      <c r="J3440" s="74">
        <f t="shared" si="266"/>
        <v>189.42</v>
      </c>
      <c r="K3440" s="74">
        <f t="shared" si="267"/>
        <v>205.83</v>
      </c>
      <c r="L3440" s="74">
        <f t="shared" si="268"/>
        <v>182</v>
      </c>
      <c r="M3440" s="74">
        <f t="shared" si="269"/>
        <v>193.37</v>
      </c>
      <c r="N3440" s="74"/>
    </row>
    <row r="3441" spans="1:14" x14ac:dyDescent="0.25">
      <c r="A3441">
        <v>3426</v>
      </c>
      <c r="B3441" s="225">
        <v>36521</v>
      </c>
      <c r="C3441" s="74">
        <v>58.12</v>
      </c>
      <c r="D3441" s="74">
        <v>58.5</v>
      </c>
      <c r="E3441" s="74">
        <v>53.19</v>
      </c>
      <c r="F3441" s="74">
        <v>54.94</v>
      </c>
      <c r="G3441" s="75">
        <v>1558200</v>
      </c>
      <c r="H3441" s="74">
        <v>192.28</v>
      </c>
      <c r="I3441" s="81">
        <f t="shared" si="265"/>
        <v>3.4998179832544594</v>
      </c>
      <c r="J3441" s="74">
        <f t="shared" si="266"/>
        <v>203.41</v>
      </c>
      <c r="K3441" s="74">
        <f t="shared" si="267"/>
        <v>204.74</v>
      </c>
      <c r="L3441" s="74">
        <f t="shared" si="268"/>
        <v>186.16</v>
      </c>
      <c r="M3441" s="74">
        <f t="shared" si="269"/>
        <v>192.28</v>
      </c>
      <c r="N3441" s="74"/>
    </row>
    <row r="3442" spans="1:14" x14ac:dyDescent="0.25">
      <c r="A3442">
        <v>3427</v>
      </c>
      <c r="B3442" s="225">
        <v>36517</v>
      </c>
      <c r="C3442" s="74">
        <v>60.69</v>
      </c>
      <c r="D3442" s="74">
        <v>61.19</v>
      </c>
      <c r="E3442" s="74">
        <v>57.5</v>
      </c>
      <c r="F3442" s="74">
        <v>58</v>
      </c>
      <c r="G3442" s="75">
        <v>776500</v>
      </c>
      <c r="H3442" s="74">
        <v>203</v>
      </c>
      <c r="I3442" s="81">
        <f t="shared" si="265"/>
        <v>3.5</v>
      </c>
      <c r="J3442" s="74">
        <f t="shared" si="266"/>
        <v>212.42</v>
      </c>
      <c r="K3442" s="74">
        <f t="shared" si="267"/>
        <v>214.17</v>
      </c>
      <c r="L3442" s="74">
        <f t="shared" si="268"/>
        <v>201.25</v>
      </c>
      <c r="M3442" s="74">
        <f t="shared" si="269"/>
        <v>203</v>
      </c>
      <c r="N3442" s="74"/>
    </row>
    <row r="3443" spans="1:14" x14ac:dyDescent="0.25">
      <c r="A3443">
        <v>3428</v>
      </c>
      <c r="B3443" s="225">
        <v>36516</v>
      </c>
      <c r="C3443" s="74">
        <v>62</v>
      </c>
      <c r="D3443" s="74">
        <v>62.06</v>
      </c>
      <c r="E3443" s="74">
        <v>58.5</v>
      </c>
      <c r="F3443" s="74">
        <v>60</v>
      </c>
      <c r="G3443" s="75">
        <v>777200</v>
      </c>
      <c r="H3443" s="74">
        <v>210</v>
      </c>
      <c r="I3443" s="81">
        <f t="shared" si="265"/>
        <v>3.5</v>
      </c>
      <c r="J3443" s="74">
        <f t="shared" si="266"/>
        <v>217</v>
      </c>
      <c r="K3443" s="74">
        <f t="shared" si="267"/>
        <v>217.21</v>
      </c>
      <c r="L3443" s="74">
        <f t="shared" si="268"/>
        <v>204.75</v>
      </c>
      <c r="M3443" s="74">
        <f t="shared" si="269"/>
        <v>210</v>
      </c>
      <c r="N3443" s="74"/>
    </row>
    <row r="3444" spans="1:14" x14ac:dyDescent="0.25">
      <c r="A3444">
        <v>3429</v>
      </c>
      <c r="B3444" s="225">
        <v>36515</v>
      </c>
      <c r="C3444" s="74">
        <v>59.25</v>
      </c>
      <c r="D3444" s="74">
        <v>63.75</v>
      </c>
      <c r="E3444" s="74">
        <v>59.06</v>
      </c>
      <c r="F3444" s="74">
        <v>61.87</v>
      </c>
      <c r="G3444" s="75">
        <v>1260000</v>
      </c>
      <c r="H3444" s="74">
        <v>216.56</v>
      </c>
      <c r="I3444" s="81">
        <f t="shared" si="265"/>
        <v>3.5002424438338453</v>
      </c>
      <c r="J3444" s="74">
        <f t="shared" si="266"/>
        <v>207.39</v>
      </c>
      <c r="K3444" s="74">
        <f t="shared" si="267"/>
        <v>223.14</v>
      </c>
      <c r="L3444" s="74">
        <f t="shared" si="268"/>
        <v>206.72</v>
      </c>
      <c r="M3444" s="74">
        <f t="shared" si="269"/>
        <v>216.56</v>
      </c>
      <c r="N3444" s="74"/>
    </row>
    <row r="3445" spans="1:14" x14ac:dyDescent="0.25">
      <c r="A3445">
        <v>3430</v>
      </c>
      <c r="B3445" s="225">
        <v>36514</v>
      </c>
      <c r="C3445" s="74">
        <v>58.75</v>
      </c>
      <c r="D3445" s="74">
        <v>63.75</v>
      </c>
      <c r="E3445" s="74">
        <v>57.22</v>
      </c>
      <c r="F3445" s="74">
        <v>60.87</v>
      </c>
      <c r="G3445" s="75">
        <v>2050600</v>
      </c>
      <c r="H3445" s="74">
        <v>213.06</v>
      </c>
      <c r="I3445" s="81">
        <f t="shared" si="265"/>
        <v>3.5002464268112372</v>
      </c>
      <c r="J3445" s="74">
        <f t="shared" si="266"/>
        <v>205.64</v>
      </c>
      <c r="K3445" s="74">
        <f t="shared" si="267"/>
        <v>223.14</v>
      </c>
      <c r="L3445" s="74">
        <f t="shared" si="268"/>
        <v>200.28</v>
      </c>
      <c r="M3445" s="74">
        <f t="shared" si="269"/>
        <v>213.06</v>
      </c>
      <c r="N3445" s="74"/>
    </row>
    <row r="3446" spans="1:14" x14ac:dyDescent="0.25">
      <c r="A3446">
        <v>3431</v>
      </c>
      <c r="B3446" s="225">
        <v>36511</v>
      </c>
      <c r="C3446" s="74">
        <v>65.81</v>
      </c>
      <c r="D3446" s="74">
        <v>65.81</v>
      </c>
      <c r="E3446" s="74">
        <v>62.06</v>
      </c>
      <c r="F3446" s="74">
        <v>63.5</v>
      </c>
      <c r="G3446" s="75">
        <v>1067700</v>
      </c>
      <c r="H3446" s="74">
        <v>222.25</v>
      </c>
      <c r="I3446" s="81">
        <f t="shared" si="265"/>
        <v>3.5</v>
      </c>
      <c r="J3446" s="74">
        <f t="shared" si="266"/>
        <v>230.34</v>
      </c>
      <c r="K3446" s="74">
        <f t="shared" si="267"/>
        <v>230.34</v>
      </c>
      <c r="L3446" s="74">
        <f t="shared" si="268"/>
        <v>217.21</v>
      </c>
      <c r="M3446" s="74">
        <f t="shared" si="269"/>
        <v>222.25</v>
      </c>
      <c r="N3446" s="74"/>
    </row>
    <row r="3447" spans="1:14" x14ac:dyDescent="0.25">
      <c r="A3447">
        <v>3432</v>
      </c>
      <c r="B3447" s="225">
        <v>36510</v>
      </c>
      <c r="C3447" s="74">
        <v>69.12</v>
      </c>
      <c r="D3447" s="74">
        <v>69.12</v>
      </c>
      <c r="E3447" s="74">
        <v>63</v>
      </c>
      <c r="F3447" s="74">
        <v>64.06</v>
      </c>
      <c r="G3447" s="75">
        <v>1126400</v>
      </c>
      <c r="H3447" s="74">
        <v>224.22</v>
      </c>
      <c r="I3447" s="81">
        <f t="shared" si="265"/>
        <v>3.5001561036528255</v>
      </c>
      <c r="J3447" s="74">
        <f t="shared" si="266"/>
        <v>241.93</v>
      </c>
      <c r="K3447" s="74">
        <f t="shared" si="267"/>
        <v>241.93</v>
      </c>
      <c r="L3447" s="74">
        <f t="shared" si="268"/>
        <v>220.51</v>
      </c>
      <c r="M3447" s="74">
        <f t="shared" si="269"/>
        <v>224.22</v>
      </c>
      <c r="N3447" s="74"/>
    </row>
    <row r="3448" spans="1:14" x14ac:dyDescent="0.25">
      <c r="A3448">
        <v>3433</v>
      </c>
      <c r="B3448" s="225">
        <v>36509</v>
      </c>
      <c r="C3448" s="74">
        <v>66.12</v>
      </c>
      <c r="D3448" s="74">
        <v>68.25</v>
      </c>
      <c r="E3448" s="74">
        <v>63.87</v>
      </c>
      <c r="F3448" s="74">
        <v>68.19</v>
      </c>
      <c r="G3448" s="75">
        <v>1988600</v>
      </c>
      <c r="H3448" s="74">
        <v>238.65</v>
      </c>
      <c r="I3448" s="81">
        <f t="shared" si="265"/>
        <v>3.4997800263968326</v>
      </c>
      <c r="J3448" s="74">
        <f t="shared" si="266"/>
        <v>231.41</v>
      </c>
      <c r="K3448" s="74">
        <f t="shared" si="267"/>
        <v>238.86</v>
      </c>
      <c r="L3448" s="74">
        <f t="shared" si="268"/>
        <v>223.53</v>
      </c>
      <c r="M3448" s="74">
        <f t="shared" si="269"/>
        <v>238.65</v>
      </c>
      <c r="N3448" s="74"/>
    </row>
    <row r="3449" spans="1:14" x14ac:dyDescent="0.25">
      <c r="A3449">
        <v>3434</v>
      </c>
      <c r="B3449" s="225">
        <v>36508</v>
      </c>
      <c r="C3449" s="74">
        <v>71.44</v>
      </c>
      <c r="D3449" s="74">
        <v>71.56</v>
      </c>
      <c r="E3449" s="74">
        <v>66.19</v>
      </c>
      <c r="F3449" s="74">
        <v>69.25</v>
      </c>
      <c r="G3449" s="75">
        <v>1381500</v>
      </c>
      <c r="H3449" s="74">
        <v>242.37</v>
      </c>
      <c r="I3449" s="81">
        <f t="shared" si="265"/>
        <v>3.4999277978339349</v>
      </c>
      <c r="J3449" s="74">
        <f t="shared" si="266"/>
        <v>250.03</v>
      </c>
      <c r="K3449" s="74">
        <f t="shared" si="267"/>
        <v>250.45</v>
      </c>
      <c r="L3449" s="74">
        <f t="shared" si="268"/>
        <v>231.66</v>
      </c>
      <c r="M3449" s="74">
        <f t="shared" si="269"/>
        <v>242.37</v>
      </c>
      <c r="N3449" s="74"/>
    </row>
    <row r="3450" spans="1:14" x14ac:dyDescent="0.25">
      <c r="A3450">
        <v>3435</v>
      </c>
      <c r="B3450" s="225">
        <v>36507</v>
      </c>
      <c r="C3450" s="74">
        <v>74.56</v>
      </c>
      <c r="D3450" s="74">
        <v>74.56</v>
      </c>
      <c r="E3450" s="74">
        <v>69.06</v>
      </c>
      <c r="F3450" s="74">
        <v>71.87</v>
      </c>
      <c r="G3450" s="75">
        <v>1401700</v>
      </c>
      <c r="H3450" s="74">
        <v>251.56</v>
      </c>
      <c r="I3450" s="81">
        <f t="shared" si="265"/>
        <v>3.5002087101711421</v>
      </c>
      <c r="J3450" s="74">
        <f t="shared" si="266"/>
        <v>260.98</v>
      </c>
      <c r="K3450" s="74">
        <f t="shared" si="267"/>
        <v>260.98</v>
      </c>
      <c r="L3450" s="74">
        <f t="shared" si="268"/>
        <v>241.72</v>
      </c>
      <c r="M3450" s="74">
        <f t="shared" si="269"/>
        <v>251.56</v>
      </c>
      <c r="N3450" s="74"/>
    </row>
    <row r="3451" spans="1:14" x14ac:dyDescent="0.25">
      <c r="A3451">
        <v>3436</v>
      </c>
      <c r="B3451" s="225">
        <v>36504</v>
      </c>
      <c r="C3451" s="74">
        <v>63.75</v>
      </c>
      <c r="D3451" s="74">
        <v>74.25</v>
      </c>
      <c r="E3451" s="74">
        <v>60.87</v>
      </c>
      <c r="F3451" s="74">
        <v>71.87</v>
      </c>
      <c r="G3451" s="75">
        <v>3387700</v>
      </c>
      <c r="H3451" s="74">
        <v>251.56</v>
      </c>
      <c r="I3451" s="81">
        <f t="shared" si="265"/>
        <v>3.5002087101711421</v>
      </c>
      <c r="J3451" s="74">
        <f t="shared" si="266"/>
        <v>223.14</v>
      </c>
      <c r="K3451" s="74">
        <f t="shared" si="267"/>
        <v>259.89</v>
      </c>
      <c r="L3451" s="74">
        <f t="shared" si="268"/>
        <v>213.06</v>
      </c>
      <c r="M3451" s="74">
        <f t="shared" si="269"/>
        <v>251.56</v>
      </c>
      <c r="N3451" s="74"/>
    </row>
    <row r="3452" spans="1:14" x14ac:dyDescent="0.25">
      <c r="A3452">
        <v>3437</v>
      </c>
      <c r="B3452" s="225">
        <v>36503</v>
      </c>
      <c r="C3452" s="74">
        <v>61.5</v>
      </c>
      <c r="D3452" s="74">
        <v>69.06</v>
      </c>
      <c r="E3452" s="74">
        <v>60.25</v>
      </c>
      <c r="F3452" s="74">
        <v>61.56</v>
      </c>
      <c r="G3452" s="75">
        <v>3143000</v>
      </c>
      <c r="H3452" s="74">
        <v>215.47</v>
      </c>
      <c r="I3452" s="81">
        <f t="shared" si="265"/>
        <v>3.500162443144899</v>
      </c>
      <c r="J3452" s="74">
        <f t="shared" si="266"/>
        <v>215.26</v>
      </c>
      <c r="K3452" s="74">
        <f t="shared" si="267"/>
        <v>241.72</v>
      </c>
      <c r="L3452" s="74">
        <f t="shared" si="268"/>
        <v>210.88</v>
      </c>
      <c r="M3452" s="74">
        <f t="shared" si="269"/>
        <v>215.47</v>
      </c>
      <c r="N3452" s="74"/>
    </row>
    <row r="3453" spans="1:14" x14ac:dyDescent="0.25">
      <c r="A3453">
        <v>3438</v>
      </c>
      <c r="B3453" s="225">
        <v>36502</v>
      </c>
      <c r="C3453" s="74">
        <v>62.06</v>
      </c>
      <c r="D3453" s="74">
        <v>62.06</v>
      </c>
      <c r="E3453" s="74">
        <v>56.25</v>
      </c>
      <c r="F3453" s="74">
        <v>59.87</v>
      </c>
      <c r="G3453" s="75">
        <v>1647000</v>
      </c>
      <c r="H3453" s="74">
        <v>209.56</v>
      </c>
      <c r="I3453" s="81">
        <f t="shared" si="265"/>
        <v>3.5002505428428261</v>
      </c>
      <c r="J3453" s="74">
        <f t="shared" si="266"/>
        <v>217.23</v>
      </c>
      <c r="K3453" s="74">
        <f t="shared" si="267"/>
        <v>217.23</v>
      </c>
      <c r="L3453" s="74">
        <f t="shared" si="268"/>
        <v>196.89</v>
      </c>
      <c r="M3453" s="74">
        <f t="shared" si="269"/>
        <v>209.56</v>
      </c>
      <c r="N3453" s="74"/>
    </row>
    <row r="3454" spans="1:14" x14ac:dyDescent="0.25">
      <c r="A3454">
        <v>3439</v>
      </c>
      <c r="B3454" s="225">
        <v>36501</v>
      </c>
      <c r="C3454" s="74">
        <v>51.06</v>
      </c>
      <c r="D3454" s="74">
        <v>64.5</v>
      </c>
      <c r="E3454" s="74">
        <v>51</v>
      </c>
      <c r="F3454" s="74">
        <v>60.06</v>
      </c>
      <c r="G3454" s="75">
        <v>5737000</v>
      </c>
      <c r="H3454" s="74">
        <v>210.22</v>
      </c>
      <c r="I3454" s="81">
        <f t="shared" si="265"/>
        <v>3.5001665001664999</v>
      </c>
      <c r="J3454" s="74">
        <f t="shared" si="266"/>
        <v>178.72</v>
      </c>
      <c r="K3454" s="74">
        <f t="shared" si="267"/>
        <v>225.76</v>
      </c>
      <c r="L3454" s="74">
        <f t="shared" si="268"/>
        <v>178.51</v>
      </c>
      <c r="M3454" s="74">
        <f t="shared" si="269"/>
        <v>210.22</v>
      </c>
      <c r="N3454" s="74"/>
    </row>
    <row r="3455" spans="1:14" x14ac:dyDescent="0.25">
      <c r="A3455">
        <v>3440</v>
      </c>
      <c r="B3455" s="225">
        <v>36500</v>
      </c>
      <c r="C3455" s="74">
        <v>48.56</v>
      </c>
      <c r="D3455" s="74">
        <v>49.06</v>
      </c>
      <c r="E3455" s="74">
        <v>46.44</v>
      </c>
      <c r="F3455" s="74">
        <v>48.56</v>
      </c>
      <c r="G3455" s="75">
        <v>530400</v>
      </c>
      <c r="H3455" s="74">
        <v>169.97</v>
      </c>
      <c r="I3455" s="81">
        <f t="shared" si="265"/>
        <v>3.5002059308072484</v>
      </c>
      <c r="J3455" s="74">
        <f t="shared" si="266"/>
        <v>169.97</v>
      </c>
      <c r="K3455" s="74">
        <f t="shared" si="267"/>
        <v>171.72</v>
      </c>
      <c r="L3455" s="74">
        <f t="shared" si="268"/>
        <v>162.55000000000001</v>
      </c>
      <c r="M3455" s="74">
        <f t="shared" si="269"/>
        <v>169.97</v>
      </c>
      <c r="N3455" s="74"/>
    </row>
    <row r="3456" spans="1:14" x14ac:dyDescent="0.25">
      <c r="A3456">
        <v>3441</v>
      </c>
      <c r="B3456" s="225">
        <v>36497</v>
      </c>
      <c r="C3456" s="74">
        <v>46.75</v>
      </c>
      <c r="D3456" s="74">
        <v>48.87</v>
      </c>
      <c r="E3456" s="74">
        <v>45.87</v>
      </c>
      <c r="F3456" s="74">
        <v>47.56</v>
      </c>
      <c r="G3456" s="75">
        <v>1288100</v>
      </c>
      <c r="H3456" s="74">
        <v>166.47</v>
      </c>
      <c r="I3456" s="81">
        <f t="shared" si="265"/>
        <v>3.5002102607232968</v>
      </c>
      <c r="J3456" s="74">
        <f t="shared" si="266"/>
        <v>163.63</v>
      </c>
      <c r="K3456" s="74">
        <f t="shared" si="267"/>
        <v>171.06</v>
      </c>
      <c r="L3456" s="74">
        <f t="shared" si="268"/>
        <v>160.55000000000001</v>
      </c>
      <c r="M3456" s="74">
        <f t="shared" si="269"/>
        <v>166.47</v>
      </c>
      <c r="N3456" s="74"/>
    </row>
    <row r="3457" spans="1:14" x14ac:dyDescent="0.25">
      <c r="A3457">
        <v>3442</v>
      </c>
      <c r="B3457" s="225">
        <v>36496</v>
      </c>
      <c r="C3457" s="74">
        <v>44.37</v>
      </c>
      <c r="D3457" s="74">
        <v>45.31</v>
      </c>
      <c r="E3457" s="74">
        <v>44</v>
      </c>
      <c r="F3457" s="74">
        <v>45.25</v>
      </c>
      <c r="G3457" s="75">
        <v>403500</v>
      </c>
      <c r="H3457" s="74">
        <v>158.37</v>
      </c>
      <c r="I3457" s="81">
        <f t="shared" si="265"/>
        <v>3.4998895027624308</v>
      </c>
      <c r="J3457" s="74">
        <f t="shared" si="266"/>
        <v>155.29</v>
      </c>
      <c r="K3457" s="74">
        <f t="shared" si="267"/>
        <v>158.58000000000001</v>
      </c>
      <c r="L3457" s="74">
        <f t="shared" si="268"/>
        <v>154</v>
      </c>
      <c r="M3457" s="74">
        <f t="shared" si="269"/>
        <v>158.37</v>
      </c>
      <c r="N3457" s="74"/>
    </row>
    <row r="3458" spans="1:14" x14ac:dyDescent="0.25">
      <c r="A3458">
        <v>3443</v>
      </c>
      <c r="B3458" s="225">
        <v>36495</v>
      </c>
      <c r="C3458" s="74">
        <v>43.94</v>
      </c>
      <c r="D3458" s="74">
        <v>45.5</v>
      </c>
      <c r="E3458" s="74">
        <v>43.06</v>
      </c>
      <c r="F3458" s="74">
        <v>43.69</v>
      </c>
      <c r="G3458" s="75">
        <v>738800</v>
      </c>
      <c r="H3458" s="74">
        <v>152.9</v>
      </c>
      <c r="I3458" s="81">
        <f t="shared" si="265"/>
        <v>3.4996566720073248</v>
      </c>
      <c r="J3458" s="74">
        <f t="shared" si="266"/>
        <v>153.77000000000001</v>
      </c>
      <c r="K3458" s="74">
        <f t="shared" si="267"/>
        <v>159.22999999999999</v>
      </c>
      <c r="L3458" s="74">
        <f t="shared" si="268"/>
        <v>150.69999999999999</v>
      </c>
      <c r="M3458" s="74">
        <f t="shared" si="269"/>
        <v>152.9</v>
      </c>
      <c r="N3458" s="74"/>
    </row>
    <row r="3459" spans="1:14" x14ac:dyDescent="0.25">
      <c r="A3459">
        <v>3444</v>
      </c>
      <c r="B3459" s="225">
        <v>36494</v>
      </c>
      <c r="C3459" s="74">
        <v>45.25</v>
      </c>
      <c r="D3459" s="74">
        <v>46.87</v>
      </c>
      <c r="E3459" s="74">
        <v>43.44</v>
      </c>
      <c r="F3459" s="74">
        <v>43.94</v>
      </c>
      <c r="G3459" s="75">
        <v>940500</v>
      </c>
      <c r="H3459" s="74">
        <v>153.78</v>
      </c>
      <c r="I3459" s="81">
        <f t="shared" si="265"/>
        <v>3.4997724169321804</v>
      </c>
      <c r="J3459" s="74">
        <f t="shared" si="266"/>
        <v>158.36000000000001</v>
      </c>
      <c r="K3459" s="74">
        <f t="shared" si="267"/>
        <v>164.03</v>
      </c>
      <c r="L3459" s="74">
        <f t="shared" si="268"/>
        <v>152.03</v>
      </c>
      <c r="M3459" s="74">
        <f t="shared" si="269"/>
        <v>153.78</v>
      </c>
      <c r="N3459" s="74"/>
    </row>
    <row r="3460" spans="1:14" x14ac:dyDescent="0.25">
      <c r="A3460">
        <v>3445</v>
      </c>
      <c r="B3460" s="225">
        <v>36493</v>
      </c>
      <c r="C3460" s="74">
        <v>47.87</v>
      </c>
      <c r="D3460" s="74">
        <v>47.94</v>
      </c>
      <c r="E3460" s="74">
        <v>45.5</v>
      </c>
      <c r="F3460" s="74">
        <v>45.69</v>
      </c>
      <c r="G3460" s="75">
        <v>730800</v>
      </c>
      <c r="H3460" s="74">
        <v>159.9</v>
      </c>
      <c r="I3460" s="81">
        <f t="shared" si="265"/>
        <v>3.4996717005909392</v>
      </c>
      <c r="J3460" s="74">
        <f t="shared" si="266"/>
        <v>167.53</v>
      </c>
      <c r="K3460" s="74">
        <f t="shared" si="267"/>
        <v>167.77</v>
      </c>
      <c r="L3460" s="74">
        <f t="shared" si="268"/>
        <v>159.24</v>
      </c>
      <c r="M3460" s="74">
        <f t="shared" si="269"/>
        <v>159.9</v>
      </c>
      <c r="N3460" s="74"/>
    </row>
    <row r="3461" spans="1:14" x14ac:dyDescent="0.25">
      <c r="A3461">
        <v>3446</v>
      </c>
      <c r="B3461" s="225">
        <v>36490</v>
      </c>
      <c r="C3461" s="74">
        <v>48.31</v>
      </c>
      <c r="D3461" s="74">
        <v>50.12</v>
      </c>
      <c r="E3461" s="74">
        <v>47.37</v>
      </c>
      <c r="F3461" s="74">
        <v>47.94</v>
      </c>
      <c r="G3461" s="75">
        <v>485100</v>
      </c>
      <c r="H3461" s="74">
        <v>167.78</v>
      </c>
      <c r="I3461" s="81">
        <f t="shared" si="265"/>
        <v>3.4997914059240718</v>
      </c>
      <c r="J3461" s="74">
        <f t="shared" si="266"/>
        <v>169.07</v>
      </c>
      <c r="K3461" s="74">
        <f t="shared" si="267"/>
        <v>175.41</v>
      </c>
      <c r="L3461" s="74">
        <f t="shared" si="268"/>
        <v>165.79</v>
      </c>
      <c r="M3461" s="74">
        <f t="shared" si="269"/>
        <v>167.78</v>
      </c>
      <c r="N3461" s="74"/>
    </row>
    <row r="3462" spans="1:14" x14ac:dyDescent="0.25">
      <c r="A3462">
        <v>3447</v>
      </c>
      <c r="B3462" s="225">
        <v>36488</v>
      </c>
      <c r="C3462" s="74">
        <v>45.62</v>
      </c>
      <c r="D3462" s="74">
        <v>49</v>
      </c>
      <c r="E3462" s="74">
        <v>44.62</v>
      </c>
      <c r="F3462" s="74">
        <v>48.06</v>
      </c>
      <c r="G3462" s="75">
        <v>1333800</v>
      </c>
      <c r="H3462" s="74">
        <v>168.22</v>
      </c>
      <c r="I3462" s="81">
        <f t="shared" si="265"/>
        <v>3.5002080732417808</v>
      </c>
      <c r="J3462" s="74">
        <f t="shared" si="266"/>
        <v>159.68</v>
      </c>
      <c r="K3462" s="74">
        <f t="shared" si="267"/>
        <v>171.51</v>
      </c>
      <c r="L3462" s="74">
        <f t="shared" si="268"/>
        <v>156.18</v>
      </c>
      <c r="M3462" s="74">
        <f t="shared" si="269"/>
        <v>168.22</v>
      </c>
      <c r="N3462" s="74"/>
    </row>
    <row r="3463" spans="1:14" x14ac:dyDescent="0.25">
      <c r="A3463">
        <v>3448</v>
      </c>
      <c r="B3463" s="225">
        <v>36487</v>
      </c>
      <c r="C3463" s="74">
        <v>49.5</v>
      </c>
      <c r="D3463" s="74">
        <v>49.75</v>
      </c>
      <c r="E3463" s="74">
        <v>44.62</v>
      </c>
      <c r="F3463" s="74">
        <v>45.19</v>
      </c>
      <c r="G3463" s="75">
        <v>1540800</v>
      </c>
      <c r="H3463" s="74">
        <v>158.15</v>
      </c>
      <c r="I3463" s="81">
        <f t="shared" si="265"/>
        <v>3.4996680681566721</v>
      </c>
      <c r="J3463" s="74">
        <f t="shared" si="266"/>
        <v>173.23</v>
      </c>
      <c r="K3463" s="74">
        <f t="shared" si="267"/>
        <v>174.11</v>
      </c>
      <c r="L3463" s="74">
        <f t="shared" si="268"/>
        <v>156.16</v>
      </c>
      <c r="M3463" s="74">
        <f t="shared" si="269"/>
        <v>158.15</v>
      </c>
      <c r="N3463" s="74"/>
    </row>
    <row r="3464" spans="1:14" x14ac:dyDescent="0.25">
      <c r="A3464">
        <v>3449</v>
      </c>
      <c r="B3464" s="225">
        <v>36486</v>
      </c>
      <c r="C3464" s="74">
        <v>52.87</v>
      </c>
      <c r="D3464" s="74">
        <v>53</v>
      </c>
      <c r="E3464" s="74">
        <v>46</v>
      </c>
      <c r="F3464" s="74">
        <v>50.25</v>
      </c>
      <c r="G3464" s="75">
        <v>2048500</v>
      </c>
      <c r="H3464" s="74">
        <v>175.87</v>
      </c>
      <c r="I3464" s="81">
        <f t="shared" si="265"/>
        <v>3.4999004975124377</v>
      </c>
      <c r="J3464" s="74">
        <f t="shared" si="266"/>
        <v>185.04</v>
      </c>
      <c r="K3464" s="74">
        <f t="shared" si="267"/>
        <v>185.49</v>
      </c>
      <c r="L3464" s="74">
        <f t="shared" si="268"/>
        <v>161</v>
      </c>
      <c r="M3464" s="74">
        <f t="shared" si="269"/>
        <v>175.87</v>
      </c>
      <c r="N3464" s="74"/>
    </row>
    <row r="3465" spans="1:14" x14ac:dyDescent="0.25">
      <c r="A3465">
        <v>3450</v>
      </c>
      <c r="B3465" s="225">
        <v>36483</v>
      </c>
      <c r="C3465" s="74">
        <v>50</v>
      </c>
      <c r="D3465" s="74">
        <v>54.25</v>
      </c>
      <c r="E3465" s="74">
        <v>49.12</v>
      </c>
      <c r="F3465" s="74">
        <v>53.37</v>
      </c>
      <c r="G3465" s="75">
        <v>1191500</v>
      </c>
      <c r="H3465" s="74">
        <v>186.81</v>
      </c>
      <c r="I3465" s="81">
        <f t="shared" si="265"/>
        <v>3.5002810567734683</v>
      </c>
      <c r="J3465" s="74">
        <f t="shared" si="266"/>
        <v>175.01</v>
      </c>
      <c r="K3465" s="74">
        <f t="shared" si="267"/>
        <v>189.89</v>
      </c>
      <c r="L3465" s="74">
        <f t="shared" si="268"/>
        <v>171.93</v>
      </c>
      <c r="M3465" s="74">
        <f t="shared" si="269"/>
        <v>186.81</v>
      </c>
      <c r="N3465" s="74"/>
    </row>
    <row r="3466" spans="1:14" x14ac:dyDescent="0.25">
      <c r="A3466">
        <v>3451</v>
      </c>
      <c r="B3466" s="225">
        <v>36482</v>
      </c>
      <c r="C3466" s="74">
        <v>51</v>
      </c>
      <c r="D3466" s="74">
        <v>51.25</v>
      </c>
      <c r="E3466" s="74">
        <v>47</v>
      </c>
      <c r="F3466" s="74">
        <v>49.56</v>
      </c>
      <c r="G3466" s="75">
        <v>2029200</v>
      </c>
      <c r="H3466" s="74">
        <v>173.47</v>
      </c>
      <c r="I3466" s="81">
        <f t="shared" si="265"/>
        <v>3.5002017756255044</v>
      </c>
      <c r="J3466" s="74">
        <f t="shared" si="266"/>
        <v>178.51</v>
      </c>
      <c r="K3466" s="74">
        <f t="shared" si="267"/>
        <v>179.39</v>
      </c>
      <c r="L3466" s="74">
        <f t="shared" si="268"/>
        <v>164.51</v>
      </c>
      <c r="M3466" s="74">
        <f t="shared" si="269"/>
        <v>173.47</v>
      </c>
      <c r="N3466" s="74"/>
    </row>
    <row r="3467" spans="1:14" x14ac:dyDescent="0.25">
      <c r="A3467">
        <v>3452</v>
      </c>
      <c r="B3467" s="225">
        <v>36481</v>
      </c>
      <c r="C3467" s="74">
        <v>53.31</v>
      </c>
      <c r="D3467" s="74">
        <v>53.44</v>
      </c>
      <c r="E3467" s="74">
        <v>50.5</v>
      </c>
      <c r="F3467" s="74">
        <v>52</v>
      </c>
      <c r="G3467" s="75">
        <v>933000</v>
      </c>
      <c r="H3467" s="74">
        <v>182</v>
      </c>
      <c r="I3467" s="81">
        <f t="shared" si="265"/>
        <v>3.5</v>
      </c>
      <c r="J3467" s="74">
        <f t="shared" si="266"/>
        <v>186.59</v>
      </c>
      <c r="K3467" s="74">
        <f t="shared" si="267"/>
        <v>187.04</v>
      </c>
      <c r="L3467" s="74">
        <f t="shared" si="268"/>
        <v>176.75</v>
      </c>
      <c r="M3467" s="74">
        <f t="shared" si="269"/>
        <v>182</v>
      </c>
      <c r="N3467" s="74"/>
    </row>
    <row r="3468" spans="1:14" x14ac:dyDescent="0.25">
      <c r="A3468">
        <v>3453</v>
      </c>
      <c r="B3468" s="225">
        <v>36480</v>
      </c>
      <c r="C3468" s="74">
        <v>51.75</v>
      </c>
      <c r="D3468" s="74">
        <v>54.5</v>
      </c>
      <c r="E3468" s="74">
        <v>50.25</v>
      </c>
      <c r="F3468" s="74">
        <v>53.06</v>
      </c>
      <c r="G3468" s="75">
        <v>1219900</v>
      </c>
      <c r="H3468" s="74">
        <v>185.72</v>
      </c>
      <c r="I3468" s="81">
        <f t="shared" si="265"/>
        <v>3.5001884658876743</v>
      </c>
      <c r="J3468" s="74">
        <f t="shared" si="266"/>
        <v>181.13</v>
      </c>
      <c r="K3468" s="74">
        <f t="shared" si="267"/>
        <v>190.76</v>
      </c>
      <c r="L3468" s="74">
        <f t="shared" si="268"/>
        <v>175.88</v>
      </c>
      <c r="M3468" s="74">
        <f t="shared" si="269"/>
        <v>185.72</v>
      </c>
      <c r="N3468" s="74"/>
    </row>
    <row r="3469" spans="1:14" x14ac:dyDescent="0.25">
      <c r="A3469">
        <v>3454</v>
      </c>
      <c r="B3469" s="225">
        <v>36479</v>
      </c>
      <c r="C3469" s="74">
        <v>49.37</v>
      </c>
      <c r="D3469" s="74">
        <v>53.87</v>
      </c>
      <c r="E3469" s="74">
        <v>49.25</v>
      </c>
      <c r="F3469" s="74">
        <v>51</v>
      </c>
      <c r="G3469" s="75">
        <v>1525900</v>
      </c>
      <c r="H3469" s="74">
        <v>178.5</v>
      </c>
      <c r="I3469" s="81">
        <f t="shared" si="265"/>
        <v>3.5</v>
      </c>
      <c r="J3469" s="74">
        <f t="shared" si="266"/>
        <v>172.8</v>
      </c>
      <c r="K3469" s="74">
        <f t="shared" si="267"/>
        <v>188.55</v>
      </c>
      <c r="L3469" s="74">
        <f t="shared" si="268"/>
        <v>172.38</v>
      </c>
      <c r="M3469" s="74">
        <f t="shared" si="269"/>
        <v>178.5</v>
      </c>
      <c r="N3469" s="74"/>
    </row>
    <row r="3470" spans="1:14" x14ac:dyDescent="0.25">
      <c r="A3470">
        <v>3455</v>
      </c>
      <c r="B3470" s="225">
        <v>36476</v>
      </c>
      <c r="C3470" s="74">
        <v>49.69</v>
      </c>
      <c r="D3470" s="74">
        <v>51.62</v>
      </c>
      <c r="E3470" s="74">
        <v>46.37</v>
      </c>
      <c r="F3470" s="74">
        <v>48.81</v>
      </c>
      <c r="G3470" s="75">
        <v>2552600</v>
      </c>
      <c r="H3470" s="74">
        <v>170.84</v>
      </c>
      <c r="I3470" s="81">
        <f t="shared" si="265"/>
        <v>3.500102438024995</v>
      </c>
      <c r="J3470" s="74">
        <f t="shared" si="266"/>
        <v>173.92</v>
      </c>
      <c r="K3470" s="74">
        <f t="shared" si="267"/>
        <v>180.68</v>
      </c>
      <c r="L3470" s="74">
        <f t="shared" si="268"/>
        <v>162.30000000000001</v>
      </c>
      <c r="M3470" s="74">
        <f t="shared" si="269"/>
        <v>170.84</v>
      </c>
      <c r="N3470" s="74"/>
    </row>
    <row r="3471" spans="1:14" x14ac:dyDescent="0.25">
      <c r="A3471">
        <v>3456</v>
      </c>
      <c r="B3471" s="225">
        <v>36475</v>
      </c>
      <c r="C3471" s="74">
        <v>43.91</v>
      </c>
      <c r="D3471" s="74">
        <v>50.12</v>
      </c>
      <c r="E3471" s="74">
        <v>43.25</v>
      </c>
      <c r="F3471" s="74">
        <v>49.44</v>
      </c>
      <c r="G3471" s="75">
        <v>1470000</v>
      </c>
      <c r="H3471" s="74">
        <v>173.03</v>
      </c>
      <c r="I3471" s="81">
        <f t="shared" si="265"/>
        <v>3.4997977346278319</v>
      </c>
      <c r="J3471" s="74">
        <f t="shared" si="266"/>
        <v>153.68</v>
      </c>
      <c r="K3471" s="74">
        <f t="shared" si="267"/>
        <v>175.41</v>
      </c>
      <c r="L3471" s="74">
        <f t="shared" si="268"/>
        <v>151.37</v>
      </c>
      <c r="M3471" s="74">
        <f t="shared" si="269"/>
        <v>173.03</v>
      </c>
      <c r="N3471" s="74"/>
    </row>
    <row r="3472" spans="1:14" x14ac:dyDescent="0.25">
      <c r="A3472">
        <v>3457</v>
      </c>
      <c r="B3472" s="225">
        <v>36474</v>
      </c>
      <c r="C3472" s="74">
        <v>43.06</v>
      </c>
      <c r="D3472" s="74">
        <v>45.87</v>
      </c>
      <c r="E3472" s="74">
        <v>42.25</v>
      </c>
      <c r="F3472" s="74">
        <v>43.5</v>
      </c>
      <c r="G3472" s="75">
        <v>1209500</v>
      </c>
      <c r="H3472" s="74">
        <v>152.25</v>
      </c>
      <c r="I3472" s="81">
        <f t="shared" si="265"/>
        <v>3.5</v>
      </c>
      <c r="J3472" s="74">
        <f t="shared" si="266"/>
        <v>150.71</v>
      </c>
      <c r="K3472" s="74">
        <f t="shared" si="267"/>
        <v>160.55000000000001</v>
      </c>
      <c r="L3472" s="74">
        <f t="shared" si="268"/>
        <v>147.88</v>
      </c>
      <c r="M3472" s="74">
        <f t="shared" si="269"/>
        <v>152.25</v>
      </c>
      <c r="N3472" s="74"/>
    </row>
    <row r="3473" spans="1:14" x14ac:dyDescent="0.25">
      <c r="A3473">
        <v>3458</v>
      </c>
      <c r="B3473" s="225">
        <v>36473</v>
      </c>
      <c r="C3473" s="74">
        <v>45.25</v>
      </c>
      <c r="D3473" s="74">
        <v>45.5</v>
      </c>
      <c r="E3473" s="74">
        <v>41.87</v>
      </c>
      <c r="F3473" s="74">
        <v>43.81</v>
      </c>
      <c r="G3473" s="75">
        <v>807100</v>
      </c>
      <c r="H3473" s="74">
        <v>153.34</v>
      </c>
      <c r="I3473" s="81">
        <f t="shared" ref="I3473:I3536" si="270">H3473/F3473</f>
        <v>3.5001141291942477</v>
      </c>
      <c r="J3473" s="74">
        <f t="shared" ref="J3473:J3536" si="271">ROUND($I3473*C3473,2)</f>
        <v>158.38</v>
      </c>
      <c r="K3473" s="74">
        <f t="shared" ref="K3473:K3536" si="272">ROUND($I3473*D3473,2)</f>
        <v>159.26</v>
      </c>
      <c r="L3473" s="74">
        <f t="shared" ref="L3473:L3536" si="273">ROUND($I3473*E3473,2)</f>
        <v>146.55000000000001</v>
      </c>
      <c r="M3473" s="74">
        <f t="shared" ref="M3473:M3536" si="274">ROUND($I3473*F3473,2)</f>
        <v>153.34</v>
      </c>
      <c r="N3473" s="74"/>
    </row>
    <row r="3474" spans="1:14" x14ac:dyDescent="0.25">
      <c r="A3474">
        <v>3459</v>
      </c>
      <c r="B3474" s="225">
        <v>36472</v>
      </c>
      <c r="C3474" s="74">
        <v>44</v>
      </c>
      <c r="D3474" s="74">
        <v>45.25</v>
      </c>
      <c r="E3474" s="74">
        <v>43.12</v>
      </c>
      <c r="F3474" s="74">
        <v>44.69</v>
      </c>
      <c r="G3474" s="75">
        <v>850900</v>
      </c>
      <c r="H3474" s="74">
        <v>156.4</v>
      </c>
      <c r="I3474" s="81">
        <f t="shared" si="270"/>
        <v>3.4996643544417099</v>
      </c>
      <c r="J3474" s="74">
        <f t="shared" si="271"/>
        <v>153.99</v>
      </c>
      <c r="K3474" s="74">
        <f t="shared" si="272"/>
        <v>158.36000000000001</v>
      </c>
      <c r="L3474" s="74">
        <f t="shared" si="273"/>
        <v>150.91</v>
      </c>
      <c r="M3474" s="74">
        <f t="shared" si="274"/>
        <v>156.4</v>
      </c>
      <c r="N3474" s="74"/>
    </row>
    <row r="3475" spans="1:14" x14ac:dyDescent="0.25">
      <c r="A3475">
        <v>3460</v>
      </c>
      <c r="B3475" s="225">
        <v>36469</v>
      </c>
      <c r="C3475" s="74">
        <v>46.44</v>
      </c>
      <c r="D3475" s="74">
        <v>47.12</v>
      </c>
      <c r="E3475" s="74">
        <v>43</v>
      </c>
      <c r="F3475" s="74">
        <v>43.75</v>
      </c>
      <c r="G3475" s="75">
        <v>2335100</v>
      </c>
      <c r="H3475" s="74">
        <v>153.12</v>
      </c>
      <c r="I3475" s="81">
        <f t="shared" si="270"/>
        <v>3.4998857142857145</v>
      </c>
      <c r="J3475" s="74">
        <f t="shared" si="271"/>
        <v>162.53</v>
      </c>
      <c r="K3475" s="74">
        <f t="shared" si="272"/>
        <v>164.91</v>
      </c>
      <c r="L3475" s="74">
        <f t="shared" si="273"/>
        <v>150.5</v>
      </c>
      <c r="M3475" s="74">
        <f t="shared" si="274"/>
        <v>153.12</v>
      </c>
      <c r="N3475" s="74"/>
    </row>
    <row r="3476" spans="1:14" x14ac:dyDescent="0.25">
      <c r="A3476">
        <v>3461</v>
      </c>
      <c r="B3476" s="225">
        <v>36468</v>
      </c>
      <c r="C3476" s="74">
        <v>39.69</v>
      </c>
      <c r="D3476" s="74">
        <v>45.87</v>
      </c>
      <c r="E3476" s="74">
        <v>39.619999999999997</v>
      </c>
      <c r="F3476" s="74">
        <v>45.62</v>
      </c>
      <c r="G3476" s="75">
        <v>5232700</v>
      </c>
      <c r="H3476" s="74">
        <v>159.69</v>
      </c>
      <c r="I3476" s="81">
        <f t="shared" si="270"/>
        <v>3.5004384042086807</v>
      </c>
      <c r="J3476" s="74">
        <f t="shared" si="271"/>
        <v>138.93</v>
      </c>
      <c r="K3476" s="74">
        <f t="shared" si="272"/>
        <v>160.57</v>
      </c>
      <c r="L3476" s="74">
        <f t="shared" si="273"/>
        <v>138.69</v>
      </c>
      <c r="M3476" s="74">
        <f t="shared" si="274"/>
        <v>159.69</v>
      </c>
      <c r="N3476" s="74"/>
    </row>
    <row r="3477" spans="1:14" x14ac:dyDescent="0.25">
      <c r="A3477">
        <v>3462</v>
      </c>
      <c r="B3477" s="225">
        <v>36467</v>
      </c>
      <c r="C3477" s="74">
        <v>37.94</v>
      </c>
      <c r="D3477" s="74">
        <v>41.19</v>
      </c>
      <c r="E3477" s="74">
        <v>37.700000000000003</v>
      </c>
      <c r="F3477" s="74">
        <v>40</v>
      </c>
      <c r="G3477" s="75">
        <v>5548200</v>
      </c>
      <c r="H3477" s="74">
        <v>140</v>
      </c>
      <c r="I3477" s="81">
        <f t="shared" si="270"/>
        <v>3.5</v>
      </c>
      <c r="J3477" s="74">
        <f t="shared" si="271"/>
        <v>132.79</v>
      </c>
      <c r="K3477" s="74">
        <f t="shared" si="272"/>
        <v>144.16999999999999</v>
      </c>
      <c r="L3477" s="74">
        <f t="shared" si="273"/>
        <v>131.94999999999999</v>
      </c>
      <c r="M3477" s="74">
        <f t="shared" si="274"/>
        <v>140</v>
      </c>
      <c r="N3477" s="74"/>
    </row>
    <row r="3478" spans="1:14" x14ac:dyDescent="0.25">
      <c r="A3478">
        <v>3463</v>
      </c>
      <c r="B3478" s="225">
        <v>36466</v>
      </c>
      <c r="C3478" s="74">
        <v>34.56</v>
      </c>
      <c r="D3478" s="74">
        <v>35.119999999999997</v>
      </c>
      <c r="E3478" s="74">
        <v>33.5</v>
      </c>
      <c r="F3478" s="74">
        <v>34.25</v>
      </c>
      <c r="G3478" s="75">
        <v>1003900</v>
      </c>
      <c r="H3478" s="74">
        <v>119.87</v>
      </c>
      <c r="I3478" s="81">
        <f t="shared" si="270"/>
        <v>3.4998540145985402</v>
      </c>
      <c r="J3478" s="74">
        <f t="shared" si="271"/>
        <v>120.95</v>
      </c>
      <c r="K3478" s="74">
        <f t="shared" si="272"/>
        <v>122.91</v>
      </c>
      <c r="L3478" s="74">
        <f t="shared" si="273"/>
        <v>117.25</v>
      </c>
      <c r="M3478" s="74">
        <f t="shared" si="274"/>
        <v>119.87</v>
      </c>
      <c r="N3478" s="74"/>
    </row>
    <row r="3479" spans="1:14" x14ac:dyDescent="0.25">
      <c r="A3479">
        <v>3464</v>
      </c>
      <c r="B3479" s="225">
        <v>36465</v>
      </c>
      <c r="C3479" s="74">
        <v>35.47</v>
      </c>
      <c r="D3479" s="74">
        <v>36</v>
      </c>
      <c r="E3479" s="74">
        <v>34.25</v>
      </c>
      <c r="F3479" s="74">
        <v>34.56</v>
      </c>
      <c r="G3479" s="75">
        <v>621800</v>
      </c>
      <c r="H3479" s="74">
        <v>120.97</v>
      </c>
      <c r="I3479" s="81">
        <f t="shared" si="270"/>
        <v>3.5002893518518516</v>
      </c>
      <c r="J3479" s="74">
        <f t="shared" si="271"/>
        <v>124.16</v>
      </c>
      <c r="K3479" s="74">
        <f t="shared" si="272"/>
        <v>126.01</v>
      </c>
      <c r="L3479" s="74">
        <f t="shared" si="273"/>
        <v>119.88</v>
      </c>
      <c r="M3479" s="74">
        <f t="shared" si="274"/>
        <v>120.97</v>
      </c>
      <c r="N3479" s="74"/>
    </row>
    <row r="3480" spans="1:14" x14ac:dyDescent="0.25">
      <c r="A3480">
        <v>3465</v>
      </c>
      <c r="B3480" s="225">
        <v>36462</v>
      </c>
      <c r="C3480" s="74">
        <v>33.69</v>
      </c>
      <c r="D3480" s="74">
        <v>35.5</v>
      </c>
      <c r="E3480" s="74">
        <v>33.619999999999997</v>
      </c>
      <c r="F3480" s="74">
        <v>35.25</v>
      </c>
      <c r="G3480" s="75">
        <v>1175900</v>
      </c>
      <c r="H3480" s="74">
        <v>123.37</v>
      </c>
      <c r="I3480" s="81">
        <f t="shared" si="270"/>
        <v>3.499858156028369</v>
      </c>
      <c r="J3480" s="74">
        <f t="shared" si="271"/>
        <v>117.91</v>
      </c>
      <c r="K3480" s="74">
        <f t="shared" si="272"/>
        <v>124.24</v>
      </c>
      <c r="L3480" s="74">
        <f t="shared" si="273"/>
        <v>117.67</v>
      </c>
      <c r="M3480" s="74">
        <f t="shared" si="274"/>
        <v>123.37</v>
      </c>
      <c r="N3480" s="74"/>
    </row>
    <row r="3481" spans="1:14" x14ac:dyDescent="0.25">
      <c r="A3481">
        <v>3466</v>
      </c>
      <c r="B3481" s="225">
        <v>36461</v>
      </c>
      <c r="C3481" s="74">
        <v>34.31</v>
      </c>
      <c r="D3481" s="74">
        <v>34.69</v>
      </c>
      <c r="E3481" s="74">
        <v>33.06</v>
      </c>
      <c r="F3481" s="74">
        <v>33.19</v>
      </c>
      <c r="G3481" s="75">
        <v>497600</v>
      </c>
      <c r="H3481" s="74">
        <v>116.15</v>
      </c>
      <c r="I3481" s="81">
        <f t="shared" si="270"/>
        <v>3.4995480566435679</v>
      </c>
      <c r="J3481" s="74">
        <f t="shared" si="271"/>
        <v>120.07</v>
      </c>
      <c r="K3481" s="74">
        <f t="shared" si="272"/>
        <v>121.4</v>
      </c>
      <c r="L3481" s="74">
        <f t="shared" si="273"/>
        <v>115.7</v>
      </c>
      <c r="M3481" s="74">
        <f t="shared" si="274"/>
        <v>116.15</v>
      </c>
      <c r="N3481" s="74"/>
    </row>
    <row r="3482" spans="1:14" x14ac:dyDescent="0.25">
      <c r="A3482">
        <v>3467</v>
      </c>
      <c r="B3482" s="225">
        <v>36460</v>
      </c>
      <c r="C3482" s="74">
        <v>33.119999999999997</v>
      </c>
      <c r="D3482" s="74">
        <v>34.19</v>
      </c>
      <c r="E3482" s="74">
        <v>32.869999999999997</v>
      </c>
      <c r="F3482" s="74">
        <v>33.56</v>
      </c>
      <c r="G3482" s="75">
        <v>564600</v>
      </c>
      <c r="H3482" s="74">
        <v>117.47</v>
      </c>
      <c r="I3482" s="81">
        <f t="shared" si="270"/>
        <v>3.5002979737783071</v>
      </c>
      <c r="J3482" s="74">
        <f t="shared" si="271"/>
        <v>115.93</v>
      </c>
      <c r="K3482" s="74">
        <f t="shared" si="272"/>
        <v>119.68</v>
      </c>
      <c r="L3482" s="74">
        <f t="shared" si="273"/>
        <v>115.05</v>
      </c>
      <c r="M3482" s="74">
        <f t="shared" si="274"/>
        <v>117.47</v>
      </c>
      <c r="N3482" s="74"/>
    </row>
    <row r="3483" spans="1:14" x14ac:dyDescent="0.25">
      <c r="A3483">
        <v>3468</v>
      </c>
      <c r="B3483" s="225">
        <v>36459</v>
      </c>
      <c r="C3483" s="74">
        <v>33.94</v>
      </c>
      <c r="D3483" s="74">
        <v>34.869999999999997</v>
      </c>
      <c r="E3483" s="74">
        <v>32.619999999999997</v>
      </c>
      <c r="F3483" s="74">
        <v>32.81</v>
      </c>
      <c r="G3483" s="75">
        <v>757600</v>
      </c>
      <c r="H3483" s="74">
        <v>114.84</v>
      </c>
      <c r="I3483" s="81">
        <f t="shared" si="270"/>
        <v>3.5001523925632427</v>
      </c>
      <c r="J3483" s="74">
        <f t="shared" si="271"/>
        <v>118.8</v>
      </c>
      <c r="K3483" s="74">
        <f t="shared" si="272"/>
        <v>122.05</v>
      </c>
      <c r="L3483" s="74">
        <f t="shared" si="273"/>
        <v>114.17</v>
      </c>
      <c r="M3483" s="74">
        <f t="shared" si="274"/>
        <v>114.84</v>
      </c>
      <c r="N3483" s="74"/>
    </row>
    <row r="3484" spans="1:14" x14ac:dyDescent="0.25">
      <c r="A3484">
        <v>3469</v>
      </c>
      <c r="B3484" s="225">
        <v>36458</v>
      </c>
      <c r="C3484" s="74">
        <v>34.369999999999997</v>
      </c>
      <c r="D3484" s="74">
        <v>34.56</v>
      </c>
      <c r="E3484" s="74">
        <v>33</v>
      </c>
      <c r="F3484" s="74">
        <v>33.69</v>
      </c>
      <c r="G3484" s="75">
        <v>832900</v>
      </c>
      <c r="H3484" s="74">
        <v>117.9</v>
      </c>
      <c r="I3484" s="81">
        <f t="shared" si="270"/>
        <v>3.4995547640249338</v>
      </c>
      <c r="J3484" s="74">
        <f t="shared" si="271"/>
        <v>120.28</v>
      </c>
      <c r="K3484" s="74">
        <f t="shared" si="272"/>
        <v>120.94</v>
      </c>
      <c r="L3484" s="74">
        <f t="shared" si="273"/>
        <v>115.49</v>
      </c>
      <c r="M3484" s="74">
        <f t="shared" si="274"/>
        <v>117.9</v>
      </c>
      <c r="N3484" s="74"/>
    </row>
    <row r="3485" spans="1:14" x14ac:dyDescent="0.25">
      <c r="A3485">
        <v>3470</v>
      </c>
      <c r="B3485" s="225">
        <v>36455</v>
      </c>
      <c r="C3485" s="74">
        <v>34.119999999999997</v>
      </c>
      <c r="D3485" s="74">
        <v>36.19</v>
      </c>
      <c r="E3485" s="74">
        <v>33.869999999999997</v>
      </c>
      <c r="F3485" s="74">
        <v>34.369999999999997</v>
      </c>
      <c r="G3485" s="75">
        <v>1682200</v>
      </c>
      <c r="H3485" s="74">
        <v>120.31</v>
      </c>
      <c r="I3485" s="81">
        <f t="shared" si="270"/>
        <v>3.5004364271166719</v>
      </c>
      <c r="J3485" s="74">
        <f t="shared" si="271"/>
        <v>119.43</v>
      </c>
      <c r="K3485" s="74">
        <f t="shared" si="272"/>
        <v>126.68</v>
      </c>
      <c r="L3485" s="74">
        <f t="shared" si="273"/>
        <v>118.56</v>
      </c>
      <c r="M3485" s="74">
        <f t="shared" si="274"/>
        <v>120.31</v>
      </c>
      <c r="N3485" s="74"/>
    </row>
    <row r="3486" spans="1:14" x14ac:dyDescent="0.25">
      <c r="A3486">
        <v>3471</v>
      </c>
      <c r="B3486" s="225">
        <v>36454</v>
      </c>
      <c r="C3486" s="74">
        <v>32.19</v>
      </c>
      <c r="D3486" s="74">
        <v>33.869999999999997</v>
      </c>
      <c r="E3486" s="74">
        <v>31.94</v>
      </c>
      <c r="F3486" s="74">
        <v>33.81</v>
      </c>
      <c r="G3486" s="75">
        <v>840900</v>
      </c>
      <c r="H3486" s="74">
        <v>118.34</v>
      </c>
      <c r="I3486" s="81">
        <f t="shared" si="270"/>
        <v>3.500147885241053</v>
      </c>
      <c r="J3486" s="74">
        <f t="shared" si="271"/>
        <v>112.67</v>
      </c>
      <c r="K3486" s="74">
        <f t="shared" si="272"/>
        <v>118.55</v>
      </c>
      <c r="L3486" s="74">
        <f t="shared" si="273"/>
        <v>111.79</v>
      </c>
      <c r="M3486" s="74">
        <f t="shared" si="274"/>
        <v>118.34</v>
      </c>
      <c r="N3486" s="74"/>
    </row>
    <row r="3487" spans="1:14" x14ac:dyDescent="0.25">
      <c r="A3487">
        <v>3472</v>
      </c>
      <c r="B3487" s="225">
        <v>36453</v>
      </c>
      <c r="C3487" s="74">
        <v>30.37</v>
      </c>
      <c r="D3487" s="74">
        <v>33.5</v>
      </c>
      <c r="E3487" s="74">
        <v>30.25</v>
      </c>
      <c r="F3487" s="74">
        <v>33.31</v>
      </c>
      <c r="G3487" s="75">
        <v>1277500</v>
      </c>
      <c r="H3487" s="74">
        <v>116.59</v>
      </c>
      <c r="I3487" s="81">
        <f t="shared" si="270"/>
        <v>3.5001501050735513</v>
      </c>
      <c r="J3487" s="74">
        <f t="shared" si="271"/>
        <v>106.3</v>
      </c>
      <c r="K3487" s="74">
        <f t="shared" si="272"/>
        <v>117.26</v>
      </c>
      <c r="L3487" s="74">
        <f t="shared" si="273"/>
        <v>105.88</v>
      </c>
      <c r="M3487" s="74">
        <f t="shared" si="274"/>
        <v>116.59</v>
      </c>
      <c r="N3487" s="74"/>
    </row>
    <row r="3488" spans="1:14" x14ac:dyDescent="0.25">
      <c r="A3488">
        <v>3473</v>
      </c>
      <c r="B3488" s="225">
        <v>36452</v>
      </c>
      <c r="C3488" s="74">
        <v>31.37</v>
      </c>
      <c r="D3488" s="74">
        <v>32</v>
      </c>
      <c r="E3488" s="74">
        <v>29.75</v>
      </c>
      <c r="F3488" s="74">
        <v>29.81</v>
      </c>
      <c r="G3488" s="75">
        <v>1079300</v>
      </c>
      <c r="H3488" s="74">
        <v>104.34</v>
      </c>
      <c r="I3488" s="81">
        <f t="shared" si="270"/>
        <v>3.500167728950017</v>
      </c>
      <c r="J3488" s="74">
        <f t="shared" si="271"/>
        <v>109.8</v>
      </c>
      <c r="K3488" s="74">
        <f t="shared" si="272"/>
        <v>112.01</v>
      </c>
      <c r="L3488" s="74">
        <f t="shared" si="273"/>
        <v>104.13</v>
      </c>
      <c r="M3488" s="74">
        <f t="shared" si="274"/>
        <v>104.34</v>
      </c>
      <c r="N3488" s="74"/>
    </row>
    <row r="3489" spans="1:14" x14ac:dyDescent="0.25">
      <c r="A3489">
        <v>3474</v>
      </c>
      <c r="B3489" s="225">
        <v>36451</v>
      </c>
      <c r="C3489" s="74">
        <v>32.81</v>
      </c>
      <c r="D3489" s="74">
        <v>33.06</v>
      </c>
      <c r="E3489" s="74">
        <v>30</v>
      </c>
      <c r="F3489" s="74">
        <v>30.62</v>
      </c>
      <c r="G3489" s="75">
        <v>1565100</v>
      </c>
      <c r="H3489" s="74">
        <v>107.19</v>
      </c>
      <c r="I3489" s="81">
        <f t="shared" si="270"/>
        <v>3.500653167864141</v>
      </c>
      <c r="J3489" s="74">
        <f t="shared" si="271"/>
        <v>114.86</v>
      </c>
      <c r="K3489" s="74">
        <f t="shared" si="272"/>
        <v>115.73</v>
      </c>
      <c r="L3489" s="74">
        <f t="shared" si="273"/>
        <v>105.02</v>
      </c>
      <c r="M3489" s="74">
        <f t="shared" si="274"/>
        <v>107.19</v>
      </c>
      <c r="N3489" s="74"/>
    </row>
    <row r="3490" spans="1:14" x14ac:dyDescent="0.25">
      <c r="A3490">
        <v>3475</v>
      </c>
      <c r="B3490" s="225">
        <v>36448</v>
      </c>
      <c r="C3490" s="74">
        <v>31.19</v>
      </c>
      <c r="D3490" s="74">
        <v>34.25</v>
      </c>
      <c r="E3490" s="74">
        <v>30.5</v>
      </c>
      <c r="F3490" s="74">
        <v>33.06</v>
      </c>
      <c r="G3490" s="75">
        <v>1883300</v>
      </c>
      <c r="H3490" s="74">
        <v>115.72</v>
      </c>
      <c r="I3490" s="81">
        <f t="shared" si="270"/>
        <v>3.5003024803387777</v>
      </c>
      <c r="J3490" s="74">
        <f t="shared" si="271"/>
        <v>109.17</v>
      </c>
      <c r="K3490" s="74">
        <f t="shared" si="272"/>
        <v>119.89</v>
      </c>
      <c r="L3490" s="74">
        <f t="shared" si="273"/>
        <v>106.76</v>
      </c>
      <c r="M3490" s="74">
        <f t="shared" si="274"/>
        <v>115.72</v>
      </c>
      <c r="N3490" s="74"/>
    </row>
    <row r="3491" spans="1:14" x14ac:dyDescent="0.25">
      <c r="A3491">
        <v>3476</v>
      </c>
      <c r="B3491" s="225">
        <v>36447</v>
      </c>
      <c r="C3491" s="74">
        <v>35.94</v>
      </c>
      <c r="D3491" s="74">
        <v>36</v>
      </c>
      <c r="E3491" s="74">
        <v>29.37</v>
      </c>
      <c r="F3491" s="74">
        <v>31.81</v>
      </c>
      <c r="G3491" s="75">
        <v>4952900</v>
      </c>
      <c r="H3491" s="74">
        <v>111.34</v>
      </c>
      <c r="I3491" s="81">
        <f t="shared" si="270"/>
        <v>3.5001571832756997</v>
      </c>
      <c r="J3491" s="74">
        <f t="shared" si="271"/>
        <v>125.8</v>
      </c>
      <c r="K3491" s="74">
        <f t="shared" si="272"/>
        <v>126.01</v>
      </c>
      <c r="L3491" s="74">
        <f t="shared" si="273"/>
        <v>102.8</v>
      </c>
      <c r="M3491" s="74">
        <f t="shared" si="274"/>
        <v>111.34</v>
      </c>
      <c r="N3491" s="74"/>
    </row>
    <row r="3492" spans="1:14" x14ac:dyDescent="0.25">
      <c r="A3492">
        <v>3477</v>
      </c>
      <c r="B3492" s="225">
        <v>36446</v>
      </c>
      <c r="C3492" s="74">
        <v>35.75</v>
      </c>
      <c r="D3492" s="74">
        <v>36.69</v>
      </c>
      <c r="E3492" s="74">
        <v>34.94</v>
      </c>
      <c r="F3492" s="74">
        <v>35.56</v>
      </c>
      <c r="G3492" s="75">
        <v>974500</v>
      </c>
      <c r="H3492" s="74">
        <v>124.47</v>
      </c>
      <c r="I3492" s="81">
        <f t="shared" si="270"/>
        <v>3.5002812148481439</v>
      </c>
      <c r="J3492" s="74">
        <f t="shared" si="271"/>
        <v>125.14</v>
      </c>
      <c r="K3492" s="74">
        <f t="shared" si="272"/>
        <v>128.43</v>
      </c>
      <c r="L3492" s="74">
        <f t="shared" si="273"/>
        <v>122.3</v>
      </c>
      <c r="M3492" s="74">
        <f t="shared" si="274"/>
        <v>124.47</v>
      </c>
      <c r="N3492" s="74"/>
    </row>
    <row r="3493" spans="1:14" x14ac:dyDescent="0.25">
      <c r="A3493">
        <v>3478</v>
      </c>
      <c r="B3493" s="225">
        <v>36445</v>
      </c>
      <c r="C3493" s="74">
        <v>37.909999999999997</v>
      </c>
      <c r="D3493" s="74">
        <v>38.67</v>
      </c>
      <c r="E3493" s="74">
        <v>36.44</v>
      </c>
      <c r="F3493" s="74">
        <v>36.5</v>
      </c>
      <c r="G3493" s="75">
        <v>1018100</v>
      </c>
      <c r="H3493" s="74">
        <v>127.75</v>
      </c>
      <c r="I3493" s="81">
        <f t="shared" si="270"/>
        <v>3.5</v>
      </c>
      <c r="J3493" s="74">
        <f t="shared" si="271"/>
        <v>132.69</v>
      </c>
      <c r="K3493" s="74">
        <f t="shared" si="272"/>
        <v>135.35</v>
      </c>
      <c r="L3493" s="74">
        <f t="shared" si="273"/>
        <v>127.54</v>
      </c>
      <c r="M3493" s="74">
        <f t="shared" si="274"/>
        <v>127.75</v>
      </c>
      <c r="N3493" s="74"/>
    </row>
    <row r="3494" spans="1:14" x14ac:dyDescent="0.25">
      <c r="A3494">
        <v>3479</v>
      </c>
      <c r="B3494" s="225">
        <v>36444</v>
      </c>
      <c r="C3494" s="74">
        <v>36.75</v>
      </c>
      <c r="D3494" s="74">
        <v>38.06</v>
      </c>
      <c r="E3494" s="74">
        <v>36.619999999999997</v>
      </c>
      <c r="F3494" s="74">
        <v>37.869999999999997</v>
      </c>
      <c r="G3494" s="75">
        <v>743900</v>
      </c>
      <c r="H3494" s="74">
        <v>132.56</v>
      </c>
      <c r="I3494" s="81">
        <f t="shared" si="270"/>
        <v>3.5003960918933195</v>
      </c>
      <c r="J3494" s="74">
        <f t="shared" si="271"/>
        <v>128.63999999999999</v>
      </c>
      <c r="K3494" s="74">
        <f t="shared" si="272"/>
        <v>133.22999999999999</v>
      </c>
      <c r="L3494" s="74">
        <f t="shared" si="273"/>
        <v>128.18</v>
      </c>
      <c r="M3494" s="74">
        <f t="shared" si="274"/>
        <v>132.56</v>
      </c>
      <c r="N3494" s="74"/>
    </row>
    <row r="3495" spans="1:14" x14ac:dyDescent="0.25">
      <c r="A3495">
        <v>3480</v>
      </c>
      <c r="B3495" s="225">
        <v>36441</v>
      </c>
      <c r="C3495" s="74">
        <v>35.5</v>
      </c>
      <c r="D3495" s="74">
        <v>36.94</v>
      </c>
      <c r="E3495" s="74">
        <v>35.06</v>
      </c>
      <c r="F3495" s="74">
        <v>36.78</v>
      </c>
      <c r="G3495" s="75">
        <v>847500</v>
      </c>
      <c r="H3495" s="74">
        <v>128.72999999999999</v>
      </c>
      <c r="I3495" s="81">
        <f t="shared" si="270"/>
        <v>3.4999999999999996</v>
      </c>
      <c r="J3495" s="74">
        <f t="shared" si="271"/>
        <v>124.25</v>
      </c>
      <c r="K3495" s="74">
        <f t="shared" si="272"/>
        <v>129.29</v>
      </c>
      <c r="L3495" s="74">
        <f t="shared" si="273"/>
        <v>122.71</v>
      </c>
      <c r="M3495" s="74">
        <f t="shared" si="274"/>
        <v>128.72999999999999</v>
      </c>
      <c r="N3495" s="74"/>
    </row>
    <row r="3496" spans="1:14" x14ac:dyDescent="0.25">
      <c r="A3496">
        <v>3481</v>
      </c>
      <c r="B3496" s="225">
        <v>36440</v>
      </c>
      <c r="C3496" s="74">
        <v>36.369999999999997</v>
      </c>
      <c r="D3496" s="74">
        <v>36.5</v>
      </c>
      <c r="E3496" s="74">
        <v>35.25</v>
      </c>
      <c r="F3496" s="74">
        <v>35.5</v>
      </c>
      <c r="G3496" s="75">
        <v>741900</v>
      </c>
      <c r="H3496" s="74">
        <v>124.25</v>
      </c>
      <c r="I3496" s="81">
        <f t="shared" si="270"/>
        <v>3.5</v>
      </c>
      <c r="J3496" s="74">
        <f t="shared" si="271"/>
        <v>127.3</v>
      </c>
      <c r="K3496" s="74">
        <f t="shared" si="272"/>
        <v>127.75</v>
      </c>
      <c r="L3496" s="74">
        <f t="shared" si="273"/>
        <v>123.38</v>
      </c>
      <c r="M3496" s="74">
        <f t="shared" si="274"/>
        <v>124.25</v>
      </c>
      <c r="N3496" s="74"/>
    </row>
    <row r="3497" spans="1:14" x14ac:dyDescent="0.25">
      <c r="A3497">
        <v>3482</v>
      </c>
      <c r="B3497" s="225">
        <v>36439</v>
      </c>
      <c r="C3497" s="74">
        <v>35.75</v>
      </c>
      <c r="D3497" s="74">
        <v>37.25</v>
      </c>
      <c r="E3497" s="74">
        <v>35.25</v>
      </c>
      <c r="F3497" s="74">
        <v>35.81</v>
      </c>
      <c r="G3497" s="75">
        <v>1449100</v>
      </c>
      <c r="H3497" s="74">
        <v>125.34</v>
      </c>
      <c r="I3497" s="81">
        <f t="shared" si="270"/>
        <v>3.5001396258028481</v>
      </c>
      <c r="J3497" s="74">
        <f t="shared" si="271"/>
        <v>125.13</v>
      </c>
      <c r="K3497" s="74">
        <f t="shared" si="272"/>
        <v>130.38</v>
      </c>
      <c r="L3497" s="74">
        <f t="shared" si="273"/>
        <v>123.38</v>
      </c>
      <c r="M3497" s="74">
        <f t="shared" si="274"/>
        <v>125.34</v>
      </c>
      <c r="N3497" s="74"/>
    </row>
    <row r="3498" spans="1:14" x14ac:dyDescent="0.25">
      <c r="A3498">
        <v>3483</v>
      </c>
      <c r="B3498" s="225">
        <v>36438</v>
      </c>
      <c r="C3498" s="74">
        <v>33.619999999999997</v>
      </c>
      <c r="D3498" s="74">
        <v>35.119999999999997</v>
      </c>
      <c r="E3498" s="74">
        <v>32.5</v>
      </c>
      <c r="F3498" s="74">
        <v>34.81</v>
      </c>
      <c r="G3498" s="75">
        <v>2072600</v>
      </c>
      <c r="H3498" s="74">
        <v>121.84</v>
      </c>
      <c r="I3498" s="81">
        <f t="shared" si="270"/>
        <v>3.500143636885952</v>
      </c>
      <c r="J3498" s="74">
        <f t="shared" si="271"/>
        <v>117.67</v>
      </c>
      <c r="K3498" s="74">
        <f t="shared" si="272"/>
        <v>122.93</v>
      </c>
      <c r="L3498" s="74">
        <f t="shared" si="273"/>
        <v>113.75</v>
      </c>
      <c r="M3498" s="74">
        <f t="shared" si="274"/>
        <v>121.84</v>
      </c>
      <c r="N3498" s="74"/>
    </row>
    <row r="3499" spans="1:14" x14ac:dyDescent="0.25">
      <c r="A3499">
        <v>3484</v>
      </c>
      <c r="B3499" s="225">
        <v>36437</v>
      </c>
      <c r="C3499" s="74">
        <v>35.75</v>
      </c>
      <c r="D3499" s="74">
        <v>35.869999999999997</v>
      </c>
      <c r="E3499" s="74">
        <v>33.17</v>
      </c>
      <c r="F3499" s="74">
        <v>33.75</v>
      </c>
      <c r="G3499" s="75">
        <v>1405800</v>
      </c>
      <c r="H3499" s="74">
        <v>118.12</v>
      </c>
      <c r="I3499" s="81">
        <f t="shared" si="270"/>
        <v>3.4998518518518518</v>
      </c>
      <c r="J3499" s="74">
        <f t="shared" si="271"/>
        <v>125.12</v>
      </c>
      <c r="K3499" s="74">
        <f t="shared" si="272"/>
        <v>125.54</v>
      </c>
      <c r="L3499" s="74">
        <f t="shared" si="273"/>
        <v>116.09</v>
      </c>
      <c r="M3499" s="74">
        <f t="shared" si="274"/>
        <v>118.12</v>
      </c>
      <c r="N3499" s="74"/>
    </row>
    <row r="3500" spans="1:14" x14ac:dyDescent="0.25">
      <c r="A3500">
        <v>3485</v>
      </c>
      <c r="B3500" s="225">
        <v>36434</v>
      </c>
      <c r="C3500" s="74">
        <v>36.44</v>
      </c>
      <c r="D3500" s="74">
        <v>37.69</v>
      </c>
      <c r="E3500" s="74">
        <v>34.119999999999997</v>
      </c>
      <c r="F3500" s="74">
        <v>35.369999999999997</v>
      </c>
      <c r="G3500" s="75">
        <v>1102500</v>
      </c>
      <c r="H3500" s="74">
        <v>123.81</v>
      </c>
      <c r="I3500" s="81">
        <f t="shared" si="270"/>
        <v>3.5004240882103481</v>
      </c>
      <c r="J3500" s="74">
        <f t="shared" si="271"/>
        <v>127.56</v>
      </c>
      <c r="K3500" s="74">
        <f t="shared" si="272"/>
        <v>131.93</v>
      </c>
      <c r="L3500" s="74">
        <f t="shared" si="273"/>
        <v>119.43</v>
      </c>
      <c r="M3500" s="74">
        <f t="shared" si="274"/>
        <v>123.81</v>
      </c>
      <c r="N3500" s="74"/>
    </row>
    <row r="3501" spans="1:14" x14ac:dyDescent="0.25">
      <c r="A3501">
        <v>3486</v>
      </c>
      <c r="B3501" s="225">
        <v>36433</v>
      </c>
      <c r="C3501" s="74">
        <v>34.19</v>
      </c>
      <c r="D3501" s="74">
        <v>36.869999999999997</v>
      </c>
      <c r="E3501" s="74">
        <v>33.69</v>
      </c>
      <c r="F3501" s="74">
        <v>36.5</v>
      </c>
      <c r="G3501" s="75">
        <v>1874400</v>
      </c>
      <c r="H3501" s="74">
        <v>127.75</v>
      </c>
      <c r="I3501" s="81">
        <f t="shared" si="270"/>
        <v>3.5</v>
      </c>
      <c r="J3501" s="74">
        <f t="shared" si="271"/>
        <v>119.67</v>
      </c>
      <c r="K3501" s="74">
        <f t="shared" si="272"/>
        <v>129.05000000000001</v>
      </c>
      <c r="L3501" s="74">
        <f t="shared" si="273"/>
        <v>117.92</v>
      </c>
      <c r="M3501" s="74">
        <f t="shared" si="274"/>
        <v>127.75</v>
      </c>
      <c r="N3501" s="74"/>
    </row>
    <row r="3502" spans="1:14" x14ac:dyDescent="0.25">
      <c r="A3502">
        <v>3487</v>
      </c>
      <c r="B3502" s="225">
        <v>36432</v>
      </c>
      <c r="C3502" s="74">
        <v>35.19</v>
      </c>
      <c r="D3502" s="74">
        <v>35.869999999999997</v>
      </c>
      <c r="E3502" s="74">
        <v>33.25</v>
      </c>
      <c r="F3502" s="74">
        <v>33.69</v>
      </c>
      <c r="G3502" s="75">
        <v>1199600</v>
      </c>
      <c r="H3502" s="74">
        <v>117.9</v>
      </c>
      <c r="I3502" s="81">
        <f t="shared" si="270"/>
        <v>3.4995547640249338</v>
      </c>
      <c r="J3502" s="74">
        <f t="shared" si="271"/>
        <v>123.15</v>
      </c>
      <c r="K3502" s="74">
        <f t="shared" si="272"/>
        <v>125.53</v>
      </c>
      <c r="L3502" s="74">
        <f t="shared" si="273"/>
        <v>116.36</v>
      </c>
      <c r="M3502" s="74">
        <f t="shared" si="274"/>
        <v>117.9</v>
      </c>
      <c r="N3502" s="74"/>
    </row>
    <row r="3503" spans="1:14" x14ac:dyDescent="0.25">
      <c r="A3503">
        <v>3488</v>
      </c>
      <c r="B3503" s="225">
        <v>36431</v>
      </c>
      <c r="C3503" s="74">
        <v>36.31</v>
      </c>
      <c r="D3503" s="74">
        <v>36.5</v>
      </c>
      <c r="E3503" s="74">
        <v>33.25</v>
      </c>
      <c r="F3503" s="74">
        <v>34.619999999999997</v>
      </c>
      <c r="G3503" s="75">
        <v>3004000</v>
      </c>
      <c r="H3503" s="74">
        <v>121.19</v>
      </c>
      <c r="I3503" s="81">
        <f t="shared" si="270"/>
        <v>3.5005777007510113</v>
      </c>
      <c r="J3503" s="74">
        <f t="shared" si="271"/>
        <v>127.11</v>
      </c>
      <c r="K3503" s="74">
        <f t="shared" si="272"/>
        <v>127.77</v>
      </c>
      <c r="L3503" s="74">
        <f t="shared" si="273"/>
        <v>116.39</v>
      </c>
      <c r="M3503" s="74">
        <f t="shared" si="274"/>
        <v>121.19</v>
      </c>
      <c r="N3503" s="74"/>
    </row>
    <row r="3504" spans="1:14" x14ac:dyDescent="0.25">
      <c r="A3504">
        <v>3489</v>
      </c>
      <c r="B3504" s="225">
        <v>36430</v>
      </c>
      <c r="C3504" s="74">
        <v>38.869999999999997</v>
      </c>
      <c r="D3504" s="74">
        <v>40.75</v>
      </c>
      <c r="E3504" s="74">
        <v>36.119999999999997</v>
      </c>
      <c r="F3504" s="74">
        <v>36.69</v>
      </c>
      <c r="G3504" s="75">
        <v>1563600</v>
      </c>
      <c r="H3504" s="74">
        <v>128.4</v>
      </c>
      <c r="I3504" s="81">
        <f t="shared" si="270"/>
        <v>3.4995911692559285</v>
      </c>
      <c r="J3504" s="74">
        <f t="shared" si="271"/>
        <v>136.03</v>
      </c>
      <c r="K3504" s="74">
        <f t="shared" si="272"/>
        <v>142.61000000000001</v>
      </c>
      <c r="L3504" s="74">
        <f t="shared" si="273"/>
        <v>126.41</v>
      </c>
      <c r="M3504" s="74">
        <f t="shared" si="274"/>
        <v>128.4</v>
      </c>
      <c r="N3504" s="74"/>
    </row>
    <row r="3505" spans="1:14" x14ac:dyDescent="0.25">
      <c r="A3505">
        <v>3490</v>
      </c>
      <c r="B3505" s="225">
        <v>36427</v>
      </c>
      <c r="C3505" s="74">
        <v>38.5</v>
      </c>
      <c r="D3505" s="74">
        <v>38.69</v>
      </c>
      <c r="E3505" s="74">
        <v>36.369999999999997</v>
      </c>
      <c r="F3505" s="74">
        <v>38.340000000000003</v>
      </c>
      <c r="G3505" s="75">
        <v>1704500</v>
      </c>
      <c r="H3505" s="74">
        <v>134.19999999999999</v>
      </c>
      <c r="I3505" s="81">
        <f t="shared" si="270"/>
        <v>3.5002608242044855</v>
      </c>
      <c r="J3505" s="74">
        <f t="shared" si="271"/>
        <v>134.76</v>
      </c>
      <c r="K3505" s="74">
        <f t="shared" si="272"/>
        <v>135.43</v>
      </c>
      <c r="L3505" s="74">
        <f t="shared" si="273"/>
        <v>127.3</v>
      </c>
      <c r="M3505" s="74">
        <f t="shared" si="274"/>
        <v>134.19999999999999</v>
      </c>
      <c r="N3505" s="74"/>
    </row>
    <row r="3506" spans="1:14" x14ac:dyDescent="0.25">
      <c r="A3506">
        <v>3491</v>
      </c>
      <c r="B3506" s="225">
        <v>36426</v>
      </c>
      <c r="C3506" s="74">
        <v>41.06</v>
      </c>
      <c r="D3506" s="74">
        <v>41.69</v>
      </c>
      <c r="E3506" s="74">
        <v>38.619999999999997</v>
      </c>
      <c r="F3506" s="74">
        <v>39</v>
      </c>
      <c r="G3506" s="75">
        <v>958000</v>
      </c>
      <c r="H3506" s="74">
        <v>136.5</v>
      </c>
      <c r="I3506" s="81">
        <f t="shared" si="270"/>
        <v>3.5</v>
      </c>
      <c r="J3506" s="74">
        <f t="shared" si="271"/>
        <v>143.71</v>
      </c>
      <c r="K3506" s="74">
        <f t="shared" si="272"/>
        <v>145.91999999999999</v>
      </c>
      <c r="L3506" s="74">
        <f t="shared" si="273"/>
        <v>135.16999999999999</v>
      </c>
      <c r="M3506" s="74">
        <f t="shared" si="274"/>
        <v>136.5</v>
      </c>
      <c r="N3506" s="74"/>
    </row>
    <row r="3507" spans="1:14" x14ac:dyDescent="0.25">
      <c r="A3507">
        <v>3492</v>
      </c>
      <c r="B3507" s="225">
        <v>36425</v>
      </c>
      <c r="C3507" s="74">
        <v>40.31</v>
      </c>
      <c r="D3507" s="74">
        <v>41.69</v>
      </c>
      <c r="E3507" s="74">
        <v>39.119999999999997</v>
      </c>
      <c r="F3507" s="74">
        <v>41.19</v>
      </c>
      <c r="G3507" s="75">
        <v>864100</v>
      </c>
      <c r="H3507" s="74">
        <v>144.15</v>
      </c>
      <c r="I3507" s="81">
        <f t="shared" si="270"/>
        <v>3.4996358339402769</v>
      </c>
      <c r="J3507" s="74">
        <f t="shared" si="271"/>
        <v>141.07</v>
      </c>
      <c r="K3507" s="74">
        <f t="shared" si="272"/>
        <v>145.9</v>
      </c>
      <c r="L3507" s="74">
        <f t="shared" si="273"/>
        <v>136.91</v>
      </c>
      <c r="M3507" s="74">
        <f t="shared" si="274"/>
        <v>144.15</v>
      </c>
      <c r="N3507" s="74"/>
    </row>
    <row r="3508" spans="1:14" x14ac:dyDescent="0.25">
      <c r="A3508">
        <v>3493</v>
      </c>
      <c r="B3508" s="225">
        <v>36424</v>
      </c>
      <c r="C3508" s="74">
        <v>41.5</v>
      </c>
      <c r="D3508" s="74">
        <v>41.62</v>
      </c>
      <c r="E3508" s="74">
        <v>39.5</v>
      </c>
      <c r="F3508" s="74">
        <v>39.869999999999997</v>
      </c>
      <c r="G3508" s="75">
        <v>802000</v>
      </c>
      <c r="H3508" s="74">
        <v>139.56</v>
      </c>
      <c r="I3508" s="81">
        <f t="shared" si="270"/>
        <v>3.5003762227238528</v>
      </c>
      <c r="J3508" s="74">
        <f t="shared" si="271"/>
        <v>145.27000000000001</v>
      </c>
      <c r="K3508" s="74">
        <f t="shared" si="272"/>
        <v>145.69</v>
      </c>
      <c r="L3508" s="74">
        <f t="shared" si="273"/>
        <v>138.26</v>
      </c>
      <c r="M3508" s="74">
        <f t="shared" si="274"/>
        <v>139.56</v>
      </c>
      <c r="N3508" s="74"/>
    </row>
    <row r="3509" spans="1:14" x14ac:dyDescent="0.25">
      <c r="A3509">
        <v>3494</v>
      </c>
      <c r="B3509" s="225">
        <v>36423</v>
      </c>
      <c r="C3509" s="74">
        <v>42.69</v>
      </c>
      <c r="D3509" s="74">
        <v>42.81</v>
      </c>
      <c r="E3509" s="74">
        <v>40.31</v>
      </c>
      <c r="F3509" s="74">
        <v>42</v>
      </c>
      <c r="G3509" s="75">
        <v>996200</v>
      </c>
      <c r="H3509" s="74">
        <v>147</v>
      </c>
      <c r="I3509" s="81">
        <f t="shared" si="270"/>
        <v>3.5</v>
      </c>
      <c r="J3509" s="74">
        <f t="shared" si="271"/>
        <v>149.41999999999999</v>
      </c>
      <c r="K3509" s="74">
        <f t="shared" si="272"/>
        <v>149.84</v>
      </c>
      <c r="L3509" s="74">
        <f t="shared" si="273"/>
        <v>141.09</v>
      </c>
      <c r="M3509" s="74">
        <f t="shared" si="274"/>
        <v>147</v>
      </c>
      <c r="N3509" s="74"/>
    </row>
    <row r="3510" spans="1:14" x14ac:dyDescent="0.25">
      <c r="A3510">
        <v>3495</v>
      </c>
      <c r="B3510" s="225">
        <v>36420</v>
      </c>
      <c r="C3510" s="74">
        <v>39.81</v>
      </c>
      <c r="D3510" s="74">
        <v>42.69</v>
      </c>
      <c r="E3510" s="74">
        <v>39.75</v>
      </c>
      <c r="F3510" s="74">
        <v>42.62</v>
      </c>
      <c r="G3510" s="75">
        <v>2672300</v>
      </c>
      <c r="H3510" s="74">
        <v>149.19</v>
      </c>
      <c r="I3510" s="81">
        <f t="shared" si="270"/>
        <v>3.5004692632566869</v>
      </c>
      <c r="J3510" s="74">
        <f t="shared" si="271"/>
        <v>139.35</v>
      </c>
      <c r="K3510" s="74">
        <f t="shared" si="272"/>
        <v>149.44</v>
      </c>
      <c r="L3510" s="74">
        <f t="shared" si="273"/>
        <v>139.13999999999999</v>
      </c>
      <c r="M3510" s="74">
        <f t="shared" si="274"/>
        <v>149.19</v>
      </c>
      <c r="N3510" s="74"/>
    </row>
    <row r="3511" spans="1:14" x14ac:dyDescent="0.25">
      <c r="A3511">
        <v>3496</v>
      </c>
      <c r="B3511" s="225">
        <v>36419</v>
      </c>
      <c r="C3511" s="74">
        <v>37.81</v>
      </c>
      <c r="D3511" s="74">
        <v>39.75</v>
      </c>
      <c r="E3511" s="74">
        <v>36.06</v>
      </c>
      <c r="F3511" s="74">
        <v>39.31</v>
      </c>
      <c r="G3511" s="75">
        <v>944400</v>
      </c>
      <c r="H3511" s="74">
        <v>137.59</v>
      </c>
      <c r="I3511" s="81">
        <f t="shared" si="270"/>
        <v>3.5001271940981935</v>
      </c>
      <c r="J3511" s="74">
        <f t="shared" si="271"/>
        <v>132.34</v>
      </c>
      <c r="K3511" s="74">
        <f t="shared" si="272"/>
        <v>139.13</v>
      </c>
      <c r="L3511" s="74">
        <f t="shared" si="273"/>
        <v>126.21</v>
      </c>
      <c r="M3511" s="74">
        <f t="shared" si="274"/>
        <v>137.59</v>
      </c>
      <c r="N3511" s="74"/>
    </row>
    <row r="3512" spans="1:14" x14ac:dyDescent="0.25">
      <c r="A3512">
        <v>3497</v>
      </c>
      <c r="B3512" s="225">
        <v>36418</v>
      </c>
      <c r="C3512" s="74">
        <v>40.25</v>
      </c>
      <c r="D3512" s="74">
        <v>40.94</v>
      </c>
      <c r="E3512" s="74">
        <v>36.94</v>
      </c>
      <c r="F3512" s="74">
        <v>37.5</v>
      </c>
      <c r="G3512" s="75">
        <v>907300</v>
      </c>
      <c r="H3512" s="74">
        <v>131.25</v>
      </c>
      <c r="I3512" s="81">
        <f t="shared" si="270"/>
        <v>3.5</v>
      </c>
      <c r="J3512" s="74">
        <f t="shared" si="271"/>
        <v>140.88</v>
      </c>
      <c r="K3512" s="74">
        <f t="shared" si="272"/>
        <v>143.29</v>
      </c>
      <c r="L3512" s="74">
        <f t="shared" si="273"/>
        <v>129.29</v>
      </c>
      <c r="M3512" s="74">
        <f t="shared" si="274"/>
        <v>131.25</v>
      </c>
      <c r="N3512" s="74"/>
    </row>
    <row r="3513" spans="1:14" x14ac:dyDescent="0.25">
      <c r="A3513">
        <v>3498</v>
      </c>
      <c r="B3513" s="225">
        <v>36417</v>
      </c>
      <c r="C3513" s="74">
        <v>38.78</v>
      </c>
      <c r="D3513" s="74">
        <v>40.06</v>
      </c>
      <c r="E3513" s="74">
        <v>38</v>
      </c>
      <c r="F3513" s="74">
        <v>39.81</v>
      </c>
      <c r="G3513" s="75">
        <v>822900</v>
      </c>
      <c r="H3513" s="74">
        <v>139.34</v>
      </c>
      <c r="I3513" s="81">
        <f t="shared" si="270"/>
        <v>3.5001255965837728</v>
      </c>
      <c r="J3513" s="74">
        <f t="shared" si="271"/>
        <v>135.72999999999999</v>
      </c>
      <c r="K3513" s="74">
        <f t="shared" si="272"/>
        <v>140.22</v>
      </c>
      <c r="L3513" s="74">
        <f t="shared" si="273"/>
        <v>133</v>
      </c>
      <c r="M3513" s="74">
        <f t="shared" si="274"/>
        <v>139.34</v>
      </c>
      <c r="N3513" s="74"/>
    </row>
    <row r="3514" spans="1:14" x14ac:dyDescent="0.25">
      <c r="A3514">
        <v>3499</v>
      </c>
      <c r="B3514" s="225">
        <v>36416</v>
      </c>
      <c r="C3514" s="74">
        <v>39.619999999999997</v>
      </c>
      <c r="D3514" s="74">
        <v>39.619999999999997</v>
      </c>
      <c r="E3514" s="74">
        <v>38.25</v>
      </c>
      <c r="F3514" s="74">
        <v>39.31</v>
      </c>
      <c r="G3514" s="75">
        <v>578600</v>
      </c>
      <c r="H3514" s="74">
        <v>137.59</v>
      </c>
      <c r="I3514" s="81">
        <f t="shared" si="270"/>
        <v>3.5001271940981935</v>
      </c>
      <c r="J3514" s="74">
        <f t="shared" si="271"/>
        <v>138.68</v>
      </c>
      <c r="K3514" s="74">
        <f t="shared" si="272"/>
        <v>138.68</v>
      </c>
      <c r="L3514" s="74">
        <f t="shared" si="273"/>
        <v>133.88</v>
      </c>
      <c r="M3514" s="74">
        <f t="shared" si="274"/>
        <v>137.59</v>
      </c>
      <c r="N3514" s="74"/>
    </row>
    <row r="3515" spans="1:14" x14ac:dyDescent="0.25">
      <c r="A3515">
        <v>3500</v>
      </c>
      <c r="B3515" s="225">
        <v>36413</v>
      </c>
      <c r="C3515" s="74">
        <v>41</v>
      </c>
      <c r="D3515" s="74">
        <v>41.37</v>
      </c>
      <c r="E3515" s="74">
        <v>39.19</v>
      </c>
      <c r="F3515" s="74">
        <v>39.75</v>
      </c>
      <c r="G3515" s="75">
        <v>744500</v>
      </c>
      <c r="H3515" s="74">
        <v>139.12</v>
      </c>
      <c r="I3515" s="81">
        <f t="shared" si="270"/>
        <v>3.499874213836478</v>
      </c>
      <c r="J3515" s="74">
        <f t="shared" si="271"/>
        <v>143.49</v>
      </c>
      <c r="K3515" s="74">
        <f t="shared" si="272"/>
        <v>144.79</v>
      </c>
      <c r="L3515" s="74">
        <f t="shared" si="273"/>
        <v>137.16</v>
      </c>
      <c r="M3515" s="74">
        <f t="shared" si="274"/>
        <v>139.12</v>
      </c>
      <c r="N3515" s="74"/>
    </row>
    <row r="3516" spans="1:14" x14ac:dyDescent="0.25">
      <c r="A3516">
        <v>3501</v>
      </c>
      <c r="B3516" s="225">
        <v>36412</v>
      </c>
      <c r="C3516" s="74">
        <v>38.5</v>
      </c>
      <c r="D3516" s="74">
        <v>40.94</v>
      </c>
      <c r="E3516" s="74">
        <v>38.5</v>
      </c>
      <c r="F3516" s="74">
        <v>40.5</v>
      </c>
      <c r="G3516" s="75">
        <v>2414700</v>
      </c>
      <c r="H3516" s="74">
        <v>141.75</v>
      </c>
      <c r="I3516" s="81">
        <f t="shared" si="270"/>
        <v>3.5</v>
      </c>
      <c r="J3516" s="74">
        <f t="shared" si="271"/>
        <v>134.75</v>
      </c>
      <c r="K3516" s="74">
        <f t="shared" si="272"/>
        <v>143.29</v>
      </c>
      <c r="L3516" s="74">
        <f t="shared" si="273"/>
        <v>134.75</v>
      </c>
      <c r="M3516" s="74">
        <f t="shared" si="274"/>
        <v>141.75</v>
      </c>
      <c r="N3516" s="74"/>
    </row>
    <row r="3517" spans="1:14" x14ac:dyDescent="0.25">
      <c r="A3517">
        <v>3502</v>
      </c>
      <c r="B3517" s="225">
        <v>36411</v>
      </c>
      <c r="C3517" s="74">
        <v>35.94</v>
      </c>
      <c r="D3517" s="74">
        <v>38.869999999999997</v>
      </c>
      <c r="E3517" s="74">
        <v>35.619999999999997</v>
      </c>
      <c r="F3517" s="74">
        <v>38.31</v>
      </c>
      <c r="G3517" s="75">
        <v>1876200</v>
      </c>
      <c r="H3517" s="74">
        <v>134.09</v>
      </c>
      <c r="I3517" s="81">
        <f t="shared" si="270"/>
        <v>3.5001305142260506</v>
      </c>
      <c r="J3517" s="74">
        <f t="shared" si="271"/>
        <v>125.79</v>
      </c>
      <c r="K3517" s="74">
        <f t="shared" si="272"/>
        <v>136.05000000000001</v>
      </c>
      <c r="L3517" s="74">
        <f t="shared" si="273"/>
        <v>124.67</v>
      </c>
      <c r="M3517" s="74">
        <f t="shared" si="274"/>
        <v>134.09</v>
      </c>
      <c r="N3517" s="74"/>
    </row>
    <row r="3518" spans="1:14" x14ac:dyDescent="0.25">
      <c r="A3518">
        <v>3503</v>
      </c>
      <c r="B3518" s="225">
        <v>36410</v>
      </c>
      <c r="C3518" s="74">
        <v>36.75</v>
      </c>
      <c r="D3518" s="74">
        <v>37.159999999999997</v>
      </c>
      <c r="E3518" s="74">
        <v>35.44</v>
      </c>
      <c r="F3518" s="74">
        <v>36.19</v>
      </c>
      <c r="G3518" s="75">
        <v>722100</v>
      </c>
      <c r="H3518" s="74">
        <v>126.65</v>
      </c>
      <c r="I3518" s="81">
        <f t="shared" si="270"/>
        <v>3.4995855208621172</v>
      </c>
      <c r="J3518" s="74">
        <f t="shared" si="271"/>
        <v>128.61000000000001</v>
      </c>
      <c r="K3518" s="74">
        <f t="shared" si="272"/>
        <v>130.04</v>
      </c>
      <c r="L3518" s="74">
        <f t="shared" si="273"/>
        <v>124.03</v>
      </c>
      <c r="M3518" s="74">
        <f t="shared" si="274"/>
        <v>126.65</v>
      </c>
      <c r="N3518" s="74"/>
    </row>
    <row r="3519" spans="1:14" x14ac:dyDescent="0.25">
      <c r="A3519">
        <v>3504</v>
      </c>
      <c r="B3519" s="225">
        <v>36406</v>
      </c>
      <c r="C3519" s="74">
        <v>35.53</v>
      </c>
      <c r="D3519" s="74">
        <v>37.06</v>
      </c>
      <c r="E3519" s="74">
        <v>35.5</v>
      </c>
      <c r="F3519" s="74">
        <v>36.81</v>
      </c>
      <c r="G3519" s="75">
        <v>896200</v>
      </c>
      <c r="H3519" s="74">
        <v>128.84</v>
      </c>
      <c r="I3519" s="81">
        <f t="shared" si="270"/>
        <v>3.5001358326541698</v>
      </c>
      <c r="J3519" s="74">
        <f t="shared" si="271"/>
        <v>124.36</v>
      </c>
      <c r="K3519" s="74">
        <f t="shared" si="272"/>
        <v>129.72</v>
      </c>
      <c r="L3519" s="74">
        <f t="shared" si="273"/>
        <v>124.25</v>
      </c>
      <c r="M3519" s="74">
        <f t="shared" si="274"/>
        <v>128.84</v>
      </c>
      <c r="N3519" s="74"/>
    </row>
    <row r="3520" spans="1:14" x14ac:dyDescent="0.25">
      <c r="A3520">
        <v>3505</v>
      </c>
      <c r="B3520" s="225">
        <v>36405</v>
      </c>
      <c r="C3520" s="74">
        <v>35.090000000000003</v>
      </c>
      <c r="D3520" s="74">
        <v>35.5</v>
      </c>
      <c r="E3520" s="74">
        <v>34.31</v>
      </c>
      <c r="F3520" s="74">
        <v>34.869999999999997</v>
      </c>
      <c r="G3520" s="75">
        <v>425600</v>
      </c>
      <c r="H3520" s="74">
        <v>122.06</v>
      </c>
      <c r="I3520" s="81">
        <f t="shared" si="270"/>
        <v>3.5004301691998858</v>
      </c>
      <c r="J3520" s="74">
        <f t="shared" si="271"/>
        <v>122.83</v>
      </c>
      <c r="K3520" s="74">
        <f t="shared" si="272"/>
        <v>124.27</v>
      </c>
      <c r="L3520" s="74">
        <f t="shared" si="273"/>
        <v>120.1</v>
      </c>
      <c r="M3520" s="74">
        <f t="shared" si="274"/>
        <v>122.06</v>
      </c>
      <c r="N3520" s="74"/>
    </row>
    <row r="3521" spans="1:14" x14ac:dyDescent="0.25">
      <c r="A3521">
        <v>3506</v>
      </c>
      <c r="B3521" s="225">
        <v>36404</v>
      </c>
      <c r="C3521" s="74">
        <v>35.5</v>
      </c>
      <c r="D3521" s="74">
        <v>35.75</v>
      </c>
      <c r="E3521" s="74">
        <v>34.81</v>
      </c>
      <c r="F3521" s="74">
        <v>35.44</v>
      </c>
      <c r="G3521" s="75">
        <v>795500</v>
      </c>
      <c r="H3521" s="74">
        <v>124.03</v>
      </c>
      <c r="I3521" s="81">
        <f t="shared" si="270"/>
        <v>3.4997178329571108</v>
      </c>
      <c r="J3521" s="74">
        <f t="shared" si="271"/>
        <v>124.24</v>
      </c>
      <c r="K3521" s="74">
        <f t="shared" si="272"/>
        <v>125.11</v>
      </c>
      <c r="L3521" s="74">
        <f t="shared" si="273"/>
        <v>121.83</v>
      </c>
      <c r="M3521" s="74">
        <f t="shared" si="274"/>
        <v>124.03</v>
      </c>
      <c r="N3521" s="74"/>
    </row>
    <row r="3522" spans="1:14" x14ac:dyDescent="0.25">
      <c r="A3522">
        <v>3507</v>
      </c>
      <c r="B3522" s="225">
        <v>36403</v>
      </c>
      <c r="C3522" s="74">
        <v>35.5</v>
      </c>
      <c r="D3522" s="74">
        <v>35.619999999999997</v>
      </c>
      <c r="E3522" s="74">
        <v>34.56</v>
      </c>
      <c r="F3522" s="74">
        <v>35.119999999999997</v>
      </c>
      <c r="G3522" s="75">
        <v>779000</v>
      </c>
      <c r="H3522" s="74">
        <v>122.94</v>
      </c>
      <c r="I3522" s="81">
        <f t="shared" si="270"/>
        <v>3.5005694760820045</v>
      </c>
      <c r="J3522" s="74">
        <f t="shared" si="271"/>
        <v>124.27</v>
      </c>
      <c r="K3522" s="74">
        <f t="shared" si="272"/>
        <v>124.69</v>
      </c>
      <c r="L3522" s="74">
        <f t="shared" si="273"/>
        <v>120.98</v>
      </c>
      <c r="M3522" s="74">
        <f t="shared" si="274"/>
        <v>122.94</v>
      </c>
      <c r="N3522" s="74"/>
    </row>
    <row r="3523" spans="1:14" x14ac:dyDescent="0.25">
      <c r="A3523">
        <v>3508</v>
      </c>
      <c r="B3523" s="225">
        <v>36402</v>
      </c>
      <c r="C3523" s="74">
        <v>36.47</v>
      </c>
      <c r="D3523" s="74">
        <v>36.869999999999997</v>
      </c>
      <c r="E3523" s="74">
        <v>35.19</v>
      </c>
      <c r="F3523" s="74">
        <v>35.56</v>
      </c>
      <c r="G3523" s="75">
        <v>539300</v>
      </c>
      <c r="H3523" s="74">
        <v>124.47</v>
      </c>
      <c r="I3523" s="81">
        <f t="shared" si="270"/>
        <v>3.5002812148481439</v>
      </c>
      <c r="J3523" s="74">
        <f t="shared" si="271"/>
        <v>127.66</v>
      </c>
      <c r="K3523" s="74">
        <f t="shared" si="272"/>
        <v>129.06</v>
      </c>
      <c r="L3523" s="74">
        <f t="shared" si="273"/>
        <v>123.17</v>
      </c>
      <c r="M3523" s="74">
        <f t="shared" si="274"/>
        <v>124.47</v>
      </c>
      <c r="N3523" s="74"/>
    </row>
    <row r="3524" spans="1:14" x14ac:dyDescent="0.25">
      <c r="A3524">
        <v>3509</v>
      </c>
      <c r="B3524" s="225">
        <v>36399</v>
      </c>
      <c r="C3524" s="74">
        <v>36.69</v>
      </c>
      <c r="D3524" s="74">
        <v>37.369999999999997</v>
      </c>
      <c r="E3524" s="74">
        <v>35.619999999999997</v>
      </c>
      <c r="F3524" s="74">
        <v>36.369999999999997</v>
      </c>
      <c r="G3524" s="75">
        <v>1087800</v>
      </c>
      <c r="H3524" s="74">
        <v>127.31</v>
      </c>
      <c r="I3524" s="81">
        <f t="shared" si="270"/>
        <v>3.5004124278251307</v>
      </c>
      <c r="J3524" s="74">
        <f t="shared" si="271"/>
        <v>128.43</v>
      </c>
      <c r="K3524" s="74">
        <f t="shared" si="272"/>
        <v>130.81</v>
      </c>
      <c r="L3524" s="74">
        <f t="shared" si="273"/>
        <v>124.68</v>
      </c>
      <c r="M3524" s="74">
        <f t="shared" si="274"/>
        <v>127.31</v>
      </c>
      <c r="N3524" s="74"/>
    </row>
    <row r="3525" spans="1:14" x14ac:dyDescent="0.25">
      <c r="A3525">
        <v>3510</v>
      </c>
      <c r="B3525" s="225">
        <v>36398</v>
      </c>
      <c r="C3525" s="74">
        <v>33.5</v>
      </c>
      <c r="D3525" s="74">
        <v>37.869999999999997</v>
      </c>
      <c r="E3525" s="74">
        <v>33.25</v>
      </c>
      <c r="F3525" s="74">
        <v>36.75</v>
      </c>
      <c r="G3525" s="75">
        <v>5075500</v>
      </c>
      <c r="H3525" s="74">
        <v>128.62</v>
      </c>
      <c r="I3525" s="81">
        <f t="shared" si="270"/>
        <v>3.4998639455782312</v>
      </c>
      <c r="J3525" s="74">
        <f t="shared" si="271"/>
        <v>117.25</v>
      </c>
      <c r="K3525" s="74">
        <f t="shared" si="272"/>
        <v>132.54</v>
      </c>
      <c r="L3525" s="74">
        <f t="shared" si="273"/>
        <v>116.37</v>
      </c>
      <c r="M3525" s="74">
        <f t="shared" si="274"/>
        <v>128.62</v>
      </c>
      <c r="N3525" s="74"/>
    </row>
    <row r="3526" spans="1:14" x14ac:dyDescent="0.25">
      <c r="A3526">
        <v>3511</v>
      </c>
      <c r="B3526" s="225">
        <v>36397</v>
      </c>
      <c r="C3526" s="74">
        <v>32.06</v>
      </c>
      <c r="D3526" s="74">
        <v>34.369999999999997</v>
      </c>
      <c r="E3526" s="74">
        <v>32</v>
      </c>
      <c r="F3526" s="74">
        <v>34.31</v>
      </c>
      <c r="G3526" s="75">
        <v>1223700</v>
      </c>
      <c r="H3526" s="74">
        <v>120.09</v>
      </c>
      <c r="I3526" s="81">
        <f t="shared" si="270"/>
        <v>3.5001457301078402</v>
      </c>
      <c r="J3526" s="74">
        <f t="shared" si="271"/>
        <v>112.21</v>
      </c>
      <c r="K3526" s="74">
        <f t="shared" si="272"/>
        <v>120.3</v>
      </c>
      <c r="L3526" s="74">
        <f t="shared" si="273"/>
        <v>112</v>
      </c>
      <c r="M3526" s="74">
        <f t="shared" si="274"/>
        <v>120.09</v>
      </c>
      <c r="N3526" s="74"/>
    </row>
    <row r="3527" spans="1:14" x14ac:dyDescent="0.25">
      <c r="A3527">
        <v>3512</v>
      </c>
      <c r="B3527" s="225">
        <v>36396</v>
      </c>
      <c r="C3527" s="74">
        <v>31.87</v>
      </c>
      <c r="D3527" s="74">
        <v>32.94</v>
      </c>
      <c r="E3527" s="74">
        <v>31.25</v>
      </c>
      <c r="F3527" s="74">
        <v>32.119999999999997</v>
      </c>
      <c r="G3527" s="75">
        <v>1154600</v>
      </c>
      <c r="H3527" s="74">
        <v>112.44</v>
      </c>
      <c r="I3527" s="81">
        <f t="shared" si="270"/>
        <v>3.5006226650062269</v>
      </c>
      <c r="J3527" s="74">
        <f t="shared" si="271"/>
        <v>111.56</v>
      </c>
      <c r="K3527" s="74">
        <f t="shared" si="272"/>
        <v>115.31</v>
      </c>
      <c r="L3527" s="74">
        <f t="shared" si="273"/>
        <v>109.39</v>
      </c>
      <c r="M3527" s="74">
        <f t="shared" si="274"/>
        <v>112.44</v>
      </c>
      <c r="N3527" s="74"/>
    </row>
    <row r="3528" spans="1:14" x14ac:dyDescent="0.25">
      <c r="A3528">
        <v>3513</v>
      </c>
      <c r="B3528" s="225">
        <v>36395</v>
      </c>
      <c r="C3528" s="74">
        <v>32.44</v>
      </c>
      <c r="D3528" s="74">
        <v>32.56</v>
      </c>
      <c r="E3528" s="74">
        <v>31</v>
      </c>
      <c r="F3528" s="74">
        <v>32.31</v>
      </c>
      <c r="G3528" s="75">
        <v>1298100</v>
      </c>
      <c r="H3528" s="74">
        <v>113.09</v>
      </c>
      <c r="I3528" s="81">
        <f t="shared" si="270"/>
        <v>3.5001547508511295</v>
      </c>
      <c r="J3528" s="74">
        <f t="shared" si="271"/>
        <v>113.55</v>
      </c>
      <c r="K3528" s="74">
        <f t="shared" si="272"/>
        <v>113.97</v>
      </c>
      <c r="L3528" s="74">
        <f t="shared" si="273"/>
        <v>108.5</v>
      </c>
      <c r="M3528" s="74">
        <f t="shared" si="274"/>
        <v>113.09</v>
      </c>
      <c r="N3528" s="74"/>
    </row>
    <row r="3529" spans="1:14" x14ac:dyDescent="0.25">
      <c r="A3529">
        <v>3514</v>
      </c>
      <c r="B3529" s="225">
        <v>36392</v>
      </c>
      <c r="C3529" s="74">
        <v>34.25</v>
      </c>
      <c r="D3529" s="74">
        <v>34.31</v>
      </c>
      <c r="E3529" s="74">
        <v>31.5</v>
      </c>
      <c r="F3529" s="74">
        <v>32.25</v>
      </c>
      <c r="G3529" s="75">
        <v>2424100</v>
      </c>
      <c r="H3529" s="74">
        <v>112.87</v>
      </c>
      <c r="I3529" s="81">
        <f t="shared" si="270"/>
        <v>3.4998449612403104</v>
      </c>
      <c r="J3529" s="74">
        <f t="shared" si="271"/>
        <v>119.87</v>
      </c>
      <c r="K3529" s="74">
        <f t="shared" si="272"/>
        <v>120.08</v>
      </c>
      <c r="L3529" s="74">
        <f t="shared" si="273"/>
        <v>110.25</v>
      </c>
      <c r="M3529" s="74">
        <f t="shared" si="274"/>
        <v>112.87</v>
      </c>
      <c r="N3529" s="74"/>
    </row>
    <row r="3530" spans="1:14" x14ac:dyDescent="0.25">
      <c r="A3530">
        <v>3515</v>
      </c>
      <c r="B3530" s="225">
        <v>36391</v>
      </c>
      <c r="C3530" s="74">
        <v>34.03</v>
      </c>
      <c r="D3530" s="74">
        <v>35.119999999999997</v>
      </c>
      <c r="E3530" s="74">
        <v>33.369999999999997</v>
      </c>
      <c r="F3530" s="74">
        <v>33.94</v>
      </c>
      <c r="G3530" s="75">
        <v>952900</v>
      </c>
      <c r="H3530" s="74">
        <v>118.78</v>
      </c>
      <c r="I3530" s="81">
        <f t="shared" si="270"/>
        <v>3.4997053624042431</v>
      </c>
      <c r="J3530" s="74">
        <f t="shared" si="271"/>
        <v>119.09</v>
      </c>
      <c r="K3530" s="74">
        <f t="shared" si="272"/>
        <v>122.91</v>
      </c>
      <c r="L3530" s="74">
        <f t="shared" si="273"/>
        <v>116.79</v>
      </c>
      <c r="M3530" s="74">
        <f t="shared" si="274"/>
        <v>118.78</v>
      </c>
      <c r="N3530" s="74"/>
    </row>
    <row r="3531" spans="1:14" x14ac:dyDescent="0.25">
      <c r="A3531">
        <v>3516</v>
      </c>
      <c r="B3531" s="225">
        <v>36390</v>
      </c>
      <c r="C3531" s="74">
        <v>35.25</v>
      </c>
      <c r="D3531" s="74">
        <v>36.69</v>
      </c>
      <c r="E3531" s="74">
        <v>34.19</v>
      </c>
      <c r="F3531" s="74">
        <v>34.5</v>
      </c>
      <c r="G3531" s="75">
        <v>1233300</v>
      </c>
      <c r="H3531" s="74">
        <v>120.75</v>
      </c>
      <c r="I3531" s="81">
        <f t="shared" si="270"/>
        <v>3.5</v>
      </c>
      <c r="J3531" s="74">
        <f t="shared" si="271"/>
        <v>123.38</v>
      </c>
      <c r="K3531" s="74">
        <f t="shared" si="272"/>
        <v>128.41999999999999</v>
      </c>
      <c r="L3531" s="74">
        <f t="shared" si="273"/>
        <v>119.67</v>
      </c>
      <c r="M3531" s="74">
        <f t="shared" si="274"/>
        <v>120.75</v>
      </c>
      <c r="N3531" s="74"/>
    </row>
    <row r="3532" spans="1:14" x14ac:dyDescent="0.25">
      <c r="A3532">
        <v>3517</v>
      </c>
      <c r="B3532" s="225">
        <v>36389</v>
      </c>
      <c r="C3532" s="74">
        <v>33.75</v>
      </c>
      <c r="D3532" s="74">
        <v>35.31</v>
      </c>
      <c r="E3532" s="74">
        <v>33.619999999999997</v>
      </c>
      <c r="F3532" s="74">
        <v>35.31</v>
      </c>
      <c r="G3532" s="75">
        <v>1082100</v>
      </c>
      <c r="H3532" s="74">
        <v>123.59</v>
      </c>
      <c r="I3532" s="81">
        <f t="shared" si="270"/>
        <v>3.5001416029453409</v>
      </c>
      <c r="J3532" s="74">
        <f t="shared" si="271"/>
        <v>118.13</v>
      </c>
      <c r="K3532" s="74">
        <f t="shared" si="272"/>
        <v>123.59</v>
      </c>
      <c r="L3532" s="74">
        <f t="shared" si="273"/>
        <v>117.67</v>
      </c>
      <c r="M3532" s="74">
        <f t="shared" si="274"/>
        <v>123.59</v>
      </c>
      <c r="N3532" s="74"/>
    </row>
    <row r="3533" spans="1:14" x14ac:dyDescent="0.25">
      <c r="A3533">
        <v>3518</v>
      </c>
      <c r="B3533" s="225">
        <v>36388</v>
      </c>
      <c r="C3533" s="74">
        <v>34</v>
      </c>
      <c r="D3533" s="74">
        <v>34.5</v>
      </c>
      <c r="E3533" s="74">
        <v>33.119999999999997</v>
      </c>
      <c r="F3533" s="74">
        <v>33.19</v>
      </c>
      <c r="G3533" s="75">
        <v>537300</v>
      </c>
      <c r="H3533" s="74">
        <v>116.15</v>
      </c>
      <c r="I3533" s="81">
        <f t="shared" si="270"/>
        <v>3.4995480566435679</v>
      </c>
      <c r="J3533" s="74">
        <f t="shared" si="271"/>
        <v>118.98</v>
      </c>
      <c r="K3533" s="74">
        <f t="shared" si="272"/>
        <v>120.73</v>
      </c>
      <c r="L3533" s="74">
        <f t="shared" si="273"/>
        <v>115.91</v>
      </c>
      <c r="M3533" s="74">
        <f t="shared" si="274"/>
        <v>116.15</v>
      </c>
      <c r="N3533" s="74"/>
    </row>
    <row r="3534" spans="1:14" x14ac:dyDescent="0.25">
      <c r="A3534">
        <v>3519</v>
      </c>
      <c r="B3534" s="225">
        <v>36385</v>
      </c>
      <c r="C3534" s="74">
        <v>32.869999999999997</v>
      </c>
      <c r="D3534" s="74">
        <v>34.75</v>
      </c>
      <c r="E3534" s="74">
        <v>32.5</v>
      </c>
      <c r="F3534" s="74">
        <v>34</v>
      </c>
      <c r="G3534" s="75">
        <v>957500</v>
      </c>
      <c r="H3534" s="74">
        <v>119</v>
      </c>
      <c r="I3534" s="81">
        <f t="shared" si="270"/>
        <v>3.5</v>
      </c>
      <c r="J3534" s="74">
        <f t="shared" si="271"/>
        <v>115.05</v>
      </c>
      <c r="K3534" s="74">
        <f t="shared" si="272"/>
        <v>121.63</v>
      </c>
      <c r="L3534" s="74">
        <f t="shared" si="273"/>
        <v>113.75</v>
      </c>
      <c r="M3534" s="74">
        <f t="shared" si="274"/>
        <v>119</v>
      </c>
      <c r="N3534" s="74"/>
    </row>
    <row r="3535" spans="1:14" x14ac:dyDescent="0.25">
      <c r="A3535">
        <v>3520</v>
      </c>
      <c r="B3535" s="225">
        <v>36384</v>
      </c>
      <c r="C3535" s="74">
        <v>33.25</v>
      </c>
      <c r="D3535" s="74">
        <v>34</v>
      </c>
      <c r="E3535" s="74">
        <v>31.87</v>
      </c>
      <c r="F3535" s="74">
        <v>32.119999999999997</v>
      </c>
      <c r="G3535" s="75">
        <v>709100</v>
      </c>
      <c r="H3535" s="74">
        <v>112.44</v>
      </c>
      <c r="I3535" s="81">
        <f t="shared" si="270"/>
        <v>3.5006226650062269</v>
      </c>
      <c r="J3535" s="74">
        <f t="shared" si="271"/>
        <v>116.4</v>
      </c>
      <c r="K3535" s="74">
        <f t="shared" si="272"/>
        <v>119.02</v>
      </c>
      <c r="L3535" s="74">
        <f t="shared" si="273"/>
        <v>111.56</v>
      </c>
      <c r="M3535" s="74">
        <f t="shared" si="274"/>
        <v>112.44</v>
      </c>
      <c r="N3535" s="74"/>
    </row>
    <row r="3536" spans="1:14" x14ac:dyDescent="0.25">
      <c r="A3536">
        <v>3521</v>
      </c>
      <c r="B3536" s="225">
        <v>36383</v>
      </c>
      <c r="C3536" s="74">
        <v>30.75</v>
      </c>
      <c r="D3536" s="74">
        <v>33.06</v>
      </c>
      <c r="E3536" s="74">
        <v>30.75</v>
      </c>
      <c r="F3536" s="74">
        <v>33</v>
      </c>
      <c r="G3536" s="75">
        <v>834900</v>
      </c>
      <c r="H3536" s="74">
        <v>115.5</v>
      </c>
      <c r="I3536" s="81">
        <f t="shared" si="270"/>
        <v>3.5</v>
      </c>
      <c r="J3536" s="74">
        <f t="shared" si="271"/>
        <v>107.63</v>
      </c>
      <c r="K3536" s="74">
        <f t="shared" si="272"/>
        <v>115.71</v>
      </c>
      <c r="L3536" s="74">
        <f t="shared" si="273"/>
        <v>107.63</v>
      </c>
      <c r="M3536" s="74">
        <f t="shared" si="274"/>
        <v>115.5</v>
      </c>
      <c r="N3536" s="74"/>
    </row>
    <row r="3537" spans="1:14" x14ac:dyDescent="0.25">
      <c r="A3537">
        <v>3522</v>
      </c>
      <c r="B3537" s="225">
        <v>36382</v>
      </c>
      <c r="C3537" s="74">
        <v>32.19</v>
      </c>
      <c r="D3537" s="74">
        <v>32.19</v>
      </c>
      <c r="E3537" s="74">
        <v>29.81</v>
      </c>
      <c r="F3537" s="74">
        <v>30.44</v>
      </c>
      <c r="G3537" s="75">
        <v>670900</v>
      </c>
      <c r="H3537" s="74">
        <v>106.53</v>
      </c>
      <c r="I3537" s="81">
        <f t="shared" ref="I3537:I3600" si="275">H3537/F3537</f>
        <v>3.4996714848883048</v>
      </c>
      <c r="J3537" s="74">
        <f t="shared" ref="J3537:J3600" si="276">ROUND($I3537*C3537,2)</f>
        <v>112.65</v>
      </c>
      <c r="K3537" s="74">
        <f t="shared" ref="K3537:K3600" si="277">ROUND($I3537*D3537,2)</f>
        <v>112.65</v>
      </c>
      <c r="L3537" s="74">
        <f t="shared" ref="L3537:L3600" si="278">ROUND($I3537*E3537,2)</f>
        <v>104.33</v>
      </c>
      <c r="M3537" s="74">
        <f t="shared" ref="M3537:M3600" si="279">ROUND($I3537*F3537,2)</f>
        <v>106.53</v>
      </c>
      <c r="N3537" s="74"/>
    </row>
    <row r="3538" spans="1:14" x14ac:dyDescent="0.25">
      <c r="A3538">
        <v>3523</v>
      </c>
      <c r="B3538" s="225">
        <v>36381</v>
      </c>
      <c r="C3538" s="74">
        <v>32</v>
      </c>
      <c r="D3538" s="74">
        <v>32.81</v>
      </c>
      <c r="E3538" s="74">
        <v>31.75</v>
      </c>
      <c r="F3538" s="74">
        <v>32</v>
      </c>
      <c r="G3538" s="75">
        <v>416400</v>
      </c>
      <c r="H3538" s="74">
        <v>112</v>
      </c>
      <c r="I3538" s="81">
        <f t="shared" si="275"/>
        <v>3.5</v>
      </c>
      <c r="J3538" s="74">
        <f t="shared" si="276"/>
        <v>112</v>
      </c>
      <c r="K3538" s="74">
        <f t="shared" si="277"/>
        <v>114.84</v>
      </c>
      <c r="L3538" s="74">
        <f t="shared" si="278"/>
        <v>111.13</v>
      </c>
      <c r="M3538" s="74">
        <f t="shared" si="279"/>
        <v>112</v>
      </c>
      <c r="N3538" s="74"/>
    </row>
    <row r="3539" spans="1:14" x14ac:dyDescent="0.25">
      <c r="A3539">
        <v>3524</v>
      </c>
      <c r="B3539" s="225">
        <v>36378</v>
      </c>
      <c r="C3539" s="74">
        <v>31.56</v>
      </c>
      <c r="D3539" s="74">
        <v>32.31</v>
      </c>
      <c r="E3539" s="74">
        <v>31.12</v>
      </c>
      <c r="F3539" s="74">
        <v>31.56</v>
      </c>
      <c r="G3539" s="75">
        <v>632200</v>
      </c>
      <c r="H3539" s="74">
        <v>110.47</v>
      </c>
      <c r="I3539" s="81">
        <f t="shared" si="275"/>
        <v>3.500316856780735</v>
      </c>
      <c r="J3539" s="74">
        <f t="shared" si="276"/>
        <v>110.47</v>
      </c>
      <c r="K3539" s="74">
        <f t="shared" si="277"/>
        <v>113.1</v>
      </c>
      <c r="L3539" s="74">
        <f t="shared" si="278"/>
        <v>108.93</v>
      </c>
      <c r="M3539" s="74">
        <f t="shared" si="279"/>
        <v>110.47</v>
      </c>
      <c r="N3539" s="74"/>
    </row>
    <row r="3540" spans="1:14" x14ac:dyDescent="0.25">
      <c r="A3540">
        <v>3525</v>
      </c>
      <c r="B3540" s="225">
        <v>36377</v>
      </c>
      <c r="C3540" s="74">
        <v>31.56</v>
      </c>
      <c r="D3540" s="74">
        <v>32.369999999999997</v>
      </c>
      <c r="E3540" s="74">
        <v>29.06</v>
      </c>
      <c r="F3540" s="74">
        <v>32.369999999999997</v>
      </c>
      <c r="G3540" s="75">
        <v>1233900</v>
      </c>
      <c r="H3540" s="74">
        <v>113.31</v>
      </c>
      <c r="I3540" s="81">
        <f t="shared" si="275"/>
        <v>3.5004633920296575</v>
      </c>
      <c r="J3540" s="74">
        <f t="shared" si="276"/>
        <v>110.47</v>
      </c>
      <c r="K3540" s="74">
        <f t="shared" si="277"/>
        <v>113.31</v>
      </c>
      <c r="L3540" s="74">
        <f t="shared" si="278"/>
        <v>101.72</v>
      </c>
      <c r="M3540" s="74">
        <f t="shared" si="279"/>
        <v>113.31</v>
      </c>
      <c r="N3540" s="74"/>
    </row>
    <row r="3541" spans="1:14" x14ac:dyDescent="0.25">
      <c r="A3541">
        <v>3526</v>
      </c>
      <c r="B3541" s="225">
        <v>36376</v>
      </c>
      <c r="C3541" s="74">
        <v>32.619999999999997</v>
      </c>
      <c r="D3541" s="74">
        <v>33.25</v>
      </c>
      <c r="E3541" s="74">
        <v>31.69</v>
      </c>
      <c r="F3541" s="74">
        <v>31.94</v>
      </c>
      <c r="G3541" s="75">
        <v>1424300</v>
      </c>
      <c r="H3541" s="74">
        <v>111.78</v>
      </c>
      <c r="I3541" s="81">
        <f t="shared" si="275"/>
        <v>3.4996869129618031</v>
      </c>
      <c r="J3541" s="74">
        <f t="shared" si="276"/>
        <v>114.16</v>
      </c>
      <c r="K3541" s="74">
        <f t="shared" si="277"/>
        <v>116.36</v>
      </c>
      <c r="L3541" s="74">
        <f t="shared" si="278"/>
        <v>110.91</v>
      </c>
      <c r="M3541" s="74">
        <f t="shared" si="279"/>
        <v>111.78</v>
      </c>
      <c r="N3541" s="74"/>
    </row>
    <row r="3542" spans="1:14" x14ac:dyDescent="0.25">
      <c r="A3542">
        <v>3527</v>
      </c>
      <c r="B3542" s="225">
        <v>36375</v>
      </c>
      <c r="C3542" s="74">
        <v>32.619999999999997</v>
      </c>
      <c r="D3542" s="74">
        <v>33.31</v>
      </c>
      <c r="E3542" s="74">
        <v>31.25</v>
      </c>
      <c r="F3542" s="74">
        <v>31.62</v>
      </c>
      <c r="G3542" s="75">
        <v>1306100</v>
      </c>
      <c r="H3542" s="74">
        <v>110.69</v>
      </c>
      <c r="I3542" s="81">
        <f t="shared" si="275"/>
        <v>3.5006325110689436</v>
      </c>
      <c r="J3542" s="74">
        <f t="shared" si="276"/>
        <v>114.19</v>
      </c>
      <c r="K3542" s="74">
        <f t="shared" si="277"/>
        <v>116.61</v>
      </c>
      <c r="L3542" s="74">
        <f t="shared" si="278"/>
        <v>109.39</v>
      </c>
      <c r="M3542" s="74">
        <f t="shared" si="279"/>
        <v>110.69</v>
      </c>
      <c r="N3542" s="74"/>
    </row>
    <row r="3543" spans="1:14" x14ac:dyDescent="0.25">
      <c r="A3543">
        <v>3528</v>
      </c>
      <c r="B3543" s="225">
        <v>36374</v>
      </c>
      <c r="C3543" s="74">
        <v>33.619999999999997</v>
      </c>
      <c r="D3543" s="74">
        <v>33.75</v>
      </c>
      <c r="E3543" s="74">
        <v>32.369999999999997</v>
      </c>
      <c r="F3543" s="74">
        <v>32.369999999999997</v>
      </c>
      <c r="G3543" s="75">
        <v>535600</v>
      </c>
      <c r="H3543" s="74">
        <v>113.31</v>
      </c>
      <c r="I3543" s="81">
        <f t="shared" si="275"/>
        <v>3.5004633920296575</v>
      </c>
      <c r="J3543" s="74">
        <f t="shared" si="276"/>
        <v>117.69</v>
      </c>
      <c r="K3543" s="74">
        <f t="shared" si="277"/>
        <v>118.14</v>
      </c>
      <c r="L3543" s="74">
        <f t="shared" si="278"/>
        <v>113.31</v>
      </c>
      <c r="M3543" s="74">
        <f t="shared" si="279"/>
        <v>113.31</v>
      </c>
      <c r="N3543" s="74"/>
    </row>
    <row r="3544" spans="1:14" x14ac:dyDescent="0.25">
      <c r="A3544">
        <v>3529</v>
      </c>
      <c r="B3544" s="225">
        <v>36371</v>
      </c>
      <c r="C3544" s="74">
        <v>35.44</v>
      </c>
      <c r="D3544" s="74">
        <v>35.619999999999997</v>
      </c>
      <c r="E3544" s="74">
        <v>33.619999999999997</v>
      </c>
      <c r="F3544" s="74">
        <v>33.75</v>
      </c>
      <c r="G3544" s="75">
        <v>1088500</v>
      </c>
      <c r="H3544" s="74">
        <v>118.12</v>
      </c>
      <c r="I3544" s="81">
        <f t="shared" si="275"/>
        <v>3.4998518518518518</v>
      </c>
      <c r="J3544" s="74">
        <f t="shared" si="276"/>
        <v>124.03</v>
      </c>
      <c r="K3544" s="74">
        <f t="shared" si="277"/>
        <v>124.66</v>
      </c>
      <c r="L3544" s="74">
        <f t="shared" si="278"/>
        <v>117.67</v>
      </c>
      <c r="M3544" s="74">
        <f t="shared" si="279"/>
        <v>118.12</v>
      </c>
      <c r="N3544" s="74"/>
    </row>
    <row r="3545" spans="1:14" x14ac:dyDescent="0.25">
      <c r="A3545">
        <v>3530</v>
      </c>
      <c r="B3545" s="225">
        <v>36370</v>
      </c>
      <c r="C3545" s="74">
        <v>32.5</v>
      </c>
      <c r="D3545" s="74">
        <v>35.81</v>
      </c>
      <c r="E3545" s="74">
        <v>32.119999999999997</v>
      </c>
      <c r="F3545" s="74">
        <v>34.31</v>
      </c>
      <c r="G3545" s="75">
        <v>1748500</v>
      </c>
      <c r="H3545" s="74">
        <v>120.09</v>
      </c>
      <c r="I3545" s="81">
        <f t="shared" si="275"/>
        <v>3.5001457301078402</v>
      </c>
      <c r="J3545" s="74">
        <f t="shared" si="276"/>
        <v>113.75</v>
      </c>
      <c r="K3545" s="74">
        <f t="shared" si="277"/>
        <v>125.34</v>
      </c>
      <c r="L3545" s="74">
        <f t="shared" si="278"/>
        <v>112.42</v>
      </c>
      <c r="M3545" s="74">
        <f t="shared" si="279"/>
        <v>120.09</v>
      </c>
      <c r="N3545" s="74"/>
    </row>
    <row r="3546" spans="1:14" x14ac:dyDescent="0.25">
      <c r="A3546">
        <v>3531</v>
      </c>
      <c r="B3546" s="225">
        <v>36369</v>
      </c>
      <c r="C3546" s="74">
        <v>33.369999999999997</v>
      </c>
      <c r="D3546" s="74">
        <v>34.119999999999997</v>
      </c>
      <c r="E3546" s="74">
        <v>32.75</v>
      </c>
      <c r="F3546" s="74">
        <v>33.369999999999997</v>
      </c>
      <c r="G3546" s="75">
        <v>405300</v>
      </c>
      <c r="H3546" s="74">
        <v>116.81</v>
      </c>
      <c r="I3546" s="81">
        <f t="shared" si="275"/>
        <v>3.500449505543902</v>
      </c>
      <c r="J3546" s="74">
        <f t="shared" si="276"/>
        <v>116.81</v>
      </c>
      <c r="K3546" s="74">
        <f t="shared" si="277"/>
        <v>119.44</v>
      </c>
      <c r="L3546" s="74">
        <f t="shared" si="278"/>
        <v>114.64</v>
      </c>
      <c r="M3546" s="74">
        <f t="shared" si="279"/>
        <v>116.81</v>
      </c>
      <c r="N3546" s="74"/>
    </row>
    <row r="3547" spans="1:14" x14ac:dyDescent="0.25">
      <c r="A3547">
        <v>3532</v>
      </c>
      <c r="B3547" s="225">
        <v>36368</v>
      </c>
      <c r="C3547" s="74">
        <v>32.75</v>
      </c>
      <c r="D3547" s="74">
        <v>34.119999999999997</v>
      </c>
      <c r="E3547" s="74">
        <v>32.369999999999997</v>
      </c>
      <c r="F3547" s="74">
        <v>33.119999999999997</v>
      </c>
      <c r="G3547" s="75">
        <v>610600</v>
      </c>
      <c r="H3547" s="74">
        <v>115.94</v>
      </c>
      <c r="I3547" s="81">
        <f t="shared" si="275"/>
        <v>3.5006038647342996</v>
      </c>
      <c r="J3547" s="74">
        <f t="shared" si="276"/>
        <v>114.64</v>
      </c>
      <c r="K3547" s="74">
        <f t="shared" si="277"/>
        <v>119.44</v>
      </c>
      <c r="L3547" s="74">
        <f t="shared" si="278"/>
        <v>113.31</v>
      </c>
      <c r="M3547" s="74">
        <f t="shared" si="279"/>
        <v>115.94</v>
      </c>
      <c r="N3547" s="74"/>
    </row>
    <row r="3548" spans="1:14" x14ac:dyDescent="0.25">
      <c r="A3548">
        <v>3533</v>
      </c>
      <c r="B3548" s="225">
        <v>36367</v>
      </c>
      <c r="C3548" s="74">
        <v>33.25</v>
      </c>
      <c r="D3548" s="74">
        <v>33.25</v>
      </c>
      <c r="E3548" s="74">
        <v>31.62</v>
      </c>
      <c r="F3548" s="74">
        <v>31.87</v>
      </c>
      <c r="G3548" s="75">
        <v>695300</v>
      </c>
      <c r="H3548" s="74">
        <v>111.56</v>
      </c>
      <c r="I3548" s="81">
        <f t="shared" si="275"/>
        <v>3.5004706620646378</v>
      </c>
      <c r="J3548" s="74">
        <f t="shared" si="276"/>
        <v>116.39</v>
      </c>
      <c r="K3548" s="74">
        <f t="shared" si="277"/>
        <v>116.39</v>
      </c>
      <c r="L3548" s="74">
        <f t="shared" si="278"/>
        <v>110.68</v>
      </c>
      <c r="M3548" s="74">
        <f t="shared" si="279"/>
        <v>111.56</v>
      </c>
      <c r="N3548" s="74"/>
    </row>
    <row r="3549" spans="1:14" x14ac:dyDescent="0.25">
      <c r="A3549">
        <v>3534</v>
      </c>
      <c r="B3549" s="225">
        <v>36364</v>
      </c>
      <c r="C3549" s="74">
        <v>33.5</v>
      </c>
      <c r="D3549" s="74">
        <v>34.44</v>
      </c>
      <c r="E3549" s="74">
        <v>32.5</v>
      </c>
      <c r="F3549" s="74">
        <v>33.75</v>
      </c>
      <c r="G3549" s="75">
        <v>453000</v>
      </c>
      <c r="H3549" s="74">
        <v>118.12</v>
      </c>
      <c r="I3549" s="81">
        <f t="shared" si="275"/>
        <v>3.4998518518518518</v>
      </c>
      <c r="J3549" s="74">
        <f t="shared" si="276"/>
        <v>117.25</v>
      </c>
      <c r="K3549" s="74">
        <f t="shared" si="277"/>
        <v>120.53</v>
      </c>
      <c r="L3549" s="74">
        <f t="shared" si="278"/>
        <v>113.75</v>
      </c>
      <c r="M3549" s="74">
        <f t="shared" si="279"/>
        <v>118.12</v>
      </c>
      <c r="N3549" s="74"/>
    </row>
    <row r="3550" spans="1:14" x14ac:dyDescent="0.25">
      <c r="A3550">
        <v>3535</v>
      </c>
      <c r="B3550" s="225">
        <v>36363</v>
      </c>
      <c r="C3550" s="74">
        <v>34.5</v>
      </c>
      <c r="D3550" s="74">
        <v>34.619999999999997</v>
      </c>
      <c r="E3550" s="74">
        <v>32.25</v>
      </c>
      <c r="F3550" s="74">
        <v>33.56</v>
      </c>
      <c r="G3550" s="75">
        <v>863600</v>
      </c>
      <c r="H3550" s="74">
        <v>117.47</v>
      </c>
      <c r="I3550" s="81">
        <f t="shared" si="275"/>
        <v>3.5002979737783071</v>
      </c>
      <c r="J3550" s="74">
        <f t="shared" si="276"/>
        <v>120.76</v>
      </c>
      <c r="K3550" s="74">
        <f t="shared" si="277"/>
        <v>121.18</v>
      </c>
      <c r="L3550" s="74">
        <f t="shared" si="278"/>
        <v>112.88</v>
      </c>
      <c r="M3550" s="74">
        <f t="shared" si="279"/>
        <v>117.47</v>
      </c>
      <c r="N3550" s="74"/>
    </row>
    <row r="3551" spans="1:14" x14ac:dyDescent="0.25">
      <c r="A3551">
        <v>3536</v>
      </c>
      <c r="B3551" s="225">
        <v>36362</v>
      </c>
      <c r="C3551" s="74">
        <v>35.369999999999997</v>
      </c>
      <c r="D3551" s="74">
        <v>35.44</v>
      </c>
      <c r="E3551" s="74">
        <v>34.119999999999997</v>
      </c>
      <c r="F3551" s="74">
        <v>34.75</v>
      </c>
      <c r="G3551" s="75">
        <v>537800</v>
      </c>
      <c r="H3551" s="74">
        <v>121.62</v>
      </c>
      <c r="I3551" s="81">
        <f t="shared" si="275"/>
        <v>3.4998561151079137</v>
      </c>
      <c r="J3551" s="74">
        <f t="shared" si="276"/>
        <v>123.79</v>
      </c>
      <c r="K3551" s="74">
        <f t="shared" si="277"/>
        <v>124.03</v>
      </c>
      <c r="L3551" s="74">
        <f t="shared" si="278"/>
        <v>119.42</v>
      </c>
      <c r="M3551" s="74">
        <f t="shared" si="279"/>
        <v>121.62</v>
      </c>
      <c r="N3551" s="74"/>
    </row>
    <row r="3552" spans="1:14" x14ac:dyDescent="0.25">
      <c r="A3552">
        <v>3537</v>
      </c>
      <c r="B3552" s="225">
        <v>36361</v>
      </c>
      <c r="C3552" s="74">
        <v>35.619999999999997</v>
      </c>
      <c r="D3552" s="74">
        <v>35.75</v>
      </c>
      <c r="E3552" s="74">
        <v>33.869999999999997</v>
      </c>
      <c r="F3552" s="74">
        <v>35.31</v>
      </c>
      <c r="G3552" s="75">
        <v>898900</v>
      </c>
      <c r="H3552" s="74">
        <v>123.59</v>
      </c>
      <c r="I3552" s="81">
        <f t="shared" si="275"/>
        <v>3.5001416029453409</v>
      </c>
      <c r="J3552" s="74">
        <f t="shared" si="276"/>
        <v>124.68</v>
      </c>
      <c r="K3552" s="74">
        <f t="shared" si="277"/>
        <v>125.13</v>
      </c>
      <c r="L3552" s="74">
        <f t="shared" si="278"/>
        <v>118.55</v>
      </c>
      <c r="M3552" s="74">
        <f t="shared" si="279"/>
        <v>123.59</v>
      </c>
      <c r="N3552" s="74"/>
    </row>
    <row r="3553" spans="1:14" x14ac:dyDescent="0.25">
      <c r="A3553">
        <v>3538</v>
      </c>
      <c r="B3553" s="225">
        <v>36360</v>
      </c>
      <c r="C3553" s="74">
        <v>37.75</v>
      </c>
      <c r="D3553" s="74">
        <v>37.75</v>
      </c>
      <c r="E3553" s="74">
        <v>35.75</v>
      </c>
      <c r="F3553" s="74">
        <v>36.19</v>
      </c>
      <c r="G3553" s="75">
        <v>762800</v>
      </c>
      <c r="H3553" s="74">
        <v>126.65</v>
      </c>
      <c r="I3553" s="81">
        <f t="shared" si="275"/>
        <v>3.4995855208621172</v>
      </c>
      <c r="J3553" s="74">
        <f t="shared" si="276"/>
        <v>132.11000000000001</v>
      </c>
      <c r="K3553" s="74">
        <f t="shared" si="277"/>
        <v>132.11000000000001</v>
      </c>
      <c r="L3553" s="74">
        <f t="shared" si="278"/>
        <v>125.11</v>
      </c>
      <c r="M3553" s="74">
        <f t="shared" si="279"/>
        <v>126.65</v>
      </c>
      <c r="N3553" s="74"/>
    </row>
    <row r="3554" spans="1:14" x14ac:dyDescent="0.25">
      <c r="A3554">
        <v>3539</v>
      </c>
      <c r="B3554" s="225">
        <v>36357</v>
      </c>
      <c r="C3554" s="74">
        <v>35.75</v>
      </c>
      <c r="D3554" s="74">
        <v>37.75</v>
      </c>
      <c r="E3554" s="74">
        <v>35.119999999999997</v>
      </c>
      <c r="F3554" s="74">
        <v>37.119999999999997</v>
      </c>
      <c r="G3554" s="75">
        <v>2001500</v>
      </c>
      <c r="H3554" s="74">
        <v>129.94</v>
      </c>
      <c r="I3554" s="81">
        <f t="shared" si="275"/>
        <v>3.5005387931034484</v>
      </c>
      <c r="J3554" s="74">
        <f t="shared" si="276"/>
        <v>125.14</v>
      </c>
      <c r="K3554" s="74">
        <f t="shared" si="277"/>
        <v>132.15</v>
      </c>
      <c r="L3554" s="74">
        <f t="shared" si="278"/>
        <v>122.94</v>
      </c>
      <c r="M3554" s="74">
        <f t="shared" si="279"/>
        <v>129.94</v>
      </c>
      <c r="N3554" s="74"/>
    </row>
    <row r="3555" spans="1:14" x14ac:dyDescent="0.25">
      <c r="A3555">
        <v>3540</v>
      </c>
      <c r="B3555" s="225">
        <v>36356</v>
      </c>
      <c r="C3555" s="74">
        <v>34</v>
      </c>
      <c r="D3555" s="74">
        <v>35.75</v>
      </c>
      <c r="E3555" s="74">
        <v>33.94</v>
      </c>
      <c r="F3555" s="74">
        <v>35.340000000000003</v>
      </c>
      <c r="G3555" s="75">
        <v>1626100</v>
      </c>
      <c r="H3555" s="74">
        <v>123.7</v>
      </c>
      <c r="I3555" s="81">
        <f t="shared" si="275"/>
        <v>3.5002829654782115</v>
      </c>
      <c r="J3555" s="74">
        <f t="shared" si="276"/>
        <v>119.01</v>
      </c>
      <c r="K3555" s="74">
        <f t="shared" si="277"/>
        <v>125.14</v>
      </c>
      <c r="L3555" s="74">
        <f t="shared" si="278"/>
        <v>118.8</v>
      </c>
      <c r="M3555" s="74">
        <f t="shared" si="279"/>
        <v>123.7</v>
      </c>
      <c r="N3555" s="74"/>
    </row>
    <row r="3556" spans="1:14" x14ac:dyDescent="0.25">
      <c r="A3556">
        <v>3541</v>
      </c>
      <c r="B3556" s="225">
        <v>36355</v>
      </c>
      <c r="C3556" s="74">
        <v>34.06</v>
      </c>
      <c r="D3556" s="74">
        <v>34.19</v>
      </c>
      <c r="E3556" s="74">
        <v>33.5</v>
      </c>
      <c r="F3556" s="74">
        <v>33.75</v>
      </c>
      <c r="G3556" s="75">
        <v>705700</v>
      </c>
      <c r="H3556" s="74">
        <v>118.12</v>
      </c>
      <c r="I3556" s="81">
        <f t="shared" si="275"/>
        <v>3.4998518518518518</v>
      </c>
      <c r="J3556" s="74">
        <f t="shared" si="276"/>
        <v>119.2</v>
      </c>
      <c r="K3556" s="74">
        <f t="shared" si="277"/>
        <v>119.66</v>
      </c>
      <c r="L3556" s="74">
        <f t="shared" si="278"/>
        <v>117.25</v>
      </c>
      <c r="M3556" s="74">
        <f t="shared" si="279"/>
        <v>118.12</v>
      </c>
      <c r="N3556" s="74"/>
    </row>
    <row r="3557" spans="1:14" x14ac:dyDescent="0.25">
      <c r="A3557">
        <v>3542</v>
      </c>
      <c r="B3557" s="225">
        <v>36354</v>
      </c>
      <c r="C3557" s="74">
        <v>33.25</v>
      </c>
      <c r="D3557" s="74">
        <v>34</v>
      </c>
      <c r="E3557" s="74">
        <v>32.81</v>
      </c>
      <c r="F3557" s="74">
        <v>33.94</v>
      </c>
      <c r="G3557" s="75">
        <v>504500</v>
      </c>
      <c r="H3557" s="74">
        <v>118.78</v>
      </c>
      <c r="I3557" s="81">
        <f t="shared" si="275"/>
        <v>3.4997053624042431</v>
      </c>
      <c r="J3557" s="74">
        <f t="shared" si="276"/>
        <v>116.37</v>
      </c>
      <c r="K3557" s="74">
        <f t="shared" si="277"/>
        <v>118.99</v>
      </c>
      <c r="L3557" s="74">
        <f t="shared" si="278"/>
        <v>114.83</v>
      </c>
      <c r="M3557" s="74">
        <f t="shared" si="279"/>
        <v>118.78</v>
      </c>
      <c r="N3557" s="74"/>
    </row>
    <row r="3558" spans="1:14" x14ac:dyDescent="0.25">
      <c r="A3558">
        <v>3543</v>
      </c>
      <c r="B3558" s="225">
        <v>36353</v>
      </c>
      <c r="C3558" s="74">
        <v>34.31</v>
      </c>
      <c r="D3558" s="74">
        <v>34.5</v>
      </c>
      <c r="E3558" s="74">
        <v>32.81</v>
      </c>
      <c r="F3558" s="74">
        <v>33.94</v>
      </c>
      <c r="G3558" s="75">
        <v>672000</v>
      </c>
      <c r="H3558" s="74">
        <v>118.78</v>
      </c>
      <c r="I3558" s="81">
        <f t="shared" si="275"/>
        <v>3.4997053624042431</v>
      </c>
      <c r="J3558" s="74">
        <f t="shared" si="276"/>
        <v>120.07</v>
      </c>
      <c r="K3558" s="74">
        <f t="shared" si="277"/>
        <v>120.74</v>
      </c>
      <c r="L3558" s="74">
        <f t="shared" si="278"/>
        <v>114.83</v>
      </c>
      <c r="M3558" s="74">
        <f t="shared" si="279"/>
        <v>118.78</v>
      </c>
      <c r="N3558" s="74"/>
    </row>
    <row r="3559" spans="1:14" x14ac:dyDescent="0.25">
      <c r="A3559">
        <v>3544</v>
      </c>
      <c r="B3559" s="225">
        <v>36350</v>
      </c>
      <c r="C3559" s="74">
        <v>34.94</v>
      </c>
      <c r="D3559" s="74">
        <v>35.75</v>
      </c>
      <c r="E3559" s="74">
        <v>33.75</v>
      </c>
      <c r="F3559" s="74">
        <v>34.06</v>
      </c>
      <c r="G3559" s="75">
        <v>839100</v>
      </c>
      <c r="H3559" s="74">
        <v>119.22</v>
      </c>
      <c r="I3559" s="81">
        <f t="shared" si="275"/>
        <v>3.5002935995302407</v>
      </c>
      <c r="J3559" s="74">
        <f t="shared" si="276"/>
        <v>122.3</v>
      </c>
      <c r="K3559" s="74">
        <f t="shared" si="277"/>
        <v>125.14</v>
      </c>
      <c r="L3559" s="74">
        <f t="shared" si="278"/>
        <v>118.13</v>
      </c>
      <c r="M3559" s="74">
        <f t="shared" si="279"/>
        <v>119.22</v>
      </c>
      <c r="N3559" s="74"/>
    </row>
    <row r="3560" spans="1:14" x14ac:dyDescent="0.25">
      <c r="A3560">
        <v>3545</v>
      </c>
      <c r="B3560" s="225">
        <v>36349</v>
      </c>
      <c r="C3560" s="74">
        <v>33</v>
      </c>
      <c r="D3560" s="74">
        <v>35.25</v>
      </c>
      <c r="E3560" s="74">
        <v>32.369999999999997</v>
      </c>
      <c r="F3560" s="74">
        <v>34.94</v>
      </c>
      <c r="G3560" s="75">
        <v>2019500</v>
      </c>
      <c r="H3560" s="74">
        <v>122.28</v>
      </c>
      <c r="I3560" s="81">
        <f t="shared" si="275"/>
        <v>3.4997137950772754</v>
      </c>
      <c r="J3560" s="74">
        <f t="shared" si="276"/>
        <v>115.49</v>
      </c>
      <c r="K3560" s="74">
        <f t="shared" si="277"/>
        <v>123.36</v>
      </c>
      <c r="L3560" s="74">
        <f t="shared" si="278"/>
        <v>113.29</v>
      </c>
      <c r="M3560" s="74">
        <f t="shared" si="279"/>
        <v>122.28</v>
      </c>
      <c r="N3560" s="74"/>
    </row>
    <row r="3561" spans="1:14" x14ac:dyDescent="0.25">
      <c r="A3561">
        <v>3546</v>
      </c>
      <c r="B3561" s="225">
        <v>36348</v>
      </c>
      <c r="C3561" s="74">
        <v>30.62</v>
      </c>
      <c r="D3561" s="74">
        <v>33.619999999999997</v>
      </c>
      <c r="E3561" s="74">
        <v>30.12</v>
      </c>
      <c r="F3561" s="74">
        <v>33.25</v>
      </c>
      <c r="G3561" s="75">
        <v>1819200</v>
      </c>
      <c r="H3561" s="74">
        <v>116.37</v>
      </c>
      <c r="I3561" s="81">
        <f t="shared" si="275"/>
        <v>3.4998496240601504</v>
      </c>
      <c r="J3561" s="74">
        <f t="shared" si="276"/>
        <v>107.17</v>
      </c>
      <c r="K3561" s="74">
        <f t="shared" si="277"/>
        <v>117.66</v>
      </c>
      <c r="L3561" s="74">
        <f t="shared" si="278"/>
        <v>105.42</v>
      </c>
      <c r="M3561" s="74">
        <f t="shared" si="279"/>
        <v>116.37</v>
      </c>
      <c r="N3561" s="74"/>
    </row>
    <row r="3562" spans="1:14" x14ac:dyDescent="0.25">
      <c r="A3562">
        <v>3547</v>
      </c>
      <c r="B3562" s="225">
        <v>36347</v>
      </c>
      <c r="C3562" s="74">
        <v>31.25</v>
      </c>
      <c r="D3562" s="74">
        <v>32.31</v>
      </c>
      <c r="E3562" s="74">
        <v>30.5</v>
      </c>
      <c r="F3562" s="74">
        <v>30.75</v>
      </c>
      <c r="G3562" s="75">
        <v>706700</v>
      </c>
      <c r="H3562" s="74">
        <v>107.62</v>
      </c>
      <c r="I3562" s="81">
        <f t="shared" si="275"/>
        <v>3.4998373983739839</v>
      </c>
      <c r="J3562" s="74">
        <f t="shared" si="276"/>
        <v>109.37</v>
      </c>
      <c r="K3562" s="74">
        <f t="shared" si="277"/>
        <v>113.08</v>
      </c>
      <c r="L3562" s="74">
        <f t="shared" si="278"/>
        <v>106.75</v>
      </c>
      <c r="M3562" s="74">
        <f t="shared" si="279"/>
        <v>107.62</v>
      </c>
      <c r="N3562" s="74"/>
    </row>
    <row r="3563" spans="1:14" x14ac:dyDescent="0.25">
      <c r="A3563">
        <v>3548</v>
      </c>
      <c r="B3563" s="225">
        <v>36343</v>
      </c>
      <c r="C3563" s="74">
        <v>30</v>
      </c>
      <c r="D3563" s="74">
        <v>31.31</v>
      </c>
      <c r="E3563" s="74">
        <v>29.87</v>
      </c>
      <c r="F3563" s="74">
        <v>31</v>
      </c>
      <c r="G3563" s="75">
        <v>687700</v>
      </c>
      <c r="H3563" s="74">
        <v>108.5</v>
      </c>
      <c r="I3563" s="81">
        <f t="shared" si="275"/>
        <v>3.5</v>
      </c>
      <c r="J3563" s="74">
        <f t="shared" si="276"/>
        <v>105</v>
      </c>
      <c r="K3563" s="74">
        <f t="shared" si="277"/>
        <v>109.59</v>
      </c>
      <c r="L3563" s="74">
        <f t="shared" si="278"/>
        <v>104.55</v>
      </c>
      <c r="M3563" s="74">
        <f t="shared" si="279"/>
        <v>108.5</v>
      </c>
      <c r="N3563" s="74"/>
    </row>
    <row r="3564" spans="1:14" x14ac:dyDescent="0.25">
      <c r="A3564">
        <v>3549</v>
      </c>
      <c r="B3564" s="225">
        <v>36342</v>
      </c>
      <c r="C3564" s="74">
        <v>30.37</v>
      </c>
      <c r="D3564" s="74">
        <v>30.62</v>
      </c>
      <c r="E3564" s="74">
        <v>29.44</v>
      </c>
      <c r="F3564" s="74">
        <v>29.62</v>
      </c>
      <c r="G3564" s="75">
        <v>614400</v>
      </c>
      <c r="H3564" s="74">
        <v>103.69</v>
      </c>
      <c r="I3564" s="81">
        <f t="shared" si="275"/>
        <v>3.50067521944632</v>
      </c>
      <c r="J3564" s="74">
        <f t="shared" si="276"/>
        <v>106.32</v>
      </c>
      <c r="K3564" s="74">
        <f t="shared" si="277"/>
        <v>107.19</v>
      </c>
      <c r="L3564" s="74">
        <f t="shared" si="278"/>
        <v>103.06</v>
      </c>
      <c r="M3564" s="74">
        <f t="shared" si="279"/>
        <v>103.69</v>
      </c>
      <c r="N3564" s="74"/>
    </row>
    <row r="3565" spans="1:14" x14ac:dyDescent="0.25">
      <c r="A3565">
        <v>3550</v>
      </c>
      <c r="B3565" s="225">
        <v>36341</v>
      </c>
      <c r="C3565" s="74">
        <v>30.37</v>
      </c>
      <c r="D3565" s="74">
        <v>31.37</v>
      </c>
      <c r="E3565" s="74">
        <v>29.5</v>
      </c>
      <c r="F3565" s="74">
        <v>30.19</v>
      </c>
      <c r="G3565" s="75">
        <v>867100</v>
      </c>
      <c r="H3565" s="74">
        <v>105.65</v>
      </c>
      <c r="I3565" s="81">
        <f t="shared" si="275"/>
        <v>3.4995031467373301</v>
      </c>
      <c r="J3565" s="74">
        <f t="shared" si="276"/>
        <v>106.28</v>
      </c>
      <c r="K3565" s="74">
        <f t="shared" si="277"/>
        <v>109.78</v>
      </c>
      <c r="L3565" s="74">
        <f t="shared" si="278"/>
        <v>103.24</v>
      </c>
      <c r="M3565" s="74">
        <f t="shared" si="279"/>
        <v>105.65</v>
      </c>
      <c r="N3565" s="74"/>
    </row>
    <row r="3566" spans="1:14" x14ac:dyDescent="0.25">
      <c r="A3566">
        <v>3551</v>
      </c>
      <c r="B3566" s="225">
        <v>36340</v>
      </c>
      <c r="C3566" s="74">
        <v>30</v>
      </c>
      <c r="D3566" s="74">
        <v>31.81</v>
      </c>
      <c r="E3566" s="74">
        <v>29.5</v>
      </c>
      <c r="F3566" s="74">
        <v>30.87</v>
      </c>
      <c r="G3566" s="75">
        <v>1229100</v>
      </c>
      <c r="H3566" s="74">
        <v>108.06</v>
      </c>
      <c r="I3566" s="81">
        <f t="shared" si="275"/>
        <v>3.500485908649174</v>
      </c>
      <c r="J3566" s="74">
        <f t="shared" si="276"/>
        <v>105.01</v>
      </c>
      <c r="K3566" s="74">
        <f t="shared" si="277"/>
        <v>111.35</v>
      </c>
      <c r="L3566" s="74">
        <f t="shared" si="278"/>
        <v>103.26</v>
      </c>
      <c r="M3566" s="74">
        <f t="shared" si="279"/>
        <v>108.06</v>
      </c>
      <c r="N3566" s="74"/>
    </row>
    <row r="3567" spans="1:14" x14ac:dyDescent="0.25">
      <c r="A3567">
        <v>3552</v>
      </c>
      <c r="B3567" s="225">
        <v>36339</v>
      </c>
      <c r="C3567" s="74">
        <v>30.87</v>
      </c>
      <c r="D3567" s="74">
        <v>30.87</v>
      </c>
      <c r="E3567" s="74">
        <v>29.37</v>
      </c>
      <c r="F3567" s="74">
        <v>29.87</v>
      </c>
      <c r="G3567" s="75">
        <v>1051500</v>
      </c>
      <c r="H3567" s="74">
        <v>104.56</v>
      </c>
      <c r="I3567" s="81">
        <f t="shared" si="275"/>
        <v>3.5005021760964179</v>
      </c>
      <c r="J3567" s="74">
        <f t="shared" si="276"/>
        <v>108.06</v>
      </c>
      <c r="K3567" s="74">
        <f t="shared" si="277"/>
        <v>108.06</v>
      </c>
      <c r="L3567" s="74">
        <f t="shared" si="278"/>
        <v>102.81</v>
      </c>
      <c r="M3567" s="74">
        <f t="shared" si="279"/>
        <v>104.56</v>
      </c>
      <c r="N3567" s="74"/>
    </row>
    <row r="3568" spans="1:14" x14ac:dyDescent="0.25">
      <c r="A3568">
        <v>3553</v>
      </c>
      <c r="B3568" s="225">
        <v>36336</v>
      </c>
      <c r="C3568" s="74">
        <v>32.94</v>
      </c>
      <c r="D3568" s="74">
        <v>32.94</v>
      </c>
      <c r="E3568" s="74">
        <v>30</v>
      </c>
      <c r="F3568" s="74">
        <v>30.06</v>
      </c>
      <c r="G3568" s="75">
        <v>1064400</v>
      </c>
      <c r="H3568" s="74">
        <v>105.22</v>
      </c>
      <c r="I3568" s="81">
        <f t="shared" si="275"/>
        <v>3.5003326679973386</v>
      </c>
      <c r="J3568" s="74">
        <f t="shared" si="276"/>
        <v>115.3</v>
      </c>
      <c r="K3568" s="74">
        <f t="shared" si="277"/>
        <v>115.3</v>
      </c>
      <c r="L3568" s="74">
        <f t="shared" si="278"/>
        <v>105.01</v>
      </c>
      <c r="M3568" s="74">
        <f t="shared" si="279"/>
        <v>105.22</v>
      </c>
      <c r="N3568" s="74"/>
    </row>
    <row r="3569" spans="1:14" x14ac:dyDescent="0.25">
      <c r="A3569">
        <v>3554</v>
      </c>
      <c r="B3569" s="225">
        <v>36335</v>
      </c>
      <c r="C3569" s="74">
        <v>33.44</v>
      </c>
      <c r="D3569" s="74">
        <v>33.869999999999997</v>
      </c>
      <c r="E3569" s="74">
        <v>32.06</v>
      </c>
      <c r="F3569" s="74">
        <v>32.94</v>
      </c>
      <c r="G3569" s="75">
        <v>791600</v>
      </c>
      <c r="H3569" s="74">
        <v>115.28</v>
      </c>
      <c r="I3569" s="81">
        <f t="shared" si="275"/>
        <v>3.4996964177292047</v>
      </c>
      <c r="J3569" s="74">
        <f t="shared" si="276"/>
        <v>117.03</v>
      </c>
      <c r="K3569" s="74">
        <f t="shared" si="277"/>
        <v>118.53</v>
      </c>
      <c r="L3569" s="74">
        <f t="shared" si="278"/>
        <v>112.2</v>
      </c>
      <c r="M3569" s="74">
        <f t="shared" si="279"/>
        <v>115.28</v>
      </c>
      <c r="N3569" s="74"/>
    </row>
    <row r="3570" spans="1:14" x14ac:dyDescent="0.25">
      <c r="A3570">
        <v>3555</v>
      </c>
      <c r="B3570" s="225">
        <v>36334</v>
      </c>
      <c r="C3570" s="74">
        <v>30.31</v>
      </c>
      <c r="D3570" s="74">
        <v>33.56</v>
      </c>
      <c r="E3570" s="74">
        <v>29.87</v>
      </c>
      <c r="F3570" s="74">
        <v>33.31</v>
      </c>
      <c r="G3570" s="75">
        <v>1679500</v>
      </c>
      <c r="H3570" s="74">
        <v>116.59</v>
      </c>
      <c r="I3570" s="81">
        <f t="shared" si="275"/>
        <v>3.5001501050735513</v>
      </c>
      <c r="J3570" s="74">
        <f t="shared" si="276"/>
        <v>106.09</v>
      </c>
      <c r="K3570" s="74">
        <f t="shared" si="277"/>
        <v>117.47</v>
      </c>
      <c r="L3570" s="74">
        <f t="shared" si="278"/>
        <v>104.55</v>
      </c>
      <c r="M3570" s="74">
        <f t="shared" si="279"/>
        <v>116.59</v>
      </c>
      <c r="N3570" s="74"/>
    </row>
    <row r="3571" spans="1:14" x14ac:dyDescent="0.25">
      <c r="A3571">
        <v>3556</v>
      </c>
      <c r="B3571" s="225">
        <v>36333</v>
      </c>
      <c r="C3571" s="74">
        <v>31.25</v>
      </c>
      <c r="D3571" s="74">
        <v>31.69</v>
      </c>
      <c r="E3571" s="74">
        <v>30.37</v>
      </c>
      <c r="F3571" s="74">
        <v>30.5</v>
      </c>
      <c r="G3571" s="75">
        <v>518100</v>
      </c>
      <c r="H3571" s="74">
        <v>106.75</v>
      </c>
      <c r="I3571" s="81">
        <f t="shared" si="275"/>
        <v>3.5</v>
      </c>
      <c r="J3571" s="74">
        <f t="shared" si="276"/>
        <v>109.38</v>
      </c>
      <c r="K3571" s="74">
        <f t="shared" si="277"/>
        <v>110.92</v>
      </c>
      <c r="L3571" s="74">
        <f t="shared" si="278"/>
        <v>106.3</v>
      </c>
      <c r="M3571" s="74">
        <f t="shared" si="279"/>
        <v>106.75</v>
      </c>
      <c r="N3571" s="74"/>
    </row>
    <row r="3572" spans="1:14" x14ac:dyDescent="0.25">
      <c r="A3572">
        <v>3557</v>
      </c>
      <c r="B3572" s="225">
        <v>36332</v>
      </c>
      <c r="C3572" s="74">
        <v>31.25</v>
      </c>
      <c r="D3572" s="74">
        <v>32</v>
      </c>
      <c r="E3572" s="74">
        <v>30.62</v>
      </c>
      <c r="F3572" s="74">
        <v>31.62</v>
      </c>
      <c r="G3572" s="75">
        <v>512900</v>
      </c>
      <c r="H3572" s="74">
        <v>110.69</v>
      </c>
      <c r="I3572" s="81">
        <f t="shared" si="275"/>
        <v>3.5006325110689436</v>
      </c>
      <c r="J3572" s="74">
        <f t="shared" si="276"/>
        <v>109.39</v>
      </c>
      <c r="K3572" s="74">
        <f t="shared" si="277"/>
        <v>112.02</v>
      </c>
      <c r="L3572" s="74">
        <f t="shared" si="278"/>
        <v>107.19</v>
      </c>
      <c r="M3572" s="74">
        <f t="shared" si="279"/>
        <v>110.69</v>
      </c>
      <c r="N3572" s="74"/>
    </row>
    <row r="3573" spans="1:14" x14ac:dyDescent="0.25">
      <c r="A3573">
        <v>3558</v>
      </c>
      <c r="B3573" s="225">
        <v>36329</v>
      </c>
      <c r="C3573" s="74">
        <v>30.62</v>
      </c>
      <c r="D3573" s="74">
        <v>31.62</v>
      </c>
      <c r="E3573" s="74">
        <v>30.5</v>
      </c>
      <c r="F3573" s="74">
        <v>30.87</v>
      </c>
      <c r="G3573" s="75">
        <v>669500</v>
      </c>
      <c r="H3573" s="74">
        <v>108.06</v>
      </c>
      <c r="I3573" s="81">
        <f t="shared" si="275"/>
        <v>3.500485908649174</v>
      </c>
      <c r="J3573" s="74">
        <f t="shared" si="276"/>
        <v>107.18</v>
      </c>
      <c r="K3573" s="74">
        <f t="shared" si="277"/>
        <v>110.69</v>
      </c>
      <c r="L3573" s="74">
        <f t="shared" si="278"/>
        <v>106.76</v>
      </c>
      <c r="M3573" s="74">
        <f t="shared" si="279"/>
        <v>108.06</v>
      </c>
      <c r="N3573" s="74"/>
    </row>
    <row r="3574" spans="1:14" x14ac:dyDescent="0.25">
      <c r="A3574">
        <v>3559</v>
      </c>
      <c r="B3574" s="225">
        <v>36328</v>
      </c>
      <c r="C3574" s="74">
        <v>29.12</v>
      </c>
      <c r="D3574" s="74">
        <v>31.19</v>
      </c>
      <c r="E3574" s="74">
        <v>29</v>
      </c>
      <c r="F3574" s="74">
        <v>30.37</v>
      </c>
      <c r="G3574" s="75">
        <v>1109500</v>
      </c>
      <c r="H3574" s="74">
        <v>106.31</v>
      </c>
      <c r="I3574" s="81">
        <f t="shared" si="275"/>
        <v>3.5004939084622984</v>
      </c>
      <c r="J3574" s="74">
        <f t="shared" si="276"/>
        <v>101.93</v>
      </c>
      <c r="K3574" s="74">
        <f t="shared" si="277"/>
        <v>109.18</v>
      </c>
      <c r="L3574" s="74">
        <f t="shared" si="278"/>
        <v>101.51</v>
      </c>
      <c r="M3574" s="74">
        <f t="shared" si="279"/>
        <v>106.31</v>
      </c>
      <c r="N3574" s="74"/>
    </row>
    <row r="3575" spans="1:14" x14ac:dyDescent="0.25">
      <c r="A3575">
        <v>3560</v>
      </c>
      <c r="B3575" s="225">
        <v>36327</v>
      </c>
      <c r="C3575" s="74">
        <v>28.56</v>
      </c>
      <c r="D3575" s="74">
        <v>29.75</v>
      </c>
      <c r="E3575" s="74">
        <v>28.5</v>
      </c>
      <c r="F3575" s="74">
        <v>29.62</v>
      </c>
      <c r="G3575" s="75">
        <v>646200</v>
      </c>
      <c r="H3575" s="74">
        <v>103.69</v>
      </c>
      <c r="I3575" s="81">
        <f t="shared" si="275"/>
        <v>3.50067521944632</v>
      </c>
      <c r="J3575" s="74">
        <f t="shared" si="276"/>
        <v>99.98</v>
      </c>
      <c r="K3575" s="74">
        <f t="shared" si="277"/>
        <v>104.15</v>
      </c>
      <c r="L3575" s="74">
        <f t="shared" si="278"/>
        <v>99.77</v>
      </c>
      <c r="M3575" s="74">
        <f t="shared" si="279"/>
        <v>103.69</v>
      </c>
      <c r="N3575" s="74"/>
    </row>
    <row r="3576" spans="1:14" x14ac:dyDescent="0.25">
      <c r="A3576">
        <v>3561</v>
      </c>
      <c r="B3576" s="225">
        <v>36326</v>
      </c>
      <c r="C3576" s="74">
        <v>28.37</v>
      </c>
      <c r="D3576" s="74">
        <v>29.12</v>
      </c>
      <c r="E3576" s="74">
        <v>27.37</v>
      </c>
      <c r="F3576" s="74">
        <v>27.62</v>
      </c>
      <c r="G3576" s="75">
        <v>623100</v>
      </c>
      <c r="H3576" s="74">
        <v>96.69</v>
      </c>
      <c r="I3576" s="81">
        <f t="shared" si="275"/>
        <v>3.5007241129616218</v>
      </c>
      <c r="J3576" s="74">
        <f t="shared" si="276"/>
        <v>99.32</v>
      </c>
      <c r="K3576" s="74">
        <f t="shared" si="277"/>
        <v>101.94</v>
      </c>
      <c r="L3576" s="74">
        <f t="shared" si="278"/>
        <v>95.81</v>
      </c>
      <c r="M3576" s="74">
        <f t="shared" si="279"/>
        <v>96.69</v>
      </c>
      <c r="N3576" s="74"/>
    </row>
    <row r="3577" spans="1:14" x14ac:dyDescent="0.25">
      <c r="A3577">
        <v>3562</v>
      </c>
      <c r="B3577" s="225">
        <v>36325</v>
      </c>
      <c r="C3577" s="74">
        <v>30.69</v>
      </c>
      <c r="D3577" s="74">
        <v>31</v>
      </c>
      <c r="E3577" s="74">
        <v>27.75</v>
      </c>
      <c r="F3577" s="74">
        <v>28</v>
      </c>
      <c r="G3577" s="75">
        <v>782500</v>
      </c>
      <c r="H3577" s="74">
        <v>98</v>
      </c>
      <c r="I3577" s="81">
        <f t="shared" si="275"/>
        <v>3.5</v>
      </c>
      <c r="J3577" s="74">
        <f t="shared" si="276"/>
        <v>107.42</v>
      </c>
      <c r="K3577" s="74">
        <f t="shared" si="277"/>
        <v>108.5</v>
      </c>
      <c r="L3577" s="74">
        <f t="shared" si="278"/>
        <v>97.13</v>
      </c>
      <c r="M3577" s="74">
        <f t="shared" si="279"/>
        <v>98</v>
      </c>
      <c r="N3577" s="74"/>
    </row>
    <row r="3578" spans="1:14" x14ac:dyDescent="0.25">
      <c r="A3578">
        <v>3563</v>
      </c>
      <c r="B3578" s="225">
        <v>36322</v>
      </c>
      <c r="C3578" s="74">
        <v>32.31</v>
      </c>
      <c r="D3578" s="74">
        <v>32.75</v>
      </c>
      <c r="E3578" s="74">
        <v>29.87</v>
      </c>
      <c r="F3578" s="74">
        <v>30.37</v>
      </c>
      <c r="G3578" s="75">
        <v>591100</v>
      </c>
      <c r="H3578" s="74">
        <v>106.31</v>
      </c>
      <c r="I3578" s="81">
        <f t="shared" si="275"/>
        <v>3.5004939084622984</v>
      </c>
      <c r="J3578" s="74">
        <f t="shared" si="276"/>
        <v>113.1</v>
      </c>
      <c r="K3578" s="74">
        <f t="shared" si="277"/>
        <v>114.64</v>
      </c>
      <c r="L3578" s="74">
        <f t="shared" si="278"/>
        <v>104.56</v>
      </c>
      <c r="M3578" s="74">
        <f t="shared" si="279"/>
        <v>106.31</v>
      </c>
      <c r="N3578" s="74"/>
    </row>
    <row r="3579" spans="1:14" x14ac:dyDescent="0.25">
      <c r="A3579">
        <v>3564</v>
      </c>
      <c r="B3579" s="225">
        <v>36321</v>
      </c>
      <c r="C3579" s="74">
        <v>31</v>
      </c>
      <c r="D3579" s="74">
        <v>32.44</v>
      </c>
      <c r="E3579" s="74">
        <v>30.25</v>
      </c>
      <c r="F3579" s="74">
        <v>32</v>
      </c>
      <c r="G3579" s="75">
        <v>825700</v>
      </c>
      <c r="H3579" s="74">
        <v>112</v>
      </c>
      <c r="I3579" s="81">
        <f t="shared" si="275"/>
        <v>3.5</v>
      </c>
      <c r="J3579" s="74">
        <f t="shared" si="276"/>
        <v>108.5</v>
      </c>
      <c r="K3579" s="74">
        <f t="shared" si="277"/>
        <v>113.54</v>
      </c>
      <c r="L3579" s="74">
        <f t="shared" si="278"/>
        <v>105.88</v>
      </c>
      <c r="M3579" s="74">
        <f t="shared" si="279"/>
        <v>112</v>
      </c>
      <c r="N3579" s="74"/>
    </row>
    <row r="3580" spans="1:14" x14ac:dyDescent="0.25">
      <c r="A3580">
        <v>3565</v>
      </c>
      <c r="B3580" s="225">
        <v>36320</v>
      </c>
      <c r="C3580" s="74">
        <v>32.369999999999997</v>
      </c>
      <c r="D3580" s="74">
        <v>32.69</v>
      </c>
      <c r="E3580" s="74">
        <v>30.87</v>
      </c>
      <c r="F3580" s="74">
        <v>31.37</v>
      </c>
      <c r="G3580" s="75">
        <v>844200</v>
      </c>
      <c r="H3580" s="74">
        <v>109.81</v>
      </c>
      <c r="I3580" s="81">
        <f t="shared" si="275"/>
        <v>3.5004781638508127</v>
      </c>
      <c r="J3580" s="74">
        <f t="shared" si="276"/>
        <v>113.31</v>
      </c>
      <c r="K3580" s="74">
        <f t="shared" si="277"/>
        <v>114.43</v>
      </c>
      <c r="L3580" s="74">
        <f t="shared" si="278"/>
        <v>108.06</v>
      </c>
      <c r="M3580" s="74">
        <f t="shared" si="279"/>
        <v>109.81</v>
      </c>
      <c r="N3580" s="74"/>
    </row>
    <row r="3581" spans="1:14" x14ac:dyDescent="0.25">
      <c r="A3581">
        <v>3566</v>
      </c>
      <c r="B3581" s="225">
        <v>36319</v>
      </c>
      <c r="C3581" s="74">
        <v>33.94</v>
      </c>
      <c r="D3581" s="74">
        <v>34.119999999999997</v>
      </c>
      <c r="E3581" s="74">
        <v>32</v>
      </c>
      <c r="F3581" s="74">
        <v>32.19</v>
      </c>
      <c r="G3581" s="75">
        <v>1785800</v>
      </c>
      <c r="H3581" s="74">
        <v>112.65</v>
      </c>
      <c r="I3581" s="81">
        <f t="shared" si="275"/>
        <v>3.4995340167753963</v>
      </c>
      <c r="J3581" s="74">
        <f t="shared" si="276"/>
        <v>118.77</v>
      </c>
      <c r="K3581" s="74">
        <f t="shared" si="277"/>
        <v>119.4</v>
      </c>
      <c r="L3581" s="74">
        <f t="shared" si="278"/>
        <v>111.99</v>
      </c>
      <c r="M3581" s="74">
        <f t="shared" si="279"/>
        <v>112.65</v>
      </c>
      <c r="N3581" s="74"/>
    </row>
    <row r="3582" spans="1:14" x14ac:dyDescent="0.25">
      <c r="A3582">
        <v>3567</v>
      </c>
      <c r="B3582" s="225">
        <v>36318</v>
      </c>
      <c r="C3582" s="74">
        <v>29.69</v>
      </c>
      <c r="D3582" s="74">
        <v>33.869999999999997</v>
      </c>
      <c r="E3582" s="74">
        <v>29.19</v>
      </c>
      <c r="F3582" s="74">
        <v>33.619999999999997</v>
      </c>
      <c r="G3582" s="75">
        <v>2650000</v>
      </c>
      <c r="H3582" s="74">
        <v>117.69</v>
      </c>
      <c r="I3582" s="81">
        <f t="shared" si="275"/>
        <v>3.5005948839976209</v>
      </c>
      <c r="J3582" s="74">
        <f t="shared" si="276"/>
        <v>103.93</v>
      </c>
      <c r="K3582" s="74">
        <f t="shared" si="277"/>
        <v>118.57</v>
      </c>
      <c r="L3582" s="74">
        <f t="shared" si="278"/>
        <v>102.18</v>
      </c>
      <c r="M3582" s="74">
        <f t="shared" si="279"/>
        <v>117.69</v>
      </c>
      <c r="N3582" s="74"/>
    </row>
    <row r="3583" spans="1:14" x14ac:dyDescent="0.25">
      <c r="A3583">
        <v>3568</v>
      </c>
      <c r="B3583" s="225">
        <v>36315</v>
      </c>
      <c r="C3583" s="74">
        <v>27.81</v>
      </c>
      <c r="D3583" s="74">
        <v>29.69</v>
      </c>
      <c r="E3583" s="74">
        <v>27.81</v>
      </c>
      <c r="F3583" s="74">
        <v>29.44</v>
      </c>
      <c r="G3583" s="75">
        <v>1009600</v>
      </c>
      <c r="H3583" s="74">
        <v>103.03</v>
      </c>
      <c r="I3583" s="81">
        <f t="shared" si="275"/>
        <v>3.4996603260869565</v>
      </c>
      <c r="J3583" s="74">
        <f t="shared" si="276"/>
        <v>97.33</v>
      </c>
      <c r="K3583" s="74">
        <f t="shared" si="277"/>
        <v>103.9</v>
      </c>
      <c r="L3583" s="74">
        <f t="shared" si="278"/>
        <v>97.33</v>
      </c>
      <c r="M3583" s="74">
        <f t="shared" si="279"/>
        <v>103.03</v>
      </c>
      <c r="N3583" s="74"/>
    </row>
    <row r="3584" spans="1:14" x14ac:dyDescent="0.25">
      <c r="A3584">
        <v>3569</v>
      </c>
      <c r="B3584" s="225">
        <v>36314</v>
      </c>
      <c r="C3584" s="74">
        <v>27.75</v>
      </c>
      <c r="D3584" s="74">
        <v>28.12</v>
      </c>
      <c r="E3584" s="74">
        <v>27.12</v>
      </c>
      <c r="F3584" s="74">
        <v>27.62</v>
      </c>
      <c r="G3584" s="75">
        <v>309700</v>
      </c>
      <c r="H3584" s="74">
        <v>96.69</v>
      </c>
      <c r="I3584" s="81">
        <f t="shared" si="275"/>
        <v>3.5007241129616218</v>
      </c>
      <c r="J3584" s="74">
        <f t="shared" si="276"/>
        <v>97.15</v>
      </c>
      <c r="K3584" s="74">
        <f t="shared" si="277"/>
        <v>98.44</v>
      </c>
      <c r="L3584" s="74">
        <f t="shared" si="278"/>
        <v>94.94</v>
      </c>
      <c r="M3584" s="74">
        <f t="shared" si="279"/>
        <v>96.69</v>
      </c>
      <c r="N3584" s="74"/>
    </row>
    <row r="3585" spans="1:14" x14ac:dyDescent="0.25">
      <c r="A3585">
        <v>3570</v>
      </c>
      <c r="B3585" s="225">
        <v>36313</v>
      </c>
      <c r="C3585" s="74">
        <v>27.25</v>
      </c>
      <c r="D3585" s="74">
        <v>27.94</v>
      </c>
      <c r="E3585" s="74">
        <v>26.81</v>
      </c>
      <c r="F3585" s="74">
        <v>27.69</v>
      </c>
      <c r="G3585" s="75">
        <v>455000</v>
      </c>
      <c r="H3585" s="74">
        <v>96.9</v>
      </c>
      <c r="I3585" s="81">
        <f t="shared" si="275"/>
        <v>3.4994582881906826</v>
      </c>
      <c r="J3585" s="74">
        <f t="shared" si="276"/>
        <v>95.36</v>
      </c>
      <c r="K3585" s="74">
        <f t="shared" si="277"/>
        <v>97.77</v>
      </c>
      <c r="L3585" s="74">
        <f t="shared" si="278"/>
        <v>93.82</v>
      </c>
      <c r="M3585" s="74">
        <f t="shared" si="279"/>
        <v>96.9</v>
      </c>
      <c r="N3585" s="74"/>
    </row>
    <row r="3586" spans="1:14" x14ac:dyDescent="0.25">
      <c r="A3586">
        <v>3571</v>
      </c>
      <c r="B3586" s="225">
        <v>36312</v>
      </c>
      <c r="C3586" s="74">
        <v>29</v>
      </c>
      <c r="D3586" s="74">
        <v>29</v>
      </c>
      <c r="E3586" s="74">
        <v>27.12</v>
      </c>
      <c r="F3586" s="74">
        <v>27.25</v>
      </c>
      <c r="G3586" s="75">
        <v>634800</v>
      </c>
      <c r="H3586" s="74">
        <v>95.37</v>
      </c>
      <c r="I3586" s="81">
        <f t="shared" si="275"/>
        <v>3.4998165137614681</v>
      </c>
      <c r="J3586" s="74">
        <f t="shared" si="276"/>
        <v>101.49</v>
      </c>
      <c r="K3586" s="74">
        <f t="shared" si="277"/>
        <v>101.49</v>
      </c>
      <c r="L3586" s="74">
        <f t="shared" si="278"/>
        <v>94.92</v>
      </c>
      <c r="M3586" s="74">
        <f t="shared" si="279"/>
        <v>95.37</v>
      </c>
      <c r="N3586" s="74"/>
    </row>
    <row r="3587" spans="1:14" x14ac:dyDescent="0.25">
      <c r="A3587">
        <v>3572</v>
      </c>
      <c r="B3587" s="225">
        <v>36308</v>
      </c>
      <c r="C3587" s="74">
        <v>29</v>
      </c>
      <c r="D3587" s="74">
        <v>29.62</v>
      </c>
      <c r="E3587" s="74">
        <v>28.62</v>
      </c>
      <c r="F3587" s="74">
        <v>28.75</v>
      </c>
      <c r="G3587" s="75">
        <v>307900</v>
      </c>
      <c r="H3587" s="74">
        <v>100.62</v>
      </c>
      <c r="I3587" s="81">
        <f t="shared" si="275"/>
        <v>3.4998260869565221</v>
      </c>
      <c r="J3587" s="74">
        <f t="shared" si="276"/>
        <v>101.49</v>
      </c>
      <c r="K3587" s="74">
        <f t="shared" si="277"/>
        <v>103.66</v>
      </c>
      <c r="L3587" s="74">
        <f t="shared" si="278"/>
        <v>100.17</v>
      </c>
      <c r="M3587" s="74">
        <f t="shared" si="279"/>
        <v>100.62</v>
      </c>
      <c r="N3587" s="74"/>
    </row>
    <row r="3588" spans="1:14" x14ac:dyDescent="0.25">
      <c r="A3588">
        <v>3573</v>
      </c>
      <c r="B3588" s="225">
        <v>36307</v>
      </c>
      <c r="C3588" s="74">
        <v>28.56</v>
      </c>
      <c r="D3588" s="74">
        <v>29.62</v>
      </c>
      <c r="E3588" s="74">
        <v>28.37</v>
      </c>
      <c r="F3588" s="74">
        <v>28.81</v>
      </c>
      <c r="G3588" s="75">
        <v>657300</v>
      </c>
      <c r="H3588" s="74">
        <v>100.84</v>
      </c>
      <c r="I3588" s="81">
        <f t="shared" si="275"/>
        <v>3.5001735508503993</v>
      </c>
      <c r="J3588" s="74">
        <f t="shared" si="276"/>
        <v>99.96</v>
      </c>
      <c r="K3588" s="74">
        <f t="shared" si="277"/>
        <v>103.68</v>
      </c>
      <c r="L3588" s="74">
        <f t="shared" si="278"/>
        <v>99.3</v>
      </c>
      <c r="M3588" s="74">
        <f t="shared" si="279"/>
        <v>100.84</v>
      </c>
      <c r="N3588" s="74"/>
    </row>
    <row r="3589" spans="1:14" x14ac:dyDescent="0.25">
      <c r="A3589">
        <v>3574</v>
      </c>
      <c r="B3589" s="225">
        <v>36306</v>
      </c>
      <c r="C3589" s="74">
        <v>29.19</v>
      </c>
      <c r="D3589" s="74">
        <v>29.62</v>
      </c>
      <c r="E3589" s="74">
        <v>27.94</v>
      </c>
      <c r="F3589" s="74">
        <v>28.56</v>
      </c>
      <c r="G3589" s="75">
        <v>963700</v>
      </c>
      <c r="H3589" s="74">
        <v>99.97</v>
      </c>
      <c r="I3589" s="81">
        <f t="shared" si="275"/>
        <v>3.5003501400560224</v>
      </c>
      <c r="J3589" s="74">
        <f t="shared" si="276"/>
        <v>102.18</v>
      </c>
      <c r="K3589" s="74">
        <f t="shared" si="277"/>
        <v>103.68</v>
      </c>
      <c r="L3589" s="74">
        <f t="shared" si="278"/>
        <v>97.8</v>
      </c>
      <c r="M3589" s="74">
        <f t="shared" si="279"/>
        <v>99.97</v>
      </c>
      <c r="N3589" s="74"/>
    </row>
    <row r="3590" spans="1:14" x14ac:dyDescent="0.25">
      <c r="A3590">
        <v>3575</v>
      </c>
      <c r="B3590" s="225">
        <v>36305</v>
      </c>
      <c r="C3590" s="74">
        <v>27.94</v>
      </c>
      <c r="D3590" s="74">
        <v>28.75</v>
      </c>
      <c r="E3590" s="74">
        <v>27.69</v>
      </c>
      <c r="F3590" s="74">
        <v>28.12</v>
      </c>
      <c r="G3590" s="75">
        <v>892000</v>
      </c>
      <c r="H3590" s="74">
        <v>98.44</v>
      </c>
      <c r="I3590" s="81">
        <f t="shared" si="275"/>
        <v>3.5007112375533427</v>
      </c>
      <c r="J3590" s="74">
        <f t="shared" si="276"/>
        <v>97.81</v>
      </c>
      <c r="K3590" s="74">
        <f t="shared" si="277"/>
        <v>100.65</v>
      </c>
      <c r="L3590" s="74">
        <f t="shared" si="278"/>
        <v>96.93</v>
      </c>
      <c r="M3590" s="74">
        <f t="shared" si="279"/>
        <v>98.44</v>
      </c>
      <c r="N3590" s="74"/>
    </row>
    <row r="3591" spans="1:14" x14ac:dyDescent="0.25">
      <c r="A3591">
        <v>3576</v>
      </c>
      <c r="B3591" s="225">
        <v>36304</v>
      </c>
      <c r="C3591" s="74">
        <v>29.75</v>
      </c>
      <c r="D3591" s="74">
        <v>29.81</v>
      </c>
      <c r="E3591" s="74">
        <v>27.44</v>
      </c>
      <c r="F3591" s="74">
        <v>27.69</v>
      </c>
      <c r="G3591" s="75">
        <v>1306300</v>
      </c>
      <c r="H3591" s="74">
        <v>96.9</v>
      </c>
      <c r="I3591" s="81">
        <f t="shared" si="275"/>
        <v>3.4994582881906826</v>
      </c>
      <c r="J3591" s="74">
        <f t="shared" si="276"/>
        <v>104.11</v>
      </c>
      <c r="K3591" s="74">
        <f t="shared" si="277"/>
        <v>104.32</v>
      </c>
      <c r="L3591" s="74">
        <f t="shared" si="278"/>
        <v>96.03</v>
      </c>
      <c r="M3591" s="74">
        <f t="shared" si="279"/>
        <v>96.9</v>
      </c>
      <c r="N3591" s="74"/>
    </row>
    <row r="3592" spans="1:14" x14ac:dyDescent="0.25">
      <c r="A3592">
        <v>3577</v>
      </c>
      <c r="B3592" s="225">
        <v>36301</v>
      </c>
      <c r="C3592" s="74">
        <v>27.31</v>
      </c>
      <c r="D3592" s="74">
        <v>30.12</v>
      </c>
      <c r="E3592" s="74">
        <v>26.75</v>
      </c>
      <c r="F3592" s="74">
        <v>30.06</v>
      </c>
      <c r="G3592" s="75">
        <v>3163500</v>
      </c>
      <c r="H3592" s="74">
        <v>105.22</v>
      </c>
      <c r="I3592" s="81">
        <f t="shared" si="275"/>
        <v>3.5003326679973386</v>
      </c>
      <c r="J3592" s="74">
        <f t="shared" si="276"/>
        <v>95.59</v>
      </c>
      <c r="K3592" s="74">
        <f t="shared" si="277"/>
        <v>105.43</v>
      </c>
      <c r="L3592" s="74">
        <f t="shared" si="278"/>
        <v>93.63</v>
      </c>
      <c r="M3592" s="74">
        <f t="shared" si="279"/>
        <v>105.22</v>
      </c>
      <c r="N3592" s="74"/>
    </row>
    <row r="3593" spans="1:14" x14ac:dyDescent="0.25">
      <c r="A3593">
        <v>3578</v>
      </c>
      <c r="B3593" s="225">
        <v>36300</v>
      </c>
      <c r="C3593" s="74">
        <v>28.37</v>
      </c>
      <c r="D3593" s="74">
        <v>28.37</v>
      </c>
      <c r="E3593" s="74">
        <v>25.87</v>
      </c>
      <c r="F3593" s="74">
        <v>26.37</v>
      </c>
      <c r="G3593" s="75">
        <v>1108100</v>
      </c>
      <c r="H3593" s="74">
        <v>92.31</v>
      </c>
      <c r="I3593" s="81">
        <f t="shared" si="275"/>
        <v>3.5005688282138792</v>
      </c>
      <c r="J3593" s="74">
        <f t="shared" si="276"/>
        <v>99.31</v>
      </c>
      <c r="K3593" s="74">
        <f t="shared" si="277"/>
        <v>99.31</v>
      </c>
      <c r="L3593" s="74">
        <f t="shared" si="278"/>
        <v>90.56</v>
      </c>
      <c r="M3593" s="74">
        <f t="shared" si="279"/>
        <v>92.31</v>
      </c>
      <c r="N3593" s="74"/>
    </row>
    <row r="3594" spans="1:14" x14ac:dyDescent="0.25">
      <c r="A3594">
        <v>3579</v>
      </c>
      <c r="B3594" s="225">
        <v>36299</v>
      </c>
      <c r="C3594" s="74">
        <v>27.81</v>
      </c>
      <c r="D3594" s="74">
        <v>28.69</v>
      </c>
      <c r="E3594" s="74">
        <v>27.5</v>
      </c>
      <c r="F3594" s="74">
        <v>28.62</v>
      </c>
      <c r="G3594" s="75">
        <v>1683000</v>
      </c>
      <c r="H3594" s="74">
        <v>100.19</v>
      </c>
      <c r="I3594" s="81">
        <f t="shared" si="275"/>
        <v>3.5006988120195666</v>
      </c>
      <c r="J3594" s="74">
        <f t="shared" si="276"/>
        <v>97.35</v>
      </c>
      <c r="K3594" s="74">
        <f t="shared" si="277"/>
        <v>100.44</v>
      </c>
      <c r="L3594" s="74">
        <f t="shared" si="278"/>
        <v>96.27</v>
      </c>
      <c r="M3594" s="74">
        <f t="shared" si="279"/>
        <v>100.19</v>
      </c>
      <c r="N3594" s="74"/>
    </row>
    <row r="3595" spans="1:14" x14ac:dyDescent="0.25">
      <c r="A3595">
        <v>3580</v>
      </c>
      <c r="B3595" s="225">
        <v>36298</v>
      </c>
      <c r="C3595" s="74">
        <v>26.94</v>
      </c>
      <c r="D3595" s="74">
        <v>28.12</v>
      </c>
      <c r="E3595" s="74">
        <v>26.75</v>
      </c>
      <c r="F3595" s="74">
        <v>27.56</v>
      </c>
      <c r="G3595" s="75">
        <v>1843800</v>
      </c>
      <c r="H3595" s="74">
        <v>96.47</v>
      </c>
      <c r="I3595" s="81">
        <f t="shared" si="275"/>
        <v>3.5003628447024675</v>
      </c>
      <c r="J3595" s="74">
        <f t="shared" si="276"/>
        <v>94.3</v>
      </c>
      <c r="K3595" s="74">
        <f t="shared" si="277"/>
        <v>98.43</v>
      </c>
      <c r="L3595" s="74">
        <f t="shared" si="278"/>
        <v>93.63</v>
      </c>
      <c r="M3595" s="74">
        <f t="shared" si="279"/>
        <v>96.47</v>
      </c>
      <c r="N3595" s="74"/>
    </row>
    <row r="3596" spans="1:14" x14ac:dyDescent="0.25">
      <c r="A3596">
        <v>3581</v>
      </c>
      <c r="B3596" s="225">
        <v>36297</v>
      </c>
      <c r="C3596" s="74">
        <v>24</v>
      </c>
      <c r="D3596" s="74">
        <v>26.94</v>
      </c>
      <c r="E3596" s="74">
        <v>23.75</v>
      </c>
      <c r="F3596" s="74">
        <v>26.56</v>
      </c>
      <c r="G3596" s="75">
        <v>1583000</v>
      </c>
      <c r="H3596" s="74">
        <v>92.97</v>
      </c>
      <c r="I3596" s="81">
        <f t="shared" si="275"/>
        <v>3.5003765060240966</v>
      </c>
      <c r="J3596" s="74">
        <f t="shared" si="276"/>
        <v>84.01</v>
      </c>
      <c r="K3596" s="74">
        <f t="shared" si="277"/>
        <v>94.3</v>
      </c>
      <c r="L3596" s="74">
        <f t="shared" si="278"/>
        <v>83.13</v>
      </c>
      <c r="M3596" s="74">
        <f t="shared" si="279"/>
        <v>92.97</v>
      </c>
      <c r="N3596" s="74"/>
    </row>
    <row r="3597" spans="1:14" x14ac:dyDescent="0.25">
      <c r="A3597">
        <v>3582</v>
      </c>
      <c r="B3597" s="225">
        <v>36294</v>
      </c>
      <c r="C3597" s="74">
        <v>24.44</v>
      </c>
      <c r="D3597" s="74">
        <v>24.75</v>
      </c>
      <c r="E3597" s="74">
        <v>23.94</v>
      </c>
      <c r="F3597" s="74">
        <v>24.25</v>
      </c>
      <c r="G3597" s="75">
        <v>522300</v>
      </c>
      <c r="H3597" s="74">
        <v>84.87</v>
      </c>
      <c r="I3597" s="81">
        <f t="shared" si="275"/>
        <v>3.4997938144329899</v>
      </c>
      <c r="J3597" s="74">
        <f t="shared" si="276"/>
        <v>85.53</v>
      </c>
      <c r="K3597" s="74">
        <f t="shared" si="277"/>
        <v>86.62</v>
      </c>
      <c r="L3597" s="74">
        <f t="shared" si="278"/>
        <v>83.79</v>
      </c>
      <c r="M3597" s="74">
        <f t="shared" si="279"/>
        <v>84.87</v>
      </c>
      <c r="N3597" s="74"/>
    </row>
    <row r="3598" spans="1:14" x14ac:dyDescent="0.25">
      <c r="A3598">
        <v>3583</v>
      </c>
      <c r="B3598" s="225">
        <v>36293</v>
      </c>
      <c r="C3598" s="74">
        <v>25.31</v>
      </c>
      <c r="D3598" s="74">
        <v>26</v>
      </c>
      <c r="E3598" s="74">
        <v>25.12</v>
      </c>
      <c r="F3598" s="74">
        <v>25.12</v>
      </c>
      <c r="G3598" s="75">
        <v>530900</v>
      </c>
      <c r="H3598" s="74">
        <v>87.94</v>
      </c>
      <c r="I3598" s="81">
        <f t="shared" si="275"/>
        <v>3.5007961783439487</v>
      </c>
      <c r="J3598" s="74">
        <f t="shared" si="276"/>
        <v>88.61</v>
      </c>
      <c r="K3598" s="74">
        <f t="shared" si="277"/>
        <v>91.02</v>
      </c>
      <c r="L3598" s="74">
        <f t="shared" si="278"/>
        <v>87.94</v>
      </c>
      <c r="M3598" s="74">
        <f t="shared" si="279"/>
        <v>87.94</v>
      </c>
      <c r="N3598" s="74"/>
    </row>
    <row r="3599" spans="1:14" x14ac:dyDescent="0.25">
      <c r="A3599">
        <v>3584</v>
      </c>
      <c r="B3599" s="225">
        <v>36292</v>
      </c>
      <c r="C3599" s="74">
        <v>24.81</v>
      </c>
      <c r="D3599" s="74">
        <v>25.75</v>
      </c>
      <c r="E3599" s="74">
        <v>24</v>
      </c>
      <c r="F3599" s="74">
        <v>24.87</v>
      </c>
      <c r="G3599" s="75">
        <v>413200</v>
      </c>
      <c r="H3599" s="74">
        <v>87.06</v>
      </c>
      <c r="I3599" s="81">
        <f t="shared" si="275"/>
        <v>3.5006031363088059</v>
      </c>
      <c r="J3599" s="74">
        <f t="shared" si="276"/>
        <v>86.85</v>
      </c>
      <c r="K3599" s="74">
        <f t="shared" si="277"/>
        <v>90.14</v>
      </c>
      <c r="L3599" s="74">
        <f t="shared" si="278"/>
        <v>84.01</v>
      </c>
      <c r="M3599" s="74">
        <f t="shared" si="279"/>
        <v>87.06</v>
      </c>
      <c r="N3599" s="74"/>
    </row>
    <row r="3600" spans="1:14" x14ac:dyDescent="0.25">
      <c r="A3600">
        <v>3585</v>
      </c>
      <c r="B3600" s="225">
        <v>36291</v>
      </c>
      <c r="C3600" s="74">
        <v>24.94</v>
      </c>
      <c r="D3600" s="74">
        <v>25</v>
      </c>
      <c r="E3600" s="74">
        <v>24.37</v>
      </c>
      <c r="F3600" s="74">
        <v>24.75</v>
      </c>
      <c r="G3600" s="75">
        <v>334400</v>
      </c>
      <c r="H3600" s="74">
        <v>86.62</v>
      </c>
      <c r="I3600" s="81">
        <f t="shared" si="275"/>
        <v>3.4997979797979801</v>
      </c>
      <c r="J3600" s="74">
        <f t="shared" si="276"/>
        <v>87.28</v>
      </c>
      <c r="K3600" s="74">
        <f t="shared" si="277"/>
        <v>87.49</v>
      </c>
      <c r="L3600" s="74">
        <f t="shared" si="278"/>
        <v>85.29</v>
      </c>
      <c r="M3600" s="74">
        <f t="shared" si="279"/>
        <v>86.62</v>
      </c>
      <c r="N3600" s="74"/>
    </row>
    <row r="3601" spans="1:14" x14ac:dyDescent="0.25">
      <c r="A3601">
        <v>3586</v>
      </c>
      <c r="B3601" s="225">
        <v>36290</v>
      </c>
      <c r="C3601" s="74">
        <v>24.75</v>
      </c>
      <c r="D3601" s="74">
        <v>25.19</v>
      </c>
      <c r="E3601" s="74">
        <v>23.75</v>
      </c>
      <c r="F3601" s="74">
        <v>24.19</v>
      </c>
      <c r="G3601" s="75">
        <v>523900</v>
      </c>
      <c r="H3601" s="74">
        <v>84.65</v>
      </c>
      <c r="I3601" s="81">
        <f t="shared" ref="I3601:I3664" si="280">H3601/F3601</f>
        <v>3.499379909053328</v>
      </c>
      <c r="J3601" s="74">
        <f t="shared" ref="J3601:J3664" si="281">ROUND($I3601*C3601,2)</f>
        <v>86.61</v>
      </c>
      <c r="K3601" s="74">
        <f t="shared" ref="K3601:K3664" si="282">ROUND($I3601*D3601,2)</f>
        <v>88.15</v>
      </c>
      <c r="L3601" s="74">
        <f t="shared" ref="L3601:L3664" si="283">ROUND($I3601*E3601,2)</f>
        <v>83.11</v>
      </c>
      <c r="M3601" s="74">
        <f t="shared" ref="M3601:M3664" si="284">ROUND($I3601*F3601,2)</f>
        <v>84.65</v>
      </c>
      <c r="N3601" s="74"/>
    </row>
    <row r="3602" spans="1:14" x14ac:dyDescent="0.25">
      <c r="A3602">
        <v>3587</v>
      </c>
      <c r="B3602" s="225">
        <v>36287</v>
      </c>
      <c r="C3602" s="74">
        <v>25.56</v>
      </c>
      <c r="D3602" s="74">
        <v>25.87</v>
      </c>
      <c r="E3602" s="74">
        <v>24.44</v>
      </c>
      <c r="F3602" s="74">
        <v>25</v>
      </c>
      <c r="G3602" s="75">
        <v>462600</v>
      </c>
      <c r="H3602" s="74">
        <v>87.5</v>
      </c>
      <c r="I3602" s="81">
        <f t="shared" si="280"/>
        <v>3.5</v>
      </c>
      <c r="J3602" s="74">
        <f t="shared" si="281"/>
        <v>89.46</v>
      </c>
      <c r="K3602" s="74">
        <f t="shared" si="282"/>
        <v>90.55</v>
      </c>
      <c r="L3602" s="74">
        <f t="shared" si="283"/>
        <v>85.54</v>
      </c>
      <c r="M3602" s="74">
        <f t="shared" si="284"/>
        <v>87.5</v>
      </c>
      <c r="N3602" s="74"/>
    </row>
    <row r="3603" spans="1:14" x14ac:dyDescent="0.25">
      <c r="A3603">
        <v>3588</v>
      </c>
      <c r="B3603" s="225">
        <v>36286</v>
      </c>
      <c r="C3603" s="74">
        <v>25.81</v>
      </c>
      <c r="D3603" s="74">
        <v>27.19</v>
      </c>
      <c r="E3603" s="74">
        <v>25</v>
      </c>
      <c r="F3603" s="74">
        <v>25.5</v>
      </c>
      <c r="G3603" s="75">
        <v>1432900</v>
      </c>
      <c r="H3603" s="74">
        <v>89.25</v>
      </c>
      <c r="I3603" s="81">
        <f t="shared" si="280"/>
        <v>3.5</v>
      </c>
      <c r="J3603" s="74">
        <f t="shared" si="281"/>
        <v>90.34</v>
      </c>
      <c r="K3603" s="74">
        <f t="shared" si="282"/>
        <v>95.17</v>
      </c>
      <c r="L3603" s="74">
        <f t="shared" si="283"/>
        <v>87.5</v>
      </c>
      <c r="M3603" s="74">
        <f t="shared" si="284"/>
        <v>89.25</v>
      </c>
      <c r="N3603" s="74"/>
    </row>
    <row r="3604" spans="1:14" x14ac:dyDescent="0.25">
      <c r="A3604">
        <v>3589</v>
      </c>
      <c r="B3604" s="225">
        <v>36285</v>
      </c>
      <c r="C3604" s="74">
        <v>24</v>
      </c>
      <c r="D3604" s="74">
        <v>26.44</v>
      </c>
      <c r="E3604" s="74">
        <v>24</v>
      </c>
      <c r="F3604" s="74">
        <v>26.31</v>
      </c>
      <c r="G3604" s="75">
        <v>2909500</v>
      </c>
      <c r="H3604" s="74">
        <v>92.09</v>
      </c>
      <c r="I3604" s="81">
        <f t="shared" si="280"/>
        <v>3.5001900418091982</v>
      </c>
      <c r="J3604" s="74">
        <f t="shared" si="281"/>
        <v>84</v>
      </c>
      <c r="K3604" s="74">
        <f t="shared" si="282"/>
        <v>92.55</v>
      </c>
      <c r="L3604" s="74">
        <f t="shared" si="283"/>
        <v>84</v>
      </c>
      <c r="M3604" s="74">
        <f t="shared" si="284"/>
        <v>92.09</v>
      </c>
      <c r="N3604" s="74"/>
    </row>
    <row r="3605" spans="1:14" x14ac:dyDescent="0.25">
      <c r="A3605">
        <v>3590</v>
      </c>
      <c r="B3605" s="225">
        <v>36284</v>
      </c>
      <c r="C3605" s="74">
        <v>23</v>
      </c>
      <c r="D3605" s="74">
        <v>23.81</v>
      </c>
      <c r="E3605" s="74">
        <v>22.81</v>
      </c>
      <c r="F3605" s="74">
        <v>23.37</v>
      </c>
      <c r="G3605" s="75">
        <v>690500</v>
      </c>
      <c r="H3605" s="74">
        <v>81.81</v>
      </c>
      <c r="I3605" s="81">
        <f t="shared" si="280"/>
        <v>3.5006418485237485</v>
      </c>
      <c r="J3605" s="74">
        <f t="shared" si="281"/>
        <v>80.510000000000005</v>
      </c>
      <c r="K3605" s="74">
        <f t="shared" si="282"/>
        <v>83.35</v>
      </c>
      <c r="L3605" s="74">
        <f t="shared" si="283"/>
        <v>79.849999999999994</v>
      </c>
      <c r="M3605" s="74">
        <f t="shared" si="284"/>
        <v>81.81</v>
      </c>
      <c r="N3605" s="74"/>
    </row>
    <row r="3606" spans="1:14" x14ac:dyDescent="0.25">
      <c r="A3606">
        <v>3591</v>
      </c>
      <c r="B3606" s="225">
        <v>36283</v>
      </c>
      <c r="C3606" s="74">
        <v>23.5</v>
      </c>
      <c r="D3606" s="74">
        <v>23.87</v>
      </c>
      <c r="E3606" s="74">
        <v>22.69</v>
      </c>
      <c r="F3606" s="74">
        <v>23.19</v>
      </c>
      <c r="G3606" s="75">
        <v>554200</v>
      </c>
      <c r="H3606" s="74">
        <v>81.16</v>
      </c>
      <c r="I3606" s="81">
        <f t="shared" si="280"/>
        <v>3.4997843898231995</v>
      </c>
      <c r="J3606" s="74">
        <f t="shared" si="281"/>
        <v>82.24</v>
      </c>
      <c r="K3606" s="74">
        <f t="shared" si="282"/>
        <v>83.54</v>
      </c>
      <c r="L3606" s="74">
        <f t="shared" si="283"/>
        <v>79.41</v>
      </c>
      <c r="M3606" s="74">
        <f t="shared" si="284"/>
        <v>81.16</v>
      </c>
      <c r="N3606" s="74"/>
    </row>
    <row r="3607" spans="1:14" x14ac:dyDescent="0.25">
      <c r="A3607">
        <v>3592</v>
      </c>
      <c r="B3607" s="225">
        <v>36280</v>
      </c>
      <c r="C3607" s="74">
        <v>22.25</v>
      </c>
      <c r="D3607" s="74">
        <v>23.87</v>
      </c>
      <c r="E3607" s="74">
        <v>22.25</v>
      </c>
      <c r="F3607" s="74">
        <v>23.5</v>
      </c>
      <c r="G3607" s="75">
        <v>1133300</v>
      </c>
      <c r="H3607" s="74">
        <v>82.25</v>
      </c>
      <c r="I3607" s="81">
        <f t="shared" si="280"/>
        <v>3.5</v>
      </c>
      <c r="J3607" s="74">
        <f t="shared" si="281"/>
        <v>77.88</v>
      </c>
      <c r="K3607" s="74">
        <f t="shared" si="282"/>
        <v>83.55</v>
      </c>
      <c r="L3607" s="74">
        <f t="shared" si="283"/>
        <v>77.88</v>
      </c>
      <c r="M3607" s="74">
        <f t="shared" si="284"/>
        <v>82.25</v>
      </c>
      <c r="N3607" s="74"/>
    </row>
    <row r="3608" spans="1:14" x14ac:dyDescent="0.25">
      <c r="A3608">
        <v>3593</v>
      </c>
      <c r="B3608" s="225">
        <v>36279</v>
      </c>
      <c r="C3608" s="74">
        <v>22.56</v>
      </c>
      <c r="D3608" s="74">
        <v>23.19</v>
      </c>
      <c r="E3608" s="74">
        <v>21.5</v>
      </c>
      <c r="F3608" s="74">
        <v>21.62</v>
      </c>
      <c r="G3608" s="75">
        <v>411100</v>
      </c>
      <c r="H3608" s="74">
        <v>75.69</v>
      </c>
      <c r="I3608" s="81">
        <f t="shared" si="280"/>
        <v>3.5009250693802034</v>
      </c>
      <c r="J3608" s="74">
        <f t="shared" si="281"/>
        <v>78.98</v>
      </c>
      <c r="K3608" s="74">
        <f t="shared" si="282"/>
        <v>81.19</v>
      </c>
      <c r="L3608" s="74">
        <f t="shared" si="283"/>
        <v>75.27</v>
      </c>
      <c r="M3608" s="74">
        <f t="shared" si="284"/>
        <v>75.69</v>
      </c>
      <c r="N3608" s="74"/>
    </row>
    <row r="3609" spans="1:14" x14ac:dyDescent="0.25">
      <c r="A3609">
        <v>3594</v>
      </c>
      <c r="B3609" s="225">
        <v>36278</v>
      </c>
      <c r="C3609" s="74">
        <v>22.69</v>
      </c>
      <c r="D3609" s="74">
        <v>23.12</v>
      </c>
      <c r="E3609" s="74">
        <v>22.19</v>
      </c>
      <c r="F3609" s="74">
        <v>22.56</v>
      </c>
      <c r="G3609" s="75">
        <v>543600</v>
      </c>
      <c r="H3609" s="74">
        <v>78.97</v>
      </c>
      <c r="I3609" s="81">
        <f t="shared" si="280"/>
        <v>3.5004432624113475</v>
      </c>
      <c r="J3609" s="74">
        <f t="shared" si="281"/>
        <v>79.430000000000007</v>
      </c>
      <c r="K3609" s="74">
        <f t="shared" si="282"/>
        <v>80.930000000000007</v>
      </c>
      <c r="L3609" s="74">
        <f t="shared" si="283"/>
        <v>77.67</v>
      </c>
      <c r="M3609" s="74">
        <f t="shared" si="284"/>
        <v>78.97</v>
      </c>
      <c r="N3609" s="74"/>
    </row>
    <row r="3610" spans="1:14" x14ac:dyDescent="0.25">
      <c r="A3610">
        <v>3595</v>
      </c>
      <c r="B3610" s="225">
        <v>36277</v>
      </c>
      <c r="C3610" s="74">
        <v>23.56</v>
      </c>
      <c r="D3610" s="74">
        <v>24.12</v>
      </c>
      <c r="E3610" s="74">
        <v>22.44</v>
      </c>
      <c r="F3610" s="74">
        <v>23.06</v>
      </c>
      <c r="G3610" s="75">
        <v>915700</v>
      </c>
      <c r="H3610" s="74">
        <v>80.72</v>
      </c>
      <c r="I3610" s="81">
        <f t="shared" si="280"/>
        <v>3.5004336513443195</v>
      </c>
      <c r="J3610" s="74">
        <f t="shared" si="281"/>
        <v>82.47</v>
      </c>
      <c r="K3610" s="74">
        <f t="shared" si="282"/>
        <v>84.43</v>
      </c>
      <c r="L3610" s="74">
        <f t="shared" si="283"/>
        <v>78.55</v>
      </c>
      <c r="M3610" s="74">
        <f t="shared" si="284"/>
        <v>80.72</v>
      </c>
      <c r="N3610" s="74"/>
    </row>
    <row r="3611" spans="1:14" x14ac:dyDescent="0.25">
      <c r="A3611">
        <v>3596</v>
      </c>
      <c r="B3611" s="225">
        <v>36276</v>
      </c>
      <c r="C3611" s="74">
        <v>20.81</v>
      </c>
      <c r="D3611" s="74">
        <v>23.75</v>
      </c>
      <c r="E3611" s="74">
        <v>20.81</v>
      </c>
      <c r="F3611" s="74">
        <v>23.62</v>
      </c>
      <c r="G3611" s="75">
        <v>1559500</v>
      </c>
      <c r="H3611" s="74">
        <v>82.69</v>
      </c>
      <c r="I3611" s="81">
        <f t="shared" si="280"/>
        <v>3.5008467400508043</v>
      </c>
      <c r="J3611" s="74">
        <f t="shared" si="281"/>
        <v>72.849999999999994</v>
      </c>
      <c r="K3611" s="74">
        <f t="shared" si="282"/>
        <v>83.15</v>
      </c>
      <c r="L3611" s="74">
        <f t="shared" si="283"/>
        <v>72.849999999999994</v>
      </c>
      <c r="M3611" s="74">
        <f t="shared" si="284"/>
        <v>82.69</v>
      </c>
      <c r="N3611" s="74"/>
    </row>
    <row r="3612" spans="1:14" x14ac:dyDescent="0.25">
      <c r="A3612">
        <v>3597</v>
      </c>
      <c r="B3612" s="225">
        <v>36273</v>
      </c>
      <c r="C3612" s="74">
        <v>20.75</v>
      </c>
      <c r="D3612" s="74">
        <v>21.69</v>
      </c>
      <c r="E3612" s="74">
        <v>20.75</v>
      </c>
      <c r="F3612" s="74">
        <v>20.87</v>
      </c>
      <c r="G3612" s="75">
        <v>472600</v>
      </c>
      <c r="H3612" s="74">
        <v>73.06</v>
      </c>
      <c r="I3612" s="81">
        <f t="shared" si="280"/>
        <v>3.5007187350263536</v>
      </c>
      <c r="J3612" s="74">
        <f t="shared" si="281"/>
        <v>72.64</v>
      </c>
      <c r="K3612" s="74">
        <f t="shared" si="282"/>
        <v>75.930000000000007</v>
      </c>
      <c r="L3612" s="74">
        <f t="shared" si="283"/>
        <v>72.64</v>
      </c>
      <c r="M3612" s="74">
        <f t="shared" si="284"/>
        <v>73.06</v>
      </c>
      <c r="N3612" s="74"/>
    </row>
    <row r="3613" spans="1:14" x14ac:dyDescent="0.25">
      <c r="A3613">
        <v>3598</v>
      </c>
      <c r="B3613" s="225">
        <v>36272</v>
      </c>
      <c r="C3613" s="74">
        <v>19.559999999999999</v>
      </c>
      <c r="D3613" s="74">
        <v>21.37</v>
      </c>
      <c r="E3613" s="74">
        <v>19.25</v>
      </c>
      <c r="F3613" s="74">
        <v>21</v>
      </c>
      <c r="G3613" s="75">
        <v>1078200</v>
      </c>
      <c r="H3613" s="74">
        <v>73.5</v>
      </c>
      <c r="I3613" s="81">
        <f t="shared" si="280"/>
        <v>3.5</v>
      </c>
      <c r="J3613" s="74">
        <f t="shared" si="281"/>
        <v>68.459999999999994</v>
      </c>
      <c r="K3613" s="74">
        <f t="shared" si="282"/>
        <v>74.8</v>
      </c>
      <c r="L3613" s="74">
        <f t="shared" si="283"/>
        <v>67.38</v>
      </c>
      <c r="M3613" s="74">
        <f t="shared" si="284"/>
        <v>73.5</v>
      </c>
      <c r="N3613" s="74"/>
    </row>
    <row r="3614" spans="1:14" x14ac:dyDescent="0.25">
      <c r="A3614">
        <v>3599</v>
      </c>
      <c r="B3614" s="225">
        <v>36271</v>
      </c>
      <c r="C3614" s="74">
        <v>19</v>
      </c>
      <c r="D3614" s="74">
        <v>20</v>
      </c>
      <c r="E3614" s="74">
        <v>18.75</v>
      </c>
      <c r="F3614" s="74">
        <v>18.87</v>
      </c>
      <c r="G3614" s="75">
        <v>298100</v>
      </c>
      <c r="H3614" s="74">
        <v>66.06</v>
      </c>
      <c r="I3614" s="81">
        <f t="shared" si="280"/>
        <v>3.5007949125596185</v>
      </c>
      <c r="J3614" s="74">
        <f t="shared" si="281"/>
        <v>66.52</v>
      </c>
      <c r="K3614" s="74">
        <f t="shared" si="282"/>
        <v>70.02</v>
      </c>
      <c r="L3614" s="74">
        <f t="shared" si="283"/>
        <v>65.64</v>
      </c>
      <c r="M3614" s="74">
        <f t="shared" si="284"/>
        <v>66.06</v>
      </c>
      <c r="N3614" s="74"/>
    </row>
    <row r="3615" spans="1:14" x14ac:dyDescent="0.25">
      <c r="A3615">
        <v>3600</v>
      </c>
      <c r="B3615" s="225">
        <v>36270</v>
      </c>
      <c r="C3615" s="74">
        <v>18.5</v>
      </c>
      <c r="D3615" s="74">
        <v>19.059999999999999</v>
      </c>
      <c r="E3615" s="74">
        <v>18</v>
      </c>
      <c r="F3615" s="74">
        <v>18.87</v>
      </c>
      <c r="G3615" s="75">
        <v>429700</v>
      </c>
      <c r="H3615" s="74">
        <v>66.06</v>
      </c>
      <c r="I3615" s="81">
        <f t="shared" si="280"/>
        <v>3.5007949125596185</v>
      </c>
      <c r="J3615" s="74">
        <f t="shared" si="281"/>
        <v>64.760000000000005</v>
      </c>
      <c r="K3615" s="74">
        <f t="shared" si="282"/>
        <v>66.73</v>
      </c>
      <c r="L3615" s="74">
        <f t="shared" si="283"/>
        <v>63.01</v>
      </c>
      <c r="M3615" s="74">
        <f t="shared" si="284"/>
        <v>66.06</v>
      </c>
      <c r="N3615" s="74"/>
    </row>
    <row r="3616" spans="1:14" x14ac:dyDescent="0.25">
      <c r="A3616">
        <v>3601</v>
      </c>
      <c r="B3616" s="225">
        <v>36269</v>
      </c>
      <c r="C3616" s="74">
        <v>20.75</v>
      </c>
      <c r="D3616" s="74">
        <v>20.81</v>
      </c>
      <c r="E3616" s="74">
        <v>17.809999999999999</v>
      </c>
      <c r="F3616" s="74">
        <v>18.059999999999999</v>
      </c>
      <c r="G3616" s="75">
        <v>706000</v>
      </c>
      <c r="H3616" s="74">
        <v>63.22</v>
      </c>
      <c r="I3616" s="81">
        <f t="shared" si="280"/>
        <v>3.5005537098560358</v>
      </c>
      <c r="J3616" s="74">
        <f t="shared" si="281"/>
        <v>72.64</v>
      </c>
      <c r="K3616" s="74">
        <f t="shared" si="282"/>
        <v>72.849999999999994</v>
      </c>
      <c r="L3616" s="74">
        <f t="shared" si="283"/>
        <v>62.34</v>
      </c>
      <c r="M3616" s="74">
        <f t="shared" si="284"/>
        <v>63.22</v>
      </c>
      <c r="N3616" s="74"/>
    </row>
    <row r="3617" spans="1:14" x14ac:dyDescent="0.25">
      <c r="A3617">
        <v>3602</v>
      </c>
      <c r="B3617" s="225">
        <v>36266</v>
      </c>
      <c r="C3617" s="74">
        <v>21.12</v>
      </c>
      <c r="D3617" s="74">
        <v>21.25</v>
      </c>
      <c r="E3617" s="74">
        <v>20</v>
      </c>
      <c r="F3617" s="74">
        <v>20.25</v>
      </c>
      <c r="G3617" s="75">
        <v>514200</v>
      </c>
      <c r="H3617" s="74">
        <v>70.87</v>
      </c>
      <c r="I3617" s="81">
        <f t="shared" si="280"/>
        <v>3.4997530864197532</v>
      </c>
      <c r="J3617" s="74">
        <f t="shared" si="281"/>
        <v>73.91</v>
      </c>
      <c r="K3617" s="74">
        <f t="shared" si="282"/>
        <v>74.37</v>
      </c>
      <c r="L3617" s="74">
        <f t="shared" si="283"/>
        <v>70</v>
      </c>
      <c r="M3617" s="74">
        <f t="shared" si="284"/>
        <v>70.87</v>
      </c>
      <c r="N3617" s="74"/>
    </row>
    <row r="3618" spans="1:14" x14ac:dyDescent="0.25">
      <c r="A3618">
        <v>3603</v>
      </c>
      <c r="B3618" s="225">
        <v>36265</v>
      </c>
      <c r="C3618" s="74">
        <v>20.87</v>
      </c>
      <c r="D3618" s="74">
        <v>21.31</v>
      </c>
      <c r="E3618" s="74">
        <v>19.5</v>
      </c>
      <c r="F3618" s="74">
        <v>21.06</v>
      </c>
      <c r="G3618" s="75">
        <v>950800</v>
      </c>
      <c r="H3618" s="74">
        <v>73.72</v>
      </c>
      <c r="I3618" s="81">
        <f t="shared" si="280"/>
        <v>3.5004748338081675</v>
      </c>
      <c r="J3618" s="74">
        <f t="shared" si="281"/>
        <v>73.05</v>
      </c>
      <c r="K3618" s="74">
        <f t="shared" si="282"/>
        <v>74.599999999999994</v>
      </c>
      <c r="L3618" s="74">
        <f t="shared" si="283"/>
        <v>68.260000000000005</v>
      </c>
      <c r="M3618" s="74">
        <f t="shared" si="284"/>
        <v>73.72</v>
      </c>
      <c r="N3618" s="74"/>
    </row>
    <row r="3619" spans="1:14" x14ac:dyDescent="0.25">
      <c r="A3619">
        <v>3604</v>
      </c>
      <c r="B3619" s="225">
        <v>36264</v>
      </c>
      <c r="C3619" s="74">
        <v>20.37</v>
      </c>
      <c r="D3619" s="74">
        <v>21.19</v>
      </c>
      <c r="E3619" s="74">
        <v>19.62</v>
      </c>
      <c r="F3619" s="74">
        <v>20.81</v>
      </c>
      <c r="G3619" s="75">
        <v>1523300</v>
      </c>
      <c r="H3619" s="74">
        <v>72.84</v>
      </c>
      <c r="I3619" s="81">
        <f t="shared" si="280"/>
        <v>3.5002402691013939</v>
      </c>
      <c r="J3619" s="74">
        <f t="shared" si="281"/>
        <v>71.3</v>
      </c>
      <c r="K3619" s="74">
        <f t="shared" si="282"/>
        <v>74.17</v>
      </c>
      <c r="L3619" s="74">
        <f t="shared" si="283"/>
        <v>68.67</v>
      </c>
      <c r="M3619" s="74">
        <f t="shared" si="284"/>
        <v>72.84</v>
      </c>
      <c r="N3619" s="74"/>
    </row>
    <row r="3620" spans="1:14" x14ac:dyDescent="0.25">
      <c r="A3620">
        <v>3605</v>
      </c>
      <c r="B3620" s="225">
        <v>36263</v>
      </c>
      <c r="C3620" s="74">
        <v>17.87</v>
      </c>
      <c r="D3620" s="74">
        <v>20.12</v>
      </c>
      <c r="E3620" s="74">
        <v>17.75</v>
      </c>
      <c r="F3620" s="74">
        <v>19.87</v>
      </c>
      <c r="G3620" s="75">
        <v>1875500</v>
      </c>
      <c r="H3620" s="74">
        <v>69.56</v>
      </c>
      <c r="I3620" s="81">
        <f t="shared" si="280"/>
        <v>3.5007549068948163</v>
      </c>
      <c r="J3620" s="74">
        <f t="shared" si="281"/>
        <v>62.56</v>
      </c>
      <c r="K3620" s="74">
        <f t="shared" si="282"/>
        <v>70.44</v>
      </c>
      <c r="L3620" s="74">
        <f t="shared" si="283"/>
        <v>62.14</v>
      </c>
      <c r="M3620" s="74">
        <f t="shared" si="284"/>
        <v>69.56</v>
      </c>
      <c r="N3620" s="74"/>
    </row>
    <row r="3621" spans="1:14" x14ac:dyDescent="0.25">
      <c r="A3621">
        <v>3606</v>
      </c>
      <c r="B3621" s="225">
        <v>36262</v>
      </c>
      <c r="C3621" s="74">
        <v>16.75</v>
      </c>
      <c r="D3621" s="74">
        <v>18.190000000000001</v>
      </c>
      <c r="E3621" s="74">
        <v>16.62</v>
      </c>
      <c r="F3621" s="74">
        <v>17.559999999999999</v>
      </c>
      <c r="G3621" s="75">
        <v>1308700</v>
      </c>
      <c r="H3621" s="74">
        <v>61.47</v>
      </c>
      <c r="I3621" s="81">
        <f t="shared" si="280"/>
        <v>3.5005694760820045</v>
      </c>
      <c r="J3621" s="74">
        <f t="shared" si="281"/>
        <v>58.63</v>
      </c>
      <c r="K3621" s="74">
        <f t="shared" si="282"/>
        <v>63.68</v>
      </c>
      <c r="L3621" s="74">
        <f t="shared" si="283"/>
        <v>58.18</v>
      </c>
      <c r="M3621" s="74">
        <f t="shared" si="284"/>
        <v>61.47</v>
      </c>
      <c r="N3621" s="74"/>
    </row>
    <row r="3622" spans="1:14" x14ac:dyDescent="0.25">
      <c r="A3622">
        <v>3607</v>
      </c>
      <c r="B3622" s="225">
        <v>36259</v>
      </c>
      <c r="C3622" s="74">
        <v>18.75</v>
      </c>
      <c r="D3622" s="74">
        <v>18.809999999999999</v>
      </c>
      <c r="E3622" s="74">
        <v>17.12</v>
      </c>
      <c r="F3622" s="74">
        <v>17.25</v>
      </c>
      <c r="G3622" s="75">
        <v>1905600</v>
      </c>
      <c r="H3622" s="74">
        <v>60.37</v>
      </c>
      <c r="I3622" s="81">
        <f t="shared" si="280"/>
        <v>3.4997101449275361</v>
      </c>
      <c r="J3622" s="74">
        <f t="shared" si="281"/>
        <v>65.62</v>
      </c>
      <c r="K3622" s="74">
        <f t="shared" si="282"/>
        <v>65.83</v>
      </c>
      <c r="L3622" s="74">
        <f t="shared" si="283"/>
        <v>59.92</v>
      </c>
      <c r="M3622" s="74">
        <f t="shared" si="284"/>
        <v>60.37</v>
      </c>
      <c r="N3622" s="74"/>
    </row>
    <row r="3623" spans="1:14" x14ac:dyDescent="0.25">
      <c r="A3623">
        <v>3608</v>
      </c>
      <c r="B3623" s="225">
        <v>36258</v>
      </c>
      <c r="C3623" s="74">
        <v>19.75</v>
      </c>
      <c r="D3623" s="74">
        <v>19.87</v>
      </c>
      <c r="E3623" s="74">
        <v>18.690000000000001</v>
      </c>
      <c r="F3623" s="74">
        <v>19</v>
      </c>
      <c r="G3623" s="75">
        <v>610200</v>
      </c>
      <c r="H3623" s="74">
        <v>66.5</v>
      </c>
      <c r="I3623" s="81">
        <f t="shared" si="280"/>
        <v>3.5</v>
      </c>
      <c r="J3623" s="74">
        <f t="shared" si="281"/>
        <v>69.13</v>
      </c>
      <c r="K3623" s="74">
        <f t="shared" si="282"/>
        <v>69.55</v>
      </c>
      <c r="L3623" s="74">
        <f t="shared" si="283"/>
        <v>65.42</v>
      </c>
      <c r="M3623" s="74">
        <f t="shared" si="284"/>
        <v>66.5</v>
      </c>
      <c r="N3623" s="74"/>
    </row>
    <row r="3624" spans="1:14" x14ac:dyDescent="0.25">
      <c r="A3624">
        <v>3609</v>
      </c>
      <c r="B3624" s="225">
        <v>36257</v>
      </c>
      <c r="C3624" s="74">
        <v>19</v>
      </c>
      <c r="D3624" s="74">
        <v>20.309999999999999</v>
      </c>
      <c r="E3624" s="74">
        <v>18.940000000000001</v>
      </c>
      <c r="F3624" s="74">
        <v>19.690000000000001</v>
      </c>
      <c r="G3624" s="75">
        <v>1066700</v>
      </c>
      <c r="H3624" s="74">
        <v>68.91</v>
      </c>
      <c r="I3624" s="81">
        <f t="shared" si="280"/>
        <v>3.4997460639918736</v>
      </c>
      <c r="J3624" s="74">
        <f t="shared" si="281"/>
        <v>66.5</v>
      </c>
      <c r="K3624" s="74">
        <f t="shared" si="282"/>
        <v>71.08</v>
      </c>
      <c r="L3624" s="74">
        <f t="shared" si="283"/>
        <v>66.290000000000006</v>
      </c>
      <c r="M3624" s="74">
        <f t="shared" si="284"/>
        <v>68.91</v>
      </c>
      <c r="N3624" s="74"/>
    </row>
    <row r="3625" spans="1:14" x14ac:dyDescent="0.25">
      <c r="A3625">
        <v>3610</v>
      </c>
      <c r="B3625" s="225">
        <v>36256</v>
      </c>
      <c r="C3625" s="74">
        <v>21.25</v>
      </c>
      <c r="D3625" s="74">
        <v>21.31</v>
      </c>
      <c r="E3625" s="74">
        <v>17.87</v>
      </c>
      <c r="F3625" s="74">
        <v>18.940000000000001</v>
      </c>
      <c r="G3625" s="75">
        <v>2336800</v>
      </c>
      <c r="H3625" s="74">
        <v>66.28</v>
      </c>
      <c r="I3625" s="81">
        <f t="shared" si="280"/>
        <v>3.4994720168954592</v>
      </c>
      <c r="J3625" s="74">
        <f t="shared" si="281"/>
        <v>74.36</v>
      </c>
      <c r="K3625" s="74">
        <f t="shared" si="282"/>
        <v>74.569999999999993</v>
      </c>
      <c r="L3625" s="74">
        <f t="shared" si="283"/>
        <v>62.54</v>
      </c>
      <c r="M3625" s="74">
        <f t="shared" si="284"/>
        <v>66.28</v>
      </c>
      <c r="N3625" s="74"/>
    </row>
    <row r="3626" spans="1:14" x14ac:dyDescent="0.25">
      <c r="A3626">
        <v>3611</v>
      </c>
      <c r="B3626" s="225">
        <v>36255</v>
      </c>
      <c r="C3626" s="74">
        <v>23.25</v>
      </c>
      <c r="D3626" s="74">
        <v>23.5</v>
      </c>
      <c r="E3626" s="74">
        <v>21</v>
      </c>
      <c r="F3626" s="74">
        <v>21.31</v>
      </c>
      <c r="G3626" s="75">
        <v>1081700</v>
      </c>
      <c r="H3626" s="74">
        <v>74.59</v>
      </c>
      <c r="I3626" s="81">
        <f t="shared" si="280"/>
        <v>3.5002346316283437</v>
      </c>
      <c r="J3626" s="74">
        <f t="shared" si="281"/>
        <v>81.38</v>
      </c>
      <c r="K3626" s="74">
        <f t="shared" si="282"/>
        <v>82.26</v>
      </c>
      <c r="L3626" s="74">
        <f t="shared" si="283"/>
        <v>73.5</v>
      </c>
      <c r="M3626" s="74">
        <f t="shared" si="284"/>
        <v>74.59</v>
      </c>
      <c r="N3626" s="74"/>
    </row>
    <row r="3627" spans="1:14" x14ac:dyDescent="0.25">
      <c r="A3627">
        <v>3612</v>
      </c>
      <c r="B3627" s="225">
        <v>36251</v>
      </c>
      <c r="C3627" s="74">
        <v>22.69</v>
      </c>
      <c r="D3627" s="74">
        <v>23.5</v>
      </c>
      <c r="E3627" s="74">
        <v>22.69</v>
      </c>
      <c r="F3627" s="74">
        <v>23.06</v>
      </c>
      <c r="G3627" s="75">
        <v>473800</v>
      </c>
      <c r="H3627" s="74">
        <v>80.72</v>
      </c>
      <c r="I3627" s="81">
        <f t="shared" si="280"/>
        <v>3.5004336513443195</v>
      </c>
      <c r="J3627" s="74">
        <f t="shared" si="281"/>
        <v>79.42</v>
      </c>
      <c r="K3627" s="74">
        <f t="shared" si="282"/>
        <v>82.26</v>
      </c>
      <c r="L3627" s="74">
        <f t="shared" si="283"/>
        <v>79.42</v>
      </c>
      <c r="M3627" s="74">
        <f t="shared" si="284"/>
        <v>80.72</v>
      </c>
      <c r="N3627" s="74"/>
    </row>
    <row r="3628" spans="1:14" x14ac:dyDescent="0.25">
      <c r="A3628">
        <v>3613</v>
      </c>
      <c r="B3628" s="225">
        <v>36250</v>
      </c>
      <c r="C3628" s="74">
        <v>23.75</v>
      </c>
      <c r="D3628" s="74">
        <v>24</v>
      </c>
      <c r="E3628" s="74">
        <v>22.37</v>
      </c>
      <c r="F3628" s="74">
        <v>22.5</v>
      </c>
      <c r="G3628" s="75">
        <v>725900</v>
      </c>
      <c r="H3628" s="74">
        <v>78.75</v>
      </c>
      <c r="I3628" s="81">
        <f t="shared" si="280"/>
        <v>3.5</v>
      </c>
      <c r="J3628" s="74">
        <f t="shared" si="281"/>
        <v>83.13</v>
      </c>
      <c r="K3628" s="74">
        <f t="shared" si="282"/>
        <v>84</v>
      </c>
      <c r="L3628" s="74">
        <f t="shared" si="283"/>
        <v>78.3</v>
      </c>
      <c r="M3628" s="74">
        <f t="shared" si="284"/>
        <v>78.75</v>
      </c>
      <c r="N3628" s="74"/>
    </row>
    <row r="3629" spans="1:14" x14ac:dyDescent="0.25">
      <c r="A3629">
        <v>3614</v>
      </c>
      <c r="B3629" s="225">
        <v>36249</v>
      </c>
      <c r="C3629" s="74">
        <v>23.69</v>
      </c>
      <c r="D3629" s="74">
        <v>24.25</v>
      </c>
      <c r="E3629" s="74">
        <v>23.44</v>
      </c>
      <c r="F3629" s="74">
        <v>23.75</v>
      </c>
      <c r="G3629" s="75">
        <v>669900</v>
      </c>
      <c r="H3629" s="74">
        <v>83.12</v>
      </c>
      <c r="I3629" s="81">
        <f t="shared" si="280"/>
        <v>3.4997894736842108</v>
      </c>
      <c r="J3629" s="74">
        <f t="shared" si="281"/>
        <v>82.91</v>
      </c>
      <c r="K3629" s="74">
        <f t="shared" si="282"/>
        <v>84.87</v>
      </c>
      <c r="L3629" s="74">
        <f t="shared" si="283"/>
        <v>82.04</v>
      </c>
      <c r="M3629" s="74">
        <f t="shared" si="284"/>
        <v>83.12</v>
      </c>
      <c r="N3629" s="74"/>
    </row>
    <row r="3630" spans="1:14" x14ac:dyDescent="0.25">
      <c r="A3630">
        <v>3615</v>
      </c>
      <c r="B3630" s="225">
        <v>36248</v>
      </c>
      <c r="C3630" s="74">
        <v>23.19</v>
      </c>
      <c r="D3630" s="74">
        <v>24.25</v>
      </c>
      <c r="E3630" s="74">
        <v>23.12</v>
      </c>
      <c r="F3630" s="74">
        <v>23.62</v>
      </c>
      <c r="G3630" s="75">
        <v>538700</v>
      </c>
      <c r="H3630" s="74">
        <v>82.69</v>
      </c>
      <c r="I3630" s="81">
        <f t="shared" si="280"/>
        <v>3.5008467400508043</v>
      </c>
      <c r="J3630" s="74">
        <f t="shared" si="281"/>
        <v>81.180000000000007</v>
      </c>
      <c r="K3630" s="74">
        <f t="shared" si="282"/>
        <v>84.9</v>
      </c>
      <c r="L3630" s="74">
        <f t="shared" si="283"/>
        <v>80.94</v>
      </c>
      <c r="M3630" s="74">
        <f t="shared" si="284"/>
        <v>82.69</v>
      </c>
      <c r="N3630" s="74"/>
    </row>
    <row r="3631" spans="1:14" x14ac:dyDescent="0.25">
      <c r="A3631">
        <v>3616</v>
      </c>
      <c r="B3631" s="225">
        <v>36245</v>
      </c>
      <c r="C3631" s="74">
        <v>22.94</v>
      </c>
      <c r="D3631" s="74">
        <v>23.56</v>
      </c>
      <c r="E3631" s="74">
        <v>22.62</v>
      </c>
      <c r="F3631" s="74">
        <v>23.12</v>
      </c>
      <c r="G3631" s="75">
        <v>463400</v>
      </c>
      <c r="H3631" s="74">
        <v>80.94</v>
      </c>
      <c r="I3631" s="81">
        <f t="shared" si="280"/>
        <v>3.5008650519031139</v>
      </c>
      <c r="J3631" s="74">
        <f t="shared" si="281"/>
        <v>80.31</v>
      </c>
      <c r="K3631" s="74">
        <f t="shared" si="282"/>
        <v>82.48</v>
      </c>
      <c r="L3631" s="74">
        <f t="shared" si="283"/>
        <v>79.19</v>
      </c>
      <c r="M3631" s="74">
        <f t="shared" si="284"/>
        <v>80.94</v>
      </c>
      <c r="N3631" s="74"/>
    </row>
    <row r="3632" spans="1:14" x14ac:dyDescent="0.25">
      <c r="A3632">
        <v>3617</v>
      </c>
      <c r="B3632" s="225">
        <v>36244</v>
      </c>
      <c r="C3632" s="74">
        <v>24.25</v>
      </c>
      <c r="D3632" s="74">
        <v>24.37</v>
      </c>
      <c r="E3632" s="74">
        <v>22.94</v>
      </c>
      <c r="F3632" s="74">
        <v>23.12</v>
      </c>
      <c r="G3632" s="75">
        <v>811200</v>
      </c>
      <c r="H3632" s="74">
        <v>80.94</v>
      </c>
      <c r="I3632" s="81">
        <f t="shared" si="280"/>
        <v>3.5008650519031139</v>
      </c>
      <c r="J3632" s="74">
        <f t="shared" si="281"/>
        <v>84.9</v>
      </c>
      <c r="K3632" s="74">
        <f t="shared" si="282"/>
        <v>85.32</v>
      </c>
      <c r="L3632" s="74">
        <f t="shared" si="283"/>
        <v>80.31</v>
      </c>
      <c r="M3632" s="74">
        <f t="shared" si="284"/>
        <v>80.94</v>
      </c>
      <c r="N3632" s="74"/>
    </row>
    <row r="3633" spans="1:14" x14ac:dyDescent="0.25">
      <c r="A3633">
        <v>3618</v>
      </c>
      <c r="B3633" s="225">
        <v>36243</v>
      </c>
      <c r="C3633" s="74">
        <v>22.37</v>
      </c>
      <c r="D3633" s="74">
        <v>24.06</v>
      </c>
      <c r="E3633" s="74">
        <v>22.31</v>
      </c>
      <c r="F3633" s="74">
        <v>23.87</v>
      </c>
      <c r="G3633" s="75">
        <v>1012500</v>
      </c>
      <c r="H3633" s="74">
        <v>83.56</v>
      </c>
      <c r="I3633" s="81">
        <f t="shared" si="280"/>
        <v>3.5006284038542104</v>
      </c>
      <c r="J3633" s="74">
        <f t="shared" si="281"/>
        <v>78.31</v>
      </c>
      <c r="K3633" s="74">
        <f t="shared" si="282"/>
        <v>84.23</v>
      </c>
      <c r="L3633" s="74">
        <f t="shared" si="283"/>
        <v>78.099999999999994</v>
      </c>
      <c r="M3633" s="74">
        <f t="shared" si="284"/>
        <v>83.56</v>
      </c>
      <c r="N3633" s="74"/>
    </row>
    <row r="3634" spans="1:14" x14ac:dyDescent="0.25">
      <c r="A3634">
        <v>3619</v>
      </c>
      <c r="B3634" s="225">
        <v>36242</v>
      </c>
      <c r="C3634" s="74">
        <v>22.87</v>
      </c>
      <c r="D3634" s="74">
        <v>23.44</v>
      </c>
      <c r="E3634" s="74">
        <v>22.19</v>
      </c>
      <c r="F3634" s="74">
        <v>22.25</v>
      </c>
      <c r="G3634" s="75">
        <v>782300</v>
      </c>
      <c r="H3634" s="74">
        <v>77.87</v>
      </c>
      <c r="I3634" s="81">
        <f t="shared" si="280"/>
        <v>3.4997752808988767</v>
      </c>
      <c r="J3634" s="74">
        <f t="shared" si="281"/>
        <v>80.040000000000006</v>
      </c>
      <c r="K3634" s="74">
        <f t="shared" si="282"/>
        <v>82.03</v>
      </c>
      <c r="L3634" s="74">
        <f t="shared" si="283"/>
        <v>77.66</v>
      </c>
      <c r="M3634" s="74">
        <f t="shared" si="284"/>
        <v>77.87</v>
      </c>
      <c r="N3634" s="74"/>
    </row>
    <row r="3635" spans="1:14" x14ac:dyDescent="0.25">
      <c r="A3635">
        <v>3620</v>
      </c>
      <c r="B3635" s="225">
        <v>36241</v>
      </c>
      <c r="C3635" s="74">
        <v>23.69</v>
      </c>
      <c r="D3635" s="74">
        <v>23.87</v>
      </c>
      <c r="E3635" s="74">
        <v>22.62</v>
      </c>
      <c r="F3635" s="74">
        <v>23.56</v>
      </c>
      <c r="G3635" s="75">
        <v>668100</v>
      </c>
      <c r="H3635" s="74">
        <v>82.47</v>
      </c>
      <c r="I3635" s="81">
        <f t="shared" si="280"/>
        <v>3.5004244482173177</v>
      </c>
      <c r="J3635" s="74">
        <f t="shared" si="281"/>
        <v>82.93</v>
      </c>
      <c r="K3635" s="74">
        <f t="shared" si="282"/>
        <v>83.56</v>
      </c>
      <c r="L3635" s="74">
        <f t="shared" si="283"/>
        <v>79.180000000000007</v>
      </c>
      <c r="M3635" s="74">
        <f t="shared" si="284"/>
        <v>82.47</v>
      </c>
      <c r="N3635" s="74"/>
    </row>
    <row r="3636" spans="1:14" x14ac:dyDescent="0.25">
      <c r="A3636">
        <v>3621</v>
      </c>
      <c r="B3636" s="225">
        <v>36238</v>
      </c>
      <c r="C3636" s="74">
        <v>24.12</v>
      </c>
      <c r="D3636" s="74">
        <v>24.56</v>
      </c>
      <c r="E3636" s="74">
        <v>22.81</v>
      </c>
      <c r="F3636" s="74">
        <v>23.75</v>
      </c>
      <c r="G3636" s="75">
        <v>947800</v>
      </c>
      <c r="H3636" s="74">
        <v>83.12</v>
      </c>
      <c r="I3636" s="81">
        <f t="shared" si="280"/>
        <v>3.4997894736842108</v>
      </c>
      <c r="J3636" s="74">
        <f t="shared" si="281"/>
        <v>84.41</v>
      </c>
      <c r="K3636" s="74">
        <f t="shared" si="282"/>
        <v>85.95</v>
      </c>
      <c r="L3636" s="74">
        <f t="shared" si="283"/>
        <v>79.83</v>
      </c>
      <c r="M3636" s="74">
        <f t="shared" si="284"/>
        <v>83.12</v>
      </c>
      <c r="N3636" s="74"/>
    </row>
    <row r="3637" spans="1:14" x14ac:dyDescent="0.25">
      <c r="A3637">
        <v>3622</v>
      </c>
      <c r="B3637" s="225">
        <v>36237</v>
      </c>
      <c r="C3637" s="74">
        <v>22.44</v>
      </c>
      <c r="D3637" s="74">
        <v>24.37</v>
      </c>
      <c r="E3637" s="74">
        <v>22.12</v>
      </c>
      <c r="F3637" s="74">
        <v>23.69</v>
      </c>
      <c r="G3637" s="75">
        <v>1559700</v>
      </c>
      <c r="H3637" s="74">
        <v>82.91</v>
      </c>
      <c r="I3637" s="81">
        <f t="shared" si="280"/>
        <v>3.4997889404812152</v>
      </c>
      <c r="J3637" s="74">
        <f t="shared" si="281"/>
        <v>78.540000000000006</v>
      </c>
      <c r="K3637" s="74">
        <f t="shared" si="282"/>
        <v>85.29</v>
      </c>
      <c r="L3637" s="74">
        <f t="shared" si="283"/>
        <v>77.42</v>
      </c>
      <c r="M3637" s="74">
        <f t="shared" si="284"/>
        <v>82.91</v>
      </c>
      <c r="N3637" s="74"/>
    </row>
    <row r="3638" spans="1:14" x14ac:dyDescent="0.25">
      <c r="A3638">
        <v>3623</v>
      </c>
      <c r="B3638" s="225">
        <v>36236</v>
      </c>
      <c r="C3638" s="74">
        <v>23.75</v>
      </c>
      <c r="D3638" s="74">
        <v>23.81</v>
      </c>
      <c r="E3638" s="74">
        <v>22.12</v>
      </c>
      <c r="F3638" s="74">
        <v>22.56</v>
      </c>
      <c r="G3638" s="75">
        <v>1698600</v>
      </c>
      <c r="H3638" s="74">
        <v>78.97</v>
      </c>
      <c r="I3638" s="81">
        <f t="shared" si="280"/>
        <v>3.5004432624113475</v>
      </c>
      <c r="J3638" s="74">
        <f t="shared" si="281"/>
        <v>83.14</v>
      </c>
      <c r="K3638" s="74">
        <f t="shared" si="282"/>
        <v>83.35</v>
      </c>
      <c r="L3638" s="74">
        <f t="shared" si="283"/>
        <v>77.430000000000007</v>
      </c>
      <c r="M3638" s="74">
        <f t="shared" si="284"/>
        <v>78.97</v>
      </c>
      <c r="N3638" s="74"/>
    </row>
    <row r="3639" spans="1:14" x14ac:dyDescent="0.25">
      <c r="A3639">
        <v>3624</v>
      </c>
      <c r="B3639" s="225">
        <v>36235</v>
      </c>
      <c r="C3639" s="74">
        <v>25.12</v>
      </c>
      <c r="D3639" s="74">
        <v>25.12</v>
      </c>
      <c r="E3639" s="74">
        <v>23.37</v>
      </c>
      <c r="F3639" s="74">
        <v>23.69</v>
      </c>
      <c r="G3639" s="75">
        <v>1844900</v>
      </c>
      <c r="H3639" s="74">
        <v>82.91</v>
      </c>
      <c r="I3639" s="81">
        <f t="shared" si="280"/>
        <v>3.4997889404812152</v>
      </c>
      <c r="J3639" s="74">
        <f t="shared" si="281"/>
        <v>87.91</v>
      </c>
      <c r="K3639" s="74">
        <f t="shared" si="282"/>
        <v>87.91</v>
      </c>
      <c r="L3639" s="74">
        <f t="shared" si="283"/>
        <v>81.790000000000006</v>
      </c>
      <c r="M3639" s="74">
        <f t="shared" si="284"/>
        <v>82.91</v>
      </c>
      <c r="N3639" s="74"/>
    </row>
    <row r="3640" spans="1:14" x14ac:dyDescent="0.25">
      <c r="A3640">
        <v>3625</v>
      </c>
      <c r="B3640" s="225">
        <v>36234</v>
      </c>
      <c r="C3640" s="74">
        <v>25.5</v>
      </c>
      <c r="D3640" s="74">
        <v>25.75</v>
      </c>
      <c r="E3640" s="74">
        <v>24.31</v>
      </c>
      <c r="F3640" s="74">
        <v>24.75</v>
      </c>
      <c r="G3640" s="75">
        <v>2576600</v>
      </c>
      <c r="H3640" s="74">
        <v>86.62</v>
      </c>
      <c r="I3640" s="81">
        <f t="shared" si="280"/>
        <v>3.4997979797979801</v>
      </c>
      <c r="J3640" s="74">
        <f t="shared" si="281"/>
        <v>89.24</v>
      </c>
      <c r="K3640" s="74">
        <f t="shared" si="282"/>
        <v>90.12</v>
      </c>
      <c r="L3640" s="74">
        <f t="shared" si="283"/>
        <v>85.08</v>
      </c>
      <c r="M3640" s="74">
        <f t="shared" si="284"/>
        <v>86.62</v>
      </c>
      <c r="N3640" s="74"/>
    </row>
    <row r="3641" spans="1:14" x14ac:dyDescent="0.25">
      <c r="A3641">
        <v>3626</v>
      </c>
      <c r="B3641" s="225">
        <v>36231</v>
      </c>
      <c r="C3641" s="74">
        <v>28.12</v>
      </c>
      <c r="D3641" s="74">
        <v>28.25</v>
      </c>
      <c r="E3641" s="74">
        <v>26.5</v>
      </c>
      <c r="F3641" s="74">
        <v>26.81</v>
      </c>
      <c r="G3641" s="75">
        <v>1220200</v>
      </c>
      <c r="H3641" s="74">
        <v>93.84</v>
      </c>
      <c r="I3641" s="81">
        <f t="shared" si="280"/>
        <v>3.5001864975755317</v>
      </c>
      <c r="J3641" s="74">
        <f t="shared" si="281"/>
        <v>98.43</v>
      </c>
      <c r="K3641" s="74">
        <f t="shared" si="282"/>
        <v>98.88</v>
      </c>
      <c r="L3641" s="74">
        <f t="shared" si="283"/>
        <v>92.75</v>
      </c>
      <c r="M3641" s="74">
        <f t="shared" si="284"/>
        <v>93.84</v>
      </c>
      <c r="N3641" s="74"/>
    </row>
    <row r="3642" spans="1:14" x14ac:dyDescent="0.25">
      <c r="A3642">
        <v>3627</v>
      </c>
      <c r="B3642" s="225">
        <v>36230</v>
      </c>
      <c r="C3642" s="74">
        <v>26.12</v>
      </c>
      <c r="D3642" s="74">
        <v>28.25</v>
      </c>
      <c r="E3642" s="74">
        <v>25.5</v>
      </c>
      <c r="F3642" s="74">
        <v>28</v>
      </c>
      <c r="G3642" s="75">
        <v>3069700</v>
      </c>
      <c r="H3642" s="74">
        <v>98</v>
      </c>
      <c r="I3642" s="81">
        <f t="shared" si="280"/>
        <v>3.5</v>
      </c>
      <c r="J3642" s="74">
        <f t="shared" si="281"/>
        <v>91.42</v>
      </c>
      <c r="K3642" s="74">
        <f t="shared" si="282"/>
        <v>98.88</v>
      </c>
      <c r="L3642" s="74">
        <f t="shared" si="283"/>
        <v>89.25</v>
      </c>
      <c r="M3642" s="74">
        <f t="shared" si="284"/>
        <v>98</v>
      </c>
      <c r="N3642" s="74"/>
    </row>
    <row r="3643" spans="1:14" x14ac:dyDescent="0.25">
      <c r="A3643">
        <v>3628</v>
      </c>
      <c r="B3643" s="225">
        <v>36229</v>
      </c>
      <c r="C3643" s="74">
        <v>24.75</v>
      </c>
      <c r="D3643" s="74">
        <v>25.12</v>
      </c>
      <c r="E3643" s="74">
        <v>24.25</v>
      </c>
      <c r="F3643" s="74">
        <v>25.06</v>
      </c>
      <c r="G3643" s="75">
        <v>385100</v>
      </c>
      <c r="H3643" s="74">
        <v>87.72</v>
      </c>
      <c r="I3643" s="81">
        <f t="shared" si="280"/>
        <v>3.5003990422984836</v>
      </c>
      <c r="J3643" s="74">
        <f t="shared" si="281"/>
        <v>86.63</v>
      </c>
      <c r="K3643" s="74">
        <f t="shared" si="282"/>
        <v>87.93</v>
      </c>
      <c r="L3643" s="74">
        <f t="shared" si="283"/>
        <v>84.88</v>
      </c>
      <c r="M3643" s="74">
        <f t="shared" si="284"/>
        <v>87.72</v>
      </c>
      <c r="N3643" s="74"/>
    </row>
    <row r="3644" spans="1:14" x14ac:dyDescent="0.25">
      <c r="A3644">
        <v>3629</v>
      </c>
      <c r="B3644" s="225">
        <v>36228</v>
      </c>
      <c r="C3644" s="74">
        <v>24.75</v>
      </c>
      <c r="D3644" s="74">
        <v>25.75</v>
      </c>
      <c r="E3644" s="74">
        <v>24.5</v>
      </c>
      <c r="F3644" s="74">
        <v>25</v>
      </c>
      <c r="G3644" s="75">
        <v>692600</v>
      </c>
      <c r="H3644" s="74">
        <v>87.5</v>
      </c>
      <c r="I3644" s="81">
        <f t="shared" si="280"/>
        <v>3.5</v>
      </c>
      <c r="J3644" s="74">
        <f t="shared" si="281"/>
        <v>86.63</v>
      </c>
      <c r="K3644" s="74">
        <f t="shared" si="282"/>
        <v>90.13</v>
      </c>
      <c r="L3644" s="74">
        <f t="shared" si="283"/>
        <v>85.75</v>
      </c>
      <c r="M3644" s="74">
        <f t="shared" si="284"/>
        <v>87.5</v>
      </c>
      <c r="N3644" s="74"/>
    </row>
    <row r="3645" spans="1:14" x14ac:dyDescent="0.25">
      <c r="A3645">
        <v>3630</v>
      </c>
      <c r="B3645" s="225">
        <v>36227</v>
      </c>
      <c r="C3645" s="74">
        <v>25.37</v>
      </c>
      <c r="D3645" s="74">
        <v>25.69</v>
      </c>
      <c r="E3645" s="74">
        <v>25</v>
      </c>
      <c r="F3645" s="74">
        <v>25.25</v>
      </c>
      <c r="G3645" s="75">
        <v>583700</v>
      </c>
      <c r="H3645" s="74">
        <v>88.37</v>
      </c>
      <c r="I3645" s="81">
        <f t="shared" si="280"/>
        <v>3.4998019801980198</v>
      </c>
      <c r="J3645" s="74">
        <f t="shared" si="281"/>
        <v>88.79</v>
      </c>
      <c r="K3645" s="74">
        <f t="shared" si="282"/>
        <v>89.91</v>
      </c>
      <c r="L3645" s="74">
        <f t="shared" si="283"/>
        <v>87.5</v>
      </c>
      <c r="M3645" s="74">
        <f t="shared" si="284"/>
        <v>88.37</v>
      </c>
      <c r="N3645" s="74"/>
    </row>
    <row r="3646" spans="1:14" x14ac:dyDescent="0.25">
      <c r="A3646">
        <v>3631</v>
      </c>
      <c r="B3646" s="225">
        <v>36224</v>
      </c>
      <c r="C3646" s="74">
        <v>26.25</v>
      </c>
      <c r="D3646" s="74">
        <v>26.31</v>
      </c>
      <c r="E3646" s="74">
        <v>24.5</v>
      </c>
      <c r="F3646" s="74">
        <v>25.25</v>
      </c>
      <c r="G3646" s="75">
        <v>1073700</v>
      </c>
      <c r="H3646" s="74">
        <v>88.37</v>
      </c>
      <c r="I3646" s="81">
        <f t="shared" si="280"/>
        <v>3.4998019801980198</v>
      </c>
      <c r="J3646" s="74">
        <f t="shared" si="281"/>
        <v>91.87</v>
      </c>
      <c r="K3646" s="74">
        <f t="shared" si="282"/>
        <v>92.08</v>
      </c>
      <c r="L3646" s="74">
        <f t="shared" si="283"/>
        <v>85.75</v>
      </c>
      <c r="M3646" s="74">
        <f t="shared" si="284"/>
        <v>88.37</v>
      </c>
      <c r="N3646" s="74"/>
    </row>
    <row r="3647" spans="1:14" x14ac:dyDescent="0.25">
      <c r="A3647">
        <v>3632</v>
      </c>
      <c r="B3647" s="225">
        <v>36223</v>
      </c>
      <c r="C3647" s="74">
        <v>24.62</v>
      </c>
      <c r="D3647" s="74">
        <v>25.75</v>
      </c>
      <c r="E3647" s="74">
        <v>24.56</v>
      </c>
      <c r="F3647" s="74">
        <v>25.19</v>
      </c>
      <c r="G3647" s="75">
        <v>1029900</v>
      </c>
      <c r="H3647" s="74">
        <v>88.15</v>
      </c>
      <c r="I3647" s="81">
        <f t="shared" si="280"/>
        <v>3.4994045256053989</v>
      </c>
      <c r="J3647" s="74">
        <f t="shared" si="281"/>
        <v>86.16</v>
      </c>
      <c r="K3647" s="74">
        <f t="shared" si="282"/>
        <v>90.11</v>
      </c>
      <c r="L3647" s="74">
        <f t="shared" si="283"/>
        <v>85.95</v>
      </c>
      <c r="M3647" s="74">
        <f t="shared" si="284"/>
        <v>88.15</v>
      </c>
      <c r="N3647" s="74"/>
    </row>
    <row r="3648" spans="1:14" x14ac:dyDescent="0.25">
      <c r="A3648">
        <v>3633</v>
      </c>
      <c r="B3648" s="225">
        <v>36222</v>
      </c>
      <c r="C3648" s="74">
        <v>25.12</v>
      </c>
      <c r="D3648" s="74">
        <v>25.62</v>
      </c>
      <c r="E3648" s="74">
        <v>23.5</v>
      </c>
      <c r="F3648" s="74">
        <v>24.25</v>
      </c>
      <c r="G3648" s="75">
        <v>1299200</v>
      </c>
      <c r="H3648" s="74">
        <v>84.87</v>
      </c>
      <c r="I3648" s="81">
        <f t="shared" si="280"/>
        <v>3.4997938144329899</v>
      </c>
      <c r="J3648" s="74">
        <f t="shared" si="281"/>
        <v>87.91</v>
      </c>
      <c r="K3648" s="74">
        <f t="shared" si="282"/>
        <v>89.66</v>
      </c>
      <c r="L3648" s="74">
        <f t="shared" si="283"/>
        <v>82.25</v>
      </c>
      <c r="M3648" s="74">
        <f t="shared" si="284"/>
        <v>84.87</v>
      </c>
      <c r="N3648" s="74"/>
    </row>
    <row r="3649" spans="1:14" x14ac:dyDescent="0.25">
      <c r="A3649">
        <v>3634</v>
      </c>
      <c r="B3649" s="225">
        <v>36221</v>
      </c>
      <c r="C3649" s="74">
        <v>26.94</v>
      </c>
      <c r="D3649" s="74">
        <v>27.31</v>
      </c>
      <c r="E3649" s="74">
        <v>25</v>
      </c>
      <c r="F3649" s="74">
        <v>25</v>
      </c>
      <c r="G3649" s="75">
        <v>1392700</v>
      </c>
      <c r="H3649" s="74">
        <v>87.5</v>
      </c>
      <c r="I3649" s="81">
        <f t="shared" si="280"/>
        <v>3.5</v>
      </c>
      <c r="J3649" s="74">
        <f t="shared" si="281"/>
        <v>94.29</v>
      </c>
      <c r="K3649" s="74">
        <f t="shared" si="282"/>
        <v>95.59</v>
      </c>
      <c r="L3649" s="74">
        <f t="shared" si="283"/>
        <v>87.5</v>
      </c>
      <c r="M3649" s="74">
        <f t="shared" si="284"/>
        <v>87.5</v>
      </c>
      <c r="N3649" s="74"/>
    </row>
    <row r="3650" spans="1:14" x14ac:dyDescent="0.25">
      <c r="A3650">
        <v>3635</v>
      </c>
      <c r="B3650" s="225">
        <v>36220</v>
      </c>
      <c r="C3650" s="74">
        <v>27.87</v>
      </c>
      <c r="D3650" s="74">
        <v>28.19</v>
      </c>
      <c r="E3650" s="74">
        <v>26.37</v>
      </c>
      <c r="F3650" s="74">
        <v>26.81</v>
      </c>
      <c r="G3650" s="75">
        <v>1051800</v>
      </c>
      <c r="H3650" s="74">
        <v>93.84</v>
      </c>
      <c r="I3650" s="81">
        <f t="shared" si="280"/>
        <v>3.5001864975755317</v>
      </c>
      <c r="J3650" s="74">
        <f t="shared" si="281"/>
        <v>97.55</v>
      </c>
      <c r="K3650" s="74">
        <f t="shared" si="282"/>
        <v>98.67</v>
      </c>
      <c r="L3650" s="74">
        <f t="shared" si="283"/>
        <v>92.3</v>
      </c>
      <c r="M3650" s="74">
        <f t="shared" si="284"/>
        <v>93.84</v>
      </c>
      <c r="N3650" s="74"/>
    </row>
    <row r="3651" spans="1:14" x14ac:dyDescent="0.25">
      <c r="A3651">
        <v>3636</v>
      </c>
      <c r="B3651" s="225">
        <v>36217</v>
      </c>
      <c r="C3651" s="74">
        <v>28.62</v>
      </c>
      <c r="D3651" s="74">
        <v>29.25</v>
      </c>
      <c r="E3651" s="74">
        <v>27.75</v>
      </c>
      <c r="F3651" s="74">
        <v>27.87</v>
      </c>
      <c r="G3651" s="75">
        <v>1469300</v>
      </c>
      <c r="H3651" s="74">
        <v>97.56</v>
      </c>
      <c r="I3651" s="81">
        <f t="shared" si="280"/>
        <v>3.5005382131324003</v>
      </c>
      <c r="J3651" s="74">
        <f t="shared" si="281"/>
        <v>100.19</v>
      </c>
      <c r="K3651" s="74">
        <f t="shared" si="282"/>
        <v>102.39</v>
      </c>
      <c r="L3651" s="74">
        <f t="shared" si="283"/>
        <v>97.14</v>
      </c>
      <c r="M3651" s="74">
        <f t="shared" si="284"/>
        <v>97.56</v>
      </c>
      <c r="N3651" s="74"/>
    </row>
    <row r="3652" spans="1:14" x14ac:dyDescent="0.25">
      <c r="A3652">
        <v>3637</v>
      </c>
      <c r="B3652" s="225">
        <v>36216</v>
      </c>
      <c r="C3652" s="74">
        <v>28</v>
      </c>
      <c r="D3652" s="74">
        <v>29.25</v>
      </c>
      <c r="E3652" s="74">
        <v>27.44</v>
      </c>
      <c r="F3652" s="74">
        <v>28.31</v>
      </c>
      <c r="G3652" s="75">
        <v>3230100</v>
      </c>
      <c r="H3652" s="74">
        <v>99.09</v>
      </c>
      <c r="I3652" s="81">
        <f t="shared" si="280"/>
        <v>3.5001766160367365</v>
      </c>
      <c r="J3652" s="74">
        <f t="shared" si="281"/>
        <v>98</v>
      </c>
      <c r="K3652" s="74">
        <f t="shared" si="282"/>
        <v>102.38</v>
      </c>
      <c r="L3652" s="74">
        <f t="shared" si="283"/>
        <v>96.04</v>
      </c>
      <c r="M3652" s="74">
        <f t="shared" si="284"/>
        <v>99.09</v>
      </c>
      <c r="N3652" s="74"/>
    </row>
    <row r="3653" spans="1:14" x14ac:dyDescent="0.25">
      <c r="A3653">
        <v>3638</v>
      </c>
      <c r="B3653" s="225">
        <v>36215</v>
      </c>
      <c r="C3653" s="74">
        <v>25.31</v>
      </c>
      <c r="D3653" s="74">
        <v>29.25</v>
      </c>
      <c r="E3653" s="74">
        <v>25</v>
      </c>
      <c r="F3653" s="74">
        <v>27.25</v>
      </c>
      <c r="G3653" s="75">
        <v>7942300</v>
      </c>
      <c r="H3653" s="74">
        <v>95.37</v>
      </c>
      <c r="I3653" s="81">
        <f t="shared" si="280"/>
        <v>3.4998165137614681</v>
      </c>
      <c r="J3653" s="74">
        <f t="shared" si="281"/>
        <v>88.58</v>
      </c>
      <c r="K3653" s="74">
        <f t="shared" si="282"/>
        <v>102.37</v>
      </c>
      <c r="L3653" s="74">
        <f t="shared" si="283"/>
        <v>87.5</v>
      </c>
      <c r="M3653" s="74">
        <f t="shared" si="284"/>
        <v>95.37</v>
      </c>
      <c r="N3653" s="74"/>
    </row>
    <row r="3654" spans="1:14" x14ac:dyDescent="0.25">
      <c r="A3654">
        <v>3639</v>
      </c>
      <c r="B3654" s="225">
        <v>36214</v>
      </c>
      <c r="C3654" s="74">
        <v>23.12</v>
      </c>
      <c r="D3654" s="74">
        <v>25.12</v>
      </c>
      <c r="E3654" s="74">
        <v>23</v>
      </c>
      <c r="F3654" s="74">
        <v>24.62</v>
      </c>
      <c r="G3654" s="75">
        <v>3311500</v>
      </c>
      <c r="H3654" s="74">
        <v>86.19</v>
      </c>
      <c r="I3654" s="81">
        <f t="shared" si="280"/>
        <v>3.5008123476848088</v>
      </c>
      <c r="J3654" s="74">
        <f t="shared" si="281"/>
        <v>80.94</v>
      </c>
      <c r="K3654" s="74">
        <f t="shared" si="282"/>
        <v>87.94</v>
      </c>
      <c r="L3654" s="74">
        <f t="shared" si="283"/>
        <v>80.52</v>
      </c>
      <c r="M3654" s="74">
        <f t="shared" si="284"/>
        <v>86.19</v>
      </c>
      <c r="N3654" s="74"/>
    </row>
    <row r="3655" spans="1:14" x14ac:dyDescent="0.25">
      <c r="A3655">
        <v>3640</v>
      </c>
      <c r="B3655" s="225">
        <v>36213</v>
      </c>
      <c r="C3655" s="74">
        <v>23</v>
      </c>
      <c r="D3655" s="74">
        <v>23.31</v>
      </c>
      <c r="E3655" s="74">
        <v>22.37</v>
      </c>
      <c r="F3655" s="74">
        <v>22.56</v>
      </c>
      <c r="G3655" s="75">
        <v>1084200</v>
      </c>
      <c r="H3655" s="74">
        <v>78.97</v>
      </c>
      <c r="I3655" s="81">
        <f t="shared" si="280"/>
        <v>3.5004432624113475</v>
      </c>
      <c r="J3655" s="74">
        <f t="shared" si="281"/>
        <v>80.510000000000005</v>
      </c>
      <c r="K3655" s="74">
        <f t="shared" si="282"/>
        <v>81.599999999999994</v>
      </c>
      <c r="L3655" s="74">
        <f t="shared" si="283"/>
        <v>78.3</v>
      </c>
      <c r="M3655" s="74">
        <f t="shared" si="284"/>
        <v>78.97</v>
      </c>
      <c r="N3655" s="74"/>
    </row>
    <row r="3656" spans="1:14" x14ac:dyDescent="0.25">
      <c r="A3656">
        <v>3641</v>
      </c>
      <c r="B3656" s="225">
        <v>36210</v>
      </c>
      <c r="C3656" s="74">
        <v>22.37</v>
      </c>
      <c r="D3656" s="74">
        <v>22.69</v>
      </c>
      <c r="E3656" s="74">
        <v>21.5</v>
      </c>
      <c r="F3656" s="74">
        <v>22.44</v>
      </c>
      <c r="G3656" s="75">
        <v>2033100</v>
      </c>
      <c r="H3656" s="74">
        <v>78.53</v>
      </c>
      <c r="I3656" s="81">
        <f t="shared" si="280"/>
        <v>3.499554367201426</v>
      </c>
      <c r="J3656" s="74">
        <f t="shared" si="281"/>
        <v>78.290000000000006</v>
      </c>
      <c r="K3656" s="74">
        <f t="shared" si="282"/>
        <v>79.400000000000006</v>
      </c>
      <c r="L3656" s="74">
        <f t="shared" si="283"/>
        <v>75.239999999999995</v>
      </c>
      <c r="M3656" s="74">
        <f t="shared" si="284"/>
        <v>78.53</v>
      </c>
      <c r="N3656" s="74"/>
    </row>
    <row r="3657" spans="1:14" x14ac:dyDescent="0.25">
      <c r="A3657">
        <v>3642</v>
      </c>
      <c r="B3657" s="225">
        <v>36209</v>
      </c>
      <c r="C3657" s="74">
        <v>22.69</v>
      </c>
      <c r="D3657" s="74">
        <v>22.75</v>
      </c>
      <c r="E3657" s="74">
        <v>20.37</v>
      </c>
      <c r="F3657" s="74">
        <v>20.87</v>
      </c>
      <c r="G3657" s="75">
        <v>1357500</v>
      </c>
      <c r="H3657" s="74">
        <v>73.06</v>
      </c>
      <c r="I3657" s="81">
        <f t="shared" si="280"/>
        <v>3.5007187350263536</v>
      </c>
      <c r="J3657" s="74">
        <f t="shared" si="281"/>
        <v>79.430000000000007</v>
      </c>
      <c r="K3657" s="74">
        <f t="shared" si="282"/>
        <v>79.64</v>
      </c>
      <c r="L3657" s="74">
        <f t="shared" si="283"/>
        <v>71.31</v>
      </c>
      <c r="M3657" s="74">
        <f t="shared" si="284"/>
        <v>73.06</v>
      </c>
      <c r="N3657" s="74"/>
    </row>
    <row r="3658" spans="1:14" x14ac:dyDescent="0.25">
      <c r="A3658">
        <v>3643</v>
      </c>
      <c r="B3658" s="225">
        <v>36208</v>
      </c>
      <c r="C3658" s="74">
        <v>22</v>
      </c>
      <c r="D3658" s="74">
        <v>23.25</v>
      </c>
      <c r="E3658" s="74">
        <v>21.87</v>
      </c>
      <c r="F3658" s="74">
        <v>22.31</v>
      </c>
      <c r="G3658" s="75">
        <v>1538800</v>
      </c>
      <c r="H3658" s="74">
        <v>78.09</v>
      </c>
      <c r="I3658" s="81">
        <f t="shared" si="280"/>
        <v>3.5002241147467505</v>
      </c>
      <c r="J3658" s="74">
        <f t="shared" si="281"/>
        <v>77</v>
      </c>
      <c r="K3658" s="74">
        <f t="shared" si="282"/>
        <v>81.38</v>
      </c>
      <c r="L3658" s="74">
        <f t="shared" si="283"/>
        <v>76.55</v>
      </c>
      <c r="M3658" s="74">
        <f t="shared" si="284"/>
        <v>78.09</v>
      </c>
      <c r="N3658" s="74"/>
    </row>
    <row r="3659" spans="1:14" x14ac:dyDescent="0.25">
      <c r="A3659">
        <v>3644</v>
      </c>
      <c r="B3659" s="225">
        <v>36207</v>
      </c>
      <c r="C3659" s="74">
        <v>22.87</v>
      </c>
      <c r="D3659" s="74">
        <v>22.87</v>
      </c>
      <c r="E3659" s="74">
        <v>21.12</v>
      </c>
      <c r="F3659" s="74">
        <v>21.5</v>
      </c>
      <c r="G3659" s="75">
        <v>762400</v>
      </c>
      <c r="H3659" s="74">
        <v>75.25</v>
      </c>
      <c r="I3659" s="81">
        <f t="shared" si="280"/>
        <v>3.5</v>
      </c>
      <c r="J3659" s="74">
        <f t="shared" si="281"/>
        <v>80.05</v>
      </c>
      <c r="K3659" s="74">
        <f t="shared" si="282"/>
        <v>80.05</v>
      </c>
      <c r="L3659" s="74">
        <f t="shared" si="283"/>
        <v>73.92</v>
      </c>
      <c r="M3659" s="74">
        <f t="shared" si="284"/>
        <v>75.25</v>
      </c>
      <c r="N3659" s="74"/>
    </row>
    <row r="3660" spans="1:14" x14ac:dyDescent="0.25">
      <c r="A3660">
        <v>3645</v>
      </c>
      <c r="B3660" s="225">
        <v>36203</v>
      </c>
      <c r="C3660" s="74">
        <v>22.12</v>
      </c>
      <c r="D3660" s="74">
        <v>22.94</v>
      </c>
      <c r="E3660" s="74">
        <v>21.37</v>
      </c>
      <c r="F3660" s="74">
        <v>22.12</v>
      </c>
      <c r="G3660" s="75">
        <v>990900</v>
      </c>
      <c r="H3660" s="74">
        <v>77.44</v>
      </c>
      <c r="I3660" s="81">
        <f t="shared" si="280"/>
        <v>3.5009041591320069</v>
      </c>
      <c r="J3660" s="74">
        <f t="shared" si="281"/>
        <v>77.44</v>
      </c>
      <c r="K3660" s="74">
        <f t="shared" si="282"/>
        <v>80.31</v>
      </c>
      <c r="L3660" s="74">
        <f t="shared" si="283"/>
        <v>74.81</v>
      </c>
      <c r="M3660" s="74">
        <f t="shared" si="284"/>
        <v>77.44</v>
      </c>
      <c r="N3660" s="74"/>
    </row>
    <row r="3661" spans="1:14" x14ac:dyDescent="0.25">
      <c r="A3661">
        <v>3646</v>
      </c>
      <c r="B3661" s="225">
        <v>36202</v>
      </c>
      <c r="C3661" s="74">
        <v>21.87</v>
      </c>
      <c r="D3661" s="74">
        <v>22.56</v>
      </c>
      <c r="E3661" s="74">
        <v>21.25</v>
      </c>
      <c r="F3661" s="74">
        <v>22.25</v>
      </c>
      <c r="G3661" s="75">
        <v>943900</v>
      </c>
      <c r="H3661" s="74">
        <v>77.87</v>
      </c>
      <c r="I3661" s="81">
        <f t="shared" si="280"/>
        <v>3.4997752808988767</v>
      </c>
      <c r="J3661" s="74">
        <f t="shared" si="281"/>
        <v>76.540000000000006</v>
      </c>
      <c r="K3661" s="74">
        <f t="shared" si="282"/>
        <v>78.95</v>
      </c>
      <c r="L3661" s="74">
        <f t="shared" si="283"/>
        <v>74.37</v>
      </c>
      <c r="M3661" s="74">
        <f t="shared" si="284"/>
        <v>77.87</v>
      </c>
      <c r="N3661" s="74"/>
    </row>
    <row r="3662" spans="1:14" x14ac:dyDescent="0.25">
      <c r="A3662">
        <v>3647</v>
      </c>
      <c r="B3662" s="225">
        <v>36201</v>
      </c>
      <c r="C3662" s="74">
        <v>21.31</v>
      </c>
      <c r="D3662" s="74">
        <v>22.25</v>
      </c>
      <c r="E3662" s="74">
        <v>21.06</v>
      </c>
      <c r="F3662" s="74">
        <v>21.25</v>
      </c>
      <c r="G3662" s="75">
        <v>1120000</v>
      </c>
      <c r="H3662" s="74">
        <v>74.37</v>
      </c>
      <c r="I3662" s="81">
        <f t="shared" si="280"/>
        <v>3.4997647058823533</v>
      </c>
      <c r="J3662" s="74">
        <f t="shared" si="281"/>
        <v>74.58</v>
      </c>
      <c r="K3662" s="74">
        <f t="shared" si="282"/>
        <v>77.87</v>
      </c>
      <c r="L3662" s="74">
        <f t="shared" si="283"/>
        <v>73.709999999999994</v>
      </c>
      <c r="M3662" s="74">
        <f t="shared" si="284"/>
        <v>74.37</v>
      </c>
      <c r="N3662" s="74"/>
    </row>
    <row r="3663" spans="1:14" x14ac:dyDescent="0.25">
      <c r="A3663">
        <v>3648</v>
      </c>
      <c r="B3663" s="225">
        <v>36200</v>
      </c>
      <c r="C3663" s="74">
        <v>23.37</v>
      </c>
      <c r="D3663" s="74">
        <v>23.37</v>
      </c>
      <c r="E3663" s="74">
        <v>21</v>
      </c>
      <c r="F3663" s="74">
        <v>21.5</v>
      </c>
      <c r="G3663" s="75">
        <v>1359100</v>
      </c>
      <c r="H3663" s="74">
        <v>75.25</v>
      </c>
      <c r="I3663" s="81">
        <f t="shared" si="280"/>
        <v>3.5</v>
      </c>
      <c r="J3663" s="74">
        <f t="shared" si="281"/>
        <v>81.8</v>
      </c>
      <c r="K3663" s="74">
        <f t="shared" si="282"/>
        <v>81.8</v>
      </c>
      <c r="L3663" s="74">
        <f t="shared" si="283"/>
        <v>73.5</v>
      </c>
      <c r="M3663" s="74">
        <f t="shared" si="284"/>
        <v>75.25</v>
      </c>
      <c r="N3663" s="74"/>
    </row>
    <row r="3664" spans="1:14" x14ac:dyDescent="0.25">
      <c r="A3664">
        <v>3649</v>
      </c>
      <c r="B3664" s="225">
        <v>36199</v>
      </c>
      <c r="C3664" s="74">
        <v>24.87</v>
      </c>
      <c r="D3664" s="74">
        <v>25</v>
      </c>
      <c r="E3664" s="74">
        <v>22.81</v>
      </c>
      <c r="F3664" s="74">
        <v>23.25</v>
      </c>
      <c r="G3664" s="75">
        <v>1253900</v>
      </c>
      <c r="H3664" s="74">
        <v>81.37</v>
      </c>
      <c r="I3664" s="81">
        <f t="shared" si="280"/>
        <v>3.4997849462365593</v>
      </c>
      <c r="J3664" s="74">
        <f t="shared" si="281"/>
        <v>87.04</v>
      </c>
      <c r="K3664" s="74">
        <f t="shared" si="282"/>
        <v>87.49</v>
      </c>
      <c r="L3664" s="74">
        <f t="shared" si="283"/>
        <v>79.83</v>
      </c>
      <c r="M3664" s="74">
        <f t="shared" si="284"/>
        <v>81.37</v>
      </c>
      <c r="N3664" s="74"/>
    </row>
    <row r="3665" spans="1:14" x14ac:dyDescent="0.25">
      <c r="A3665">
        <v>3650</v>
      </c>
      <c r="B3665" s="225">
        <v>36196</v>
      </c>
      <c r="C3665" s="74">
        <v>26.12</v>
      </c>
      <c r="D3665" s="74">
        <v>26.62</v>
      </c>
      <c r="E3665" s="74">
        <v>23.44</v>
      </c>
      <c r="F3665" s="74">
        <v>24.12</v>
      </c>
      <c r="G3665" s="75">
        <v>2881800</v>
      </c>
      <c r="H3665" s="74">
        <v>84.44</v>
      </c>
      <c r="I3665" s="81">
        <f t="shared" ref="I3665:I3728" si="285">H3665/F3665</f>
        <v>3.5008291873963513</v>
      </c>
      <c r="J3665" s="74">
        <f t="shared" ref="J3665:J3728" si="286">ROUND($I3665*C3665,2)</f>
        <v>91.44</v>
      </c>
      <c r="K3665" s="74">
        <f t="shared" ref="K3665:K3728" si="287">ROUND($I3665*D3665,2)</f>
        <v>93.19</v>
      </c>
      <c r="L3665" s="74">
        <f t="shared" ref="L3665:L3728" si="288">ROUND($I3665*E3665,2)</f>
        <v>82.06</v>
      </c>
      <c r="M3665" s="74">
        <f t="shared" ref="M3665:M3728" si="289">ROUND($I3665*F3665,2)</f>
        <v>84.44</v>
      </c>
      <c r="N3665" s="74"/>
    </row>
    <row r="3666" spans="1:14" x14ac:dyDescent="0.25">
      <c r="A3666">
        <v>3651</v>
      </c>
      <c r="B3666" s="225">
        <v>36195</v>
      </c>
      <c r="C3666" s="74">
        <v>24.12</v>
      </c>
      <c r="D3666" s="74">
        <v>25.87</v>
      </c>
      <c r="E3666" s="74">
        <v>23</v>
      </c>
      <c r="F3666" s="74">
        <v>25.31</v>
      </c>
      <c r="G3666" s="75">
        <v>3931900</v>
      </c>
      <c r="H3666" s="74">
        <v>88.59</v>
      </c>
      <c r="I3666" s="81">
        <f t="shared" si="285"/>
        <v>3.5001975503753462</v>
      </c>
      <c r="J3666" s="74">
        <f t="shared" si="286"/>
        <v>84.42</v>
      </c>
      <c r="K3666" s="74">
        <f t="shared" si="287"/>
        <v>90.55</v>
      </c>
      <c r="L3666" s="74">
        <f t="shared" si="288"/>
        <v>80.5</v>
      </c>
      <c r="M3666" s="74">
        <f t="shared" si="289"/>
        <v>88.59</v>
      </c>
      <c r="N3666" s="74"/>
    </row>
    <row r="3667" spans="1:14" x14ac:dyDescent="0.25">
      <c r="A3667">
        <v>3652</v>
      </c>
      <c r="B3667" s="225">
        <v>36194</v>
      </c>
      <c r="C3667" s="74">
        <v>21.31</v>
      </c>
      <c r="D3667" s="74">
        <v>24.37</v>
      </c>
      <c r="E3667" s="74">
        <v>21.31</v>
      </c>
      <c r="F3667" s="74">
        <v>23.12</v>
      </c>
      <c r="G3667" s="75">
        <v>3709200</v>
      </c>
      <c r="H3667" s="74">
        <v>80.94</v>
      </c>
      <c r="I3667" s="81">
        <f t="shared" si="285"/>
        <v>3.5008650519031139</v>
      </c>
      <c r="J3667" s="74">
        <f t="shared" si="286"/>
        <v>74.599999999999994</v>
      </c>
      <c r="K3667" s="74">
        <f t="shared" si="287"/>
        <v>85.32</v>
      </c>
      <c r="L3667" s="74">
        <f t="shared" si="288"/>
        <v>74.599999999999994</v>
      </c>
      <c r="M3667" s="74">
        <f t="shared" si="289"/>
        <v>80.94</v>
      </c>
      <c r="N3667" s="74"/>
    </row>
    <row r="3668" spans="1:14" x14ac:dyDescent="0.25">
      <c r="A3668">
        <v>3653</v>
      </c>
      <c r="B3668" s="225">
        <v>36193</v>
      </c>
      <c r="C3668" s="74">
        <v>20.87</v>
      </c>
      <c r="D3668" s="74">
        <v>21.5</v>
      </c>
      <c r="E3668" s="74">
        <v>20.25</v>
      </c>
      <c r="F3668" s="74">
        <v>21.31</v>
      </c>
      <c r="G3668" s="75">
        <v>1220800</v>
      </c>
      <c r="H3668" s="74">
        <v>74.59</v>
      </c>
      <c r="I3668" s="81">
        <f t="shared" si="285"/>
        <v>3.5002346316283437</v>
      </c>
      <c r="J3668" s="74">
        <f t="shared" si="286"/>
        <v>73.05</v>
      </c>
      <c r="K3668" s="74">
        <f t="shared" si="287"/>
        <v>75.260000000000005</v>
      </c>
      <c r="L3668" s="74">
        <f t="shared" si="288"/>
        <v>70.88</v>
      </c>
      <c r="M3668" s="74">
        <f t="shared" si="289"/>
        <v>74.59</v>
      </c>
      <c r="N3668" s="74"/>
    </row>
    <row r="3669" spans="1:14" x14ac:dyDescent="0.25">
      <c r="A3669">
        <v>3654</v>
      </c>
      <c r="B3669" s="225">
        <v>36192</v>
      </c>
      <c r="C3669" s="74">
        <v>20.62</v>
      </c>
      <c r="D3669" s="74">
        <v>21.69</v>
      </c>
      <c r="E3669" s="74">
        <v>19.62</v>
      </c>
      <c r="F3669" s="74">
        <v>20.56</v>
      </c>
      <c r="G3669" s="75">
        <v>1648600</v>
      </c>
      <c r="H3669" s="74">
        <v>71.97</v>
      </c>
      <c r="I3669" s="81">
        <f t="shared" si="285"/>
        <v>3.5004863813229572</v>
      </c>
      <c r="J3669" s="74">
        <f t="shared" si="286"/>
        <v>72.180000000000007</v>
      </c>
      <c r="K3669" s="74">
        <f t="shared" si="287"/>
        <v>75.930000000000007</v>
      </c>
      <c r="L3669" s="74">
        <f t="shared" si="288"/>
        <v>68.680000000000007</v>
      </c>
      <c r="M3669" s="74">
        <f t="shared" si="289"/>
        <v>71.97</v>
      </c>
      <c r="N3669" s="74"/>
    </row>
    <row r="3670" spans="1:14" x14ac:dyDescent="0.25">
      <c r="A3670">
        <v>3655</v>
      </c>
      <c r="B3670" s="225">
        <v>36189</v>
      </c>
      <c r="C3670" s="74">
        <v>20.94</v>
      </c>
      <c r="D3670" s="74">
        <v>21.12</v>
      </c>
      <c r="E3670" s="74">
        <v>19.559999999999999</v>
      </c>
      <c r="F3670" s="74">
        <v>20.190000000000001</v>
      </c>
      <c r="G3670" s="75">
        <v>1229300</v>
      </c>
      <c r="H3670" s="74">
        <v>70.66</v>
      </c>
      <c r="I3670" s="81">
        <f t="shared" si="285"/>
        <v>3.4997523526498262</v>
      </c>
      <c r="J3670" s="74">
        <f t="shared" si="286"/>
        <v>73.28</v>
      </c>
      <c r="K3670" s="74">
        <f t="shared" si="287"/>
        <v>73.91</v>
      </c>
      <c r="L3670" s="74">
        <f t="shared" si="288"/>
        <v>68.459999999999994</v>
      </c>
      <c r="M3670" s="74">
        <f t="shared" si="289"/>
        <v>70.66</v>
      </c>
      <c r="N3670" s="74"/>
    </row>
    <row r="3671" spans="1:14" x14ac:dyDescent="0.25">
      <c r="A3671">
        <v>3656</v>
      </c>
      <c r="B3671" s="225">
        <v>36188</v>
      </c>
      <c r="C3671" s="74">
        <v>19.75</v>
      </c>
      <c r="D3671" s="74">
        <v>22.25</v>
      </c>
      <c r="E3671" s="74">
        <v>19.37</v>
      </c>
      <c r="F3671" s="74">
        <v>21.31</v>
      </c>
      <c r="G3671" s="75">
        <v>2306800</v>
      </c>
      <c r="H3671" s="74">
        <v>74.59</v>
      </c>
      <c r="I3671" s="81">
        <f t="shared" si="285"/>
        <v>3.5002346316283437</v>
      </c>
      <c r="J3671" s="74">
        <f t="shared" si="286"/>
        <v>69.13</v>
      </c>
      <c r="K3671" s="74">
        <f t="shared" si="287"/>
        <v>77.88</v>
      </c>
      <c r="L3671" s="74">
        <f t="shared" si="288"/>
        <v>67.8</v>
      </c>
      <c r="M3671" s="74">
        <f t="shared" si="289"/>
        <v>74.59</v>
      </c>
      <c r="N3671" s="74"/>
    </row>
    <row r="3672" spans="1:14" x14ac:dyDescent="0.25">
      <c r="A3672">
        <v>3657</v>
      </c>
      <c r="B3672" s="225">
        <v>36187</v>
      </c>
      <c r="C3672" s="74">
        <v>20.25</v>
      </c>
      <c r="D3672" s="74">
        <v>20.37</v>
      </c>
      <c r="E3672" s="74">
        <v>19</v>
      </c>
      <c r="F3672" s="74">
        <v>19.190000000000001</v>
      </c>
      <c r="G3672" s="75">
        <v>1205700</v>
      </c>
      <c r="H3672" s="74">
        <v>67.16</v>
      </c>
      <c r="I3672" s="81">
        <f t="shared" si="285"/>
        <v>3.4997394476289729</v>
      </c>
      <c r="J3672" s="74">
        <f t="shared" si="286"/>
        <v>70.87</v>
      </c>
      <c r="K3672" s="74">
        <f t="shared" si="287"/>
        <v>71.290000000000006</v>
      </c>
      <c r="L3672" s="74">
        <f t="shared" si="288"/>
        <v>66.5</v>
      </c>
      <c r="M3672" s="74">
        <f t="shared" si="289"/>
        <v>67.16</v>
      </c>
      <c r="N3672" s="74"/>
    </row>
    <row r="3673" spans="1:14" x14ac:dyDescent="0.25">
      <c r="A3673">
        <v>3658</v>
      </c>
      <c r="B3673" s="225">
        <v>36186</v>
      </c>
      <c r="C3673" s="74">
        <v>20.75</v>
      </c>
      <c r="D3673" s="74">
        <v>21</v>
      </c>
      <c r="E3673" s="74">
        <v>19.87</v>
      </c>
      <c r="F3673" s="74">
        <v>20.059999999999999</v>
      </c>
      <c r="G3673" s="75">
        <v>1138100</v>
      </c>
      <c r="H3673" s="74">
        <v>70.22</v>
      </c>
      <c r="I3673" s="81">
        <f t="shared" si="285"/>
        <v>3.5004985044865404</v>
      </c>
      <c r="J3673" s="74">
        <f t="shared" si="286"/>
        <v>72.64</v>
      </c>
      <c r="K3673" s="74">
        <f t="shared" si="287"/>
        <v>73.510000000000005</v>
      </c>
      <c r="L3673" s="74">
        <f t="shared" si="288"/>
        <v>69.55</v>
      </c>
      <c r="M3673" s="74">
        <f t="shared" si="289"/>
        <v>70.22</v>
      </c>
      <c r="N3673" s="74"/>
    </row>
    <row r="3674" spans="1:14" x14ac:dyDescent="0.25">
      <c r="A3674">
        <v>3659</v>
      </c>
      <c r="B3674" s="225">
        <v>36185</v>
      </c>
      <c r="C3674" s="74">
        <v>21.94</v>
      </c>
      <c r="D3674" s="74">
        <v>21.94</v>
      </c>
      <c r="E3674" s="74">
        <v>19.87</v>
      </c>
      <c r="F3674" s="74">
        <v>20.190000000000001</v>
      </c>
      <c r="G3674" s="75">
        <v>3429100</v>
      </c>
      <c r="H3674" s="74">
        <v>70.66</v>
      </c>
      <c r="I3674" s="81">
        <f t="shared" si="285"/>
        <v>3.4997523526498262</v>
      </c>
      <c r="J3674" s="74">
        <f t="shared" si="286"/>
        <v>76.78</v>
      </c>
      <c r="K3674" s="74">
        <f t="shared" si="287"/>
        <v>76.78</v>
      </c>
      <c r="L3674" s="74">
        <f t="shared" si="288"/>
        <v>69.540000000000006</v>
      </c>
      <c r="M3674" s="74">
        <f t="shared" si="289"/>
        <v>70.66</v>
      </c>
      <c r="N3674" s="74"/>
    </row>
    <row r="3675" spans="1:14" x14ac:dyDescent="0.25">
      <c r="A3675">
        <v>3660</v>
      </c>
      <c r="B3675" s="225">
        <v>36182</v>
      </c>
      <c r="C3675" s="74">
        <v>17.809999999999999</v>
      </c>
      <c r="D3675" s="74">
        <v>23</v>
      </c>
      <c r="E3675" s="74">
        <v>17.559999999999999</v>
      </c>
      <c r="F3675" s="74">
        <v>22.56</v>
      </c>
      <c r="G3675" s="75">
        <v>5205400</v>
      </c>
      <c r="H3675" s="74">
        <v>78.97</v>
      </c>
      <c r="I3675" s="81">
        <f t="shared" si="285"/>
        <v>3.5004432624113475</v>
      </c>
      <c r="J3675" s="74">
        <f t="shared" si="286"/>
        <v>62.34</v>
      </c>
      <c r="K3675" s="74">
        <f t="shared" si="287"/>
        <v>80.510000000000005</v>
      </c>
      <c r="L3675" s="74">
        <f t="shared" si="288"/>
        <v>61.47</v>
      </c>
      <c r="M3675" s="74">
        <f t="shared" si="289"/>
        <v>78.97</v>
      </c>
      <c r="N3675" s="74"/>
    </row>
    <row r="3676" spans="1:14" x14ac:dyDescent="0.25">
      <c r="A3676">
        <v>3661</v>
      </c>
      <c r="B3676" s="225">
        <v>36181</v>
      </c>
      <c r="C3676" s="74">
        <v>19</v>
      </c>
      <c r="D3676" s="74">
        <v>19.25</v>
      </c>
      <c r="E3676" s="74">
        <v>18.25</v>
      </c>
      <c r="F3676" s="74">
        <v>18.37</v>
      </c>
      <c r="G3676" s="75">
        <v>928600</v>
      </c>
      <c r="H3676" s="74">
        <v>64.31</v>
      </c>
      <c r="I3676" s="81">
        <f t="shared" si="285"/>
        <v>3.5008165487207403</v>
      </c>
      <c r="J3676" s="74">
        <f t="shared" si="286"/>
        <v>66.52</v>
      </c>
      <c r="K3676" s="74">
        <f t="shared" si="287"/>
        <v>67.39</v>
      </c>
      <c r="L3676" s="74">
        <f t="shared" si="288"/>
        <v>63.89</v>
      </c>
      <c r="M3676" s="74">
        <f t="shared" si="289"/>
        <v>64.31</v>
      </c>
      <c r="N3676" s="74"/>
    </row>
    <row r="3677" spans="1:14" x14ac:dyDescent="0.25">
      <c r="A3677">
        <v>3662</v>
      </c>
      <c r="B3677" s="225">
        <v>36180</v>
      </c>
      <c r="C3677" s="74">
        <v>19.559999999999999</v>
      </c>
      <c r="D3677" s="74">
        <v>19.87</v>
      </c>
      <c r="E3677" s="74">
        <v>18.940000000000001</v>
      </c>
      <c r="F3677" s="74">
        <v>19.12</v>
      </c>
      <c r="G3677" s="75">
        <v>2354600</v>
      </c>
      <c r="H3677" s="74">
        <v>66.94</v>
      </c>
      <c r="I3677" s="81">
        <f t="shared" si="285"/>
        <v>3.5010460251046021</v>
      </c>
      <c r="J3677" s="74">
        <f t="shared" si="286"/>
        <v>68.48</v>
      </c>
      <c r="K3677" s="74">
        <f t="shared" si="287"/>
        <v>69.569999999999993</v>
      </c>
      <c r="L3677" s="74">
        <f t="shared" si="288"/>
        <v>66.31</v>
      </c>
      <c r="M3677" s="74">
        <f t="shared" si="289"/>
        <v>66.94</v>
      </c>
      <c r="N3677" s="74"/>
    </row>
    <row r="3678" spans="1:14" x14ac:dyDescent="0.25">
      <c r="A3678">
        <v>3663</v>
      </c>
      <c r="B3678" s="225">
        <v>36179</v>
      </c>
      <c r="C3678" s="74">
        <v>19.5</v>
      </c>
      <c r="D3678" s="74">
        <v>19.87</v>
      </c>
      <c r="E3678" s="74">
        <v>18.5</v>
      </c>
      <c r="F3678" s="74">
        <v>19</v>
      </c>
      <c r="G3678" s="75">
        <v>1641600</v>
      </c>
      <c r="H3678" s="74">
        <v>66.5</v>
      </c>
      <c r="I3678" s="81">
        <f t="shared" si="285"/>
        <v>3.5</v>
      </c>
      <c r="J3678" s="74">
        <f t="shared" si="286"/>
        <v>68.25</v>
      </c>
      <c r="K3678" s="74">
        <f t="shared" si="287"/>
        <v>69.55</v>
      </c>
      <c r="L3678" s="74">
        <f t="shared" si="288"/>
        <v>64.75</v>
      </c>
      <c r="M3678" s="74">
        <f t="shared" si="289"/>
        <v>66.5</v>
      </c>
      <c r="N3678" s="74"/>
    </row>
    <row r="3679" spans="1:14" x14ac:dyDescent="0.25">
      <c r="A3679">
        <v>3664</v>
      </c>
      <c r="B3679" s="225">
        <v>36175</v>
      </c>
      <c r="C3679" s="74">
        <v>19.62</v>
      </c>
      <c r="D3679" s="74">
        <v>20.5</v>
      </c>
      <c r="E3679" s="74">
        <v>18.809999999999999</v>
      </c>
      <c r="F3679" s="74">
        <v>18.940000000000001</v>
      </c>
      <c r="G3679" s="75">
        <v>2605600</v>
      </c>
      <c r="H3679" s="74">
        <v>66.28</v>
      </c>
      <c r="I3679" s="81">
        <f t="shared" si="285"/>
        <v>3.4994720168954592</v>
      </c>
      <c r="J3679" s="74">
        <f t="shared" si="286"/>
        <v>68.66</v>
      </c>
      <c r="K3679" s="74">
        <f t="shared" si="287"/>
        <v>71.739999999999995</v>
      </c>
      <c r="L3679" s="74">
        <f t="shared" si="288"/>
        <v>65.83</v>
      </c>
      <c r="M3679" s="74">
        <f t="shared" si="289"/>
        <v>66.28</v>
      </c>
      <c r="N3679" s="74"/>
    </row>
    <row r="3680" spans="1:14" x14ac:dyDescent="0.25">
      <c r="A3680">
        <v>3665</v>
      </c>
      <c r="B3680" s="225">
        <v>36174</v>
      </c>
      <c r="C3680" s="74">
        <v>18.37</v>
      </c>
      <c r="D3680" s="74">
        <v>19.5</v>
      </c>
      <c r="E3680" s="74">
        <v>18</v>
      </c>
      <c r="F3680" s="74">
        <v>18.690000000000001</v>
      </c>
      <c r="G3680" s="75">
        <v>4727100</v>
      </c>
      <c r="H3680" s="74">
        <v>65.41</v>
      </c>
      <c r="I3680" s="81">
        <f t="shared" si="285"/>
        <v>3.4997324772605669</v>
      </c>
      <c r="J3680" s="74">
        <f t="shared" si="286"/>
        <v>64.290000000000006</v>
      </c>
      <c r="K3680" s="74">
        <f t="shared" si="287"/>
        <v>68.239999999999995</v>
      </c>
      <c r="L3680" s="74">
        <f t="shared" si="288"/>
        <v>63</v>
      </c>
      <c r="M3680" s="74">
        <f t="shared" si="289"/>
        <v>65.41</v>
      </c>
      <c r="N3680" s="74"/>
    </row>
    <row r="3681" spans="1:14" x14ac:dyDescent="0.25">
      <c r="A3681">
        <v>3666</v>
      </c>
      <c r="B3681" s="225">
        <v>36173</v>
      </c>
      <c r="C3681" s="74">
        <v>14.25</v>
      </c>
      <c r="D3681" s="74">
        <v>19</v>
      </c>
      <c r="E3681" s="74">
        <v>13.62</v>
      </c>
      <c r="F3681" s="74">
        <v>17.37</v>
      </c>
      <c r="G3681" s="75">
        <v>7066700</v>
      </c>
      <c r="H3681" s="74">
        <v>60.81</v>
      </c>
      <c r="I3681" s="81">
        <f t="shared" si="285"/>
        <v>3.5008635578583767</v>
      </c>
      <c r="J3681" s="74">
        <f t="shared" si="286"/>
        <v>49.89</v>
      </c>
      <c r="K3681" s="74">
        <f t="shared" si="287"/>
        <v>66.52</v>
      </c>
      <c r="L3681" s="74">
        <f t="shared" si="288"/>
        <v>47.68</v>
      </c>
      <c r="M3681" s="74">
        <f t="shared" si="289"/>
        <v>60.81</v>
      </c>
      <c r="N3681" s="74"/>
    </row>
    <row r="3682" spans="1:14" x14ac:dyDescent="0.25">
      <c r="A3682">
        <v>3667</v>
      </c>
      <c r="B3682" s="225">
        <v>36172</v>
      </c>
      <c r="C3682" s="74">
        <v>15.25</v>
      </c>
      <c r="D3682" s="74">
        <v>15.31</v>
      </c>
      <c r="E3682" s="74">
        <v>14.5</v>
      </c>
      <c r="F3682" s="74">
        <v>14.62</v>
      </c>
      <c r="G3682" s="75">
        <v>685900</v>
      </c>
      <c r="H3682" s="74">
        <v>51.19</v>
      </c>
      <c r="I3682" s="81">
        <f t="shared" si="285"/>
        <v>3.5013679890560874</v>
      </c>
      <c r="J3682" s="74">
        <f t="shared" si="286"/>
        <v>53.4</v>
      </c>
      <c r="K3682" s="74">
        <f t="shared" si="287"/>
        <v>53.61</v>
      </c>
      <c r="L3682" s="74">
        <f t="shared" si="288"/>
        <v>50.77</v>
      </c>
      <c r="M3682" s="74">
        <f t="shared" si="289"/>
        <v>51.19</v>
      </c>
      <c r="N3682" s="74"/>
    </row>
    <row r="3683" spans="1:14" x14ac:dyDescent="0.25">
      <c r="A3683">
        <v>3668</v>
      </c>
      <c r="B3683" s="225">
        <v>36171</v>
      </c>
      <c r="C3683" s="74">
        <v>15.56</v>
      </c>
      <c r="D3683" s="74">
        <v>15.62</v>
      </c>
      <c r="E3683" s="74">
        <v>14.87</v>
      </c>
      <c r="F3683" s="74">
        <v>15.25</v>
      </c>
      <c r="G3683" s="75">
        <v>798100</v>
      </c>
      <c r="H3683" s="74">
        <v>53.37</v>
      </c>
      <c r="I3683" s="81">
        <f t="shared" si="285"/>
        <v>3.4996721311475407</v>
      </c>
      <c r="J3683" s="74">
        <f t="shared" si="286"/>
        <v>54.45</v>
      </c>
      <c r="K3683" s="74">
        <f t="shared" si="287"/>
        <v>54.66</v>
      </c>
      <c r="L3683" s="74">
        <f t="shared" si="288"/>
        <v>52.04</v>
      </c>
      <c r="M3683" s="74">
        <f t="shared" si="289"/>
        <v>53.37</v>
      </c>
      <c r="N3683" s="74"/>
    </row>
    <row r="3684" spans="1:14" x14ac:dyDescent="0.25">
      <c r="A3684">
        <v>3669</v>
      </c>
      <c r="B3684" s="225">
        <v>36168</v>
      </c>
      <c r="C3684" s="74">
        <v>15.94</v>
      </c>
      <c r="D3684" s="74">
        <v>16</v>
      </c>
      <c r="E3684" s="74">
        <v>14.87</v>
      </c>
      <c r="F3684" s="74">
        <v>15</v>
      </c>
      <c r="G3684" s="75">
        <v>1107700</v>
      </c>
      <c r="H3684" s="74">
        <v>52.5</v>
      </c>
      <c r="I3684" s="81">
        <f t="shared" si="285"/>
        <v>3.5</v>
      </c>
      <c r="J3684" s="74">
        <f t="shared" si="286"/>
        <v>55.79</v>
      </c>
      <c r="K3684" s="74">
        <f t="shared" si="287"/>
        <v>56</v>
      </c>
      <c r="L3684" s="74">
        <f t="shared" si="288"/>
        <v>52.05</v>
      </c>
      <c r="M3684" s="74">
        <f t="shared" si="289"/>
        <v>52.5</v>
      </c>
      <c r="N3684" s="74"/>
    </row>
    <row r="3685" spans="1:14" x14ac:dyDescent="0.25">
      <c r="A3685">
        <v>3670</v>
      </c>
      <c r="B3685" s="225">
        <v>36167</v>
      </c>
      <c r="C3685" s="74">
        <v>15.31</v>
      </c>
      <c r="D3685" s="74">
        <v>16.12</v>
      </c>
      <c r="E3685" s="74">
        <v>14.94</v>
      </c>
      <c r="F3685" s="74">
        <v>15.5</v>
      </c>
      <c r="G3685" s="75">
        <v>1514300</v>
      </c>
      <c r="H3685" s="74">
        <v>54.25</v>
      </c>
      <c r="I3685" s="81">
        <f t="shared" si="285"/>
        <v>3.5</v>
      </c>
      <c r="J3685" s="74">
        <f t="shared" si="286"/>
        <v>53.59</v>
      </c>
      <c r="K3685" s="74">
        <f t="shared" si="287"/>
        <v>56.42</v>
      </c>
      <c r="L3685" s="74">
        <f t="shared" si="288"/>
        <v>52.29</v>
      </c>
      <c r="M3685" s="74">
        <f t="shared" si="289"/>
        <v>54.25</v>
      </c>
      <c r="N3685" s="74"/>
    </row>
    <row r="3686" spans="1:14" x14ac:dyDescent="0.25">
      <c r="A3686">
        <v>3671</v>
      </c>
      <c r="B3686" s="225">
        <v>36166</v>
      </c>
      <c r="C3686" s="74">
        <v>16.440000000000001</v>
      </c>
      <c r="D3686" s="74">
        <v>16.5</v>
      </c>
      <c r="E3686" s="74">
        <v>15.25</v>
      </c>
      <c r="F3686" s="74">
        <v>15.5</v>
      </c>
      <c r="G3686" s="75">
        <v>1912600</v>
      </c>
      <c r="H3686" s="74">
        <v>54.25</v>
      </c>
      <c r="I3686" s="81">
        <f t="shared" si="285"/>
        <v>3.5</v>
      </c>
      <c r="J3686" s="74">
        <f t="shared" si="286"/>
        <v>57.54</v>
      </c>
      <c r="K3686" s="74">
        <f t="shared" si="287"/>
        <v>57.75</v>
      </c>
      <c r="L3686" s="74">
        <f t="shared" si="288"/>
        <v>53.38</v>
      </c>
      <c r="M3686" s="74">
        <f t="shared" si="289"/>
        <v>54.25</v>
      </c>
      <c r="N3686" s="74"/>
    </row>
    <row r="3687" spans="1:14" x14ac:dyDescent="0.25">
      <c r="A3687">
        <v>3672</v>
      </c>
      <c r="B3687" s="225">
        <v>36165</v>
      </c>
      <c r="C3687" s="74">
        <v>14.5</v>
      </c>
      <c r="D3687" s="74">
        <v>15.75</v>
      </c>
      <c r="E3687" s="74">
        <v>14.06</v>
      </c>
      <c r="F3687" s="74">
        <v>15.75</v>
      </c>
      <c r="G3687" s="75">
        <v>1384800</v>
      </c>
      <c r="H3687" s="74">
        <v>55.12</v>
      </c>
      <c r="I3687" s="81">
        <f t="shared" si="285"/>
        <v>3.4996825396825395</v>
      </c>
      <c r="J3687" s="74">
        <f t="shared" si="286"/>
        <v>50.75</v>
      </c>
      <c r="K3687" s="74">
        <f t="shared" si="287"/>
        <v>55.12</v>
      </c>
      <c r="L3687" s="74">
        <f t="shared" si="288"/>
        <v>49.21</v>
      </c>
      <c r="M3687" s="74">
        <f t="shared" si="289"/>
        <v>55.12</v>
      </c>
      <c r="N3687" s="74"/>
    </row>
    <row r="3688" spans="1:14" x14ac:dyDescent="0.25">
      <c r="A3688">
        <v>3673</v>
      </c>
      <c r="B3688" s="225">
        <v>36164</v>
      </c>
      <c r="C3688" s="74">
        <v>15.19</v>
      </c>
      <c r="D3688" s="74">
        <v>15.25</v>
      </c>
      <c r="E3688" s="74">
        <v>14.06</v>
      </c>
      <c r="F3688" s="74">
        <v>14.31</v>
      </c>
      <c r="G3688" s="75">
        <v>908300</v>
      </c>
      <c r="H3688" s="74">
        <v>50.09</v>
      </c>
      <c r="I3688" s="81">
        <f t="shared" si="285"/>
        <v>3.5003494060097835</v>
      </c>
      <c r="J3688" s="74">
        <f t="shared" si="286"/>
        <v>53.17</v>
      </c>
      <c r="K3688" s="74">
        <f t="shared" si="287"/>
        <v>53.38</v>
      </c>
      <c r="L3688" s="74">
        <f t="shared" si="288"/>
        <v>49.21</v>
      </c>
      <c r="M3688" s="74">
        <f t="shared" si="289"/>
        <v>50.09</v>
      </c>
      <c r="N3688" s="74"/>
    </row>
    <row r="3689" spans="1:14" x14ac:dyDescent="0.25">
      <c r="A3689">
        <v>3674</v>
      </c>
      <c r="B3689" s="225">
        <v>36160</v>
      </c>
      <c r="C3689" s="74">
        <v>13.5</v>
      </c>
      <c r="D3689" s="74">
        <v>15</v>
      </c>
      <c r="E3689" s="74">
        <v>13.5</v>
      </c>
      <c r="F3689" s="74">
        <v>14.62</v>
      </c>
      <c r="G3689" s="75">
        <v>1536900</v>
      </c>
      <c r="H3689" s="74">
        <v>51.19</v>
      </c>
      <c r="I3689" s="81">
        <f t="shared" si="285"/>
        <v>3.5013679890560874</v>
      </c>
      <c r="J3689" s="74">
        <f t="shared" si="286"/>
        <v>47.27</v>
      </c>
      <c r="K3689" s="74">
        <f t="shared" si="287"/>
        <v>52.52</v>
      </c>
      <c r="L3689" s="74">
        <f t="shared" si="288"/>
        <v>47.27</v>
      </c>
      <c r="M3689" s="74">
        <f t="shared" si="289"/>
        <v>51.19</v>
      </c>
      <c r="N3689" s="74"/>
    </row>
    <row r="3690" spans="1:14" x14ac:dyDescent="0.25">
      <c r="A3690">
        <v>3675</v>
      </c>
      <c r="B3690" s="225">
        <v>36159</v>
      </c>
      <c r="C3690" s="74">
        <v>13.62</v>
      </c>
      <c r="D3690" s="74">
        <v>14.19</v>
      </c>
      <c r="E3690" s="74">
        <v>13.5</v>
      </c>
      <c r="F3690" s="74">
        <v>13.75</v>
      </c>
      <c r="G3690" s="75">
        <v>828500</v>
      </c>
      <c r="H3690" s="74">
        <v>48.12</v>
      </c>
      <c r="I3690" s="81">
        <f t="shared" si="285"/>
        <v>3.4996363636363634</v>
      </c>
      <c r="J3690" s="74">
        <f t="shared" si="286"/>
        <v>47.67</v>
      </c>
      <c r="K3690" s="74">
        <f t="shared" si="287"/>
        <v>49.66</v>
      </c>
      <c r="L3690" s="74">
        <f t="shared" si="288"/>
        <v>47.25</v>
      </c>
      <c r="M3690" s="74">
        <f t="shared" si="289"/>
        <v>48.12</v>
      </c>
      <c r="N3690" s="74"/>
    </row>
    <row r="3691" spans="1:14" x14ac:dyDescent="0.25">
      <c r="A3691">
        <v>3676</v>
      </c>
      <c r="B3691" s="225">
        <v>36158</v>
      </c>
      <c r="C3691" s="74">
        <v>14.19</v>
      </c>
      <c r="D3691" s="74">
        <v>14.19</v>
      </c>
      <c r="E3691" s="74">
        <v>13.56</v>
      </c>
      <c r="F3691" s="74">
        <v>13.69</v>
      </c>
      <c r="G3691" s="75">
        <v>583300</v>
      </c>
      <c r="H3691" s="74">
        <v>47.91</v>
      </c>
      <c r="I3691" s="81">
        <f t="shared" si="285"/>
        <v>3.4996347699050401</v>
      </c>
      <c r="J3691" s="74">
        <f t="shared" si="286"/>
        <v>49.66</v>
      </c>
      <c r="K3691" s="74">
        <f t="shared" si="287"/>
        <v>49.66</v>
      </c>
      <c r="L3691" s="74">
        <f t="shared" si="288"/>
        <v>47.46</v>
      </c>
      <c r="M3691" s="74">
        <f t="shared" si="289"/>
        <v>47.91</v>
      </c>
      <c r="N3691" s="74"/>
    </row>
    <row r="3692" spans="1:14" x14ac:dyDescent="0.25">
      <c r="A3692">
        <v>3677</v>
      </c>
      <c r="B3692" s="225">
        <v>36157</v>
      </c>
      <c r="C3692" s="74">
        <v>14.44</v>
      </c>
      <c r="D3692" s="74">
        <v>14.69</v>
      </c>
      <c r="E3692" s="74">
        <v>13.62</v>
      </c>
      <c r="F3692" s="74">
        <v>14.06</v>
      </c>
      <c r="G3692" s="75">
        <v>739200</v>
      </c>
      <c r="H3692" s="74">
        <v>49.22</v>
      </c>
      <c r="I3692" s="81">
        <f t="shared" si="285"/>
        <v>3.5007112375533427</v>
      </c>
      <c r="J3692" s="74">
        <f t="shared" si="286"/>
        <v>50.55</v>
      </c>
      <c r="K3692" s="74">
        <f t="shared" si="287"/>
        <v>51.43</v>
      </c>
      <c r="L3692" s="74">
        <f t="shared" si="288"/>
        <v>47.68</v>
      </c>
      <c r="M3692" s="74">
        <f t="shared" si="289"/>
        <v>49.22</v>
      </c>
      <c r="N3692" s="74"/>
    </row>
    <row r="3693" spans="1:14" x14ac:dyDescent="0.25">
      <c r="A3693">
        <v>3678</v>
      </c>
      <c r="B3693" s="225">
        <v>36153</v>
      </c>
      <c r="C3693" s="74">
        <v>14.56</v>
      </c>
      <c r="D3693" s="74">
        <v>15</v>
      </c>
      <c r="E3693" s="74">
        <v>14.12</v>
      </c>
      <c r="F3693" s="74">
        <v>14.31</v>
      </c>
      <c r="G3693" s="75">
        <v>610400</v>
      </c>
      <c r="H3693" s="74">
        <v>50.09</v>
      </c>
      <c r="I3693" s="81">
        <f t="shared" si="285"/>
        <v>3.5003494060097835</v>
      </c>
      <c r="J3693" s="74">
        <f t="shared" si="286"/>
        <v>50.97</v>
      </c>
      <c r="K3693" s="74">
        <f t="shared" si="287"/>
        <v>52.51</v>
      </c>
      <c r="L3693" s="74">
        <f t="shared" si="288"/>
        <v>49.42</v>
      </c>
      <c r="M3693" s="74">
        <f t="shared" si="289"/>
        <v>50.09</v>
      </c>
      <c r="N3693" s="74"/>
    </row>
    <row r="3694" spans="1:14" x14ac:dyDescent="0.25">
      <c r="A3694">
        <v>3679</v>
      </c>
      <c r="B3694" s="225">
        <v>36152</v>
      </c>
      <c r="C3694" s="74">
        <v>13</v>
      </c>
      <c r="D3694" s="74">
        <v>14.87</v>
      </c>
      <c r="E3694" s="74">
        <v>12.94</v>
      </c>
      <c r="F3694" s="74">
        <v>14.37</v>
      </c>
      <c r="G3694" s="75">
        <v>1578200</v>
      </c>
      <c r="H3694" s="74">
        <v>50.31</v>
      </c>
      <c r="I3694" s="81">
        <f t="shared" si="285"/>
        <v>3.5010438413361173</v>
      </c>
      <c r="J3694" s="74">
        <f t="shared" si="286"/>
        <v>45.51</v>
      </c>
      <c r="K3694" s="74">
        <f t="shared" si="287"/>
        <v>52.06</v>
      </c>
      <c r="L3694" s="74">
        <f t="shared" si="288"/>
        <v>45.3</v>
      </c>
      <c r="M3694" s="74">
        <f t="shared" si="289"/>
        <v>50.31</v>
      </c>
      <c r="N3694" s="74"/>
    </row>
    <row r="3695" spans="1:14" x14ac:dyDescent="0.25">
      <c r="A3695">
        <v>3680</v>
      </c>
      <c r="B3695" s="225">
        <v>36151</v>
      </c>
      <c r="C3695" s="74">
        <v>12.5</v>
      </c>
      <c r="D3695" s="74">
        <v>13</v>
      </c>
      <c r="E3695" s="74">
        <v>12.44</v>
      </c>
      <c r="F3695" s="74">
        <v>12.87</v>
      </c>
      <c r="G3695" s="75">
        <v>1057100</v>
      </c>
      <c r="H3695" s="74">
        <v>45.06</v>
      </c>
      <c r="I3695" s="81">
        <f t="shared" si="285"/>
        <v>3.5011655011655014</v>
      </c>
      <c r="J3695" s="74">
        <f t="shared" si="286"/>
        <v>43.76</v>
      </c>
      <c r="K3695" s="74">
        <f t="shared" si="287"/>
        <v>45.52</v>
      </c>
      <c r="L3695" s="74">
        <f t="shared" si="288"/>
        <v>43.55</v>
      </c>
      <c r="M3695" s="74">
        <f t="shared" si="289"/>
        <v>45.06</v>
      </c>
      <c r="N3695" s="74"/>
    </row>
    <row r="3696" spans="1:14" x14ac:dyDescent="0.25">
      <c r="A3696">
        <v>3681</v>
      </c>
      <c r="B3696" s="225">
        <v>36150</v>
      </c>
      <c r="C3696" s="74">
        <v>13.94</v>
      </c>
      <c r="D3696" s="74">
        <v>13.94</v>
      </c>
      <c r="E3696" s="74">
        <v>13</v>
      </c>
      <c r="F3696" s="74">
        <v>13.06</v>
      </c>
      <c r="G3696" s="75">
        <v>1024400</v>
      </c>
      <c r="H3696" s="74">
        <v>45.72</v>
      </c>
      <c r="I3696" s="81">
        <f t="shared" si="285"/>
        <v>3.5007656967840735</v>
      </c>
      <c r="J3696" s="74">
        <f t="shared" si="286"/>
        <v>48.8</v>
      </c>
      <c r="K3696" s="74">
        <f t="shared" si="287"/>
        <v>48.8</v>
      </c>
      <c r="L3696" s="74">
        <f t="shared" si="288"/>
        <v>45.51</v>
      </c>
      <c r="M3696" s="74">
        <f t="shared" si="289"/>
        <v>45.72</v>
      </c>
      <c r="N3696" s="74"/>
    </row>
    <row r="3697" spans="1:14" x14ac:dyDescent="0.25">
      <c r="A3697">
        <v>3682</v>
      </c>
      <c r="B3697" s="225">
        <v>36147</v>
      </c>
      <c r="C3697" s="74">
        <v>14.19</v>
      </c>
      <c r="D3697" s="74">
        <v>14.25</v>
      </c>
      <c r="E3697" s="74">
        <v>13.5</v>
      </c>
      <c r="F3697" s="74">
        <v>13.75</v>
      </c>
      <c r="G3697" s="75">
        <v>804400</v>
      </c>
      <c r="H3697" s="74">
        <v>48.12</v>
      </c>
      <c r="I3697" s="81">
        <f t="shared" si="285"/>
        <v>3.4996363636363634</v>
      </c>
      <c r="J3697" s="74">
        <f t="shared" si="286"/>
        <v>49.66</v>
      </c>
      <c r="K3697" s="74">
        <f t="shared" si="287"/>
        <v>49.87</v>
      </c>
      <c r="L3697" s="74">
        <f t="shared" si="288"/>
        <v>47.25</v>
      </c>
      <c r="M3697" s="74">
        <f t="shared" si="289"/>
        <v>48.12</v>
      </c>
      <c r="N3697" s="74"/>
    </row>
    <row r="3698" spans="1:14" x14ac:dyDescent="0.25">
      <c r="A3698">
        <v>3683</v>
      </c>
      <c r="B3698" s="225">
        <v>36146</v>
      </c>
      <c r="C3698" s="74">
        <v>13.87</v>
      </c>
      <c r="D3698" s="74">
        <v>14.87</v>
      </c>
      <c r="E3698" s="74">
        <v>13.69</v>
      </c>
      <c r="F3698" s="74">
        <v>14.06</v>
      </c>
      <c r="G3698" s="75">
        <v>1021700</v>
      </c>
      <c r="H3698" s="74">
        <v>49.22</v>
      </c>
      <c r="I3698" s="81">
        <f t="shared" si="285"/>
        <v>3.5007112375533427</v>
      </c>
      <c r="J3698" s="74">
        <f t="shared" si="286"/>
        <v>48.55</v>
      </c>
      <c r="K3698" s="74">
        <f t="shared" si="287"/>
        <v>52.06</v>
      </c>
      <c r="L3698" s="74">
        <f t="shared" si="288"/>
        <v>47.92</v>
      </c>
      <c r="M3698" s="74">
        <f t="shared" si="289"/>
        <v>49.22</v>
      </c>
      <c r="N3698" s="74"/>
    </row>
    <row r="3699" spans="1:14" x14ac:dyDescent="0.25">
      <c r="A3699">
        <v>3684</v>
      </c>
      <c r="B3699" s="225">
        <v>36145</v>
      </c>
      <c r="C3699" s="74">
        <v>14.31</v>
      </c>
      <c r="D3699" s="74">
        <v>14.5</v>
      </c>
      <c r="E3699" s="74">
        <v>13.62</v>
      </c>
      <c r="F3699" s="74">
        <v>13.75</v>
      </c>
      <c r="G3699" s="75">
        <v>979500</v>
      </c>
      <c r="H3699" s="74">
        <v>48.12</v>
      </c>
      <c r="I3699" s="81">
        <f t="shared" si="285"/>
        <v>3.4996363636363634</v>
      </c>
      <c r="J3699" s="74">
        <f t="shared" si="286"/>
        <v>50.08</v>
      </c>
      <c r="K3699" s="74">
        <f t="shared" si="287"/>
        <v>50.74</v>
      </c>
      <c r="L3699" s="74">
        <f t="shared" si="288"/>
        <v>47.67</v>
      </c>
      <c r="M3699" s="74">
        <f t="shared" si="289"/>
        <v>48.12</v>
      </c>
      <c r="N3699" s="74"/>
    </row>
    <row r="3700" spans="1:14" x14ac:dyDescent="0.25">
      <c r="A3700">
        <v>3685</v>
      </c>
      <c r="B3700" s="225">
        <v>36144</v>
      </c>
      <c r="C3700" s="74">
        <v>14.69</v>
      </c>
      <c r="D3700" s="74">
        <v>15</v>
      </c>
      <c r="E3700" s="74">
        <v>14.12</v>
      </c>
      <c r="F3700" s="74">
        <v>14.31</v>
      </c>
      <c r="G3700" s="75">
        <v>754000</v>
      </c>
      <c r="H3700" s="74">
        <v>50.09</v>
      </c>
      <c r="I3700" s="81">
        <f t="shared" si="285"/>
        <v>3.5003494060097835</v>
      </c>
      <c r="J3700" s="74">
        <f t="shared" si="286"/>
        <v>51.42</v>
      </c>
      <c r="K3700" s="74">
        <f t="shared" si="287"/>
        <v>52.51</v>
      </c>
      <c r="L3700" s="74">
        <f t="shared" si="288"/>
        <v>49.42</v>
      </c>
      <c r="M3700" s="74">
        <f t="shared" si="289"/>
        <v>50.09</v>
      </c>
      <c r="N3700" s="74"/>
    </row>
    <row r="3701" spans="1:14" x14ac:dyDescent="0.25">
      <c r="A3701">
        <v>3686</v>
      </c>
      <c r="B3701" s="225">
        <v>36143</v>
      </c>
      <c r="C3701" s="74">
        <v>15.12</v>
      </c>
      <c r="D3701" s="74">
        <v>15.37</v>
      </c>
      <c r="E3701" s="74">
        <v>14.25</v>
      </c>
      <c r="F3701" s="74">
        <v>14.5</v>
      </c>
      <c r="G3701" s="75">
        <v>1461800</v>
      </c>
      <c r="H3701" s="74">
        <v>50.75</v>
      </c>
      <c r="I3701" s="81">
        <f t="shared" si="285"/>
        <v>3.5</v>
      </c>
      <c r="J3701" s="74">
        <f t="shared" si="286"/>
        <v>52.92</v>
      </c>
      <c r="K3701" s="74">
        <f t="shared" si="287"/>
        <v>53.8</v>
      </c>
      <c r="L3701" s="74">
        <f t="shared" si="288"/>
        <v>49.88</v>
      </c>
      <c r="M3701" s="74">
        <f t="shared" si="289"/>
        <v>50.75</v>
      </c>
      <c r="N3701" s="74"/>
    </row>
    <row r="3702" spans="1:14" x14ac:dyDescent="0.25">
      <c r="A3702">
        <v>3687</v>
      </c>
      <c r="B3702" s="225">
        <v>36140</v>
      </c>
      <c r="C3702" s="74">
        <v>16</v>
      </c>
      <c r="D3702" s="74">
        <v>16.190000000000001</v>
      </c>
      <c r="E3702" s="74">
        <v>15.06</v>
      </c>
      <c r="F3702" s="74">
        <v>15.62</v>
      </c>
      <c r="G3702" s="75">
        <v>2494000</v>
      </c>
      <c r="H3702" s="74">
        <v>54.69</v>
      </c>
      <c r="I3702" s="81">
        <f t="shared" si="285"/>
        <v>3.5012804097311139</v>
      </c>
      <c r="J3702" s="74">
        <f t="shared" si="286"/>
        <v>56.02</v>
      </c>
      <c r="K3702" s="74">
        <f t="shared" si="287"/>
        <v>56.69</v>
      </c>
      <c r="L3702" s="74">
        <f t="shared" si="288"/>
        <v>52.73</v>
      </c>
      <c r="M3702" s="74">
        <f t="shared" si="289"/>
        <v>54.69</v>
      </c>
      <c r="N3702" s="74"/>
    </row>
    <row r="3703" spans="1:14" x14ac:dyDescent="0.25">
      <c r="A3703">
        <v>3688</v>
      </c>
      <c r="B3703" s="225">
        <v>36139</v>
      </c>
      <c r="C3703" s="74">
        <v>18</v>
      </c>
      <c r="D3703" s="74">
        <v>18.059999999999999</v>
      </c>
      <c r="E3703" s="74">
        <v>17.059999999999999</v>
      </c>
      <c r="F3703" s="74">
        <v>17.37</v>
      </c>
      <c r="G3703" s="75">
        <v>1203000</v>
      </c>
      <c r="H3703" s="74">
        <v>60.81</v>
      </c>
      <c r="I3703" s="81">
        <f t="shared" si="285"/>
        <v>3.5008635578583767</v>
      </c>
      <c r="J3703" s="74">
        <f t="shared" si="286"/>
        <v>63.02</v>
      </c>
      <c r="K3703" s="74">
        <f t="shared" si="287"/>
        <v>63.23</v>
      </c>
      <c r="L3703" s="74">
        <f t="shared" si="288"/>
        <v>59.72</v>
      </c>
      <c r="M3703" s="74">
        <f t="shared" si="289"/>
        <v>60.81</v>
      </c>
      <c r="N3703" s="74"/>
    </row>
    <row r="3704" spans="1:14" x14ac:dyDescent="0.25">
      <c r="A3704">
        <v>3689</v>
      </c>
      <c r="B3704" s="225">
        <v>36138</v>
      </c>
      <c r="C3704" s="74">
        <v>18.75</v>
      </c>
      <c r="D3704" s="74">
        <v>19.059999999999999</v>
      </c>
      <c r="E3704" s="74">
        <v>17.25</v>
      </c>
      <c r="F3704" s="74">
        <v>17.62</v>
      </c>
      <c r="G3704" s="75">
        <v>2168500</v>
      </c>
      <c r="H3704" s="74">
        <v>61.69</v>
      </c>
      <c r="I3704" s="81">
        <f t="shared" si="285"/>
        <v>3.5011350737797953</v>
      </c>
      <c r="J3704" s="74">
        <f t="shared" si="286"/>
        <v>65.650000000000006</v>
      </c>
      <c r="K3704" s="74">
        <f t="shared" si="287"/>
        <v>66.73</v>
      </c>
      <c r="L3704" s="74">
        <f t="shared" si="288"/>
        <v>60.39</v>
      </c>
      <c r="M3704" s="74">
        <f t="shared" si="289"/>
        <v>61.69</v>
      </c>
      <c r="N3704" s="74"/>
    </row>
    <row r="3705" spans="1:14" x14ac:dyDescent="0.25">
      <c r="A3705">
        <v>3690</v>
      </c>
      <c r="B3705" s="225">
        <v>36137</v>
      </c>
      <c r="C3705" s="74">
        <v>18.25</v>
      </c>
      <c r="D3705" s="74">
        <v>19.12</v>
      </c>
      <c r="E3705" s="74">
        <v>17.87</v>
      </c>
      <c r="F3705" s="74">
        <v>18.559999999999999</v>
      </c>
      <c r="G3705" s="75">
        <v>2061400</v>
      </c>
      <c r="H3705" s="74">
        <v>64.97</v>
      </c>
      <c r="I3705" s="81">
        <f t="shared" si="285"/>
        <v>3.5005387931034484</v>
      </c>
      <c r="J3705" s="74">
        <f t="shared" si="286"/>
        <v>63.88</v>
      </c>
      <c r="K3705" s="74">
        <f t="shared" si="287"/>
        <v>66.930000000000007</v>
      </c>
      <c r="L3705" s="74">
        <f t="shared" si="288"/>
        <v>62.55</v>
      </c>
      <c r="M3705" s="74">
        <f t="shared" si="289"/>
        <v>64.97</v>
      </c>
      <c r="N3705" s="74"/>
    </row>
    <row r="3706" spans="1:14" x14ac:dyDescent="0.25">
      <c r="A3706">
        <v>3691</v>
      </c>
      <c r="B3706" s="225">
        <v>36136</v>
      </c>
      <c r="C3706" s="74">
        <v>18</v>
      </c>
      <c r="D3706" s="74">
        <v>18.09</v>
      </c>
      <c r="E3706" s="74">
        <v>17.309999999999999</v>
      </c>
      <c r="F3706" s="74">
        <v>17.87</v>
      </c>
      <c r="G3706" s="75">
        <v>776800</v>
      </c>
      <c r="H3706" s="74">
        <v>62.56</v>
      </c>
      <c r="I3706" s="81">
        <f t="shared" si="285"/>
        <v>3.5008393956351425</v>
      </c>
      <c r="J3706" s="74">
        <f t="shared" si="286"/>
        <v>63.02</v>
      </c>
      <c r="K3706" s="74">
        <f t="shared" si="287"/>
        <v>63.33</v>
      </c>
      <c r="L3706" s="74">
        <f t="shared" si="288"/>
        <v>60.6</v>
      </c>
      <c r="M3706" s="74">
        <f t="shared" si="289"/>
        <v>62.56</v>
      </c>
      <c r="N3706" s="74"/>
    </row>
    <row r="3707" spans="1:14" x14ac:dyDescent="0.25">
      <c r="A3707">
        <v>3692</v>
      </c>
      <c r="B3707" s="225">
        <v>36133</v>
      </c>
      <c r="C3707" s="74">
        <v>18.309999999999999</v>
      </c>
      <c r="D3707" s="74">
        <v>18.690000000000001</v>
      </c>
      <c r="E3707" s="74">
        <v>17.309999999999999</v>
      </c>
      <c r="F3707" s="74">
        <v>17.87</v>
      </c>
      <c r="G3707" s="75">
        <v>932500</v>
      </c>
      <c r="H3707" s="74">
        <v>62.56</v>
      </c>
      <c r="I3707" s="81">
        <f t="shared" si="285"/>
        <v>3.5008393956351425</v>
      </c>
      <c r="J3707" s="74">
        <f t="shared" si="286"/>
        <v>64.099999999999994</v>
      </c>
      <c r="K3707" s="74">
        <f t="shared" si="287"/>
        <v>65.430000000000007</v>
      </c>
      <c r="L3707" s="74">
        <f t="shared" si="288"/>
        <v>60.6</v>
      </c>
      <c r="M3707" s="74">
        <f t="shared" si="289"/>
        <v>62.56</v>
      </c>
      <c r="N3707" s="74"/>
    </row>
    <row r="3708" spans="1:14" x14ac:dyDescent="0.25">
      <c r="A3708">
        <v>3693</v>
      </c>
      <c r="B3708" s="225">
        <v>36132</v>
      </c>
      <c r="C3708" s="74">
        <v>19.309999999999999</v>
      </c>
      <c r="D3708" s="74">
        <v>19.440000000000001</v>
      </c>
      <c r="E3708" s="74">
        <v>17.559999999999999</v>
      </c>
      <c r="F3708" s="74">
        <v>17.62</v>
      </c>
      <c r="G3708" s="75">
        <v>1464300</v>
      </c>
      <c r="H3708" s="74">
        <v>61.69</v>
      </c>
      <c r="I3708" s="81">
        <f t="shared" si="285"/>
        <v>3.5011350737797953</v>
      </c>
      <c r="J3708" s="74">
        <f t="shared" si="286"/>
        <v>67.61</v>
      </c>
      <c r="K3708" s="74">
        <f t="shared" si="287"/>
        <v>68.06</v>
      </c>
      <c r="L3708" s="74">
        <f t="shared" si="288"/>
        <v>61.48</v>
      </c>
      <c r="M3708" s="74">
        <f t="shared" si="289"/>
        <v>61.69</v>
      </c>
      <c r="N3708" s="74"/>
    </row>
    <row r="3709" spans="1:14" x14ac:dyDescent="0.25">
      <c r="A3709">
        <v>3694</v>
      </c>
      <c r="B3709" s="225">
        <v>36131</v>
      </c>
      <c r="C3709" s="74">
        <v>17.37</v>
      </c>
      <c r="D3709" s="74">
        <v>19.5</v>
      </c>
      <c r="E3709" s="74">
        <v>17.25</v>
      </c>
      <c r="F3709" s="74">
        <v>18.5</v>
      </c>
      <c r="G3709" s="75">
        <v>2916800</v>
      </c>
      <c r="H3709" s="74">
        <v>64.75</v>
      </c>
      <c r="I3709" s="81">
        <f t="shared" si="285"/>
        <v>3.5</v>
      </c>
      <c r="J3709" s="74">
        <f t="shared" si="286"/>
        <v>60.8</v>
      </c>
      <c r="K3709" s="74">
        <f t="shared" si="287"/>
        <v>68.25</v>
      </c>
      <c r="L3709" s="74">
        <f t="shared" si="288"/>
        <v>60.38</v>
      </c>
      <c r="M3709" s="74">
        <f t="shared" si="289"/>
        <v>64.75</v>
      </c>
      <c r="N3709" s="74"/>
    </row>
    <row r="3710" spans="1:14" x14ac:dyDescent="0.25">
      <c r="A3710">
        <v>3695</v>
      </c>
      <c r="B3710" s="225">
        <v>36130</v>
      </c>
      <c r="C3710" s="74">
        <v>16.440000000000001</v>
      </c>
      <c r="D3710" s="74">
        <v>17.62</v>
      </c>
      <c r="E3710" s="74">
        <v>16.309999999999999</v>
      </c>
      <c r="F3710" s="74">
        <v>17.309999999999999</v>
      </c>
      <c r="G3710" s="75">
        <v>831000</v>
      </c>
      <c r="H3710" s="74">
        <v>60.59</v>
      </c>
      <c r="I3710" s="81">
        <f t="shared" si="285"/>
        <v>3.5002888503755059</v>
      </c>
      <c r="J3710" s="74">
        <f t="shared" si="286"/>
        <v>57.54</v>
      </c>
      <c r="K3710" s="74">
        <f t="shared" si="287"/>
        <v>61.68</v>
      </c>
      <c r="L3710" s="74">
        <f t="shared" si="288"/>
        <v>57.09</v>
      </c>
      <c r="M3710" s="74">
        <f t="shared" si="289"/>
        <v>60.59</v>
      </c>
      <c r="N3710" s="74"/>
    </row>
    <row r="3711" spans="1:14" x14ac:dyDescent="0.25">
      <c r="A3711">
        <v>3696</v>
      </c>
      <c r="B3711" s="225">
        <v>36129</v>
      </c>
      <c r="C3711" s="74">
        <v>17.690000000000001</v>
      </c>
      <c r="D3711" s="74">
        <v>17.87</v>
      </c>
      <c r="E3711" s="74">
        <v>16.75</v>
      </c>
      <c r="F3711" s="74">
        <v>17</v>
      </c>
      <c r="G3711" s="75">
        <v>864600</v>
      </c>
      <c r="H3711" s="74">
        <v>59.5</v>
      </c>
      <c r="I3711" s="81">
        <f t="shared" si="285"/>
        <v>3.5</v>
      </c>
      <c r="J3711" s="74">
        <f t="shared" si="286"/>
        <v>61.92</v>
      </c>
      <c r="K3711" s="74">
        <f t="shared" si="287"/>
        <v>62.55</v>
      </c>
      <c r="L3711" s="74">
        <f t="shared" si="288"/>
        <v>58.63</v>
      </c>
      <c r="M3711" s="74">
        <f t="shared" si="289"/>
        <v>59.5</v>
      </c>
      <c r="N3711" s="74"/>
    </row>
    <row r="3712" spans="1:14" x14ac:dyDescent="0.25">
      <c r="A3712">
        <v>3697</v>
      </c>
      <c r="B3712" s="225">
        <v>36126</v>
      </c>
      <c r="C3712" s="74">
        <v>18.190000000000001</v>
      </c>
      <c r="D3712" s="74">
        <v>18.25</v>
      </c>
      <c r="E3712" s="74">
        <v>17.5</v>
      </c>
      <c r="F3712" s="74">
        <v>18</v>
      </c>
      <c r="G3712" s="75">
        <v>515100</v>
      </c>
      <c r="H3712" s="74">
        <v>63</v>
      </c>
      <c r="I3712" s="81">
        <f t="shared" si="285"/>
        <v>3.5</v>
      </c>
      <c r="J3712" s="74">
        <f t="shared" si="286"/>
        <v>63.67</v>
      </c>
      <c r="K3712" s="74">
        <f t="shared" si="287"/>
        <v>63.88</v>
      </c>
      <c r="L3712" s="74">
        <f t="shared" si="288"/>
        <v>61.25</v>
      </c>
      <c r="M3712" s="74">
        <f t="shared" si="289"/>
        <v>63</v>
      </c>
      <c r="N3712" s="74"/>
    </row>
    <row r="3713" spans="1:14" x14ac:dyDescent="0.25">
      <c r="A3713">
        <v>3698</v>
      </c>
      <c r="B3713" s="225">
        <v>36124</v>
      </c>
      <c r="C3713" s="74">
        <v>17.690000000000001</v>
      </c>
      <c r="D3713" s="74">
        <v>18</v>
      </c>
      <c r="E3713" s="74">
        <v>17.309999999999999</v>
      </c>
      <c r="F3713" s="74">
        <v>18</v>
      </c>
      <c r="G3713" s="75">
        <v>671800</v>
      </c>
      <c r="H3713" s="74">
        <v>63</v>
      </c>
      <c r="I3713" s="81">
        <f t="shared" si="285"/>
        <v>3.5</v>
      </c>
      <c r="J3713" s="74">
        <f t="shared" si="286"/>
        <v>61.92</v>
      </c>
      <c r="K3713" s="74">
        <f t="shared" si="287"/>
        <v>63</v>
      </c>
      <c r="L3713" s="74">
        <f t="shared" si="288"/>
        <v>60.59</v>
      </c>
      <c r="M3713" s="74">
        <f t="shared" si="289"/>
        <v>63</v>
      </c>
      <c r="N3713" s="74"/>
    </row>
    <row r="3714" spans="1:14" x14ac:dyDescent="0.25">
      <c r="A3714">
        <v>3699</v>
      </c>
      <c r="B3714" s="225">
        <v>36123</v>
      </c>
      <c r="C3714" s="74">
        <v>18.440000000000001</v>
      </c>
      <c r="D3714" s="74">
        <v>18.690000000000001</v>
      </c>
      <c r="E3714" s="74">
        <v>17.440000000000001</v>
      </c>
      <c r="F3714" s="74">
        <v>17.5</v>
      </c>
      <c r="G3714" s="75">
        <v>1260000</v>
      </c>
      <c r="H3714" s="74">
        <v>61.25</v>
      </c>
      <c r="I3714" s="81">
        <f t="shared" si="285"/>
        <v>3.5</v>
      </c>
      <c r="J3714" s="74">
        <f t="shared" si="286"/>
        <v>64.540000000000006</v>
      </c>
      <c r="K3714" s="74">
        <f t="shared" si="287"/>
        <v>65.42</v>
      </c>
      <c r="L3714" s="74">
        <f t="shared" si="288"/>
        <v>61.04</v>
      </c>
      <c r="M3714" s="74">
        <f t="shared" si="289"/>
        <v>61.25</v>
      </c>
      <c r="N3714" s="74"/>
    </row>
    <row r="3715" spans="1:14" x14ac:dyDescent="0.25">
      <c r="A3715">
        <v>3700</v>
      </c>
      <c r="B3715" s="225">
        <v>36122</v>
      </c>
      <c r="C3715" s="74">
        <v>18.75</v>
      </c>
      <c r="D3715" s="74">
        <v>19.37</v>
      </c>
      <c r="E3715" s="74">
        <v>17.62</v>
      </c>
      <c r="F3715" s="74">
        <v>18.440000000000001</v>
      </c>
      <c r="G3715" s="75">
        <v>2697000</v>
      </c>
      <c r="H3715" s="74">
        <v>64.53</v>
      </c>
      <c r="I3715" s="81">
        <f t="shared" si="285"/>
        <v>3.4994577006507592</v>
      </c>
      <c r="J3715" s="74">
        <f t="shared" si="286"/>
        <v>65.61</v>
      </c>
      <c r="K3715" s="74">
        <f t="shared" si="287"/>
        <v>67.78</v>
      </c>
      <c r="L3715" s="74">
        <f t="shared" si="288"/>
        <v>61.66</v>
      </c>
      <c r="M3715" s="74">
        <f t="shared" si="289"/>
        <v>64.53</v>
      </c>
      <c r="N3715" s="74"/>
    </row>
    <row r="3716" spans="1:14" x14ac:dyDescent="0.25">
      <c r="A3716">
        <v>3701</v>
      </c>
      <c r="B3716" s="225">
        <v>36119</v>
      </c>
      <c r="C3716" s="74">
        <v>16.690000000000001</v>
      </c>
      <c r="D3716" s="74">
        <v>18.62</v>
      </c>
      <c r="E3716" s="74">
        <v>16.62</v>
      </c>
      <c r="F3716" s="74">
        <v>18.5</v>
      </c>
      <c r="G3716" s="75">
        <v>4548300</v>
      </c>
      <c r="H3716" s="74">
        <v>64.75</v>
      </c>
      <c r="I3716" s="81">
        <f t="shared" si="285"/>
        <v>3.5</v>
      </c>
      <c r="J3716" s="74">
        <f t="shared" si="286"/>
        <v>58.42</v>
      </c>
      <c r="K3716" s="74">
        <f t="shared" si="287"/>
        <v>65.17</v>
      </c>
      <c r="L3716" s="74">
        <f t="shared" si="288"/>
        <v>58.17</v>
      </c>
      <c r="M3716" s="74">
        <f t="shared" si="289"/>
        <v>64.75</v>
      </c>
      <c r="N3716" s="74"/>
    </row>
    <row r="3717" spans="1:14" x14ac:dyDescent="0.25">
      <c r="A3717">
        <v>3702</v>
      </c>
      <c r="B3717" s="225">
        <v>36118</v>
      </c>
      <c r="C3717" s="74">
        <v>16</v>
      </c>
      <c r="D3717" s="74">
        <v>16.190000000000001</v>
      </c>
      <c r="E3717" s="74">
        <v>15.62</v>
      </c>
      <c r="F3717" s="74">
        <v>16.059999999999999</v>
      </c>
      <c r="G3717" s="75">
        <v>804500</v>
      </c>
      <c r="H3717" s="74">
        <v>56.22</v>
      </c>
      <c r="I3717" s="81">
        <f t="shared" si="285"/>
        <v>3.5006226650062269</v>
      </c>
      <c r="J3717" s="74">
        <f t="shared" si="286"/>
        <v>56.01</v>
      </c>
      <c r="K3717" s="74">
        <f t="shared" si="287"/>
        <v>56.68</v>
      </c>
      <c r="L3717" s="74">
        <f t="shared" si="288"/>
        <v>54.68</v>
      </c>
      <c r="M3717" s="74">
        <f t="shared" si="289"/>
        <v>56.22</v>
      </c>
      <c r="N3717" s="74"/>
    </row>
    <row r="3718" spans="1:14" x14ac:dyDescent="0.25">
      <c r="A3718">
        <v>3703</v>
      </c>
      <c r="B3718" s="225">
        <v>36117</v>
      </c>
      <c r="C3718" s="74">
        <v>16</v>
      </c>
      <c r="D3718" s="74">
        <v>16.559999999999999</v>
      </c>
      <c r="E3718" s="74">
        <v>15.62</v>
      </c>
      <c r="F3718" s="74">
        <v>16.190000000000001</v>
      </c>
      <c r="G3718" s="75">
        <v>1077900</v>
      </c>
      <c r="H3718" s="74">
        <v>56.66</v>
      </c>
      <c r="I3718" s="81">
        <f t="shared" si="285"/>
        <v>3.4996911673872755</v>
      </c>
      <c r="J3718" s="74">
        <f t="shared" si="286"/>
        <v>56</v>
      </c>
      <c r="K3718" s="74">
        <f t="shared" si="287"/>
        <v>57.95</v>
      </c>
      <c r="L3718" s="74">
        <f t="shared" si="288"/>
        <v>54.67</v>
      </c>
      <c r="M3718" s="74">
        <f t="shared" si="289"/>
        <v>56.66</v>
      </c>
      <c r="N3718" s="74"/>
    </row>
    <row r="3719" spans="1:14" x14ac:dyDescent="0.25">
      <c r="A3719">
        <v>3704</v>
      </c>
      <c r="B3719" s="225">
        <v>36116</v>
      </c>
      <c r="C3719" s="74">
        <v>16.190000000000001</v>
      </c>
      <c r="D3719" s="74">
        <v>16.940000000000001</v>
      </c>
      <c r="E3719" s="74">
        <v>15.37</v>
      </c>
      <c r="F3719" s="74">
        <v>16.37</v>
      </c>
      <c r="G3719" s="75">
        <v>1762700</v>
      </c>
      <c r="H3719" s="74">
        <v>57.31</v>
      </c>
      <c r="I3719" s="81">
        <f t="shared" si="285"/>
        <v>3.5009163103237628</v>
      </c>
      <c r="J3719" s="74">
        <f t="shared" si="286"/>
        <v>56.68</v>
      </c>
      <c r="K3719" s="74">
        <f t="shared" si="287"/>
        <v>59.31</v>
      </c>
      <c r="L3719" s="74">
        <f t="shared" si="288"/>
        <v>53.81</v>
      </c>
      <c r="M3719" s="74">
        <f t="shared" si="289"/>
        <v>57.31</v>
      </c>
      <c r="N3719" s="74"/>
    </row>
    <row r="3720" spans="1:14" x14ac:dyDescent="0.25">
      <c r="A3720">
        <v>3705</v>
      </c>
      <c r="B3720" s="225">
        <v>36115</v>
      </c>
      <c r="C3720" s="74">
        <v>17.75</v>
      </c>
      <c r="D3720" s="74">
        <v>17.809999999999999</v>
      </c>
      <c r="E3720" s="74">
        <v>16.25</v>
      </c>
      <c r="F3720" s="74">
        <v>16.690000000000001</v>
      </c>
      <c r="G3720" s="75">
        <v>1102000</v>
      </c>
      <c r="H3720" s="74">
        <v>58.41</v>
      </c>
      <c r="I3720" s="81">
        <f t="shared" si="285"/>
        <v>3.4997004194128216</v>
      </c>
      <c r="J3720" s="74">
        <f t="shared" si="286"/>
        <v>62.12</v>
      </c>
      <c r="K3720" s="74">
        <f t="shared" si="287"/>
        <v>62.33</v>
      </c>
      <c r="L3720" s="74">
        <f t="shared" si="288"/>
        <v>56.87</v>
      </c>
      <c r="M3720" s="74">
        <f t="shared" si="289"/>
        <v>58.41</v>
      </c>
      <c r="N3720" s="74"/>
    </row>
    <row r="3721" spans="1:14" x14ac:dyDescent="0.25">
      <c r="A3721">
        <v>3706</v>
      </c>
      <c r="B3721" s="225">
        <v>36112</v>
      </c>
      <c r="C3721" s="74">
        <v>17.87</v>
      </c>
      <c r="D3721" s="74">
        <v>17.87</v>
      </c>
      <c r="E3721" s="74">
        <v>17.059999999999999</v>
      </c>
      <c r="F3721" s="74">
        <v>17.12</v>
      </c>
      <c r="G3721" s="75">
        <v>832100</v>
      </c>
      <c r="H3721" s="74">
        <v>59.94</v>
      </c>
      <c r="I3721" s="81">
        <f t="shared" si="285"/>
        <v>3.5011682242990649</v>
      </c>
      <c r="J3721" s="74">
        <f t="shared" si="286"/>
        <v>62.57</v>
      </c>
      <c r="K3721" s="74">
        <f t="shared" si="287"/>
        <v>62.57</v>
      </c>
      <c r="L3721" s="74">
        <f t="shared" si="288"/>
        <v>59.73</v>
      </c>
      <c r="M3721" s="74">
        <f t="shared" si="289"/>
        <v>59.94</v>
      </c>
      <c r="N3721" s="74"/>
    </row>
    <row r="3722" spans="1:14" x14ac:dyDescent="0.25">
      <c r="A3722">
        <v>3707</v>
      </c>
      <c r="B3722" s="225">
        <v>36111</v>
      </c>
      <c r="C3722" s="74">
        <v>17.940000000000001</v>
      </c>
      <c r="D3722" s="74">
        <v>18.309999999999999</v>
      </c>
      <c r="E3722" s="74">
        <v>17.5</v>
      </c>
      <c r="F3722" s="74">
        <v>17.87</v>
      </c>
      <c r="G3722" s="75">
        <v>1085400</v>
      </c>
      <c r="H3722" s="74">
        <v>62.56</v>
      </c>
      <c r="I3722" s="81">
        <f t="shared" si="285"/>
        <v>3.5008393956351425</v>
      </c>
      <c r="J3722" s="74">
        <f t="shared" si="286"/>
        <v>62.81</v>
      </c>
      <c r="K3722" s="74">
        <f t="shared" si="287"/>
        <v>64.099999999999994</v>
      </c>
      <c r="L3722" s="74">
        <f t="shared" si="288"/>
        <v>61.26</v>
      </c>
      <c r="M3722" s="74">
        <f t="shared" si="289"/>
        <v>62.56</v>
      </c>
      <c r="N3722" s="74"/>
    </row>
    <row r="3723" spans="1:14" x14ac:dyDescent="0.25">
      <c r="A3723">
        <v>3708</v>
      </c>
      <c r="B3723" s="225">
        <v>36110</v>
      </c>
      <c r="C3723" s="74">
        <v>18.25</v>
      </c>
      <c r="D3723" s="74">
        <v>18.5</v>
      </c>
      <c r="E3723" s="74">
        <v>17.12</v>
      </c>
      <c r="F3723" s="74">
        <v>17.37</v>
      </c>
      <c r="G3723" s="75">
        <v>1074100</v>
      </c>
      <c r="H3723" s="74">
        <v>60.81</v>
      </c>
      <c r="I3723" s="81">
        <f t="shared" si="285"/>
        <v>3.5008635578583767</v>
      </c>
      <c r="J3723" s="74">
        <f t="shared" si="286"/>
        <v>63.89</v>
      </c>
      <c r="K3723" s="74">
        <f t="shared" si="287"/>
        <v>64.77</v>
      </c>
      <c r="L3723" s="74">
        <f t="shared" si="288"/>
        <v>59.93</v>
      </c>
      <c r="M3723" s="74">
        <f t="shared" si="289"/>
        <v>60.81</v>
      </c>
      <c r="N3723" s="74"/>
    </row>
    <row r="3724" spans="1:14" x14ac:dyDescent="0.25">
      <c r="A3724">
        <v>3709</v>
      </c>
      <c r="B3724" s="225">
        <v>36109</v>
      </c>
      <c r="C3724" s="74">
        <v>18.5</v>
      </c>
      <c r="D3724" s="74">
        <v>18.559999999999999</v>
      </c>
      <c r="E3724" s="74">
        <v>17.75</v>
      </c>
      <c r="F3724" s="74">
        <v>17.809999999999999</v>
      </c>
      <c r="G3724" s="75">
        <v>1397000</v>
      </c>
      <c r="H3724" s="74">
        <v>62.34</v>
      </c>
      <c r="I3724" s="81">
        <f t="shared" si="285"/>
        <v>3.5002807411566539</v>
      </c>
      <c r="J3724" s="74">
        <f t="shared" si="286"/>
        <v>64.760000000000005</v>
      </c>
      <c r="K3724" s="74">
        <f t="shared" si="287"/>
        <v>64.97</v>
      </c>
      <c r="L3724" s="74">
        <f t="shared" si="288"/>
        <v>62.13</v>
      </c>
      <c r="M3724" s="74">
        <f t="shared" si="289"/>
        <v>62.34</v>
      </c>
      <c r="N3724" s="74"/>
    </row>
    <row r="3725" spans="1:14" x14ac:dyDescent="0.25">
      <c r="A3725">
        <v>3710</v>
      </c>
      <c r="B3725" s="225">
        <v>36108</v>
      </c>
      <c r="C3725" s="74">
        <v>18.190000000000001</v>
      </c>
      <c r="D3725" s="74">
        <v>18.5</v>
      </c>
      <c r="E3725" s="74">
        <v>17.559999999999999</v>
      </c>
      <c r="F3725" s="74">
        <v>18.190000000000001</v>
      </c>
      <c r="G3725" s="75">
        <v>2149000</v>
      </c>
      <c r="H3725" s="74">
        <v>63.66</v>
      </c>
      <c r="I3725" s="81">
        <f t="shared" si="285"/>
        <v>3.4997251236943372</v>
      </c>
      <c r="J3725" s="74">
        <f t="shared" si="286"/>
        <v>63.66</v>
      </c>
      <c r="K3725" s="74">
        <f t="shared" si="287"/>
        <v>64.739999999999995</v>
      </c>
      <c r="L3725" s="74">
        <f t="shared" si="288"/>
        <v>61.46</v>
      </c>
      <c r="M3725" s="74">
        <f t="shared" si="289"/>
        <v>63.66</v>
      </c>
      <c r="N3725" s="74"/>
    </row>
    <row r="3726" spans="1:14" x14ac:dyDescent="0.25">
      <c r="A3726">
        <v>3711</v>
      </c>
      <c r="B3726" s="225">
        <v>36105</v>
      </c>
      <c r="C3726" s="74">
        <v>17.059999999999999</v>
      </c>
      <c r="D3726" s="74">
        <v>18</v>
      </c>
      <c r="E3726" s="74">
        <v>16.5</v>
      </c>
      <c r="F3726" s="74">
        <v>17.12</v>
      </c>
      <c r="G3726" s="75">
        <v>1741000</v>
      </c>
      <c r="H3726" s="74">
        <v>59.94</v>
      </c>
      <c r="I3726" s="81">
        <f t="shared" si="285"/>
        <v>3.5011682242990649</v>
      </c>
      <c r="J3726" s="74">
        <f t="shared" si="286"/>
        <v>59.73</v>
      </c>
      <c r="K3726" s="74">
        <f t="shared" si="287"/>
        <v>63.02</v>
      </c>
      <c r="L3726" s="74">
        <f t="shared" si="288"/>
        <v>57.77</v>
      </c>
      <c r="M3726" s="74">
        <f t="shared" si="289"/>
        <v>59.94</v>
      </c>
      <c r="N3726" s="74"/>
    </row>
    <row r="3727" spans="1:14" x14ac:dyDescent="0.25">
      <c r="A3727">
        <v>3712</v>
      </c>
      <c r="B3727" s="225">
        <v>36104</v>
      </c>
      <c r="C3727" s="74">
        <v>16.62</v>
      </c>
      <c r="D3727" s="74">
        <v>17.75</v>
      </c>
      <c r="E3727" s="74">
        <v>16.559999999999999</v>
      </c>
      <c r="F3727" s="74">
        <v>17.25</v>
      </c>
      <c r="G3727" s="75">
        <v>2000600</v>
      </c>
      <c r="H3727" s="74">
        <v>60.37</v>
      </c>
      <c r="I3727" s="81">
        <f t="shared" si="285"/>
        <v>3.4997101449275361</v>
      </c>
      <c r="J3727" s="74">
        <f t="shared" si="286"/>
        <v>58.17</v>
      </c>
      <c r="K3727" s="74">
        <f t="shared" si="287"/>
        <v>62.12</v>
      </c>
      <c r="L3727" s="74">
        <f t="shared" si="288"/>
        <v>57.96</v>
      </c>
      <c r="M3727" s="74">
        <f t="shared" si="289"/>
        <v>60.37</v>
      </c>
      <c r="N3727" s="74"/>
    </row>
    <row r="3728" spans="1:14" x14ac:dyDescent="0.25">
      <c r="A3728">
        <v>3713</v>
      </c>
      <c r="B3728" s="225">
        <v>36103</v>
      </c>
      <c r="C3728" s="74">
        <v>19.62</v>
      </c>
      <c r="D3728" s="74">
        <v>19.75</v>
      </c>
      <c r="E3728" s="74">
        <v>16.25</v>
      </c>
      <c r="F3728" s="74">
        <v>17.690000000000001</v>
      </c>
      <c r="G3728" s="75">
        <v>7871100</v>
      </c>
      <c r="H3728" s="74">
        <v>61.91</v>
      </c>
      <c r="I3728" s="81">
        <f t="shared" si="285"/>
        <v>3.4997173544375348</v>
      </c>
      <c r="J3728" s="74">
        <f t="shared" si="286"/>
        <v>68.66</v>
      </c>
      <c r="K3728" s="74">
        <f t="shared" si="287"/>
        <v>69.12</v>
      </c>
      <c r="L3728" s="74">
        <f t="shared" si="288"/>
        <v>56.87</v>
      </c>
      <c r="M3728" s="74">
        <f t="shared" si="289"/>
        <v>61.91</v>
      </c>
      <c r="N3728" s="74"/>
    </row>
    <row r="3729" spans="1:14" x14ac:dyDescent="0.25">
      <c r="A3729">
        <v>3714</v>
      </c>
      <c r="B3729" s="225">
        <v>36102</v>
      </c>
      <c r="C3729" s="74">
        <v>21.75</v>
      </c>
      <c r="D3729" s="74">
        <v>22.12</v>
      </c>
      <c r="E3729" s="74">
        <v>17.940000000000001</v>
      </c>
      <c r="F3729" s="74">
        <v>18.25</v>
      </c>
      <c r="G3729" s="75">
        <v>9160900</v>
      </c>
      <c r="H3729" s="74">
        <v>63.87</v>
      </c>
      <c r="I3729" s="81">
        <f t="shared" ref="I3729:I3792" si="290">H3729/F3729</f>
        <v>3.4997260273972604</v>
      </c>
      <c r="J3729" s="74">
        <f t="shared" ref="J3729:J3792" si="291">ROUND($I3729*C3729,2)</f>
        <v>76.12</v>
      </c>
      <c r="K3729" s="74">
        <f t="shared" ref="K3729:K3792" si="292">ROUND($I3729*D3729,2)</f>
        <v>77.41</v>
      </c>
      <c r="L3729" s="74">
        <f t="shared" ref="L3729:L3792" si="293">ROUND($I3729*E3729,2)</f>
        <v>62.79</v>
      </c>
      <c r="M3729" s="74">
        <f t="shared" ref="M3729:M3792" si="294">ROUND($I3729*F3729,2)</f>
        <v>63.87</v>
      </c>
      <c r="N3729" s="74"/>
    </row>
    <row r="3730" spans="1:14" x14ac:dyDescent="0.25">
      <c r="A3730">
        <v>3715</v>
      </c>
      <c r="B3730" s="225">
        <v>36101</v>
      </c>
      <c r="C3730" s="74">
        <v>18.97</v>
      </c>
      <c r="D3730" s="74">
        <v>22.12</v>
      </c>
      <c r="E3730" s="74">
        <v>17.87</v>
      </c>
      <c r="F3730" s="74">
        <v>21.81</v>
      </c>
      <c r="G3730" s="75">
        <v>10677700</v>
      </c>
      <c r="H3730" s="74">
        <v>76.34</v>
      </c>
      <c r="I3730" s="81">
        <f t="shared" si="290"/>
        <v>3.5002292526364056</v>
      </c>
      <c r="J3730" s="74">
        <f t="shared" si="291"/>
        <v>66.400000000000006</v>
      </c>
      <c r="K3730" s="74">
        <f t="shared" si="292"/>
        <v>77.430000000000007</v>
      </c>
      <c r="L3730" s="74">
        <f t="shared" si="293"/>
        <v>62.55</v>
      </c>
      <c r="M3730" s="74">
        <f t="shared" si="294"/>
        <v>76.34</v>
      </c>
      <c r="N3730" s="74"/>
    </row>
    <row r="3731" spans="1:14" x14ac:dyDescent="0.25">
      <c r="A3731">
        <v>3716</v>
      </c>
      <c r="B3731" s="225">
        <v>36098</v>
      </c>
      <c r="C3731" s="74">
        <v>16.5</v>
      </c>
      <c r="D3731" s="74">
        <v>17.559999999999999</v>
      </c>
      <c r="E3731" s="74">
        <v>16.12</v>
      </c>
      <c r="F3731" s="74">
        <v>17.190000000000001</v>
      </c>
      <c r="G3731" s="75">
        <v>7464000</v>
      </c>
      <c r="H3731" s="74">
        <v>60.16</v>
      </c>
      <c r="I3731" s="81">
        <f t="shared" si="290"/>
        <v>3.4997091332169861</v>
      </c>
      <c r="J3731" s="74">
        <f t="shared" si="291"/>
        <v>57.75</v>
      </c>
      <c r="K3731" s="74">
        <f t="shared" si="292"/>
        <v>61.45</v>
      </c>
      <c r="L3731" s="74">
        <f t="shared" si="293"/>
        <v>56.42</v>
      </c>
      <c r="M3731" s="74">
        <f t="shared" si="294"/>
        <v>60.16</v>
      </c>
      <c r="N3731" s="74"/>
    </row>
    <row r="3732" spans="1:14" x14ac:dyDescent="0.25">
      <c r="A3732">
        <v>3717</v>
      </c>
      <c r="B3732" s="225">
        <v>36097</v>
      </c>
      <c r="C3732" s="74">
        <v>12.31</v>
      </c>
      <c r="D3732" s="74">
        <v>16.5</v>
      </c>
      <c r="E3732" s="74">
        <v>12</v>
      </c>
      <c r="F3732" s="74">
        <v>15.44</v>
      </c>
      <c r="G3732" s="75">
        <v>8871700</v>
      </c>
      <c r="H3732" s="74">
        <v>54.03</v>
      </c>
      <c r="I3732" s="81">
        <f t="shared" si="290"/>
        <v>3.4993523316062176</v>
      </c>
      <c r="J3732" s="74">
        <f t="shared" si="291"/>
        <v>43.08</v>
      </c>
      <c r="K3732" s="74">
        <f t="shared" si="292"/>
        <v>57.74</v>
      </c>
      <c r="L3732" s="74">
        <f t="shared" si="293"/>
        <v>41.99</v>
      </c>
      <c r="M3732" s="74">
        <f t="shared" si="294"/>
        <v>54.03</v>
      </c>
      <c r="N3732" s="74"/>
    </row>
    <row r="3733" spans="1:14" x14ac:dyDescent="0.25">
      <c r="A3733">
        <v>3718</v>
      </c>
      <c r="B3733" s="225">
        <v>36096</v>
      </c>
      <c r="C3733" s="74">
        <v>12.56</v>
      </c>
      <c r="D3733" s="74">
        <v>12.75</v>
      </c>
      <c r="E3733" s="74">
        <v>12.12</v>
      </c>
      <c r="F3733" s="74">
        <v>12.25</v>
      </c>
      <c r="G3733" s="75">
        <v>967300</v>
      </c>
      <c r="H3733" s="74">
        <v>42.87</v>
      </c>
      <c r="I3733" s="81">
        <f t="shared" si="290"/>
        <v>3.4995918367346937</v>
      </c>
      <c r="J3733" s="74">
        <f t="shared" si="291"/>
        <v>43.95</v>
      </c>
      <c r="K3733" s="74">
        <f t="shared" si="292"/>
        <v>44.62</v>
      </c>
      <c r="L3733" s="74">
        <f t="shared" si="293"/>
        <v>42.42</v>
      </c>
      <c r="M3733" s="74">
        <f t="shared" si="294"/>
        <v>42.87</v>
      </c>
      <c r="N3733" s="74"/>
    </row>
    <row r="3734" spans="1:14" x14ac:dyDescent="0.25">
      <c r="A3734">
        <v>3719</v>
      </c>
      <c r="B3734" s="225">
        <v>36095</v>
      </c>
      <c r="C3734" s="74">
        <v>13.56</v>
      </c>
      <c r="D3734" s="74">
        <v>13.62</v>
      </c>
      <c r="E3734" s="74">
        <v>12.37</v>
      </c>
      <c r="F3734" s="74">
        <v>12.81</v>
      </c>
      <c r="G3734" s="75">
        <v>1356700</v>
      </c>
      <c r="H3734" s="74">
        <v>44.84</v>
      </c>
      <c r="I3734" s="81">
        <f t="shared" si="290"/>
        <v>3.5003903200624515</v>
      </c>
      <c r="J3734" s="74">
        <f t="shared" si="291"/>
        <v>47.47</v>
      </c>
      <c r="K3734" s="74">
        <f t="shared" si="292"/>
        <v>47.68</v>
      </c>
      <c r="L3734" s="74">
        <f t="shared" si="293"/>
        <v>43.3</v>
      </c>
      <c r="M3734" s="74">
        <f t="shared" si="294"/>
        <v>44.84</v>
      </c>
      <c r="N3734" s="74"/>
    </row>
    <row r="3735" spans="1:14" x14ac:dyDescent="0.25">
      <c r="A3735">
        <v>3720</v>
      </c>
      <c r="B3735" s="225">
        <v>36094</v>
      </c>
      <c r="C3735" s="74">
        <v>13.56</v>
      </c>
      <c r="D3735" s="74">
        <v>13.62</v>
      </c>
      <c r="E3735" s="74">
        <v>13</v>
      </c>
      <c r="F3735" s="74">
        <v>13.06</v>
      </c>
      <c r="G3735" s="75">
        <v>1087100</v>
      </c>
      <c r="H3735" s="74">
        <v>45.72</v>
      </c>
      <c r="I3735" s="81">
        <f t="shared" si="290"/>
        <v>3.5007656967840735</v>
      </c>
      <c r="J3735" s="74">
        <f t="shared" si="291"/>
        <v>47.47</v>
      </c>
      <c r="K3735" s="74">
        <f t="shared" si="292"/>
        <v>47.68</v>
      </c>
      <c r="L3735" s="74">
        <f t="shared" si="293"/>
        <v>45.51</v>
      </c>
      <c r="M3735" s="74">
        <f t="shared" si="294"/>
        <v>45.72</v>
      </c>
      <c r="N3735" s="74"/>
    </row>
    <row r="3736" spans="1:14" x14ac:dyDescent="0.25">
      <c r="A3736">
        <v>3721</v>
      </c>
      <c r="B3736" s="225">
        <v>36091</v>
      </c>
      <c r="C3736" s="74">
        <v>13.12</v>
      </c>
      <c r="D3736" s="74">
        <v>13.5</v>
      </c>
      <c r="E3736" s="74">
        <v>12.81</v>
      </c>
      <c r="F3736" s="74">
        <v>13.06</v>
      </c>
      <c r="G3736" s="75">
        <v>1040000</v>
      </c>
      <c r="H3736" s="74">
        <v>45.72</v>
      </c>
      <c r="I3736" s="81">
        <f t="shared" si="290"/>
        <v>3.5007656967840735</v>
      </c>
      <c r="J3736" s="74">
        <f t="shared" si="291"/>
        <v>45.93</v>
      </c>
      <c r="K3736" s="74">
        <f t="shared" si="292"/>
        <v>47.26</v>
      </c>
      <c r="L3736" s="74">
        <f t="shared" si="293"/>
        <v>44.84</v>
      </c>
      <c r="M3736" s="74">
        <f t="shared" si="294"/>
        <v>45.72</v>
      </c>
      <c r="N3736" s="74"/>
    </row>
    <row r="3737" spans="1:14" x14ac:dyDescent="0.25">
      <c r="A3737">
        <v>3722</v>
      </c>
      <c r="B3737" s="225">
        <v>36090</v>
      </c>
      <c r="C3737" s="74">
        <v>13.44</v>
      </c>
      <c r="D3737" s="74">
        <v>13.87</v>
      </c>
      <c r="E3737" s="74">
        <v>12.81</v>
      </c>
      <c r="F3737" s="74">
        <v>13.12</v>
      </c>
      <c r="G3737" s="75">
        <v>1857500</v>
      </c>
      <c r="H3737" s="74">
        <v>45.94</v>
      </c>
      <c r="I3737" s="81">
        <f t="shared" si="290"/>
        <v>3.5015243902439024</v>
      </c>
      <c r="J3737" s="74">
        <f t="shared" si="291"/>
        <v>47.06</v>
      </c>
      <c r="K3737" s="74">
        <f t="shared" si="292"/>
        <v>48.57</v>
      </c>
      <c r="L3737" s="74">
        <f t="shared" si="293"/>
        <v>44.85</v>
      </c>
      <c r="M3737" s="74">
        <f t="shared" si="294"/>
        <v>45.94</v>
      </c>
      <c r="N3737" s="74"/>
    </row>
    <row r="3738" spans="1:14" x14ac:dyDescent="0.25">
      <c r="A3738">
        <v>3723</v>
      </c>
      <c r="B3738" s="225">
        <v>36089</v>
      </c>
      <c r="C3738" s="74">
        <v>13.5</v>
      </c>
      <c r="D3738" s="74">
        <v>13.69</v>
      </c>
      <c r="E3738" s="74">
        <v>12.75</v>
      </c>
      <c r="F3738" s="74">
        <v>13.44</v>
      </c>
      <c r="G3738" s="75">
        <v>2035000</v>
      </c>
      <c r="H3738" s="74">
        <v>47.03</v>
      </c>
      <c r="I3738" s="81">
        <f t="shared" si="290"/>
        <v>3.4992559523809526</v>
      </c>
      <c r="J3738" s="74">
        <f t="shared" si="291"/>
        <v>47.24</v>
      </c>
      <c r="K3738" s="74">
        <f t="shared" si="292"/>
        <v>47.9</v>
      </c>
      <c r="L3738" s="74">
        <f t="shared" si="293"/>
        <v>44.62</v>
      </c>
      <c r="M3738" s="74">
        <f t="shared" si="294"/>
        <v>47.03</v>
      </c>
      <c r="N3738" s="74"/>
    </row>
    <row r="3739" spans="1:14" x14ac:dyDescent="0.25">
      <c r="A3739">
        <v>3724</v>
      </c>
      <c r="B3739" s="225">
        <v>36088</v>
      </c>
      <c r="C3739" s="74">
        <v>12.94</v>
      </c>
      <c r="D3739" s="74">
        <v>14.62</v>
      </c>
      <c r="E3739" s="74">
        <v>12.56</v>
      </c>
      <c r="F3739" s="74">
        <v>12.81</v>
      </c>
      <c r="G3739" s="75">
        <v>5733600</v>
      </c>
      <c r="H3739" s="74">
        <v>44.84</v>
      </c>
      <c r="I3739" s="81">
        <f t="shared" si="290"/>
        <v>3.5003903200624515</v>
      </c>
      <c r="J3739" s="74">
        <f t="shared" si="291"/>
        <v>45.3</v>
      </c>
      <c r="K3739" s="74">
        <f t="shared" si="292"/>
        <v>51.18</v>
      </c>
      <c r="L3739" s="74">
        <f t="shared" si="293"/>
        <v>43.96</v>
      </c>
      <c r="M3739" s="74">
        <f t="shared" si="294"/>
        <v>44.84</v>
      </c>
      <c r="N3739" s="74"/>
    </row>
    <row r="3740" spans="1:14" x14ac:dyDescent="0.25">
      <c r="A3740">
        <v>3725</v>
      </c>
      <c r="B3740" s="225">
        <v>36087</v>
      </c>
      <c r="C3740" s="74">
        <v>10.19</v>
      </c>
      <c r="D3740" s="74">
        <v>12.75</v>
      </c>
      <c r="E3740" s="74">
        <v>10.19</v>
      </c>
      <c r="F3740" s="74">
        <v>12.12</v>
      </c>
      <c r="G3740" s="75">
        <v>6104100</v>
      </c>
      <c r="H3740" s="74">
        <v>42.44</v>
      </c>
      <c r="I3740" s="81">
        <f t="shared" si="290"/>
        <v>3.5016501650165015</v>
      </c>
      <c r="J3740" s="74">
        <f t="shared" si="291"/>
        <v>35.68</v>
      </c>
      <c r="K3740" s="74">
        <f t="shared" si="292"/>
        <v>44.65</v>
      </c>
      <c r="L3740" s="74">
        <f t="shared" si="293"/>
        <v>35.68</v>
      </c>
      <c r="M3740" s="74">
        <f t="shared" si="294"/>
        <v>42.44</v>
      </c>
      <c r="N3740" s="74"/>
    </row>
    <row r="3741" spans="1:14" x14ac:dyDescent="0.25">
      <c r="A3741">
        <v>3726</v>
      </c>
      <c r="B3741" s="225">
        <v>36084</v>
      </c>
      <c r="C3741" s="74">
        <v>9.6199999999999992</v>
      </c>
      <c r="D3741" s="74">
        <v>9.69</v>
      </c>
      <c r="E3741" s="74">
        <v>8.8699999999999992</v>
      </c>
      <c r="F3741" s="74">
        <v>9.31</v>
      </c>
      <c r="G3741" s="75">
        <v>1694600</v>
      </c>
      <c r="H3741" s="74">
        <v>32.590000000000003</v>
      </c>
      <c r="I3741" s="81">
        <f t="shared" si="290"/>
        <v>3.5005370569280347</v>
      </c>
      <c r="J3741" s="74">
        <f t="shared" si="291"/>
        <v>33.68</v>
      </c>
      <c r="K3741" s="74">
        <f t="shared" si="292"/>
        <v>33.92</v>
      </c>
      <c r="L3741" s="74">
        <f t="shared" si="293"/>
        <v>31.05</v>
      </c>
      <c r="M3741" s="74">
        <f t="shared" si="294"/>
        <v>32.590000000000003</v>
      </c>
      <c r="N3741" s="74"/>
    </row>
    <row r="3742" spans="1:14" x14ac:dyDescent="0.25">
      <c r="A3742">
        <v>3727</v>
      </c>
      <c r="B3742" s="225">
        <v>36083</v>
      </c>
      <c r="C3742" s="74">
        <v>8.2799999999999994</v>
      </c>
      <c r="D3742" s="74">
        <v>9.25</v>
      </c>
      <c r="E3742" s="74">
        <v>8.1199999999999992</v>
      </c>
      <c r="F3742" s="74">
        <v>9.06</v>
      </c>
      <c r="G3742" s="75">
        <v>1978100</v>
      </c>
      <c r="H3742" s="74">
        <v>31.72</v>
      </c>
      <c r="I3742" s="81">
        <f t="shared" si="290"/>
        <v>3.5011037527593816</v>
      </c>
      <c r="J3742" s="74">
        <f t="shared" si="291"/>
        <v>28.99</v>
      </c>
      <c r="K3742" s="74">
        <f t="shared" si="292"/>
        <v>32.39</v>
      </c>
      <c r="L3742" s="74">
        <f t="shared" si="293"/>
        <v>28.43</v>
      </c>
      <c r="M3742" s="74">
        <f t="shared" si="294"/>
        <v>31.72</v>
      </c>
      <c r="N3742" s="74"/>
    </row>
    <row r="3743" spans="1:14" x14ac:dyDescent="0.25">
      <c r="A3743">
        <v>3728</v>
      </c>
      <c r="B3743" s="225">
        <v>36082</v>
      </c>
      <c r="C3743" s="74">
        <v>8.44</v>
      </c>
      <c r="D3743" s="74">
        <v>8.7200000000000006</v>
      </c>
      <c r="E3743" s="74">
        <v>8.1199999999999992</v>
      </c>
      <c r="F3743" s="74">
        <v>8.19</v>
      </c>
      <c r="G3743" s="75">
        <v>1035600</v>
      </c>
      <c r="H3743" s="74">
        <v>28.66</v>
      </c>
      <c r="I3743" s="81">
        <f t="shared" si="290"/>
        <v>3.4993894993894998</v>
      </c>
      <c r="J3743" s="74">
        <f t="shared" si="291"/>
        <v>29.53</v>
      </c>
      <c r="K3743" s="74">
        <f t="shared" si="292"/>
        <v>30.51</v>
      </c>
      <c r="L3743" s="74">
        <f t="shared" si="293"/>
        <v>28.42</v>
      </c>
      <c r="M3743" s="74">
        <f t="shared" si="294"/>
        <v>28.66</v>
      </c>
      <c r="N3743" s="74"/>
    </row>
    <row r="3744" spans="1:14" x14ac:dyDescent="0.25">
      <c r="A3744">
        <v>3729</v>
      </c>
      <c r="B3744" s="225">
        <v>36081</v>
      </c>
      <c r="C3744" s="74">
        <v>8.56</v>
      </c>
      <c r="D3744" s="74">
        <v>8.6199999999999992</v>
      </c>
      <c r="E3744" s="74">
        <v>8.25</v>
      </c>
      <c r="F3744" s="74">
        <v>8.41</v>
      </c>
      <c r="G3744" s="75">
        <v>1132900</v>
      </c>
      <c r="H3744" s="74">
        <v>29.42</v>
      </c>
      <c r="I3744" s="81">
        <f t="shared" si="290"/>
        <v>3.498216409036861</v>
      </c>
      <c r="J3744" s="74">
        <f t="shared" si="291"/>
        <v>29.94</v>
      </c>
      <c r="K3744" s="74">
        <f t="shared" si="292"/>
        <v>30.15</v>
      </c>
      <c r="L3744" s="74">
        <f t="shared" si="293"/>
        <v>28.86</v>
      </c>
      <c r="M3744" s="74">
        <f t="shared" si="294"/>
        <v>29.42</v>
      </c>
      <c r="N3744" s="74"/>
    </row>
    <row r="3745" spans="1:14" x14ac:dyDescent="0.25">
      <c r="A3745">
        <v>3730</v>
      </c>
      <c r="B3745" s="225">
        <v>36080</v>
      </c>
      <c r="C3745" s="74">
        <v>9.1199999999999992</v>
      </c>
      <c r="D3745" s="74">
        <v>9.1199999999999992</v>
      </c>
      <c r="E3745" s="74">
        <v>8.5</v>
      </c>
      <c r="F3745" s="74">
        <v>8.56</v>
      </c>
      <c r="G3745" s="75">
        <v>1207700</v>
      </c>
      <c r="H3745" s="74">
        <v>29.97</v>
      </c>
      <c r="I3745" s="81">
        <f t="shared" si="290"/>
        <v>3.5011682242990649</v>
      </c>
      <c r="J3745" s="74">
        <f t="shared" si="291"/>
        <v>31.93</v>
      </c>
      <c r="K3745" s="74">
        <f t="shared" si="292"/>
        <v>31.93</v>
      </c>
      <c r="L3745" s="74">
        <f t="shared" si="293"/>
        <v>29.76</v>
      </c>
      <c r="M3745" s="74">
        <f t="shared" si="294"/>
        <v>29.97</v>
      </c>
      <c r="N3745" s="74"/>
    </row>
    <row r="3746" spans="1:14" x14ac:dyDescent="0.25">
      <c r="A3746">
        <v>3731</v>
      </c>
      <c r="B3746" s="225">
        <v>36077</v>
      </c>
      <c r="C3746" s="74">
        <v>9.6199999999999992</v>
      </c>
      <c r="D3746" s="74">
        <v>9.81</v>
      </c>
      <c r="E3746" s="74">
        <v>8.5</v>
      </c>
      <c r="F3746" s="74">
        <v>8.56</v>
      </c>
      <c r="G3746" s="75">
        <v>1325400</v>
      </c>
      <c r="H3746" s="74">
        <v>29.97</v>
      </c>
      <c r="I3746" s="81">
        <f t="shared" si="290"/>
        <v>3.5011682242990649</v>
      </c>
      <c r="J3746" s="74">
        <f t="shared" si="291"/>
        <v>33.68</v>
      </c>
      <c r="K3746" s="74">
        <f t="shared" si="292"/>
        <v>34.35</v>
      </c>
      <c r="L3746" s="74">
        <f t="shared" si="293"/>
        <v>29.76</v>
      </c>
      <c r="M3746" s="74">
        <f t="shared" si="294"/>
        <v>29.97</v>
      </c>
      <c r="N3746" s="74"/>
    </row>
    <row r="3747" spans="1:14" x14ac:dyDescent="0.25">
      <c r="A3747">
        <v>3732</v>
      </c>
      <c r="B3747" s="225">
        <v>36076</v>
      </c>
      <c r="C3747" s="74">
        <v>8.25</v>
      </c>
      <c r="D3747" s="74">
        <v>9.3699999999999992</v>
      </c>
      <c r="E3747" s="74">
        <v>8.1199999999999992</v>
      </c>
      <c r="F3747" s="74">
        <v>9.31</v>
      </c>
      <c r="G3747" s="75">
        <v>1820100</v>
      </c>
      <c r="H3747" s="74">
        <v>32.590000000000003</v>
      </c>
      <c r="I3747" s="81">
        <f t="shared" si="290"/>
        <v>3.5005370569280347</v>
      </c>
      <c r="J3747" s="74">
        <f t="shared" si="291"/>
        <v>28.88</v>
      </c>
      <c r="K3747" s="74">
        <f t="shared" si="292"/>
        <v>32.799999999999997</v>
      </c>
      <c r="L3747" s="74">
        <f t="shared" si="293"/>
        <v>28.42</v>
      </c>
      <c r="M3747" s="74">
        <f t="shared" si="294"/>
        <v>32.590000000000003</v>
      </c>
      <c r="N3747" s="74"/>
    </row>
    <row r="3748" spans="1:14" x14ac:dyDescent="0.25">
      <c r="A3748">
        <v>3733</v>
      </c>
      <c r="B3748" s="225">
        <v>36075</v>
      </c>
      <c r="C3748" s="74">
        <v>10.62</v>
      </c>
      <c r="D3748" s="74">
        <v>11</v>
      </c>
      <c r="E3748" s="74">
        <v>8.44</v>
      </c>
      <c r="F3748" s="74">
        <v>9.3699999999999992</v>
      </c>
      <c r="G3748" s="75">
        <v>2235300</v>
      </c>
      <c r="H3748" s="74">
        <v>32.81</v>
      </c>
      <c r="I3748" s="81">
        <f t="shared" si="290"/>
        <v>3.501600853788688</v>
      </c>
      <c r="J3748" s="74">
        <f t="shared" si="291"/>
        <v>37.19</v>
      </c>
      <c r="K3748" s="74">
        <f t="shared" si="292"/>
        <v>38.520000000000003</v>
      </c>
      <c r="L3748" s="74">
        <f t="shared" si="293"/>
        <v>29.55</v>
      </c>
      <c r="M3748" s="74">
        <f t="shared" si="294"/>
        <v>32.81</v>
      </c>
      <c r="N3748" s="74"/>
    </row>
    <row r="3749" spans="1:14" x14ac:dyDescent="0.25">
      <c r="A3749">
        <v>3734</v>
      </c>
      <c r="B3749" s="225">
        <v>36074</v>
      </c>
      <c r="C3749" s="74">
        <v>11.87</v>
      </c>
      <c r="D3749" s="74">
        <v>12</v>
      </c>
      <c r="E3749" s="74">
        <v>10.06</v>
      </c>
      <c r="F3749" s="74">
        <v>10.5</v>
      </c>
      <c r="G3749" s="75">
        <v>1378100</v>
      </c>
      <c r="H3749" s="74">
        <v>36.75</v>
      </c>
      <c r="I3749" s="81">
        <f t="shared" si="290"/>
        <v>3.5</v>
      </c>
      <c r="J3749" s="74">
        <f t="shared" si="291"/>
        <v>41.55</v>
      </c>
      <c r="K3749" s="74">
        <f t="shared" si="292"/>
        <v>42</v>
      </c>
      <c r="L3749" s="74">
        <f t="shared" si="293"/>
        <v>35.21</v>
      </c>
      <c r="M3749" s="74">
        <f t="shared" si="294"/>
        <v>36.75</v>
      </c>
      <c r="N3749" s="74"/>
    </row>
    <row r="3750" spans="1:14" x14ac:dyDescent="0.25">
      <c r="A3750">
        <v>3735</v>
      </c>
      <c r="B3750" s="225">
        <v>36073</v>
      </c>
      <c r="C3750" s="74">
        <v>12.5</v>
      </c>
      <c r="D3750" s="74">
        <v>12.5</v>
      </c>
      <c r="E3750" s="74">
        <v>10.69</v>
      </c>
      <c r="F3750" s="74">
        <v>11.31</v>
      </c>
      <c r="G3750" s="75">
        <v>1499400</v>
      </c>
      <c r="H3750" s="74">
        <v>39.590000000000003</v>
      </c>
      <c r="I3750" s="81">
        <f t="shared" si="290"/>
        <v>3.5004420866489832</v>
      </c>
      <c r="J3750" s="74">
        <f t="shared" si="291"/>
        <v>43.76</v>
      </c>
      <c r="K3750" s="74">
        <f t="shared" si="292"/>
        <v>43.76</v>
      </c>
      <c r="L3750" s="74">
        <f t="shared" si="293"/>
        <v>37.42</v>
      </c>
      <c r="M3750" s="74">
        <f t="shared" si="294"/>
        <v>39.590000000000003</v>
      </c>
      <c r="N3750" s="74"/>
    </row>
    <row r="3751" spans="1:14" x14ac:dyDescent="0.25">
      <c r="A3751">
        <v>3736</v>
      </c>
      <c r="B3751" s="225">
        <v>36070</v>
      </c>
      <c r="C3751" s="74">
        <v>13.25</v>
      </c>
      <c r="D3751" s="74">
        <v>13.5</v>
      </c>
      <c r="E3751" s="74">
        <v>12.44</v>
      </c>
      <c r="F3751" s="74">
        <v>12.56</v>
      </c>
      <c r="G3751" s="75">
        <v>746400</v>
      </c>
      <c r="H3751" s="74">
        <v>43.97</v>
      </c>
      <c r="I3751" s="81">
        <f t="shared" si="290"/>
        <v>3.5007961783439487</v>
      </c>
      <c r="J3751" s="74">
        <f t="shared" si="291"/>
        <v>46.39</v>
      </c>
      <c r="K3751" s="74">
        <f t="shared" si="292"/>
        <v>47.26</v>
      </c>
      <c r="L3751" s="74">
        <f t="shared" si="293"/>
        <v>43.55</v>
      </c>
      <c r="M3751" s="74">
        <f t="shared" si="294"/>
        <v>43.97</v>
      </c>
      <c r="N3751" s="74"/>
    </row>
    <row r="3752" spans="1:14" x14ac:dyDescent="0.25">
      <c r="A3752">
        <v>3737</v>
      </c>
      <c r="B3752" s="225">
        <v>36069</v>
      </c>
      <c r="C3752" s="74">
        <v>13.69</v>
      </c>
      <c r="D3752" s="74">
        <v>14.12</v>
      </c>
      <c r="E3752" s="74">
        <v>13</v>
      </c>
      <c r="F3752" s="74">
        <v>13.12</v>
      </c>
      <c r="G3752" s="75">
        <v>855900</v>
      </c>
      <c r="H3752" s="74">
        <v>45.94</v>
      </c>
      <c r="I3752" s="81">
        <f t="shared" si="290"/>
        <v>3.5015243902439024</v>
      </c>
      <c r="J3752" s="74">
        <f t="shared" si="291"/>
        <v>47.94</v>
      </c>
      <c r="K3752" s="74">
        <f t="shared" si="292"/>
        <v>49.44</v>
      </c>
      <c r="L3752" s="74">
        <f t="shared" si="293"/>
        <v>45.52</v>
      </c>
      <c r="M3752" s="74">
        <f t="shared" si="294"/>
        <v>45.94</v>
      </c>
      <c r="N3752" s="74"/>
    </row>
    <row r="3753" spans="1:14" x14ac:dyDescent="0.25">
      <c r="A3753">
        <v>3738</v>
      </c>
      <c r="B3753" s="225">
        <v>36068</v>
      </c>
      <c r="C3753" s="74">
        <v>13.81</v>
      </c>
      <c r="D3753" s="74">
        <v>14.62</v>
      </c>
      <c r="E3753" s="74">
        <v>12.62</v>
      </c>
      <c r="F3753" s="74">
        <v>14.31</v>
      </c>
      <c r="G3753" s="75">
        <v>1499300</v>
      </c>
      <c r="H3753" s="74">
        <v>50.09</v>
      </c>
      <c r="I3753" s="81">
        <f t="shared" si="290"/>
        <v>3.5003494060097835</v>
      </c>
      <c r="J3753" s="74">
        <f t="shared" si="291"/>
        <v>48.34</v>
      </c>
      <c r="K3753" s="74">
        <f t="shared" si="292"/>
        <v>51.18</v>
      </c>
      <c r="L3753" s="74">
        <f t="shared" si="293"/>
        <v>44.17</v>
      </c>
      <c r="M3753" s="74">
        <f t="shared" si="294"/>
        <v>50.09</v>
      </c>
      <c r="N3753" s="74"/>
    </row>
    <row r="3754" spans="1:14" x14ac:dyDescent="0.25">
      <c r="A3754">
        <v>3739</v>
      </c>
      <c r="B3754" s="225">
        <v>36067</v>
      </c>
      <c r="C3754" s="74">
        <v>14.5</v>
      </c>
      <c r="D3754" s="74">
        <v>14.56</v>
      </c>
      <c r="E3754" s="74">
        <v>13.62</v>
      </c>
      <c r="F3754" s="74">
        <v>13.87</v>
      </c>
      <c r="G3754" s="75">
        <v>1010600</v>
      </c>
      <c r="H3754" s="74">
        <v>48.56</v>
      </c>
      <c r="I3754" s="81">
        <f t="shared" si="290"/>
        <v>3.5010814708002886</v>
      </c>
      <c r="J3754" s="74">
        <f t="shared" si="291"/>
        <v>50.77</v>
      </c>
      <c r="K3754" s="74">
        <f t="shared" si="292"/>
        <v>50.98</v>
      </c>
      <c r="L3754" s="74">
        <f t="shared" si="293"/>
        <v>47.68</v>
      </c>
      <c r="M3754" s="74">
        <f t="shared" si="294"/>
        <v>48.56</v>
      </c>
      <c r="N3754" s="74"/>
    </row>
    <row r="3755" spans="1:14" x14ac:dyDescent="0.25">
      <c r="A3755">
        <v>3740</v>
      </c>
      <c r="B3755" s="225">
        <v>36066</v>
      </c>
      <c r="C3755" s="74">
        <v>15.06</v>
      </c>
      <c r="D3755" s="74">
        <v>15.12</v>
      </c>
      <c r="E3755" s="74">
        <v>14.25</v>
      </c>
      <c r="F3755" s="74">
        <v>14.5</v>
      </c>
      <c r="G3755" s="75">
        <v>1299500</v>
      </c>
      <c r="H3755" s="74">
        <v>50.75</v>
      </c>
      <c r="I3755" s="81">
        <f t="shared" si="290"/>
        <v>3.5</v>
      </c>
      <c r="J3755" s="74">
        <f t="shared" si="291"/>
        <v>52.71</v>
      </c>
      <c r="K3755" s="74">
        <f t="shared" si="292"/>
        <v>52.92</v>
      </c>
      <c r="L3755" s="74">
        <f t="shared" si="293"/>
        <v>49.88</v>
      </c>
      <c r="M3755" s="74">
        <f t="shared" si="294"/>
        <v>50.75</v>
      </c>
      <c r="N3755" s="74"/>
    </row>
    <row r="3756" spans="1:14" x14ac:dyDescent="0.25">
      <c r="A3756">
        <v>3741</v>
      </c>
      <c r="B3756" s="225">
        <v>36063</v>
      </c>
      <c r="C3756" s="74">
        <v>13.19</v>
      </c>
      <c r="D3756" s="74">
        <v>15.25</v>
      </c>
      <c r="E3756" s="74">
        <v>13.12</v>
      </c>
      <c r="F3756" s="74">
        <v>14.25</v>
      </c>
      <c r="G3756" s="75">
        <v>3264700</v>
      </c>
      <c r="H3756" s="74">
        <v>49.87</v>
      </c>
      <c r="I3756" s="81">
        <f t="shared" si="290"/>
        <v>3.4996491228070172</v>
      </c>
      <c r="J3756" s="74">
        <f t="shared" si="291"/>
        <v>46.16</v>
      </c>
      <c r="K3756" s="74">
        <f t="shared" si="292"/>
        <v>53.37</v>
      </c>
      <c r="L3756" s="74">
        <f t="shared" si="293"/>
        <v>45.92</v>
      </c>
      <c r="M3756" s="74">
        <f t="shared" si="294"/>
        <v>49.87</v>
      </c>
      <c r="N3756" s="74"/>
    </row>
    <row r="3757" spans="1:14" x14ac:dyDescent="0.25">
      <c r="A3757">
        <v>3742</v>
      </c>
      <c r="B3757" s="225">
        <v>36062</v>
      </c>
      <c r="C3757" s="74">
        <v>14.44</v>
      </c>
      <c r="D3757" s="74">
        <v>14.44</v>
      </c>
      <c r="E3757" s="74">
        <v>13.5</v>
      </c>
      <c r="F3757" s="74">
        <v>13.87</v>
      </c>
      <c r="G3757" s="75">
        <v>1870900</v>
      </c>
      <c r="H3757" s="74">
        <v>48.56</v>
      </c>
      <c r="I3757" s="81">
        <f t="shared" si="290"/>
        <v>3.5010814708002886</v>
      </c>
      <c r="J3757" s="74">
        <f t="shared" si="291"/>
        <v>50.56</v>
      </c>
      <c r="K3757" s="74">
        <f t="shared" si="292"/>
        <v>50.56</v>
      </c>
      <c r="L3757" s="74">
        <f t="shared" si="293"/>
        <v>47.26</v>
      </c>
      <c r="M3757" s="74">
        <f t="shared" si="294"/>
        <v>48.56</v>
      </c>
      <c r="N3757" s="74"/>
    </row>
    <row r="3758" spans="1:14" x14ac:dyDescent="0.25">
      <c r="A3758">
        <v>3743</v>
      </c>
      <c r="B3758" s="225">
        <v>36061</v>
      </c>
      <c r="C3758" s="74">
        <v>16.5</v>
      </c>
      <c r="D3758" s="74">
        <v>16.62</v>
      </c>
      <c r="E3758" s="74">
        <v>14.37</v>
      </c>
      <c r="F3758" s="74">
        <v>14.87</v>
      </c>
      <c r="G3758" s="75">
        <v>6661300</v>
      </c>
      <c r="H3758" s="74">
        <v>52.06</v>
      </c>
      <c r="I3758" s="81">
        <f t="shared" si="290"/>
        <v>3.5010087424344323</v>
      </c>
      <c r="J3758" s="74">
        <f t="shared" si="291"/>
        <v>57.77</v>
      </c>
      <c r="K3758" s="74">
        <f t="shared" si="292"/>
        <v>58.19</v>
      </c>
      <c r="L3758" s="74">
        <f t="shared" si="293"/>
        <v>50.31</v>
      </c>
      <c r="M3758" s="74">
        <f t="shared" si="294"/>
        <v>52.06</v>
      </c>
      <c r="N3758" s="74"/>
    </row>
    <row r="3759" spans="1:14" x14ac:dyDescent="0.25">
      <c r="A3759">
        <v>3744</v>
      </c>
      <c r="B3759" s="225">
        <v>36060</v>
      </c>
      <c r="C3759" s="74">
        <v>11.5</v>
      </c>
      <c r="D3759" s="74">
        <v>15.87</v>
      </c>
      <c r="E3759" s="74">
        <v>11.06</v>
      </c>
      <c r="F3759" s="74">
        <v>15.56</v>
      </c>
      <c r="G3759" s="75">
        <v>8184800</v>
      </c>
      <c r="H3759" s="74">
        <v>54.47</v>
      </c>
      <c r="I3759" s="81">
        <f t="shared" si="290"/>
        <v>3.5006426735218508</v>
      </c>
      <c r="J3759" s="74">
        <f t="shared" si="291"/>
        <v>40.26</v>
      </c>
      <c r="K3759" s="74">
        <f t="shared" si="292"/>
        <v>55.56</v>
      </c>
      <c r="L3759" s="74">
        <f t="shared" si="293"/>
        <v>38.72</v>
      </c>
      <c r="M3759" s="74">
        <f t="shared" si="294"/>
        <v>54.47</v>
      </c>
      <c r="N3759" s="74"/>
    </row>
    <row r="3760" spans="1:14" x14ac:dyDescent="0.25">
      <c r="A3760">
        <v>3745</v>
      </c>
      <c r="B3760" s="225">
        <v>36059</v>
      </c>
      <c r="C3760" s="74">
        <v>11.56</v>
      </c>
      <c r="D3760" s="74">
        <v>11.56</v>
      </c>
      <c r="E3760" s="74">
        <v>10.75</v>
      </c>
      <c r="F3760" s="74">
        <v>11</v>
      </c>
      <c r="G3760" s="75">
        <v>1860400</v>
      </c>
      <c r="H3760" s="74">
        <v>38.5</v>
      </c>
      <c r="I3760" s="81">
        <f t="shared" si="290"/>
        <v>3.5</v>
      </c>
      <c r="J3760" s="74">
        <f t="shared" si="291"/>
        <v>40.46</v>
      </c>
      <c r="K3760" s="74">
        <f t="shared" si="292"/>
        <v>40.46</v>
      </c>
      <c r="L3760" s="74">
        <f t="shared" si="293"/>
        <v>37.630000000000003</v>
      </c>
      <c r="M3760" s="74">
        <f t="shared" si="294"/>
        <v>38.5</v>
      </c>
      <c r="N3760" s="74"/>
    </row>
    <row r="3761" spans="1:14" x14ac:dyDescent="0.25">
      <c r="A3761">
        <v>3746</v>
      </c>
      <c r="B3761" s="225">
        <v>36056</v>
      </c>
      <c r="C3761" s="74">
        <v>12.19</v>
      </c>
      <c r="D3761" s="74">
        <v>12.37</v>
      </c>
      <c r="E3761" s="74">
        <v>11.12</v>
      </c>
      <c r="F3761" s="74">
        <v>11.56</v>
      </c>
      <c r="G3761" s="75">
        <v>1957500</v>
      </c>
      <c r="H3761" s="74">
        <v>40.47</v>
      </c>
      <c r="I3761" s="81">
        <f t="shared" si="290"/>
        <v>3.5008650519031139</v>
      </c>
      <c r="J3761" s="74">
        <f t="shared" si="291"/>
        <v>42.68</v>
      </c>
      <c r="K3761" s="74">
        <f t="shared" si="292"/>
        <v>43.31</v>
      </c>
      <c r="L3761" s="74">
        <f t="shared" si="293"/>
        <v>38.93</v>
      </c>
      <c r="M3761" s="74">
        <f t="shared" si="294"/>
        <v>40.47</v>
      </c>
      <c r="N3761" s="74"/>
    </row>
    <row r="3762" spans="1:14" x14ac:dyDescent="0.25">
      <c r="A3762">
        <v>3747</v>
      </c>
      <c r="B3762" s="225">
        <v>36055</v>
      </c>
      <c r="C3762" s="74">
        <v>11.94</v>
      </c>
      <c r="D3762" s="74">
        <v>12.37</v>
      </c>
      <c r="E3762" s="74">
        <v>11.62</v>
      </c>
      <c r="F3762" s="74">
        <v>11.81</v>
      </c>
      <c r="G3762" s="75">
        <v>1669900</v>
      </c>
      <c r="H3762" s="74">
        <v>41.34</v>
      </c>
      <c r="I3762" s="81">
        <f t="shared" si="290"/>
        <v>3.5004233700254024</v>
      </c>
      <c r="J3762" s="74">
        <f t="shared" si="291"/>
        <v>41.8</v>
      </c>
      <c r="K3762" s="74">
        <f t="shared" si="292"/>
        <v>43.3</v>
      </c>
      <c r="L3762" s="74">
        <f t="shared" si="293"/>
        <v>40.67</v>
      </c>
      <c r="M3762" s="74">
        <f t="shared" si="294"/>
        <v>41.34</v>
      </c>
      <c r="N3762" s="74"/>
    </row>
    <row r="3763" spans="1:14" x14ac:dyDescent="0.25">
      <c r="A3763">
        <v>3748</v>
      </c>
      <c r="B3763" s="225">
        <v>36054</v>
      </c>
      <c r="C3763" s="74">
        <v>13.5</v>
      </c>
      <c r="D3763" s="74">
        <v>13.62</v>
      </c>
      <c r="E3763" s="74">
        <v>12</v>
      </c>
      <c r="F3763" s="74">
        <v>12.37</v>
      </c>
      <c r="G3763" s="75">
        <v>4249100</v>
      </c>
      <c r="H3763" s="74">
        <v>43.31</v>
      </c>
      <c r="I3763" s="81">
        <f t="shared" si="290"/>
        <v>3.5012126111560229</v>
      </c>
      <c r="J3763" s="74">
        <f t="shared" si="291"/>
        <v>47.27</v>
      </c>
      <c r="K3763" s="74">
        <f t="shared" si="292"/>
        <v>47.69</v>
      </c>
      <c r="L3763" s="74">
        <f t="shared" si="293"/>
        <v>42.01</v>
      </c>
      <c r="M3763" s="74">
        <f t="shared" si="294"/>
        <v>43.31</v>
      </c>
      <c r="N3763" s="74"/>
    </row>
    <row r="3764" spans="1:14" x14ac:dyDescent="0.25">
      <c r="A3764">
        <v>3749</v>
      </c>
      <c r="B3764" s="225">
        <v>36053</v>
      </c>
      <c r="C3764" s="74">
        <v>13.37</v>
      </c>
      <c r="D3764" s="74">
        <v>14</v>
      </c>
      <c r="E3764" s="74">
        <v>12.75</v>
      </c>
      <c r="F3764" s="74">
        <v>13</v>
      </c>
      <c r="G3764" s="75">
        <v>2152300</v>
      </c>
      <c r="H3764" s="74">
        <v>45.5</v>
      </c>
      <c r="I3764" s="81">
        <f t="shared" si="290"/>
        <v>3.5</v>
      </c>
      <c r="J3764" s="74">
        <f t="shared" si="291"/>
        <v>46.8</v>
      </c>
      <c r="K3764" s="74">
        <f t="shared" si="292"/>
        <v>49</v>
      </c>
      <c r="L3764" s="74">
        <f t="shared" si="293"/>
        <v>44.63</v>
      </c>
      <c r="M3764" s="74">
        <f t="shared" si="294"/>
        <v>45.5</v>
      </c>
      <c r="N3764" s="74"/>
    </row>
    <row r="3765" spans="1:14" x14ac:dyDescent="0.25">
      <c r="A3765">
        <v>3750</v>
      </c>
      <c r="B3765" s="225">
        <v>36052</v>
      </c>
      <c r="C3765" s="74">
        <v>12.62</v>
      </c>
      <c r="D3765" s="74">
        <v>14.37</v>
      </c>
      <c r="E3765" s="74">
        <v>12.25</v>
      </c>
      <c r="F3765" s="74">
        <v>13.19</v>
      </c>
      <c r="G3765" s="75">
        <v>5163300</v>
      </c>
      <c r="H3765" s="74">
        <v>46.16</v>
      </c>
      <c r="I3765" s="81">
        <f t="shared" si="290"/>
        <v>3.4996209249431387</v>
      </c>
      <c r="J3765" s="74">
        <f t="shared" si="291"/>
        <v>44.17</v>
      </c>
      <c r="K3765" s="74">
        <f t="shared" si="292"/>
        <v>50.29</v>
      </c>
      <c r="L3765" s="74">
        <f t="shared" si="293"/>
        <v>42.87</v>
      </c>
      <c r="M3765" s="74">
        <f t="shared" si="294"/>
        <v>46.16</v>
      </c>
      <c r="N3765" s="74"/>
    </row>
    <row r="3766" spans="1:14" x14ac:dyDescent="0.25">
      <c r="A3766">
        <v>3751</v>
      </c>
      <c r="B3766" s="225">
        <v>36049</v>
      </c>
      <c r="C3766" s="74">
        <v>16.75</v>
      </c>
      <c r="D3766" s="74">
        <v>17.37</v>
      </c>
      <c r="E3766" s="74">
        <v>15.12</v>
      </c>
      <c r="F3766" s="74">
        <v>15.94</v>
      </c>
      <c r="G3766" s="75">
        <v>2044000</v>
      </c>
      <c r="H3766" s="74">
        <v>55.78</v>
      </c>
      <c r="I3766" s="81">
        <f t="shared" si="290"/>
        <v>3.4993726474278546</v>
      </c>
      <c r="J3766" s="74">
        <f t="shared" si="291"/>
        <v>58.61</v>
      </c>
      <c r="K3766" s="74">
        <f t="shared" si="292"/>
        <v>60.78</v>
      </c>
      <c r="L3766" s="74">
        <f t="shared" si="293"/>
        <v>52.91</v>
      </c>
      <c r="M3766" s="74">
        <f t="shared" si="294"/>
        <v>55.78</v>
      </c>
      <c r="N3766" s="74"/>
    </row>
    <row r="3767" spans="1:14" x14ac:dyDescent="0.25">
      <c r="A3767">
        <v>3752</v>
      </c>
      <c r="B3767" s="225">
        <v>36048</v>
      </c>
      <c r="C3767" s="74">
        <v>16.690000000000001</v>
      </c>
      <c r="D3767" s="74">
        <v>18</v>
      </c>
      <c r="E3767" s="74">
        <v>15.87</v>
      </c>
      <c r="F3767" s="74">
        <v>16.309999999999999</v>
      </c>
      <c r="G3767" s="75">
        <v>4053600</v>
      </c>
      <c r="H3767" s="74">
        <v>57.09</v>
      </c>
      <c r="I3767" s="81">
        <f t="shared" si="290"/>
        <v>3.500306560392398</v>
      </c>
      <c r="J3767" s="74">
        <f t="shared" si="291"/>
        <v>58.42</v>
      </c>
      <c r="K3767" s="74">
        <f t="shared" si="292"/>
        <v>63.01</v>
      </c>
      <c r="L3767" s="74">
        <f t="shared" si="293"/>
        <v>55.55</v>
      </c>
      <c r="M3767" s="74">
        <f t="shared" si="294"/>
        <v>57.09</v>
      </c>
      <c r="N3767" s="74"/>
    </row>
    <row r="3768" spans="1:14" x14ac:dyDescent="0.25">
      <c r="A3768">
        <v>3753</v>
      </c>
      <c r="B3768" s="225">
        <v>36047</v>
      </c>
      <c r="C3768" s="74">
        <v>27.75</v>
      </c>
      <c r="D3768" s="74">
        <v>29.12</v>
      </c>
      <c r="E3768" s="74">
        <v>18.37</v>
      </c>
      <c r="F3768" s="74">
        <v>19.75</v>
      </c>
      <c r="G3768" s="75">
        <v>9751700</v>
      </c>
      <c r="H3768" s="74">
        <v>69.12</v>
      </c>
      <c r="I3768" s="81">
        <f t="shared" si="290"/>
        <v>3.4997468354430383</v>
      </c>
      <c r="J3768" s="74">
        <f t="shared" si="291"/>
        <v>97.12</v>
      </c>
      <c r="K3768" s="74">
        <f t="shared" si="292"/>
        <v>101.91</v>
      </c>
      <c r="L3768" s="74">
        <f t="shared" si="293"/>
        <v>64.290000000000006</v>
      </c>
      <c r="M3768" s="74">
        <f t="shared" si="294"/>
        <v>69.12</v>
      </c>
      <c r="N3768" s="74"/>
    </row>
    <row r="3769" spans="1:14" x14ac:dyDescent="0.25">
      <c r="A3769">
        <v>3754</v>
      </c>
      <c r="B3769" s="225">
        <v>36046</v>
      </c>
      <c r="C3769" s="74">
        <v>27.12</v>
      </c>
      <c r="D3769" s="74">
        <v>28.5</v>
      </c>
      <c r="E3769" s="74">
        <v>26.62</v>
      </c>
      <c r="F3769" s="74">
        <v>28.28</v>
      </c>
      <c r="G3769" s="75">
        <v>1150700</v>
      </c>
      <c r="H3769" s="74">
        <v>98.98</v>
      </c>
      <c r="I3769" s="81">
        <f t="shared" si="290"/>
        <v>3.5</v>
      </c>
      <c r="J3769" s="74">
        <f t="shared" si="291"/>
        <v>94.92</v>
      </c>
      <c r="K3769" s="74">
        <f t="shared" si="292"/>
        <v>99.75</v>
      </c>
      <c r="L3769" s="74">
        <f t="shared" si="293"/>
        <v>93.17</v>
      </c>
      <c r="M3769" s="74">
        <f t="shared" si="294"/>
        <v>98.98</v>
      </c>
      <c r="N3769" s="74"/>
    </row>
    <row r="3770" spans="1:14" x14ac:dyDescent="0.25">
      <c r="A3770">
        <v>3755</v>
      </c>
      <c r="B3770" s="225">
        <v>36042</v>
      </c>
      <c r="C3770" s="74">
        <v>27.62</v>
      </c>
      <c r="D3770" s="74">
        <v>28</v>
      </c>
      <c r="E3770" s="74">
        <v>24.12</v>
      </c>
      <c r="F3770" s="74">
        <v>25</v>
      </c>
      <c r="G3770" s="75">
        <v>1346900</v>
      </c>
      <c r="H3770" s="74">
        <v>87.5</v>
      </c>
      <c r="I3770" s="81">
        <f t="shared" si="290"/>
        <v>3.5</v>
      </c>
      <c r="J3770" s="74">
        <f t="shared" si="291"/>
        <v>96.67</v>
      </c>
      <c r="K3770" s="74">
        <f t="shared" si="292"/>
        <v>98</v>
      </c>
      <c r="L3770" s="74">
        <f t="shared" si="293"/>
        <v>84.42</v>
      </c>
      <c r="M3770" s="74">
        <f t="shared" si="294"/>
        <v>87.5</v>
      </c>
      <c r="N3770" s="74"/>
    </row>
    <row r="3771" spans="1:14" x14ac:dyDescent="0.25">
      <c r="A3771">
        <v>3756</v>
      </c>
      <c r="B3771" s="225">
        <v>36041</v>
      </c>
      <c r="C3771" s="74">
        <v>26.75</v>
      </c>
      <c r="D3771" s="74">
        <v>30.5</v>
      </c>
      <c r="E3771" s="74">
        <v>25.87</v>
      </c>
      <c r="F3771" s="74">
        <v>26.19</v>
      </c>
      <c r="G3771" s="75">
        <v>1434500</v>
      </c>
      <c r="H3771" s="74">
        <v>91.65</v>
      </c>
      <c r="I3771" s="81">
        <f t="shared" si="290"/>
        <v>3.4994272623138603</v>
      </c>
      <c r="J3771" s="74">
        <f t="shared" si="291"/>
        <v>93.61</v>
      </c>
      <c r="K3771" s="74">
        <f t="shared" si="292"/>
        <v>106.73</v>
      </c>
      <c r="L3771" s="74">
        <f t="shared" si="293"/>
        <v>90.53</v>
      </c>
      <c r="M3771" s="74">
        <f t="shared" si="294"/>
        <v>91.65</v>
      </c>
      <c r="N3771" s="74"/>
    </row>
    <row r="3772" spans="1:14" x14ac:dyDescent="0.25">
      <c r="A3772">
        <v>3757</v>
      </c>
      <c r="B3772" s="225">
        <v>36040</v>
      </c>
      <c r="C3772" s="74">
        <v>31.62</v>
      </c>
      <c r="D3772" s="74">
        <v>31.62</v>
      </c>
      <c r="E3772" s="74">
        <v>27.37</v>
      </c>
      <c r="F3772" s="74">
        <v>28.47</v>
      </c>
      <c r="G3772" s="75">
        <v>3128400</v>
      </c>
      <c r="H3772" s="74">
        <v>99.64</v>
      </c>
      <c r="I3772" s="81">
        <f t="shared" si="290"/>
        <v>3.4998243765367056</v>
      </c>
      <c r="J3772" s="74">
        <f t="shared" si="291"/>
        <v>110.66</v>
      </c>
      <c r="K3772" s="74">
        <f t="shared" si="292"/>
        <v>110.66</v>
      </c>
      <c r="L3772" s="74">
        <f t="shared" si="293"/>
        <v>95.79</v>
      </c>
      <c r="M3772" s="74">
        <f t="shared" si="294"/>
        <v>99.64</v>
      </c>
      <c r="N3772" s="74"/>
    </row>
    <row r="3773" spans="1:14" x14ac:dyDescent="0.25">
      <c r="A3773">
        <v>3758</v>
      </c>
      <c r="B3773" s="225">
        <v>36039</v>
      </c>
      <c r="C3773" s="74">
        <v>29.37</v>
      </c>
      <c r="D3773" s="74">
        <v>34</v>
      </c>
      <c r="E3773" s="74">
        <v>27.5</v>
      </c>
      <c r="F3773" s="74">
        <v>33.619999999999997</v>
      </c>
      <c r="G3773" s="75">
        <v>1557000</v>
      </c>
      <c r="H3773" s="74">
        <v>117.69</v>
      </c>
      <c r="I3773" s="81">
        <f t="shared" si="290"/>
        <v>3.5005948839976209</v>
      </c>
      <c r="J3773" s="74">
        <f t="shared" si="291"/>
        <v>102.81</v>
      </c>
      <c r="K3773" s="74">
        <f t="shared" si="292"/>
        <v>119.02</v>
      </c>
      <c r="L3773" s="74">
        <f t="shared" si="293"/>
        <v>96.27</v>
      </c>
      <c r="M3773" s="74">
        <f t="shared" si="294"/>
        <v>117.69</v>
      </c>
      <c r="N3773" s="74"/>
    </row>
    <row r="3774" spans="1:14" x14ac:dyDescent="0.25">
      <c r="A3774">
        <v>3759</v>
      </c>
      <c r="B3774" s="225">
        <v>36038</v>
      </c>
      <c r="C3774" s="74">
        <v>36.119999999999997</v>
      </c>
      <c r="D3774" s="74">
        <v>36.369999999999997</v>
      </c>
      <c r="E3774" s="74">
        <v>27.25</v>
      </c>
      <c r="F3774" s="74">
        <v>28.12</v>
      </c>
      <c r="G3774" s="75">
        <v>1360300</v>
      </c>
      <c r="H3774" s="74">
        <v>98.44</v>
      </c>
      <c r="I3774" s="81">
        <f t="shared" si="290"/>
        <v>3.5007112375533427</v>
      </c>
      <c r="J3774" s="74">
        <f t="shared" si="291"/>
        <v>126.45</v>
      </c>
      <c r="K3774" s="74">
        <f t="shared" si="292"/>
        <v>127.32</v>
      </c>
      <c r="L3774" s="74">
        <f t="shared" si="293"/>
        <v>95.39</v>
      </c>
      <c r="M3774" s="74">
        <f t="shared" si="294"/>
        <v>98.44</v>
      </c>
      <c r="N3774" s="74"/>
    </row>
    <row r="3775" spans="1:14" x14ac:dyDescent="0.25">
      <c r="A3775">
        <v>3760</v>
      </c>
      <c r="B3775" s="225">
        <v>36035</v>
      </c>
      <c r="C3775" s="74">
        <v>38.25</v>
      </c>
      <c r="D3775" s="74">
        <v>38.950000000000003</v>
      </c>
      <c r="E3775" s="74">
        <v>33.5</v>
      </c>
      <c r="F3775" s="74">
        <v>35.31</v>
      </c>
      <c r="G3775" s="75">
        <v>3750000</v>
      </c>
      <c r="H3775" s="74">
        <v>123.59</v>
      </c>
      <c r="I3775" s="81">
        <f t="shared" si="290"/>
        <v>3.5001416029453409</v>
      </c>
      <c r="J3775" s="74">
        <f t="shared" si="291"/>
        <v>133.88</v>
      </c>
      <c r="K3775" s="74">
        <f t="shared" si="292"/>
        <v>136.33000000000001</v>
      </c>
      <c r="L3775" s="74">
        <f t="shared" si="293"/>
        <v>117.25</v>
      </c>
      <c r="M3775" s="74">
        <f t="shared" si="294"/>
        <v>123.59</v>
      </c>
      <c r="N3775" s="74"/>
    </row>
    <row r="3776" spans="1:14" x14ac:dyDescent="0.25">
      <c r="A3776">
        <v>3761</v>
      </c>
      <c r="B3776" s="225">
        <v>36034</v>
      </c>
      <c r="C3776" s="74">
        <v>33.44</v>
      </c>
      <c r="D3776" s="74">
        <v>33.5</v>
      </c>
      <c r="E3776" s="74">
        <v>28.75</v>
      </c>
      <c r="F3776" s="74">
        <v>30.81</v>
      </c>
      <c r="G3776" s="75">
        <v>1558200</v>
      </c>
      <c r="H3776" s="74">
        <v>107.84</v>
      </c>
      <c r="I3776" s="81">
        <f t="shared" si="290"/>
        <v>3.5001622849724119</v>
      </c>
      <c r="J3776" s="74">
        <f t="shared" si="291"/>
        <v>117.05</v>
      </c>
      <c r="K3776" s="74">
        <f t="shared" si="292"/>
        <v>117.26</v>
      </c>
      <c r="L3776" s="74">
        <f t="shared" si="293"/>
        <v>100.63</v>
      </c>
      <c r="M3776" s="74">
        <f t="shared" si="294"/>
        <v>107.84</v>
      </c>
      <c r="N3776" s="74"/>
    </row>
    <row r="3777" spans="1:14" x14ac:dyDescent="0.25">
      <c r="A3777">
        <v>3762</v>
      </c>
      <c r="B3777" s="225">
        <v>36033</v>
      </c>
      <c r="C3777" s="74">
        <v>33</v>
      </c>
      <c r="D3777" s="74">
        <v>35.119999999999997</v>
      </c>
      <c r="E3777" s="74">
        <v>32.75</v>
      </c>
      <c r="F3777" s="74">
        <v>34.25</v>
      </c>
      <c r="G3777" s="75">
        <v>1279400</v>
      </c>
      <c r="H3777" s="74">
        <v>119.87</v>
      </c>
      <c r="I3777" s="81">
        <f t="shared" si="290"/>
        <v>3.4998540145985402</v>
      </c>
      <c r="J3777" s="74">
        <f t="shared" si="291"/>
        <v>115.5</v>
      </c>
      <c r="K3777" s="74">
        <f t="shared" si="292"/>
        <v>122.91</v>
      </c>
      <c r="L3777" s="74">
        <f t="shared" si="293"/>
        <v>114.62</v>
      </c>
      <c r="M3777" s="74">
        <f t="shared" si="294"/>
        <v>119.87</v>
      </c>
      <c r="N3777" s="74"/>
    </row>
    <row r="3778" spans="1:14" x14ac:dyDescent="0.25">
      <c r="A3778">
        <v>3763</v>
      </c>
      <c r="B3778" s="225">
        <v>36032</v>
      </c>
      <c r="C3778" s="74">
        <v>37.369999999999997</v>
      </c>
      <c r="D3778" s="74">
        <v>38.25</v>
      </c>
      <c r="E3778" s="74">
        <v>33</v>
      </c>
      <c r="F3778" s="74">
        <v>34.119999999999997</v>
      </c>
      <c r="G3778" s="75">
        <v>2827600</v>
      </c>
      <c r="H3778" s="74">
        <v>119.44</v>
      </c>
      <c r="I3778" s="81">
        <f t="shared" si="290"/>
        <v>3.5005861664712778</v>
      </c>
      <c r="J3778" s="74">
        <f t="shared" si="291"/>
        <v>130.82</v>
      </c>
      <c r="K3778" s="74">
        <f t="shared" si="292"/>
        <v>133.9</v>
      </c>
      <c r="L3778" s="74">
        <f t="shared" si="293"/>
        <v>115.52</v>
      </c>
      <c r="M3778" s="74">
        <f t="shared" si="294"/>
        <v>119.44</v>
      </c>
      <c r="N3778" s="74"/>
    </row>
    <row r="3779" spans="1:14" x14ac:dyDescent="0.25">
      <c r="A3779">
        <v>3764</v>
      </c>
      <c r="B3779" s="225">
        <v>36031</v>
      </c>
      <c r="C3779" s="74">
        <v>36.619999999999997</v>
      </c>
      <c r="D3779" s="74">
        <v>37.869999999999997</v>
      </c>
      <c r="E3779" s="74">
        <v>34.44</v>
      </c>
      <c r="F3779" s="74">
        <v>36.119999999999997</v>
      </c>
      <c r="G3779" s="75">
        <v>4022500</v>
      </c>
      <c r="H3779" s="74">
        <v>126.44</v>
      </c>
      <c r="I3779" s="81">
        <f t="shared" si="290"/>
        <v>3.5005537098560358</v>
      </c>
      <c r="J3779" s="74">
        <f t="shared" si="291"/>
        <v>128.19</v>
      </c>
      <c r="K3779" s="74">
        <f t="shared" si="292"/>
        <v>132.57</v>
      </c>
      <c r="L3779" s="74">
        <f t="shared" si="293"/>
        <v>120.56</v>
      </c>
      <c r="M3779" s="74">
        <f t="shared" si="294"/>
        <v>126.44</v>
      </c>
      <c r="N3779" s="74"/>
    </row>
    <row r="3780" spans="1:14" x14ac:dyDescent="0.25">
      <c r="A3780">
        <v>3765</v>
      </c>
      <c r="B3780" s="225">
        <v>36028</v>
      </c>
      <c r="C3780" s="74">
        <v>56.12</v>
      </c>
      <c r="D3780" s="74">
        <v>56.5</v>
      </c>
      <c r="E3780" s="74">
        <v>26.25</v>
      </c>
      <c r="F3780" s="74">
        <v>31.25</v>
      </c>
      <c r="G3780" s="75">
        <v>8421200</v>
      </c>
      <c r="H3780" s="74">
        <v>109.37</v>
      </c>
      <c r="I3780" s="81">
        <f t="shared" si="290"/>
        <v>3.4998400000000003</v>
      </c>
      <c r="J3780" s="74">
        <f t="shared" si="291"/>
        <v>196.41</v>
      </c>
      <c r="K3780" s="74">
        <f t="shared" si="292"/>
        <v>197.74</v>
      </c>
      <c r="L3780" s="74">
        <f t="shared" si="293"/>
        <v>91.87</v>
      </c>
      <c r="M3780" s="74">
        <f t="shared" si="294"/>
        <v>109.37</v>
      </c>
      <c r="N3780" s="74"/>
    </row>
    <row r="3781" spans="1:14" x14ac:dyDescent="0.25">
      <c r="A3781">
        <v>3766</v>
      </c>
      <c r="B3781" s="225">
        <v>36027</v>
      </c>
      <c r="C3781" s="74">
        <v>58.12</v>
      </c>
      <c r="D3781" s="74">
        <v>58.25</v>
      </c>
      <c r="E3781" s="74">
        <v>56.37</v>
      </c>
      <c r="F3781" s="74">
        <v>56.78</v>
      </c>
      <c r="G3781" s="75">
        <v>636500</v>
      </c>
      <c r="H3781" s="74">
        <v>198.73</v>
      </c>
      <c r="I3781" s="81">
        <f t="shared" si="290"/>
        <v>3.4999999999999996</v>
      </c>
      <c r="J3781" s="74">
        <f t="shared" si="291"/>
        <v>203.42</v>
      </c>
      <c r="K3781" s="74">
        <f t="shared" si="292"/>
        <v>203.88</v>
      </c>
      <c r="L3781" s="74">
        <f t="shared" si="293"/>
        <v>197.3</v>
      </c>
      <c r="M3781" s="74">
        <f t="shared" si="294"/>
        <v>198.73</v>
      </c>
      <c r="N3781" s="74"/>
    </row>
    <row r="3782" spans="1:14" x14ac:dyDescent="0.25">
      <c r="A3782">
        <v>3767</v>
      </c>
      <c r="B3782" s="225">
        <v>36026</v>
      </c>
      <c r="C3782" s="74">
        <v>58.62</v>
      </c>
      <c r="D3782" s="74">
        <v>59.25</v>
      </c>
      <c r="E3782" s="74">
        <v>58</v>
      </c>
      <c r="F3782" s="74">
        <v>58.44</v>
      </c>
      <c r="G3782" s="75">
        <v>1546200</v>
      </c>
      <c r="H3782" s="74">
        <v>204.53</v>
      </c>
      <c r="I3782" s="81">
        <f t="shared" si="290"/>
        <v>3.4998288843258045</v>
      </c>
      <c r="J3782" s="74">
        <f t="shared" si="291"/>
        <v>205.16</v>
      </c>
      <c r="K3782" s="74">
        <f t="shared" si="292"/>
        <v>207.36</v>
      </c>
      <c r="L3782" s="74">
        <f t="shared" si="293"/>
        <v>202.99</v>
      </c>
      <c r="M3782" s="74">
        <f t="shared" si="294"/>
        <v>204.53</v>
      </c>
      <c r="N3782" s="74"/>
    </row>
    <row r="3783" spans="1:14" x14ac:dyDescent="0.25">
      <c r="A3783">
        <v>3768</v>
      </c>
      <c r="B3783" s="225">
        <v>36025</v>
      </c>
      <c r="C3783" s="74">
        <v>56.62</v>
      </c>
      <c r="D3783" s="74">
        <v>58.37</v>
      </c>
      <c r="E3783" s="74">
        <v>56.37</v>
      </c>
      <c r="F3783" s="74">
        <v>58.31</v>
      </c>
      <c r="G3783" s="75">
        <v>1102400</v>
      </c>
      <c r="H3783" s="74">
        <v>204.09</v>
      </c>
      <c r="I3783" s="81">
        <f t="shared" si="290"/>
        <v>3.5000857485851484</v>
      </c>
      <c r="J3783" s="74">
        <f t="shared" si="291"/>
        <v>198.17</v>
      </c>
      <c r="K3783" s="74">
        <f t="shared" si="292"/>
        <v>204.3</v>
      </c>
      <c r="L3783" s="74">
        <f t="shared" si="293"/>
        <v>197.3</v>
      </c>
      <c r="M3783" s="74">
        <f t="shared" si="294"/>
        <v>204.09</v>
      </c>
      <c r="N3783" s="74"/>
    </row>
    <row r="3784" spans="1:14" x14ac:dyDescent="0.25">
      <c r="A3784">
        <v>3769</v>
      </c>
      <c r="B3784" s="225">
        <v>36024</v>
      </c>
      <c r="C3784" s="74">
        <v>55.75</v>
      </c>
      <c r="D3784" s="74">
        <v>56.25</v>
      </c>
      <c r="E3784" s="74">
        <v>52.5</v>
      </c>
      <c r="F3784" s="74">
        <v>56.12</v>
      </c>
      <c r="G3784" s="75">
        <v>2584700</v>
      </c>
      <c r="H3784" s="74">
        <v>196.43</v>
      </c>
      <c r="I3784" s="81">
        <f t="shared" si="290"/>
        <v>3.5001781895937278</v>
      </c>
      <c r="J3784" s="74">
        <f t="shared" si="291"/>
        <v>195.13</v>
      </c>
      <c r="K3784" s="74">
        <f t="shared" si="292"/>
        <v>196.89</v>
      </c>
      <c r="L3784" s="74">
        <f t="shared" si="293"/>
        <v>183.76</v>
      </c>
      <c r="M3784" s="74">
        <f t="shared" si="294"/>
        <v>196.43</v>
      </c>
      <c r="N3784" s="74"/>
    </row>
    <row r="3785" spans="1:14" x14ac:dyDescent="0.25">
      <c r="A3785">
        <v>3770</v>
      </c>
      <c r="B3785" s="225">
        <v>36021</v>
      </c>
      <c r="C3785" s="74">
        <v>60.37</v>
      </c>
      <c r="D3785" s="74">
        <v>61</v>
      </c>
      <c r="E3785" s="74">
        <v>51.25</v>
      </c>
      <c r="F3785" s="74">
        <v>54.12</v>
      </c>
      <c r="G3785" s="75">
        <v>6976200</v>
      </c>
      <c r="H3785" s="74">
        <v>189.43</v>
      </c>
      <c r="I3785" s="81">
        <f t="shared" si="290"/>
        <v>3.5001847745750188</v>
      </c>
      <c r="J3785" s="74">
        <f t="shared" si="291"/>
        <v>211.31</v>
      </c>
      <c r="K3785" s="74">
        <f t="shared" si="292"/>
        <v>213.51</v>
      </c>
      <c r="L3785" s="74">
        <f t="shared" si="293"/>
        <v>179.38</v>
      </c>
      <c r="M3785" s="74">
        <f t="shared" si="294"/>
        <v>189.43</v>
      </c>
      <c r="N3785" s="74"/>
    </row>
    <row r="3786" spans="1:14" x14ac:dyDescent="0.25">
      <c r="A3786">
        <v>3771</v>
      </c>
      <c r="B3786" s="225">
        <v>36020</v>
      </c>
      <c r="C3786" s="74">
        <v>71.25</v>
      </c>
      <c r="D3786" s="74">
        <v>73.12</v>
      </c>
      <c r="E3786" s="74">
        <v>70.94</v>
      </c>
      <c r="F3786" s="74">
        <v>71.19</v>
      </c>
      <c r="G3786" s="75">
        <v>232300</v>
      </c>
      <c r="H3786" s="74">
        <v>249.15</v>
      </c>
      <c r="I3786" s="81">
        <f t="shared" si="290"/>
        <v>3.4997892962494732</v>
      </c>
      <c r="J3786" s="74">
        <f t="shared" si="291"/>
        <v>249.36</v>
      </c>
      <c r="K3786" s="74">
        <f t="shared" si="292"/>
        <v>255.9</v>
      </c>
      <c r="L3786" s="74">
        <f t="shared" si="293"/>
        <v>248.28</v>
      </c>
      <c r="M3786" s="74">
        <f t="shared" si="294"/>
        <v>249.15</v>
      </c>
      <c r="N3786" s="74"/>
    </row>
    <row r="3787" spans="1:14" x14ac:dyDescent="0.25">
      <c r="A3787">
        <v>3772</v>
      </c>
      <c r="B3787" s="225">
        <v>36019</v>
      </c>
      <c r="C3787" s="74">
        <v>73.12</v>
      </c>
      <c r="D3787" s="74">
        <v>74.87</v>
      </c>
      <c r="E3787" s="74">
        <v>70.66</v>
      </c>
      <c r="F3787" s="74">
        <v>71.25</v>
      </c>
      <c r="G3787" s="75">
        <v>216200</v>
      </c>
      <c r="H3787" s="74">
        <v>249.37</v>
      </c>
      <c r="I3787" s="81">
        <f t="shared" si="290"/>
        <v>3.4999298245614034</v>
      </c>
      <c r="J3787" s="74">
        <f t="shared" si="291"/>
        <v>255.91</v>
      </c>
      <c r="K3787" s="74">
        <f t="shared" si="292"/>
        <v>262.04000000000002</v>
      </c>
      <c r="L3787" s="74">
        <f t="shared" si="293"/>
        <v>247.31</v>
      </c>
      <c r="M3787" s="74">
        <f t="shared" si="294"/>
        <v>249.37</v>
      </c>
      <c r="N3787" s="74"/>
    </row>
    <row r="3788" spans="1:14" x14ac:dyDescent="0.25">
      <c r="A3788">
        <v>3773</v>
      </c>
      <c r="B3788" s="225">
        <v>36018</v>
      </c>
      <c r="C3788" s="74">
        <v>70.25</v>
      </c>
      <c r="D3788" s="74">
        <v>74</v>
      </c>
      <c r="E3788" s="74">
        <v>69.87</v>
      </c>
      <c r="F3788" s="74">
        <v>72.87</v>
      </c>
      <c r="G3788" s="75">
        <v>401500</v>
      </c>
      <c r="H3788" s="74">
        <v>255.06</v>
      </c>
      <c r="I3788" s="81">
        <f t="shared" si="290"/>
        <v>3.5002058460271717</v>
      </c>
      <c r="J3788" s="74">
        <f t="shared" si="291"/>
        <v>245.89</v>
      </c>
      <c r="K3788" s="74">
        <f t="shared" si="292"/>
        <v>259.02</v>
      </c>
      <c r="L3788" s="74">
        <f t="shared" si="293"/>
        <v>244.56</v>
      </c>
      <c r="M3788" s="74">
        <f t="shared" si="294"/>
        <v>255.06</v>
      </c>
      <c r="N3788" s="74"/>
    </row>
    <row r="3789" spans="1:14" x14ac:dyDescent="0.25">
      <c r="A3789">
        <v>3774</v>
      </c>
      <c r="B3789" s="225">
        <v>36017</v>
      </c>
      <c r="C3789" s="74">
        <v>75</v>
      </c>
      <c r="D3789" s="74">
        <v>75.75</v>
      </c>
      <c r="E3789" s="74">
        <v>71.06</v>
      </c>
      <c r="F3789" s="74">
        <v>72.19</v>
      </c>
      <c r="G3789" s="75">
        <v>430700</v>
      </c>
      <c r="H3789" s="74">
        <v>252.65</v>
      </c>
      <c r="I3789" s="81">
        <f t="shared" si="290"/>
        <v>3.4997922149882257</v>
      </c>
      <c r="J3789" s="74">
        <f t="shared" si="291"/>
        <v>262.48</v>
      </c>
      <c r="K3789" s="74">
        <f t="shared" si="292"/>
        <v>265.11</v>
      </c>
      <c r="L3789" s="74">
        <f t="shared" si="293"/>
        <v>248.7</v>
      </c>
      <c r="M3789" s="74">
        <f t="shared" si="294"/>
        <v>252.65</v>
      </c>
      <c r="N3789" s="74"/>
    </row>
    <row r="3790" spans="1:14" x14ac:dyDescent="0.25">
      <c r="A3790">
        <v>3775</v>
      </c>
      <c r="B3790" s="225">
        <v>36014</v>
      </c>
      <c r="C3790" s="74">
        <v>72.87</v>
      </c>
      <c r="D3790" s="74">
        <v>75.87</v>
      </c>
      <c r="E3790" s="74">
        <v>72.31</v>
      </c>
      <c r="F3790" s="74">
        <v>75.69</v>
      </c>
      <c r="G3790" s="75">
        <v>386400</v>
      </c>
      <c r="H3790" s="74">
        <v>264.89999999999998</v>
      </c>
      <c r="I3790" s="81">
        <f t="shared" si="290"/>
        <v>3.4998018232263175</v>
      </c>
      <c r="J3790" s="74">
        <f t="shared" si="291"/>
        <v>255.03</v>
      </c>
      <c r="K3790" s="74">
        <f t="shared" si="292"/>
        <v>265.52999999999997</v>
      </c>
      <c r="L3790" s="74">
        <f t="shared" si="293"/>
        <v>253.07</v>
      </c>
      <c r="M3790" s="74">
        <f t="shared" si="294"/>
        <v>264.89999999999998</v>
      </c>
      <c r="N3790" s="74"/>
    </row>
    <row r="3791" spans="1:14" x14ac:dyDescent="0.25">
      <c r="A3791">
        <v>3776</v>
      </c>
      <c r="B3791" s="225">
        <v>36013</v>
      </c>
      <c r="C3791" s="74">
        <v>68.62</v>
      </c>
      <c r="D3791" s="74">
        <v>73.44</v>
      </c>
      <c r="E3791" s="74">
        <v>68.5</v>
      </c>
      <c r="F3791" s="74">
        <v>72.12</v>
      </c>
      <c r="G3791" s="75">
        <v>606500</v>
      </c>
      <c r="H3791" s="74">
        <v>252.43</v>
      </c>
      <c r="I3791" s="81">
        <f t="shared" si="290"/>
        <v>3.5001386577925677</v>
      </c>
      <c r="J3791" s="74">
        <f t="shared" si="291"/>
        <v>240.18</v>
      </c>
      <c r="K3791" s="74">
        <f t="shared" si="292"/>
        <v>257.05</v>
      </c>
      <c r="L3791" s="74">
        <f t="shared" si="293"/>
        <v>239.76</v>
      </c>
      <c r="M3791" s="74">
        <f t="shared" si="294"/>
        <v>252.43</v>
      </c>
      <c r="N3791" s="74"/>
    </row>
    <row r="3792" spans="1:14" x14ac:dyDescent="0.25">
      <c r="A3792">
        <v>3777</v>
      </c>
      <c r="B3792" s="225">
        <v>36012</v>
      </c>
      <c r="C3792" s="74">
        <v>72.87</v>
      </c>
      <c r="D3792" s="74">
        <v>73.25</v>
      </c>
      <c r="E3792" s="74">
        <v>66.75</v>
      </c>
      <c r="F3792" s="74">
        <v>69.47</v>
      </c>
      <c r="G3792" s="75">
        <v>576100</v>
      </c>
      <c r="H3792" s="74">
        <v>243.14</v>
      </c>
      <c r="I3792" s="81">
        <f t="shared" si="290"/>
        <v>3.4999280264862529</v>
      </c>
      <c r="J3792" s="74">
        <f t="shared" si="291"/>
        <v>255.04</v>
      </c>
      <c r="K3792" s="74">
        <f t="shared" si="292"/>
        <v>256.37</v>
      </c>
      <c r="L3792" s="74">
        <f t="shared" si="293"/>
        <v>233.62</v>
      </c>
      <c r="M3792" s="74">
        <f t="shared" si="294"/>
        <v>243.14</v>
      </c>
      <c r="N3792" s="74"/>
    </row>
    <row r="3793" spans="1:14" x14ac:dyDescent="0.25">
      <c r="A3793">
        <v>3778</v>
      </c>
      <c r="B3793" s="225">
        <v>36011</v>
      </c>
      <c r="C3793" s="74">
        <v>74.75</v>
      </c>
      <c r="D3793" s="74">
        <v>75.62</v>
      </c>
      <c r="E3793" s="74">
        <v>69.31</v>
      </c>
      <c r="F3793" s="74">
        <v>71.44</v>
      </c>
      <c r="G3793" s="75">
        <v>837800</v>
      </c>
      <c r="H3793" s="74">
        <v>250.03</v>
      </c>
      <c r="I3793" s="81">
        <f t="shared" ref="I3793:I3856" si="295">H3793/F3793</f>
        <v>3.4998600223964167</v>
      </c>
      <c r="J3793" s="74">
        <f t="shared" ref="J3793:J3856" si="296">ROUND($I3793*C3793,2)</f>
        <v>261.61</v>
      </c>
      <c r="K3793" s="74">
        <f t="shared" ref="K3793:K3856" si="297">ROUND($I3793*D3793,2)</f>
        <v>264.66000000000003</v>
      </c>
      <c r="L3793" s="74">
        <f t="shared" ref="L3793:L3856" si="298">ROUND($I3793*E3793,2)</f>
        <v>242.58</v>
      </c>
      <c r="M3793" s="74">
        <f t="shared" ref="M3793:M3856" si="299">ROUND($I3793*F3793,2)</f>
        <v>250.03</v>
      </c>
      <c r="N3793" s="74"/>
    </row>
    <row r="3794" spans="1:14" x14ac:dyDescent="0.25">
      <c r="A3794">
        <v>3779</v>
      </c>
      <c r="B3794" s="225">
        <v>36010</v>
      </c>
      <c r="C3794" s="74">
        <v>74.25</v>
      </c>
      <c r="D3794" s="74">
        <v>74.5</v>
      </c>
      <c r="E3794" s="74">
        <v>71.69</v>
      </c>
      <c r="F3794" s="74">
        <v>73.5</v>
      </c>
      <c r="G3794" s="75">
        <v>875100</v>
      </c>
      <c r="H3794" s="74">
        <v>257.25</v>
      </c>
      <c r="I3794" s="81">
        <f t="shared" si="295"/>
        <v>3.5</v>
      </c>
      <c r="J3794" s="74">
        <f t="shared" si="296"/>
        <v>259.88</v>
      </c>
      <c r="K3794" s="74">
        <f t="shared" si="297"/>
        <v>260.75</v>
      </c>
      <c r="L3794" s="74">
        <f t="shared" si="298"/>
        <v>250.92</v>
      </c>
      <c r="M3794" s="74">
        <f t="shared" si="299"/>
        <v>257.25</v>
      </c>
      <c r="N3794" s="74"/>
    </row>
    <row r="3795" spans="1:14" x14ac:dyDescent="0.25">
      <c r="A3795">
        <v>3780</v>
      </c>
      <c r="B3795" s="225">
        <v>36007</v>
      </c>
      <c r="C3795" s="74">
        <v>77.25</v>
      </c>
      <c r="D3795" s="74">
        <v>77.37</v>
      </c>
      <c r="E3795" s="74">
        <v>73.5</v>
      </c>
      <c r="F3795" s="74">
        <v>74.06</v>
      </c>
      <c r="G3795" s="75">
        <v>1486000</v>
      </c>
      <c r="H3795" s="74">
        <v>259.20999999999998</v>
      </c>
      <c r="I3795" s="81">
        <f t="shared" si="295"/>
        <v>3.4999999999999996</v>
      </c>
      <c r="J3795" s="74">
        <f t="shared" si="296"/>
        <v>270.38</v>
      </c>
      <c r="K3795" s="74">
        <f t="shared" si="297"/>
        <v>270.8</v>
      </c>
      <c r="L3795" s="74">
        <f t="shared" si="298"/>
        <v>257.25</v>
      </c>
      <c r="M3795" s="74">
        <f t="shared" si="299"/>
        <v>259.20999999999998</v>
      </c>
      <c r="N3795" s="74"/>
    </row>
    <row r="3796" spans="1:14" x14ac:dyDescent="0.25">
      <c r="A3796">
        <v>3781</v>
      </c>
      <c r="B3796" s="225">
        <v>36006</v>
      </c>
      <c r="C3796" s="74">
        <v>80.12</v>
      </c>
      <c r="D3796" s="74">
        <v>80.12</v>
      </c>
      <c r="E3796" s="74">
        <v>74.75</v>
      </c>
      <c r="F3796" s="74">
        <v>79.37</v>
      </c>
      <c r="G3796" s="75">
        <v>2057500</v>
      </c>
      <c r="H3796" s="74">
        <v>277.81</v>
      </c>
      <c r="I3796" s="81">
        <f t="shared" si="295"/>
        <v>3.5001889882827264</v>
      </c>
      <c r="J3796" s="74">
        <f t="shared" si="296"/>
        <v>280.44</v>
      </c>
      <c r="K3796" s="74">
        <f t="shared" si="297"/>
        <v>280.44</v>
      </c>
      <c r="L3796" s="74">
        <f t="shared" si="298"/>
        <v>261.64</v>
      </c>
      <c r="M3796" s="74">
        <f t="shared" si="299"/>
        <v>277.81</v>
      </c>
      <c r="N3796" s="74"/>
    </row>
    <row r="3797" spans="1:14" x14ac:dyDescent="0.25">
      <c r="A3797">
        <v>3782</v>
      </c>
      <c r="B3797" s="225">
        <v>36005</v>
      </c>
      <c r="C3797" s="74">
        <v>84.12</v>
      </c>
      <c r="D3797" s="74">
        <v>85</v>
      </c>
      <c r="E3797" s="74">
        <v>79.87</v>
      </c>
      <c r="F3797" s="74">
        <v>80.44</v>
      </c>
      <c r="G3797" s="75">
        <v>894300</v>
      </c>
      <c r="H3797" s="74">
        <v>281.52999999999997</v>
      </c>
      <c r="I3797" s="81">
        <f t="shared" si="295"/>
        <v>3.4998756837394329</v>
      </c>
      <c r="J3797" s="74">
        <f t="shared" si="296"/>
        <v>294.41000000000003</v>
      </c>
      <c r="K3797" s="74">
        <f t="shared" si="297"/>
        <v>297.49</v>
      </c>
      <c r="L3797" s="74">
        <f t="shared" si="298"/>
        <v>279.54000000000002</v>
      </c>
      <c r="M3797" s="74">
        <f t="shared" si="299"/>
        <v>281.52999999999997</v>
      </c>
      <c r="N3797" s="74"/>
    </row>
    <row r="3798" spans="1:14" x14ac:dyDescent="0.25">
      <c r="A3798">
        <v>3783</v>
      </c>
      <c r="B3798" s="225">
        <v>36004</v>
      </c>
      <c r="C3798" s="74">
        <v>84</v>
      </c>
      <c r="D3798" s="74">
        <v>86.44</v>
      </c>
      <c r="E3798" s="74">
        <v>82.25</v>
      </c>
      <c r="F3798" s="74">
        <v>83.5</v>
      </c>
      <c r="G3798" s="75">
        <v>520800</v>
      </c>
      <c r="H3798" s="74">
        <v>292.25</v>
      </c>
      <c r="I3798" s="81">
        <f t="shared" si="295"/>
        <v>3.5</v>
      </c>
      <c r="J3798" s="74">
        <f t="shared" si="296"/>
        <v>294</v>
      </c>
      <c r="K3798" s="74">
        <f t="shared" si="297"/>
        <v>302.54000000000002</v>
      </c>
      <c r="L3798" s="74">
        <f t="shared" si="298"/>
        <v>287.88</v>
      </c>
      <c r="M3798" s="74">
        <f t="shared" si="299"/>
        <v>292.25</v>
      </c>
      <c r="N3798" s="74"/>
    </row>
    <row r="3799" spans="1:14" x14ac:dyDescent="0.25">
      <c r="A3799">
        <v>3784</v>
      </c>
      <c r="B3799" s="225">
        <v>36003</v>
      </c>
      <c r="C3799" s="74">
        <v>82.5</v>
      </c>
      <c r="D3799" s="74">
        <v>85</v>
      </c>
      <c r="E3799" s="74">
        <v>81.75</v>
      </c>
      <c r="F3799" s="74">
        <v>84.62</v>
      </c>
      <c r="G3799" s="75">
        <v>707500</v>
      </c>
      <c r="H3799" s="74">
        <v>296.18</v>
      </c>
      <c r="I3799" s="81">
        <f t="shared" si="295"/>
        <v>3.5001181753722523</v>
      </c>
      <c r="J3799" s="74">
        <f t="shared" si="296"/>
        <v>288.76</v>
      </c>
      <c r="K3799" s="74">
        <f t="shared" si="297"/>
        <v>297.51</v>
      </c>
      <c r="L3799" s="74">
        <f t="shared" si="298"/>
        <v>286.13</v>
      </c>
      <c r="M3799" s="74">
        <f t="shared" si="299"/>
        <v>296.18</v>
      </c>
      <c r="N3799" s="74"/>
    </row>
    <row r="3800" spans="1:14" x14ac:dyDescent="0.25">
      <c r="A3800">
        <v>3785</v>
      </c>
      <c r="B3800" s="225">
        <v>36000</v>
      </c>
      <c r="C3800" s="74">
        <v>86.37</v>
      </c>
      <c r="D3800" s="74">
        <v>87.37</v>
      </c>
      <c r="E3800" s="74">
        <v>80.75</v>
      </c>
      <c r="F3800" s="74">
        <v>83.06</v>
      </c>
      <c r="G3800" s="75">
        <v>611100</v>
      </c>
      <c r="H3800" s="74">
        <v>290.70999999999998</v>
      </c>
      <c r="I3800" s="81">
        <f t="shared" si="295"/>
        <v>3.4999999999999996</v>
      </c>
      <c r="J3800" s="74">
        <f t="shared" si="296"/>
        <v>302.3</v>
      </c>
      <c r="K3800" s="74">
        <f t="shared" si="297"/>
        <v>305.8</v>
      </c>
      <c r="L3800" s="74">
        <f t="shared" si="298"/>
        <v>282.63</v>
      </c>
      <c r="M3800" s="74">
        <f t="shared" si="299"/>
        <v>290.70999999999998</v>
      </c>
      <c r="N3800" s="74"/>
    </row>
    <row r="3801" spans="1:14" x14ac:dyDescent="0.25">
      <c r="A3801">
        <v>3786</v>
      </c>
      <c r="B3801" s="225">
        <v>35999</v>
      </c>
      <c r="C3801" s="74">
        <v>87.87</v>
      </c>
      <c r="D3801" s="74">
        <v>89.81</v>
      </c>
      <c r="E3801" s="74">
        <v>84.75</v>
      </c>
      <c r="F3801" s="74">
        <v>85.69</v>
      </c>
      <c r="G3801" s="75">
        <v>663800</v>
      </c>
      <c r="H3801" s="74">
        <v>299.89999999999998</v>
      </c>
      <c r="I3801" s="81">
        <f t="shared" si="295"/>
        <v>3.4998249504026138</v>
      </c>
      <c r="J3801" s="74">
        <f t="shared" si="296"/>
        <v>307.52999999999997</v>
      </c>
      <c r="K3801" s="74">
        <f t="shared" si="297"/>
        <v>314.32</v>
      </c>
      <c r="L3801" s="74">
        <f t="shared" si="298"/>
        <v>296.61</v>
      </c>
      <c r="M3801" s="74">
        <f t="shared" si="299"/>
        <v>299.89999999999998</v>
      </c>
      <c r="N3801" s="74"/>
    </row>
    <row r="3802" spans="1:14" x14ac:dyDescent="0.25">
      <c r="A3802">
        <v>3787</v>
      </c>
      <c r="B3802" s="225">
        <v>35998</v>
      </c>
      <c r="C3802" s="74">
        <v>87.25</v>
      </c>
      <c r="D3802" s="74">
        <v>88.5</v>
      </c>
      <c r="E3802" s="74">
        <v>85.37</v>
      </c>
      <c r="F3802" s="74">
        <v>88.31</v>
      </c>
      <c r="G3802" s="75">
        <v>715500</v>
      </c>
      <c r="H3802" s="74">
        <v>309.08999999999997</v>
      </c>
      <c r="I3802" s="81">
        <f t="shared" si="295"/>
        <v>3.5000566187294755</v>
      </c>
      <c r="J3802" s="74">
        <f t="shared" si="296"/>
        <v>305.38</v>
      </c>
      <c r="K3802" s="74">
        <f t="shared" si="297"/>
        <v>309.76</v>
      </c>
      <c r="L3802" s="74">
        <f t="shared" si="298"/>
        <v>298.8</v>
      </c>
      <c r="M3802" s="74">
        <f t="shared" si="299"/>
        <v>309.08999999999997</v>
      </c>
      <c r="N3802" s="74"/>
    </row>
    <row r="3803" spans="1:14" x14ac:dyDescent="0.25">
      <c r="A3803">
        <v>3788</v>
      </c>
      <c r="B3803" s="225">
        <v>35997</v>
      </c>
      <c r="C3803" s="74">
        <v>89.25</v>
      </c>
      <c r="D3803" s="74">
        <v>92.37</v>
      </c>
      <c r="E3803" s="74">
        <v>87.5</v>
      </c>
      <c r="F3803" s="74">
        <v>87.94</v>
      </c>
      <c r="G3803" s="75">
        <v>784000</v>
      </c>
      <c r="H3803" s="74">
        <v>307.77999999999997</v>
      </c>
      <c r="I3803" s="81">
        <f t="shared" si="295"/>
        <v>3.4998862861041617</v>
      </c>
      <c r="J3803" s="74">
        <f t="shared" si="296"/>
        <v>312.36</v>
      </c>
      <c r="K3803" s="74">
        <f t="shared" si="297"/>
        <v>323.27999999999997</v>
      </c>
      <c r="L3803" s="74">
        <f t="shared" si="298"/>
        <v>306.24</v>
      </c>
      <c r="M3803" s="74">
        <f t="shared" si="299"/>
        <v>307.77999999999997</v>
      </c>
      <c r="N3803" s="74"/>
    </row>
    <row r="3804" spans="1:14" x14ac:dyDescent="0.25">
      <c r="A3804">
        <v>3789</v>
      </c>
      <c r="B3804" s="225">
        <v>35996</v>
      </c>
      <c r="C3804" s="74">
        <v>86.37</v>
      </c>
      <c r="D3804" s="74">
        <v>88.81</v>
      </c>
      <c r="E3804" s="74">
        <v>86.19</v>
      </c>
      <c r="F3804" s="74">
        <v>88.62</v>
      </c>
      <c r="G3804" s="75">
        <v>449400</v>
      </c>
      <c r="H3804" s="74">
        <v>310.18</v>
      </c>
      <c r="I3804" s="81">
        <f t="shared" si="295"/>
        <v>3.5001128413450688</v>
      </c>
      <c r="J3804" s="74">
        <f t="shared" si="296"/>
        <v>302.3</v>
      </c>
      <c r="K3804" s="74">
        <f t="shared" si="297"/>
        <v>310.85000000000002</v>
      </c>
      <c r="L3804" s="74">
        <f t="shared" si="298"/>
        <v>301.67</v>
      </c>
      <c r="M3804" s="74">
        <f t="shared" si="299"/>
        <v>310.18</v>
      </c>
      <c r="N3804" s="74"/>
    </row>
    <row r="3805" spans="1:14" x14ac:dyDescent="0.25">
      <c r="A3805">
        <v>3790</v>
      </c>
      <c r="B3805" s="225">
        <v>35993</v>
      </c>
      <c r="C3805" s="74">
        <v>85</v>
      </c>
      <c r="D3805" s="74">
        <v>86.31</v>
      </c>
      <c r="E3805" s="74">
        <v>83.5</v>
      </c>
      <c r="F3805" s="74">
        <v>85.94</v>
      </c>
      <c r="G3805" s="75">
        <v>561000</v>
      </c>
      <c r="H3805" s="74">
        <v>300.77999999999997</v>
      </c>
      <c r="I3805" s="81">
        <f t="shared" si="295"/>
        <v>3.4998836397486617</v>
      </c>
      <c r="J3805" s="74">
        <f t="shared" si="296"/>
        <v>297.49</v>
      </c>
      <c r="K3805" s="74">
        <f t="shared" si="297"/>
        <v>302.07</v>
      </c>
      <c r="L3805" s="74">
        <f t="shared" si="298"/>
        <v>292.24</v>
      </c>
      <c r="M3805" s="74">
        <f t="shared" si="299"/>
        <v>300.77999999999997</v>
      </c>
      <c r="N3805" s="74"/>
    </row>
    <row r="3806" spans="1:14" x14ac:dyDescent="0.25">
      <c r="A3806">
        <v>3791</v>
      </c>
      <c r="B3806" s="225">
        <v>35992</v>
      </c>
      <c r="C3806" s="74">
        <v>80</v>
      </c>
      <c r="D3806" s="74">
        <v>84.19</v>
      </c>
      <c r="E3806" s="74">
        <v>79.75</v>
      </c>
      <c r="F3806" s="74">
        <v>84</v>
      </c>
      <c r="G3806" s="75">
        <v>961900</v>
      </c>
      <c r="H3806" s="74">
        <v>294</v>
      </c>
      <c r="I3806" s="81">
        <f t="shared" si="295"/>
        <v>3.5</v>
      </c>
      <c r="J3806" s="74">
        <f t="shared" si="296"/>
        <v>280</v>
      </c>
      <c r="K3806" s="74">
        <f t="shared" si="297"/>
        <v>294.67</v>
      </c>
      <c r="L3806" s="74">
        <f t="shared" si="298"/>
        <v>279.13</v>
      </c>
      <c r="M3806" s="74">
        <f t="shared" si="299"/>
        <v>294</v>
      </c>
      <c r="N3806" s="74"/>
    </row>
    <row r="3807" spans="1:14" x14ac:dyDescent="0.25">
      <c r="A3807">
        <v>3792</v>
      </c>
      <c r="B3807" s="225">
        <v>35991</v>
      </c>
      <c r="C3807" s="74">
        <v>74.5</v>
      </c>
      <c r="D3807" s="74">
        <v>77.5</v>
      </c>
      <c r="E3807" s="74">
        <v>74.5</v>
      </c>
      <c r="F3807" s="74">
        <v>77.25</v>
      </c>
      <c r="G3807" s="75">
        <v>435100</v>
      </c>
      <c r="H3807" s="74">
        <v>270.37</v>
      </c>
      <c r="I3807" s="81">
        <f t="shared" si="295"/>
        <v>3.4999352750809063</v>
      </c>
      <c r="J3807" s="74">
        <f t="shared" si="296"/>
        <v>260.75</v>
      </c>
      <c r="K3807" s="74">
        <f t="shared" si="297"/>
        <v>271.24</v>
      </c>
      <c r="L3807" s="74">
        <f t="shared" si="298"/>
        <v>260.75</v>
      </c>
      <c r="M3807" s="74">
        <f t="shared" si="299"/>
        <v>270.37</v>
      </c>
      <c r="N3807" s="74"/>
    </row>
    <row r="3808" spans="1:14" x14ac:dyDescent="0.25">
      <c r="A3808">
        <v>3793</v>
      </c>
      <c r="B3808" s="225">
        <v>35990</v>
      </c>
      <c r="C3808" s="74">
        <v>74.62</v>
      </c>
      <c r="D3808" s="74">
        <v>75</v>
      </c>
      <c r="E3808" s="74">
        <v>73.75</v>
      </c>
      <c r="F3808" s="74">
        <v>73.87</v>
      </c>
      <c r="G3808" s="75">
        <v>207800</v>
      </c>
      <c r="H3808" s="74">
        <v>258.56</v>
      </c>
      <c r="I3808" s="81">
        <f t="shared" si="295"/>
        <v>3.5002030594287259</v>
      </c>
      <c r="J3808" s="74">
        <f t="shared" si="296"/>
        <v>261.19</v>
      </c>
      <c r="K3808" s="74">
        <f t="shared" si="297"/>
        <v>262.52</v>
      </c>
      <c r="L3808" s="74">
        <f t="shared" si="298"/>
        <v>258.14</v>
      </c>
      <c r="M3808" s="74">
        <f t="shared" si="299"/>
        <v>258.56</v>
      </c>
      <c r="N3808" s="74"/>
    </row>
    <row r="3809" spans="1:14" x14ac:dyDescent="0.25">
      <c r="A3809">
        <v>3794</v>
      </c>
      <c r="B3809" s="225">
        <v>35989</v>
      </c>
      <c r="C3809" s="74">
        <v>73.5</v>
      </c>
      <c r="D3809" s="74">
        <v>74.62</v>
      </c>
      <c r="E3809" s="74">
        <v>73.12</v>
      </c>
      <c r="F3809" s="74">
        <v>74.62</v>
      </c>
      <c r="G3809" s="75">
        <v>216000</v>
      </c>
      <c r="H3809" s="74">
        <v>261.18</v>
      </c>
      <c r="I3809" s="81">
        <f t="shared" si="295"/>
        <v>3.5001340123291342</v>
      </c>
      <c r="J3809" s="74">
        <f t="shared" si="296"/>
        <v>257.26</v>
      </c>
      <c r="K3809" s="74">
        <f t="shared" si="297"/>
        <v>261.18</v>
      </c>
      <c r="L3809" s="74">
        <f t="shared" si="298"/>
        <v>255.93</v>
      </c>
      <c r="M3809" s="74">
        <f t="shared" si="299"/>
        <v>261.18</v>
      </c>
      <c r="N3809" s="74"/>
    </row>
    <row r="3810" spans="1:14" x14ac:dyDescent="0.25">
      <c r="A3810">
        <v>3795</v>
      </c>
      <c r="B3810" s="225">
        <v>35986</v>
      </c>
      <c r="C3810" s="74">
        <v>74.62</v>
      </c>
      <c r="D3810" s="74">
        <v>74.62</v>
      </c>
      <c r="E3810" s="74">
        <v>71.87</v>
      </c>
      <c r="F3810" s="74">
        <v>73.12</v>
      </c>
      <c r="G3810" s="75">
        <v>243400</v>
      </c>
      <c r="H3810" s="74">
        <v>255.93</v>
      </c>
      <c r="I3810" s="81">
        <f t="shared" si="295"/>
        <v>3.500136761487965</v>
      </c>
      <c r="J3810" s="74">
        <f t="shared" si="296"/>
        <v>261.18</v>
      </c>
      <c r="K3810" s="74">
        <f t="shared" si="297"/>
        <v>261.18</v>
      </c>
      <c r="L3810" s="74">
        <f t="shared" si="298"/>
        <v>251.55</v>
      </c>
      <c r="M3810" s="74">
        <f t="shared" si="299"/>
        <v>255.93</v>
      </c>
      <c r="N3810" s="74"/>
    </row>
    <row r="3811" spans="1:14" x14ac:dyDescent="0.25">
      <c r="A3811">
        <v>3796</v>
      </c>
      <c r="B3811" s="225">
        <v>35985</v>
      </c>
      <c r="C3811" s="74">
        <v>74</v>
      </c>
      <c r="D3811" s="74">
        <v>75.12</v>
      </c>
      <c r="E3811" s="74">
        <v>73.75</v>
      </c>
      <c r="F3811" s="74">
        <v>74.5</v>
      </c>
      <c r="G3811" s="75">
        <v>236300</v>
      </c>
      <c r="H3811" s="74">
        <v>260.75</v>
      </c>
      <c r="I3811" s="81">
        <f t="shared" si="295"/>
        <v>3.5</v>
      </c>
      <c r="J3811" s="74">
        <f t="shared" si="296"/>
        <v>259</v>
      </c>
      <c r="K3811" s="74">
        <f t="shared" si="297"/>
        <v>262.92</v>
      </c>
      <c r="L3811" s="74">
        <f t="shared" si="298"/>
        <v>258.13</v>
      </c>
      <c r="M3811" s="74">
        <f t="shared" si="299"/>
        <v>260.75</v>
      </c>
      <c r="N3811" s="74"/>
    </row>
    <row r="3812" spans="1:14" x14ac:dyDescent="0.25">
      <c r="A3812">
        <v>3797</v>
      </c>
      <c r="B3812" s="225">
        <v>35984</v>
      </c>
      <c r="C3812" s="74">
        <v>72.25</v>
      </c>
      <c r="D3812" s="74">
        <v>74</v>
      </c>
      <c r="E3812" s="74">
        <v>72.12</v>
      </c>
      <c r="F3812" s="74">
        <v>73.69</v>
      </c>
      <c r="G3812" s="75">
        <v>373000</v>
      </c>
      <c r="H3812" s="74">
        <v>257.89999999999998</v>
      </c>
      <c r="I3812" s="81">
        <f t="shared" si="295"/>
        <v>3.4997964445650696</v>
      </c>
      <c r="J3812" s="74">
        <f t="shared" si="296"/>
        <v>252.86</v>
      </c>
      <c r="K3812" s="74">
        <f t="shared" si="297"/>
        <v>258.98</v>
      </c>
      <c r="L3812" s="74">
        <f t="shared" si="298"/>
        <v>252.41</v>
      </c>
      <c r="M3812" s="74">
        <f t="shared" si="299"/>
        <v>257.89999999999998</v>
      </c>
      <c r="N3812" s="74"/>
    </row>
    <row r="3813" spans="1:14" x14ac:dyDescent="0.25">
      <c r="A3813">
        <v>3798</v>
      </c>
      <c r="B3813" s="225">
        <v>35983</v>
      </c>
      <c r="C3813" s="74">
        <v>71</v>
      </c>
      <c r="D3813" s="74">
        <v>72.62</v>
      </c>
      <c r="E3813" s="74">
        <v>70.81</v>
      </c>
      <c r="F3813" s="74">
        <v>72.5</v>
      </c>
      <c r="G3813" s="75">
        <v>338900</v>
      </c>
      <c r="H3813" s="74">
        <v>253.75</v>
      </c>
      <c r="I3813" s="81">
        <f t="shared" si="295"/>
        <v>3.5</v>
      </c>
      <c r="J3813" s="74">
        <f t="shared" si="296"/>
        <v>248.5</v>
      </c>
      <c r="K3813" s="74">
        <f t="shared" si="297"/>
        <v>254.17</v>
      </c>
      <c r="L3813" s="74">
        <f t="shared" si="298"/>
        <v>247.84</v>
      </c>
      <c r="M3813" s="74">
        <f t="shared" si="299"/>
        <v>253.75</v>
      </c>
      <c r="N3813" s="74"/>
    </row>
    <row r="3814" spans="1:14" x14ac:dyDescent="0.25">
      <c r="A3814">
        <v>3799</v>
      </c>
      <c r="B3814" s="225">
        <v>35982</v>
      </c>
      <c r="C3814" s="74">
        <v>70.5</v>
      </c>
      <c r="D3814" s="74">
        <v>70.81</v>
      </c>
      <c r="E3814" s="74">
        <v>69.5</v>
      </c>
      <c r="F3814" s="74">
        <v>70.75</v>
      </c>
      <c r="G3814" s="75">
        <v>316100</v>
      </c>
      <c r="H3814" s="74">
        <v>247.62</v>
      </c>
      <c r="I3814" s="81">
        <f t="shared" si="295"/>
        <v>3.4999293286219082</v>
      </c>
      <c r="J3814" s="74">
        <f t="shared" si="296"/>
        <v>246.75</v>
      </c>
      <c r="K3814" s="74">
        <f t="shared" si="297"/>
        <v>247.83</v>
      </c>
      <c r="L3814" s="74">
        <f t="shared" si="298"/>
        <v>243.25</v>
      </c>
      <c r="M3814" s="74">
        <f t="shared" si="299"/>
        <v>247.62</v>
      </c>
      <c r="N3814" s="74"/>
    </row>
    <row r="3815" spans="1:14" x14ac:dyDescent="0.25">
      <c r="A3815">
        <v>3800</v>
      </c>
      <c r="B3815" s="225">
        <v>35978</v>
      </c>
      <c r="C3815" s="74">
        <v>71.25</v>
      </c>
      <c r="D3815" s="74">
        <v>71.75</v>
      </c>
      <c r="E3815" s="74">
        <v>69.75</v>
      </c>
      <c r="F3815" s="74">
        <v>70.12</v>
      </c>
      <c r="G3815" s="75">
        <v>219400</v>
      </c>
      <c r="H3815" s="74">
        <v>245.43</v>
      </c>
      <c r="I3815" s="81">
        <f t="shared" si="295"/>
        <v>3.5001426126640043</v>
      </c>
      <c r="J3815" s="74">
        <f t="shared" si="296"/>
        <v>249.39</v>
      </c>
      <c r="K3815" s="74">
        <f t="shared" si="297"/>
        <v>251.14</v>
      </c>
      <c r="L3815" s="74">
        <f t="shared" si="298"/>
        <v>244.13</v>
      </c>
      <c r="M3815" s="74">
        <f t="shared" si="299"/>
        <v>245.43</v>
      </c>
      <c r="N3815" s="74"/>
    </row>
    <row r="3816" spans="1:14" x14ac:dyDescent="0.25">
      <c r="A3816">
        <v>3801</v>
      </c>
      <c r="B3816" s="225">
        <v>35977</v>
      </c>
      <c r="C3816" s="74">
        <v>69.5</v>
      </c>
      <c r="D3816" s="74">
        <v>71.87</v>
      </c>
      <c r="E3816" s="74">
        <v>68.87</v>
      </c>
      <c r="F3816" s="74">
        <v>71.56</v>
      </c>
      <c r="G3816" s="75">
        <v>396900</v>
      </c>
      <c r="H3816" s="74">
        <v>250.46</v>
      </c>
      <c r="I3816" s="81">
        <f t="shared" si="295"/>
        <v>3.5</v>
      </c>
      <c r="J3816" s="74">
        <f t="shared" si="296"/>
        <v>243.25</v>
      </c>
      <c r="K3816" s="74">
        <f t="shared" si="297"/>
        <v>251.55</v>
      </c>
      <c r="L3816" s="74">
        <f t="shared" si="298"/>
        <v>241.05</v>
      </c>
      <c r="M3816" s="74">
        <f t="shared" si="299"/>
        <v>250.46</v>
      </c>
      <c r="N3816" s="74"/>
    </row>
    <row r="3817" spans="1:14" x14ac:dyDescent="0.25">
      <c r="A3817">
        <v>3802</v>
      </c>
      <c r="B3817" s="225">
        <v>35976</v>
      </c>
      <c r="C3817" s="74">
        <v>71.25</v>
      </c>
      <c r="D3817" s="74">
        <v>71.25</v>
      </c>
      <c r="E3817" s="74">
        <v>69.25</v>
      </c>
      <c r="F3817" s="74">
        <v>69.62</v>
      </c>
      <c r="G3817" s="75">
        <v>505000</v>
      </c>
      <c r="H3817" s="74">
        <v>243.68</v>
      </c>
      <c r="I3817" s="81">
        <f t="shared" si="295"/>
        <v>3.500143636885952</v>
      </c>
      <c r="J3817" s="74">
        <f t="shared" si="296"/>
        <v>249.39</v>
      </c>
      <c r="K3817" s="74">
        <f t="shared" si="297"/>
        <v>249.39</v>
      </c>
      <c r="L3817" s="74">
        <f t="shared" si="298"/>
        <v>242.38</v>
      </c>
      <c r="M3817" s="74">
        <f t="shared" si="299"/>
        <v>243.68</v>
      </c>
      <c r="N3817" s="74"/>
    </row>
    <row r="3818" spans="1:14" x14ac:dyDescent="0.25">
      <c r="A3818">
        <v>3803</v>
      </c>
      <c r="B3818" s="225">
        <v>35975</v>
      </c>
      <c r="C3818" s="74">
        <v>70.5</v>
      </c>
      <c r="D3818" s="74">
        <v>71.75</v>
      </c>
      <c r="E3818" s="74">
        <v>69.94</v>
      </c>
      <c r="F3818" s="74">
        <v>70.97</v>
      </c>
      <c r="G3818" s="75">
        <v>263800</v>
      </c>
      <c r="H3818" s="74">
        <v>248.39</v>
      </c>
      <c r="I3818" s="81">
        <f t="shared" si="295"/>
        <v>3.4999295476962096</v>
      </c>
      <c r="J3818" s="74">
        <f t="shared" si="296"/>
        <v>246.75</v>
      </c>
      <c r="K3818" s="74">
        <f t="shared" si="297"/>
        <v>251.12</v>
      </c>
      <c r="L3818" s="74">
        <f t="shared" si="298"/>
        <v>244.79</v>
      </c>
      <c r="M3818" s="74">
        <f t="shared" si="299"/>
        <v>248.39</v>
      </c>
      <c r="N3818" s="74"/>
    </row>
    <row r="3819" spans="1:14" x14ac:dyDescent="0.25">
      <c r="A3819">
        <v>3804</v>
      </c>
      <c r="B3819" s="225">
        <v>35972</v>
      </c>
      <c r="C3819" s="74">
        <v>69.75</v>
      </c>
      <c r="D3819" s="74">
        <v>70.69</v>
      </c>
      <c r="E3819" s="74">
        <v>69.37</v>
      </c>
      <c r="F3819" s="74">
        <v>70.5</v>
      </c>
      <c r="G3819" s="75">
        <v>226100</v>
      </c>
      <c r="H3819" s="74">
        <v>246.75</v>
      </c>
      <c r="I3819" s="81">
        <f t="shared" si="295"/>
        <v>3.5</v>
      </c>
      <c r="J3819" s="74">
        <f t="shared" si="296"/>
        <v>244.13</v>
      </c>
      <c r="K3819" s="74">
        <f t="shared" si="297"/>
        <v>247.42</v>
      </c>
      <c r="L3819" s="74">
        <f t="shared" si="298"/>
        <v>242.8</v>
      </c>
      <c r="M3819" s="74">
        <f t="shared" si="299"/>
        <v>246.75</v>
      </c>
      <c r="N3819" s="74"/>
    </row>
    <row r="3820" spans="1:14" x14ac:dyDescent="0.25">
      <c r="A3820">
        <v>3805</v>
      </c>
      <c r="B3820" s="225">
        <v>35971</v>
      </c>
      <c r="C3820" s="74">
        <v>71.75</v>
      </c>
      <c r="D3820" s="74">
        <v>73</v>
      </c>
      <c r="E3820" s="74">
        <v>69.5</v>
      </c>
      <c r="F3820" s="74">
        <v>70.06</v>
      </c>
      <c r="G3820" s="75">
        <v>631800</v>
      </c>
      <c r="H3820" s="74">
        <v>245.22</v>
      </c>
      <c r="I3820" s="81">
        <f t="shared" si="295"/>
        <v>3.5001427347987439</v>
      </c>
      <c r="J3820" s="74">
        <f t="shared" si="296"/>
        <v>251.14</v>
      </c>
      <c r="K3820" s="74">
        <f t="shared" si="297"/>
        <v>255.51</v>
      </c>
      <c r="L3820" s="74">
        <f t="shared" si="298"/>
        <v>243.26</v>
      </c>
      <c r="M3820" s="74">
        <f t="shared" si="299"/>
        <v>245.22</v>
      </c>
      <c r="N3820" s="74"/>
    </row>
    <row r="3821" spans="1:14" x14ac:dyDescent="0.25">
      <c r="A3821">
        <v>3806</v>
      </c>
      <c r="B3821" s="225">
        <v>35970</v>
      </c>
      <c r="C3821" s="74">
        <v>68.5</v>
      </c>
      <c r="D3821" s="74">
        <v>71.75</v>
      </c>
      <c r="E3821" s="74">
        <v>68.31</v>
      </c>
      <c r="F3821" s="74">
        <v>71.62</v>
      </c>
      <c r="G3821" s="75">
        <v>619200</v>
      </c>
      <c r="H3821" s="74">
        <v>250.68</v>
      </c>
      <c r="I3821" s="81">
        <f t="shared" si="295"/>
        <v>3.5001396258028481</v>
      </c>
      <c r="J3821" s="74">
        <f t="shared" si="296"/>
        <v>239.76</v>
      </c>
      <c r="K3821" s="74">
        <f t="shared" si="297"/>
        <v>251.14</v>
      </c>
      <c r="L3821" s="74">
        <f t="shared" si="298"/>
        <v>239.09</v>
      </c>
      <c r="M3821" s="74">
        <f t="shared" si="299"/>
        <v>250.68</v>
      </c>
      <c r="N3821" s="74"/>
    </row>
    <row r="3822" spans="1:14" x14ac:dyDescent="0.25">
      <c r="A3822">
        <v>3807</v>
      </c>
      <c r="B3822" s="225">
        <v>35969</v>
      </c>
      <c r="C3822" s="74">
        <v>64.87</v>
      </c>
      <c r="D3822" s="74">
        <v>68.25</v>
      </c>
      <c r="E3822" s="74">
        <v>64.75</v>
      </c>
      <c r="F3822" s="74">
        <v>68.06</v>
      </c>
      <c r="G3822" s="75">
        <v>1036300</v>
      </c>
      <c r="H3822" s="74">
        <v>238.22</v>
      </c>
      <c r="I3822" s="81">
        <f t="shared" si="295"/>
        <v>3.500146929180135</v>
      </c>
      <c r="J3822" s="74">
        <f t="shared" si="296"/>
        <v>227.05</v>
      </c>
      <c r="K3822" s="74">
        <f t="shared" si="297"/>
        <v>238.89</v>
      </c>
      <c r="L3822" s="74">
        <f t="shared" si="298"/>
        <v>226.63</v>
      </c>
      <c r="M3822" s="74">
        <f t="shared" si="299"/>
        <v>238.22</v>
      </c>
      <c r="N3822" s="74"/>
    </row>
    <row r="3823" spans="1:14" x14ac:dyDescent="0.25">
      <c r="A3823">
        <v>3808</v>
      </c>
      <c r="B3823" s="225">
        <v>35968</v>
      </c>
      <c r="C3823" s="74">
        <v>63</v>
      </c>
      <c r="D3823" s="74">
        <v>64.75</v>
      </c>
      <c r="E3823" s="74">
        <v>62.12</v>
      </c>
      <c r="F3823" s="74">
        <v>64.37</v>
      </c>
      <c r="G3823" s="75">
        <v>503700</v>
      </c>
      <c r="H3823" s="74">
        <v>225.31</v>
      </c>
      <c r="I3823" s="81">
        <f t="shared" si="295"/>
        <v>3.500233027807985</v>
      </c>
      <c r="J3823" s="74">
        <f t="shared" si="296"/>
        <v>220.51</v>
      </c>
      <c r="K3823" s="74">
        <f t="shared" si="297"/>
        <v>226.64</v>
      </c>
      <c r="L3823" s="74">
        <f t="shared" si="298"/>
        <v>217.43</v>
      </c>
      <c r="M3823" s="74">
        <f t="shared" si="299"/>
        <v>225.31</v>
      </c>
      <c r="N3823" s="74"/>
    </row>
    <row r="3824" spans="1:14" x14ac:dyDescent="0.25">
      <c r="A3824">
        <v>3809</v>
      </c>
      <c r="B3824" s="225">
        <v>35965</v>
      </c>
      <c r="C3824" s="74">
        <v>62.37</v>
      </c>
      <c r="D3824" s="74">
        <v>63.37</v>
      </c>
      <c r="E3824" s="74">
        <v>61.75</v>
      </c>
      <c r="F3824" s="74">
        <v>63</v>
      </c>
      <c r="G3824" s="75">
        <v>589800</v>
      </c>
      <c r="H3824" s="74">
        <v>220.5</v>
      </c>
      <c r="I3824" s="81">
        <f t="shared" si="295"/>
        <v>3.5</v>
      </c>
      <c r="J3824" s="74">
        <f t="shared" si="296"/>
        <v>218.3</v>
      </c>
      <c r="K3824" s="74">
        <f t="shared" si="297"/>
        <v>221.8</v>
      </c>
      <c r="L3824" s="74">
        <f t="shared" si="298"/>
        <v>216.13</v>
      </c>
      <c r="M3824" s="74">
        <f t="shared" si="299"/>
        <v>220.5</v>
      </c>
      <c r="N3824" s="74"/>
    </row>
    <row r="3825" spans="1:14" x14ac:dyDescent="0.25">
      <c r="A3825">
        <v>3810</v>
      </c>
      <c r="B3825" s="225">
        <v>35964</v>
      </c>
      <c r="C3825" s="74">
        <v>62.12</v>
      </c>
      <c r="D3825" s="74">
        <v>62.25</v>
      </c>
      <c r="E3825" s="74">
        <v>61.37</v>
      </c>
      <c r="F3825" s="74">
        <v>61.56</v>
      </c>
      <c r="G3825" s="75">
        <v>211200</v>
      </c>
      <c r="H3825" s="74">
        <v>215.47</v>
      </c>
      <c r="I3825" s="81">
        <f t="shared" si="295"/>
        <v>3.500162443144899</v>
      </c>
      <c r="J3825" s="74">
        <f t="shared" si="296"/>
        <v>217.43</v>
      </c>
      <c r="K3825" s="74">
        <f t="shared" si="297"/>
        <v>217.89</v>
      </c>
      <c r="L3825" s="74">
        <f t="shared" si="298"/>
        <v>214.8</v>
      </c>
      <c r="M3825" s="74">
        <f t="shared" si="299"/>
        <v>215.47</v>
      </c>
      <c r="N3825" s="74"/>
    </row>
    <row r="3826" spans="1:14" x14ac:dyDescent="0.25">
      <c r="A3826">
        <v>3811</v>
      </c>
      <c r="B3826" s="225">
        <v>35963</v>
      </c>
      <c r="C3826" s="74">
        <v>61.94</v>
      </c>
      <c r="D3826" s="74">
        <v>62.75</v>
      </c>
      <c r="E3826" s="74">
        <v>61.87</v>
      </c>
      <c r="F3826" s="74">
        <v>62</v>
      </c>
      <c r="G3826" s="75">
        <v>711900</v>
      </c>
      <c r="H3826" s="74">
        <v>217</v>
      </c>
      <c r="I3826" s="81">
        <f t="shared" si="295"/>
        <v>3.5</v>
      </c>
      <c r="J3826" s="74">
        <f t="shared" si="296"/>
        <v>216.79</v>
      </c>
      <c r="K3826" s="74">
        <f t="shared" si="297"/>
        <v>219.63</v>
      </c>
      <c r="L3826" s="74">
        <f t="shared" si="298"/>
        <v>216.55</v>
      </c>
      <c r="M3826" s="74">
        <f t="shared" si="299"/>
        <v>217</v>
      </c>
      <c r="N3826" s="74"/>
    </row>
    <row r="3827" spans="1:14" x14ac:dyDescent="0.25">
      <c r="A3827">
        <v>3812</v>
      </c>
      <c r="B3827" s="225">
        <v>35962</v>
      </c>
      <c r="C3827" s="74">
        <v>62.87</v>
      </c>
      <c r="D3827" s="74">
        <v>62.94</v>
      </c>
      <c r="E3827" s="74">
        <v>61.44</v>
      </c>
      <c r="F3827" s="74">
        <v>61.94</v>
      </c>
      <c r="G3827" s="75">
        <v>600900</v>
      </c>
      <c r="H3827" s="74">
        <v>216.78</v>
      </c>
      <c r="I3827" s="81">
        <f t="shared" si="295"/>
        <v>3.4998385534388121</v>
      </c>
      <c r="J3827" s="74">
        <f t="shared" si="296"/>
        <v>220.03</v>
      </c>
      <c r="K3827" s="74">
        <f t="shared" si="297"/>
        <v>220.28</v>
      </c>
      <c r="L3827" s="74">
        <f t="shared" si="298"/>
        <v>215.03</v>
      </c>
      <c r="M3827" s="74">
        <f t="shared" si="299"/>
        <v>216.78</v>
      </c>
      <c r="N3827" s="74"/>
    </row>
    <row r="3828" spans="1:14" x14ac:dyDescent="0.25">
      <c r="A3828">
        <v>3813</v>
      </c>
      <c r="B3828" s="225">
        <v>35961</v>
      </c>
      <c r="C3828" s="74">
        <v>60.25</v>
      </c>
      <c r="D3828" s="74">
        <v>62.5</v>
      </c>
      <c r="E3828" s="74">
        <v>59.87</v>
      </c>
      <c r="F3828" s="74">
        <v>62.5</v>
      </c>
      <c r="G3828" s="75">
        <v>606300</v>
      </c>
      <c r="H3828" s="74">
        <v>218.75</v>
      </c>
      <c r="I3828" s="81">
        <f t="shared" si="295"/>
        <v>3.5</v>
      </c>
      <c r="J3828" s="74">
        <f t="shared" si="296"/>
        <v>210.88</v>
      </c>
      <c r="K3828" s="74">
        <f t="shared" si="297"/>
        <v>218.75</v>
      </c>
      <c r="L3828" s="74">
        <f t="shared" si="298"/>
        <v>209.55</v>
      </c>
      <c r="M3828" s="74">
        <f t="shared" si="299"/>
        <v>218.75</v>
      </c>
      <c r="N3828" s="74"/>
    </row>
    <row r="3829" spans="1:14" x14ac:dyDescent="0.25">
      <c r="A3829">
        <v>3814</v>
      </c>
      <c r="B3829" s="225">
        <v>35958</v>
      </c>
      <c r="C3829" s="74">
        <v>60.31</v>
      </c>
      <c r="D3829" s="74">
        <v>61.37</v>
      </c>
      <c r="E3829" s="74">
        <v>58.75</v>
      </c>
      <c r="F3829" s="74">
        <v>61.25</v>
      </c>
      <c r="G3829" s="75">
        <v>575300</v>
      </c>
      <c r="H3829" s="74">
        <v>214.37</v>
      </c>
      <c r="I3829" s="81">
        <f t="shared" si="295"/>
        <v>3.4999183673469387</v>
      </c>
      <c r="J3829" s="74">
        <f t="shared" si="296"/>
        <v>211.08</v>
      </c>
      <c r="K3829" s="74">
        <f t="shared" si="297"/>
        <v>214.79</v>
      </c>
      <c r="L3829" s="74">
        <f t="shared" si="298"/>
        <v>205.62</v>
      </c>
      <c r="M3829" s="74">
        <f t="shared" si="299"/>
        <v>214.37</v>
      </c>
      <c r="N3829" s="74"/>
    </row>
    <row r="3830" spans="1:14" x14ac:dyDescent="0.25">
      <c r="A3830">
        <v>3815</v>
      </c>
      <c r="B3830" s="225">
        <v>35957</v>
      </c>
      <c r="C3830" s="74">
        <v>61.81</v>
      </c>
      <c r="D3830" s="74">
        <v>61.94</v>
      </c>
      <c r="E3830" s="74">
        <v>60.25</v>
      </c>
      <c r="F3830" s="74">
        <v>60.37</v>
      </c>
      <c r="G3830" s="75">
        <v>786700</v>
      </c>
      <c r="H3830" s="74">
        <v>211.31</v>
      </c>
      <c r="I3830" s="81">
        <f t="shared" si="295"/>
        <v>3.5002484677820109</v>
      </c>
      <c r="J3830" s="74">
        <f t="shared" si="296"/>
        <v>216.35</v>
      </c>
      <c r="K3830" s="74">
        <f t="shared" si="297"/>
        <v>216.81</v>
      </c>
      <c r="L3830" s="74">
        <f t="shared" si="298"/>
        <v>210.89</v>
      </c>
      <c r="M3830" s="74">
        <f t="shared" si="299"/>
        <v>211.31</v>
      </c>
      <c r="N3830" s="74"/>
    </row>
    <row r="3831" spans="1:14" x14ac:dyDescent="0.25">
      <c r="A3831">
        <v>3816</v>
      </c>
      <c r="B3831" s="225">
        <v>35956</v>
      </c>
      <c r="C3831" s="74">
        <v>61.25</v>
      </c>
      <c r="D3831" s="74">
        <v>61.81</v>
      </c>
      <c r="E3831" s="74">
        <v>60.87</v>
      </c>
      <c r="F3831" s="74">
        <v>61.81</v>
      </c>
      <c r="G3831" s="75">
        <v>407900</v>
      </c>
      <c r="H3831" s="74">
        <v>216.34</v>
      </c>
      <c r="I3831" s="81">
        <f t="shared" si="295"/>
        <v>3.5000808930593754</v>
      </c>
      <c r="J3831" s="74">
        <f t="shared" si="296"/>
        <v>214.38</v>
      </c>
      <c r="K3831" s="74">
        <f t="shared" si="297"/>
        <v>216.34</v>
      </c>
      <c r="L3831" s="74">
        <f t="shared" si="298"/>
        <v>213.05</v>
      </c>
      <c r="M3831" s="74">
        <f t="shared" si="299"/>
        <v>216.34</v>
      </c>
      <c r="N3831" s="74"/>
    </row>
    <row r="3832" spans="1:14" x14ac:dyDescent="0.25">
      <c r="A3832">
        <v>3817</v>
      </c>
      <c r="B3832" s="225">
        <v>35955</v>
      </c>
      <c r="C3832" s="74">
        <v>61.5</v>
      </c>
      <c r="D3832" s="74">
        <v>62.06</v>
      </c>
      <c r="E3832" s="74">
        <v>60.81</v>
      </c>
      <c r="F3832" s="74">
        <v>61.94</v>
      </c>
      <c r="G3832" s="75">
        <v>770200</v>
      </c>
      <c r="H3832" s="74">
        <v>216.78</v>
      </c>
      <c r="I3832" s="81">
        <f t="shared" si="295"/>
        <v>3.4998385534388121</v>
      </c>
      <c r="J3832" s="74">
        <f t="shared" si="296"/>
        <v>215.24</v>
      </c>
      <c r="K3832" s="74">
        <f t="shared" si="297"/>
        <v>217.2</v>
      </c>
      <c r="L3832" s="74">
        <f t="shared" si="298"/>
        <v>212.83</v>
      </c>
      <c r="M3832" s="74">
        <f t="shared" si="299"/>
        <v>216.78</v>
      </c>
      <c r="N3832" s="74"/>
    </row>
    <row r="3833" spans="1:14" x14ac:dyDescent="0.25">
      <c r="A3833">
        <v>3818</v>
      </c>
      <c r="B3833" s="225">
        <v>35954</v>
      </c>
      <c r="C3833" s="74">
        <v>61.81</v>
      </c>
      <c r="D3833" s="74">
        <v>62.87</v>
      </c>
      <c r="E3833" s="74">
        <v>60.87</v>
      </c>
      <c r="F3833" s="74">
        <v>61.75</v>
      </c>
      <c r="G3833" s="75">
        <v>950900</v>
      </c>
      <c r="H3833" s="74">
        <v>216.12</v>
      </c>
      <c r="I3833" s="81">
        <f t="shared" si="295"/>
        <v>3.4999190283400812</v>
      </c>
      <c r="J3833" s="74">
        <f t="shared" si="296"/>
        <v>216.33</v>
      </c>
      <c r="K3833" s="74">
        <f t="shared" si="297"/>
        <v>220.04</v>
      </c>
      <c r="L3833" s="74">
        <f t="shared" si="298"/>
        <v>213.04</v>
      </c>
      <c r="M3833" s="74">
        <f t="shared" si="299"/>
        <v>216.12</v>
      </c>
      <c r="N3833" s="74"/>
    </row>
    <row r="3834" spans="1:14" x14ac:dyDescent="0.25">
      <c r="A3834">
        <v>3819</v>
      </c>
      <c r="B3834" s="225">
        <v>35951</v>
      </c>
      <c r="C3834" s="74">
        <v>61.62</v>
      </c>
      <c r="D3834" s="74">
        <v>62.31</v>
      </c>
      <c r="E3834" s="74">
        <v>61.5</v>
      </c>
      <c r="F3834" s="74">
        <v>62.06</v>
      </c>
      <c r="G3834" s="75">
        <v>846400</v>
      </c>
      <c r="H3834" s="74">
        <v>217.22</v>
      </c>
      <c r="I3834" s="81">
        <f t="shared" si="295"/>
        <v>3.5001611343860777</v>
      </c>
      <c r="J3834" s="74">
        <f t="shared" si="296"/>
        <v>215.68</v>
      </c>
      <c r="K3834" s="74">
        <f t="shared" si="297"/>
        <v>218.1</v>
      </c>
      <c r="L3834" s="74">
        <f t="shared" si="298"/>
        <v>215.26</v>
      </c>
      <c r="M3834" s="74">
        <f t="shared" si="299"/>
        <v>217.22</v>
      </c>
      <c r="N3834" s="74"/>
    </row>
    <row r="3835" spans="1:14" x14ac:dyDescent="0.25">
      <c r="A3835">
        <v>3820</v>
      </c>
      <c r="B3835" s="225">
        <v>35950</v>
      </c>
      <c r="C3835" s="74">
        <v>62.37</v>
      </c>
      <c r="D3835" s="74">
        <v>62.69</v>
      </c>
      <c r="E3835" s="74">
        <v>61.37</v>
      </c>
      <c r="F3835" s="74">
        <v>61.5</v>
      </c>
      <c r="G3835" s="75">
        <v>1573500</v>
      </c>
      <c r="H3835" s="74">
        <v>215.25</v>
      </c>
      <c r="I3835" s="81">
        <f t="shared" si="295"/>
        <v>3.5</v>
      </c>
      <c r="J3835" s="74">
        <f t="shared" si="296"/>
        <v>218.3</v>
      </c>
      <c r="K3835" s="74">
        <f t="shared" si="297"/>
        <v>219.42</v>
      </c>
      <c r="L3835" s="74">
        <f t="shared" si="298"/>
        <v>214.8</v>
      </c>
      <c r="M3835" s="74">
        <f t="shared" si="299"/>
        <v>215.25</v>
      </c>
      <c r="N3835" s="74"/>
    </row>
    <row r="3836" spans="1:14" x14ac:dyDescent="0.25">
      <c r="A3836">
        <v>3821</v>
      </c>
      <c r="B3836" s="225">
        <v>35949</v>
      </c>
      <c r="C3836" s="74">
        <v>63.69</v>
      </c>
      <c r="D3836" s="74">
        <v>63.75</v>
      </c>
      <c r="E3836" s="74">
        <v>60.56</v>
      </c>
      <c r="F3836" s="74">
        <v>61.75</v>
      </c>
      <c r="G3836" s="75">
        <v>6331700</v>
      </c>
      <c r="H3836" s="74">
        <v>216.12</v>
      </c>
      <c r="I3836" s="81">
        <f t="shared" si="295"/>
        <v>3.4999190283400812</v>
      </c>
      <c r="J3836" s="74">
        <f t="shared" si="296"/>
        <v>222.91</v>
      </c>
      <c r="K3836" s="74">
        <f t="shared" si="297"/>
        <v>223.12</v>
      </c>
      <c r="L3836" s="74">
        <f t="shared" si="298"/>
        <v>211.96</v>
      </c>
      <c r="M3836" s="74">
        <f t="shared" si="299"/>
        <v>216.12</v>
      </c>
      <c r="N3836" s="74"/>
    </row>
    <row r="3837" spans="1:14" x14ac:dyDescent="0.25">
      <c r="A3837">
        <v>3822</v>
      </c>
      <c r="B3837" s="225">
        <v>35948</v>
      </c>
      <c r="C3837" s="74">
        <v>52.12</v>
      </c>
      <c r="D3837" s="74">
        <v>57.87</v>
      </c>
      <c r="E3837" s="74">
        <v>51.87</v>
      </c>
      <c r="F3837" s="74">
        <v>57.56</v>
      </c>
      <c r="G3837" s="75">
        <v>1637100</v>
      </c>
      <c r="H3837" s="74">
        <v>201.47</v>
      </c>
      <c r="I3837" s="81">
        <f t="shared" si="295"/>
        <v>3.5001737317581654</v>
      </c>
      <c r="J3837" s="74">
        <f t="shared" si="296"/>
        <v>182.43</v>
      </c>
      <c r="K3837" s="74">
        <f t="shared" si="297"/>
        <v>202.56</v>
      </c>
      <c r="L3837" s="74">
        <f t="shared" si="298"/>
        <v>181.55</v>
      </c>
      <c r="M3837" s="74">
        <f t="shared" si="299"/>
        <v>201.47</v>
      </c>
      <c r="N3837" s="74"/>
    </row>
    <row r="3838" spans="1:14" x14ac:dyDescent="0.25">
      <c r="A3838">
        <v>3823</v>
      </c>
      <c r="B3838" s="225">
        <v>35947</v>
      </c>
      <c r="C3838" s="74">
        <v>51.75</v>
      </c>
      <c r="D3838" s="74">
        <v>53.81</v>
      </c>
      <c r="E3838" s="74">
        <v>50</v>
      </c>
      <c r="F3838" s="74">
        <v>51.37</v>
      </c>
      <c r="G3838" s="75">
        <v>914800</v>
      </c>
      <c r="H3838" s="74">
        <v>179.81</v>
      </c>
      <c r="I3838" s="81">
        <f t="shared" si="295"/>
        <v>3.5002919992213357</v>
      </c>
      <c r="J3838" s="74">
        <f t="shared" si="296"/>
        <v>181.14</v>
      </c>
      <c r="K3838" s="74">
        <f t="shared" si="297"/>
        <v>188.35</v>
      </c>
      <c r="L3838" s="74">
        <f t="shared" si="298"/>
        <v>175.01</v>
      </c>
      <c r="M3838" s="74">
        <f t="shared" si="299"/>
        <v>179.81</v>
      </c>
      <c r="N3838" s="74"/>
    </row>
    <row r="3839" spans="1:14" x14ac:dyDescent="0.25">
      <c r="A3839">
        <v>3824</v>
      </c>
      <c r="B3839" s="225">
        <v>35944</v>
      </c>
      <c r="C3839" s="74">
        <v>51.81</v>
      </c>
      <c r="D3839" s="74">
        <v>54.25</v>
      </c>
      <c r="E3839" s="74">
        <v>51.12</v>
      </c>
      <c r="F3839" s="74">
        <v>52</v>
      </c>
      <c r="G3839" s="75">
        <v>846300</v>
      </c>
      <c r="H3839" s="74">
        <v>182</v>
      </c>
      <c r="I3839" s="81">
        <f t="shared" si="295"/>
        <v>3.5</v>
      </c>
      <c r="J3839" s="74">
        <f t="shared" si="296"/>
        <v>181.34</v>
      </c>
      <c r="K3839" s="74">
        <f t="shared" si="297"/>
        <v>189.88</v>
      </c>
      <c r="L3839" s="74">
        <f t="shared" si="298"/>
        <v>178.92</v>
      </c>
      <c r="M3839" s="74">
        <f t="shared" si="299"/>
        <v>182</v>
      </c>
      <c r="N3839" s="74"/>
    </row>
    <row r="3840" spans="1:14" x14ac:dyDescent="0.25">
      <c r="A3840">
        <v>3825</v>
      </c>
      <c r="B3840" s="225">
        <v>35943</v>
      </c>
      <c r="C3840" s="74">
        <v>49.87</v>
      </c>
      <c r="D3840" s="74">
        <v>51.87</v>
      </c>
      <c r="E3840" s="74">
        <v>48.69</v>
      </c>
      <c r="F3840" s="74">
        <v>51.5</v>
      </c>
      <c r="G3840" s="75">
        <v>1023700</v>
      </c>
      <c r="H3840" s="74">
        <v>180.25</v>
      </c>
      <c r="I3840" s="81">
        <f t="shared" si="295"/>
        <v>3.5</v>
      </c>
      <c r="J3840" s="74">
        <f t="shared" si="296"/>
        <v>174.55</v>
      </c>
      <c r="K3840" s="74">
        <f t="shared" si="297"/>
        <v>181.55</v>
      </c>
      <c r="L3840" s="74">
        <f t="shared" si="298"/>
        <v>170.42</v>
      </c>
      <c r="M3840" s="74">
        <f t="shared" si="299"/>
        <v>180.25</v>
      </c>
      <c r="N3840" s="74"/>
    </row>
    <row r="3841" spans="1:14" x14ac:dyDescent="0.25">
      <c r="A3841">
        <v>3826</v>
      </c>
      <c r="B3841" s="225">
        <v>35942</v>
      </c>
      <c r="C3841" s="74">
        <v>46.94</v>
      </c>
      <c r="D3841" s="74">
        <v>50.25</v>
      </c>
      <c r="E3841" s="74">
        <v>46.87</v>
      </c>
      <c r="F3841" s="74">
        <v>50</v>
      </c>
      <c r="G3841" s="75">
        <v>965700</v>
      </c>
      <c r="H3841" s="74">
        <v>175</v>
      </c>
      <c r="I3841" s="81">
        <f t="shared" si="295"/>
        <v>3.5</v>
      </c>
      <c r="J3841" s="74">
        <f t="shared" si="296"/>
        <v>164.29</v>
      </c>
      <c r="K3841" s="74">
        <f t="shared" si="297"/>
        <v>175.88</v>
      </c>
      <c r="L3841" s="74">
        <f t="shared" si="298"/>
        <v>164.05</v>
      </c>
      <c r="M3841" s="74">
        <f t="shared" si="299"/>
        <v>175</v>
      </c>
      <c r="N3841" s="74"/>
    </row>
    <row r="3842" spans="1:14" x14ac:dyDescent="0.25">
      <c r="A3842">
        <v>3827</v>
      </c>
      <c r="B3842" s="225">
        <v>35941</v>
      </c>
      <c r="C3842" s="74">
        <v>49.5</v>
      </c>
      <c r="D3842" s="74">
        <v>50.25</v>
      </c>
      <c r="E3842" s="74">
        <v>47.75</v>
      </c>
      <c r="F3842" s="74">
        <v>47.87</v>
      </c>
      <c r="G3842" s="75">
        <v>624300</v>
      </c>
      <c r="H3842" s="74">
        <v>167.56</v>
      </c>
      <c r="I3842" s="81">
        <f t="shared" si="295"/>
        <v>3.5003133486526012</v>
      </c>
      <c r="J3842" s="74">
        <f t="shared" si="296"/>
        <v>173.27</v>
      </c>
      <c r="K3842" s="74">
        <f t="shared" si="297"/>
        <v>175.89</v>
      </c>
      <c r="L3842" s="74">
        <f t="shared" si="298"/>
        <v>167.14</v>
      </c>
      <c r="M3842" s="74">
        <f t="shared" si="299"/>
        <v>167.56</v>
      </c>
      <c r="N3842" s="74"/>
    </row>
    <row r="3843" spans="1:14" x14ac:dyDescent="0.25">
      <c r="A3843">
        <v>3828</v>
      </c>
      <c r="B3843" s="225">
        <v>35937</v>
      </c>
      <c r="C3843" s="74">
        <v>50.37</v>
      </c>
      <c r="D3843" s="74">
        <v>50.56</v>
      </c>
      <c r="E3843" s="74">
        <v>48.62</v>
      </c>
      <c r="F3843" s="74">
        <v>49.25</v>
      </c>
      <c r="G3843" s="75">
        <v>1062400</v>
      </c>
      <c r="H3843" s="74">
        <v>172.37</v>
      </c>
      <c r="I3843" s="81">
        <f t="shared" si="295"/>
        <v>3.4998984771573607</v>
      </c>
      <c r="J3843" s="74">
        <f t="shared" si="296"/>
        <v>176.29</v>
      </c>
      <c r="K3843" s="74">
        <f t="shared" si="297"/>
        <v>176.95</v>
      </c>
      <c r="L3843" s="74">
        <f t="shared" si="298"/>
        <v>170.17</v>
      </c>
      <c r="M3843" s="74">
        <f t="shared" si="299"/>
        <v>172.37</v>
      </c>
      <c r="N3843" s="74"/>
    </row>
    <row r="3844" spans="1:14" x14ac:dyDescent="0.25">
      <c r="A3844">
        <v>3829</v>
      </c>
      <c r="B3844" s="225">
        <v>35936</v>
      </c>
      <c r="C3844" s="74">
        <v>51.69</v>
      </c>
      <c r="D3844" s="74">
        <v>53.94</v>
      </c>
      <c r="E3844" s="74">
        <v>50.87</v>
      </c>
      <c r="F3844" s="74">
        <v>52.06</v>
      </c>
      <c r="G3844" s="75">
        <v>571400</v>
      </c>
      <c r="H3844" s="74">
        <v>182.22</v>
      </c>
      <c r="I3844" s="81">
        <f t="shared" si="295"/>
        <v>3.5001920860545521</v>
      </c>
      <c r="J3844" s="74">
        <f t="shared" si="296"/>
        <v>180.92</v>
      </c>
      <c r="K3844" s="74">
        <f t="shared" si="297"/>
        <v>188.8</v>
      </c>
      <c r="L3844" s="74">
        <f t="shared" si="298"/>
        <v>178.05</v>
      </c>
      <c r="M3844" s="74">
        <f t="shared" si="299"/>
        <v>182.22</v>
      </c>
      <c r="N3844" s="74"/>
    </row>
    <row r="3845" spans="1:14" x14ac:dyDescent="0.25">
      <c r="A3845">
        <v>3830</v>
      </c>
      <c r="B3845" s="225">
        <v>35935</v>
      </c>
      <c r="C3845" s="74">
        <v>53.12</v>
      </c>
      <c r="D3845" s="74">
        <v>53.5</v>
      </c>
      <c r="E3845" s="74">
        <v>51.37</v>
      </c>
      <c r="F3845" s="74">
        <v>51.69</v>
      </c>
      <c r="G3845" s="75">
        <v>370500</v>
      </c>
      <c r="H3845" s="74">
        <v>180.9</v>
      </c>
      <c r="I3845" s="81">
        <f t="shared" si="295"/>
        <v>3.4997098084735927</v>
      </c>
      <c r="J3845" s="74">
        <f t="shared" si="296"/>
        <v>185.9</v>
      </c>
      <c r="K3845" s="74">
        <f t="shared" si="297"/>
        <v>187.23</v>
      </c>
      <c r="L3845" s="74">
        <f t="shared" si="298"/>
        <v>179.78</v>
      </c>
      <c r="M3845" s="74">
        <f t="shared" si="299"/>
        <v>180.9</v>
      </c>
      <c r="N3845" s="74"/>
    </row>
    <row r="3846" spans="1:14" x14ac:dyDescent="0.25">
      <c r="A3846">
        <v>3831</v>
      </c>
      <c r="B3846" s="225">
        <v>35934</v>
      </c>
      <c r="C3846" s="74">
        <v>53.25</v>
      </c>
      <c r="D3846" s="74">
        <v>53.94</v>
      </c>
      <c r="E3846" s="74">
        <v>50</v>
      </c>
      <c r="F3846" s="74">
        <v>52.62</v>
      </c>
      <c r="G3846" s="75">
        <v>669500</v>
      </c>
      <c r="H3846" s="74">
        <v>184.18</v>
      </c>
      <c r="I3846" s="81">
        <f t="shared" si="295"/>
        <v>3.5001900418091982</v>
      </c>
      <c r="J3846" s="74">
        <f t="shared" si="296"/>
        <v>186.39</v>
      </c>
      <c r="K3846" s="74">
        <f t="shared" si="297"/>
        <v>188.8</v>
      </c>
      <c r="L3846" s="74">
        <f t="shared" si="298"/>
        <v>175.01</v>
      </c>
      <c r="M3846" s="74">
        <f t="shared" si="299"/>
        <v>184.18</v>
      </c>
      <c r="N3846" s="74"/>
    </row>
    <row r="3847" spans="1:14" x14ac:dyDescent="0.25">
      <c r="A3847">
        <v>3832</v>
      </c>
      <c r="B3847" s="225">
        <v>35933</v>
      </c>
      <c r="C3847" s="74">
        <v>53.87</v>
      </c>
      <c r="D3847" s="74">
        <v>54.37</v>
      </c>
      <c r="E3847" s="74">
        <v>51.62</v>
      </c>
      <c r="F3847" s="74">
        <v>53.12</v>
      </c>
      <c r="G3847" s="75">
        <v>427100</v>
      </c>
      <c r="H3847" s="74">
        <v>185.93</v>
      </c>
      <c r="I3847" s="81">
        <f t="shared" si="295"/>
        <v>3.5001882530120483</v>
      </c>
      <c r="J3847" s="74">
        <f t="shared" si="296"/>
        <v>188.56</v>
      </c>
      <c r="K3847" s="74">
        <f t="shared" si="297"/>
        <v>190.31</v>
      </c>
      <c r="L3847" s="74">
        <f t="shared" si="298"/>
        <v>180.68</v>
      </c>
      <c r="M3847" s="74">
        <f t="shared" si="299"/>
        <v>185.93</v>
      </c>
      <c r="N3847" s="74"/>
    </row>
    <row r="3848" spans="1:14" x14ac:dyDescent="0.25">
      <c r="A3848">
        <v>3833</v>
      </c>
      <c r="B3848" s="225">
        <v>35930</v>
      </c>
      <c r="C3848" s="74">
        <v>55.87</v>
      </c>
      <c r="D3848" s="74">
        <v>57.19</v>
      </c>
      <c r="E3848" s="74">
        <v>53.5</v>
      </c>
      <c r="F3848" s="74">
        <v>54.19</v>
      </c>
      <c r="G3848" s="75">
        <v>499900</v>
      </c>
      <c r="H3848" s="74">
        <v>189.65</v>
      </c>
      <c r="I3848" s="81">
        <f t="shared" si="295"/>
        <v>3.4997231961616535</v>
      </c>
      <c r="J3848" s="74">
        <f t="shared" si="296"/>
        <v>195.53</v>
      </c>
      <c r="K3848" s="74">
        <f t="shared" si="297"/>
        <v>200.15</v>
      </c>
      <c r="L3848" s="74">
        <f t="shared" si="298"/>
        <v>187.24</v>
      </c>
      <c r="M3848" s="74">
        <f t="shared" si="299"/>
        <v>189.65</v>
      </c>
      <c r="N3848" s="74"/>
    </row>
    <row r="3849" spans="1:14" x14ac:dyDescent="0.25">
      <c r="A3849">
        <v>3834</v>
      </c>
      <c r="B3849" s="225">
        <v>35929</v>
      </c>
      <c r="C3849" s="74">
        <v>54.12</v>
      </c>
      <c r="D3849" s="74">
        <v>57.12</v>
      </c>
      <c r="E3849" s="74">
        <v>54</v>
      </c>
      <c r="F3849" s="74">
        <v>55.75</v>
      </c>
      <c r="G3849" s="75">
        <v>589700</v>
      </c>
      <c r="H3849" s="74">
        <v>195.12</v>
      </c>
      <c r="I3849" s="81">
        <f t="shared" si="295"/>
        <v>3.4999103139013452</v>
      </c>
      <c r="J3849" s="74">
        <f t="shared" si="296"/>
        <v>189.42</v>
      </c>
      <c r="K3849" s="74">
        <f t="shared" si="297"/>
        <v>199.91</v>
      </c>
      <c r="L3849" s="74">
        <f t="shared" si="298"/>
        <v>189</v>
      </c>
      <c r="M3849" s="74">
        <f t="shared" si="299"/>
        <v>195.12</v>
      </c>
      <c r="N3849" s="74"/>
    </row>
    <row r="3850" spans="1:14" x14ac:dyDescent="0.25">
      <c r="A3850">
        <v>3835</v>
      </c>
      <c r="B3850" s="225">
        <v>35928</v>
      </c>
      <c r="C3850" s="74">
        <v>54.06</v>
      </c>
      <c r="D3850" s="74">
        <v>55</v>
      </c>
      <c r="E3850" s="74">
        <v>52.75</v>
      </c>
      <c r="F3850" s="74">
        <v>54.87</v>
      </c>
      <c r="G3850" s="75">
        <v>445200</v>
      </c>
      <c r="H3850" s="74">
        <v>192.06</v>
      </c>
      <c r="I3850" s="81">
        <f t="shared" si="295"/>
        <v>3.5002733734281031</v>
      </c>
      <c r="J3850" s="74">
        <f t="shared" si="296"/>
        <v>189.22</v>
      </c>
      <c r="K3850" s="74">
        <f t="shared" si="297"/>
        <v>192.52</v>
      </c>
      <c r="L3850" s="74">
        <f t="shared" si="298"/>
        <v>184.64</v>
      </c>
      <c r="M3850" s="74">
        <f t="shared" si="299"/>
        <v>192.06</v>
      </c>
      <c r="N3850" s="74"/>
    </row>
    <row r="3851" spans="1:14" x14ac:dyDescent="0.25">
      <c r="A3851">
        <v>3836</v>
      </c>
      <c r="B3851" s="225">
        <v>35927</v>
      </c>
      <c r="C3851" s="74">
        <v>53.81</v>
      </c>
      <c r="D3851" s="74">
        <v>54.75</v>
      </c>
      <c r="E3851" s="74">
        <v>53</v>
      </c>
      <c r="F3851" s="74">
        <v>53.94</v>
      </c>
      <c r="G3851" s="75">
        <v>631300</v>
      </c>
      <c r="H3851" s="74">
        <v>188.78</v>
      </c>
      <c r="I3851" s="81">
        <f t="shared" si="295"/>
        <v>3.4998146088246203</v>
      </c>
      <c r="J3851" s="74">
        <f t="shared" si="296"/>
        <v>188.33</v>
      </c>
      <c r="K3851" s="74">
        <f t="shared" si="297"/>
        <v>191.61</v>
      </c>
      <c r="L3851" s="74">
        <f t="shared" si="298"/>
        <v>185.49</v>
      </c>
      <c r="M3851" s="74">
        <f t="shared" si="299"/>
        <v>188.78</v>
      </c>
      <c r="N3851" s="74"/>
    </row>
    <row r="3852" spans="1:14" x14ac:dyDescent="0.25">
      <c r="A3852">
        <v>3837</v>
      </c>
      <c r="B3852" s="225">
        <v>35926</v>
      </c>
      <c r="C3852" s="74">
        <v>54.25</v>
      </c>
      <c r="D3852" s="74">
        <v>55</v>
      </c>
      <c r="E3852" s="74">
        <v>53.25</v>
      </c>
      <c r="F3852" s="74">
        <v>54</v>
      </c>
      <c r="G3852" s="75">
        <v>620400</v>
      </c>
      <c r="H3852" s="74">
        <v>189</v>
      </c>
      <c r="I3852" s="81">
        <f t="shared" si="295"/>
        <v>3.5</v>
      </c>
      <c r="J3852" s="74">
        <f t="shared" si="296"/>
        <v>189.88</v>
      </c>
      <c r="K3852" s="74">
        <f t="shared" si="297"/>
        <v>192.5</v>
      </c>
      <c r="L3852" s="74">
        <f t="shared" si="298"/>
        <v>186.38</v>
      </c>
      <c r="M3852" s="74">
        <f t="shared" si="299"/>
        <v>189</v>
      </c>
      <c r="N3852" s="74"/>
    </row>
    <row r="3853" spans="1:14" x14ac:dyDescent="0.25">
      <c r="A3853">
        <v>3838</v>
      </c>
      <c r="B3853" s="225">
        <v>35923</v>
      </c>
      <c r="C3853" s="74">
        <v>54.12</v>
      </c>
      <c r="D3853" s="74">
        <v>54.75</v>
      </c>
      <c r="E3853" s="74">
        <v>53.25</v>
      </c>
      <c r="F3853" s="74">
        <v>54.12</v>
      </c>
      <c r="G3853" s="75">
        <v>494700</v>
      </c>
      <c r="H3853" s="74">
        <v>189.43</v>
      </c>
      <c r="I3853" s="81">
        <f t="shared" si="295"/>
        <v>3.5001847745750188</v>
      </c>
      <c r="J3853" s="74">
        <f t="shared" si="296"/>
        <v>189.43</v>
      </c>
      <c r="K3853" s="74">
        <f t="shared" si="297"/>
        <v>191.64</v>
      </c>
      <c r="L3853" s="74">
        <f t="shared" si="298"/>
        <v>186.38</v>
      </c>
      <c r="M3853" s="74">
        <f t="shared" si="299"/>
        <v>189.43</v>
      </c>
      <c r="N3853" s="74"/>
    </row>
    <row r="3854" spans="1:14" x14ac:dyDescent="0.25">
      <c r="A3854">
        <v>3839</v>
      </c>
      <c r="B3854" s="225">
        <v>35922</v>
      </c>
      <c r="C3854" s="74">
        <v>54.12</v>
      </c>
      <c r="D3854" s="74">
        <v>55.11</v>
      </c>
      <c r="E3854" s="74">
        <v>53.87</v>
      </c>
      <c r="F3854" s="74">
        <v>53.87</v>
      </c>
      <c r="G3854" s="75">
        <v>569700</v>
      </c>
      <c r="H3854" s="74">
        <v>188.56</v>
      </c>
      <c r="I3854" s="81">
        <f t="shared" si="295"/>
        <v>3.5002784481158344</v>
      </c>
      <c r="J3854" s="74">
        <f t="shared" si="296"/>
        <v>189.44</v>
      </c>
      <c r="K3854" s="74">
        <f t="shared" si="297"/>
        <v>192.9</v>
      </c>
      <c r="L3854" s="74">
        <f t="shared" si="298"/>
        <v>188.56</v>
      </c>
      <c r="M3854" s="74">
        <f t="shared" si="299"/>
        <v>188.56</v>
      </c>
      <c r="N3854" s="74"/>
    </row>
    <row r="3855" spans="1:14" x14ac:dyDescent="0.25">
      <c r="A3855">
        <v>3840</v>
      </c>
      <c r="B3855" s="225">
        <v>35921</v>
      </c>
      <c r="C3855" s="74">
        <v>55.25</v>
      </c>
      <c r="D3855" s="74">
        <v>55.75</v>
      </c>
      <c r="E3855" s="74">
        <v>53.75</v>
      </c>
      <c r="F3855" s="74">
        <v>54</v>
      </c>
      <c r="G3855" s="75">
        <v>508400</v>
      </c>
      <c r="H3855" s="74">
        <v>189</v>
      </c>
      <c r="I3855" s="81">
        <f t="shared" si="295"/>
        <v>3.5</v>
      </c>
      <c r="J3855" s="74">
        <f t="shared" si="296"/>
        <v>193.38</v>
      </c>
      <c r="K3855" s="74">
        <f t="shared" si="297"/>
        <v>195.13</v>
      </c>
      <c r="L3855" s="74">
        <f t="shared" si="298"/>
        <v>188.13</v>
      </c>
      <c r="M3855" s="74">
        <f t="shared" si="299"/>
        <v>189</v>
      </c>
      <c r="N3855" s="74"/>
    </row>
    <row r="3856" spans="1:14" x14ac:dyDescent="0.25">
      <c r="A3856">
        <v>3841</v>
      </c>
      <c r="B3856" s="225">
        <v>35920</v>
      </c>
      <c r="C3856" s="74">
        <v>54.75</v>
      </c>
      <c r="D3856" s="74">
        <v>55</v>
      </c>
      <c r="E3856" s="74">
        <v>53.5</v>
      </c>
      <c r="F3856" s="74">
        <v>54.12</v>
      </c>
      <c r="G3856" s="75">
        <v>325100</v>
      </c>
      <c r="H3856" s="74">
        <v>189.43</v>
      </c>
      <c r="I3856" s="81">
        <f t="shared" si="295"/>
        <v>3.5001847745750188</v>
      </c>
      <c r="J3856" s="74">
        <f t="shared" si="296"/>
        <v>191.64</v>
      </c>
      <c r="K3856" s="74">
        <f t="shared" si="297"/>
        <v>192.51</v>
      </c>
      <c r="L3856" s="74">
        <f t="shared" si="298"/>
        <v>187.26</v>
      </c>
      <c r="M3856" s="74">
        <f t="shared" si="299"/>
        <v>189.43</v>
      </c>
      <c r="N3856" s="74"/>
    </row>
    <row r="3857" spans="1:14" x14ac:dyDescent="0.25">
      <c r="A3857">
        <v>3842</v>
      </c>
      <c r="B3857" s="225">
        <v>35919</v>
      </c>
      <c r="C3857" s="74">
        <v>55</v>
      </c>
      <c r="D3857" s="74">
        <v>56.25</v>
      </c>
      <c r="E3857" s="74">
        <v>54.12</v>
      </c>
      <c r="F3857" s="74">
        <v>55.37</v>
      </c>
      <c r="G3857" s="75">
        <v>337800</v>
      </c>
      <c r="H3857" s="74">
        <v>193.81</v>
      </c>
      <c r="I3857" s="81">
        <f t="shared" ref="I3857:I3920" si="300">H3857/F3857</f>
        <v>3.5002709048221061</v>
      </c>
      <c r="J3857" s="74">
        <f t="shared" ref="J3857:J3920" si="301">ROUND($I3857*C3857,2)</f>
        <v>192.51</v>
      </c>
      <c r="K3857" s="74">
        <f t="shared" ref="K3857:K3920" si="302">ROUND($I3857*D3857,2)</f>
        <v>196.89</v>
      </c>
      <c r="L3857" s="74">
        <f t="shared" ref="L3857:L3920" si="303">ROUND($I3857*E3857,2)</f>
        <v>189.43</v>
      </c>
      <c r="M3857" s="74">
        <f t="shared" ref="M3857:M3920" si="304">ROUND($I3857*F3857,2)</f>
        <v>193.81</v>
      </c>
      <c r="N3857" s="74"/>
    </row>
    <row r="3858" spans="1:14" x14ac:dyDescent="0.25">
      <c r="A3858">
        <v>3843</v>
      </c>
      <c r="B3858" s="225">
        <v>35916</v>
      </c>
      <c r="C3858" s="74">
        <v>56.12</v>
      </c>
      <c r="D3858" s="74">
        <v>58.12</v>
      </c>
      <c r="E3858" s="74">
        <v>54.25</v>
      </c>
      <c r="F3858" s="74">
        <v>54.87</v>
      </c>
      <c r="G3858" s="75">
        <v>727100</v>
      </c>
      <c r="H3858" s="74">
        <v>192.06</v>
      </c>
      <c r="I3858" s="81">
        <f t="shared" si="300"/>
        <v>3.5002733734281031</v>
      </c>
      <c r="J3858" s="74">
        <f t="shared" si="301"/>
        <v>196.44</v>
      </c>
      <c r="K3858" s="74">
        <f t="shared" si="302"/>
        <v>203.44</v>
      </c>
      <c r="L3858" s="74">
        <f t="shared" si="303"/>
        <v>189.89</v>
      </c>
      <c r="M3858" s="74">
        <f t="shared" si="304"/>
        <v>192.06</v>
      </c>
      <c r="N3858" s="74"/>
    </row>
    <row r="3859" spans="1:14" x14ac:dyDescent="0.25">
      <c r="A3859">
        <v>3844</v>
      </c>
      <c r="B3859" s="225">
        <v>35915</v>
      </c>
      <c r="C3859" s="74">
        <v>52.87</v>
      </c>
      <c r="D3859" s="74">
        <v>57.5</v>
      </c>
      <c r="E3859" s="74">
        <v>52.62</v>
      </c>
      <c r="F3859" s="74">
        <v>55.75</v>
      </c>
      <c r="G3859" s="75">
        <v>2185600</v>
      </c>
      <c r="H3859" s="74">
        <v>195.12</v>
      </c>
      <c r="I3859" s="81">
        <f t="shared" si="300"/>
        <v>3.4999103139013452</v>
      </c>
      <c r="J3859" s="74">
        <f t="shared" si="301"/>
        <v>185.04</v>
      </c>
      <c r="K3859" s="74">
        <f t="shared" si="302"/>
        <v>201.24</v>
      </c>
      <c r="L3859" s="74">
        <f t="shared" si="303"/>
        <v>184.17</v>
      </c>
      <c r="M3859" s="74">
        <f t="shared" si="304"/>
        <v>195.12</v>
      </c>
      <c r="N3859" s="74"/>
    </row>
    <row r="3860" spans="1:14" x14ac:dyDescent="0.25">
      <c r="A3860">
        <v>3845</v>
      </c>
      <c r="B3860" s="225">
        <v>35914</v>
      </c>
      <c r="C3860" s="74">
        <v>50.56</v>
      </c>
      <c r="D3860" s="74">
        <v>52.25</v>
      </c>
      <c r="E3860" s="74">
        <v>50.25</v>
      </c>
      <c r="F3860" s="74">
        <v>52.12</v>
      </c>
      <c r="G3860" s="75">
        <v>1535600</v>
      </c>
      <c r="H3860" s="74">
        <v>182.43</v>
      </c>
      <c r="I3860" s="81">
        <f t="shared" si="300"/>
        <v>3.5001918649270918</v>
      </c>
      <c r="J3860" s="74">
        <f t="shared" si="301"/>
        <v>176.97</v>
      </c>
      <c r="K3860" s="74">
        <f t="shared" si="302"/>
        <v>182.89</v>
      </c>
      <c r="L3860" s="74">
        <f t="shared" si="303"/>
        <v>175.88</v>
      </c>
      <c r="M3860" s="74">
        <f t="shared" si="304"/>
        <v>182.43</v>
      </c>
      <c r="N3860" s="74"/>
    </row>
    <row r="3861" spans="1:14" x14ac:dyDescent="0.25">
      <c r="A3861">
        <v>3846</v>
      </c>
      <c r="B3861" s="225">
        <v>35913</v>
      </c>
      <c r="C3861" s="74">
        <v>47.31</v>
      </c>
      <c r="D3861" s="74">
        <v>48.44</v>
      </c>
      <c r="E3861" s="74">
        <v>46.37</v>
      </c>
      <c r="F3861" s="74">
        <v>48.44</v>
      </c>
      <c r="G3861" s="75">
        <v>536400</v>
      </c>
      <c r="H3861" s="74">
        <v>169.53</v>
      </c>
      <c r="I3861" s="81">
        <f t="shared" si="300"/>
        <v>3.4997935590421143</v>
      </c>
      <c r="J3861" s="74">
        <f t="shared" si="301"/>
        <v>165.58</v>
      </c>
      <c r="K3861" s="74">
        <f t="shared" si="302"/>
        <v>169.53</v>
      </c>
      <c r="L3861" s="74">
        <f t="shared" si="303"/>
        <v>162.29</v>
      </c>
      <c r="M3861" s="74">
        <f t="shared" si="304"/>
        <v>169.53</v>
      </c>
      <c r="N3861" s="74"/>
    </row>
    <row r="3862" spans="1:14" x14ac:dyDescent="0.25">
      <c r="A3862">
        <v>3847</v>
      </c>
      <c r="B3862" s="225">
        <v>35912</v>
      </c>
      <c r="C3862" s="74">
        <v>46.87</v>
      </c>
      <c r="D3862" s="74">
        <v>47.12</v>
      </c>
      <c r="E3862" s="74">
        <v>44.94</v>
      </c>
      <c r="F3862" s="74">
        <v>46.44</v>
      </c>
      <c r="G3862" s="75">
        <v>840900</v>
      </c>
      <c r="H3862" s="74">
        <v>162.53</v>
      </c>
      <c r="I3862" s="81">
        <f t="shared" si="300"/>
        <v>3.4997846683893199</v>
      </c>
      <c r="J3862" s="74">
        <f t="shared" si="301"/>
        <v>164.03</v>
      </c>
      <c r="K3862" s="74">
        <f t="shared" si="302"/>
        <v>164.91</v>
      </c>
      <c r="L3862" s="74">
        <f t="shared" si="303"/>
        <v>157.28</v>
      </c>
      <c r="M3862" s="74">
        <f t="shared" si="304"/>
        <v>162.53</v>
      </c>
      <c r="N3862" s="74"/>
    </row>
    <row r="3863" spans="1:14" x14ac:dyDescent="0.25">
      <c r="A3863">
        <v>3848</v>
      </c>
      <c r="B3863" s="225">
        <v>35909</v>
      </c>
      <c r="C3863" s="74">
        <v>48.94</v>
      </c>
      <c r="D3863" s="74">
        <v>49.62</v>
      </c>
      <c r="E3863" s="74">
        <v>47.25</v>
      </c>
      <c r="F3863" s="74">
        <v>48.5</v>
      </c>
      <c r="G3863" s="75">
        <v>325000</v>
      </c>
      <c r="H3863" s="74">
        <v>169.75</v>
      </c>
      <c r="I3863" s="81">
        <f t="shared" si="300"/>
        <v>3.5</v>
      </c>
      <c r="J3863" s="74">
        <f t="shared" si="301"/>
        <v>171.29</v>
      </c>
      <c r="K3863" s="74">
        <f t="shared" si="302"/>
        <v>173.67</v>
      </c>
      <c r="L3863" s="74">
        <f t="shared" si="303"/>
        <v>165.38</v>
      </c>
      <c r="M3863" s="74">
        <f t="shared" si="304"/>
        <v>169.75</v>
      </c>
      <c r="N3863" s="74"/>
    </row>
    <row r="3864" spans="1:14" x14ac:dyDescent="0.25">
      <c r="A3864">
        <v>3849</v>
      </c>
      <c r="B3864" s="225">
        <v>35908</v>
      </c>
      <c r="C3864" s="74">
        <v>48.5</v>
      </c>
      <c r="D3864" s="74">
        <v>50.62</v>
      </c>
      <c r="E3864" s="74">
        <v>48.25</v>
      </c>
      <c r="F3864" s="74">
        <v>48.5</v>
      </c>
      <c r="G3864" s="75">
        <v>1002900</v>
      </c>
      <c r="H3864" s="74">
        <v>169.75</v>
      </c>
      <c r="I3864" s="81">
        <f t="shared" si="300"/>
        <v>3.5</v>
      </c>
      <c r="J3864" s="74">
        <f t="shared" si="301"/>
        <v>169.75</v>
      </c>
      <c r="K3864" s="74">
        <f t="shared" si="302"/>
        <v>177.17</v>
      </c>
      <c r="L3864" s="74">
        <f t="shared" si="303"/>
        <v>168.88</v>
      </c>
      <c r="M3864" s="74">
        <f t="shared" si="304"/>
        <v>169.75</v>
      </c>
      <c r="N3864" s="74"/>
    </row>
    <row r="3865" spans="1:14" x14ac:dyDescent="0.25">
      <c r="A3865">
        <v>3850</v>
      </c>
      <c r="B3865" s="225">
        <v>35907</v>
      </c>
      <c r="C3865" s="74">
        <v>48.62</v>
      </c>
      <c r="D3865" s="74">
        <v>48.75</v>
      </c>
      <c r="E3865" s="74">
        <v>47.62</v>
      </c>
      <c r="F3865" s="74">
        <v>48.03</v>
      </c>
      <c r="G3865" s="75">
        <v>274600</v>
      </c>
      <c r="H3865" s="74">
        <v>168.11</v>
      </c>
      <c r="I3865" s="81">
        <f t="shared" si="300"/>
        <v>3.5001041016031649</v>
      </c>
      <c r="J3865" s="74">
        <f t="shared" si="301"/>
        <v>170.18</v>
      </c>
      <c r="K3865" s="74">
        <f t="shared" si="302"/>
        <v>170.63</v>
      </c>
      <c r="L3865" s="74">
        <f t="shared" si="303"/>
        <v>166.67</v>
      </c>
      <c r="M3865" s="74">
        <f t="shared" si="304"/>
        <v>168.11</v>
      </c>
      <c r="N3865" s="74"/>
    </row>
    <row r="3866" spans="1:14" x14ac:dyDescent="0.25">
      <c r="A3866">
        <v>3851</v>
      </c>
      <c r="B3866" s="225">
        <v>35906</v>
      </c>
      <c r="C3866" s="74">
        <v>49</v>
      </c>
      <c r="D3866" s="74">
        <v>49.25</v>
      </c>
      <c r="E3866" s="74">
        <v>48</v>
      </c>
      <c r="F3866" s="74">
        <v>48.37</v>
      </c>
      <c r="G3866" s="75">
        <v>581600</v>
      </c>
      <c r="H3866" s="74">
        <v>169.31</v>
      </c>
      <c r="I3866" s="81">
        <f t="shared" si="300"/>
        <v>3.500310109572049</v>
      </c>
      <c r="J3866" s="74">
        <f t="shared" si="301"/>
        <v>171.52</v>
      </c>
      <c r="K3866" s="74">
        <f t="shared" si="302"/>
        <v>172.39</v>
      </c>
      <c r="L3866" s="74">
        <f t="shared" si="303"/>
        <v>168.01</v>
      </c>
      <c r="M3866" s="74">
        <f t="shared" si="304"/>
        <v>169.31</v>
      </c>
      <c r="N3866" s="74"/>
    </row>
    <row r="3867" spans="1:14" x14ac:dyDescent="0.25">
      <c r="A3867">
        <v>3852</v>
      </c>
      <c r="B3867" s="225">
        <v>35905</v>
      </c>
      <c r="C3867" s="74">
        <v>47.87</v>
      </c>
      <c r="D3867" s="74">
        <v>48.87</v>
      </c>
      <c r="E3867" s="74">
        <v>46.56</v>
      </c>
      <c r="F3867" s="74">
        <v>48.5</v>
      </c>
      <c r="G3867" s="75">
        <v>1348900</v>
      </c>
      <c r="H3867" s="74">
        <v>169.75</v>
      </c>
      <c r="I3867" s="81">
        <f t="shared" si="300"/>
        <v>3.5</v>
      </c>
      <c r="J3867" s="74">
        <f t="shared" si="301"/>
        <v>167.55</v>
      </c>
      <c r="K3867" s="74">
        <f t="shared" si="302"/>
        <v>171.05</v>
      </c>
      <c r="L3867" s="74">
        <f t="shared" si="303"/>
        <v>162.96</v>
      </c>
      <c r="M3867" s="74">
        <f t="shared" si="304"/>
        <v>169.75</v>
      </c>
      <c r="N3867" s="74"/>
    </row>
    <row r="3868" spans="1:14" x14ac:dyDescent="0.25">
      <c r="A3868">
        <v>3853</v>
      </c>
      <c r="B3868" s="225">
        <v>35902</v>
      </c>
      <c r="C3868" s="74">
        <v>45</v>
      </c>
      <c r="D3868" s="74">
        <v>46.12</v>
      </c>
      <c r="E3868" s="74">
        <v>44.25</v>
      </c>
      <c r="F3868" s="74">
        <v>45.62</v>
      </c>
      <c r="G3868" s="75">
        <v>934700</v>
      </c>
      <c r="H3868" s="74">
        <v>159.69</v>
      </c>
      <c r="I3868" s="81">
        <f t="shared" si="300"/>
        <v>3.5004384042086807</v>
      </c>
      <c r="J3868" s="74">
        <f t="shared" si="301"/>
        <v>157.52000000000001</v>
      </c>
      <c r="K3868" s="74">
        <f t="shared" si="302"/>
        <v>161.44</v>
      </c>
      <c r="L3868" s="74">
        <f t="shared" si="303"/>
        <v>154.88999999999999</v>
      </c>
      <c r="M3868" s="74">
        <f t="shared" si="304"/>
        <v>159.69</v>
      </c>
      <c r="N3868" s="74"/>
    </row>
    <row r="3869" spans="1:14" x14ac:dyDescent="0.25">
      <c r="A3869">
        <v>3854</v>
      </c>
      <c r="B3869" s="225">
        <v>35901</v>
      </c>
      <c r="C3869" s="74">
        <v>46.12</v>
      </c>
      <c r="D3869" s="74">
        <v>46.37</v>
      </c>
      <c r="E3869" s="74">
        <v>44.37</v>
      </c>
      <c r="F3869" s="74">
        <v>45</v>
      </c>
      <c r="G3869" s="75">
        <v>502300</v>
      </c>
      <c r="H3869" s="74">
        <v>157.5</v>
      </c>
      <c r="I3869" s="81">
        <f t="shared" si="300"/>
        <v>3.5</v>
      </c>
      <c r="J3869" s="74">
        <f t="shared" si="301"/>
        <v>161.41999999999999</v>
      </c>
      <c r="K3869" s="74">
        <f t="shared" si="302"/>
        <v>162.30000000000001</v>
      </c>
      <c r="L3869" s="74">
        <f t="shared" si="303"/>
        <v>155.30000000000001</v>
      </c>
      <c r="M3869" s="74">
        <f t="shared" si="304"/>
        <v>157.5</v>
      </c>
      <c r="N3869" s="74"/>
    </row>
    <row r="3870" spans="1:14" x14ac:dyDescent="0.25">
      <c r="A3870">
        <v>3855</v>
      </c>
      <c r="B3870" s="225">
        <v>35900</v>
      </c>
      <c r="C3870" s="74">
        <v>46.81</v>
      </c>
      <c r="D3870" s="74">
        <v>47.5</v>
      </c>
      <c r="E3870" s="74">
        <v>45.12</v>
      </c>
      <c r="F3870" s="74">
        <v>46.31</v>
      </c>
      <c r="G3870" s="75">
        <v>947700</v>
      </c>
      <c r="H3870" s="74">
        <v>162.09</v>
      </c>
      <c r="I3870" s="81">
        <f t="shared" si="300"/>
        <v>3.5001079680414597</v>
      </c>
      <c r="J3870" s="74">
        <f t="shared" si="301"/>
        <v>163.84</v>
      </c>
      <c r="K3870" s="74">
        <f t="shared" si="302"/>
        <v>166.26</v>
      </c>
      <c r="L3870" s="74">
        <f t="shared" si="303"/>
        <v>157.91999999999999</v>
      </c>
      <c r="M3870" s="74">
        <f t="shared" si="304"/>
        <v>162.09</v>
      </c>
      <c r="N3870" s="74"/>
    </row>
    <row r="3871" spans="1:14" x14ac:dyDescent="0.25">
      <c r="A3871">
        <v>3856</v>
      </c>
      <c r="B3871" s="225">
        <v>35899</v>
      </c>
      <c r="C3871" s="74">
        <v>41.25</v>
      </c>
      <c r="D3871" s="74">
        <v>47.44</v>
      </c>
      <c r="E3871" s="74">
        <v>40</v>
      </c>
      <c r="F3871" s="74">
        <v>46.5</v>
      </c>
      <c r="G3871" s="75">
        <v>2030700</v>
      </c>
      <c r="H3871" s="74">
        <v>162.75</v>
      </c>
      <c r="I3871" s="81">
        <f t="shared" si="300"/>
        <v>3.5</v>
      </c>
      <c r="J3871" s="74">
        <f t="shared" si="301"/>
        <v>144.38</v>
      </c>
      <c r="K3871" s="74">
        <f t="shared" si="302"/>
        <v>166.04</v>
      </c>
      <c r="L3871" s="74">
        <f t="shared" si="303"/>
        <v>140</v>
      </c>
      <c r="M3871" s="74">
        <f t="shared" si="304"/>
        <v>162.75</v>
      </c>
      <c r="N3871" s="74"/>
    </row>
    <row r="3872" spans="1:14" x14ac:dyDescent="0.25">
      <c r="A3872">
        <v>3857</v>
      </c>
      <c r="B3872" s="225">
        <v>35898</v>
      </c>
      <c r="C3872" s="74">
        <v>41.94</v>
      </c>
      <c r="D3872" s="74">
        <v>41.94</v>
      </c>
      <c r="E3872" s="74">
        <v>40.869999999999997</v>
      </c>
      <c r="F3872" s="74">
        <v>41.25</v>
      </c>
      <c r="G3872" s="75">
        <v>191200</v>
      </c>
      <c r="H3872" s="74">
        <v>144.37</v>
      </c>
      <c r="I3872" s="81">
        <f t="shared" si="300"/>
        <v>3.4998787878787878</v>
      </c>
      <c r="J3872" s="74">
        <f t="shared" si="301"/>
        <v>146.78</v>
      </c>
      <c r="K3872" s="74">
        <f t="shared" si="302"/>
        <v>146.78</v>
      </c>
      <c r="L3872" s="74">
        <f t="shared" si="303"/>
        <v>143.04</v>
      </c>
      <c r="M3872" s="74">
        <f t="shared" si="304"/>
        <v>144.37</v>
      </c>
      <c r="N3872" s="74"/>
    </row>
    <row r="3873" spans="1:14" x14ac:dyDescent="0.25">
      <c r="A3873">
        <v>3858</v>
      </c>
      <c r="B3873" s="225">
        <v>35894</v>
      </c>
      <c r="C3873" s="74">
        <v>42.25</v>
      </c>
      <c r="D3873" s="74">
        <v>42.5</v>
      </c>
      <c r="E3873" s="74">
        <v>41.5</v>
      </c>
      <c r="F3873" s="74">
        <v>41.75</v>
      </c>
      <c r="G3873" s="75">
        <v>469400</v>
      </c>
      <c r="H3873" s="74">
        <v>146.12</v>
      </c>
      <c r="I3873" s="81">
        <f t="shared" si="300"/>
        <v>3.4998802395209583</v>
      </c>
      <c r="J3873" s="74">
        <f t="shared" si="301"/>
        <v>147.87</v>
      </c>
      <c r="K3873" s="74">
        <f t="shared" si="302"/>
        <v>148.74</v>
      </c>
      <c r="L3873" s="74">
        <f t="shared" si="303"/>
        <v>145.25</v>
      </c>
      <c r="M3873" s="74">
        <f t="shared" si="304"/>
        <v>146.12</v>
      </c>
      <c r="N3873" s="74"/>
    </row>
    <row r="3874" spans="1:14" x14ac:dyDescent="0.25">
      <c r="A3874">
        <v>3859</v>
      </c>
      <c r="B3874" s="225">
        <v>35893</v>
      </c>
      <c r="C3874" s="74">
        <v>43.5</v>
      </c>
      <c r="D3874" s="74">
        <v>43.62</v>
      </c>
      <c r="E3874" s="74">
        <v>40.869999999999997</v>
      </c>
      <c r="F3874" s="74">
        <v>41.59</v>
      </c>
      <c r="G3874" s="75">
        <v>851700</v>
      </c>
      <c r="H3874" s="74">
        <v>145.58000000000001</v>
      </c>
      <c r="I3874" s="81">
        <f t="shared" si="300"/>
        <v>3.5003606636210627</v>
      </c>
      <c r="J3874" s="74">
        <f t="shared" si="301"/>
        <v>152.27000000000001</v>
      </c>
      <c r="K3874" s="74">
        <f t="shared" si="302"/>
        <v>152.69</v>
      </c>
      <c r="L3874" s="74">
        <f t="shared" si="303"/>
        <v>143.06</v>
      </c>
      <c r="M3874" s="74">
        <f t="shared" si="304"/>
        <v>145.58000000000001</v>
      </c>
      <c r="N3874" s="74"/>
    </row>
    <row r="3875" spans="1:14" x14ac:dyDescent="0.25">
      <c r="A3875">
        <v>3860</v>
      </c>
      <c r="B3875" s="225">
        <v>35892</v>
      </c>
      <c r="C3875" s="74">
        <v>39.25</v>
      </c>
      <c r="D3875" s="74">
        <v>42.06</v>
      </c>
      <c r="E3875" s="74">
        <v>38.619999999999997</v>
      </c>
      <c r="F3875" s="74">
        <v>42</v>
      </c>
      <c r="G3875" s="75">
        <v>1591000</v>
      </c>
      <c r="H3875" s="74">
        <v>147</v>
      </c>
      <c r="I3875" s="81">
        <f t="shared" si="300"/>
        <v>3.5</v>
      </c>
      <c r="J3875" s="74">
        <f t="shared" si="301"/>
        <v>137.38</v>
      </c>
      <c r="K3875" s="74">
        <f t="shared" si="302"/>
        <v>147.21</v>
      </c>
      <c r="L3875" s="74">
        <f t="shared" si="303"/>
        <v>135.16999999999999</v>
      </c>
      <c r="M3875" s="74">
        <f t="shared" si="304"/>
        <v>147</v>
      </c>
      <c r="N3875" s="74"/>
    </row>
    <row r="3876" spans="1:14" x14ac:dyDescent="0.25">
      <c r="A3876">
        <v>3861</v>
      </c>
      <c r="B3876" s="225">
        <v>35891</v>
      </c>
      <c r="C3876" s="74">
        <v>41.37</v>
      </c>
      <c r="D3876" s="74">
        <v>41.56</v>
      </c>
      <c r="E3876" s="74">
        <v>37.369999999999997</v>
      </c>
      <c r="F3876" s="74">
        <v>38.31</v>
      </c>
      <c r="G3876" s="75">
        <v>1184100</v>
      </c>
      <c r="H3876" s="74">
        <v>134.09</v>
      </c>
      <c r="I3876" s="81">
        <f t="shared" si="300"/>
        <v>3.5001305142260506</v>
      </c>
      <c r="J3876" s="74">
        <f t="shared" si="301"/>
        <v>144.80000000000001</v>
      </c>
      <c r="K3876" s="74">
        <f t="shared" si="302"/>
        <v>145.47</v>
      </c>
      <c r="L3876" s="74">
        <f t="shared" si="303"/>
        <v>130.80000000000001</v>
      </c>
      <c r="M3876" s="74">
        <f t="shared" si="304"/>
        <v>134.09</v>
      </c>
      <c r="N3876" s="74"/>
    </row>
    <row r="3877" spans="1:14" x14ac:dyDescent="0.25">
      <c r="A3877">
        <v>3862</v>
      </c>
      <c r="B3877" s="225">
        <v>35888</v>
      </c>
      <c r="C3877" s="74">
        <v>41</v>
      </c>
      <c r="D3877" s="74">
        <v>41.37</v>
      </c>
      <c r="E3877" s="74">
        <v>40.369999999999997</v>
      </c>
      <c r="F3877" s="74">
        <v>40.75</v>
      </c>
      <c r="G3877" s="75">
        <v>596800</v>
      </c>
      <c r="H3877" s="74">
        <v>142.62</v>
      </c>
      <c r="I3877" s="81">
        <f t="shared" si="300"/>
        <v>3.4998773006134969</v>
      </c>
      <c r="J3877" s="74">
        <f t="shared" si="301"/>
        <v>143.49</v>
      </c>
      <c r="K3877" s="74">
        <f t="shared" si="302"/>
        <v>144.79</v>
      </c>
      <c r="L3877" s="74">
        <f t="shared" si="303"/>
        <v>141.29</v>
      </c>
      <c r="M3877" s="74">
        <f t="shared" si="304"/>
        <v>142.62</v>
      </c>
      <c r="N3877" s="74"/>
    </row>
    <row r="3878" spans="1:14" x14ac:dyDescent="0.25">
      <c r="A3878">
        <v>3863</v>
      </c>
      <c r="B3878" s="225">
        <v>35887</v>
      </c>
      <c r="C3878" s="74">
        <v>42.37</v>
      </c>
      <c r="D3878" s="74">
        <v>42.5</v>
      </c>
      <c r="E3878" s="74">
        <v>40.06</v>
      </c>
      <c r="F3878" s="74">
        <v>40.5</v>
      </c>
      <c r="G3878" s="75">
        <v>1150000</v>
      </c>
      <c r="H3878" s="74">
        <v>141.75</v>
      </c>
      <c r="I3878" s="81">
        <f t="shared" si="300"/>
        <v>3.5</v>
      </c>
      <c r="J3878" s="74">
        <f t="shared" si="301"/>
        <v>148.30000000000001</v>
      </c>
      <c r="K3878" s="74">
        <f t="shared" si="302"/>
        <v>148.75</v>
      </c>
      <c r="L3878" s="74">
        <f t="shared" si="303"/>
        <v>140.21</v>
      </c>
      <c r="M3878" s="74">
        <f t="shared" si="304"/>
        <v>141.75</v>
      </c>
      <c r="N3878" s="74"/>
    </row>
    <row r="3879" spans="1:14" x14ac:dyDescent="0.25">
      <c r="A3879">
        <v>3864</v>
      </c>
      <c r="B3879" s="225">
        <v>35886</v>
      </c>
      <c r="C3879" s="74">
        <v>43.12</v>
      </c>
      <c r="D3879" s="74">
        <v>43.37</v>
      </c>
      <c r="E3879" s="74">
        <v>41.87</v>
      </c>
      <c r="F3879" s="74">
        <v>42.37</v>
      </c>
      <c r="G3879" s="75">
        <v>860900</v>
      </c>
      <c r="H3879" s="74">
        <v>148.31</v>
      </c>
      <c r="I3879" s="81">
        <f t="shared" si="300"/>
        <v>3.5003540240736375</v>
      </c>
      <c r="J3879" s="74">
        <f t="shared" si="301"/>
        <v>150.94</v>
      </c>
      <c r="K3879" s="74">
        <f t="shared" si="302"/>
        <v>151.81</v>
      </c>
      <c r="L3879" s="74">
        <f t="shared" si="303"/>
        <v>146.56</v>
      </c>
      <c r="M3879" s="74">
        <f t="shared" si="304"/>
        <v>148.31</v>
      </c>
      <c r="N3879" s="74"/>
    </row>
    <row r="3880" spans="1:14" x14ac:dyDescent="0.25">
      <c r="A3880">
        <v>3865</v>
      </c>
      <c r="B3880" s="225">
        <v>35885</v>
      </c>
      <c r="C3880" s="74">
        <v>46.12</v>
      </c>
      <c r="D3880" s="74">
        <v>46.37</v>
      </c>
      <c r="E3880" s="74">
        <v>42.12</v>
      </c>
      <c r="F3880" s="74">
        <v>42.62</v>
      </c>
      <c r="G3880" s="75">
        <v>1429500</v>
      </c>
      <c r="H3880" s="74">
        <v>149.19</v>
      </c>
      <c r="I3880" s="81">
        <f t="shared" si="300"/>
        <v>3.5004692632566869</v>
      </c>
      <c r="J3880" s="74">
        <f t="shared" si="301"/>
        <v>161.44</v>
      </c>
      <c r="K3880" s="74">
        <f t="shared" si="302"/>
        <v>162.32</v>
      </c>
      <c r="L3880" s="74">
        <f t="shared" si="303"/>
        <v>147.44</v>
      </c>
      <c r="M3880" s="74">
        <f t="shared" si="304"/>
        <v>149.19</v>
      </c>
      <c r="N3880" s="74"/>
    </row>
    <row r="3881" spans="1:14" x14ac:dyDescent="0.25">
      <c r="A3881">
        <v>3866</v>
      </c>
      <c r="B3881" s="225">
        <v>35884</v>
      </c>
      <c r="C3881" s="74">
        <v>45.5</v>
      </c>
      <c r="D3881" s="74">
        <v>45.87</v>
      </c>
      <c r="E3881" s="74">
        <v>44.25</v>
      </c>
      <c r="F3881" s="74">
        <v>45.37</v>
      </c>
      <c r="G3881" s="75">
        <v>776700</v>
      </c>
      <c r="H3881" s="74">
        <v>158.81</v>
      </c>
      <c r="I3881" s="81">
        <f t="shared" si="300"/>
        <v>3.5003306149437958</v>
      </c>
      <c r="J3881" s="74">
        <f t="shared" si="301"/>
        <v>159.27000000000001</v>
      </c>
      <c r="K3881" s="74">
        <f t="shared" si="302"/>
        <v>160.56</v>
      </c>
      <c r="L3881" s="74">
        <f t="shared" si="303"/>
        <v>154.88999999999999</v>
      </c>
      <c r="M3881" s="74">
        <f t="shared" si="304"/>
        <v>158.81</v>
      </c>
      <c r="N3881" s="74"/>
    </row>
    <row r="3882" spans="1:14" x14ac:dyDescent="0.25">
      <c r="A3882">
        <v>3867</v>
      </c>
      <c r="B3882" s="225">
        <v>35881</v>
      </c>
      <c r="C3882" s="74">
        <v>47.5</v>
      </c>
      <c r="D3882" s="74">
        <v>47.75</v>
      </c>
      <c r="E3882" s="74">
        <v>44.31</v>
      </c>
      <c r="F3882" s="74">
        <v>45.44</v>
      </c>
      <c r="G3882" s="75">
        <v>1262600</v>
      </c>
      <c r="H3882" s="74">
        <v>159.03</v>
      </c>
      <c r="I3882" s="81">
        <f t="shared" si="300"/>
        <v>3.499779929577465</v>
      </c>
      <c r="J3882" s="74">
        <f t="shared" si="301"/>
        <v>166.24</v>
      </c>
      <c r="K3882" s="74">
        <f t="shared" si="302"/>
        <v>167.11</v>
      </c>
      <c r="L3882" s="74">
        <f t="shared" si="303"/>
        <v>155.08000000000001</v>
      </c>
      <c r="M3882" s="74">
        <f t="shared" si="304"/>
        <v>159.03</v>
      </c>
      <c r="N3882" s="74"/>
    </row>
    <row r="3883" spans="1:14" x14ac:dyDescent="0.25">
      <c r="A3883">
        <v>3868</v>
      </c>
      <c r="B3883" s="225">
        <v>35880</v>
      </c>
      <c r="C3883" s="74">
        <v>48.37</v>
      </c>
      <c r="D3883" s="74">
        <v>48.56</v>
      </c>
      <c r="E3883" s="74">
        <v>47.25</v>
      </c>
      <c r="F3883" s="74">
        <v>47.28</v>
      </c>
      <c r="G3883" s="75">
        <v>425600</v>
      </c>
      <c r="H3883" s="74">
        <v>165.48</v>
      </c>
      <c r="I3883" s="81">
        <f t="shared" si="300"/>
        <v>3.4999999999999996</v>
      </c>
      <c r="J3883" s="74">
        <f t="shared" si="301"/>
        <v>169.3</v>
      </c>
      <c r="K3883" s="74">
        <f t="shared" si="302"/>
        <v>169.96</v>
      </c>
      <c r="L3883" s="74">
        <f t="shared" si="303"/>
        <v>165.38</v>
      </c>
      <c r="M3883" s="74">
        <f t="shared" si="304"/>
        <v>165.48</v>
      </c>
      <c r="N3883" s="74"/>
    </row>
    <row r="3884" spans="1:14" x14ac:dyDescent="0.25">
      <c r="A3884">
        <v>3869</v>
      </c>
      <c r="B3884" s="225">
        <v>35879</v>
      </c>
      <c r="C3884" s="74">
        <v>49.19</v>
      </c>
      <c r="D3884" s="74">
        <v>49.81</v>
      </c>
      <c r="E3884" s="74">
        <v>47.69</v>
      </c>
      <c r="F3884" s="74">
        <v>48.56</v>
      </c>
      <c r="G3884" s="75">
        <v>833000</v>
      </c>
      <c r="H3884" s="74">
        <v>169.97</v>
      </c>
      <c r="I3884" s="81">
        <f t="shared" si="300"/>
        <v>3.5002059308072484</v>
      </c>
      <c r="J3884" s="74">
        <f t="shared" si="301"/>
        <v>172.18</v>
      </c>
      <c r="K3884" s="74">
        <f t="shared" si="302"/>
        <v>174.35</v>
      </c>
      <c r="L3884" s="74">
        <f t="shared" si="303"/>
        <v>166.92</v>
      </c>
      <c r="M3884" s="74">
        <f t="shared" si="304"/>
        <v>169.97</v>
      </c>
      <c r="N3884" s="74"/>
    </row>
    <row r="3885" spans="1:14" x14ac:dyDescent="0.25">
      <c r="A3885">
        <v>3870</v>
      </c>
      <c r="B3885" s="225">
        <v>35878</v>
      </c>
      <c r="C3885" s="74">
        <v>46.94</v>
      </c>
      <c r="D3885" s="74">
        <v>48.06</v>
      </c>
      <c r="E3885" s="74">
        <v>46.5</v>
      </c>
      <c r="F3885" s="74">
        <v>48</v>
      </c>
      <c r="G3885" s="75">
        <v>667800</v>
      </c>
      <c r="H3885" s="74">
        <v>168</v>
      </c>
      <c r="I3885" s="81">
        <f t="shared" si="300"/>
        <v>3.5</v>
      </c>
      <c r="J3885" s="74">
        <f t="shared" si="301"/>
        <v>164.29</v>
      </c>
      <c r="K3885" s="74">
        <f t="shared" si="302"/>
        <v>168.21</v>
      </c>
      <c r="L3885" s="74">
        <f t="shared" si="303"/>
        <v>162.75</v>
      </c>
      <c r="M3885" s="74">
        <f t="shared" si="304"/>
        <v>168</v>
      </c>
      <c r="N3885" s="74"/>
    </row>
    <row r="3886" spans="1:14" x14ac:dyDescent="0.25">
      <c r="A3886">
        <v>3871</v>
      </c>
      <c r="B3886" s="225">
        <v>35877</v>
      </c>
      <c r="C3886" s="74">
        <v>46.12</v>
      </c>
      <c r="D3886" s="74">
        <v>47.37</v>
      </c>
      <c r="E3886" s="74">
        <v>45.75</v>
      </c>
      <c r="F3886" s="74">
        <v>46.37</v>
      </c>
      <c r="G3886" s="75">
        <v>546200</v>
      </c>
      <c r="H3886" s="74">
        <v>162.31</v>
      </c>
      <c r="I3886" s="81">
        <f t="shared" si="300"/>
        <v>3.5003234850118612</v>
      </c>
      <c r="J3886" s="74">
        <f t="shared" si="301"/>
        <v>161.43</v>
      </c>
      <c r="K3886" s="74">
        <f t="shared" si="302"/>
        <v>165.81</v>
      </c>
      <c r="L3886" s="74">
        <f t="shared" si="303"/>
        <v>160.13999999999999</v>
      </c>
      <c r="M3886" s="74">
        <f t="shared" si="304"/>
        <v>162.31</v>
      </c>
      <c r="N3886" s="74"/>
    </row>
    <row r="3887" spans="1:14" x14ac:dyDescent="0.25">
      <c r="A3887">
        <v>3872</v>
      </c>
      <c r="B3887" s="225">
        <v>35874</v>
      </c>
      <c r="C3887" s="74">
        <v>48.37</v>
      </c>
      <c r="D3887" s="74">
        <v>48.5</v>
      </c>
      <c r="E3887" s="74">
        <v>47</v>
      </c>
      <c r="F3887" s="74">
        <v>47</v>
      </c>
      <c r="G3887" s="75">
        <v>222300</v>
      </c>
      <c r="H3887" s="74">
        <v>164.5</v>
      </c>
      <c r="I3887" s="81">
        <f t="shared" si="300"/>
        <v>3.5</v>
      </c>
      <c r="J3887" s="74">
        <f t="shared" si="301"/>
        <v>169.3</v>
      </c>
      <c r="K3887" s="74">
        <f t="shared" si="302"/>
        <v>169.75</v>
      </c>
      <c r="L3887" s="74">
        <f t="shared" si="303"/>
        <v>164.5</v>
      </c>
      <c r="M3887" s="74">
        <f t="shared" si="304"/>
        <v>164.5</v>
      </c>
      <c r="N3887" s="74"/>
    </row>
    <row r="3888" spans="1:14" x14ac:dyDescent="0.25">
      <c r="A3888">
        <v>3873</v>
      </c>
      <c r="B3888" s="225">
        <v>35873</v>
      </c>
      <c r="C3888" s="74">
        <v>48.37</v>
      </c>
      <c r="D3888" s="74">
        <v>48.87</v>
      </c>
      <c r="E3888" s="74">
        <v>48</v>
      </c>
      <c r="F3888" s="74">
        <v>48</v>
      </c>
      <c r="G3888" s="75">
        <v>247000</v>
      </c>
      <c r="H3888" s="74">
        <v>168</v>
      </c>
      <c r="I3888" s="81">
        <f t="shared" si="300"/>
        <v>3.5</v>
      </c>
      <c r="J3888" s="74">
        <f t="shared" si="301"/>
        <v>169.3</v>
      </c>
      <c r="K3888" s="74">
        <f t="shared" si="302"/>
        <v>171.05</v>
      </c>
      <c r="L3888" s="74">
        <f t="shared" si="303"/>
        <v>168</v>
      </c>
      <c r="M3888" s="74">
        <f t="shared" si="304"/>
        <v>168</v>
      </c>
      <c r="N3888" s="74"/>
    </row>
    <row r="3889" spans="1:14" x14ac:dyDescent="0.25">
      <c r="A3889">
        <v>3874</v>
      </c>
      <c r="B3889" s="225">
        <v>35872</v>
      </c>
      <c r="C3889" s="74">
        <v>48.75</v>
      </c>
      <c r="D3889" s="74">
        <v>49.25</v>
      </c>
      <c r="E3889" s="74">
        <v>47.25</v>
      </c>
      <c r="F3889" s="74">
        <v>48</v>
      </c>
      <c r="G3889" s="75">
        <v>330600</v>
      </c>
      <c r="H3889" s="74">
        <v>168</v>
      </c>
      <c r="I3889" s="81">
        <f t="shared" si="300"/>
        <v>3.5</v>
      </c>
      <c r="J3889" s="74">
        <f t="shared" si="301"/>
        <v>170.63</v>
      </c>
      <c r="K3889" s="74">
        <f t="shared" si="302"/>
        <v>172.38</v>
      </c>
      <c r="L3889" s="74">
        <f t="shared" si="303"/>
        <v>165.38</v>
      </c>
      <c r="M3889" s="74">
        <f t="shared" si="304"/>
        <v>168</v>
      </c>
      <c r="N3889" s="74"/>
    </row>
    <row r="3890" spans="1:14" x14ac:dyDescent="0.25">
      <c r="A3890">
        <v>3875</v>
      </c>
      <c r="B3890" s="225">
        <v>35871</v>
      </c>
      <c r="C3890" s="74">
        <v>49.19</v>
      </c>
      <c r="D3890" s="74">
        <v>49.5</v>
      </c>
      <c r="E3890" s="74">
        <v>48</v>
      </c>
      <c r="F3890" s="74">
        <v>48.75</v>
      </c>
      <c r="G3890" s="75">
        <v>738800</v>
      </c>
      <c r="H3890" s="74">
        <v>170.62</v>
      </c>
      <c r="I3890" s="81">
        <f t="shared" si="300"/>
        <v>3.4998974358974362</v>
      </c>
      <c r="J3890" s="74">
        <f t="shared" si="301"/>
        <v>172.16</v>
      </c>
      <c r="K3890" s="74">
        <f t="shared" si="302"/>
        <v>173.24</v>
      </c>
      <c r="L3890" s="74">
        <f t="shared" si="303"/>
        <v>168</v>
      </c>
      <c r="M3890" s="74">
        <f t="shared" si="304"/>
        <v>170.62</v>
      </c>
      <c r="N3890" s="74"/>
    </row>
    <row r="3891" spans="1:14" x14ac:dyDescent="0.25">
      <c r="A3891">
        <v>3876</v>
      </c>
      <c r="B3891" s="225">
        <v>35870</v>
      </c>
      <c r="C3891" s="74">
        <v>46.44</v>
      </c>
      <c r="D3891" s="74">
        <v>47.87</v>
      </c>
      <c r="E3891" s="74">
        <v>46.12</v>
      </c>
      <c r="F3891" s="74">
        <v>47.87</v>
      </c>
      <c r="G3891" s="75">
        <v>1362300</v>
      </c>
      <c r="H3891" s="74">
        <v>167.56</v>
      </c>
      <c r="I3891" s="81">
        <f t="shared" si="300"/>
        <v>3.5003133486526012</v>
      </c>
      <c r="J3891" s="74">
        <f t="shared" si="301"/>
        <v>162.55000000000001</v>
      </c>
      <c r="K3891" s="74">
        <f t="shared" si="302"/>
        <v>167.56</v>
      </c>
      <c r="L3891" s="74">
        <f t="shared" si="303"/>
        <v>161.43</v>
      </c>
      <c r="M3891" s="74">
        <f t="shared" si="304"/>
        <v>167.56</v>
      </c>
      <c r="N3891" s="74"/>
    </row>
    <row r="3892" spans="1:14" x14ac:dyDescent="0.25">
      <c r="A3892">
        <v>3877</v>
      </c>
      <c r="B3892" s="225">
        <v>35867</v>
      </c>
      <c r="C3892" s="74">
        <v>44.87</v>
      </c>
      <c r="D3892" s="74">
        <v>45.12</v>
      </c>
      <c r="E3892" s="74">
        <v>44.25</v>
      </c>
      <c r="F3892" s="74">
        <v>44.87</v>
      </c>
      <c r="G3892" s="75">
        <v>420400</v>
      </c>
      <c r="H3892" s="74">
        <v>157.06</v>
      </c>
      <c r="I3892" s="81">
        <f t="shared" si="300"/>
        <v>3.5003342990862496</v>
      </c>
      <c r="J3892" s="74">
        <f t="shared" si="301"/>
        <v>157.06</v>
      </c>
      <c r="K3892" s="74">
        <f t="shared" si="302"/>
        <v>157.94</v>
      </c>
      <c r="L3892" s="74">
        <f t="shared" si="303"/>
        <v>154.88999999999999</v>
      </c>
      <c r="M3892" s="74">
        <f t="shared" si="304"/>
        <v>157.06</v>
      </c>
      <c r="N3892" s="74"/>
    </row>
    <row r="3893" spans="1:14" x14ac:dyDescent="0.25">
      <c r="A3893">
        <v>3878</v>
      </c>
      <c r="B3893" s="225">
        <v>35866</v>
      </c>
      <c r="C3893" s="74">
        <v>44.62</v>
      </c>
      <c r="D3893" s="74">
        <v>44.75</v>
      </c>
      <c r="E3893" s="74">
        <v>42.75</v>
      </c>
      <c r="F3893" s="74">
        <v>44.06</v>
      </c>
      <c r="G3893" s="75">
        <v>649400</v>
      </c>
      <c r="H3893" s="74">
        <v>154.22</v>
      </c>
      <c r="I3893" s="81">
        <f t="shared" si="300"/>
        <v>3.500226963231956</v>
      </c>
      <c r="J3893" s="74">
        <f t="shared" si="301"/>
        <v>156.18</v>
      </c>
      <c r="K3893" s="74">
        <f t="shared" si="302"/>
        <v>156.63999999999999</v>
      </c>
      <c r="L3893" s="74">
        <f t="shared" si="303"/>
        <v>149.63</v>
      </c>
      <c r="M3893" s="74">
        <f t="shared" si="304"/>
        <v>154.22</v>
      </c>
      <c r="N3893" s="74"/>
    </row>
    <row r="3894" spans="1:14" x14ac:dyDescent="0.25">
      <c r="A3894">
        <v>3879</v>
      </c>
      <c r="B3894" s="225">
        <v>35865</v>
      </c>
      <c r="C3894" s="74">
        <v>41.62</v>
      </c>
      <c r="D3894" s="74">
        <v>43.94</v>
      </c>
      <c r="E3894" s="74">
        <v>41.37</v>
      </c>
      <c r="F3894" s="74">
        <v>43.25</v>
      </c>
      <c r="G3894" s="75">
        <v>1048300</v>
      </c>
      <c r="H3894" s="74">
        <v>151.37</v>
      </c>
      <c r="I3894" s="81">
        <f t="shared" si="300"/>
        <v>3.4998843930635841</v>
      </c>
      <c r="J3894" s="74">
        <f t="shared" si="301"/>
        <v>145.66999999999999</v>
      </c>
      <c r="K3894" s="74">
        <f t="shared" si="302"/>
        <v>153.78</v>
      </c>
      <c r="L3894" s="74">
        <f t="shared" si="303"/>
        <v>144.79</v>
      </c>
      <c r="M3894" s="74">
        <f t="shared" si="304"/>
        <v>151.37</v>
      </c>
      <c r="N3894" s="74"/>
    </row>
    <row r="3895" spans="1:14" x14ac:dyDescent="0.25">
      <c r="A3895">
        <v>3880</v>
      </c>
      <c r="B3895" s="225">
        <v>35864</v>
      </c>
      <c r="C3895" s="74">
        <v>40.869999999999997</v>
      </c>
      <c r="D3895" s="74">
        <v>41.31</v>
      </c>
      <c r="E3895" s="74">
        <v>40</v>
      </c>
      <c r="F3895" s="74">
        <v>41</v>
      </c>
      <c r="G3895" s="75">
        <v>747600</v>
      </c>
      <c r="H3895" s="74">
        <v>143.5</v>
      </c>
      <c r="I3895" s="81">
        <f t="shared" si="300"/>
        <v>3.5</v>
      </c>
      <c r="J3895" s="74">
        <f t="shared" si="301"/>
        <v>143.05000000000001</v>
      </c>
      <c r="K3895" s="74">
        <f t="shared" si="302"/>
        <v>144.59</v>
      </c>
      <c r="L3895" s="74">
        <f t="shared" si="303"/>
        <v>140</v>
      </c>
      <c r="M3895" s="74">
        <f t="shared" si="304"/>
        <v>143.5</v>
      </c>
      <c r="N3895" s="74"/>
    </row>
    <row r="3896" spans="1:14" x14ac:dyDescent="0.25">
      <c r="A3896">
        <v>3881</v>
      </c>
      <c r="B3896" s="225">
        <v>35863</v>
      </c>
      <c r="C3896" s="74">
        <v>41.87</v>
      </c>
      <c r="D3896" s="74">
        <v>42.12</v>
      </c>
      <c r="E3896" s="74">
        <v>40</v>
      </c>
      <c r="F3896" s="74">
        <v>40.06</v>
      </c>
      <c r="G3896" s="75">
        <v>463000</v>
      </c>
      <c r="H3896" s="74">
        <v>140.22</v>
      </c>
      <c r="I3896" s="81">
        <f t="shared" si="300"/>
        <v>3.5002496255616573</v>
      </c>
      <c r="J3896" s="74">
        <f t="shared" si="301"/>
        <v>146.56</v>
      </c>
      <c r="K3896" s="74">
        <f t="shared" si="302"/>
        <v>147.43</v>
      </c>
      <c r="L3896" s="74">
        <f t="shared" si="303"/>
        <v>140.01</v>
      </c>
      <c r="M3896" s="74">
        <f t="shared" si="304"/>
        <v>140.22</v>
      </c>
      <c r="N3896" s="74"/>
    </row>
    <row r="3897" spans="1:14" x14ac:dyDescent="0.25">
      <c r="A3897">
        <v>3882</v>
      </c>
      <c r="B3897" s="225">
        <v>35860</v>
      </c>
      <c r="C3897" s="74">
        <v>42.5</v>
      </c>
      <c r="D3897" s="74">
        <v>42.81</v>
      </c>
      <c r="E3897" s="74">
        <v>41.5</v>
      </c>
      <c r="F3897" s="74">
        <v>42.16</v>
      </c>
      <c r="G3897" s="75">
        <v>315700</v>
      </c>
      <c r="H3897" s="74">
        <v>147.54</v>
      </c>
      <c r="I3897" s="81">
        <f t="shared" si="300"/>
        <v>3.4995256166982922</v>
      </c>
      <c r="J3897" s="74">
        <f t="shared" si="301"/>
        <v>148.72999999999999</v>
      </c>
      <c r="K3897" s="74">
        <f t="shared" si="302"/>
        <v>149.81</v>
      </c>
      <c r="L3897" s="74">
        <f t="shared" si="303"/>
        <v>145.22999999999999</v>
      </c>
      <c r="M3897" s="74">
        <f t="shared" si="304"/>
        <v>147.54</v>
      </c>
      <c r="N3897" s="74"/>
    </row>
    <row r="3898" spans="1:14" x14ac:dyDescent="0.25">
      <c r="A3898">
        <v>3883</v>
      </c>
      <c r="B3898" s="225">
        <v>35859</v>
      </c>
      <c r="C3898" s="74">
        <v>40.619999999999997</v>
      </c>
      <c r="D3898" s="74">
        <v>44.37</v>
      </c>
      <c r="E3898" s="74">
        <v>40.5</v>
      </c>
      <c r="F3898" s="74">
        <v>42.19</v>
      </c>
      <c r="G3898" s="75">
        <v>709100</v>
      </c>
      <c r="H3898" s="74">
        <v>147.65</v>
      </c>
      <c r="I3898" s="81">
        <f t="shared" si="300"/>
        <v>3.4996444655131551</v>
      </c>
      <c r="J3898" s="74">
        <f t="shared" si="301"/>
        <v>142.16</v>
      </c>
      <c r="K3898" s="74">
        <f t="shared" si="302"/>
        <v>155.28</v>
      </c>
      <c r="L3898" s="74">
        <f t="shared" si="303"/>
        <v>141.74</v>
      </c>
      <c r="M3898" s="74">
        <f t="shared" si="304"/>
        <v>147.65</v>
      </c>
      <c r="N3898" s="74"/>
    </row>
    <row r="3899" spans="1:14" x14ac:dyDescent="0.25">
      <c r="A3899">
        <v>3884</v>
      </c>
      <c r="B3899" s="225">
        <v>35858</v>
      </c>
      <c r="C3899" s="74">
        <v>41.25</v>
      </c>
      <c r="D3899" s="74">
        <v>42.75</v>
      </c>
      <c r="E3899" s="74">
        <v>40.75</v>
      </c>
      <c r="F3899" s="74">
        <v>42.37</v>
      </c>
      <c r="G3899" s="75">
        <v>542600</v>
      </c>
      <c r="H3899" s="74">
        <v>148.31</v>
      </c>
      <c r="I3899" s="81">
        <f t="shared" si="300"/>
        <v>3.5003540240736375</v>
      </c>
      <c r="J3899" s="74">
        <f t="shared" si="301"/>
        <v>144.38999999999999</v>
      </c>
      <c r="K3899" s="74">
        <f t="shared" si="302"/>
        <v>149.63999999999999</v>
      </c>
      <c r="L3899" s="74">
        <f t="shared" si="303"/>
        <v>142.63999999999999</v>
      </c>
      <c r="M3899" s="74">
        <f t="shared" si="304"/>
        <v>148.31</v>
      </c>
      <c r="N3899" s="74"/>
    </row>
    <row r="3900" spans="1:14" x14ac:dyDescent="0.25">
      <c r="A3900">
        <v>3885</v>
      </c>
      <c r="B3900" s="225">
        <v>35857</v>
      </c>
      <c r="C3900" s="74">
        <v>41.69</v>
      </c>
      <c r="D3900" s="74">
        <v>41.94</v>
      </c>
      <c r="E3900" s="74">
        <v>40.19</v>
      </c>
      <c r="F3900" s="74">
        <v>41.47</v>
      </c>
      <c r="G3900" s="75">
        <v>464100</v>
      </c>
      <c r="H3900" s="74">
        <v>145.13999999999999</v>
      </c>
      <c r="I3900" s="81">
        <f t="shared" si="300"/>
        <v>3.4998794309139134</v>
      </c>
      <c r="J3900" s="74">
        <f t="shared" si="301"/>
        <v>145.91</v>
      </c>
      <c r="K3900" s="74">
        <f t="shared" si="302"/>
        <v>146.78</v>
      </c>
      <c r="L3900" s="74">
        <f t="shared" si="303"/>
        <v>140.66</v>
      </c>
      <c r="M3900" s="74">
        <f t="shared" si="304"/>
        <v>145.13999999999999</v>
      </c>
      <c r="N3900" s="74"/>
    </row>
    <row r="3901" spans="1:14" x14ac:dyDescent="0.25">
      <c r="A3901">
        <v>3886</v>
      </c>
      <c r="B3901" s="225">
        <v>35856</v>
      </c>
      <c r="C3901" s="74">
        <v>42</v>
      </c>
      <c r="D3901" s="74">
        <v>42.5</v>
      </c>
      <c r="E3901" s="74">
        <v>41.19</v>
      </c>
      <c r="F3901" s="74">
        <v>41.94</v>
      </c>
      <c r="G3901" s="75">
        <v>707300</v>
      </c>
      <c r="H3901" s="74">
        <v>146.78</v>
      </c>
      <c r="I3901" s="81">
        <f t="shared" si="300"/>
        <v>3.4997615641392468</v>
      </c>
      <c r="J3901" s="74">
        <f t="shared" si="301"/>
        <v>146.99</v>
      </c>
      <c r="K3901" s="74">
        <f t="shared" si="302"/>
        <v>148.74</v>
      </c>
      <c r="L3901" s="74">
        <f t="shared" si="303"/>
        <v>144.16</v>
      </c>
      <c r="M3901" s="74">
        <f t="shared" si="304"/>
        <v>146.78</v>
      </c>
      <c r="N3901" s="74"/>
    </row>
    <row r="3902" spans="1:14" x14ac:dyDescent="0.25">
      <c r="A3902">
        <v>3887</v>
      </c>
      <c r="B3902" s="225">
        <v>35853</v>
      </c>
      <c r="C3902" s="74">
        <v>42</v>
      </c>
      <c r="D3902" s="74">
        <v>42.37</v>
      </c>
      <c r="E3902" s="74">
        <v>41.37</v>
      </c>
      <c r="F3902" s="74">
        <v>41.94</v>
      </c>
      <c r="G3902" s="75">
        <v>736700</v>
      </c>
      <c r="H3902" s="74">
        <v>146.78</v>
      </c>
      <c r="I3902" s="81">
        <f t="shared" si="300"/>
        <v>3.4997615641392468</v>
      </c>
      <c r="J3902" s="74">
        <f t="shared" si="301"/>
        <v>146.99</v>
      </c>
      <c r="K3902" s="74">
        <f t="shared" si="302"/>
        <v>148.28</v>
      </c>
      <c r="L3902" s="74">
        <f t="shared" si="303"/>
        <v>144.79</v>
      </c>
      <c r="M3902" s="74">
        <f t="shared" si="304"/>
        <v>146.78</v>
      </c>
      <c r="N3902" s="74"/>
    </row>
    <row r="3903" spans="1:14" x14ac:dyDescent="0.25">
      <c r="A3903">
        <v>3888</v>
      </c>
      <c r="B3903" s="225">
        <v>35852</v>
      </c>
      <c r="C3903" s="74">
        <v>40.5</v>
      </c>
      <c r="D3903" s="74">
        <v>42.06</v>
      </c>
      <c r="E3903" s="74">
        <v>40.119999999999997</v>
      </c>
      <c r="F3903" s="74">
        <v>41.44</v>
      </c>
      <c r="G3903" s="75">
        <v>967500</v>
      </c>
      <c r="H3903" s="74">
        <v>145.03</v>
      </c>
      <c r="I3903" s="81">
        <f t="shared" si="300"/>
        <v>3.4997586872586877</v>
      </c>
      <c r="J3903" s="74">
        <f t="shared" si="301"/>
        <v>141.74</v>
      </c>
      <c r="K3903" s="74">
        <f t="shared" si="302"/>
        <v>147.19999999999999</v>
      </c>
      <c r="L3903" s="74">
        <f t="shared" si="303"/>
        <v>140.41</v>
      </c>
      <c r="M3903" s="74">
        <f t="shared" si="304"/>
        <v>145.03</v>
      </c>
      <c r="N3903" s="74"/>
    </row>
    <row r="3904" spans="1:14" x14ac:dyDescent="0.25">
      <c r="A3904">
        <v>3889</v>
      </c>
      <c r="B3904" s="225">
        <v>35851</v>
      </c>
      <c r="C3904" s="74">
        <v>39.25</v>
      </c>
      <c r="D3904" s="74">
        <v>41.25</v>
      </c>
      <c r="E3904" s="74">
        <v>38.56</v>
      </c>
      <c r="F3904" s="74">
        <v>40.44</v>
      </c>
      <c r="G3904" s="75">
        <v>1735200</v>
      </c>
      <c r="H3904" s="74">
        <v>141.53</v>
      </c>
      <c r="I3904" s="81">
        <f t="shared" si="300"/>
        <v>3.4997527200791296</v>
      </c>
      <c r="J3904" s="74">
        <f t="shared" si="301"/>
        <v>137.37</v>
      </c>
      <c r="K3904" s="74">
        <f t="shared" si="302"/>
        <v>144.36000000000001</v>
      </c>
      <c r="L3904" s="74">
        <f t="shared" si="303"/>
        <v>134.94999999999999</v>
      </c>
      <c r="M3904" s="74">
        <f t="shared" si="304"/>
        <v>141.53</v>
      </c>
      <c r="N3904" s="74"/>
    </row>
    <row r="3905" spans="1:14" x14ac:dyDescent="0.25">
      <c r="A3905">
        <v>3890</v>
      </c>
      <c r="B3905" s="225">
        <v>35850</v>
      </c>
      <c r="C3905" s="74">
        <v>39.869999999999997</v>
      </c>
      <c r="D3905" s="74">
        <v>40</v>
      </c>
      <c r="E3905" s="74">
        <v>37.25</v>
      </c>
      <c r="F3905" s="74">
        <v>37.869999999999997</v>
      </c>
      <c r="G3905" s="75">
        <v>1723500</v>
      </c>
      <c r="H3905" s="74">
        <v>132.56</v>
      </c>
      <c r="I3905" s="81">
        <f t="shared" si="300"/>
        <v>3.5003960918933195</v>
      </c>
      <c r="J3905" s="74">
        <f t="shared" si="301"/>
        <v>139.56</v>
      </c>
      <c r="K3905" s="74">
        <f t="shared" si="302"/>
        <v>140.02000000000001</v>
      </c>
      <c r="L3905" s="74">
        <f t="shared" si="303"/>
        <v>130.38999999999999</v>
      </c>
      <c r="M3905" s="74">
        <f t="shared" si="304"/>
        <v>132.56</v>
      </c>
      <c r="N3905" s="74"/>
    </row>
    <row r="3906" spans="1:14" x14ac:dyDescent="0.25">
      <c r="A3906">
        <v>3891</v>
      </c>
      <c r="B3906" s="225">
        <v>35849</v>
      </c>
      <c r="C3906" s="74">
        <v>42.25</v>
      </c>
      <c r="D3906" s="74">
        <v>43</v>
      </c>
      <c r="E3906" s="74">
        <v>39.69</v>
      </c>
      <c r="F3906" s="74">
        <v>40.119999999999997</v>
      </c>
      <c r="G3906" s="75">
        <v>2099300</v>
      </c>
      <c r="H3906" s="74">
        <v>140.44</v>
      </c>
      <c r="I3906" s="81">
        <f t="shared" si="300"/>
        <v>3.5004985044865404</v>
      </c>
      <c r="J3906" s="74">
        <f t="shared" si="301"/>
        <v>147.9</v>
      </c>
      <c r="K3906" s="74">
        <f t="shared" si="302"/>
        <v>150.52000000000001</v>
      </c>
      <c r="L3906" s="74">
        <f t="shared" si="303"/>
        <v>138.93</v>
      </c>
      <c r="M3906" s="74">
        <f t="shared" si="304"/>
        <v>140.44</v>
      </c>
      <c r="N3906" s="74"/>
    </row>
    <row r="3907" spans="1:14" x14ac:dyDescent="0.25">
      <c r="A3907">
        <v>3892</v>
      </c>
      <c r="B3907" s="225">
        <v>35846</v>
      </c>
      <c r="C3907" s="74">
        <v>45.25</v>
      </c>
      <c r="D3907" s="74">
        <v>46.44</v>
      </c>
      <c r="E3907" s="74">
        <v>40.56</v>
      </c>
      <c r="F3907" s="74">
        <v>42</v>
      </c>
      <c r="G3907" s="75">
        <v>7866000</v>
      </c>
      <c r="H3907" s="74">
        <v>147</v>
      </c>
      <c r="I3907" s="81">
        <f t="shared" si="300"/>
        <v>3.5</v>
      </c>
      <c r="J3907" s="74">
        <f t="shared" si="301"/>
        <v>158.38</v>
      </c>
      <c r="K3907" s="74">
        <f t="shared" si="302"/>
        <v>162.54</v>
      </c>
      <c r="L3907" s="74">
        <f t="shared" si="303"/>
        <v>141.96</v>
      </c>
      <c r="M3907" s="74">
        <f t="shared" si="304"/>
        <v>147</v>
      </c>
      <c r="N3907" s="74"/>
    </row>
    <row r="3908" spans="1:14" x14ac:dyDescent="0.25">
      <c r="A3908">
        <v>3893</v>
      </c>
      <c r="B3908" s="225">
        <v>35845</v>
      </c>
      <c r="C3908" s="74">
        <v>55.19</v>
      </c>
      <c r="D3908" s="74">
        <v>58.25</v>
      </c>
      <c r="E3908" s="74">
        <v>55.19</v>
      </c>
      <c r="F3908" s="74">
        <v>58.12</v>
      </c>
      <c r="G3908" s="75">
        <v>668600</v>
      </c>
      <c r="H3908" s="74">
        <v>203.43</v>
      </c>
      <c r="I3908" s="81">
        <f t="shared" si="300"/>
        <v>3.500172057811425</v>
      </c>
      <c r="J3908" s="74">
        <f t="shared" si="301"/>
        <v>193.17</v>
      </c>
      <c r="K3908" s="74">
        <f t="shared" si="302"/>
        <v>203.89</v>
      </c>
      <c r="L3908" s="74">
        <f t="shared" si="303"/>
        <v>193.17</v>
      </c>
      <c r="M3908" s="74">
        <f t="shared" si="304"/>
        <v>203.43</v>
      </c>
      <c r="N3908" s="74"/>
    </row>
    <row r="3909" spans="1:14" x14ac:dyDescent="0.25">
      <c r="A3909">
        <v>3894</v>
      </c>
      <c r="B3909" s="225">
        <v>35844</v>
      </c>
      <c r="C3909" s="74">
        <v>55.5</v>
      </c>
      <c r="D3909" s="74">
        <v>55.62</v>
      </c>
      <c r="E3909" s="74">
        <v>54.5</v>
      </c>
      <c r="F3909" s="74">
        <v>55</v>
      </c>
      <c r="G3909" s="75">
        <v>407500</v>
      </c>
      <c r="H3909" s="74">
        <v>192.5</v>
      </c>
      <c r="I3909" s="81">
        <f t="shared" si="300"/>
        <v>3.5</v>
      </c>
      <c r="J3909" s="74">
        <f t="shared" si="301"/>
        <v>194.25</v>
      </c>
      <c r="K3909" s="74">
        <f t="shared" si="302"/>
        <v>194.67</v>
      </c>
      <c r="L3909" s="74">
        <f t="shared" si="303"/>
        <v>190.75</v>
      </c>
      <c r="M3909" s="74">
        <f t="shared" si="304"/>
        <v>192.5</v>
      </c>
      <c r="N3909" s="74"/>
    </row>
    <row r="3910" spans="1:14" x14ac:dyDescent="0.25">
      <c r="A3910">
        <v>3895</v>
      </c>
      <c r="B3910" s="225">
        <v>35843</v>
      </c>
      <c r="C3910" s="74">
        <v>56.37</v>
      </c>
      <c r="D3910" s="74">
        <v>56.37</v>
      </c>
      <c r="E3910" s="74">
        <v>54.56</v>
      </c>
      <c r="F3910" s="74">
        <v>55.91</v>
      </c>
      <c r="G3910" s="75">
        <v>416000</v>
      </c>
      <c r="H3910" s="74">
        <v>195.67</v>
      </c>
      <c r="I3910" s="81">
        <f t="shared" si="300"/>
        <v>3.4997317116794848</v>
      </c>
      <c r="J3910" s="74">
        <f t="shared" si="301"/>
        <v>197.28</v>
      </c>
      <c r="K3910" s="74">
        <f t="shared" si="302"/>
        <v>197.28</v>
      </c>
      <c r="L3910" s="74">
        <f t="shared" si="303"/>
        <v>190.95</v>
      </c>
      <c r="M3910" s="74">
        <f t="shared" si="304"/>
        <v>195.67</v>
      </c>
      <c r="N3910" s="74"/>
    </row>
    <row r="3911" spans="1:14" x14ac:dyDescent="0.25">
      <c r="A3911">
        <v>3896</v>
      </c>
      <c r="B3911" s="225">
        <v>35839</v>
      </c>
      <c r="C3911" s="74">
        <v>55.19</v>
      </c>
      <c r="D3911" s="74">
        <v>56.12</v>
      </c>
      <c r="E3911" s="74">
        <v>54.75</v>
      </c>
      <c r="F3911" s="74">
        <v>55.94</v>
      </c>
      <c r="G3911" s="75">
        <v>585400</v>
      </c>
      <c r="H3911" s="74">
        <v>195.78</v>
      </c>
      <c r="I3911" s="81">
        <f t="shared" si="300"/>
        <v>3.4998212370396855</v>
      </c>
      <c r="J3911" s="74">
        <f t="shared" si="301"/>
        <v>193.16</v>
      </c>
      <c r="K3911" s="74">
        <f t="shared" si="302"/>
        <v>196.41</v>
      </c>
      <c r="L3911" s="74">
        <f t="shared" si="303"/>
        <v>191.62</v>
      </c>
      <c r="M3911" s="74">
        <f t="shared" si="304"/>
        <v>195.78</v>
      </c>
      <c r="N3911" s="74"/>
    </row>
    <row r="3912" spans="1:14" x14ac:dyDescent="0.25">
      <c r="A3912">
        <v>3897</v>
      </c>
      <c r="B3912" s="225">
        <v>35838</v>
      </c>
      <c r="C3912" s="74">
        <v>53.87</v>
      </c>
      <c r="D3912" s="74">
        <v>55.44</v>
      </c>
      <c r="E3912" s="74">
        <v>53</v>
      </c>
      <c r="F3912" s="74">
        <v>55.03</v>
      </c>
      <c r="G3912" s="75">
        <v>345100</v>
      </c>
      <c r="H3912" s="74">
        <v>192.61</v>
      </c>
      <c r="I3912" s="81">
        <f t="shared" si="300"/>
        <v>3.5000908595311651</v>
      </c>
      <c r="J3912" s="74">
        <f t="shared" si="301"/>
        <v>188.55</v>
      </c>
      <c r="K3912" s="74">
        <f t="shared" si="302"/>
        <v>194.05</v>
      </c>
      <c r="L3912" s="74">
        <f t="shared" si="303"/>
        <v>185.5</v>
      </c>
      <c r="M3912" s="74">
        <f t="shared" si="304"/>
        <v>192.61</v>
      </c>
      <c r="N3912" s="74"/>
    </row>
    <row r="3913" spans="1:14" x14ac:dyDescent="0.25">
      <c r="A3913">
        <v>3898</v>
      </c>
      <c r="B3913" s="225">
        <v>35837</v>
      </c>
      <c r="C3913" s="74">
        <v>53.94</v>
      </c>
      <c r="D3913" s="74">
        <v>54.94</v>
      </c>
      <c r="E3913" s="74">
        <v>53.5</v>
      </c>
      <c r="F3913" s="74">
        <v>54</v>
      </c>
      <c r="G3913" s="75">
        <v>472200</v>
      </c>
      <c r="H3913" s="74">
        <v>189</v>
      </c>
      <c r="I3913" s="81">
        <f t="shared" si="300"/>
        <v>3.5</v>
      </c>
      <c r="J3913" s="74">
        <f t="shared" si="301"/>
        <v>188.79</v>
      </c>
      <c r="K3913" s="74">
        <f t="shared" si="302"/>
        <v>192.29</v>
      </c>
      <c r="L3913" s="74">
        <f t="shared" si="303"/>
        <v>187.25</v>
      </c>
      <c r="M3913" s="74">
        <f t="shared" si="304"/>
        <v>189</v>
      </c>
      <c r="N3913" s="74"/>
    </row>
    <row r="3914" spans="1:14" x14ac:dyDescent="0.25">
      <c r="A3914">
        <v>3899</v>
      </c>
      <c r="B3914" s="225">
        <v>35836</v>
      </c>
      <c r="C3914" s="74">
        <v>54</v>
      </c>
      <c r="D3914" s="74">
        <v>54.87</v>
      </c>
      <c r="E3914" s="74">
        <v>52.75</v>
      </c>
      <c r="F3914" s="74">
        <v>54.25</v>
      </c>
      <c r="G3914" s="75">
        <v>771600</v>
      </c>
      <c r="H3914" s="74">
        <v>189.87</v>
      </c>
      <c r="I3914" s="81">
        <f t="shared" si="300"/>
        <v>3.4999078341013825</v>
      </c>
      <c r="J3914" s="74">
        <f t="shared" si="301"/>
        <v>189</v>
      </c>
      <c r="K3914" s="74">
        <f t="shared" si="302"/>
        <v>192.04</v>
      </c>
      <c r="L3914" s="74">
        <f t="shared" si="303"/>
        <v>184.62</v>
      </c>
      <c r="M3914" s="74">
        <f t="shared" si="304"/>
        <v>189.87</v>
      </c>
      <c r="N3914" s="74"/>
    </row>
    <row r="3915" spans="1:14" x14ac:dyDescent="0.25">
      <c r="A3915">
        <v>3900</v>
      </c>
      <c r="B3915" s="225">
        <v>35835</v>
      </c>
      <c r="C3915" s="74">
        <v>52.25</v>
      </c>
      <c r="D3915" s="74">
        <v>54.62</v>
      </c>
      <c r="E3915" s="74">
        <v>52.12</v>
      </c>
      <c r="F3915" s="74">
        <v>54.06</v>
      </c>
      <c r="G3915" s="75">
        <v>521800</v>
      </c>
      <c r="H3915" s="74">
        <v>189.22</v>
      </c>
      <c r="I3915" s="81">
        <f t="shared" si="300"/>
        <v>3.500184979652238</v>
      </c>
      <c r="J3915" s="74">
        <f t="shared" si="301"/>
        <v>182.88</v>
      </c>
      <c r="K3915" s="74">
        <f t="shared" si="302"/>
        <v>191.18</v>
      </c>
      <c r="L3915" s="74">
        <f t="shared" si="303"/>
        <v>182.43</v>
      </c>
      <c r="M3915" s="74">
        <f t="shared" si="304"/>
        <v>189.22</v>
      </c>
      <c r="N3915" s="74"/>
    </row>
    <row r="3916" spans="1:14" x14ac:dyDescent="0.25">
      <c r="A3916">
        <v>3901</v>
      </c>
      <c r="B3916" s="225">
        <v>35832</v>
      </c>
      <c r="C3916" s="74">
        <v>52.62</v>
      </c>
      <c r="D3916" s="74">
        <v>53.5</v>
      </c>
      <c r="E3916" s="74">
        <v>51.87</v>
      </c>
      <c r="F3916" s="74">
        <v>52.06</v>
      </c>
      <c r="G3916" s="75">
        <v>411700</v>
      </c>
      <c r="H3916" s="74">
        <v>182.22</v>
      </c>
      <c r="I3916" s="81">
        <f t="shared" si="300"/>
        <v>3.5001920860545521</v>
      </c>
      <c r="J3916" s="74">
        <f t="shared" si="301"/>
        <v>184.18</v>
      </c>
      <c r="K3916" s="74">
        <f t="shared" si="302"/>
        <v>187.26</v>
      </c>
      <c r="L3916" s="74">
        <f t="shared" si="303"/>
        <v>181.55</v>
      </c>
      <c r="M3916" s="74">
        <f t="shared" si="304"/>
        <v>182.22</v>
      </c>
      <c r="N3916" s="74"/>
    </row>
    <row r="3917" spans="1:14" x14ac:dyDescent="0.25">
      <c r="A3917">
        <v>3902</v>
      </c>
      <c r="B3917" s="225">
        <v>35831</v>
      </c>
      <c r="C3917" s="74">
        <v>52.62</v>
      </c>
      <c r="D3917" s="74">
        <v>53.37</v>
      </c>
      <c r="E3917" s="74">
        <v>50.31</v>
      </c>
      <c r="F3917" s="74">
        <v>51.94</v>
      </c>
      <c r="G3917" s="75">
        <v>943100</v>
      </c>
      <c r="H3917" s="74">
        <v>181.78</v>
      </c>
      <c r="I3917" s="81">
        <f t="shared" si="300"/>
        <v>3.4998074701578745</v>
      </c>
      <c r="J3917" s="74">
        <f t="shared" si="301"/>
        <v>184.16</v>
      </c>
      <c r="K3917" s="74">
        <f t="shared" si="302"/>
        <v>186.78</v>
      </c>
      <c r="L3917" s="74">
        <f t="shared" si="303"/>
        <v>176.08</v>
      </c>
      <c r="M3917" s="74">
        <f t="shared" si="304"/>
        <v>181.78</v>
      </c>
      <c r="N3917" s="74"/>
    </row>
    <row r="3918" spans="1:14" x14ac:dyDescent="0.25">
      <c r="A3918">
        <v>3903</v>
      </c>
      <c r="B3918" s="225">
        <v>35830</v>
      </c>
      <c r="C3918" s="74">
        <v>53.37</v>
      </c>
      <c r="D3918" s="74">
        <v>53.62</v>
      </c>
      <c r="E3918" s="74">
        <v>51.75</v>
      </c>
      <c r="F3918" s="74">
        <v>52.06</v>
      </c>
      <c r="G3918" s="75">
        <v>812900</v>
      </c>
      <c r="H3918" s="74">
        <v>182.22</v>
      </c>
      <c r="I3918" s="81">
        <f t="shared" si="300"/>
        <v>3.5001920860545521</v>
      </c>
      <c r="J3918" s="74">
        <f t="shared" si="301"/>
        <v>186.81</v>
      </c>
      <c r="K3918" s="74">
        <f t="shared" si="302"/>
        <v>187.68</v>
      </c>
      <c r="L3918" s="74">
        <f t="shared" si="303"/>
        <v>181.13</v>
      </c>
      <c r="M3918" s="74">
        <f t="shared" si="304"/>
        <v>182.22</v>
      </c>
      <c r="N3918" s="74"/>
    </row>
    <row r="3919" spans="1:14" x14ac:dyDescent="0.25">
      <c r="A3919">
        <v>3904</v>
      </c>
      <c r="B3919" s="225">
        <v>35829</v>
      </c>
      <c r="C3919" s="74">
        <v>54.75</v>
      </c>
      <c r="D3919" s="74">
        <v>55.5</v>
      </c>
      <c r="E3919" s="74">
        <v>53.12</v>
      </c>
      <c r="F3919" s="74">
        <v>53.87</v>
      </c>
      <c r="G3919" s="75">
        <v>576000</v>
      </c>
      <c r="H3919" s="74">
        <v>188.56</v>
      </c>
      <c r="I3919" s="81">
        <f t="shared" si="300"/>
        <v>3.5002784481158344</v>
      </c>
      <c r="J3919" s="74">
        <f t="shared" si="301"/>
        <v>191.64</v>
      </c>
      <c r="K3919" s="74">
        <f t="shared" si="302"/>
        <v>194.27</v>
      </c>
      <c r="L3919" s="74">
        <f t="shared" si="303"/>
        <v>185.93</v>
      </c>
      <c r="M3919" s="74">
        <f t="shared" si="304"/>
        <v>188.56</v>
      </c>
      <c r="N3919" s="74"/>
    </row>
    <row r="3920" spans="1:14" x14ac:dyDescent="0.25">
      <c r="A3920">
        <v>3905</v>
      </c>
      <c r="B3920" s="225">
        <v>35828</v>
      </c>
      <c r="C3920" s="74">
        <v>56</v>
      </c>
      <c r="D3920" s="74">
        <v>56.31</v>
      </c>
      <c r="E3920" s="74">
        <v>55</v>
      </c>
      <c r="F3920" s="74">
        <v>55.37</v>
      </c>
      <c r="G3920" s="75">
        <v>477400</v>
      </c>
      <c r="H3920" s="74">
        <v>193.81</v>
      </c>
      <c r="I3920" s="81">
        <f t="shared" si="300"/>
        <v>3.5002709048221061</v>
      </c>
      <c r="J3920" s="74">
        <f t="shared" si="301"/>
        <v>196.02</v>
      </c>
      <c r="K3920" s="74">
        <f t="shared" si="302"/>
        <v>197.1</v>
      </c>
      <c r="L3920" s="74">
        <f t="shared" si="303"/>
        <v>192.51</v>
      </c>
      <c r="M3920" s="74">
        <f t="shared" si="304"/>
        <v>193.81</v>
      </c>
      <c r="N3920" s="74"/>
    </row>
    <row r="3921" spans="1:14" x14ac:dyDescent="0.25">
      <c r="A3921">
        <v>3906</v>
      </c>
      <c r="B3921" s="225">
        <v>35825</v>
      </c>
      <c r="C3921" s="74">
        <v>55.37</v>
      </c>
      <c r="D3921" s="74">
        <v>56</v>
      </c>
      <c r="E3921" s="74">
        <v>54.25</v>
      </c>
      <c r="F3921" s="74">
        <v>55.06</v>
      </c>
      <c r="G3921" s="75">
        <v>301300</v>
      </c>
      <c r="H3921" s="74">
        <v>192.72</v>
      </c>
      <c r="I3921" s="81">
        <f t="shared" ref="I3921:I3984" si="305">H3921/F3921</f>
        <v>3.5001816200508533</v>
      </c>
      <c r="J3921" s="74">
        <f t="shared" ref="J3921:J3984" si="306">ROUND($I3921*C3921,2)</f>
        <v>193.81</v>
      </c>
      <c r="K3921" s="74">
        <f t="shared" ref="K3921:K3984" si="307">ROUND($I3921*D3921,2)</f>
        <v>196.01</v>
      </c>
      <c r="L3921" s="74">
        <f t="shared" ref="L3921:L3984" si="308">ROUND($I3921*E3921,2)</f>
        <v>189.88</v>
      </c>
      <c r="M3921" s="74">
        <f t="shared" ref="M3921:M3984" si="309">ROUND($I3921*F3921,2)</f>
        <v>192.72</v>
      </c>
      <c r="N3921" s="74"/>
    </row>
    <row r="3922" spans="1:14" x14ac:dyDescent="0.25">
      <c r="A3922">
        <v>3907</v>
      </c>
      <c r="B3922" s="225">
        <v>35824</v>
      </c>
      <c r="C3922" s="74">
        <v>56</v>
      </c>
      <c r="D3922" s="74">
        <v>57</v>
      </c>
      <c r="E3922" s="74">
        <v>53.87</v>
      </c>
      <c r="F3922" s="74">
        <v>55.06</v>
      </c>
      <c r="G3922" s="75">
        <v>776700</v>
      </c>
      <c r="H3922" s="74">
        <v>192.72</v>
      </c>
      <c r="I3922" s="81">
        <f t="shared" si="305"/>
        <v>3.5001816200508533</v>
      </c>
      <c r="J3922" s="74">
        <f t="shared" si="306"/>
        <v>196.01</v>
      </c>
      <c r="K3922" s="74">
        <f t="shared" si="307"/>
        <v>199.51</v>
      </c>
      <c r="L3922" s="74">
        <f t="shared" si="308"/>
        <v>188.55</v>
      </c>
      <c r="M3922" s="74">
        <f t="shared" si="309"/>
        <v>192.72</v>
      </c>
      <c r="N3922" s="74"/>
    </row>
    <row r="3923" spans="1:14" x14ac:dyDescent="0.25">
      <c r="A3923">
        <v>3908</v>
      </c>
      <c r="B3923" s="225">
        <v>35823</v>
      </c>
      <c r="C3923" s="74">
        <v>52.69</v>
      </c>
      <c r="D3923" s="74">
        <v>56.19</v>
      </c>
      <c r="E3923" s="74">
        <v>52.62</v>
      </c>
      <c r="F3923" s="74">
        <v>56</v>
      </c>
      <c r="G3923" s="75">
        <v>1838500</v>
      </c>
      <c r="H3923" s="74">
        <v>196</v>
      </c>
      <c r="I3923" s="81">
        <f t="shared" si="305"/>
        <v>3.5</v>
      </c>
      <c r="J3923" s="74">
        <f t="shared" si="306"/>
        <v>184.42</v>
      </c>
      <c r="K3923" s="74">
        <f t="shared" si="307"/>
        <v>196.67</v>
      </c>
      <c r="L3923" s="74">
        <f t="shared" si="308"/>
        <v>184.17</v>
      </c>
      <c r="M3923" s="74">
        <f t="shared" si="309"/>
        <v>196</v>
      </c>
      <c r="N3923" s="74"/>
    </row>
    <row r="3924" spans="1:14" x14ac:dyDescent="0.25">
      <c r="A3924">
        <v>3909</v>
      </c>
      <c r="B3924" s="225">
        <v>35822</v>
      </c>
      <c r="C3924" s="74">
        <v>50.25</v>
      </c>
      <c r="D3924" s="74">
        <v>52.12</v>
      </c>
      <c r="E3924" s="74">
        <v>47.44</v>
      </c>
      <c r="F3924" s="74">
        <v>51.69</v>
      </c>
      <c r="G3924" s="75">
        <v>3227600</v>
      </c>
      <c r="H3924" s="74">
        <v>180.9</v>
      </c>
      <c r="I3924" s="81">
        <f t="shared" si="305"/>
        <v>3.4997098084735927</v>
      </c>
      <c r="J3924" s="74">
        <f t="shared" si="306"/>
        <v>175.86</v>
      </c>
      <c r="K3924" s="74">
        <f t="shared" si="307"/>
        <v>182.4</v>
      </c>
      <c r="L3924" s="74">
        <f t="shared" si="308"/>
        <v>166.03</v>
      </c>
      <c r="M3924" s="74">
        <f t="shared" si="309"/>
        <v>180.9</v>
      </c>
      <c r="N3924" s="74"/>
    </row>
    <row r="3925" spans="1:14" x14ac:dyDescent="0.25">
      <c r="A3925">
        <v>3910</v>
      </c>
      <c r="B3925" s="225">
        <v>35821</v>
      </c>
      <c r="C3925" s="74">
        <v>58.87</v>
      </c>
      <c r="D3925" s="74">
        <v>59</v>
      </c>
      <c r="E3925" s="74">
        <v>54</v>
      </c>
      <c r="F3925" s="74">
        <v>54.5</v>
      </c>
      <c r="G3925" s="75">
        <v>883600</v>
      </c>
      <c r="H3925" s="74">
        <v>190.75</v>
      </c>
      <c r="I3925" s="81">
        <f t="shared" si="305"/>
        <v>3.5</v>
      </c>
      <c r="J3925" s="74">
        <f t="shared" si="306"/>
        <v>206.05</v>
      </c>
      <c r="K3925" s="74">
        <f t="shared" si="307"/>
        <v>206.5</v>
      </c>
      <c r="L3925" s="74">
        <f t="shared" si="308"/>
        <v>189</v>
      </c>
      <c r="M3925" s="74">
        <f t="shared" si="309"/>
        <v>190.75</v>
      </c>
      <c r="N3925" s="74"/>
    </row>
    <row r="3926" spans="1:14" x14ac:dyDescent="0.25">
      <c r="A3926">
        <v>3911</v>
      </c>
      <c r="B3926" s="225">
        <v>35818</v>
      </c>
      <c r="C3926" s="74">
        <v>60.62</v>
      </c>
      <c r="D3926" s="74">
        <v>61</v>
      </c>
      <c r="E3926" s="74">
        <v>58.5</v>
      </c>
      <c r="F3926" s="74">
        <v>58.87</v>
      </c>
      <c r="G3926" s="75">
        <v>322000</v>
      </c>
      <c r="H3926" s="74">
        <v>206.06</v>
      </c>
      <c r="I3926" s="81">
        <f t="shared" si="305"/>
        <v>3.5002547987090202</v>
      </c>
      <c r="J3926" s="74">
        <f t="shared" si="306"/>
        <v>212.19</v>
      </c>
      <c r="K3926" s="74">
        <f t="shared" si="307"/>
        <v>213.52</v>
      </c>
      <c r="L3926" s="74">
        <f t="shared" si="308"/>
        <v>204.76</v>
      </c>
      <c r="M3926" s="74">
        <f t="shared" si="309"/>
        <v>206.06</v>
      </c>
      <c r="N3926" s="74"/>
    </row>
    <row r="3927" spans="1:14" x14ac:dyDescent="0.25">
      <c r="A3927">
        <v>3912</v>
      </c>
      <c r="B3927" s="225">
        <v>35817</v>
      </c>
      <c r="C3927" s="74">
        <v>59.37</v>
      </c>
      <c r="D3927" s="74">
        <v>60.87</v>
      </c>
      <c r="E3927" s="74">
        <v>59.12</v>
      </c>
      <c r="F3927" s="74">
        <v>60.62</v>
      </c>
      <c r="G3927" s="75">
        <v>286500</v>
      </c>
      <c r="H3927" s="74">
        <v>212.18</v>
      </c>
      <c r="I3927" s="81">
        <f t="shared" si="305"/>
        <v>3.5001649620587267</v>
      </c>
      <c r="J3927" s="74">
        <f t="shared" si="306"/>
        <v>207.8</v>
      </c>
      <c r="K3927" s="74">
        <f t="shared" si="307"/>
        <v>213.06</v>
      </c>
      <c r="L3927" s="74">
        <f t="shared" si="308"/>
        <v>206.93</v>
      </c>
      <c r="M3927" s="74">
        <f t="shared" si="309"/>
        <v>212.18</v>
      </c>
      <c r="N3927" s="74"/>
    </row>
    <row r="3928" spans="1:14" x14ac:dyDescent="0.25">
      <c r="A3928">
        <v>3913</v>
      </c>
      <c r="B3928" s="225">
        <v>35816</v>
      </c>
      <c r="C3928" s="74">
        <v>61.25</v>
      </c>
      <c r="D3928" s="74">
        <v>61.5</v>
      </c>
      <c r="E3928" s="74">
        <v>59.06</v>
      </c>
      <c r="F3928" s="74">
        <v>59.81</v>
      </c>
      <c r="G3928" s="75">
        <v>479900</v>
      </c>
      <c r="H3928" s="74">
        <v>209.34</v>
      </c>
      <c r="I3928" s="81">
        <f t="shared" si="305"/>
        <v>3.5000835980605247</v>
      </c>
      <c r="J3928" s="74">
        <f t="shared" si="306"/>
        <v>214.38</v>
      </c>
      <c r="K3928" s="74">
        <f t="shared" si="307"/>
        <v>215.26</v>
      </c>
      <c r="L3928" s="74">
        <f t="shared" si="308"/>
        <v>206.71</v>
      </c>
      <c r="M3928" s="74">
        <f t="shared" si="309"/>
        <v>209.34</v>
      </c>
      <c r="N3928" s="74"/>
    </row>
    <row r="3929" spans="1:14" x14ac:dyDescent="0.25">
      <c r="A3929">
        <v>3914</v>
      </c>
      <c r="B3929" s="225">
        <v>35815</v>
      </c>
      <c r="C3929" s="74">
        <v>60.37</v>
      </c>
      <c r="D3929" s="74">
        <v>61.87</v>
      </c>
      <c r="E3929" s="74">
        <v>60.12</v>
      </c>
      <c r="F3929" s="74">
        <v>61.62</v>
      </c>
      <c r="G3929" s="75">
        <v>682700</v>
      </c>
      <c r="H3929" s="74">
        <v>215.68</v>
      </c>
      <c r="I3929" s="81">
        <f t="shared" si="305"/>
        <v>3.5001622849724119</v>
      </c>
      <c r="J3929" s="74">
        <f t="shared" si="306"/>
        <v>211.3</v>
      </c>
      <c r="K3929" s="74">
        <f t="shared" si="307"/>
        <v>216.56</v>
      </c>
      <c r="L3929" s="74">
        <f t="shared" si="308"/>
        <v>210.43</v>
      </c>
      <c r="M3929" s="74">
        <f t="shared" si="309"/>
        <v>215.68</v>
      </c>
      <c r="N3929" s="74"/>
    </row>
    <row r="3930" spans="1:14" x14ac:dyDescent="0.25">
      <c r="A3930">
        <v>3915</v>
      </c>
      <c r="B3930" s="225">
        <v>35811</v>
      </c>
      <c r="C3930" s="74">
        <v>60.62</v>
      </c>
      <c r="D3930" s="74">
        <v>60.87</v>
      </c>
      <c r="E3930" s="74">
        <v>59.62</v>
      </c>
      <c r="F3930" s="74">
        <v>60.06</v>
      </c>
      <c r="G3930" s="75">
        <v>274200</v>
      </c>
      <c r="H3930" s="74">
        <v>210.22</v>
      </c>
      <c r="I3930" s="81">
        <f t="shared" si="305"/>
        <v>3.5001665001664999</v>
      </c>
      <c r="J3930" s="74">
        <f t="shared" si="306"/>
        <v>212.18</v>
      </c>
      <c r="K3930" s="74">
        <f t="shared" si="307"/>
        <v>213.06</v>
      </c>
      <c r="L3930" s="74">
        <f t="shared" si="308"/>
        <v>208.68</v>
      </c>
      <c r="M3930" s="74">
        <f t="shared" si="309"/>
        <v>210.22</v>
      </c>
      <c r="N3930" s="74"/>
    </row>
    <row r="3931" spans="1:14" x14ac:dyDescent="0.25">
      <c r="A3931">
        <v>3916</v>
      </c>
      <c r="B3931" s="225">
        <v>35810</v>
      </c>
      <c r="C3931" s="74">
        <v>61.25</v>
      </c>
      <c r="D3931" s="74">
        <v>61.62</v>
      </c>
      <c r="E3931" s="74">
        <v>59.25</v>
      </c>
      <c r="F3931" s="74">
        <v>59.31</v>
      </c>
      <c r="G3931" s="75">
        <v>459400</v>
      </c>
      <c r="H3931" s="74">
        <v>207.59</v>
      </c>
      <c r="I3931" s="81">
        <f t="shared" si="305"/>
        <v>3.500084302815714</v>
      </c>
      <c r="J3931" s="74">
        <f t="shared" si="306"/>
        <v>214.38</v>
      </c>
      <c r="K3931" s="74">
        <f t="shared" si="307"/>
        <v>215.68</v>
      </c>
      <c r="L3931" s="74">
        <f t="shared" si="308"/>
        <v>207.38</v>
      </c>
      <c r="M3931" s="74">
        <f t="shared" si="309"/>
        <v>207.59</v>
      </c>
      <c r="N3931" s="74"/>
    </row>
    <row r="3932" spans="1:14" x14ac:dyDescent="0.25">
      <c r="A3932">
        <v>3917</v>
      </c>
      <c r="B3932" s="225">
        <v>35809</v>
      </c>
      <c r="C3932" s="74">
        <v>60.37</v>
      </c>
      <c r="D3932" s="74">
        <v>61.87</v>
      </c>
      <c r="E3932" s="74">
        <v>59.5</v>
      </c>
      <c r="F3932" s="74">
        <v>61.44</v>
      </c>
      <c r="G3932" s="75">
        <v>323400</v>
      </c>
      <c r="H3932" s="74">
        <v>215.03</v>
      </c>
      <c r="I3932" s="81">
        <f t="shared" si="305"/>
        <v>3.4998372395833335</v>
      </c>
      <c r="J3932" s="74">
        <f t="shared" si="306"/>
        <v>211.29</v>
      </c>
      <c r="K3932" s="74">
        <f t="shared" si="307"/>
        <v>216.53</v>
      </c>
      <c r="L3932" s="74">
        <f t="shared" si="308"/>
        <v>208.24</v>
      </c>
      <c r="M3932" s="74">
        <f t="shared" si="309"/>
        <v>215.03</v>
      </c>
      <c r="N3932" s="74"/>
    </row>
    <row r="3933" spans="1:14" x14ac:dyDescent="0.25">
      <c r="A3933">
        <v>3918</v>
      </c>
      <c r="B3933" s="225">
        <v>35808</v>
      </c>
      <c r="C3933" s="74">
        <v>58.12</v>
      </c>
      <c r="D3933" s="74">
        <v>61</v>
      </c>
      <c r="E3933" s="74">
        <v>58.12</v>
      </c>
      <c r="F3933" s="74">
        <v>60.19</v>
      </c>
      <c r="G3933" s="75">
        <v>468500</v>
      </c>
      <c r="H3933" s="74">
        <v>210.65</v>
      </c>
      <c r="I3933" s="81">
        <f t="shared" si="305"/>
        <v>3.4997507891676363</v>
      </c>
      <c r="J3933" s="74">
        <f t="shared" si="306"/>
        <v>203.41</v>
      </c>
      <c r="K3933" s="74">
        <f t="shared" si="307"/>
        <v>213.48</v>
      </c>
      <c r="L3933" s="74">
        <f t="shared" si="308"/>
        <v>203.41</v>
      </c>
      <c r="M3933" s="74">
        <f t="shared" si="309"/>
        <v>210.65</v>
      </c>
      <c r="N3933" s="74"/>
    </row>
    <row r="3934" spans="1:14" x14ac:dyDescent="0.25">
      <c r="A3934">
        <v>3919</v>
      </c>
      <c r="B3934" s="225">
        <v>35807</v>
      </c>
      <c r="C3934" s="74">
        <v>55.37</v>
      </c>
      <c r="D3934" s="74">
        <v>58.87</v>
      </c>
      <c r="E3934" s="74">
        <v>55.12</v>
      </c>
      <c r="F3934" s="74">
        <v>57.69</v>
      </c>
      <c r="G3934" s="75">
        <v>456300</v>
      </c>
      <c r="H3934" s="74">
        <v>201.9</v>
      </c>
      <c r="I3934" s="81">
        <f t="shared" si="305"/>
        <v>3.4997399895995844</v>
      </c>
      <c r="J3934" s="74">
        <f t="shared" si="306"/>
        <v>193.78</v>
      </c>
      <c r="K3934" s="74">
        <f t="shared" si="307"/>
        <v>206.03</v>
      </c>
      <c r="L3934" s="74">
        <f t="shared" si="308"/>
        <v>192.91</v>
      </c>
      <c r="M3934" s="74">
        <f t="shared" si="309"/>
        <v>201.9</v>
      </c>
      <c r="N3934" s="74"/>
    </row>
    <row r="3935" spans="1:14" x14ac:dyDescent="0.25">
      <c r="A3935">
        <v>3920</v>
      </c>
      <c r="B3935" s="225">
        <v>35804</v>
      </c>
      <c r="C3935" s="74">
        <v>60.12</v>
      </c>
      <c r="D3935" s="74">
        <v>60.25</v>
      </c>
      <c r="E3935" s="74">
        <v>57</v>
      </c>
      <c r="F3935" s="74">
        <v>57.62</v>
      </c>
      <c r="G3935" s="75">
        <v>511200</v>
      </c>
      <c r="H3935" s="74">
        <v>201.68</v>
      </c>
      <c r="I3935" s="81">
        <f t="shared" si="305"/>
        <v>3.5001735508503993</v>
      </c>
      <c r="J3935" s="74">
        <f t="shared" si="306"/>
        <v>210.43</v>
      </c>
      <c r="K3935" s="74">
        <f t="shared" si="307"/>
        <v>210.89</v>
      </c>
      <c r="L3935" s="74">
        <f t="shared" si="308"/>
        <v>199.51</v>
      </c>
      <c r="M3935" s="74">
        <f t="shared" si="309"/>
        <v>201.68</v>
      </c>
      <c r="N3935" s="74"/>
    </row>
    <row r="3936" spans="1:14" x14ac:dyDescent="0.25">
      <c r="A3936">
        <v>3921</v>
      </c>
      <c r="B3936" s="225">
        <v>35803</v>
      </c>
      <c r="C3936" s="74">
        <v>59.5</v>
      </c>
      <c r="D3936" s="74">
        <v>61.12</v>
      </c>
      <c r="E3936" s="74">
        <v>59.12</v>
      </c>
      <c r="F3936" s="74">
        <v>60.31</v>
      </c>
      <c r="G3936" s="75">
        <v>315500</v>
      </c>
      <c r="H3936" s="74">
        <v>211.09</v>
      </c>
      <c r="I3936" s="81">
        <f t="shared" si="305"/>
        <v>3.5000829049908804</v>
      </c>
      <c r="J3936" s="74">
        <f t="shared" si="306"/>
        <v>208.25</v>
      </c>
      <c r="K3936" s="74">
        <f t="shared" si="307"/>
        <v>213.93</v>
      </c>
      <c r="L3936" s="74">
        <f t="shared" si="308"/>
        <v>206.92</v>
      </c>
      <c r="M3936" s="74">
        <f t="shared" si="309"/>
        <v>211.09</v>
      </c>
      <c r="N3936" s="74"/>
    </row>
    <row r="3937" spans="1:14" x14ac:dyDescent="0.25">
      <c r="A3937">
        <v>3922</v>
      </c>
      <c r="B3937" s="225">
        <v>35802</v>
      </c>
      <c r="C3937" s="74">
        <v>60.5</v>
      </c>
      <c r="D3937" s="74">
        <v>60.5</v>
      </c>
      <c r="E3937" s="74">
        <v>58.62</v>
      </c>
      <c r="F3937" s="74">
        <v>60</v>
      </c>
      <c r="G3937" s="75">
        <v>353200</v>
      </c>
      <c r="H3937" s="74">
        <v>210</v>
      </c>
      <c r="I3937" s="81">
        <f t="shared" si="305"/>
        <v>3.5</v>
      </c>
      <c r="J3937" s="74">
        <f t="shared" si="306"/>
        <v>211.75</v>
      </c>
      <c r="K3937" s="74">
        <f t="shared" si="307"/>
        <v>211.75</v>
      </c>
      <c r="L3937" s="74">
        <f t="shared" si="308"/>
        <v>205.17</v>
      </c>
      <c r="M3937" s="74">
        <f t="shared" si="309"/>
        <v>210</v>
      </c>
      <c r="N3937" s="74"/>
    </row>
    <row r="3938" spans="1:14" x14ac:dyDescent="0.25">
      <c r="A3938">
        <v>3923</v>
      </c>
      <c r="B3938" s="225">
        <v>35801</v>
      </c>
      <c r="C3938" s="74">
        <v>60.12</v>
      </c>
      <c r="D3938" s="74">
        <v>61.12</v>
      </c>
      <c r="E3938" s="74">
        <v>59.94</v>
      </c>
      <c r="F3938" s="74">
        <v>60.75</v>
      </c>
      <c r="G3938" s="75">
        <v>355500</v>
      </c>
      <c r="H3938" s="74">
        <v>212.62</v>
      </c>
      <c r="I3938" s="81">
        <f t="shared" si="305"/>
        <v>3.4999176954732509</v>
      </c>
      <c r="J3938" s="74">
        <f t="shared" si="306"/>
        <v>210.42</v>
      </c>
      <c r="K3938" s="74">
        <f t="shared" si="307"/>
        <v>213.91</v>
      </c>
      <c r="L3938" s="74">
        <f t="shared" si="308"/>
        <v>209.79</v>
      </c>
      <c r="M3938" s="74">
        <f t="shared" si="309"/>
        <v>212.62</v>
      </c>
      <c r="N3938" s="74"/>
    </row>
    <row r="3939" spans="1:14" x14ac:dyDescent="0.25">
      <c r="A3939">
        <v>3924</v>
      </c>
      <c r="B3939" s="225">
        <v>35800</v>
      </c>
      <c r="C3939" s="74">
        <v>61.75</v>
      </c>
      <c r="D3939" s="74">
        <v>63.56</v>
      </c>
      <c r="E3939" s="74">
        <v>61</v>
      </c>
      <c r="F3939" s="74">
        <v>61.25</v>
      </c>
      <c r="G3939" s="75">
        <v>642500</v>
      </c>
      <c r="H3939" s="74">
        <v>214.37</v>
      </c>
      <c r="I3939" s="81">
        <f t="shared" si="305"/>
        <v>3.4999183673469387</v>
      </c>
      <c r="J3939" s="74">
        <f t="shared" si="306"/>
        <v>216.12</v>
      </c>
      <c r="K3939" s="74">
        <f t="shared" si="307"/>
        <v>222.45</v>
      </c>
      <c r="L3939" s="74">
        <f t="shared" si="308"/>
        <v>213.5</v>
      </c>
      <c r="M3939" s="74">
        <f t="shared" si="309"/>
        <v>214.37</v>
      </c>
      <c r="N3939" s="74"/>
    </row>
    <row r="3940" spans="1:14" x14ac:dyDescent="0.25">
      <c r="A3940">
        <v>3925</v>
      </c>
      <c r="B3940" s="225">
        <v>35797</v>
      </c>
      <c r="C3940" s="74">
        <v>61.87</v>
      </c>
      <c r="D3940" s="74">
        <v>62</v>
      </c>
      <c r="E3940" s="74">
        <v>60.12</v>
      </c>
      <c r="F3940" s="74">
        <v>61.5</v>
      </c>
      <c r="G3940" s="75">
        <v>200400</v>
      </c>
      <c r="H3940" s="74">
        <v>215.25</v>
      </c>
      <c r="I3940" s="81">
        <f t="shared" si="305"/>
        <v>3.5</v>
      </c>
      <c r="J3940" s="74">
        <f t="shared" si="306"/>
        <v>216.55</v>
      </c>
      <c r="K3940" s="74">
        <f t="shared" si="307"/>
        <v>217</v>
      </c>
      <c r="L3940" s="74">
        <f t="shared" si="308"/>
        <v>210.42</v>
      </c>
      <c r="M3940" s="74">
        <f t="shared" si="309"/>
        <v>215.25</v>
      </c>
      <c r="N3940" s="74"/>
    </row>
    <row r="3941" spans="1:14" x14ac:dyDescent="0.25">
      <c r="A3941">
        <v>3926</v>
      </c>
      <c r="B3941" s="225">
        <v>35795</v>
      </c>
      <c r="C3941" s="74">
        <v>60.5</v>
      </c>
      <c r="D3941" s="74">
        <v>61.81</v>
      </c>
      <c r="E3941" s="74">
        <v>59.87</v>
      </c>
      <c r="F3941" s="74">
        <v>61.12</v>
      </c>
      <c r="G3941" s="75">
        <v>285000</v>
      </c>
      <c r="H3941" s="74">
        <v>213.93</v>
      </c>
      <c r="I3941" s="81">
        <f t="shared" si="305"/>
        <v>3.5001636125654452</v>
      </c>
      <c r="J3941" s="74">
        <f t="shared" si="306"/>
        <v>211.76</v>
      </c>
      <c r="K3941" s="74">
        <f t="shared" si="307"/>
        <v>216.35</v>
      </c>
      <c r="L3941" s="74">
        <f t="shared" si="308"/>
        <v>209.55</v>
      </c>
      <c r="M3941" s="74">
        <f t="shared" si="309"/>
        <v>213.93</v>
      </c>
      <c r="N3941" s="74"/>
    </row>
    <row r="3942" spans="1:14" x14ac:dyDescent="0.25">
      <c r="A3942">
        <v>3927</v>
      </c>
      <c r="B3942" s="225">
        <v>35794</v>
      </c>
      <c r="C3942" s="74">
        <v>61.19</v>
      </c>
      <c r="D3942" s="74">
        <v>61.75</v>
      </c>
      <c r="E3942" s="74">
        <v>59.62</v>
      </c>
      <c r="F3942" s="74">
        <v>60.87</v>
      </c>
      <c r="G3942" s="75">
        <v>484300</v>
      </c>
      <c r="H3942" s="74">
        <v>213.06</v>
      </c>
      <c r="I3942" s="81">
        <f t="shared" si="305"/>
        <v>3.5002464268112372</v>
      </c>
      <c r="J3942" s="74">
        <f t="shared" si="306"/>
        <v>214.18</v>
      </c>
      <c r="K3942" s="74">
        <f t="shared" si="307"/>
        <v>216.14</v>
      </c>
      <c r="L3942" s="74">
        <f t="shared" si="308"/>
        <v>208.68</v>
      </c>
      <c r="M3942" s="74">
        <f t="shared" si="309"/>
        <v>213.06</v>
      </c>
      <c r="N3942" s="74"/>
    </row>
    <row r="3943" spans="1:14" x14ac:dyDescent="0.25">
      <c r="A3943">
        <v>3928</v>
      </c>
      <c r="B3943" s="225">
        <v>35793</v>
      </c>
      <c r="C3943" s="74">
        <v>59</v>
      </c>
      <c r="D3943" s="74">
        <v>61.12</v>
      </c>
      <c r="E3943" s="74">
        <v>58</v>
      </c>
      <c r="F3943" s="74">
        <v>61.12</v>
      </c>
      <c r="G3943" s="75">
        <v>582700</v>
      </c>
      <c r="H3943" s="74">
        <v>213.93</v>
      </c>
      <c r="I3943" s="81">
        <f t="shared" si="305"/>
        <v>3.5001636125654452</v>
      </c>
      <c r="J3943" s="74">
        <f t="shared" si="306"/>
        <v>206.51</v>
      </c>
      <c r="K3943" s="74">
        <f t="shared" si="307"/>
        <v>213.93</v>
      </c>
      <c r="L3943" s="74">
        <f t="shared" si="308"/>
        <v>203.01</v>
      </c>
      <c r="M3943" s="74">
        <f t="shared" si="309"/>
        <v>213.93</v>
      </c>
      <c r="N3943" s="74"/>
    </row>
    <row r="3944" spans="1:14" x14ac:dyDescent="0.25">
      <c r="A3944">
        <v>3929</v>
      </c>
      <c r="B3944" s="225">
        <v>35790</v>
      </c>
      <c r="C3944" s="74">
        <v>57</v>
      </c>
      <c r="D3944" s="74">
        <v>58.25</v>
      </c>
      <c r="E3944" s="74">
        <v>56.62</v>
      </c>
      <c r="F3944" s="74">
        <v>58.06</v>
      </c>
      <c r="G3944" s="75">
        <v>68000</v>
      </c>
      <c r="H3944" s="74">
        <v>203.22</v>
      </c>
      <c r="I3944" s="81">
        <f t="shared" si="305"/>
        <v>3.5001722356183258</v>
      </c>
      <c r="J3944" s="74">
        <f t="shared" si="306"/>
        <v>199.51</v>
      </c>
      <c r="K3944" s="74">
        <f t="shared" si="307"/>
        <v>203.89</v>
      </c>
      <c r="L3944" s="74">
        <f t="shared" si="308"/>
        <v>198.18</v>
      </c>
      <c r="M3944" s="74">
        <f t="shared" si="309"/>
        <v>203.22</v>
      </c>
      <c r="N3944" s="74"/>
    </row>
    <row r="3945" spans="1:14" x14ac:dyDescent="0.25">
      <c r="A3945">
        <v>3930</v>
      </c>
      <c r="B3945" s="225">
        <v>35788</v>
      </c>
      <c r="C3945" s="74">
        <v>58.12</v>
      </c>
      <c r="D3945" s="74">
        <v>58.12</v>
      </c>
      <c r="E3945" s="74">
        <v>56.5</v>
      </c>
      <c r="F3945" s="74">
        <v>56.87</v>
      </c>
      <c r="G3945" s="75">
        <v>75500</v>
      </c>
      <c r="H3945" s="74">
        <v>199.06</v>
      </c>
      <c r="I3945" s="81">
        <f t="shared" si="305"/>
        <v>3.5002637594513804</v>
      </c>
      <c r="J3945" s="74">
        <f t="shared" si="306"/>
        <v>203.44</v>
      </c>
      <c r="K3945" s="74">
        <f t="shared" si="307"/>
        <v>203.44</v>
      </c>
      <c r="L3945" s="74">
        <f t="shared" si="308"/>
        <v>197.76</v>
      </c>
      <c r="M3945" s="74">
        <f t="shared" si="309"/>
        <v>199.06</v>
      </c>
      <c r="N3945" s="74"/>
    </row>
    <row r="3946" spans="1:14" x14ac:dyDescent="0.25">
      <c r="A3946">
        <v>3931</v>
      </c>
      <c r="B3946" s="225">
        <v>35787</v>
      </c>
      <c r="C3946" s="74">
        <v>58.75</v>
      </c>
      <c r="D3946" s="74">
        <v>58.94</v>
      </c>
      <c r="E3946" s="74">
        <v>57.37</v>
      </c>
      <c r="F3946" s="74">
        <v>57.56</v>
      </c>
      <c r="G3946" s="75">
        <v>205300</v>
      </c>
      <c r="H3946" s="74">
        <v>201.47</v>
      </c>
      <c r="I3946" s="81">
        <f t="shared" si="305"/>
        <v>3.5001737317581654</v>
      </c>
      <c r="J3946" s="74">
        <f t="shared" si="306"/>
        <v>205.64</v>
      </c>
      <c r="K3946" s="74">
        <f t="shared" si="307"/>
        <v>206.3</v>
      </c>
      <c r="L3946" s="74">
        <f t="shared" si="308"/>
        <v>200.8</v>
      </c>
      <c r="M3946" s="74">
        <f t="shared" si="309"/>
        <v>201.47</v>
      </c>
      <c r="N3946" s="74"/>
    </row>
    <row r="3947" spans="1:14" x14ac:dyDescent="0.25">
      <c r="A3947">
        <v>3932</v>
      </c>
      <c r="B3947" s="225">
        <v>35786</v>
      </c>
      <c r="C3947" s="74">
        <v>57.25</v>
      </c>
      <c r="D3947" s="74">
        <v>59.25</v>
      </c>
      <c r="E3947" s="74">
        <v>57</v>
      </c>
      <c r="F3947" s="74">
        <v>58.87</v>
      </c>
      <c r="G3947" s="75">
        <v>480100</v>
      </c>
      <c r="H3947" s="74">
        <v>206.06</v>
      </c>
      <c r="I3947" s="81">
        <f t="shared" si="305"/>
        <v>3.5002547987090202</v>
      </c>
      <c r="J3947" s="74">
        <f t="shared" si="306"/>
        <v>200.39</v>
      </c>
      <c r="K3947" s="74">
        <f t="shared" si="307"/>
        <v>207.39</v>
      </c>
      <c r="L3947" s="74">
        <f t="shared" si="308"/>
        <v>199.51</v>
      </c>
      <c r="M3947" s="74">
        <f t="shared" si="309"/>
        <v>206.06</v>
      </c>
      <c r="N3947" s="74"/>
    </row>
    <row r="3948" spans="1:14" x14ac:dyDescent="0.25">
      <c r="A3948">
        <v>3933</v>
      </c>
      <c r="B3948" s="225">
        <v>35783</v>
      </c>
      <c r="C3948" s="74">
        <v>56.12</v>
      </c>
      <c r="D3948" s="74">
        <v>57.75</v>
      </c>
      <c r="E3948" s="74">
        <v>54.5</v>
      </c>
      <c r="F3948" s="74">
        <v>57.25</v>
      </c>
      <c r="G3948" s="75">
        <v>492900</v>
      </c>
      <c r="H3948" s="74">
        <v>200.37</v>
      </c>
      <c r="I3948" s="81">
        <f t="shared" si="305"/>
        <v>3.4999126637554587</v>
      </c>
      <c r="J3948" s="74">
        <f t="shared" si="306"/>
        <v>196.42</v>
      </c>
      <c r="K3948" s="74">
        <f t="shared" si="307"/>
        <v>202.12</v>
      </c>
      <c r="L3948" s="74">
        <f t="shared" si="308"/>
        <v>190.75</v>
      </c>
      <c r="M3948" s="74">
        <f t="shared" si="309"/>
        <v>200.37</v>
      </c>
      <c r="N3948" s="74"/>
    </row>
    <row r="3949" spans="1:14" x14ac:dyDescent="0.25">
      <c r="A3949">
        <v>3934</v>
      </c>
      <c r="B3949" s="225">
        <v>35782</v>
      </c>
      <c r="C3949" s="74">
        <v>58.5</v>
      </c>
      <c r="D3949" s="74">
        <v>59.12</v>
      </c>
      <c r="E3949" s="74">
        <v>54.75</v>
      </c>
      <c r="F3949" s="74">
        <v>56.94</v>
      </c>
      <c r="G3949" s="75">
        <v>488300</v>
      </c>
      <c r="H3949" s="74">
        <v>199.28</v>
      </c>
      <c r="I3949" s="81">
        <f t="shared" si="305"/>
        <v>3.4998243765367056</v>
      </c>
      <c r="J3949" s="74">
        <f t="shared" si="306"/>
        <v>204.74</v>
      </c>
      <c r="K3949" s="74">
        <f t="shared" si="307"/>
        <v>206.91</v>
      </c>
      <c r="L3949" s="74">
        <f t="shared" si="308"/>
        <v>191.62</v>
      </c>
      <c r="M3949" s="74">
        <f t="shared" si="309"/>
        <v>199.28</v>
      </c>
      <c r="N3949" s="74"/>
    </row>
    <row r="3950" spans="1:14" x14ac:dyDescent="0.25">
      <c r="A3950">
        <v>3935</v>
      </c>
      <c r="B3950" s="225">
        <v>35781</v>
      </c>
      <c r="C3950" s="74">
        <v>58</v>
      </c>
      <c r="D3950" s="74">
        <v>59.31</v>
      </c>
      <c r="E3950" s="74">
        <v>57.62</v>
      </c>
      <c r="F3950" s="74">
        <v>58.25</v>
      </c>
      <c r="G3950" s="75">
        <v>437800</v>
      </c>
      <c r="H3950" s="74">
        <v>203.87</v>
      </c>
      <c r="I3950" s="81">
        <f t="shared" si="305"/>
        <v>3.4999141630901289</v>
      </c>
      <c r="J3950" s="74">
        <f t="shared" si="306"/>
        <v>203</v>
      </c>
      <c r="K3950" s="74">
        <f t="shared" si="307"/>
        <v>207.58</v>
      </c>
      <c r="L3950" s="74">
        <f t="shared" si="308"/>
        <v>201.67</v>
      </c>
      <c r="M3950" s="74">
        <f t="shared" si="309"/>
        <v>203.87</v>
      </c>
      <c r="N3950" s="74"/>
    </row>
    <row r="3951" spans="1:14" x14ac:dyDescent="0.25">
      <c r="A3951">
        <v>3936</v>
      </c>
      <c r="B3951" s="225">
        <v>35780</v>
      </c>
      <c r="C3951" s="74">
        <v>56.62</v>
      </c>
      <c r="D3951" s="74">
        <v>58.37</v>
      </c>
      <c r="E3951" s="74">
        <v>55.75</v>
      </c>
      <c r="F3951" s="74">
        <v>57.75</v>
      </c>
      <c r="G3951" s="75">
        <v>680400</v>
      </c>
      <c r="H3951" s="74">
        <v>202.12</v>
      </c>
      <c r="I3951" s="81">
        <f t="shared" si="305"/>
        <v>3.4999134199134199</v>
      </c>
      <c r="J3951" s="74">
        <f t="shared" si="306"/>
        <v>198.17</v>
      </c>
      <c r="K3951" s="74">
        <f t="shared" si="307"/>
        <v>204.29</v>
      </c>
      <c r="L3951" s="74">
        <f t="shared" si="308"/>
        <v>195.12</v>
      </c>
      <c r="M3951" s="74">
        <f t="shared" si="309"/>
        <v>202.12</v>
      </c>
      <c r="N3951" s="74"/>
    </row>
    <row r="3952" spans="1:14" x14ac:dyDescent="0.25">
      <c r="A3952">
        <v>3937</v>
      </c>
      <c r="B3952" s="225">
        <v>35779</v>
      </c>
      <c r="C3952" s="74">
        <v>56.25</v>
      </c>
      <c r="D3952" s="74">
        <v>56.37</v>
      </c>
      <c r="E3952" s="74">
        <v>53.25</v>
      </c>
      <c r="F3952" s="74">
        <v>56.06</v>
      </c>
      <c r="G3952" s="75">
        <v>545900</v>
      </c>
      <c r="H3952" s="74">
        <v>196.22</v>
      </c>
      <c r="I3952" s="81">
        <f t="shared" si="305"/>
        <v>3.5001783803068141</v>
      </c>
      <c r="J3952" s="74">
        <f t="shared" si="306"/>
        <v>196.89</v>
      </c>
      <c r="K3952" s="74">
        <f t="shared" si="307"/>
        <v>197.31</v>
      </c>
      <c r="L3952" s="74">
        <f t="shared" si="308"/>
        <v>186.38</v>
      </c>
      <c r="M3952" s="74">
        <f t="shared" si="309"/>
        <v>196.22</v>
      </c>
      <c r="N3952" s="74"/>
    </row>
    <row r="3953" spans="1:14" x14ac:dyDescent="0.25">
      <c r="A3953">
        <v>3938</v>
      </c>
      <c r="B3953" s="225">
        <v>35776</v>
      </c>
      <c r="C3953" s="74">
        <v>57.75</v>
      </c>
      <c r="D3953" s="74">
        <v>57.75</v>
      </c>
      <c r="E3953" s="74">
        <v>55.12</v>
      </c>
      <c r="F3953" s="74">
        <v>55.5</v>
      </c>
      <c r="G3953" s="75">
        <v>453400</v>
      </c>
      <c r="H3953" s="74">
        <v>194.25</v>
      </c>
      <c r="I3953" s="81">
        <f t="shared" si="305"/>
        <v>3.5</v>
      </c>
      <c r="J3953" s="74">
        <f t="shared" si="306"/>
        <v>202.13</v>
      </c>
      <c r="K3953" s="74">
        <f t="shared" si="307"/>
        <v>202.13</v>
      </c>
      <c r="L3953" s="74">
        <f t="shared" si="308"/>
        <v>192.92</v>
      </c>
      <c r="M3953" s="74">
        <f t="shared" si="309"/>
        <v>194.25</v>
      </c>
      <c r="N3953" s="74"/>
    </row>
    <row r="3954" spans="1:14" x14ac:dyDescent="0.25">
      <c r="A3954">
        <v>3939</v>
      </c>
      <c r="B3954" s="225">
        <v>35775</v>
      </c>
      <c r="C3954" s="74">
        <v>54.37</v>
      </c>
      <c r="D3954" s="74">
        <v>57.37</v>
      </c>
      <c r="E3954" s="74">
        <v>54</v>
      </c>
      <c r="F3954" s="74">
        <v>56.5</v>
      </c>
      <c r="G3954" s="75">
        <v>1069600</v>
      </c>
      <c r="H3954" s="74">
        <v>197.75</v>
      </c>
      <c r="I3954" s="81">
        <f t="shared" si="305"/>
        <v>3.5</v>
      </c>
      <c r="J3954" s="74">
        <f t="shared" si="306"/>
        <v>190.3</v>
      </c>
      <c r="K3954" s="74">
        <f t="shared" si="307"/>
        <v>200.8</v>
      </c>
      <c r="L3954" s="74">
        <f t="shared" si="308"/>
        <v>189</v>
      </c>
      <c r="M3954" s="74">
        <f t="shared" si="309"/>
        <v>197.75</v>
      </c>
      <c r="N3954" s="74"/>
    </row>
    <row r="3955" spans="1:14" x14ac:dyDescent="0.25">
      <c r="A3955">
        <v>3940</v>
      </c>
      <c r="B3955" s="225">
        <v>35774</v>
      </c>
      <c r="C3955" s="74">
        <v>57.37</v>
      </c>
      <c r="D3955" s="74">
        <v>57.87</v>
      </c>
      <c r="E3955" s="74">
        <v>52.5</v>
      </c>
      <c r="F3955" s="74">
        <v>55</v>
      </c>
      <c r="G3955" s="75">
        <v>900000</v>
      </c>
      <c r="H3955" s="74">
        <v>192.5</v>
      </c>
      <c r="I3955" s="81">
        <f t="shared" si="305"/>
        <v>3.5</v>
      </c>
      <c r="J3955" s="74">
        <f t="shared" si="306"/>
        <v>200.8</v>
      </c>
      <c r="K3955" s="74">
        <f t="shared" si="307"/>
        <v>202.55</v>
      </c>
      <c r="L3955" s="74">
        <f t="shared" si="308"/>
        <v>183.75</v>
      </c>
      <c r="M3955" s="74">
        <f t="shared" si="309"/>
        <v>192.5</v>
      </c>
      <c r="N3955" s="74"/>
    </row>
    <row r="3956" spans="1:14" x14ac:dyDescent="0.25">
      <c r="A3956">
        <v>3941</v>
      </c>
      <c r="B3956" s="225">
        <v>35773</v>
      </c>
      <c r="C3956" s="74">
        <v>60.12</v>
      </c>
      <c r="D3956" s="74">
        <v>60.12</v>
      </c>
      <c r="E3956" s="74">
        <v>56.37</v>
      </c>
      <c r="F3956" s="74">
        <v>57.75</v>
      </c>
      <c r="G3956" s="75">
        <v>570800</v>
      </c>
      <c r="H3956" s="74">
        <v>202.12</v>
      </c>
      <c r="I3956" s="81">
        <f t="shared" si="305"/>
        <v>3.4999134199134199</v>
      </c>
      <c r="J3956" s="74">
        <f t="shared" si="306"/>
        <v>210.41</v>
      </c>
      <c r="K3956" s="74">
        <f t="shared" si="307"/>
        <v>210.41</v>
      </c>
      <c r="L3956" s="74">
        <f t="shared" si="308"/>
        <v>197.29</v>
      </c>
      <c r="M3956" s="74">
        <f t="shared" si="309"/>
        <v>202.12</v>
      </c>
      <c r="N3956" s="74"/>
    </row>
    <row r="3957" spans="1:14" x14ac:dyDescent="0.25">
      <c r="A3957">
        <v>3942</v>
      </c>
      <c r="B3957" s="225">
        <v>35772</v>
      </c>
      <c r="C3957" s="74">
        <v>58.87</v>
      </c>
      <c r="D3957" s="74">
        <v>60.25</v>
      </c>
      <c r="E3957" s="74">
        <v>58.19</v>
      </c>
      <c r="F3957" s="74">
        <v>60.12</v>
      </c>
      <c r="G3957" s="75">
        <v>620400</v>
      </c>
      <c r="H3957" s="74">
        <v>210.43</v>
      </c>
      <c r="I3957" s="81">
        <f t="shared" si="305"/>
        <v>3.5001663339986697</v>
      </c>
      <c r="J3957" s="74">
        <f t="shared" si="306"/>
        <v>206.05</v>
      </c>
      <c r="K3957" s="74">
        <f t="shared" si="307"/>
        <v>210.89</v>
      </c>
      <c r="L3957" s="74">
        <f t="shared" si="308"/>
        <v>203.67</v>
      </c>
      <c r="M3957" s="74">
        <f t="shared" si="309"/>
        <v>210.43</v>
      </c>
      <c r="N3957" s="74"/>
    </row>
    <row r="3958" spans="1:14" x14ac:dyDescent="0.25">
      <c r="A3958">
        <v>3943</v>
      </c>
      <c r="B3958" s="225">
        <v>35769</v>
      </c>
      <c r="C3958" s="74">
        <v>56</v>
      </c>
      <c r="D3958" s="74">
        <v>59.5</v>
      </c>
      <c r="E3958" s="74">
        <v>55.75</v>
      </c>
      <c r="F3958" s="74">
        <v>59.25</v>
      </c>
      <c r="G3958" s="75">
        <v>572400</v>
      </c>
      <c r="H3958" s="74">
        <v>207.37</v>
      </c>
      <c r="I3958" s="81">
        <f t="shared" si="305"/>
        <v>3.499915611814346</v>
      </c>
      <c r="J3958" s="74">
        <f t="shared" si="306"/>
        <v>196</v>
      </c>
      <c r="K3958" s="74">
        <f t="shared" si="307"/>
        <v>208.24</v>
      </c>
      <c r="L3958" s="74">
        <f t="shared" si="308"/>
        <v>195.12</v>
      </c>
      <c r="M3958" s="74">
        <f t="shared" si="309"/>
        <v>207.37</v>
      </c>
      <c r="N3958" s="74"/>
    </row>
    <row r="3959" spans="1:14" x14ac:dyDescent="0.25">
      <c r="A3959">
        <v>3944</v>
      </c>
      <c r="B3959" s="225">
        <v>35768</v>
      </c>
      <c r="C3959" s="74">
        <v>56</v>
      </c>
      <c r="D3959" s="74">
        <v>56.75</v>
      </c>
      <c r="E3959" s="74">
        <v>54.87</v>
      </c>
      <c r="F3959" s="74">
        <v>56.5</v>
      </c>
      <c r="G3959" s="75">
        <v>283100</v>
      </c>
      <c r="H3959" s="74">
        <v>197.75</v>
      </c>
      <c r="I3959" s="81">
        <f t="shared" si="305"/>
        <v>3.5</v>
      </c>
      <c r="J3959" s="74">
        <f t="shared" si="306"/>
        <v>196</v>
      </c>
      <c r="K3959" s="74">
        <f t="shared" si="307"/>
        <v>198.63</v>
      </c>
      <c r="L3959" s="74">
        <f t="shared" si="308"/>
        <v>192.05</v>
      </c>
      <c r="M3959" s="74">
        <f t="shared" si="309"/>
        <v>197.75</v>
      </c>
      <c r="N3959" s="74"/>
    </row>
    <row r="3960" spans="1:14" x14ac:dyDescent="0.25">
      <c r="A3960">
        <v>3945</v>
      </c>
      <c r="B3960" s="225">
        <v>35767</v>
      </c>
      <c r="C3960" s="74">
        <v>55.37</v>
      </c>
      <c r="D3960" s="74">
        <v>56.25</v>
      </c>
      <c r="E3960" s="74">
        <v>54</v>
      </c>
      <c r="F3960" s="74">
        <v>55.75</v>
      </c>
      <c r="G3960" s="75">
        <v>404900</v>
      </c>
      <c r="H3960" s="74">
        <v>195.12</v>
      </c>
      <c r="I3960" s="81">
        <f t="shared" si="305"/>
        <v>3.4999103139013452</v>
      </c>
      <c r="J3960" s="74">
        <f t="shared" si="306"/>
        <v>193.79</v>
      </c>
      <c r="K3960" s="74">
        <f t="shared" si="307"/>
        <v>196.87</v>
      </c>
      <c r="L3960" s="74">
        <f t="shared" si="308"/>
        <v>189</v>
      </c>
      <c r="M3960" s="74">
        <f t="shared" si="309"/>
        <v>195.12</v>
      </c>
      <c r="N3960" s="74"/>
    </row>
    <row r="3961" spans="1:14" x14ac:dyDescent="0.25">
      <c r="A3961">
        <v>3946</v>
      </c>
      <c r="B3961" s="225">
        <v>35766</v>
      </c>
      <c r="C3961" s="74">
        <v>55.87</v>
      </c>
      <c r="D3961" s="74">
        <v>56.62</v>
      </c>
      <c r="E3961" s="74">
        <v>54.87</v>
      </c>
      <c r="F3961" s="74">
        <v>55.87</v>
      </c>
      <c r="G3961" s="75">
        <v>243900</v>
      </c>
      <c r="H3961" s="74">
        <v>195.56</v>
      </c>
      <c r="I3961" s="81">
        <f t="shared" si="305"/>
        <v>3.5002684804009307</v>
      </c>
      <c r="J3961" s="74">
        <f t="shared" si="306"/>
        <v>195.56</v>
      </c>
      <c r="K3961" s="74">
        <f t="shared" si="307"/>
        <v>198.19</v>
      </c>
      <c r="L3961" s="74">
        <f t="shared" si="308"/>
        <v>192.06</v>
      </c>
      <c r="M3961" s="74">
        <f t="shared" si="309"/>
        <v>195.56</v>
      </c>
      <c r="N3961" s="74"/>
    </row>
    <row r="3962" spans="1:14" x14ac:dyDescent="0.25">
      <c r="A3962">
        <v>3947</v>
      </c>
      <c r="B3962" s="225">
        <v>35765</v>
      </c>
      <c r="C3962" s="74">
        <v>55.12</v>
      </c>
      <c r="D3962" s="74">
        <v>56.87</v>
      </c>
      <c r="E3962" s="74">
        <v>54.62</v>
      </c>
      <c r="F3962" s="74">
        <v>56.12</v>
      </c>
      <c r="G3962" s="75">
        <v>390500</v>
      </c>
      <c r="H3962" s="74">
        <v>196.43</v>
      </c>
      <c r="I3962" s="81">
        <f t="shared" si="305"/>
        <v>3.5001781895937278</v>
      </c>
      <c r="J3962" s="74">
        <f t="shared" si="306"/>
        <v>192.93</v>
      </c>
      <c r="K3962" s="74">
        <f t="shared" si="307"/>
        <v>199.06</v>
      </c>
      <c r="L3962" s="74">
        <f t="shared" si="308"/>
        <v>191.18</v>
      </c>
      <c r="M3962" s="74">
        <f t="shared" si="309"/>
        <v>196.43</v>
      </c>
      <c r="N3962" s="74"/>
    </row>
    <row r="3963" spans="1:14" x14ac:dyDescent="0.25">
      <c r="A3963">
        <v>3948</v>
      </c>
      <c r="B3963" s="225">
        <v>35762</v>
      </c>
      <c r="C3963" s="74">
        <v>55</v>
      </c>
      <c r="D3963" s="74">
        <v>55</v>
      </c>
      <c r="E3963" s="74">
        <v>53</v>
      </c>
      <c r="F3963" s="74">
        <v>54</v>
      </c>
      <c r="G3963" s="75">
        <v>73300</v>
      </c>
      <c r="H3963" s="74">
        <v>189</v>
      </c>
      <c r="I3963" s="81">
        <f t="shared" si="305"/>
        <v>3.5</v>
      </c>
      <c r="J3963" s="74">
        <f t="shared" si="306"/>
        <v>192.5</v>
      </c>
      <c r="K3963" s="74">
        <f t="shared" si="307"/>
        <v>192.5</v>
      </c>
      <c r="L3963" s="74">
        <f t="shared" si="308"/>
        <v>185.5</v>
      </c>
      <c r="M3963" s="74">
        <f t="shared" si="309"/>
        <v>189</v>
      </c>
      <c r="N3963" s="74"/>
    </row>
    <row r="3964" spans="1:14" x14ac:dyDescent="0.25">
      <c r="A3964">
        <v>3949</v>
      </c>
      <c r="B3964" s="225">
        <v>35760</v>
      </c>
      <c r="C3964" s="74">
        <v>55</v>
      </c>
      <c r="D3964" s="74">
        <v>55.37</v>
      </c>
      <c r="E3964" s="74">
        <v>53.87</v>
      </c>
      <c r="F3964" s="74">
        <v>54.5</v>
      </c>
      <c r="G3964" s="75">
        <v>217400</v>
      </c>
      <c r="H3964" s="74">
        <v>190.75</v>
      </c>
      <c r="I3964" s="81">
        <f t="shared" si="305"/>
        <v>3.5</v>
      </c>
      <c r="J3964" s="74">
        <f t="shared" si="306"/>
        <v>192.5</v>
      </c>
      <c r="K3964" s="74">
        <f t="shared" si="307"/>
        <v>193.8</v>
      </c>
      <c r="L3964" s="74">
        <f t="shared" si="308"/>
        <v>188.55</v>
      </c>
      <c r="M3964" s="74">
        <f t="shared" si="309"/>
        <v>190.75</v>
      </c>
      <c r="N3964" s="74"/>
    </row>
    <row r="3965" spans="1:14" x14ac:dyDescent="0.25">
      <c r="A3965">
        <v>3950</v>
      </c>
      <c r="B3965" s="225">
        <v>35759</v>
      </c>
      <c r="C3965" s="74">
        <v>53.25</v>
      </c>
      <c r="D3965" s="74">
        <v>54.75</v>
      </c>
      <c r="E3965" s="74">
        <v>52.37</v>
      </c>
      <c r="F3965" s="74">
        <v>54</v>
      </c>
      <c r="G3965" s="75">
        <v>478900</v>
      </c>
      <c r="H3965" s="74">
        <v>189</v>
      </c>
      <c r="I3965" s="81">
        <f t="shared" si="305"/>
        <v>3.5</v>
      </c>
      <c r="J3965" s="74">
        <f t="shared" si="306"/>
        <v>186.38</v>
      </c>
      <c r="K3965" s="74">
        <f t="shared" si="307"/>
        <v>191.63</v>
      </c>
      <c r="L3965" s="74">
        <f t="shared" si="308"/>
        <v>183.3</v>
      </c>
      <c r="M3965" s="74">
        <f t="shared" si="309"/>
        <v>189</v>
      </c>
      <c r="N3965" s="74"/>
    </row>
    <row r="3966" spans="1:14" x14ac:dyDescent="0.25">
      <c r="A3966">
        <v>3951</v>
      </c>
      <c r="B3966" s="225">
        <v>35758</v>
      </c>
      <c r="C3966" s="74">
        <v>54.75</v>
      </c>
      <c r="D3966" s="74">
        <v>55.5</v>
      </c>
      <c r="E3966" s="74">
        <v>50.87</v>
      </c>
      <c r="F3966" s="74">
        <v>51.81</v>
      </c>
      <c r="G3966" s="75">
        <v>597100</v>
      </c>
      <c r="H3966" s="74">
        <v>181.34</v>
      </c>
      <c r="I3966" s="81">
        <f t="shared" si="305"/>
        <v>3.5000965064659333</v>
      </c>
      <c r="J3966" s="74">
        <f t="shared" si="306"/>
        <v>191.63</v>
      </c>
      <c r="K3966" s="74">
        <f t="shared" si="307"/>
        <v>194.26</v>
      </c>
      <c r="L3966" s="74">
        <f t="shared" si="308"/>
        <v>178.05</v>
      </c>
      <c r="M3966" s="74">
        <f t="shared" si="309"/>
        <v>181.34</v>
      </c>
      <c r="N3966" s="74"/>
    </row>
    <row r="3967" spans="1:14" x14ac:dyDescent="0.25">
      <c r="A3967">
        <v>3952</v>
      </c>
      <c r="B3967" s="225">
        <v>35755</v>
      </c>
      <c r="C3967" s="74">
        <v>57.25</v>
      </c>
      <c r="D3967" s="74">
        <v>57.37</v>
      </c>
      <c r="E3967" s="74">
        <v>54.62</v>
      </c>
      <c r="F3967" s="74">
        <v>55.06</v>
      </c>
      <c r="G3967" s="75">
        <v>351700</v>
      </c>
      <c r="H3967" s="74">
        <v>192.72</v>
      </c>
      <c r="I3967" s="81">
        <f t="shared" si="305"/>
        <v>3.5001816200508533</v>
      </c>
      <c r="J3967" s="74">
        <f t="shared" si="306"/>
        <v>200.39</v>
      </c>
      <c r="K3967" s="74">
        <f t="shared" si="307"/>
        <v>200.81</v>
      </c>
      <c r="L3967" s="74">
        <f t="shared" si="308"/>
        <v>191.18</v>
      </c>
      <c r="M3967" s="74">
        <f t="shared" si="309"/>
        <v>192.72</v>
      </c>
      <c r="N3967" s="74"/>
    </row>
    <row r="3968" spans="1:14" x14ac:dyDescent="0.25">
      <c r="A3968">
        <v>3953</v>
      </c>
      <c r="B3968" s="225">
        <v>35754</v>
      </c>
      <c r="C3968" s="74">
        <v>57.5</v>
      </c>
      <c r="D3968" s="74">
        <v>58.12</v>
      </c>
      <c r="E3968" s="74">
        <v>56.62</v>
      </c>
      <c r="F3968" s="74">
        <v>56.94</v>
      </c>
      <c r="G3968" s="75">
        <v>322200</v>
      </c>
      <c r="H3968" s="74">
        <v>199.28</v>
      </c>
      <c r="I3968" s="81">
        <f t="shared" si="305"/>
        <v>3.4998243765367056</v>
      </c>
      <c r="J3968" s="74">
        <f t="shared" si="306"/>
        <v>201.24</v>
      </c>
      <c r="K3968" s="74">
        <f t="shared" si="307"/>
        <v>203.41</v>
      </c>
      <c r="L3968" s="74">
        <f t="shared" si="308"/>
        <v>198.16</v>
      </c>
      <c r="M3968" s="74">
        <f t="shared" si="309"/>
        <v>199.28</v>
      </c>
      <c r="N3968" s="74"/>
    </row>
    <row r="3969" spans="1:14" x14ac:dyDescent="0.25">
      <c r="A3969">
        <v>3954</v>
      </c>
      <c r="B3969" s="225">
        <v>35753</v>
      </c>
      <c r="C3969" s="74">
        <v>57.25</v>
      </c>
      <c r="D3969" s="74">
        <v>57.75</v>
      </c>
      <c r="E3969" s="74">
        <v>55.94</v>
      </c>
      <c r="F3969" s="74">
        <v>56.81</v>
      </c>
      <c r="G3969" s="75">
        <v>260500</v>
      </c>
      <c r="H3969" s="74">
        <v>198.84</v>
      </c>
      <c r="I3969" s="81">
        <f t="shared" si="305"/>
        <v>3.500088012673825</v>
      </c>
      <c r="J3969" s="74">
        <f t="shared" si="306"/>
        <v>200.38</v>
      </c>
      <c r="K3969" s="74">
        <f t="shared" si="307"/>
        <v>202.13</v>
      </c>
      <c r="L3969" s="74">
        <f t="shared" si="308"/>
        <v>195.79</v>
      </c>
      <c r="M3969" s="74">
        <f t="shared" si="309"/>
        <v>198.84</v>
      </c>
      <c r="N3969" s="74"/>
    </row>
    <row r="3970" spans="1:14" x14ac:dyDescent="0.25">
      <c r="A3970">
        <v>3955</v>
      </c>
      <c r="B3970" s="225">
        <v>35752</v>
      </c>
      <c r="C3970" s="74">
        <v>59.12</v>
      </c>
      <c r="D3970" s="74">
        <v>59.37</v>
      </c>
      <c r="E3970" s="74">
        <v>57.5</v>
      </c>
      <c r="F3970" s="74">
        <v>57.69</v>
      </c>
      <c r="G3970" s="75">
        <v>294000</v>
      </c>
      <c r="H3970" s="74">
        <v>201.9</v>
      </c>
      <c r="I3970" s="81">
        <f t="shared" si="305"/>
        <v>3.4997399895995844</v>
      </c>
      <c r="J3970" s="74">
        <f t="shared" si="306"/>
        <v>206.9</v>
      </c>
      <c r="K3970" s="74">
        <f t="shared" si="307"/>
        <v>207.78</v>
      </c>
      <c r="L3970" s="74">
        <f t="shared" si="308"/>
        <v>201.24</v>
      </c>
      <c r="M3970" s="74">
        <f t="shared" si="309"/>
        <v>201.9</v>
      </c>
      <c r="N3970" s="74"/>
    </row>
    <row r="3971" spans="1:14" x14ac:dyDescent="0.25">
      <c r="A3971">
        <v>3956</v>
      </c>
      <c r="B3971" s="225">
        <v>35751</v>
      </c>
      <c r="C3971" s="74">
        <v>60</v>
      </c>
      <c r="D3971" s="74">
        <v>60.12</v>
      </c>
      <c r="E3971" s="74">
        <v>59.25</v>
      </c>
      <c r="F3971" s="74">
        <v>59.25</v>
      </c>
      <c r="G3971" s="75">
        <v>504500</v>
      </c>
      <c r="H3971" s="74">
        <v>207.37</v>
      </c>
      <c r="I3971" s="81">
        <f t="shared" si="305"/>
        <v>3.499915611814346</v>
      </c>
      <c r="J3971" s="74">
        <f t="shared" si="306"/>
        <v>209.99</v>
      </c>
      <c r="K3971" s="74">
        <f t="shared" si="307"/>
        <v>210.41</v>
      </c>
      <c r="L3971" s="74">
        <f t="shared" si="308"/>
        <v>207.37</v>
      </c>
      <c r="M3971" s="74">
        <f t="shared" si="309"/>
        <v>207.37</v>
      </c>
      <c r="N3971" s="74"/>
    </row>
    <row r="3972" spans="1:14" x14ac:dyDescent="0.25">
      <c r="A3972">
        <v>3957</v>
      </c>
      <c r="B3972" s="225">
        <v>35748</v>
      </c>
      <c r="C3972" s="74">
        <v>56.5</v>
      </c>
      <c r="D3972" s="74">
        <v>59.62</v>
      </c>
      <c r="E3972" s="74">
        <v>56.5</v>
      </c>
      <c r="F3972" s="74">
        <v>59</v>
      </c>
      <c r="G3972" s="75">
        <v>405200</v>
      </c>
      <c r="H3972" s="74">
        <v>206.5</v>
      </c>
      <c r="I3972" s="81">
        <f t="shared" si="305"/>
        <v>3.5</v>
      </c>
      <c r="J3972" s="74">
        <f t="shared" si="306"/>
        <v>197.75</v>
      </c>
      <c r="K3972" s="74">
        <f t="shared" si="307"/>
        <v>208.67</v>
      </c>
      <c r="L3972" s="74">
        <f t="shared" si="308"/>
        <v>197.75</v>
      </c>
      <c r="M3972" s="74">
        <f t="shared" si="309"/>
        <v>206.5</v>
      </c>
      <c r="N3972" s="74"/>
    </row>
    <row r="3973" spans="1:14" x14ac:dyDescent="0.25">
      <c r="A3973">
        <v>3958</v>
      </c>
      <c r="B3973" s="225">
        <v>35747</v>
      </c>
      <c r="C3973" s="74">
        <v>55.5</v>
      </c>
      <c r="D3973" s="74">
        <v>55.75</v>
      </c>
      <c r="E3973" s="74">
        <v>51.62</v>
      </c>
      <c r="F3973" s="74">
        <v>55.62</v>
      </c>
      <c r="G3973" s="75">
        <v>459900</v>
      </c>
      <c r="H3973" s="74">
        <v>194.68</v>
      </c>
      <c r="I3973" s="81">
        <f t="shared" si="305"/>
        <v>3.5001797914419277</v>
      </c>
      <c r="J3973" s="74">
        <f t="shared" si="306"/>
        <v>194.26</v>
      </c>
      <c r="K3973" s="74">
        <f t="shared" si="307"/>
        <v>195.14</v>
      </c>
      <c r="L3973" s="74">
        <f t="shared" si="308"/>
        <v>180.68</v>
      </c>
      <c r="M3973" s="74">
        <f t="shared" si="309"/>
        <v>194.68</v>
      </c>
      <c r="N3973" s="74"/>
    </row>
    <row r="3974" spans="1:14" x14ac:dyDescent="0.25">
      <c r="A3974">
        <v>3959</v>
      </c>
      <c r="B3974" s="225">
        <v>35746</v>
      </c>
      <c r="C3974" s="74">
        <v>55.5</v>
      </c>
      <c r="D3974" s="74">
        <v>56.75</v>
      </c>
      <c r="E3974" s="74">
        <v>53.62</v>
      </c>
      <c r="F3974" s="74">
        <v>54.12</v>
      </c>
      <c r="G3974" s="75">
        <v>374000</v>
      </c>
      <c r="H3974" s="74">
        <v>189.43</v>
      </c>
      <c r="I3974" s="81">
        <f t="shared" si="305"/>
        <v>3.5001847745750188</v>
      </c>
      <c r="J3974" s="74">
        <f t="shared" si="306"/>
        <v>194.26</v>
      </c>
      <c r="K3974" s="74">
        <f t="shared" si="307"/>
        <v>198.64</v>
      </c>
      <c r="L3974" s="74">
        <f t="shared" si="308"/>
        <v>187.68</v>
      </c>
      <c r="M3974" s="74">
        <f t="shared" si="309"/>
        <v>189.43</v>
      </c>
      <c r="N3974" s="74"/>
    </row>
    <row r="3975" spans="1:14" x14ac:dyDescent="0.25">
      <c r="A3975">
        <v>3960</v>
      </c>
      <c r="B3975" s="225">
        <v>35745</v>
      </c>
      <c r="C3975" s="74">
        <v>58.37</v>
      </c>
      <c r="D3975" s="74">
        <v>58.37</v>
      </c>
      <c r="E3975" s="74">
        <v>55.25</v>
      </c>
      <c r="F3975" s="74">
        <v>56.12</v>
      </c>
      <c r="G3975" s="75">
        <v>349300</v>
      </c>
      <c r="H3975" s="74">
        <v>196.43</v>
      </c>
      <c r="I3975" s="81">
        <f t="shared" si="305"/>
        <v>3.5001781895937278</v>
      </c>
      <c r="J3975" s="74">
        <f t="shared" si="306"/>
        <v>204.31</v>
      </c>
      <c r="K3975" s="74">
        <f t="shared" si="307"/>
        <v>204.31</v>
      </c>
      <c r="L3975" s="74">
        <f t="shared" si="308"/>
        <v>193.38</v>
      </c>
      <c r="M3975" s="74">
        <f t="shared" si="309"/>
        <v>196.43</v>
      </c>
      <c r="N3975" s="74"/>
    </row>
    <row r="3976" spans="1:14" x14ac:dyDescent="0.25">
      <c r="A3976">
        <v>3961</v>
      </c>
      <c r="B3976" s="225">
        <v>35744</v>
      </c>
      <c r="C3976" s="74">
        <v>62</v>
      </c>
      <c r="D3976" s="74">
        <v>62</v>
      </c>
      <c r="E3976" s="74">
        <v>58</v>
      </c>
      <c r="F3976" s="74">
        <v>58.06</v>
      </c>
      <c r="G3976" s="75">
        <v>405300</v>
      </c>
      <c r="H3976" s="74">
        <v>203.22</v>
      </c>
      <c r="I3976" s="81">
        <f t="shared" si="305"/>
        <v>3.5001722356183258</v>
      </c>
      <c r="J3976" s="74">
        <f t="shared" si="306"/>
        <v>217.01</v>
      </c>
      <c r="K3976" s="74">
        <f t="shared" si="307"/>
        <v>217.01</v>
      </c>
      <c r="L3976" s="74">
        <f t="shared" si="308"/>
        <v>203.01</v>
      </c>
      <c r="M3976" s="74">
        <f t="shared" si="309"/>
        <v>203.22</v>
      </c>
      <c r="N3976" s="74"/>
    </row>
    <row r="3977" spans="1:14" x14ac:dyDescent="0.25">
      <c r="A3977">
        <v>3962</v>
      </c>
      <c r="B3977" s="225">
        <v>35741</v>
      </c>
      <c r="C3977" s="74">
        <v>58.37</v>
      </c>
      <c r="D3977" s="74">
        <v>61.62</v>
      </c>
      <c r="E3977" s="74">
        <v>57.62</v>
      </c>
      <c r="F3977" s="74">
        <v>61.31</v>
      </c>
      <c r="G3977" s="75">
        <v>342200</v>
      </c>
      <c r="H3977" s="74">
        <v>214.59</v>
      </c>
      <c r="I3977" s="81">
        <f t="shared" si="305"/>
        <v>3.5000815527646387</v>
      </c>
      <c r="J3977" s="74">
        <f t="shared" si="306"/>
        <v>204.3</v>
      </c>
      <c r="K3977" s="74">
        <f t="shared" si="307"/>
        <v>215.68</v>
      </c>
      <c r="L3977" s="74">
        <f t="shared" si="308"/>
        <v>201.67</v>
      </c>
      <c r="M3977" s="74">
        <f t="shared" si="309"/>
        <v>214.59</v>
      </c>
      <c r="N3977" s="74"/>
    </row>
    <row r="3978" spans="1:14" x14ac:dyDescent="0.25">
      <c r="A3978">
        <v>3963</v>
      </c>
      <c r="B3978" s="225">
        <v>35740</v>
      </c>
      <c r="C3978" s="74">
        <v>59.12</v>
      </c>
      <c r="D3978" s="74">
        <v>61.37</v>
      </c>
      <c r="E3978" s="74">
        <v>59.12</v>
      </c>
      <c r="F3978" s="74">
        <v>60.62</v>
      </c>
      <c r="G3978" s="75">
        <v>447500</v>
      </c>
      <c r="H3978" s="74">
        <v>212.18</v>
      </c>
      <c r="I3978" s="81">
        <f t="shared" si="305"/>
        <v>3.5001649620587267</v>
      </c>
      <c r="J3978" s="74">
        <f t="shared" si="306"/>
        <v>206.93</v>
      </c>
      <c r="K3978" s="74">
        <f t="shared" si="307"/>
        <v>214.81</v>
      </c>
      <c r="L3978" s="74">
        <f t="shared" si="308"/>
        <v>206.93</v>
      </c>
      <c r="M3978" s="74">
        <f t="shared" si="309"/>
        <v>212.18</v>
      </c>
      <c r="N3978" s="74"/>
    </row>
    <row r="3979" spans="1:14" x14ac:dyDescent="0.25">
      <c r="A3979">
        <v>3964</v>
      </c>
      <c r="B3979" s="225">
        <v>35739</v>
      </c>
      <c r="C3979" s="74">
        <v>59.12</v>
      </c>
      <c r="D3979" s="74">
        <v>59.62</v>
      </c>
      <c r="E3979" s="74">
        <v>58.25</v>
      </c>
      <c r="F3979" s="74">
        <v>59.12</v>
      </c>
      <c r="G3979" s="75">
        <v>566300</v>
      </c>
      <c r="H3979" s="74">
        <v>206.93</v>
      </c>
      <c r="I3979" s="81">
        <f t="shared" si="305"/>
        <v>3.5001691474966172</v>
      </c>
      <c r="J3979" s="74">
        <f t="shared" si="306"/>
        <v>206.93</v>
      </c>
      <c r="K3979" s="74">
        <f t="shared" si="307"/>
        <v>208.68</v>
      </c>
      <c r="L3979" s="74">
        <f t="shared" si="308"/>
        <v>203.88</v>
      </c>
      <c r="M3979" s="74">
        <f t="shared" si="309"/>
        <v>206.93</v>
      </c>
      <c r="N3979" s="74"/>
    </row>
    <row r="3980" spans="1:14" x14ac:dyDescent="0.25">
      <c r="A3980">
        <v>3965</v>
      </c>
      <c r="B3980" s="225">
        <v>35738</v>
      </c>
      <c r="C3980" s="74">
        <v>56.87</v>
      </c>
      <c r="D3980" s="74">
        <v>57.62</v>
      </c>
      <c r="E3980" s="74">
        <v>55.31</v>
      </c>
      <c r="F3980" s="74">
        <v>57.25</v>
      </c>
      <c r="G3980" s="75">
        <v>539900</v>
      </c>
      <c r="H3980" s="74">
        <v>200.37</v>
      </c>
      <c r="I3980" s="81">
        <f t="shared" si="305"/>
        <v>3.4999126637554587</v>
      </c>
      <c r="J3980" s="74">
        <f t="shared" si="306"/>
        <v>199.04</v>
      </c>
      <c r="K3980" s="74">
        <f t="shared" si="307"/>
        <v>201.66</v>
      </c>
      <c r="L3980" s="74">
        <f t="shared" si="308"/>
        <v>193.58</v>
      </c>
      <c r="M3980" s="74">
        <f t="shared" si="309"/>
        <v>200.37</v>
      </c>
      <c r="N3980" s="74"/>
    </row>
    <row r="3981" spans="1:14" x14ac:dyDescent="0.25">
      <c r="A3981">
        <v>3966</v>
      </c>
      <c r="B3981" s="225">
        <v>35737</v>
      </c>
      <c r="C3981" s="74">
        <v>56</v>
      </c>
      <c r="D3981" s="74">
        <v>57.12</v>
      </c>
      <c r="E3981" s="74">
        <v>55.75</v>
      </c>
      <c r="F3981" s="74">
        <v>57.06</v>
      </c>
      <c r="G3981" s="75">
        <v>380300</v>
      </c>
      <c r="H3981" s="74">
        <v>199.72</v>
      </c>
      <c r="I3981" s="81">
        <f t="shared" si="305"/>
        <v>3.5001752541184716</v>
      </c>
      <c r="J3981" s="74">
        <f t="shared" si="306"/>
        <v>196.01</v>
      </c>
      <c r="K3981" s="74">
        <f t="shared" si="307"/>
        <v>199.93</v>
      </c>
      <c r="L3981" s="74">
        <f t="shared" si="308"/>
        <v>195.13</v>
      </c>
      <c r="M3981" s="74">
        <f t="shared" si="309"/>
        <v>199.72</v>
      </c>
      <c r="N3981" s="74"/>
    </row>
    <row r="3982" spans="1:14" x14ac:dyDescent="0.25">
      <c r="A3982">
        <v>3967</v>
      </c>
      <c r="B3982" s="225">
        <v>35734</v>
      </c>
      <c r="C3982" s="74">
        <v>54</v>
      </c>
      <c r="D3982" s="74">
        <v>56.5</v>
      </c>
      <c r="E3982" s="74">
        <v>53.25</v>
      </c>
      <c r="F3982" s="74">
        <v>55</v>
      </c>
      <c r="G3982" s="75">
        <v>704500</v>
      </c>
      <c r="H3982" s="74">
        <v>192.5</v>
      </c>
      <c r="I3982" s="81">
        <f t="shared" si="305"/>
        <v>3.5</v>
      </c>
      <c r="J3982" s="74">
        <f t="shared" si="306"/>
        <v>189</v>
      </c>
      <c r="K3982" s="74">
        <f t="shared" si="307"/>
        <v>197.75</v>
      </c>
      <c r="L3982" s="74">
        <f t="shared" si="308"/>
        <v>186.38</v>
      </c>
      <c r="M3982" s="74">
        <f t="shared" si="309"/>
        <v>192.5</v>
      </c>
      <c r="N3982" s="74"/>
    </row>
    <row r="3983" spans="1:14" x14ac:dyDescent="0.25">
      <c r="A3983">
        <v>3968</v>
      </c>
      <c r="B3983" s="225">
        <v>35733</v>
      </c>
      <c r="C3983" s="74">
        <v>52.12</v>
      </c>
      <c r="D3983" s="74">
        <v>54.37</v>
      </c>
      <c r="E3983" s="74">
        <v>51.75</v>
      </c>
      <c r="F3983" s="74">
        <v>52.87</v>
      </c>
      <c r="G3983" s="75">
        <v>394100</v>
      </c>
      <c r="H3983" s="74">
        <v>185.06</v>
      </c>
      <c r="I3983" s="81">
        <f t="shared" si="305"/>
        <v>3.5002837147720829</v>
      </c>
      <c r="J3983" s="74">
        <f t="shared" si="306"/>
        <v>182.43</v>
      </c>
      <c r="K3983" s="74">
        <f t="shared" si="307"/>
        <v>190.31</v>
      </c>
      <c r="L3983" s="74">
        <f t="shared" si="308"/>
        <v>181.14</v>
      </c>
      <c r="M3983" s="74">
        <f t="shared" si="309"/>
        <v>185.06</v>
      </c>
      <c r="N3983" s="74"/>
    </row>
    <row r="3984" spans="1:14" x14ac:dyDescent="0.25">
      <c r="A3984">
        <v>3969</v>
      </c>
      <c r="B3984" s="225">
        <v>35732</v>
      </c>
      <c r="C3984" s="74">
        <v>56</v>
      </c>
      <c r="D3984" s="74">
        <v>56.25</v>
      </c>
      <c r="E3984" s="74">
        <v>53</v>
      </c>
      <c r="F3984" s="74">
        <v>54.87</v>
      </c>
      <c r="G3984" s="75">
        <v>494400</v>
      </c>
      <c r="H3984" s="74">
        <v>192.06</v>
      </c>
      <c r="I3984" s="81">
        <f t="shared" si="305"/>
        <v>3.5002733734281031</v>
      </c>
      <c r="J3984" s="74">
        <f t="shared" si="306"/>
        <v>196.02</v>
      </c>
      <c r="K3984" s="74">
        <f t="shared" si="307"/>
        <v>196.89</v>
      </c>
      <c r="L3984" s="74">
        <f t="shared" si="308"/>
        <v>185.51</v>
      </c>
      <c r="M3984" s="74">
        <f t="shared" si="309"/>
        <v>192.06</v>
      </c>
      <c r="N3984" s="74"/>
    </row>
    <row r="3985" spans="1:14" x14ac:dyDescent="0.25">
      <c r="A3985">
        <v>3970</v>
      </c>
      <c r="B3985" s="225">
        <v>35731</v>
      </c>
      <c r="C3985" s="74">
        <v>48.12</v>
      </c>
      <c r="D3985" s="74">
        <v>55.87</v>
      </c>
      <c r="E3985" s="74">
        <v>47.5</v>
      </c>
      <c r="F3985" s="74">
        <v>55.12</v>
      </c>
      <c r="G3985" s="75">
        <v>1226400</v>
      </c>
      <c r="H3985" s="74">
        <v>192.93</v>
      </c>
      <c r="I3985" s="81">
        <f t="shared" ref="I3985:I4048" si="310">H3985/F3985</f>
        <v>3.500181422351234</v>
      </c>
      <c r="J3985" s="74">
        <f t="shared" ref="J3985:J4048" si="311">ROUND($I3985*C3985,2)</f>
        <v>168.43</v>
      </c>
      <c r="K3985" s="74">
        <f t="shared" ref="K3985:K4048" si="312">ROUND($I3985*D3985,2)</f>
        <v>195.56</v>
      </c>
      <c r="L3985" s="74">
        <f t="shared" ref="L3985:L4048" si="313">ROUND($I3985*E3985,2)</f>
        <v>166.26</v>
      </c>
      <c r="M3985" s="74">
        <f t="shared" ref="M3985:M4048" si="314">ROUND($I3985*F3985,2)</f>
        <v>192.93</v>
      </c>
      <c r="N3985" s="74"/>
    </row>
    <row r="3986" spans="1:14" x14ac:dyDescent="0.25">
      <c r="A3986">
        <v>3971</v>
      </c>
      <c r="B3986" s="225">
        <v>35730</v>
      </c>
      <c r="C3986" s="74">
        <v>56.5</v>
      </c>
      <c r="D3986" s="74">
        <v>57.62</v>
      </c>
      <c r="E3986" s="74">
        <v>51.62</v>
      </c>
      <c r="F3986" s="74">
        <v>51.62</v>
      </c>
      <c r="G3986" s="75">
        <v>752900</v>
      </c>
      <c r="H3986" s="74">
        <v>180.68</v>
      </c>
      <c r="I3986" s="81">
        <f t="shared" si="310"/>
        <v>3.5001937233630378</v>
      </c>
      <c r="J3986" s="74">
        <f t="shared" si="311"/>
        <v>197.76</v>
      </c>
      <c r="K3986" s="74">
        <f t="shared" si="312"/>
        <v>201.68</v>
      </c>
      <c r="L3986" s="74">
        <f t="shared" si="313"/>
        <v>180.68</v>
      </c>
      <c r="M3986" s="74">
        <f t="shared" si="314"/>
        <v>180.68</v>
      </c>
      <c r="N3986" s="74"/>
    </row>
    <row r="3987" spans="1:14" x14ac:dyDescent="0.25">
      <c r="A3987">
        <v>3972</v>
      </c>
      <c r="B3987" s="225">
        <v>35727</v>
      </c>
      <c r="C3987" s="74">
        <v>61.62</v>
      </c>
      <c r="D3987" s="74">
        <v>62.37</v>
      </c>
      <c r="E3987" s="74">
        <v>56.75</v>
      </c>
      <c r="F3987" s="74">
        <v>57.75</v>
      </c>
      <c r="G3987" s="75">
        <v>628500</v>
      </c>
      <c r="H3987" s="74">
        <v>202.12</v>
      </c>
      <c r="I3987" s="81">
        <f t="shared" si="310"/>
        <v>3.4999134199134199</v>
      </c>
      <c r="J3987" s="74">
        <f t="shared" si="311"/>
        <v>215.66</v>
      </c>
      <c r="K3987" s="74">
        <f t="shared" si="312"/>
        <v>218.29</v>
      </c>
      <c r="L3987" s="74">
        <f t="shared" si="313"/>
        <v>198.62</v>
      </c>
      <c r="M3987" s="74">
        <f t="shared" si="314"/>
        <v>202.12</v>
      </c>
      <c r="N3987" s="74"/>
    </row>
    <row r="3988" spans="1:14" x14ac:dyDescent="0.25">
      <c r="A3988">
        <v>3973</v>
      </c>
      <c r="B3988" s="225">
        <v>35726</v>
      </c>
      <c r="C3988" s="74">
        <v>59.87</v>
      </c>
      <c r="D3988" s="74">
        <v>62.5</v>
      </c>
      <c r="E3988" s="74">
        <v>59</v>
      </c>
      <c r="F3988" s="74">
        <v>60.94</v>
      </c>
      <c r="G3988" s="75">
        <v>922200</v>
      </c>
      <c r="H3988" s="74">
        <v>213.28</v>
      </c>
      <c r="I3988" s="81">
        <f t="shared" si="310"/>
        <v>3.4998359041680343</v>
      </c>
      <c r="J3988" s="74">
        <f t="shared" si="311"/>
        <v>209.54</v>
      </c>
      <c r="K3988" s="74">
        <f t="shared" si="312"/>
        <v>218.74</v>
      </c>
      <c r="L3988" s="74">
        <f t="shared" si="313"/>
        <v>206.49</v>
      </c>
      <c r="M3988" s="74">
        <f t="shared" si="314"/>
        <v>213.28</v>
      </c>
      <c r="N3988" s="74"/>
    </row>
    <row r="3989" spans="1:14" x14ac:dyDescent="0.25">
      <c r="A3989">
        <v>3974</v>
      </c>
      <c r="B3989" s="225">
        <v>35725</v>
      </c>
      <c r="C3989" s="74">
        <v>59.44</v>
      </c>
      <c r="D3989" s="74">
        <v>63.62</v>
      </c>
      <c r="E3989" s="74">
        <v>57.81</v>
      </c>
      <c r="F3989" s="74">
        <v>62</v>
      </c>
      <c r="G3989" s="75">
        <v>770300</v>
      </c>
      <c r="H3989" s="74">
        <v>217</v>
      </c>
      <c r="I3989" s="81">
        <f t="shared" si="310"/>
        <v>3.5</v>
      </c>
      <c r="J3989" s="74">
        <f t="shared" si="311"/>
        <v>208.04</v>
      </c>
      <c r="K3989" s="74">
        <f t="shared" si="312"/>
        <v>222.67</v>
      </c>
      <c r="L3989" s="74">
        <f t="shared" si="313"/>
        <v>202.34</v>
      </c>
      <c r="M3989" s="74">
        <f t="shared" si="314"/>
        <v>217</v>
      </c>
      <c r="N3989" s="74"/>
    </row>
    <row r="3990" spans="1:14" x14ac:dyDescent="0.25">
      <c r="A3990">
        <v>3975</v>
      </c>
      <c r="B3990" s="225">
        <v>35724</v>
      </c>
      <c r="C3990" s="74">
        <v>58.25</v>
      </c>
      <c r="D3990" s="74">
        <v>59.25</v>
      </c>
      <c r="E3990" s="74">
        <v>57.5</v>
      </c>
      <c r="F3990" s="74">
        <v>59.12</v>
      </c>
      <c r="G3990" s="75">
        <v>649300</v>
      </c>
      <c r="H3990" s="74">
        <v>206.93</v>
      </c>
      <c r="I3990" s="81">
        <f t="shared" si="310"/>
        <v>3.5001691474966172</v>
      </c>
      <c r="J3990" s="74">
        <f t="shared" si="311"/>
        <v>203.88</v>
      </c>
      <c r="K3990" s="74">
        <f t="shared" si="312"/>
        <v>207.39</v>
      </c>
      <c r="L3990" s="74">
        <f t="shared" si="313"/>
        <v>201.26</v>
      </c>
      <c r="M3990" s="74">
        <f t="shared" si="314"/>
        <v>206.93</v>
      </c>
      <c r="N3990" s="74"/>
    </row>
    <row r="3991" spans="1:14" x14ac:dyDescent="0.25">
      <c r="A3991">
        <v>3976</v>
      </c>
      <c r="B3991" s="225">
        <v>35723</v>
      </c>
      <c r="C3991" s="74">
        <v>58.12</v>
      </c>
      <c r="D3991" s="74">
        <v>58.5</v>
      </c>
      <c r="E3991" s="74">
        <v>56.25</v>
      </c>
      <c r="F3991" s="74">
        <v>58.12</v>
      </c>
      <c r="G3991" s="75">
        <v>501600</v>
      </c>
      <c r="H3991" s="74">
        <v>203.43</v>
      </c>
      <c r="I3991" s="81">
        <f t="shared" si="310"/>
        <v>3.500172057811425</v>
      </c>
      <c r="J3991" s="74">
        <f t="shared" si="311"/>
        <v>203.43</v>
      </c>
      <c r="K3991" s="74">
        <f t="shared" si="312"/>
        <v>204.76</v>
      </c>
      <c r="L3991" s="74">
        <f t="shared" si="313"/>
        <v>196.88</v>
      </c>
      <c r="M3991" s="74">
        <f t="shared" si="314"/>
        <v>203.43</v>
      </c>
      <c r="N3991" s="74"/>
    </row>
    <row r="3992" spans="1:14" x14ac:dyDescent="0.25">
      <c r="A3992">
        <v>3977</v>
      </c>
      <c r="B3992" s="225">
        <v>35720</v>
      </c>
      <c r="C3992" s="74">
        <v>58.75</v>
      </c>
      <c r="D3992" s="74">
        <v>59.37</v>
      </c>
      <c r="E3992" s="74">
        <v>55.62</v>
      </c>
      <c r="F3992" s="74">
        <v>57.62</v>
      </c>
      <c r="G3992" s="75">
        <v>839500</v>
      </c>
      <c r="H3992" s="74">
        <v>201.68</v>
      </c>
      <c r="I3992" s="81">
        <f t="shared" si="310"/>
        <v>3.5001735508503993</v>
      </c>
      <c r="J3992" s="74">
        <f t="shared" si="311"/>
        <v>205.64</v>
      </c>
      <c r="K3992" s="74">
        <f t="shared" si="312"/>
        <v>207.81</v>
      </c>
      <c r="L3992" s="74">
        <f t="shared" si="313"/>
        <v>194.68</v>
      </c>
      <c r="M3992" s="74">
        <f t="shared" si="314"/>
        <v>201.68</v>
      </c>
      <c r="N3992" s="74"/>
    </row>
    <row r="3993" spans="1:14" x14ac:dyDescent="0.25">
      <c r="A3993">
        <v>3978</v>
      </c>
      <c r="B3993" s="225">
        <v>35719</v>
      </c>
      <c r="C3993" s="74">
        <v>57.87</v>
      </c>
      <c r="D3993" s="74">
        <v>59.5</v>
      </c>
      <c r="E3993" s="74">
        <v>57.87</v>
      </c>
      <c r="F3993" s="74">
        <v>58.94</v>
      </c>
      <c r="G3993" s="75">
        <v>1284600</v>
      </c>
      <c r="H3993" s="74">
        <v>206.28</v>
      </c>
      <c r="I3993" s="81">
        <f t="shared" si="310"/>
        <v>3.499830335934849</v>
      </c>
      <c r="J3993" s="74">
        <f t="shared" si="311"/>
        <v>202.54</v>
      </c>
      <c r="K3993" s="74">
        <f t="shared" si="312"/>
        <v>208.24</v>
      </c>
      <c r="L3993" s="74">
        <f t="shared" si="313"/>
        <v>202.54</v>
      </c>
      <c r="M3993" s="74">
        <f t="shared" si="314"/>
        <v>206.28</v>
      </c>
      <c r="N3993" s="74"/>
    </row>
    <row r="3994" spans="1:14" x14ac:dyDescent="0.25">
      <c r="A3994">
        <v>3979</v>
      </c>
      <c r="B3994" s="225">
        <v>35718</v>
      </c>
      <c r="C3994" s="74">
        <v>55</v>
      </c>
      <c r="D3994" s="74">
        <v>57.25</v>
      </c>
      <c r="E3994" s="74">
        <v>54.75</v>
      </c>
      <c r="F3994" s="74">
        <v>56.56</v>
      </c>
      <c r="G3994" s="75">
        <v>443300</v>
      </c>
      <c r="H3994" s="74">
        <v>197.97</v>
      </c>
      <c r="I3994" s="81">
        <f t="shared" si="310"/>
        <v>3.5001768033946252</v>
      </c>
      <c r="J3994" s="74">
        <f t="shared" si="311"/>
        <v>192.51</v>
      </c>
      <c r="K3994" s="74">
        <f t="shared" si="312"/>
        <v>200.39</v>
      </c>
      <c r="L3994" s="74">
        <f t="shared" si="313"/>
        <v>191.63</v>
      </c>
      <c r="M3994" s="74">
        <f t="shared" si="314"/>
        <v>197.97</v>
      </c>
      <c r="N3994" s="74"/>
    </row>
    <row r="3995" spans="1:14" x14ac:dyDescent="0.25">
      <c r="A3995">
        <v>3980</v>
      </c>
      <c r="B3995" s="225">
        <v>35717</v>
      </c>
      <c r="C3995" s="74">
        <v>58.12</v>
      </c>
      <c r="D3995" s="74">
        <v>58.12</v>
      </c>
      <c r="E3995" s="74">
        <v>54.81</v>
      </c>
      <c r="F3995" s="74">
        <v>55.87</v>
      </c>
      <c r="G3995" s="75">
        <v>535300</v>
      </c>
      <c r="H3995" s="74">
        <v>195.56</v>
      </c>
      <c r="I3995" s="81">
        <f t="shared" si="310"/>
        <v>3.5002684804009307</v>
      </c>
      <c r="J3995" s="74">
        <f t="shared" si="311"/>
        <v>203.44</v>
      </c>
      <c r="K3995" s="74">
        <f t="shared" si="312"/>
        <v>203.44</v>
      </c>
      <c r="L3995" s="74">
        <f t="shared" si="313"/>
        <v>191.85</v>
      </c>
      <c r="M3995" s="74">
        <f t="shared" si="314"/>
        <v>195.56</v>
      </c>
      <c r="N3995" s="74"/>
    </row>
    <row r="3996" spans="1:14" x14ac:dyDescent="0.25">
      <c r="A3996">
        <v>3981</v>
      </c>
      <c r="B3996" s="225">
        <v>35716</v>
      </c>
      <c r="C3996" s="74">
        <v>59.12</v>
      </c>
      <c r="D3996" s="74">
        <v>59.37</v>
      </c>
      <c r="E3996" s="74">
        <v>57.37</v>
      </c>
      <c r="F3996" s="74">
        <v>57.75</v>
      </c>
      <c r="G3996" s="75">
        <v>435200</v>
      </c>
      <c r="H3996" s="74">
        <v>202.12</v>
      </c>
      <c r="I3996" s="81">
        <f t="shared" si="310"/>
        <v>3.4999134199134199</v>
      </c>
      <c r="J3996" s="74">
        <f t="shared" si="311"/>
        <v>206.91</v>
      </c>
      <c r="K3996" s="74">
        <f t="shared" si="312"/>
        <v>207.79</v>
      </c>
      <c r="L3996" s="74">
        <f t="shared" si="313"/>
        <v>200.79</v>
      </c>
      <c r="M3996" s="74">
        <f t="shared" si="314"/>
        <v>202.12</v>
      </c>
      <c r="N3996" s="74"/>
    </row>
    <row r="3997" spans="1:14" x14ac:dyDescent="0.25">
      <c r="A3997">
        <v>3982</v>
      </c>
      <c r="B3997" s="225">
        <v>35713</v>
      </c>
      <c r="C3997" s="74">
        <v>58.87</v>
      </c>
      <c r="D3997" s="74">
        <v>59.25</v>
      </c>
      <c r="E3997" s="74">
        <v>58.5</v>
      </c>
      <c r="F3997" s="74">
        <v>58.87</v>
      </c>
      <c r="G3997" s="75">
        <v>434500</v>
      </c>
      <c r="H3997" s="74">
        <v>206.06</v>
      </c>
      <c r="I3997" s="81">
        <f t="shared" si="310"/>
        <v>3.5002547987090202</v>
      </c>
      <c r="J3997" s="74">
        <f t="shared" si="311"/>
        <v>206.06</v>
      </c>
      <c r="K3997" s="74">
        <f t="shared" si="312"/>
        <v>207.39</v>
      </c>
      <c r="L3997" s="74">
        <f t="shared" si="313"/>
        <v>204.76</v>
      </c>
      <c r="M3997" s="74">
        <f t="shared" si="314"/>
        <v>206.06</v>
      </c>
      <c r="N3997" s="74"/>
    </row>
    <row r="3998" spans="1:14" x14ac:dyDescent="0.25">
      <c r="A3998">
        <v>3983</v>
      </c>
      <c r="B3998" s="225">
        <v>35712</v>
      </c>
      <c r="C3998" s="74">
        <v>55.75</v>
      </c>
      <c r="D3998" s="74">
        <v>60.62</v>
      </c>
      <c r="E3998" s="74">
        <v>55.5</v>
      </c>
      <c r="F3998" s="74">
        <v>59</v>
      </c>
      <c r="G3998" s="75">
        <v>1104800</v>
      </c>
      <c r="H3998" s="74">
        <v>206.5</v>
      </c>
      <c r="I3998" s="81">
        <f t="shared" si="310"/>
        <v>3.5</v>
      </c>
      <c r="J3998" s="74">
        <f t="shared" si="311"/>
        <v>195.13</v>
      </c>
      <c r="K3998" s="74">
        <f t="shared" si="312"/>
        <v>212.17</v>
      </c>
      <c r="L3998" s="74">
        <f t="shared" si="313"/>
        <v>194.25</v>
      </c>
      <c r="M3998" s="74">
        <f t="shared" si="314"/>
        <v>206.5</v>
      </c>
      <c r="N3998" s="74"/>
    </row>
    <row r="3999" spans="1:14" x14ac:dyDescent="0.25">
      <c r="A3999">
        <v>3984</v>
      </c>
      <c r="B3999" s="225">
        <v>35711</v>
      </c>
      <c r="C3999" s="74">
        <v>56.12</v>
      </c>
      <c r="D3999" s="74">
        <v>56.69</v>
      </c>
      <c r="E3999" s="74">
        <v>55.31</v>
      </c>
      <c r="F3999" s="74">
        <v>56.12</v>
      </c>
      <c r="G3999" s="75">
        <v>491300</v>
      </c>
      <c r="H3999" s="74">
        <v>196.43</v>
      </c>
      <c r="I3999" s="81">
        <f t="shared" si="310"/>
        <v>3.5001781895937278</v>
      </c>
      <c r="J3999" s="74">
        <f t="shared" si="311"/>
        <v>196.43</v>
      </c>
      <c r="K3999" s="74">
        <f t="shared" si="312"/>
        <v>198.43</v>
      </c>
      <c r="L3999" s="74">
        <f t="shared" si="313"/>
        <v>193.59</v>
      </c>
      <c r="M3999" s="74">
        <f t="shared" si="314"/>
        <v>196.43</v>
      </c>
      <c r="N3999" s="74"/>
    </row>
    <row r="4000" spans="1:14" x14ac:dyDescent="0.25">
      <c r="A4000">
        <v>3985</v>
      </c>
      <c r="B4000" s="225">
        <v>35710</v>
      </c>
      <c r="C4000" s="74">
        <v>55.12</v>
      </c>
      <c r="D4000" s="74">
        <v>56.75</v>
      </c>
      <c r="E4000" s="74">
        <v>54.75</v>
      </c>
      <c r="F4000" s="74">
        <v>55.91</v>
      </c>
      <c r="G4000" s="75">
        <v>755100</v>
      </c>
      <c r="H4000" s="74">
        <v>195.67</v>
      </c>
      <c r="I4000" s="81">
        <f t="shared" si="310"/>
        <v>3.4997317116794848</v>
      </c>
      <c r="J4000" s="74">
        <f t="shared" si="311"/>
        <v>192.91</v>
      </c>
      <c r="K4000" s="74">
        <f t="shared" si="312"/>
        <v>198.61</v>
      </c>
      <c r="L4000" s="74">
        <f t="shared" si="313"/>
        <v>191.61</v>
      </c>
      <c r="M4000" s="74">
        <f t="shared" si="314"/>
        <v>195.67</v>
      </c>
      <c r="N4000" s="74"/>
    </row>
    <row r="4001" spans="1:14" x14ac:dyDescent="0.25">
      <c r="A4001">
        <v>3986</v>
      </c>
      <c r="B4001" s="225">
        <v>35709</v>
      </c>
      <c r="C4001" s="74">
        <v>56</v>
      </c>
      <c r="D4001" s="74">
        <v>56</v>
      </c>
      <c r="E4001" s="74">
        <v>54.25</v>
      </c>
      <c r="F4001" s="74">
        <v>55</v>
      </c>
      <c r="G4001" s="75">
        <v>378900</v>
      </c>
      <c r="H4001" s="74">
        <v>192.5</v>
      </c>
      <c r="I4001" s="81">
        <f t="shared" si="310"/>
        <v>3.5</v>
      </c>
      <c r="J4001" s="74">
        <f t="shared" si="311"/>
        <v>196</v>
      </c>
      <c r="K4001" s="74">
        <f t="shared" si="312"/>
        <v>196</v>
      </c>
      <c r="L4001" s="74">
        <f t="shared" si="313"/>
        <v>189.88</v>
      </c>
      <c r="M4001" s="74">
        <f t="shared" si="314"/>
        <v>192.5</v>
      </c>
      <c r="N4001" s="74"/>
    </row>
    <row r="4002" spans="1:14" x14ac:dyDescent="0.25">
      <c r="A4002">
        <v>3987</v>
      </c>
      <c r="B4002" s="225">
        <v>35706</v>
      </c>
      <c r="C4002" s="74">
        <v>56.37</v>
      </c>
      <c r="D4002" s="74">
        <v>56.69</v>
      </c>
      <c r="E4002" s="74">
        <v>53.87</v>
      </c>
      <c r="F4002" s="74">
        <v>55.5</v>
      </c>
      <c r="G4002" s="75">
        <v>658400</v>
      </c>
      <c r="H4002" s="74">
        <v>194.25</v>
      </c>
      <c r="I4002" s="81">
        <f t="shared" si="310"/>
        <v>3.5</v>
      </c>
      <c r="J4002" s="74">
        <f t="shared" si="311"/>
        <v>197.3</v>
      </c>
      <c r="K4002" s="74">
        <f t="shared" si="312"/>
        <v>198.42</v>
      </c>
      <c r="L4002" s="74">
        <f t="shared" si="313"/>
        <v>188.55</v>
      </c>
      <c r="M4002" s="74">
        <f t="shared" si="314"/>
        <v>194.25</v>
      </c>
      <c r="N4002" s="74"/>
    </row>
    <row r="4003" spans="1:14" x14ac:dyDescent="0.25">
      <c r="A4003">
        <v>3988</v>
      </c>
      <c r="B4003" s="225">
        <v>35705</v>
      </c>
      <c r="C4003" s="74">
        <v>52.94</v>
      </c>
      <c r="D4003" s="74">
        <v>55.62</v>
      </c>
      <c r="E4003" s="74">
        <v>51.62</v>
      </c>
      <c r="F4003" s="74">
        <v>55.34</v>
      </c>
      <c r="G4003" s="75">
        <v>1259000</v>
      </c>
      <c r="H4003" s="74">
        <v>193.7</v>
      </c>
      <c r="I4003" s="81">
        <f t="shared" si="310"/>
        <v>3.5001807011203465</v>
      </c>
      <c r="J4003" s="74">
        <f t="shared" si="311"/>
        <v>185.3</v>
      </c>
      <c r="K4003" s="74">
        <f t="shared" si="312"/>
        <v>194.68</v>
      </c>
      <c r="L4003" s="74">
        <f t="shared" si="313"/>
        <v>180.68</v>
      </c>
      <c r="M4003" s="74">
        <f t="shared" si="314"/>
        <v>193.7</v>
      </c>
      <c r="N4003" s="74"/>
    </row>
    <row r="4004" spans="1:14" x14ac:dyDescent="0.25">
      <c r="A4004">
        <v>3989</v>
      </c>
      <c r="B4004" s="225">
        <v>35704</v>
      </c>
      <c r="C4004" s="74">
        <v>50.87</v>
      </c>
      <c r="D4004" s="74">
        <v>53.75</v>
      </c>
      <c r="E4004" s="74">
        <v>50.19</v>
      </c>
      <c r="F4004" s="74">
        <v>52.87</v>
      </c>
      <c r="G4004" s="75">
        <v>2064700</v>
      </c>
      <c r="H4004" s="74">
        <v>185.06</v>
      </c>
      <c r="I4004" s="81">
        <f t="shared" si="310"/>
        <v>3.5002837147720829</v>
      </c>
      <c r="J4004" s="74">
        <f t="shared" si="311"/>
        <v>178.06</v>
      </c>
      <c r="K4004" s="74">
        <f t="shared" si="312"/>
        <v>188.14</v>
      </c>
      <c r="L4004" s="74">
        <f t="shared" si="313"/>
        <v>175.68</v>
      </c>
      <c r="M4004" s="74">
        <f t="shared" si="314"/>
        <v>185.06</v>
      </c>
      <c r="N4004" s="74"/>
    </row>
    <row r="4005" spans="1:14" x14ac:dyDescent="0.25">
      <c r="A4005">
        <v>3990</v>
      </c>
      <c r="B4005" s="225">
        <v>35703</v>
      </c>
      <c r="C4005" s="74">
        <v>46.25</v>
      </c>
      <c r="D4005" s="74">
        <v>49.87</v>
      </c>
      <c r="E4005" s="74">
        <v>46.12</v>
      </c>
      <c r="F4005" s="74">
        <v>49.53</v>
      </c>
      <c r="G4005" s="75">
        <v>972900</v>
      </c>
      <c r="H4005" s="74">
        <v>173.36</v>
      </c>
      <c r="I4005" s="81">
        <f t="shared" si="310"/>
        <v>3.5001009489198469</v>
      </c>
      <c r="J4005" s="74">
        <f t="shared" si="311"/>
        <v>161.88</v>
      </c>
      <c r="K4005" s="74">
        <f t="shared" si="312"/>
        <v>174.55</v>
      </c>
      <c r="L4005" s="74">
        <f t="shared" si="313"/>
        <v>161.41999999999999</v>
      </c>
      <c r="M4005" s="74">
        <f t="shared" si="314"/>
        <v>173.36</v>
      </c>
      <c r="N4005" s="74"/>
    </row>
    <row r="4006" spans="1:14" x14ac:dyDescent="0.25">
      <c r="A4006">
        <v>3991</v>
      </c>
      <c r="B4006" s="225">
        <v>35702</v>
      </c>
      <c r="C4006" s="74">
        <v>44.62</v>
      </c>
      <c r="D4006" s="74">
        <v>46.75</v>
      </c>
      <c r="E4006" s="74">
        <v>43</v>
      </c>
      <c r="F4006" s="74">
        <v>46.5</v>
      </c>
      <c r="G4006" s="75">
        <v>1284000</v>
      </c>
      <c r="H4006" s="74">
        <v>162.75</v>
      </c>
      <c r="I4006" s="81">
        <f t="shared" si="310"/>
        <v>3.5</v>
      </c>
      <c r="J4006" s="74">
        <f t="shared" si="311"/>
        <v>156.16999999999999</v>
      </c>
      <c r="K4006" s="74">
        <f t="shared" si="312"/>
        <v>163.63</v>
      </c>
      <c r="L4006" s="74">
        <f t="shared" si="313"/>
        <v>150.5</v>
      </c>
      <c r="M4006" s="74">
        <f t="shared" si="314"/>
        <v>162.75</v>
      </c>
      <c r="N4006" s="74"/>
    </row>
    <row r="4007" spans="1:14" x14ac:dyDescent="0.25">
      <c r="A4007">
        <v>3992</v>
      </c>
      <c r="B4007" s="225">
        <v>35699</v>
      </c>
      <c r="C4007" s="74">
        <v>46.75</v>
      </c>
      <c r="D4007" s="74">
        <v>46.87</v>
      </c>
      <c r="E4007" s="74">
        <v>44.87</v>
      </c>
      <c r="F4007" s="74">
        <v>45</v>
      </c>
      <c r="G4007" s="75">
        <v>499800</v>
      </c>
      <c r="H4007" s="74">
        <v>157.5</v>
      </c>
      <c r="I4007" s="81">
        <f t="shared" si="310"/>
        <v>3.5</v>
      </c>
      <c r="J4007" s="74">
        <f t="shared" si="311"/>
        <v>163.63</v>
      </c>
      <c r="K4007" s="74">
        <f t="shared" si="312"/>
        <v>164.05</v>
      </c>
      <c r="L4007" s="74">
        <f t="shared" si="313"/>
        <v>157.05000000000001</v>
      </c>
      <c r="M4007" s="74">
        <f t="shared" si="314"/>
        <v>157.5</v>
      </c>
      <c r="N4007" s="74"/>
    </row>
    <row r="4008" spans="1:14" x14ac:dyDescent="0.25">
      <c r="A4008">
        <v>3993</v>
      </c>
      <c r="B4008" s="225">
        <v>35698</v>
      </c>
      <c r="C4008" s="74">
        <v>47.62</v>
      </c>
      <c r="D4008" s="74">
        <v>47.62</v>
      </c>
      <c r="E4008" s="74">
        <v>46.06</v>
      </c>
      <c r="F4008" s="74">
        <v>46.56</v>
      </c>
      <c r="G4008" s="75">
        <v>253200</v>
      </c>
      <c r="H4008" s="74">
        <v>162.97</v>
      </c>
      <c r="I4008" s="81">
        <f t="shared" si="310"/>
        <v>3.5002147766323022</v>
      </c>
      <c r="J4008" s="74">
        <f t="shared" si="311"/>
        <v>166.68</v>
      </c>
      <c r="K4008" s="74">
        <f t="shared" si="312"/>
        <v>166.68</v>
      </c>
      <c r="L4008" s="74">
        <f t="shared" si="313"/>
        <v>161.22</v>
      </c>
      <c r="M4008" s="74">
        <f t="shared" si="314"/>
        <v>162.97</v>
      </c>
      <c r="N4008" s="74"/>
    </row>
    <row r="4009" spans="1:14" x14ac:dyDescent="0.25">
      <c r="A4009">
        <v>3994</v>
      </c>
      <c r="B4009" s="225">
        <v>35697</v>
      </c>
      <c r="C4009" s="74">
        <v>48.5</v>
      </c>
      <c r="D4009" s="74">
        <v>48.5</v>
      </c>
      <c r="E4009" s="74">
        <v>46.69</v>
      </c>
      <c r="F4009" s="74">
        <v>47.5</v>
      </c>
      <c r="G4009" s="75">
        <v>409700</v>
      </c>
      <c r="H4009" s="74">
        <v>166.25</v>
      </c>
      <c r="I4009" s="81">
        <f t="shared" si="310"/>
        <v>3.5</v>
      </c>
      <c r="J4009" s="74">
        <f t="shared" si="311"/>
        <v>169.75</v>
      </c>
      <c r="K4009" s="74">
        <f t="shared" si="312"/>
        <v>169.75</v>
      </c>
      <c r="L4009" s="74">
        <f t="shared" si="313"/>
        <v>163.41999999999999</v>
      </c>
      <c r="M4009" s="74">
        <f t="shared" si="314"/>
        <v>166.25</v>
      </c>
      <c r="N4009" s="74"/>
    </row>
    <row r="4010" spans="1:14" x14ac:dyDescent="0.25">
      <c r="A4010">
        <v>3995</v>
      </c>
      <c r="B4010" s="225">
        <v>35696</v>
      </c>
      <c r="C4010" s="74">
        <v>47</v>
      </c>
      <c r="D4010" s="74">
        <v>48.25</v>
      </c>
      <c r="E4010" s="74">
        <v>46</v>
      </c>
      <c r="F4010" s="74">
        <v>48.12</v>
      </c>
      <c r="G4010" s="75">
        <v>569600</v>
      </c>
      <c r="H4010" s="74">
        <v>168.43</v>
      </c>
      <c r="I4010" s="81">
        <f t="shared" si="310"/>
        <v>3.5002078137988364</v>
      </c>
      <c r="J4010" s="74">
        <f t="shared" si="311"/>
        <v>164.51</v>
      </c>
      <c r="K4010" s="74">
        <f t="shared" si="312"/>
        <v>168.89</v>
      </c>
      <c r="L4010" s="74">
        <f t="shared" si="313"/>
        <v>161.01</v>
      </c>
      <c r="M4010" s="74">
        <f t="shared" si="314"/>
        <v>168.43</v>
      </c>
      <c r="N4010" s="74"/>
    </row>
    <row r="4011" spans="1:14" x14ac:dyDescent="0.25">
      <c r="A4011">
        <v>3996</v>
      </c>
      <c r="B4011" s="225">
        <v>35695</v>
      </c>
      <c r="C4011" s="74">
        <v>48.62</v>
      </c>
      <c r="D4011" s="74">
        <v>48.62</v>
      </c>
      <c r="E4011" s="74">
        <v>47.37</v>
      </c>
      <c r="F4011" s="74">
        <v>47.75</v>
      </c>
      <c r="G4011" s="75">
        <v>473100</v>
      </c>
      <c r="H4011" s="74">
        <v>167.12</v>
      </c>
      <c r="I4011" s="81">
        <f t="shared" si="310"/>
        <v>3.4998952879581151</v>
      </c>
      <c r="J4011" s="74">
        <f t="shared" si="311"/>
        <v>170.16</v>
      </c>
      <c r="K4011" s="74">
        <f t="shared" si="312"/>
        <v>170.16</v>
      </c>
      <c r="L4011" s="74">
        <f t="shared" si="313"/>
        <v>165.79</v>
      </c>
      <c r="M4011" s="74">
        <f t="shared" si="314"/>
        <v>167.12</v>
      </c>
      <c r="N4011" s="74"/>
    </row>
    <row r="4012" spans="1:14" x14ac:dyDescent="0.25">
      <c r="A4012">
        <v>3997</v>
      </c>
      <c r="B4012" s="225">
        <v>35692</v>
      </c>
      <c r="C4012" s="74">
        <v>47</v>
      </c>
      <c r="D4012" s="74">
        <v>48.37</v>
      </c>
      <c r="E4012" s="74">
        <v>46.87</v>
      </c>
      <c r="F4012" s="74">
        <v>48</v>
      </c>
      <c r="G4012" s="75">
        <v>351400</v>
      </c>
      <c r="H4012" s="74">
        <v>168</v>
      </c>
      <c r="I4012" s="81">
        <f t="shared" si="310"/>
        <v>3.5</v>
      </c>
      <c r="J4012" s="74">
        <f t="shared" si="311"/>
        <v>164.5</v>
      </c>
      <c r="K4012" s="74">
        <f t="shared" si="312"/>
        <v>169.3</v>
      </c>
      <c r="L4012" s="74">
        <f t="shared" si="313"/>
        <v>164.05</v>
      </c>
      <c r="M4012" s="74">
        <f t="shared" si="314"/>
        <v>168</v>
      </c>
      <c r="N4012" s="74"/>
    </row>
    <row r="4013" spans="1:14" x14ac:dyDescent="0.25">
      <c r="A4013">
        <v>3998</v>
      </c>
      <c r="B4013" s="225">
        <v>35691</v>
      </c>
      <c r="C4013" s="74">
        <v>48.75</v>
      </c>
      <c r="D4013" s="74">
        <v>48.75</v>
      </c>
      <c r="E4013" s="74">
        <v>46.25</v>
      </c>
      <c r="F4013" s="74">
        <v>46.75</v>
      </c>
      <c r="G4013" s="75">
        <v>507100</v>
      </c>
      <c r="H4013" s="74">
        <v>163.62</v>
      </c>
      <c r="I4013" s="81">
        <f t="shared" si="310"/>
        <v>3.4998930481283423</v>
      </c>
      <c r="J4013" s="74">
        <f t="shared" si="311"/>
        <v>170.62</v>
      </c>
      <c r="K4013" s="74">
        <f t="shared" si="312"/>
        <v>170.62</v>
      </c>
      <c r="L4013" s="74">
        <f t="shared" si="313"/>
        <v>161.87</v>
      </c>
      <c r="M4013" s="74">
        <f t="shared" si="314"/>
        <v>163.62</v>
      </c>
      <c r="N4013" s="74"/>
    </row>
    <row r="4014" spans="1:14" x14ac:dyDescent="0.25">
      <c r="A4014">
        <v>3999</v>
      </c>
      <c r="B4014" s="225">
        <v>35690</v>
      </c>
      <c r="C4014" s="74">
        <v>46.37</v>
      </c>
      <c r="D4014" s="74">
        <v>48.75</v>
      </c>
      <c r="E4014" s="74">
        <v>43.5</v>
      </c>
      <c r="F4014" s="74">
        <v>48.25</v>
      </c>
      <c r="G4014" s="75">
        <v>826900</v>
      </c>
      <c r="H4014" s="74">
        <v>168.87</v>
      </c>
      <c r="I4014" s="81">
        <f t="shared" si="310"/>
        <v>3.4998963730569947</v>
      </c>
      <c r="J4014" s="74">
        <f t="shared" si="311"/>
        <v>162.29</v>
      </c>
      <c r="K4014" s="74">
        <f t="shared" si="312"/>
        <v>170.62</v>
      </c>
      <c r="L4014" s="74">
        <f t="shared" si="313"/>
        <v>152.25</v>
      </c>
      <c r="M4014" s="74">
        <f t="shared" si="314"/>
        <v>168.87</v>
      </c>
      <c r="N4014" s="74"/>
    </row>
    <row r="4015" spans="1:14" x14ac:dyDescent="0.25">
      <c r="A4015">
        <v>4000</v>
      </c>
      <c r="B4015" s="225">
        <v>35689</v>
      </c>
      <c r="C4015" s="74">
        <v>48</v>
      </c>
      <c r="D4015" s="74">
        <v>48</v>
      </c>
      <c r="E4015" s="74">
        <v>45</v>
      </c>
      <c r="F4015" s="74">
        <v>46.37</v>
      </c>
      <c r="G4015" s="75">
        <v>609200</v>
      </c>
      <c r="H4015" s="74">
        <v>162.31</v>
      </c>
      <c r="I4015" s="81">
        <f t="shared" si="310"/>
        <v>3.5003234850118612</v>
      </c>
      <c r="J4015" s="74">
        <f t="shared" si="311"/>
        <v>168.02</v>
      </c>
      <c r="K4015" s="74">
        <f t="shared" si="312"/>
        <v>168.02</v>
      </c>
      <c r="L4015" s="74">
        <f t="shared" si="313"/>
        <v>157.51</v>
      </c>
      <c r="M4015" s="74">
        <f t="shared" si="314"/>
        <v>162.31</v>
      </c>
      <c r="N4015" s="74"/>
    </row>
    <row r="4016" spans="1:14" x14ac:dyDescent="0.25">
      <c r="A4016">
        <v>4001</v>
      </c>
      <c r="B4016" s="225">
        <v>35688</v>
      </c>
      <c r="C4016" s="74">
        <v>49.69</v>
      </c>
      <c r="D4016" s="74">
        <v>49.94</v>
      </c>
      <c r="E4016" s="74">
        <v>47.25</v>
      </c>
      <c r="F4016" s="74">
        <v>47.44</v>
      </c>
      <c r="G4016" s="75">
        <v>354400</v>
      </c>
      <c r="H4016" s="74">
        <v>166.03</v>
      </c>
      <c r="I4016" s="81">
        <f t="shared" si="310"/>
        <v>3.4997892074198989</v>
      </c>
      <c r="J4016" s="74">
        <f t="shared" si="311"/>
        <v>173.9</v>
      </c>
      <c r="K4016" s="74">
        <f t="shared" si="312"/>
        <v>174.78</v>
      </c>
      <c r="L4016" s="74">
        <f t="shared" si="313"/>
        <v>165.37</v>
      </c>
      <c r="M4016" s="74">
        <f t="shared" si="314"/>
        <v>166.03</v>
      </c>
      <c r="N4016" s="74"/>
    </row>
    <row r="4017" spans="1:14" x14ac:dyDescent="0.25">
      <c r="A4017">
        <v>4002</v>
      </c>
      <c r="B4017" s="225">
        <v>35685</v>
      </c>
      <c r="C4017" s="74">
        <v>50</v>
      </c>
      <c r="D4017" s="74">
        <v>50.12</v>
      </c>
      <c r="E4017" s="74">
        <v>49.25</v>
      </c>
      <c r="F4017" s="74">
        <v>49.69</v>
      </c>
      <c r="G4017" s="75">
        <v>327600</v>
      </c>
      <c r="H4017" s="74">
        <v>173.9</v>
      </c>
      <c r="I4017" s="81">
        <f t="shared" si="310"/>
        <v>3.499698128396056</v>
      </c>
      <c r="J4017" s="74">
        <f t="shared" si="311"/>
        <v>174.98</v>
      </c>
      <c r="K4017" s="74">
        <f t="shared" si="312"/>
        <v>175.4</v>
      </c>
      <c r="L4017" s="74">
        <f t="shared" si="313"/>
        <v>172.36</v>
      </c>
      <c r="M4017" s="74">
        <f t="shared" si="314"/>
        <v>173.9</v>
      </c>
      <c r="N4017" s="74"/>
    </row>
    <row r="4018" spans="1:14" x14ac:dyDescent="0.25">
      <c r="A4018">
        <v>4003</v>
      </c>
      <c r="B4018" s="225">
        <v>35684</v>
      </c>
      <c r="C4018" s="74">
        <v>48.94</v>
      </c>
      <c r="D4018" s="74">
        <v>49.75</v>
      </c>
      <c r="E4018" s="74">
        <v>48.5</v>
      </c>
      <c r="F4018" s="74">
        <v>49.69</v>
      </c>
      <c r="G4018" s="75">
        <v>350400</v>
      </c>
      <c r="H4018" s="74">
        <v>173.9</v>
      </c>
      <c r="I4018" s="81">
        <f t="shared" si="310"/>
        <v>3.499698128396056</v>
      </c>
      <c r="J4018" s="74">
        <f t="shared" si="311"/>
        <v>171.28</v>
      </c>
      <c r="K4018" s="74">
        <f t="shared" si="312"/>
        <v>174.11</v>
      </c>
      <c r="L4018" s="74">
        <f t="shared" si="313"/>
        <v>169.74</v>
      </c>
      <c r="M4018" s="74">
        <f t="shared" si="314"/>
        <v>173.9</v>
      </c>
      <c r="N4018" s="74"/>
    </row>
    <row r="4019" spans="1:14" x14ac:dyDescent="0.25">
      <c r="A4019">
        <v>4004</v>
      </c>
      <c r="B4019" s="225">
        <v>35683</v>
      </c>
      <c r="C4019" s="74">
        <v>48.75</v>
      </c>
      <c r="D4019" s="74">
        <v>49.75</v>
      </c>
      <c r="E4019" s="74">
        <v>48.62</v>
      </c>
      <c r="F4019" s="74">
        <v>48.91</v>
      </c>
      <c r="G4019" s="75">
        <v>389800</v>
      </c>
      <c r="H4019" s="74">
        <v>171.17</v>
      </c>
      <c r="I4019" s="81">
        <f t="shared" si="310"/>
        <v>3.4996933142506643</v>
      </c>
      <c r="J4019" s="74">
        <f t="shared" si="311"/>
        <v>170.61</v>
      </c>
      <c r="K4019" s="74">
        <f t="shared" si="312"/>
        <v>174.11</v>
      </c>
      <c r="L4019" s="74">
        <f t="shared" si="313"/>
        <v>170.16</v>
      </c>
      <c r="M4019" s="74">
        <f t="shared" si="314"/>
        <v>171.17</v>
      </c>
      <c r="N4019" s="74"/>
    </row>
    <row r="4020" spans="1:14" x14ac:dyDescent="0.25">
      <c r="A4020">
        <v>4005</v>
      </c>
      <c r="B4020" s="225">
        <v>35682</v>
      </c>
      <c r="C4020" s="74">
        <v>47.5</v>
      </c>
      <c r="D4020" s="74">
        <v>48.37</v>
      </c>
      <c r="E4020" s="74">
        <v>47.37</v>
      </c>
      <c r="F4020" s="74">
        <v>48.25</v>
      </c>
      <c r="G4020" s="75">
        <v>559400</v>
      </c>
      <c r="H4020" s="74">
        <v>168.87</v>
      </c>
      <c r="I4020" s="81">
        <f t="shared" si="310"/>
        <v>3.4998963730569947</v>
      </c>
      <c r="J4020" s="74">
        <f t="shared" si="311"/>
        <v>166.25</v>
      </c>
      <c r="K4020" s="74">
        <f t="shared" si="312"/>
        <v>169.29</v>
      </c>
      <c r="L4020" s="74">
        <f t="shared" si="313"/>
        <v>165.79</v>
      </c>
      <c r="M4020" s="74">
        <f t="shared" si="314"/>
        <v>168.87</v>
      </c>
      <c r="N4020" s="74"/>
    </row>
    <row r="4021" spans="1:14" x14ac:dyDescent="0.25">
      <c r="A4021">
        <v>4006</v>
      </c>
      <c r="B4021" s="225">
        <v>35681</v>
      </c>
      <c r="C4021" s="74">
        <v>50.12</v>
      </c>
      <c r="D4021" s="74">
        <v>50.12</v>
      </c>
      <c r="E4021" s="74">
        <v>47.75</v>
      </c>
      <c r="F4021" s="74">
        <v>47.75</v>
      </c>
      <c r="G4021" s="75">
        <v>554500</v>
      </c>
      <c r="H4021" s="74">
        <v>167.12</v>
      </c>
      <c r="I4021" s="81">
        <f t="shared" si="310"/>
        <v>3.4998952879581151</v>
      </c>
      <c r="J4021" s="74">
        <f t="shared" si="311"/>
        <v>175.41</v>
      </c>
      <c r="K4021" s="74">
        <f t="shared" si="312"/>
        <v>175.41</v>
      </c>
      <c r="L4021" s="74">
        <f t="shared" si="313"/>
        <v>167.12</v>
      </c>
      <c r="M4021" s="74">
        <f t="shared" si="314"/>
        <v>167.12</v>
      </c>
      <c r="N4021" s="74"/>
    </row>
    <row r="4022" spans="1:14" x14ac:dyDescent="0.25">
      <c r="A4022">
        <v>4007</v>
      </c>
      <c r="B4022" s="225">
        <v>35678</v>
      </c>
      <c r="C4022" s="74">
        <v>50</v>
      </c>
      <c r="D4022" s="74">
        <v>51.12</v>
      </c>
      <c r="E4022" s="74">
        <v>49.75</v>
      </c>
      <c r="F4022" s="74">
        <v>50.12</v>
      </c>
      <c r="G4022" s="75">
        <v>426600</v>
      </c>
      <c r="H4022" s="74">
        <v>175.43</v>
      </c>
      <c r="I4022" s="81">
        <f t="shared" si="310"/>
        <v>3.5001995211492423</v>
      </c>
      <c r="J4022" s="74">
        <f t="shared" si="311"/>
        <v>175.01</v>
      </c>
      <c r="K4022" s="74">
        <f t="shared" si="312"/>
        <v>178.93</v>
      </c>
      <c r="L4022" s="74">
        <f t="shared" si="313"/>
        <v>174.13</v>
      </c>
      <c r="M4022" s="74">
        <f t="shared" si="314"/>
        <v>175.43</v>
      </c>
      <c r="N4022" s="74"/>
    </row>
    <row r="4023" spans="1:14" x14ac:dyDescent="0.25">
      <c r="A4023">
        <v>4008</v>
      </c>
      <c r="B4023" s="225">
        <v>35677</v>
      </c>
      <c r="C4023" s="74">
        <v>49.25</v>
      </c>
      <c r="D4023" s="74">
        <v>50.62</v>
      </c>
      <c r="E4023" s="74">
        <v>48.75</v>
      </c>
      <c r="F4023" s="74">
        <v>49.25</v>
      </c>
      <c r="G4023" s="75">
        <v>384700</v>
      </c>
      <c r="H4023" s="74">
        <v>172.37</v>
      </c>
      <c r="I4023" s="81">
        <f t="shared" si="310"/>
        <v>3.4998984771573607</v>
      </c>
      <c r="J4023" s="74">
        <f t="shared" si="311"/>
        <v>172.37</v>
      </c>
      <c r="K4023" s="74">
        <f t="shared" si="312"/>
        <v>177.16</v>
      </c>
      <c r="L4023" s="74">
        <f t="shared" si="313"/>
        <v>170.62</v>
      </c>
      <c r="M4023" s="74">
        <f t="shared" si="314"/>
        <v>172.37</v>
      </c>
      <c r="N4023" s="74"/>
    </row>
    <row r="4024" spans="1:14" x14ac:dyDescent="0.25">
      <c r="A4024">
        <v>4009</v>
      </c>
      <c r="B4024" s="225">
        <v>35676</v>
      </c>
      <c r="C4024" s="74">
        <v>49.75</v>
      </c>
      <c r="D4024" s="74">
        <v>50.12</v>
      </c>
      <c r="E4024" s="74">
        <v>48.75</v>
      </c>
      <c r="F4024" s="74">
        <v>49.25</v>
      </c>
      <c r="G4024" s="75">
        <v>304700</v>
      </c>
      <c r="H4024" s="74">
        <v>172.37</v>
      </c>
      <c r="I4024" s="81">
        <f t="shared" si="310"/>
        <v>3.4998984771573607</v>
      </c>
      <c r="J4024" s="74">
        <f t="shared" si="311"/>
        <v>174.12</v>
      </c>
      <c r="K4024" s="74">
        <f t="shared" si="312"/>
        <v>175.41</v>
      </c>
      <c r="L4024" s="74">
        <f t="shared" si="313"/>
        <v>170.62</v>
      </c>
      <c r="M4024" s="74">
        <f t="shared" si="314"/>
        <v>172.37</v>
      </c>
      <c r="N4024" s="74"/>
    </row>
    <row r="4025" spans="1:14" x14ac:dyDescent="0.25">
      <c r="A4025">
        <v>4010</v>
      </c>
      <c r="B4025" s="225">
        <v>35675</v>
      </c>
      <c r="C4025" s="74">
        <v>48.12</v>
      </c>
      <c r="D4025" s="74">
        <v>50.25</v>
      </c>
      <c r="E4025" s="74">
        <v>48.12</v>
      </c>
      <c r="F4025" s="74">
        <v>49.81</v>
      </c>
      <c r="G4025" s="75">
        <v>232500</v>
      </c>
      <c r="H4025" s="74">
        <v>174.34</v>
      </c>
      <c r="I4025" s="81">
        <f t="shared" si="310"/>
        <v>3.5001003814495082</v>
      </c>
      <c r="J4025" s="74">
        <f t="shared" si="311"/>
        <v>168.42</v>
      </c>
      <c r="K4025" s="74">
        <f t="shared" si="312"/>
        <v>175.88</v>
      </c>
      <c r="L4025" s="74">
        <f t="shared" si="313"/>
        <v>168.42</v>
      </c>
      <c r="M4025" s="74">
        <f t="shared" si="314"/>
        <v>174.34</v>
      </c>
      <c r="N4025" s="74"/>
    </row>
    <row r="4026" spans="1:14" x14ac:dyDescent="0.25">
      <c r="A4026">
        <v>4011</v>
      </c>
      <c r="B4026" s="225">
        <v>35671</v>
      </c>
      <c r="C4026" s="74">
        <v>46.75</v>
      </c>
      <c r="D4026" s="74">
        <v>48.62</v>
      </c>
      <c r="E4026" s="74">
        <v>46</v>
      </c>
      <c r="F4026" s="74">
        <v>47.75</v>
      </c>
      <c r="G4026" s="75">
        <v>281600</v>
      </c>
      <c r="H4026" s="74">
        <v>167.12</v>
      </c>
      <c r="I4026" s="81">
        <f t="shared" si="310"/>
        <v>3.4998952879581151</v>
      </c>
      <c r="J4026" s="74">
        <f t="shared" si="311"/>
        <v>163.62</v>
      </c>
      <c r="K4026" s="74">
        <f t="shared" si="312"/>
        <v>170.16</v>
      </c>
      <c r="L4026" s="74">
        <f t="shared" si="313"/>
        <v>161</v>
      </c>
      <c r="M4026" s="74">
        <f t="shared" si="314"/>
        <v>167.12</v>
      </c>
      <c r="N4026" s="74"/>
    </row>
    <row r="4027" spans="1:14" x14ac:dyDescent="0.25">
      <c r="A4027">
        <v>4012</v>
      </c>
      <c r="B4027" s="225">
        <v>35670</v>
      </c>
      <c r="C4027" s="74">
        <v>46.75</v>
      </c>
      <c r="D4027" s="74">
        <v>47.5</v>
      </c>
      <c r="E4027" s="74">
        <v>46.12</v>
      </c>
      <c r="F4027" s="74">
        <v>46.81</v>
      </c>
      <c r="G4027" s="75">
        <v>287700</v>
      </c>
      <c r="H4027" s="74">
        <v>163.84</v>
      </c>
      <c r="I4027" s="81">
        <f t="shared" si="310"/>
        <v>3.500106814783166</v>
      </c>
      <c r="J4027" s="74">
        <f t="shared" si="311"/>
        <v>163.63</v>
      </c>
      <c r="K4027" s="74">
        <f t="shared" si="312"/>
        <v>166.26</v>
      </c>
      <c r="L4027" s="74">
        <f t="shared" si="313"/>
        <v>161.41999999999999</v>
      </c>
      <c r="M4027" s="74">
        <f t="shared" si="314"/>
        <v>163.84</v>
      </c>
      <c r="N4027" s="74"/>
    </row>
    <row r="4028" spans="1:14" x14ac:dyDescent="0.25">
      <c r="A4028">
        <v>4013</v>
      </c>
      <c r="B4028" s="225">
        <v>35669</v>
      </c>
      <c r="C4028" s="74">
        <v>48.75</v>
      </c>
      <c r="D4028" s="74">
        <v>49</v>
      </c>
      <c r="E4028" s="74">
        <v>46.37</v>
      </c>
      <c r="F4028" s="74">
        <v>46.94</v>
      </c>
      <c r="G4028" s="75">
        <v>409600</v>
      </c>
      <c r="H4028" s="74">
        <v>164.28</v>
      </c>
      <c r="I4028" s="81">
        <f t="shared" si="310"/>
        <v>3.4997869620792503</v>
      </c>
      <c r="J4028" s="74">
        <f t="shared" si="311"/>
        <v>170.61</v>
      </c>
      <c r="K4028" s="74">
        <f t="shared" si="312"/>
        <v>171.49</v>
      </c>
      <c r="L4028" s="74">
        <f t="shared" si="313"/>
        <v>162.29</v>
      </c>
      <c r="M4028" s="74">
        <f t="shared" si="314"/>
        <v>164.28</v>
      </c>
      <c r="N4028" s="74"/>
    </row>
    <row r="4029" spans="1:14" x14ac:dyDescent="0.25">
      <c r="A4029">
        <v>4014</v>
      </c>
      <c r="B4029" s="225">
        <v>35668</v>
      </c>
      <c r="C4029" s="74">
        <v>50</v>
      </c>
      <c r="D4029" s="74">
        <v>50.5</v>
      </c>
      <c r="E4029" s="74">
        <v>48.12</v>
      </c>
      <c r="F4029" s="74">
        <v>48.22</v>
      </c>
      <c r="G4029" s="75">
        <v>298000</v>
      </c>
      <c r="H4029" s="74">
        <v>168.76</v>
      </c>
      <c r="I4029" s="81">
        <f t="shared" si="310"/>
        <v>3.4997926171712983</v>
      </c>
      <c r="J4029" s="74">
        <f t="shared" si="311"/>
        <v>174.99</v>
      </c>
      <c r="K4029" s="74">
        <f t="shared" si="312"/>
        <v>176.74</v>
      </c>
      <c r="L4029" s="74">
        <f t="shared" si="313"/>
        <v>168.41</v>
      </c>
      <c r="M4029" s="74">
        <f t="shared" si="314"/>
        <v>168.76</v>
      </c>
      <c r="N4029" s="74"/>
    </row>
    <row r="4030" spans="1:14" x14ac:dyDescent="0.25">
      <c r="A4030">
        <v>4015</v>
      </c>
      <c r="B4030" s="225">
        <v>35667</v>
      </c>
      <c r="C4030" s="74">
        <v>51.37</v>
      </c>
      <c r="D4030" s="74">
        <v>52</v>
      </c>
      <c r="E4030" s="74">
        <v>50.12</v>
      </c>
      <c r="F4030" s="74">
        <v>50.56</v>
      </c>
      <c r="G4030" s="75">
        <v>440300</v>
      </c>
      <c r="H4030" s="74">
        <v>176.97</v>
      </c>
      <c r="I4030" s="81">
        <f t="shared" si="310"/>
        <v>3.5001977848101262</v>
      </c>
      <c r="J4030" s="74">
        <f t="shared" si="311"/>
        <v>179.81</v>
      </c>
      <c r="K4030" s="74">
        <f t="shared" si="312"/>
        <v>182.01</v>
      </c>
      <c r="L4030" s="74">
        <f t="shared" si="313"/>
        <v>175.43</v>
      </c>
      <c r="M4030" s="74">
        <f t="shared" si="314"/>
        <v>176.97</v>
      </c>
      <c r="N4030" s="74"/>
    </row>
    <row r="4031" spans="1:14" x14ac:dyDescent="0.25">
      <c r="A4031">
        <v>4016</v>
      </c>
      <c r="B4031" s="225">
        <v>35664</v>
      </c>
      <c r="C4031" s="74">
        <v>50.75</v>
      </c>
      <c r="D4031" s="74">
        <v>52.12</v>
      </c>
      <c r="E4031" s="74">
        <v>50.5</v>
      </c>
      <c r="F4031" s="74">
        <v>52</v>
      </c>
      <c r="G4031" s="75">
        <v>481400</v>
      </c>
      <c r="H4031" s="74">
        <v>182</v>
      </c>
      <c r="I4031" s="81">
        <f t="shared" si="310"/>
        <v>3.5</v>
      </c>
      <c r="J4031" s="74">
        <f t="shared" si="311"/>
        <v>177.63</v>
      </c>
      <c r="K4031" s="74">
        <f t="shared" si="312"/>
        <v>182.42</v>
      </c>
      <c r="L4031" s="74">
        <f t="shared" si="313"/>
        <v>176.75</v>
      </c>
      <c r="M4031" s="74">
        <f t="shared" si="314"/>
        <v>182</v>
      </c>
      <c r="N4031" s="74"/>
    </row>
    <row r="4032" spans="1:14" x14ac:dyDescent="0.25">
      <c r="A4032">
        <v>4017</v>
      </c>
      <c r="B4032" s="225">
        <v>35663</v>
      </c>
      <c r="C4032" s="74">
        <v>49.25</v>
      </c>
      <c r="D4032" s="74">
        <v>52.87</v>
      </c>
      <c r="E4032" s="74">
        <v>49.12</v>
      </c>
      <c r="F4032" s="74">
        <v>52.25</v>
      </c>
      <c r="G4032" s="75">
        <v>1390200</v>
      </c>
      <c r="H4032" s="74">
        <v>182.87</v>
      </c>
      <c r="I4032" s="81">
        <f t="shared" si="310"/>
        <v>3.4999043062200959</v>
      </c>
      <c r="J4032" s="74">
        <f t="shared" si="311"/>
        <v>172.37</v>
      </c>
      <c r="K4032" s="74">
        <f t="shared" si="312"/>
        <v>185.04</v>
      </c>
      <c r="L4032" s="74">
        <f t="shared" si="313"/>
        <v>171.92</v>
      </c>
      <c r="M4032" s="74">
        <f t="shared" si="314"/>
        <v>182.87</v>
      </c>
      <c r="N4032" s="74"/>
    </row>
    <row r="4033" spans="1:14" x14ac:dyDescent="0.25">
      <c r="A4033">
        <v>4018</v>
      </c>
      <c r="B4033" s="225">
        <v>35662</v>
      </c>
      <c r="C4033" s="74">
        <v>50.37</v>
      </c>
      <c r="D4033" s="74">
        <v>51.37</v>
      </c>
      <c r="E4033" s="74">
        <v>49.5</v>
      </c>
      <c r="F4033" s="74">
        <v>50.06</v>
      </c>
      <c r="G4033" s="75">
        <v>859000</v>
      </c>
      <c r="H4033" s="74">
        <v>175.22</v>
      </c>
      <c r="I4033" s="81">
        <f t="shared" si="310"/>
        <v>3.5001997602876544</v>
      </c>
      <c r="J4033" s="74">
        <f t="shared" si="311"/>
        <v>176.31</v>
      </c>
      <c r="K4033" s="74">
        <f t="shared" si="312"/>
        <v>179.81</v>
      </c>
      <c r="L4033" s="74">
        <f t="shared" si="313"/>
        <v>173.26</v>
      </c>
      <c r="M4033" s="74">
        <f t="shared" si="314"/>
        <v>175.22</v>
      </c>
      <c r="N4033" s="74"/>
    </row>
    <row r="4034" spans="1:14" x14ac:dyDescent="0.25">
      <c r="A4034">
        <v>4019</v>
      </c>
      <c r="B4034" s="225">
        <v>35661</v>
      </c>
      <c r="C4034" s="74">
        <v>48</v>
      </c>
      <c r="D4034" s="74">
        <v>50.12</v>
      </c>
      <c r="E4034" s="74">
        <v>47.37</v>
      </c>
      <c r="F4034" s="74">
        <v>50.12</v>
      </c>
      <c r="G4034" s="75">
        <v>1258600</v>
      </c>
      <c r="H4034" s="74">
        <v>175.43</v>
      </c>
      <c r="I4034" s="81">
        <f t="shared" si="310"/>
        <v>3.5001995211492423</v>
      </c>
      <c r="J4034" s="74">
        <f t="shared" si="311"/>
        <v>168.01</v>
      </c>
      <c r="K4034" s="74">
        <f t="shared" si="312"/>
        <v>175.43</v>
      </c>
      <c r="L4034" s="74">
        <f t="shared" si="313"/>
        <v>165.8</v>
      </c>
      <c r="M4034" s="74">
        <f t="shared" si="314"/>
        <v>175.43</v>
      </c>
      <c r="N4034" s="74"/>
    </row>
    <row r="4035" spans="1:14" x14ac:dyDescent="0.25">
      <c r="A4035">
        <v>4020</v>
      </c>
      <c r="B4035" s="225">
        <v>35660</v>
      </c>
      <c r="C4035" s="74">
        <v>45.25</v>
      </c>
      <c r="D4035" s="74">
        <v>47.25</v>
      </c>
      <c r="E4035" s="74">
        <v>45</v>
      </c>
      <c r="F4035" s="74">
        <v>47.06</v>
      </c>
      <c r="G4035" s="75">
        <v>527500</v>
      </c>
      <c r="H4035" s="74">
        <v>164.72</v>
      </c>
      <c r="I4035" s="81">
        <f t="shared" si="310"/>
        <v>3.5002124946876325</v>
      </c>
      <c r="J4035" s="74">
        <f t="shared" si="311"/>
        <v>158.38</v>
      </c>
      <c r="K4035" s="74">
        <f t="shared" si="312"/>
        <v>165.39</v>
      </c>
      <c r="L4035" s="74">
        <f t="shared" si="313"/>
        <v>157.51</v>
      </c>
      <c r="M4035" s="74">
        <f t="shared" si="314"/>
        <v>164.72</v>
      </c>
      <c r="N4035" s="74"/>
    </row>
    <row r="4036" spans="1:14" x14ac:dyDescent="0.25">
      <c r="A4036">
        <v>4021</v>
      </c>
      <c r="B4036" s="225">
        <v>35657</v>
      </c>
      <c r="C4036" s="74">
        <v>45.5</v>
      </c>
      <c r="D4036" s="74">
        <v>45.75</v>
      </c>
      <c r="E4036" s="74">
        <v>43.62</v>
      </c>
      <c r="F4036" s="74">
        <v>44.75</v>
      </c>
      <c r="G4036" s="75">
        <v>576500</v>
      </c>
      <c r="H4036" s="74">
        <v>156.62</v>
      </c>
      <c r="I4036" s="81">
        <f t="shared" si="310"/>
        <v>3.4998882681564245</v>
      </c>
      <c r="J4036" s="74">
        <f t="shared" si="311"/>
        <v>159.24</v>
      </c>
      <c r="K4036" s="74">
        <f t="shared" si="312"/>
        <v>160.12</v>
      </c>
      <c r="L4036" s="74">
        <f t="shared" si="313"/>
        <v>152.66999999999999</v>
      </c>
      <c r="M4036" s="74">
        <f t="shared" si="314"/>
        <v>156.62</v>
      </c>
      <c r="N4036" s="74"/>
    </row>
    <row r="4037" spans="1:14" x14ac:dyDescent="0.25">
      <c r="A4037">
        <v>4022</v>
      </c>
      <c r="B4037" s="225">
        <v>35656</v>
      </c>
      <c r="C4037" s="74">
        <v>47</v>
      </c>
      <c r="D4037" s="74">
        <v>47.5</v>
      </c>
      <c r="E4037" s="74">
        <v>45.5</v>
      </c>
      <c r="F4037" s="74">
        <v>46.19</v>
      </c>
      <c r="G4037" s="75">
        <v>711700</v>
      </c>
      <c r="H4037" s="74">
        <v>161.65</v>
      </c>
      <c r="I4037" s="81">
        <f t="shared" si="310"/>
        <v>3.4996752543840661</v>
      </c>
      <c r="J4037" s="74">
        <f t="shared" si="311"/>
        <v>164.48</v>
      </c>
      <c r="K4037" s="74">
        <f t="shared" si="312"/>
        <v>166.23</v>
      </c>
      <c r="L4037" s="74">
        <f t="shared" si="313"/>
        <v>159.24</v>
      </c>
      <c r="M4037" s="74">
        <f t="shared" si="314"/>
        <v>161.65</v>
      </c>
      <c r="N4037" s="74"/>
    </row>
    <row r="4038" spans="1:14" x14ac:dyDescent="0.25">
      <c r="A4038">
        <v>4023</v>
      </c>
      <c r="B4038" s="225">
        <v>35655</v>
      </c>
      <c r="C4038" s="74">
        <v>49.5</v>
      </c>
      <c r="D4038" s="74">
        <v>49.5</v>
      </c>
      <c r="E4038" s="74">
        <v>46.62</v>
      </c>
      <c r="F4038" s="74">
        <v>46.87</v>
      </c>
      <c r="G4038" s="75">
        <v>324300</v>
      </c>
      <c r="H4038" s="74">
        <v>164.06</v>
      </c>
      <c r="I4038" s="81">
        <f t="shared" si="310"/>
        <v>3.5003200341369749</v>
      </c>
      <c r="J4038" s="74">
        <f t="shared" si="311"/>
        <v>173.27</v>
      </c>
      <c r="K4038" s="74">
        <f t="shared" si="312"/>
        <v>173.27</v>
      </c>
      <c r="L4038" s="74">
        <f t="shared" si="313"/>
        <v>163.18</v>
      </c>
      <c r="M4038" s="74">
        <f t="shared" si="314"/>
        <v>164.06</v>
      </c>
      <c r="N4038" s="74"/>
    </row>
    <row r="4039" spans="1:14" x14ac:dyDescent="0.25">
      <c r="A4039">
        <v>4024</v>
      </c>
      <c r="B4039" s="225">
        <v>35654</v>
      </c>
      <c r="C4039" s="74">
        <v>49.62</v>
      </c>
      <c r="D4039" s="74">
        <v>50.06</v>
      </c>
      <c r="E4039" s="74">
        <v>48.25</v>
      </c>
      <c r="F4039" s="74">
        <v>48.62</v>
      </c>
      <c r="G4039" s="75">
        <v>348100</v>
      </c>
      <c r="H4039" s="74">
        <v>170.18</v>
      </c>
      <c r="I4039" s="81">
        <f t="shared" si="310"/>
        <v>3.500205676676265</v>
      </c>
      <c r="J4039" s="74">
        <f t="shared" si="311"/>
        <v>173.68</v>
      </c>
      <c r="K4039" s="74">
        <f t="shared" si="312"/>
        <v>175.22</v>
      </c>
      <c r="L4039" s="74">
        <f t="shared" si="313"/>
        <v>168.88</v>
      </c>
      <c r="M4039" s="74">
        <f t="shared" si="314"/>
        <v>170.18</v>
      </c>
      <c r="N4039" s="74"/>
    </row>
    <row r="4040" spans="1:14" x14ac:dyDescent="0.25">
      <c r="A4040">
        <v>4025</v>
      </c>
      <c r="B4040" s="225">
        <v>35653</v>
      </c>
      <c r="C4040" s="74">
        <v>49.5</v>
      </c>
      <c r="D4040" s="74">
        <v>49.75</v>
      </c>
      <c r="E4040" s="74">
        <v>47</v>
      </c>
      <c r="F4040" s="74">
        <v>49.5</v>
      </c>
      <c r="G4040" s="75">
        <v>843400</v>
      </c>
      <c r="H4040" s="74">
        <v>173.25</v>
      </c>
      <c r="I4040" s="81">
        <f t="shared" si="310"/>
        <v>3.5</v>
      </c>
      <c r="J4040" s="74">
        <f t="shared" si="311"/>
        <v>173.25</v>
      </c>
      <c r="K4040" s="74">
        <f t="shared" si="312"/>
        <v>174.13</v>
      </c>
      <c r="L4040" s="74">
        <f t="shared" si="313"/>
        <v>164.5</v>
      </c>
      <c r="M4040" s="74">
        <f t="shared" si="314"/>
        <v>173.25</v>
      </c>
      <c r="N4040" s="74"/>
    </row>
    <row r="4041" spans="1:14" x14ac:dyDescent="0.25">
      <c r="A4041">
        <v>4026</v>
      </c>
      <c r="B4041" s="225">
        <v>35650</v>
      </c>
      <c r="C4041" s="74">
        <v>48.75</v>
      </c>
      <c r="D4041" s="74">
        <v>50</v>
      </c>
      <c r="E4041" s="74">
        <v>47.5</v>
      </c>
      <c r="F4041" s="74">
        <v>49.37</v>
      </c>
      <c r="G4041" s="75">
        <v>1227000</v>
      </c>
      <c r="H4041" s="74">
        <v>172.81</v>
      </c>
      <c r="I4041" s="81">
        <f t="shared" si="310"/>
        <v>3.5003038282357708</v>
      </c>
      <c r="J4041" s="74">
        <f t="shared" si="311"/>
        <v>170.64</v>
      </c>
      <c r="K4041" s="74">
        <f t="shared" si="312"/>
        <v>175.02</v>
      </c>
      <c r="L4041" s="74">
        <f t="shared" si="313"/>
        <v>166.26</v>
      </c>
      <c r="M4041" s="74">
        <f t="shared" si="314"/>
        <v>172.81</v>
      </c>
      <c r="N4041" s="74"/>
    </row>
    <row r="4042" spans="1:14" x14ac:dyDescent="0.25">
      <c r="A4042">
        <v>4027</v>
      </c>
      <c r="B4042" s="225">
        <v>35649</v>
      </c>
      <c r="C4042" s="74">
        <v>48.75</v>
      </c>
      <c r="D4042" s="74">
        <v>52.12</v>
      </c>
      <c r="E4042" s="74">
        <v>48.75</v>
      </c>
      <c r="F4042" s="74">
        <v>49.37</v>
      </c>
      <c r="G4042" s="75">
        <v>3802000</v>
      </c>
      <c r="H4042" s="74">
        <v>172.81</v>
      </c>
      <c r="I4042" s="81">
        <f t="shared" si="310"/>
        <v>3.5003038282357708</v>
      </c>
      <c r="J4042" s="74">
        <f t="shared" si="311"/>
        <v>170.64</v>
      </c>
      <c r="K4042" s="74">
        <f t="shared" si="312"/>
        <v>182.44</v>
      </c>
      <c r="L4042" s="74">
        <f t="shared" si="313"/>
        <v>170.64</v>
      </c>
      <c r="M4042" s="74">
        <f t="shared" si="314"/>
        <v>172.81</v>
      </c>
      <c r="N4042" s="74"/>
    </row>
    <row r="4043" spans="1:14" x14ac:dyDescent="0.25">
      <c r="A4043">
        <v>4028</v>
      </c>
      <c r="B4043" s="225">
        <v>35648</v>
      </c>
      <c r="C4043" s="74">
        <v>58</v>
      </c>
      <c r="D4043" s="74">
        <v>58.62</v>
      </c>
      <c r="E4043" s="74">
        <v>52.87</v>
      </c>
      <c r="F4043" s="74">
        <v>54.19</v>
      </c>
      <c r="G4043" s="75">
        <v>698100</v>
      </c>
      <c r="H4043" s="74">
        <v>189.65</v>
      </c>
      <c r="I4043" s="81">
        <f t="shared" si="310"/>
        <v>3.4997231961616535</v>
      </c>
      <c r="J4043" s="74">
        <f t="shared" si="311"/>
        <v>202.98</v>
      </c>
      <c r="K4043" s="74">
        <f t="shared" si="312"/>
        <v>205.15</v>
      </c>
      <c r="L4043" s="74">
        <f t="shared" si="313"/>
        <v>185.03</v>
      </c>
      <c r="M4043" s="74">
        <f t="shared" si="314"/>
        <v>189.65</v>
      </c>
      <c r="N4043" s="74"/>
    </row>
    <row r="4044" spans="1:14" x14ac:dyDescent="0.25">
      <c r="A4044">
        <v>4029</v>
      </c>
      <c r="B4044" s="225">
        <v>35647</v>
      </c>
      <c r="C4044" s="74">
        <v>55.12</v>
      </c>
      <c r="D4044" s="74">
        <v>58</v>
      </c>
      <c r="E4044" s="74">
        <v>54.5</v>
      </c>
      <c r="F4044" s="74">
        <v>57.87</v>
      </c>
      <c r="G4044" s="75">
        <v>401300</v>
      </c>
      <c r="H4044" s="74">
        <v>202.56</v>
      </c>
      <c r="I4044" s="81">
        <f t="shared" si="310"/>
        <v>3.5002592016588907</v>
      </c>
      <c r="J4044" s="74">
        <f t="shared" si="311"/>
        <v>192.93</v>
      </c>
      <c r="K4044" s="74">
        <f t="shared" si="312"/>
        <v>203.02</v>
      </c>
      <c r="L4044" s="74">
        <f t="shared" si="313"/>
        <v>190.76</v>
      </c>
      <c r="M4044" s="74">
        <f t="shared" si="314"/>
        <v>202.56</v>
      </c>
      <c r="N4044" s="74"/>
    </row>
    <row r="4045" spans="1:14" x14ac:dyDescent="0.25">
      <c r="A4045">
        <v>4030</v>
      </c>
      <c r="B4045" s="225">
        <v>35646</v>
      </c>
      <c r="C4045" s="74">
        <v>57</v>
      </c>
      <c r="D4045" s="74">
        <v>57.75</v>
      </c>
      <c r="E4045" s="74">
        <v>55</v>
      </c>
      <c r="F4045" s="74">
        <v>55.25</v>
      </c>
      <c r="G4045" s="75">
        <v>356900</v>
      </c>
      <c r="H4045" s="74">
        <v>193.37</v>
      </c>
      <c r="I4045" s="81">
        <f t="shared" si="310"/>
        <v>3.4999095022624434</v>
      </c>
      <c r="J4045" s="74">
        <f t="shared" si="311"/>
        <v>199.49</v>
      </c>
      <c r="K4045" s="74">
        <f t="shared" si="312"/>
        <v>202.12</v>
      </c>
      <c r="L4045" s="74">
        <f t="shared" si="313"/>
        <v>192.5</v>
      </c>
      <c r="M4045" s="74">
        <f t="shared" si="314"/>
        <v>193.37</v>
      </c>
      <c r="N4045" s="74"/>
    </row>
    <row r="4046" spans="1:14" x14ac:dyDescent="0.25">
      <c r="A4046">
        <v>4031</v>
      </c>
      <c r="B4046" s="225">
        <v>35643</v>
      </c>
      <c r="C4046" s="74">
        <v>56</v>
      </c>
      <c r="D4046" s="74">
        <v>59</v>
      </c>
      <c r="E4046" s="74">
        <v>55.37</v>
      </c>
      <c r="F4046" s="74">
        <v>57.84</v>
      </c>
      <c r="G4046" s="75">
        <v>312300</v>
      </c>
      <c r="H4046" s="74">
        <v>202.45</v>
      </c>
      <c r="I4046" s="81">
        <f t="shared" si="310"/>
        <v>3.5001728907330563</v>
      </c>
      <c r="J4046" s="74">
        <f t="shared" si="311"/>
        <v>196.01</v>
      </c>
      <c r="K4046" s="74">
        <f t="shared" si="312"/>
        <v>206.51</v>
      </c>
      <c r="L4046" s="74">
        <f t="shared" si="313"/>
        <v>193.8</v>
      </c>
      <c r="M4046" s="74">
        <f t="shared" si="314"/>
        <v>202.45</v>
      </c>
      <c r="N4046" s="74"/>
    </row>
    <row r="4047" spans="1:14" x14ac:dyDescent="0.25">
      <c r="A4047">
        <v>4032</v>
      </c>
      <c r="B4047" s="225">
        <v>35642</v>
      </c>
      <c r="C4047" s="74">
        <v>54.62</v>
      </c>
      <c r="D4047" s="74">
        <v>56.12</v>
      </c>
      <c r="E4047" s="74">
        <v>53.12</v>
      </c>
      <c r="F4047" s="74">
        <v>56.12</v>
      </c>
      <c r="G4047" s="75">
        <v>138800</v>
      </c>
      <c r="H4047" s="74">
        <v>196.43</v>
      </c>
      <c r="I4047" s="81">
        <f t="shared" si="310"/>
        <v>3.5001781895937278</v>
      </c>
      <c r="J4047" s="74">
        <f t="shared" si="311"/>
        <v>191.18</v>
      </c>
      <c r="K4047" s="74">
        <f t="shared" si="312"/>
        <v>196.43</v>
      </c>
      <c r="L4047" s="74">
        <f t="shared" si="313"/>
        <v>185.93</v>
      </c>
      <c r="M4047" s="74">
        <f t="shared" si="314"/>
        <v>196.43</v>
      </c>
      <c r="N4047" s="74"/>
    </row>
    <row r="4048" spans="1:14" x14ac:dyDescent="0.25">
      <c r="A4048">
        <v>4033</v>
      </c>
      <c r="B4048" s="225">
        <v>35641</v>
      </c>
      <c r="C4048" s="74">
        <v>54.5</v>
      </c>
      <c r="D4048" s="74">
        <v>55.5</v>
      </c>
      <c r="E4048" s="74">
        <v>54</v>
      </c>
      <c r="F4048" s="74">
        <v>54.25</v>
      </c>
      <c r="G4048" s="75">
        <v>153900</v>
      </c>
      <c r="H4048" s="74">
        <v>189.87</v>
      </c>
      <c r="I4048" s="81">
        <f t="shared" si="310"/>
        <v>3.4999078341013825</v>
      </c>
      <c r="J4048" s="74">
        <f t="shared" si="311"/>
        <v>190.74</v>
      </c>
      <c r="K4048" s="74">
        <f t="shared" si="312"/>
        <v>194.24</v>
      </c>
      <c r="L4048" s="74">
        <f t="shared" si="313"/>
        <v>189</v>
      </c>
      <c r="M4048" s="74">
        <f t="shared" si="314"/>
        <v>189.87</v>
      </c>
      <c r="N4048" s="74"/>
    </row>
    <row r="4049" spans="1:14" x14ac:dyDescent="0.25">
      <c r="A4049">
        <v>4034</v>
      </c>
      <c r="B4049" s="225">
        <v>35640</v>
      </c>
      <c r="C4049" s="74">
        <v>54</v>
      </c>
      <c r="D4049" s="74">
        <v>55.75</v>
      </c>
      <c r="E4049" s="74">
        <v>53.25</v>
      </c>
      <c r="F4049" s="74">
        <v>54.25</v>
      </c>
      <c r="G4049" s="75">
        <v>137600</v>
      </c>
      <c r="H4049" s="74">
        <v>189.87</v>
      </c>
      <c r="I4049" s="81">
        <f t="shared" ref="I4049:I4112" si="315">H4049/F4049</f>
        <v>3.4999078341013825</v>
      </c>
      <c r="J4049" s="74">
        <f t="shared" ref="J4049:J4112" si="316">ROUND($I4049*C4049,2)</f>
        <v>189</v>
      </c>
      <c r="K4049" s="74">
        <f t="shared" ref="K4049:K4112" si="317">ROUND($I4049*D4049,2)</f>
        <v>195.12</v>
      </c>
      <c r="L4049" s="74">
        <f t="shared" ref="L4049:L4112" si="318">ROUND($I4049*E4049,2)</f>
        <v>186.37</v>
      </c>
      <c r="M4049" s="74">
        <f t="shared" ref="M4049:M4112" si="319">ROUND($I4049*F4049,2)</f>
        <v>189.87</v>
      </c>
      <c r="N4049" s="74"/>
    </row>
    <row r="4050" spans="1:14" x14ac:dyDescent="0.25">
      <c r="A4050">
        <v>4035</v>
      </c>
      <c r="B4050" s="225">
        <v>35639</v>
      </c>
      <c r="C4050" s="74">
        <v>54.87</v>
      </c>
      <c r="D4050" s="74">
        <v>55</v>
      </c>
      <c r="E4050" s="74">
        <v>53.25</v>
      </c>
      <c r="F4050" s="74">
        <v>54.37</v>
      </c>
      <c r="G4050" s="75">
        <v>200600</v>
      </c>
      <c r="H4050" s="74">
        <v>190.31</v>
      </c>
      <c r="I4050" s="81">
        <f t="shared" si="315"/>
        <v>3.5002758874379256</v>
      </c>
      <c r="J4050" s="74">
        <f t="shared" si="316"/>
        <v>192.06</v>
      </c>
      <c r="K4050" s="74">
        <f t="shared" si="317"/>
        <v>192.52</v>
      </c>
      <c r="L4050" s="74">
        <f t="shared" si="318"/>
        <v>186.39</v>
      </c>
      <c r="M4050" s="74">
        <f t="shared" si="319"/>
        <v>190.31</v>
      </c>
      <c r="N4050" s="74"/>
    </row>
    <row r="4051" spans="1:14" x14ac:dyDescent="0.25">
      <c r="A4051">
        <v>4036</v>
      </c>
      <c r="B4051" s="225">
        <v>35636</v>
      </c>
      <c r="C4051" s="74">
        <v>56.37</v>
      </c>
      <c r="D4051" s="74">
        <v>57.25</v>
      </c>
      <c r="E4051" s="74">
        <v>54.5</v>
      </c>
      <c r="F4051" s="74">
        <v>55</v>
      </c>
      <c r="G4051" s="75">
        <v>286100</v>
      </c>
      <c r="H4051" s="74">
        <v>192.5</v>
      </c>
      <c r="I4051" s="81">
        <f t="shared" si="315"/>
        <v>3.5</v>
      </c>
      <c r="J4051" s="74">
        <f t="shared" si="316"/>
        <v>197.3</v>
      </c>
      <c r="K4051" s="74">
        <f t="shared" si="317"/>
        <v>200.38</v>
      </c>
      <c r="L4051" s="74">
        <f t="shared" si="318"/>
        <v>190.75</v>
      </c>
      <c r="M4051" s="74">
        <f t="shared" si="319"/>
        <v>192.5</v>
      </c>
      <c r="N4051" s="74"/>
    </row>
    <row r="4052" spans="1:14" x14ac:dyDescent="0.25">
      <c r="A4052">
        <v>4037</v>
      </c>
      <c r="B4052" s="225">
        <v>35635</v>
      </c>
      <c r="C4052" s="74">
        <v>54.25</v>
      </c>
      <c r="D4052" s="74">
        <v>56</v>
      </c>
      <c r="E4052" s="74">
        <v>52.87</v>
      </c>
      <c r="F4052" s="74">
        <v>56</v>
      </c>
      <c r="G4052" s="75">
        <v>742600</v>
      </c>
      <c r="H4052" s="74">
        <v>196</v>
      </c>
      <c r="I4052" s="81">
        <f t="shared" si="315"/>
        <v>3.5</v>
      </c>
      <c r="J4052" s="74">
        <f t="shared" si="316"/>
        <v>189.88</v>
      </c>
      <c r="K4052" s="74">
        <f t="shared" si="317"/>
        <v>196</v>
      </c>
      <c r="L4052" s="74">
        <f t="shared" si="318"/>
        <v>185.05</v>
      </c>
      <c r="M4052" s="74">
        <f t="shared" si="319"/>
        <v>196</v>
      </c>
      <c r="N4052" s="74"/>
    </row>
    <row r="4053" spans="1:14" x14ac:dyDescent="0.25">
      <c r="A4053">
        <v>4038</v>
      </c>
      <c r="B4053" s="225">
        <v>35634</v>
      </c>
      <c r="C4053" s="74">
        <v>50.75</v>
      </c>
      <c r="D4053" s="74">
        <v>52</v>
      </c>
      <c r="E4053" s="74">
        <v>49.25</v>
      </c>
      <c r="F4053" s="74">
        <v>51.75</v>
      </c>
      <c r="G4053" s="75">
        <v>336500</v>
      </c>
      <c r="H4053" s="74">
        <v>181.12</v>
      </c>
      <c r="I4053" s="81">
        <f t="shared" si="315"/>
        <v>3.499903381642512</v>
      </c>
      <c r="J4053" s="74">
        <f t="shared" si="316"/>
        <v>177.62</v>
      </c>
      <c r="K4053" s="74">
        <f t="shared" si="317"/>
        <v>181.99</v>
      </c>
      <c r="L4053" s="74">
        <f t="shared" si="318"/>
        <v>172.37</v>
      </c>
      <c r="M4053" s="74">
        <f t="shared" si="319"/>
        <v>181.12</v>
      </c>
      <c r="N4053" s="74"/>
    </row>
    <row r="4054" spans="1:14" x14ac:dyDescent="0.25">
      <c r="A4054">
        <v>4039</v>
      </c>
      <c r="B4054" s="225">
        <v>35633</v>
      </c>
      <c r="C4054" s="74">
        <v>49</v>
      </c>
      <c r="D4054" s="74">
        <v>51.37</v>
      </c>
      <c r="E4054" s="74">
        <v>49</v>
      </c>
      <c r="F4054" s="74">
        <v>50.62</v>
      </c>
      <c r="G4054" s="75">
        <v>281900</v>
      </c>
      <c r="H4054" s="74">
        <v>177.18</v>
      </c>
      <c r="I4054" s="81">
        <f t="shared" si="315"/>
        <v>3.5001975503753462</v>
      </c>
      <c r="J4054" s="74">
        <f t="shared" si="316"/>
        <v>171.51</v>
      </c>
      <c r="K4054" s="74">
        <f t="shared" si="317"/>
        <v>179.81</v>
      </c>
      <c r="L4054" s="74">
        <f t="shared" si="318"/>
        <v>171.51</v>
      </c>
      <c r="M4054" s="74">
        <f t="shared" si="319"/>
        <v>177.18</v>
      </c>
      <c r="N4054" s="74"/>
    </row>
    <row r="4055" spans="1:14" x14ac:dyDescent="0.25">
      <c r="A4055">
        <v>4040</v>
      </c>
      <c r="B4055" s="225">
        <v>35632</v>
      </c>
      <c r="C4055" s="74">
        <v>51.37</v>
      </c>
      <c r="D4055" s="74">
        <v>51.37</v>
      </c>
      <c r="E4055" s="74">
        <v>48.25</v>
      </c>
      <c r="F4055" s="74">
        <v>49</v>
      </c>
      <c r="G4055" s="75">
        <v>267000</v>
      </c>
      <c r="H4055" s="74">
        <v>171.5</v>
      </c>
      <c r="I4055" s="81">
        <f t="shared" si="315"/>
        <v>3.5</v>
      </c>
      <c r="J4055" s="74">
        <f t="shared" si="316"/>
        <v>179.8</v>
      </c>
      <c r="K4055" s="74">
        <f t="shared" si="317"/>
        <v>179.8</v>
      </c>
      <c r="L4055" s="74">
        <f t="shared" si="318"/>
        <v>168.88</v>
      </c>
      <c r="M4055" s="74">
        <f t="shared" si="319"/>
        <v>171.5</v>
      </c>
      <c r="N4055" s="74"/>
    </row>
    <row r="4056" spans="1:14" x14ac:dyDescent="0.25">
      <c r="A4056">
        <v>4041</v>
      </c>
      <c r="B4056" s="225">
        <v>35629</v>
      </c>
      <c r="C4056" s="74">
        <v>54.25</v>
      </c>
      <c r="D4056" s="74">
        <v>54.25</v>
      </c>
      <c r="E4056" s="74">
        <v>49.87</v>
      </c>
      <c r="F4056" s="74">
        <v>51.37</v>
      </c>
      <c r="G4056" s="75">
        <v>395600</v>
      </c>
      <c r="H4056" s="74">
        <v>179.81</v>
      </c>
      <c r="I4056" s="81">
        <f t="shared" si="315"/>
        <v>3.5002919992213357</v>
      </c>
      <c r="J4056" s="74">
        <f t="shared" si="316"/>
        <v>189.89</v>
      </c>
      <c r="K4056" s="74">
        <f t="shared" si="317"/>
        <v>189.89</v>
      </c>
      <c r="L4056" s="74">
        <f t="shared" si="318"/>
        <v>174.56</v>
      </c>
      <c r="M4056" s="74">
        <f t="shared" si="319"/>
        <v>179.81</v>
      </c>
      <c r="N4056" s="74"/>
    </row>
    <row r="4057" spans="1:14" x14ac:dyDescent="0.25">
      <c r="A4057">
        <v>4042</v>
      </c>
      <c r="B4057" s="225">
        <v>35628</v>
      </c>
      <c r="C4057" s="74">
        <v>55.62</v>
      </c>
      <c r="D4057" s="74">
        <v>55.75</v>
      </c>
      <c r="E4057" s="74">
        <v>53.12</v>
      </c>
      <c r="F4057" s="74">
        <v>54.25</v>
      </c>
      <c r="G4057" s="75">
        <v>301500</v>
      </c>
      <c r="H4057" s="74">
        <v>189.87</v>
      </c>
      <c r="I4057" s="81">
        <f t="shared" si="315"/>
        <v>3.4999078341013825</v>
      </c>
      <c r="J4057" s="74">
        <f t="shared" si="316"/>
        <v>194.66</v>
      </c>
      <c r="K4057" s="74">
        <f t="shared" si="317"/>
        <v>195.12</v>
      </c>
      <c r="L4057" s="74">
        <f t="shared" si="318"/>
        <v>185.92</v>
      </c>
      <c r="M4057" s="74">
        <f t="shared" si="319"/>
        <v>189.87</v>
      </c>
      <c r="N4057" s="74"/>
    </row>
    <row r="4058" spans="1:14" x14ac:dyDescent="0.25">
      <c r="A4058">
        <v>4043</v>
      </c>
      <c r="B4058" s="225">
        <v>35627</v>
      </c>
      <c r="C4058" s="74">
        <v>52.75</v>
      </c>
      <c r="D4058" s="74">
        <v>56.12</v>
      </c>
      <c r="E4058" s="74">
        <v>52.12</v>
      </c>
      <c r="F4058" s="74">
        <v>55.5</v>
      </c>
      <c r="G4058" s="75">
        <v>305500</v>
      </c>
      <c r="H4058" s="74">
        <v>194.25</v>
      </c>
      <c r="I4058" s="81">
        <f t="shared" si="315"/>
        <v>3.5</v>
      </c>
      <c r="J4058" s="74">
        <f t="shared" si="316"/>
        <v>184.63</v>
      </c>
      <c r="K4058" s="74">
        <f t="shared" si="317"/>
        <v>196.42</v>
      </c>
      <c r="L4058" s="74">
        <f t="shared" si="318"/>
        <v>182.42</v>
      </c>
      <c r="M4058" s="74">
        <f t="shared" si="319"/>
        <v>194.25</v>
      </c>
      <c r="N4058" s="74"/>
    </row>
    <row r="4059" spans="1:14" x14ac:dyDescent="0.25">
      <c r="A4059">
        <v>4044</v>
      </c>
      <c r="B4059" s="225">
        <v>35626</v>
      </c>
      <c r="C4059" s="74">
        <v>53</v>
      </c>
      <c r="D4059" s="74">
        <v>53</v>
      </c>
      <c r="E4059" s="74">
        <v>50.75</v>
      </c>
      <c r="F4059" s="74">
        <v>51.69</v>
      </c>
      <c r="G4059" s="75">
        <v>213300</v>
      </c>
      <c r="H4059" s="74">
        <v>180.9</v>
      </c>
      <c r="I4059" s="81">
        <f t="shared" si="315"/>
        <v>3.4997098084735927</v>
      </c>
      <c r="J4059" s="74">
        <f t="shared" si="316"/>
        <v>185.48</v>
      </c>
      <c r="K4059" s="74">
        <f t="shared" si="317"/>
        <v>185.48</v>
      </c>
      <c r="L4059" s="74">
        <f t="shared" si="318"/>
        <v>177.61</v>
      </c>
      <c r="M4059" s="74">
        <f t="shared" si="319"/>
        <v>180.9</v>
      </c>
      <c r="N4059" s="74"/>
    </row>
    <row r="4060" spans="1:14" x14ac:dyDescent="0.25">
      <c r="A4060">
        <v>4045</v>
      </c>
      <c r="B4060" s="225">
        <v>35625</v>
      </c>
      <c r="C4060" s="74">
        <v>53.25</v>
      </c>
      <c r="D4060" s="74">
        <v>54.5</v>
      </c>
      <c r="E4060" s="74">
        <v>51.5</v>
      </c>
      <c r="F4060" s="74">
        <v>52.94</v>
      </c>
      <c r="G4060" s="75">
        <v>333300</v>
      </c>
      <c r="H4060" s="74">
        <v>185.28</v>
      </c>
      <c r="I4060" s="81">
        <f t="shared" si="315"/>
        <v>3.4998111069134872</v>
      </c>
      <c r="J4060" s="74">
        <f t="shared" si="316"/>
        <v>186.36</v>
      </c>
      <c r="K4060" s="74">
        <f t="shared" si="317"/>
        <v>190.74</v>
      </c>
      <c r="L4060" s="74">
        <f t="shared" si="318"/>
        <v>180.24</v>
      </c>
      <c r="M4060" s="74">
        <f t="shared" si="319"/>
        <v>185.28</v>
      </c>
      <c r="N4060" s="74"/>
    </row>
    <row r="4061" spans="1:14" x14ac:dyDescent="0.25">
      <c r="A4061">
        <v>4046</v>
      </c>
      <c r="B4061" s="225">
        <v>35622</v>
      </c>
      <c r="C4061" s="74">
        <v>50.25</v>
      </c>
      <c r="D4061" s="74">
        <v>53.25</v>
      </c>
      <c r="E4061" s="74">
        <v>50.25</v>
      </c>
      <c r="F4061" s="74">
        <v>53.12</v>
      </c>
      <c r="G4061" s="75">
        <v>306700</v>
      </c>
      <c r="H4061" s="74">
        <v>185.93</v>
      </c>
      <c r="I4061" s="81">
        <f t="shared" si="315"/>
        <v>3.5001882530120483</v>
      </c>
      <c r="J4061" s="74">
        <f t="shared" si="316"/>
        <v>175.88</v>
      </c>
      <c r="K4061" s="74">
        <f t="shared" si="317"/>
        <v>186.39</v>
      </c>
      <c r="L4061" s="74">
        <f t="shared" si="318"/>
        <v>175.88</v>
      </c>
      <c r="M4061" s="74">
        <f t="shared" si="319"/>
        <v>185.93</v>
      </c>
      <c r="N4061" s="74"/>
    </row>
    <row r="4062" spans="1:14" x14ac:dyDescent="0.25">
      <c r="A4062">
        <v>4047</v>
      </c>
      <c r="B4062" s="225">
        <v>35621</v>
      </c>
      <c r="C4062" s="74">
        <v>49.25</v>
      </c>
      <c r="D4062" s="74">
        <v>51.37</v>
      </c>
      <c r="E4062" s="74">
        <v>48.87</v>
      </c>
      <c r="F4062" s="74">
        <v>50.62</v>
      </c>
      <c r="G4062" s="75">
        <v>355300</v>
      </c>
      <c r="H4062" s="74">
        <v>177.18</v>
      </c>
      <c r="I4062" s="81">
        <f t="shared" si="315"/>
        <v>3.5001975503753462</v>
      </c>
      <c r="J4062" s="74">
        <f t="shared" si="316"/>
        <v>172.38</v>
      </c>
      <c r="K4062" s="74">
        <f t="shared" si="317"/>
        <v>179.81</v>
      </c>
      <c r="L4062" s="74">
        <f t="shared" si="318"/>
        <v>171.05</v>
      </c>
      <c r="M4062" s="74">
        <f t="shared" si="319"/>
        <v>177.18</v>
      </c>
      <c r="N4062" s="74"/>
    </row>
    <row r="4063" spans="1:14" x14ac:dyDescent="0.25">
      <c r="A4063">
        <v>4048</v>
      </c>
      <c r="B4063" s="225">
        <v>35620</v>
      </c>
      <c r="C4063" s="74">
        <v>49</v>
      </c>
      <c r="D4063" s="74">
        <v>51.25</v>
      </c>
      <c r="E4063" s="74">
        <v>48.37</v>
      </c>
      <c r="F4063" s="74">
        <v>49.81</v>
      </c>
      <c r="G4063" s="75">
        <v>727900</v>
      </c>
      <c r="H4063" s="74">
        <v>174.34</v>
      </c>
      <c r="I4063" s="81">
        <f t="shared" si="315"/>
        <v>3.5001003814495082</v>
      </c>
      <c r="J4063" s="74">
        <f t="shared" si="316"/>
        <v>171.5</v>
      </c>
      <c r="K4063" s="74">
        <f t="shared" si="317"/>
        <v>179.38</v>
      </c>
      <c r="L4063" s="74">
        <f t="shared" si="318"/>
        <v>169.3</v>
      </c>
      <c r="M4063" s="74">
        <f t="shared" si="319"/>
        <v>174.34</v>
      </c>
      <c r="N4063" s="74"/>
    </row>
    <row r="4064" spans="1:14" x14ac:dyDescent="0.25">
      <c r="A4064">
        <v>4049</v>
      </c>
      <c r="B4064" s="225">
        <v>35619</v>
      </c>
      <c r="C4064" s="74">
        <v>47.5</v>
      </c>
      <c r="D4064" s="74">
        <v>47.75</v>
      </c>
      <c r="E4064" s="74">
        <v>46.5</v>
      </c>
      <c r="F4064" s="74">
        <v>47.5</v>
      </c>
      <c r="G4064" s="75">
        <v>209700</v>
      </c>
      <c r="H4064" s="74">
        <v>166.25</v>
      </c>
      <c r="I4064" s="81">
        <f t="shared" si="315"/>
        <v>3.5</v>
      </c>
      <c r="J4064" s="74">
        <f t="shared" si="316"/>
        <v>166.25</v>
      </c>
      <c r="K4064" s="74">
        <f t="shared" si="317"/>
        <v>167.13</v>
      </c>
      <c r="L4064" s="74">
        <f t="shared" si="318"/>
        <v>162.75</v>
      </c>
      <c r="M4064" s="74">
        <f t="shared" si="319"/>
        <v>166.25</v>
      </c>
      <c r="N4064" s="74"/>
    </row>
    <row r="4065" spans="1:14" x14ac:dyDescent="0.25">
      <c r="A4065">
        <v>4050</v>
      </c>
      <c r="B4065" s="225">
        <v>35618</v>
      </c>
      <c r="C4065" s="74">
        <v>47</v>
      </c>
      <c r="D4065" s="74">
        <v>47.87</v>
      </c>
      <c r="E4065" s="74">
        <v>46.37</v>
      </c>
      <c r="F4065" s="74">
        <v>47.44</v>
      </c>
      <c r="G4065" s="75">
        <v>580400</v>
      </c>
      <c r="H4065" s="74">
        <v>166.03</v>
      </c>
      <c r="I4065" s="81">
        <f t="shared" si="315"/>
        <v>3.4997892074198989</v>
      </c>
      <c r="J4065" s="74">
        <f t="shared" si="316"/>
        <v>164.49</v>
      </c>
      <c r="K4065" s="74">
        <f t="shared" si="317"/>
        <v>167.53</v>
      </c>
      <c r="L4065" s="74">
        <f t="shared" si="318"/>
        <v>162.29</v>
      </c>
      <c r="M4065" s="74">
        <f t="shared" si="319"/>
        <v>166.03</v>
      </c>
      <c r="N4065" s="74"/>
    </row>
    <row r="4066" spans="1:14" x14ac:dyDescent="0.25">
      <c r="A4066">
        <v>4051</v>
      </c>
      <c r="B4066" s="225">
        <v>35614</v>
      </c>
      <c r="C4066" s="74">
        <v>45.25</v>
      </c>
      <c r="D4066" s="74">
        <v>47.12</v>
      </c>
      <c r="E4066" s="74">
        <v>45</v>
      </c>
      <c r="F4066" s="74">
        <v>46.19</v>
      </c>
      <c r="G4066" s="75">
        <v>370600</v>
      </c>
      <c r="H4066" s="74">
        <v>161.65</v>
      </c>
      <c r="I4066" s="81">
        <f t="shared" si="315"/>
        <v>3.4996752543840661</v>
      </c>
      <c r="J4066" s="74">
        <f t="shared" si="316"/>
        <v>158.36000000000001</v>
      </c>
      <c r="K4066" s="74">
        <f t="shared" si="317"/>
        <v>164.9</v>
      </c>
      <c r="L4066" s="74">
        <f t="shared" si="318"/>
        <v>157.49</v>
      </c>
      <c r="M4066" s="74">
        <f t="shared" si="319"/>
        <v>161.65</v>
      </c>
      <c r="N4066" s="74"/>
    </row>
    <row r="4067" spans="1:14" x14ac:dyDescent="0.25">
      <c r="A4067">
        <v>4052</v>
      </c>
      <c r="B4067" s="225">
        <v>35613</v>
      </c>
      <c r="C4067" s="74">
        <v>45</v>
      </c>
      <c r="D4067" s="74">
        <v>45.75</v>
      </c>
      <c r="E4067" s="74">
        <v>44.5</v>
      </c>
      <c r="F4067" s="74">
        <v>45.19</v>
      </c>
      <c r="G4067" s="75">
        <v>1424100</v>
      </c>
      <c r="H4067" s="74">
        <v>158.15</v>
      </c>
      <c r="I4067" s="81">
        <f t="shared" si="315"/>
        <v>3.4996680681566721</v>
      </c>
      <c r="J4067" s="74">
        <f t="shared" si="316"/>
        <v>157.49</v>
      </c>
      <c r="K4067" s="74">
        <f t="shared" si="317"/>
        <v>160.11000000000001</v>
      </c>
      <c r="L4067" s="74">
        <f t="shared" si="318"/>
        <v>155.74</v>
      </c>
      <c r="M4067" s="74">
        <f t="shared" si="319"/>
        <v>158.15</v>
      </c>
      <c r="N4067" s="74"/>
    </row>
    <row r="4068" spans="1:14" x14ac:dyDescent="0.25">
      <c r="A4068">
        <v>4053</v>
      </c>
      <c r="B4068" s="225">
        <v>35612</v>
      </c>
      <c r="C4068" s="74">
        <v>46.12</v>
      </c>
      <c r="D4068" s="74">
        <v>46.75</v>
      </c>
      <c r="E4068" s="74">
        <v>45</v>
      </c>
      <c r="F4068" s="74">
        <v>45.25</v>
      </c>
      <c r="G4068" s="75">
        <v>230300</v>
      </c>
      <c r="H4068" s="74">
        <v>158.37</v>
      </c>
      <c r="I4068" s="81">
        <f t="shared" si="315"/>
        <v>3.4998895027624308</v>
      </c>
      <c r="J4068" s="74">
        <f t="shared" si="316"/>
        <v>161.41</v>
      </c>
      <c r="K4068" s="74">
        <f t="shared" si="317"/>
        <v>163.62</v>
      </c>
      <c r="L4068" s="74">
        <f t="shared" si="318"/>
        <v>157.5</v>
      </c>
      <c r="M4068" s="74">
        <f t="shared" si="319"/>
        <v>158.37</v>
      </c>
      <c r="N4068" s="74"/>
    </row>
    <row r="4069" spans="1:14" x14ac:dyDescent="0.25">
      <c r="A4069">
        <v>4054</v>
      </c>
      <c r="B4069" s="225">
        <v>35611</v>
      </c>
      <c r="C4069" s="74">
        <v>45.25</v>
      </c>
      <c r="D4069" s="74">
        <v>47.12</v>
      </c>
      <c r="E4069" s="74">
        <v>43.62</v>
      </c>
      <c r="F4069" s="74">
        <v>47.12</v>
      </c>
      <c r="G4069" s="75">
        <v>578600</v>
      </c>
      <c r="H4069" s="74">
        <v>164.94</v>
      </c>
      <c r="I4069" s="81">
        <f t="shared" si="315"/>
        <v>3.5004244482173177</v>
      </c>
      <c r="J4069" s="74">
        <f t="shared" si="316"/>
        <v>158.38999999999999</v>
      </c>
      <c r="K4069" s="74">
        <f t="shared" si="317"/>
        <v>164.94</v>
      </c>
      <c r="L4069" s="74">
        <f t="shared" si="318"/>
        <v>152.69</v>
      </c>
      <c r="M4069" s="74">
        <f t="shared" si="319"/>
        <v>164.94</v>
      </c>
      <c r="N4069" s="74"/>
    </row>
    <row r="4070" spans="1:14" x14ac:dyDescent="0.25">
      <c r="A4070">
        <v>4055</v>
      </c>
      <c r="B4070" s="225">
        <v>35608</v>
      </c>
      <c r="C4070" s="74">
        <v>46.62</v>
      </c>
      <c r="D4070" s="74">
        <v>46.75</v>
      </c>
      <c r="E4070" s="74">
        <v>44.75</v>
      </c>
      <c r="F4070" s="74">
        <v>45.12</v>
      </c>
      <c r="G4070" s="75">
        <v>121200</v>
      </c>
      <c r="H4070" s="74">
        <v>157.94</v>
      </c>
      <c r="I4070" s="81">
        <f t="shared" si="315"/>
        <v>3.5004432624113475</v>
      </c>
      <c r="J4070" s="74">
        <f t="shared" si="316"/>
        <v>163.19</v>
      </c>
      <c r="K4070" s="74">
        <f t="shared" si="317"/>
        <v>163.65</v>
      </c>
      <c r="L4070" s="74">
        <f t="shared" si="318"/>
        <v>156.63999999999999</v>
      </c>
      <c r="M4070" s="74">
        <f t="shared" si="319"/>
        <v>157.94</v>
      </c>
      <c r="N4070" s="74"/>
    </row>
    <row r="4071" spans="1:14" x14ac:dyDescent="0.25">
      <c r="A4071">
        <v>4056</v>
      </c>
      <c r="B4071" s="225">
        <v>35607</v>
      </c>
      <c r="C4071" s="74">
        <v>49</v>
      </c>
      <c r="D4071" s="74">
        <v>49.25</v>
      </c>
      <c r="E4071" s="74">
        <v>45.5</v>
      </c>
      <c r="F4071" s="74">
        <v>45.75</v>
      </c>
      <c r="G4071" s="75">
        <v>253700</v>
      </c>
      <c r="H4071" s="74">
        <v>160.12</v>
      </c>
      <c r="I4071" s="81">
        <f t="shared" si="315"/>
        <v>3.4998907103825139</v>
      </c>
      <c r="J4071" s="74">
        <f t="shared" si="316"/>
        <v>171.49</v>
      </c>
      <c r="K4071" s="74">
        <f t="shared" si="317"/>
        <v>172.37</v>
      </c>
      <c r="L4071" s="74">
        <f t="shared" si="318"/>
        <v>159.25</v>
      </c>
      <c r="M4071" s="74">
        <f t="shared" si="319"/>
        <v>160.12</v>
      </c>
      <c r="N4071" s="74"/>
    </row>
    <row r="4072" spans="1:14" x14ac:dyDescent="0.25">
      <c r="A4072">
        <v>4057</v>
      </c>
      <c r="B4072" s="225">
        <v>35606</v>
      </c>
      <c r="C4072" s="74">
        <v>49.75</v>
      </c>
      <c r="D4072" s="74">
        <v>50.12</v>
      </c>
      <c r="E4072" s="74">
        <v>48.12</v>
      </c>
      <c r="F4072" s="74">
        <v>49.37</v>
      </c>
      <c r="G4072" s="75">
        <v>124200</v>
      </c>
      <c r="H4072" s="74">
        <v>172.81</v>
      </c>
      <c r="I4072" s="81">
        <f t="shared" si="315"/>
        <v>3.5003038282357708</v>
      </c>
      <c r="J4072" s="74">
        <f t="shared" si="316"/>
        <v>174.14</v>
      </c>
      <c r="K4072" s="74">
        <f t="shared" si="317"/>
        <v>175.44</v>
      </c>
      <c r="L4072" s="74">
        <f t="shared" si="318"/>
        <v>168.43</v>
      </c>
      <c r="M4072" s="74">
        <f t="shared" si="319"/>
        <v>172.81</v>
      </c>
      <c r="N4072" s="74"/>
    </row>
    <row r="4073" spans="1:14" x14ac:dyDescent="0.25">
      <c r="A4073">
        <v>4058</v>
      </c>
      <c r="B4073" s="225">
        <v>35605</v>
      </c>
      <c r="C4073" s="74">
        <v>51.5</v>
      </c>
      <c r="D4073" s="74">
        <v>51.75</v>
      </c>
      <c r="E4073" s="74">
        <v>49</v>
      </c>
      <c r="F4073" s="74">
        <v>50</v>
      </c>
      <c r="G4073" s="75">
        <v>173100</v>
      </c>
      <c r="H4073" s="74">
        <v>175</v>
      </c>
      <c r="I4073" s="81">
        <f t="shared" si="315"/>
        <v>3.5</v>
      </c>
      <c r="J4073" s="74">
        <f t="shared" si="316"/>
        <v>180.25</v>
      </c>
      <c r="K4073" s="74">
        <f t="shared" si="317"/>
        <v>181.13</v>
      </c>
      <c r="L4073" s="74">
        <f t="shared" si="318"/>
        <v>171.5</v>
      </c>
      <c r="M4073" s="74">
        <f t="shared" si="319"/>
        <v>175</v>
      </c>
      <c r="N4073" s="74"/>
    </row>
    <row r="4074" spans="1:14" x14ac:dyDescent="0.25">
      <c r="A4074">
        <v>4059</v>
      </c>
      <c r="B4074" s="225">
        <v>35604</v>
      </c>
      <c r="C4074" s="74">
        <v>50</v>
      </c>
      <c r="D4074" s="74">
        <v>52.5</v>
      </c>
      <c r="E4074" s="74">
        <v>49.25</v>
      </c>
      <c r="F4074" s="74">
        <v>50.56</v>
      </c>
      <c r="G4074" s="75">
        <v>214200</v>
      </c>
      <c r="H4074" s="74">
        <v>176.97</v>
      </c>
      <c r="I4074" s="81">
        <f t="shared" si="315"/>
        <v>3.5001977848101262</v>
      </c>
      <c r="J4074" s="74">
        <f t="shared" si="316"/>
        <v>175.01</v>
      </c>
      <c r="K4074" s="74">
        <f t="shared" si="317"/>
        <v>183.76</v>
      </c>
      <c r="L4074" s="74">
        <f t="shared" si="318"/>
        <v>172.38</v>
      </c>
      <c r="M4074" s="74">
        <f t="shared" si="319"/>
        <v>176.97</v>
      </c>
      <c r="N4074" s="74"/>
    </row>
    <row r="4075" spans="1:14" x14ac:dyDescent="0.25">
      <c r="A4075">
        <v>4060</v>
      </c>
      <c r="B4075" s="225">
        <v>35601</v>
      </c>
      <c r="C4075" s="74">
        <v>48</v>
      </c>
      <c r="D4075" s="74">
        <v>50.5</v>
      </c>
      <c r="E4075" s="74">
        <v>46.75</v>
      </c>
      <c r="F4075" s="74">
        <v>50.37</v>
      </c>
      <c r="G4075" s="75">
        <v>321400</v>
      </c>
      <c r="H4075" s="74">
        <v>176.31</v>
      </c>
      <c r="I4075" s="81">
        <f t="shared" si="315"/>
        <v>3.5002977963073261</v>
      </c>
      <c r="J4075" s="74">
        <f t="shared" si="316"/>
        <v>168.01</v>
      </c>
      <c r="K4075" s="74">
        <f t="shared" si="317"/>
        <v>176.77</v>
      </c>
      <c r="L4075" s="74">
        <f t="shared" si="318"/>
        <v>163.63999999999999</v>
      </c>
      <c r="M4075" s="74">
        <f t="shared" si="319"/>
        <v>176.31</v>
      </c>
      <c r="N4075" s="74"/>
    </row>
    <row r="4076" spans="1:14" x14ac:dyDescent="0.25">
      <c r="A4076">
        <v>4061</v>
      </c>
      <c r="B4076" s="225">
        <v>35600</v>
      </c>
      <c r="C4076" s="74">
        <v>47.75</v>
      </c>
      <c r="D4076" s="74">
        <v>47.75</v>
      </c>
      <c r="E4076" s="74">
        <v>45.5</v>
      </c>
      <c r="F4076" s="74">
        <v>47.5</v>
      </c>
      <c r="G4076" s="75">
        <v>263000</v>
      </c>
      <c r="H4076" s="74">
        <v>166.25</v>
      </c>
      <c r="I4076" s="81">
        <f t="shared" si="315"/>
        <v>3.5</v>
      </c>
      <c r="J4076" s="74">
        <f t="shared" si="316"/>
        <v>167.13</v>
      </c>
      <c r="K4076" s="74">
        <f t="shared" si="317"/>
        <v>167.13</v>
      </c>
      <c r="L4076" s="74">
        <f t="shared" si="318"/>
        <v>159.25</v>
      </c>
      <c r="M4076" s="74">
        <f t="shared" si="319"/>
        <v>166.25</v>
      </c>
      <c r="N4076" s="74"/>
    </row>
    <row r="4077" spans="1:14" x14ac:dyDescent="0.25">
      <c r="A4077">
        <v>4062</v>
      </c>
      <c r="B4077" s="225">
        <v>35599</v>
      </c>
      <c r="C4077" s="74">
        <v>45.5</v>
      </c>
      <c r="D4077" s="74">
        <v>47.94</v>
      </c>
      <c r="E4077" s="74">
        <v>43.75</v>
      </c>
      <c r="F4077" s="74">
        <v>47.62</v>
      </c>
      <c r="G4077" s="75">
        <v>212600</v>
      </c>
      <c r="H4077" s="74">
        <v>166.69</v>
      </c>
      <c r="I4077" s="81">
        <f t="shared" si="315"/>
        <v>3.5004199916001681</v>
      </c>
      <c r="J4077" s="74">
        <f t="shared" si="316"/>
        <v>159.27000000000001</v>
      </c>
      <c r="K4077" s="74">
        <f t="shared" si="317"/>
        <v>167.81</v>
      </c>
      <c r="L4077" s="74">
        <f t="shared" si="318"/>
        <v>153.13999999999999</v>
      </c>
      <c r="M4077" s="74">
        <f t="shared" si="319"/>
        <v>166.69</v>
      </c>
      <c r="N4077" s="74"/>
    </row>
    <row r="4078" spans="1:14" x14ac:dyDescent="0.25">
      <c r="A4078">
        <v>4063</v>
      </c>
      <c r="B4078" s="225">
        <v>35598</v>
      </c>
      <c r="C4078" s="74">
        <v>43.25</v>
      </c>
      <c r="D4078" s="74">
        <v>47</v>
      </c>
      <c r="E4078" s="74">
        <v>42</v>
      </c>
      <c r="F4078" s="74">
        <v>45.62</v>
      </c>
      <c r="G4078" s="75">
        <v>265300</v>
      </c>
      <c r="H4078" s="74">
        <v>159.69</v>
      </c>
      <c r="I4078" s="81">
        <f t="shared" si="315"/>
        <v>3.5004384042086807</v>
      </c>
      <c r="J4078" s="74">
        <f t="shared" si="316"/>
        <v>151.38999999999999</v>
      </c>
      <c r="K4078" s="74">
        <f t="shared" si="317"/>
        <v>164.52</v>
      </c>
      <c r="L4078" s="74">
        <f t="shared" si="318"/>
        <v>147.02000000000001</v>
      </c>
      <c r="M4078" s="74">
        <f t="shared" si="319"/>
        <v>159.69</v>
      </c>
      <c r="N4078" s="74"/>
    </row>
    <row r="4079" spans="1:14" x14ac:dyDescent="0.25">
      <c r="A4079">
        <v>4064</v>
      </c>
      <c r="B4079" s="225">
        <v>35597</v>
      </c>
      <c r="C4079" s="74">
        <v>47.5</v>
      </c>
      <c r="D4079" s="74">
        <v>47.75</v>
      </c>
      <c r="E4079" s="74">
        <v>42.5</v>
      </c>
      <c r="F4079" s="74">
        <v>43.25</v>
      </c>
      <c r="G4079" s="75">
        <v>253000</v>
      </c>
      <c r="H4079" s="74">
        <v>151.37</v>
      </c>
      <c r="I4079" s="81">
        <f t="shared" si="315"/>
        <v>3.4998843930635841</v>
      </c>
      <c r="J4079" s="74">
        <f t="shared" si="316"/>
        <v>166.24</v>
      </c>
      <c r="K4079" s="74">
        <f t="shared" si="317"/>
        <v>167.12</v>
      </c>
      <c r="L4079" s="74">
        <f t="shared" si="318"/>
        <v>148.75</v>
      </c>
      <c r="M4079" s="74">
        <f t="shared" si="319"/>
        <v>151.37</v>
      </c>
      <c r="N4079" s="74"/>
    </row>
    <row r="4080" spans="1:14" x14ac:dyDescent="0.25">
      <c r="A4080">
        <v>4065</v>
      </c>
      <c r="B4080" s="225">
        <v>35594</v>
      </c>
      <c r="C4080" s="74">
        <v>46.37</v>
      </c>
      <c r="D4080" s="74">
        <v>47.5</v>
      </c>
      <c r="E4080" s="74">
        <v>44.5</v>
      </c>
      <c r="F4080" s="74">
        <v>47.25</v>
      </c>
      <c r="G4080" s="75">
        <v>174600</v>
      </c>
      <c r="H4080" s="74">
        <v>165.37</v>
      </c>
      <c r="I4080" s="81">
        <f t="shared" si="315"/>
        <v>3.4998941798941798</v>
      </c>
      <c r="J4080" s="74">
        <f t="shared" si="316"/>
        <v>162.29</v>
      </c>
      <c r="K4080" s="74">
        <f t="shared" si="317"/>
        <v>166.24</v>
      </c>
      <c r="L4080" s="74">
        <f t="shared" si="318"/>
        <v>155.75</v>
      </c>
      <c r="M4080" s="74">
        <f t="shared" si="319"/>
        <v>165.37</v>
      </c>
      <c r="N4080" s="74"/>
    </row>
    <row r="4081" spans="1:14" x14ac:dyDescent="0.25">
      <c r="A4081">
        <v>4066</v>
      </c>
      <c r="B4081" s="225">
        <v>35593</v>
      </c>
      <c r="C4081" s="74">
        <v>48.5</v>
      </c>
      <c r="D4081" s="74">
        <v>48.5</v>
      </c>
      <c r="E4081" s="74">
        <v>45.5</v>
      </c>
      <c r="F4081" s="74">
        <v>46.19</v>
      </c>
      <c r="G4081" s="75">
        <v>161300</v>
      </c>
      <c r="H4081" s="74">
        <v>161.65</v>
      </c>
      <c r="I4081" s="81">
        <f t="shared" si="315"/>
        <v>3.4996752543840661</v>
      </c>
      <c r="J4081" s="74">
        <f t="shared" si="316"/>
        <v>169.73</v>
      </c>
      <c r="K4081" s="74">
        <f t="shared" si="317"/>
        <v>169.73</v>
      </c>
      <c r="L4081" s="74">
        <f t="shared" si="318"/>
        <v>159.24</v>
      </c>
      <c r="M4081" s="74">
        <f t="shared" si="319"/>
        <v>161.65</v>
      </c>
      <c r="N4081" s="74"/>
    </row>
    <row r="4082" spans="1:14" x14ac:dyDescent="0.25">
      <c r="A4082">
        <v>4067</v>
      </c>
      <c r="B4082" s="225">
        <v>35592</v>
      </c>
      <c r="C4082" s="74">
        <v>50</v>
      </c>
      <c r="D4082" s="74">
        <v>50.25</v>
      </c>
      <c r="E4082" s="74">
        <v>46.5</v>
      </c>
      <c r="F4082" s="74">
        <v>47.62</v>
      </c>
      <c r="G4082" s="75">
        <v>384600</v>
      </c>
      <c r="H4082" s="74">
        <v>166.69</v>
      </c>
      <c r="I4082" s="81">
        <f t="shared" si="315"/>
        <v>3.5004199916001681</v>
      </c>
      <c r="J4082" s="74">
        <f t="shared" si="316"/>
        <v>175.02</v>
      </c>
      <c r="K4082" s="74">
        <f t="shared" si="317"/>
        <v>175.9</v>
      </c>
      <c r="L4082" s="74">
        <f t="shared" si="318"/>
        <v>162.77000000000001</v>
      </c>
      <c r="M4082" s="74">
        <f t="shared" si="319"/>
        <v>166.69</v>
      </c>
      <c r="N4082" s="74"/>
    </row>
    <row r="4083" spans="1:14" x14ac:dyDescent="0.25">
      <c r="A4083">
        <v>4068</v>
      </c>
      <c r="B4083" s="225">
        <v>35591</v>
      </c>
      <c r="C4083" s="74">
        <v>51.25</v>
      </c>
      <c r="D4083" s="74">
        <v>54</v>
      </c>
      <c r="E4083" s="74">
        <v>50.37</v>
      </c>
      <c r="F4083" s="74">
        <v>51.5</v>
      </c>
      <c r="G4083" s="75">
        <v>350200</v>
      </c>
      <c r="H4083" s="74">
        <v>180.25</v>
      </c>
      <c r="I4083" s="81">
        <f t="shared" si="315"/>
        <v>3.5</v>
      </c>
      <c r="J4083" s="74">
        <f t="shared" si="316"/>
        <v>179.38</v>
      </c>
      <c r="K4083" s="74">
        <f t="shared" si="317"/>
        <v>189</v>
      </c>
      <c r="L4083" s="74">
        <f t="shared" si="318"/>
        <v>176.3</v>
      </c>
      <c r="M4083" s="74">
        <f t="shared" si="319"/>
        <v>180.25</v>
      </c>
      <c r="N4083" s="74"/>
    </row>
    <row r="4084" spans="1:14" x14ac:dyDescent="0.25">
      <c r="A4084">
        <v>4069</v>
      </c>
      <c r="B4084" s="225">
        <v>35590</v>
      </c>
      <c r="C4084" s="74">
        <v>50.62</v>
      </c>
      <c r="D4084" s="74">
        <v>50.62</v>
      </c>
      <c r="E4084" s="74">
        <v>47.5</v>
      </c>
      <c r="F4084" s="74">
        <v>49.69</v>
      </c>
      <c r="G4084" s="75">
        <v>226300</v>
      </c>
      <c r="H4084" s="74">
        <v>173.9</v>
      </c>
      <c r="I4084" s="81">
        <f t="shared" si="315"/>
        <v>3.499698128396056</v>
      </c>
      <c r="J4084" s="74">
        <f t="shared" si="316"/>
        <v>177.15</v>
      </c>
      <c r="K4084" s="74">
        <f t="shared" si="317"/>
        <v>177.15</v>
      </c>
      <c r="L4084" s="74">
        <f t="shared" si="318"/>
        <v>166.24</v>
      </c>
      <c r="M4084" s="74">
        <f t="shared" si="319"/>
        <v>173.9</v>
      </c>
      <c r="N4084" s="74"/>
    </row>
    <row r="4085" spans="1:14" x14ac:dyDescent="0.25">
      <c r="A4085">
        <v>4070</v>
      </c>
      <c r="B4085" s="225">
        <v>35587</v>
      </c>
      <c r="C4085" s="74">
        <v>46.37</v>
      </c>
      <c r="D4085" s="74">
        <v>52</v>
      </c>
      <c r="E4085" s="74">
        <v>46.25</v>
      </c>
      <c r="F4085" s="74">
        <v>50.69</v>
      </c>
      <c r="G4085" s="75">
        <v>490800</v>
      </c>
      <c r="H4085" s="74">
        <v>177.4</v>
      </c>
      <c r="I4085" s="81">
        <f t="shared" si="315"/>
        <v>3.4997040836456899</v>
      </c>
      <c r="J4085" s="74">
        <f t="shared" si="316"/>
        <v>162.28</v>
      </c>
      <c r="K4085" s="74">
        <f t="shared" si="317"/>
        <v>181.98</v>
      </c>
      <c r="L4085" s="74">
        <f t="shared" si="318"/>
        <v>161.86000000000001</v>
      </c>
      <c r="M4085" s="74">
        <f t="shared" si="319"/>
        <v>177.4</v>
      </c>
      <c r="N4085" s="74"/>
    </row>
    <row r="4086" spans="1:14" x14ac:dyDescent="0.25">
      <c r="A4086">
        <v>4071</v>
      </c>
      <c r="B4086" s="225">
        <v>35586</v>
      </c>
      <c r="C4086" s="74">
        <v>46.5</v>
      </c>
      <c r="D4086" s="74">
        <v>46.87</v>
      </c>
      <c r="E4086" s="74">
        <v>45.25</v>
      </c>
      <c r="F4086" s="74">
        <v>46.62</v>
      </c>
      <c r="G4086" s="75">
        <v>160900</v>
      </c>
      <c r="H4086" s="74">
        <v>163.19</v>
      </c>
      <c r="I4086" s="81">
        <f t="shared" si="315"/>
        <v>3.5004290004290004</v>
      </c>
      <c r="J4086" s="74">
        <f t="shared" si="316"/>
        <v>162.77000000000001</v>
      </c>
      <c r="K4086" s="74">
        <f t="shared" si="317"/>
        <v>164.07</v>
      </c>
      <c r="L4086" s="74">
        <f t="shared" si="318"/>
        <v>158.38999999999999</v>
      </c>
      <c r="M4086" s="74">
        <f t="shared" si="319"/>
        <v>163.19</v>
      </c>
      <c r="N4086" s="74"/>
    </row>
    <row r="4087" spans="1:14" x14ac:dyDescent="0.25">
      <c r="A4087">
        <v>4072</v>
      </c>
      <c r="B4087" s="225">
        <v>35585</v>
      </c>
      <c r="C4087" s="74">
        <v>45.75</v>
      </c>
      <c r="D4087" s="74">
        <v>46.87</v>
      </c>
      <c r="E4087" s="74">
        <v>44</v>
      </c>
      <c r="F4087" s="74">
        <v>46.25</v>
      </c>
      <c r="G4087" s="75">
        <v>284000</v>
      </c>
      <c r="H4087" s="74">
        <v>161.87</v>
      </c>
      <c r="I4087" s="81">
        <f t="shared" si="315"/>
        <v>3.4998918918918922</v>
      </c>
      <c r="J4087" s="74">
        <f t="shared" si="316"/>
        <v>160.12</v>
      </c>
      <c r="K4087" s="74">
        <f t="shared" si="317"/>
        <v>164.04</v>
      </c>
      <c r="L4087" s="74">
        <f t="shared" si="318"/>
        <v>154</v>
      </c>
      <c r="M4087" s="74">
        <f t="shared" si="319"/>
        <v>161.87</v>
      </c>
      <c r="N4087" s="74"/>
    </row>
    <row r="4088" spans="1:14" x14ac:dyDescent="0.25">
      <c r="A4088">
        <v>4073</v>
      </c>
      <c r="B4088" s="225">
        <v>35584</v>
      </c>
      <c r="C4088" s="74">
        <v>44.87</v>
      </c>
      <c r="D4088" s="74">
        <v>47.37</v>
      </c>
      <c r="E4088" s="74">
        <v>44.5</v>
      </c>
      <c r="F4088" s="74">
        <v>45.37</v>
      </c>
      <c r="G4088" s="75">
        <v>490900</v>
      </c>
      <c r="H4088" s="74">
        <v>158.81</v>
      </c>
      <c r="I4088" s="81">
        <f t="shared" si="315"/>
        <v>3.5003306149437958</v>
      </c>
      <c r="J4088" s="74">
        <f t="shared" si="316"/>
        <v>157.06</v>
      </c>
      <c r="K4088" s="74">
        <f t="shared" si="317"/>
        <v>165.81</v>
      </c>
      <c r="L4088" s="74">
        <f t="shared" si="318"/>
        <v>155.76</v>
      </c>
      <c r="M4088" s="74">
        <f t="shared" si="319"/>
        <v>158.81</v>
      </c>
      <c r="N4088" s="74"/>
    </row>
    <row r="4089" spans="1:14" x14ac:dyDescent="0.25">
      <c r="A4089">
        <v>4074</v>
      </c>
      <c r="B4089" s="225">
        <v>35583</v>
      </c>
      <c r="C4089" s="74">
        <v>46.75</v>
      </c>
      <c r="D4089" s="74">
        <v>47.62</v>
      </c>
      <c r="E4089" s="74">
        <v>46.12</v>
      </c>
      <c r="F4089" s="74">
        <v>47.25</v>
      </c>
      <c r="G4089" s="75">
        <v>293300</v>
      </c>
      <c r="H4089" s="74">
        <v>165.37</v>
      </c>
      <c r="I4089" s="81">
        <f t="shared" si="315"/>
        <v>3.4998941798941798</v>
      </c>
      <c r="J4089" s="74">
        <f t="shared" si="316"/>
        <v>163.62</v>
      </c>
      <c r="K4089" s="74">
        <f t="shared" si="317"/>
        <v>166.66</v>
      </c>
      <c r="L4089" s="74">
        <f t="shared" si="318"/>
        <v>161.41999999999999</v>
      </c>
      <c r="M4089" s="74">
        <f t="shared" si="319"/>
        <v>165.37</v>
      </c>
      <c r="N4089" s="74"/>
    </row>
    <row r="4090" spans="1:14" x14ac:dyDescent="0.25">
      <c r="A4090">
        <v>4075</v>
      </c>
      <c r="B4090" s="225">
        <v>35580</v>
      </c>
      <c r="C4090" s="74">
        <v>43.5</v>
      </c>
      <c r="D4090" s="74">
        <v>46.94</v>
      </c>
      <c r="E4090" s="74">
        <v>42.75</v>
      </c>
      <c r="F4090" s="74">
        <v>46.75</v>
      </c>
      <c r="G4090" s="75">
        <v>481600</v>
      </c>
      <c r="H4090" s="74">
        <v>163.62</v>
      </c>
      <c r="I4090" s="81">
        <f t="shared" si="315"/>
        <v>3.4998930481283423</v>
      </c>
      <c r="J4090" s="74">
        <f t="shared" si="316"/>
        <v>152.25</v>
      </c>
      <c r="K4090" s="74">
        <f t="shared" si="317"/>
        <v>164.28</v>
      </c>
      <c r="L4090" s="74">
        <f t="shared" si="318"/>
        <v>149.62</v>
      </c>
      <c r="M4090" s="74">
        <f t="shared" si="319"/>
        <v>163.62</v>
      </c>
      <c r="N4090" s="74"/>
    </row>
    <row r="4091" spans="1:14" x14ac:dyDescent="0.25">
      <c r="A4091">
        <v>4076</v>
      </c>
      <c r="B4091" s="225">
        <v>35579</v>
      </c>
      <c r="C4091" s="74">
        <v>45</v>
      </c>
      <c r="D4091" s="74">
        <v>47</v>
      </c>
      <c r="E4091" s="74">
        <v>44.75</v>
      </c>
      <c r="F4091" s="74">
        <v>45.37</v>
      </c>
      <c r="G4091" s="75">
        <v>478600</v>
      </c>
      <c r="H4091" s="74">
        <v>158.81</v>
      </c>
      <c r="I4091" s="81">
        <f t="shared" si="315"/>
        <v>3.5003306149437958</v>
      </c>
      <c r="J4091" s="74">
        <f t="shared" si="316"/>
        <v>157.51</v>
      </c>
      <c r="K4091" s="74">
        <f t="shared" si="317"/>
        <v>164.52</v>
      </c>
      <c r="L4091" s="74">
        <f t="shared" si="318"/>
        <v>156.63999999999999</v>
      </c>
      <c r="M4091" s="74">
        <f t="shared" si="319"/>
        <v>158.81</v>
      </c>
      <c r="N4091" s="74"/>
    </row>
    <row r="4092" spans="1:14" x14ac:dyDescent="0.25">
      <c r="A4092">
        <v>4077</v>
      </c>
      <c r="B4092" s="225">
        <v>35578</v>
      </c>
      <c r="C4092" s="74">
        <v>42.25</v>
      </c>
      <c r="D4092" s="74">
        <v>45.25</v>
      </c>
      <c r="E4092" s="74">
        <v>42</v>
      </c>
      <c r="F4092" s="74">
        <v>44.62</v>
      </c>
      <c r="G4092" s="75">
        <v>727900</v>
      </c>
      <c r="H4092" s="74">
        <v>156.19</v>
      </c>
      <c r="I4092" s="81">
        <f t="shared" si="315"/>
        <v>3.5004482294935007</v>
      </c>
      <c r="J4092" s="74">
        <f t="shared" si="316"/>
        <v>147.88999999999999</v>
      </c>
      <c r="K4092" s="74">
        <f t="shared" si="317"/>
        <v>158.4</v>
      </c>
      <c r="L4092" s="74">
        <f t="shared" si="318"/>
        <v>147.02000000000001</v>
      </c>
      <c r="M4092" s="74">
        <f t="shared" si="319"/>
        <v>156.19</v>
      </c>
      <c r="N4092" s="74"/>
    </row>
    <row r="4093" spans="1:14" x14ac:dyDescent="0.25">
      <c r="A4093">
        <v>4078</v>
      </c>
      <c r="B4093" s="225">
        <v>35577</v>
      </c>
      <c r="C4093" s="74">
        <v>45</v>
      </c>
      <c r="D4093" s="74">
        <v>45.75</v>
      </c>
      <c r="E4093" s="74">
        <v>40.75</v>
      </c>
      <c r="F4093" s="74">
        <v>42.25</v>
      </c>
      <c r="G4093" s="75">
        <v>2239500</v>
      </c>
      <c r="H4093" s="74">
        <v>147.87</v>
      </c>
      <c r="I4093" s="81">
        <f t="shared" si="315"/>
        <v>3.499881656804734</v>
      </c>
      <c r="J4093" s="74">
        <f t="shared" si="316"/>
        <v>157.49</v>
      </c>
      <c r="K4093" s="74">
        <f t="shared" si="317"/>
        <v>160.12</v>
      </c>
      <c r="L4093" s="74">
        <f t="shared" si="318"/>
        <v>142.62</v>
      </c>
      <c r="M4093" s="74">
        <f t="shared" si="319"/>
        <v>147.87</v>
      </c>
      <c r="N4093" s="74"/>
    </row>
    <row r="4094" spans="1:14" x14ac:dyDescent="0.25">
      <c r="A4094">
        <v>4079</v>
      </c>
      <c r="B4094" s="225">
        <v>35573</v>
      </c>
      <c r="C4094" s="74">
        <v>42.87</v>
      </c>
      <c r="D4094" s="74">
        <v>46.75</v>
      </c>
      <c r="E4094" s="74">
        <v>41.5</v>
      </c>
      <c r="F4094" s="74">
        <v>46</v>
      </c>
      <c r="G4094" s="75">
        <v>961500</v>
      </c>
      <c r="H4094" s="74">
        <v>161</v>
      </c>
      <c r="I4094" s="81">
        <f t="shared" si="315"/>
        <v>3.5</v>
      </c>
      <c r="J4094" s="74">
        <f t="shared" si="316"/>
        <v>150.05000000000001</v>
      </c>
      <c r="K4094" s="74">
        <f t="shared" si="317"/>
        <v>163.63</v>
      </c>
      <c r="L4094" s="74">
        <f t="shared" si="318"/>
        <v>145.25</v>
      </c>
      <c r="M4094" s="74">
        <f t="shared" si="319"/>
        <v>161</v>
      </c>
      <c r="N4094" s="74"/>
    </row>
    <row r="4095" spans="1:14" x14ac:dyDescent="0.25">
      <c r="A4095">
        <v>4080</v>
      </c>
      <c r="B4095" s="225">
        <v>35572</v>
      </c>
      <c r="C4095" s="74">
        <v>40.75</v>
      </c>
      <c r="D4095" s="74">
        <v>42.25</v>
      </c>
      <c r="E4095" s="74">
        <v>38</v>
      </c>
      <c r="F4095" s="74">
        <v>38.869999999999997</v>
      </c>
      <c r="G4095" s="75">
        <v>190900</v>
      </c>
      <c r="H4095" s="74">
        <v>136.06</v>
      </c>
      <c r="I4095" s="81">
        <f t="shared" si="315"/>
        <v>3.5003859017236945</v>
      </c>
      <c r="J4095" s="74">
        <f t="shared" si="316"/>
        <v>142.63999999999999</v>
      </c>
      <c r="K4095" s="74">
        <f t="shared" si="317"/>
        <v>147.88999999999999</v>
      </c>
      <c r="L4095" s="74">
        <f t="shared" si="318"/>
        <v>133.01</v>
      </c>
      <c r="M4095" s="74">
        <f t="shared" si="319"/>
        <v>136.06</v>
      </c>
      <c r="N4095" s="74"/>
    </row>
    <row r="4096" spans="1:14" x14ac:dyDescent="0.25">
      <c r="A4096">
        <v>4081</v>
      </c>
      <c r="B4096" s="225">
        <v>35571</v>
      </c>
      <c r="C4096" s="74">
        <v>38</v>
      </c>
      <c r="D4096" s="74">
        <v>40.25</v>
      </c>
      <c r="E4096" s="74">
        <v>37.25</v>
      </c>
      <c r="F4096" s="74">
        <v>40.119999999999997</v>
      </c>
      <c r="G4096" s="75">
        <v>292600</v>
      </c>
      <c r="H4096" s="74">
        <v>140.44</v>
      </c>
      <c r="I4096" s="81">
        <f t="shared" si="315"/>
        <v>3.5004985044865404</v>
      </c>
      <c r="J4096" s="74">
        <f t="shared" si="316"/>
        <v>133.02000000000001</v>
      </c>
      <c r="K4096" s="74">
        <f t="shared" si="317"/>
        <v>140.9</v>
      </c>
      <c r="L4096" s="74">
        <f t="shared" si="318"/>
        <v>130.38999999999999</v>
      </c>
      <c r="M4096" s="74">
        <f t="shared" si="319"/>
        <v>140.44</v>
      </c>
      <c r="N4096" s="74"/>
    </row>
    <row r="4097" spans="1:14" x14ac:dyDescent="0.25">
      <c r="A4097">
        <v>4082</v>
      </c>
      <c r="B4097" s="225">
        <v>35570</v>
      </c>
      <c r="C4097" s="74">
        <v>35.25</v>
      </c>
      <c r="D4097" s="74">
        <v>37.25</v>
      </c>
      <c r="E4097" s="74">
        <v>35.119999999999997</v>
      </c>
      <c r="F4097" s="74">
        <v>36.869999999999997</v>
      </c>
      <c r="G4097" s="75">
        <v>164900</v>
      </c>
      <c r="H4097" s="74">
        <v>129.06</v>
      </c>
      <c r="I4097" s="81">
        <f t="shared" si="315"/>
        <v>3.5004068348250614</v>
      </c>
      <c r="J4097" s="74">
        <f t="shared" si="316"/>
        <v>123.39</v>
      </c>
      <c r="K4097" s="74">
        <f t="shared" si="317"/>
        <v>130.38999999999999</v>
      </c>
      <c r="L4097" s="74">
        <f t="shared" si="318"/>
        <v>122.93</v>
      </c>
      <c r="M4097" s="74">
        <f t="shared" si="319"/>
        <v>129.06</v>
      </c>
      <c r="N4097" s="74"/>
    </row>
    <row r="4098" spans="1:14" x14ac:dyDescent="0.25">
      <c r="A4098">
        <v>4083</v>
      </c>
      <c r="B4098" s="225">
        <v>35569</v>
      </c>
      <c r="C4098" s="74">
        <v>34.25</v>
      </c>
      <c r="D4098" s="74">
        <v>35.25</v>
      </c>
      <c r="E4098" s="74">
        <v>33.75</v>
      </c>
      <c r="F4098" s="74">
        <v>35</v>
      </c>
      <c r="G4098" s="75">
        <v>65200</v>
      </c>
      <c r="H4098" s="74">
        <v>122.5</v>
      </c>
      <c r="I4098" s="81">
        <f t="shared" si="315"/>
        <v>3.5</v>
      </c>
      <c r="J4098" s="74">
        <f t="shared" si="316"/>
        <v>119.88</v>
      </c>
      <c r="K4098" s="74">
        <f t="shared" si="317"/>
        <v>123.38</v>
      </c>
      <c r="L4098" s="74">
        <f t="shared" si="318"/>
        <v>118.13</v>
      </c>
      <c r="M4098" s="74">
        <f t="shared" si="319"/>
        <v>122.5</v>
      </c>
      <c r="N4098" s="74"/>
    </row>
    <row r="4099" spans="1:14" x14ac:dyDescent="0.25">
      <c r="A4099">
        <v>4084</v>
      </c>
      <c r="B4099" s="225">
        <v>35566</v>
      </c>
      <c r="C4099" s="74">
        <v>35</v>
      </c>
      <c r="D4099" s="74">
        <v>35.369999999999997</v>
      </c>
      <c r="E4099" s="74">
        <v>34</v>
      </c>
      <c r="F4099" s="74">
        <v>34</v>
      </c>
      <c r="G4099" s="75">
        <v>32300</v>
      </c>
      <c r="H4099" s="74">
        <v>119</v>
      </c>
      <c r="I4099" s="81">
        <f t="shared" si="315"/>
        <v>3.5</v>
      </c>
      <c r="J4099" s="74">
        <f t="shared" si="316"/>
        <v>122.5</v>
      </c>
      <c r="K4099" s="74">
        <f t="shared" si="317"/>
        <v>123.8</v>
      </c>
      <c r="L4099" s="74">
        <f t="shared" si="318"/>
        <v>119</v>
      </c>
      <c r="M4099" s="74">
        <f t="shared" si="319"/>
        <v>119</v>
      </c>
      <c r="N4099" s="74"/>
    </row>
    <row r="4100" spans="1:14" x14ac:dyDescent="0.25">
      <c r="A4100">
        <v>4085</v>
      </c>
      <c r="B4100" s="225">
        <v>35565</v>
      </c>
      <c r="C4100" s="74">
        <v>34.75</v>
      </c>
      <c r="D4100" s="74">
        <v>35.119999999999997</v>
      </c>
      <c r="E4100" s="74">
        <v>33.369999999999997</v>
      </c>
      <c r="F4100" s="74">
        <v>35.119999999999997</v>
      </c>
      <c r="G4100" s="75">
        <v>105600</v>
      </c>
      <c r="H4100" s="74">
        <v>122.94</v>
      </c>
      <c r="I4100" s="81">
        <f t="shared" si="315"/>
        <v>3.5005694760820045</v>
      </c>
      <c r="J4100" s="74">
        <f t="shared" si="316"/>
        <v>121.64</v>
      </c>
      <c r="K4100" s="74">
        <f t="shared" si="317"/>
        <v>122.94</v>
      </c>
      <c r="L4100" s="74">
        <f t="shared" si="318"/>
        <v>116.81</v>
      </c>
      <c r="M4100" s="74">
        <f t="shared" si="319"/>
        <v>122.94</v>
      </c>
      <c r="N4100" s="74"/>
    </row>
    <row r="4101" spans="1:14" x14ac:dyDescent="0.25">
      <c r="A4101">
        <v>4086</v>
      </c>
      <c r="B4101" s="225">
        <v>35564</v>
      </c>
      <c r="C4101" s="74">
        <v>34.5</v>
      </c>
      <c r="D4101" s="74">
        <v>35.75</v>
      </c>
      <c r="E4101" s="74">
        <v>33.75</v>
      </c>
      <c r="F4101" s="74">
        <v>34.44</v>
      </c>
      <c r="G4101" s="75">
        <v>100200</v>
      </c>
      <c r="H4101" s="74">
        <v>120.53</v>
      </c>
      <c r="I4101" s="81">
        <f t="shared" si="315"/>
        <v>3.4997096399535428</v>
      </c>
      <c r="J4101" s="74">
        <f t="shared" si="316"/>
        <v>120.74</v>
      </c>
      <c r="K4101" s="74">
        <f t="shared" si="317"/>
        <v>125.11</v>
      </c>
      <c r="L4101" s="74">
        <f t="shared" si="318"/>
        <v>118.12</v>
      </c>
      <c r="M4101" s="74">
        <f t="shared" si="319"/>
        <v>120.53</v>
      </c>
      <c r="N4101" s="74"/>
    </row>
    <row r="4102" spans="1:14" x14ac:dyDescent="0.25">
      <c r="A4102">
        <v>4087</v>
      </c>
      <c r="B4102" s="225">
        <v>35563</v>
      </c>
      <c r="C4102" s="74">
        <v>34</v>
      </c>
      <c r="D4102" s="74">
        <v>35</v>
      </c>
      <c r="E4102" s="74">
        <v>33.75</v>
      </c>
      <c r="F4102" s="74">
        <v>34.619999999999997</v>
      </c>
      <c r="G4102" s="75">
        <v>131100</v>
      </c>
      <c r="H4102" s="74">
        <v>121.19</v>
      </c>
      <c r="I4102" s="81">
        <f t="shared" si="315"/>
        <v>3.5005777007510113</v>
      </c>
      <c r="J4102" s="74">
        <f t="shared" si="316"/>
        <v>119.02</v>
      </c>
      <c r="K4102" s="74">
        <f t="shared" si="317"/>
        <v>122.52</v>
      </c>
      <c r="L4102" s="74">
        <f t="shared" si="318"/>
        <v>118.14</v>
      </c>
      <c r="M4102" s="74">
        <f t="shared" si="319"/>
        <v>121.19</v>
      </c>
      <c r="N4102" s="74"/>
    </row>
    <row r="4103" spans="1:14" x14ac:dyDescent="0.25">
      <c r="A4103">
        <v>4088</v>
      </c>
      <c r="B4103" s="225">
        <v>35562</v>
      </c>
      <c r="C4103" s="74">
        <v>32.869999999999997</v>
      </c>
      <c r="D4103" s="74">
        <v>34.25</v>
      </c>
      <c r="E4103" s="74">
        <v>32.369999999999997</v>
      </c>
      <c r="F4103" s="74">
        <v>34</v>
      </c>
      <c r="G4103" s="75">
        <v>97000</v>
      </c>
      <c r="H4103" s="74">
        <v>119</v>
      </c>
      <c r="I4103" s="81">
        <f t="shared" si="315"/>
        <v>3.5</v>
      </c>
      <c r="J4103" s="74">
        <f t="shared" si="316"/>
        <v>115.05</v>
      </c>
      <c r="K4103" s="74">
        <f t="shared" si="317"/>
        <v>119.88</v>
      </c>
      <c r="L4103" s="74">
        <f t="shared" si="318"/>
        <v>113.3</v>
      </c>
      <c r="M4103" s="74">
        <f t="shared" si="319"/>
        <v>119</v>
      </c>
      <c r="N4103" s="74"/>
    </row>
    <row r="4104" spans="1:14" x14ac:dyDescent="0.25">
      <c r="A4104">
        <v>4089</v>
      </c>
      <c r="B4104" s="225">
        <v>35559</v>
      </c>
      <c r="C4104" s="74">
        <v>33.75</v>
      </c>
      <c r="D4104" s="74">
        <v>34.25</v>
      </c>
      <c r="E4104" s="74">
        <v>31.5</v>
      </c>
      <c r="F4104" s="74">
        <v>32.25</v>
      </c>
      <c r="G4104" s="75">
        <v>153800</v>
      </c>
      <c r="H4104" s="74">
        <v>112.87</v>
      </c>
      <c r="I4104" s="81">
        <f t="shared" si="315"/>
        <v>3.4998449612403104</v>
      </c>
      <c r="J4104" s="74">
        <f t="shared" si="316"/>
        <v>118.12</v>
      </c>
      <c r="K4104" s="74">
        <f t="shared" si="317"/>
        <v>119.87</v>
      </c>
      <c r="L4104" s="74">
        <f t="shared" si="318"/>
        <v>110.25</v>
      </c>
      <c r="M4104" s="74">
        <f t="shared" si="319"/>
        <v>112.87</v>
      </c>
      <c r="N4104" s="74"/>
    </row>
    <row r="4105" spans="1:14" x14ac:dyDescent="0.25">
      <c r="A4105">
        <v>4090</v>
      </c>
      <c r="B4105" s="225">
        <v>35558</v>
      </c>
      <c r="C4105" s="74">
        <v>33.119999999999997</v>
      </c>
      <c r="D4105" s="74">
        <v>36.25</v>
      </c>
      <c r="E4105" s="74">
        <v>32.25</v>
      </c>
      <c r="F4105" s="74">
        <v>32.869999999999997</v>
      </c>
      <c r="G4105" s="75">
        <v>176000</v>
      </c>
      <c r="H4105" s="74">
        <v>115.06</v>
      </c>
      <c r="I4105" s="81">
        <f t="shared" si="315"/>
        <v>3.5004563431700642</v>
      </c>
      <c r="J4105" s="74">
        <f t="shared" si="316"/>
        <v>115.94</v>
      </c>
      <c r="K4105" s="74">
        <f t="shared" si="317"/>
        <v>126.89</v>
      </c>
      <c r="L4105" s="74">
        <f t="shared" si="318"/>
        <v>112.89</v>
      </c>
      <c r="M4105" s="74">
        <f t="shared" si="319"/>
        <v>115.06</v>
      </c>
      <c r="N4105" s="74"/>
    </row>
    <row r="4106" spans="1:14" x14ac:dyDescent="0.25">
      <c r="A4106">
        <v>4091</v>
      </c>
      <c r="B4106" s="225">
        <v>35557</v>
      </c>
      <c r="C4106" s="74">
        <v>33.119999999999997</v>
      </c>
      <c r="D4106" s="74">
        <v>34.25</v>
      </c>
      <c r="E4106" s="74">
        <v>31.5</v>
      </c>
      <c r="F4106" s="74">
        <v>33.25</v>
      </c>
      <c r="G4106" s="75">
        <v>166400</v>
      </c>
      <c r="H4106" s="74">
        <v>116.37</v>
      </c>
      <c r="I4106" s="81">
        <f t="shared" si="315"/>
        <v>3.4998496240601504</v>
      </c>
      <c r="J4106" s="74">
        <f t="shared" si="316"/>
        <v>115.92</v>
      </c>
      <c r="K4106" s="74">
        <f t="shared" si="317"/>
        <v>119.87</v>
      </c>
      <c r="L4106" s="74">
        <f t="shared" si="318"/>
        <v>110.25</v>
      </c>
      <c r="M4106" s="74">
        <f t="shared" si="319"/>
        <v>116.37</v>
      </c>
      <c r="N4106" s="74"/>
    </row>
    <row r="4107" spans="1:14" x14ac:dyDescent="0.25">
      <c r="A4107">
        <v>4092</v>
      </c>
      <c r="B4107" s="225">
        <v>35556</v>
      </c>
      <c r="C4107" s="74">
        <v>29.5</v>
      </c>
      <c r="D4107" s="74">
        <v>34.619999999999997</v>
      </c>
      <c r="E4107" s="74">
        <v>28.5</v>
      </c>
      <c r="F4107" s="74">
        <v>33</v>
      </c>
      <c r="G4107" s="75">
        <v>457800</v>
      </c>
      <c r="H4107" s="74">
        <v>115.5</v>
      </c>
      <c r="I4107" s="81">
        <f t="shared" si="315"/>
        <v>3.5</v>
      </c>
      <c r="J4107" s="74">
        <f t="shared" si="316"/>
        <v>103.25</v>
      </c>
      <c r="K4107" s="74">
        <f t="shared" si="317"/>
        <v>121.17</v>
      </c>
      <c r="L4107" s="74">
        <f t="shared" si="318"/>
        <v>99.75</v>
      </c>
      <c r="M4107" s="74">
        <f t="shared" si="319"/>
        <v>115.5</v>
      </c>
      <c r="N4107" s="74"/>
    </row>
    <row r="4108" spans="1:14" x14ac:dyDescent="0.25">
      <c r="A4108">
        <v>4093</v>
      </c>
      <c r="B4108" s="225">
        <v>35555</v>
      </c>
      <c r="C4108" s="74">
        <v>30.75</v>
      </c>
      <c r="D4108" s="74">
        <v>31.75</v>
      </c>
      <c r="E4108" s="74">
        <v>28.75</v>
      </c>
      <c r="F4108" s="74">
        <v>29.37</v>
      </c>
      <c r="G4108" s="75">
        <v>241200</v>
      </c>
      <c r="H4108" s="74">
        <v>102.81</v>
      </c>
      <c r="I4108" s="81">
        <f t="shared" si="315"/>
        <v>3.5005107252298262</v>
      </c>
      <c r="J4108" s="74">
        <f t="shared" si="316"/>
        <v>107.64</v>
      </c>
      <c r="K4108" s="74">
        <f t="shared" si="317"/>
        <v>111.14</v>
      </c>
      <c r="L4108" s="74">
        <f t="shared" si="318"/>
        <v>100.64</v>
      </c>
      <c r="M4108" s="74">
        <f t="shared" si="319"/>
        <v>102.81</v>
      </c>
      <c r="N4108" s="74"/>
    </row>
    <row r="4109" spans="1:14" x14ac:dyDescent="0.25">
      <c r="A4109">
        <v>4094</v>
      </c>
      <c r="B4109" s="225">
        <v>35552</v>
      </c>
      <c r="C4109" s="74">
        <v>29.75</v>
      </c>
      <c r="D4109" s="74">
        <v>30.5</v>
      </c>
      <c r="E4109" s="74">
        <v>28.75</v>
      </c>
      <c r="F4109" s="74">
        <v>30.25</v>
      </c>
      <c r="G4109" s="75">
        <v>136600</v>
      </c>
      <c r="H4109" s="74">
        <v>105.87</v>
      </c>
      <c r="I4109" s="81">
        <f t="shared" si="315"/>
        <v>3.4998347107438019</v>
      </c>
      <c r="J4109" s="74">
        <f t="shared" si="316"/>
        <v>104.12</v>
      </c>
      <c r="K4109" s="74">
        <f t="shared" si="317"/>
        <v>106.74</v>
      </c>
      <c r="L4109" s="74">
        <f t="shared" si="318"/>
        <v>100.62</v>
      </c>
      <c r="M4109" s="74">
        <f t="shared" si="319"/>
        <v>105.87</v>
      </c>
      <c r="N4109" s="74"/>
    </row>
    <row r="4110" spans="1:14" x14ac:dyDescent="0.25">
      <c r="A4110">
        <v>4095</v>
      </c>
      <c r="B4110" s="225">
        <v>35551</v>
      </c>
      <c r="C4110" s="74">
        <v>31.28</v>
      </c>
      <c r="D4110" s="74">
        <v>32.369999999999997</v>
      </c>
      <c r="E4110" s="74">
        <v>28.62</v>
      </c>
      <c r="F4110" s="74">
        <v>29</v>
      </c>
      <c r="G4110" s="75">
        <v>309300</v>
      </c>
      <c r="H4110" s="74">
        <v>101.5</v>
      </c>
      <c r="I4110" s="81">
        <f t="shared" si="315"/>
        <v>3.5</v>
      </c>
      <c r="J4110" s="74">
        <f t="shared" si="316"/>
        <v>109.48</v>
      </c>
      <c r="K4110" s="74">
        <f t="shared" si="317"/>
        <v>113.3</v>
      </c>
      <c r="L4110" s="74">
        <f t="shared" si="318"/>
        <v>100.17</v>
      </c>
      <c r="M4110" s="74">
        <f t="shared" si="319"/>
        <v>101.5</v>
      </c>
      <c r="N4110" s="74"/>
    </row>
    <row r="4111" spans="1:14" x14ac:dyDescent="0.25">
      <c r="A4111">
        <v>4096</v>
      </c>
      <c r="B4111" s="225">
        <v>35550</v>
      </c>
      <c r="C4111" s="74">
        <v>25.25</v>
      </c>
      <c r="D4111" s="74">
        <v>31.5</v>
      </c>
      <c r="E4111" s="74">
        <v>24.87</v>
      </c>
      <c r="F4111" s="74">
        <v>31.25</v>
      </c>
      <c r="G4111" s="75">
        <v>441000</v>
      </c>
      <c r="H4111" s="74">
        <v>109.37</v>
      </c>
      <c r="I4111" s="81">
        <f t="shared" si="315"/>
        <v>3.4998400000000003</v>
      </c>
      <c r="J4111" s="74">
        <f t="shared" si="316"/>
        <v>88.37</v>
      </c>
      <c r="K4111" s="74">
        <f t="shared" si="317"/>
        <v>110.24</v>
      </c>
      <c r="L4111" s="74">
        <f t="shared" si="318"/>
        <v>87.04</v>
      </c>
      <c r="M4111" s="74">
        <f t="shared" si="319"/>
        <v>109.37</v>
      </c>
      <c r="N4111" s="74"/>
    </row>
    <row r="4112" spans="1:14" x14ac:dyDescent="0.25">
      <c r="A4112">
        <v>4097</v>
      </c>
      <c r="B4112" s="225">
        <v>35549</v>
      </c>
      <c r="C4112" s="74">
        <v>26.25</v>
      </c>
      <c r="D4112" s="74">
        <v>26.25</v>
      </c>
      <c r="E4112" s="74">
        <v>24.25</v>
      </c>
      <c r="F4112" s="74">
        <v>25</v>
      </c>
      <c r="G4112" s="75">
        <v>273000</v>
      </c>
      <c r="H4112" s="74">
        <v>87.5</v>
      </c>
      <c r="I4112" s="81">
        <f t="shared" si="315"/>
        <v>3.5</v>
      </c>
      <c r="J4112" s="74">
        <f t="shared" si="316"/>
        <v>91.88</v>
      </c>
      <c r="K4112" s="74">
        <f t="shared" si="317"/>
        <v>91.88</v>
      </c>
      <c r="L4112" s="74">
        <f t="shared" si="318"/>
        <v>84.88</v>
      </c>
      <c r="M4112" s="74">
        <f t="shared" si="319"/>
        <v>87.5</v>
      </c>
      <c r="N4112" s="74"/>
    </row>
    <row r="4113" spans="1:14" x14ac:dyDescent="0.25">
      <c r="A4113">
        <v>4098</v>
      </c>
      <c r="B4113" s="225">
        <v>35548</v>
      </c>
      <c r="C4113" s="74">
        <v>23.5</v>
      </c>
      <c r="D4113" s="74">
        <v>25.87</v>
      </c>
      <c r="E4113" s="74">
        <v>23.5</v>
      </c>
      <c r="F4113" s="74">
        <v>25</v>
      </c>
      <c r="G4113" s="75">
        <v>59200</v>
      </c>
      <c r="H4113" s="74">
        <v>87.5</v>
      </c>
      <c r="I4113" s="81">
        <f t="shared" ref="I4113:I4167" si="320">H4113/F4113</f>
        <v>3.5</v>
      </c>
      <c r="J4113" s="74">
        <f t="shared" ref="J4113:J4167" si="321">ROUND($I4113*C4113,2)</f>
        <v>82.25</v>
      </c>
      <c r="K4113" s="74">
        <f t="shared" ref="K4113:K4167" si="322">ROUND($I4113*D4113,2)</f>
        <v>90.55</v>
      </c>
      <c r="L4113" s="74">
        <f t="shared" ref="L4113:L4167" si="323">ROUND($I4113*E4113,2)</f>
        <v>82.25</v>
      </c>
      <c r="M4113" s="74">
        <f t="shared" ref="M4113:M4167" si="324">ROUND($I4113*F4113,2)</f>
        <v>87.5</v>
      </c>
      <c r="N4113" s="74"/>
    </row>
    <row r="4114" spans="1:14" x14ac:dyDescent="0.25">
      <c r="A4114">
        <v>4099</v>
      </c>
      <c r="B4114" s="225">
        <v>35545</v>
      </c>
      <c r="C4114" s="74">
        <v>23.5</v>
      </c>
      <c r="D4114" s="74">
        <v>24.5</v>
      </c>
      <c r="E4114" s="74">
        <v>23</v>
      </c>
      <c r="F4114" s="74">
        <v>23.87</v>
      </c>
      <c r="G4114" s="75">
        <v>71100</v>
      </c>
      <c r="H4114" s="74">
        <v>83.56</v>
      </c>
      <c r="I4114" s="81">
        <f t="shared" si="320"/>
        <v>3.5006284038542104</v>
      </c>
      <c r="J4114" s="74">
        <f t="shared" si="321"/>
        <v>82.26</v>
      </c>
      <c r="K4114" s="74">
        <f t="shared" si="322"/>
        <v>85.77</v>
      </c>
      <c r="L4114" s="74">
        <f t="shared" si="323"/>
        <v>80.510000000000005</v>
      </c>
      <c r="M4114" s="74">
        <f t="shared" si="324"/>
        <v>83.56</v>
      </c>
      <c r="N4114" s="74"/>
    </row>
    <row r="4115" spans="1:14" x14ac:dyDescent="0.25">
      <c r="A4115">
        <v>4100</v>
      </c>
      <c r="B4115" s="225">
        <v>35544</v>
      </c>
      <c r="C4115" s="74">
        <v>22.37</v>
      </c>
      <c r="D4115" s="74">
        <v>24.37</v>
      </c>
      <c r="E4115" s="74">
        <v>22.37</v>
      </c>
      <c r="F4115" s="74">
        <v>23.31</v>
      </c>
      <c r="G4115" s="75">
        <v>226200</v>
      </c>
      <c r="H4115" s="74">
        <v>81.59</v>
      </c>
      <c r="I4115" s="81">
        <f t="shared" si="320"/>
        <v>3.5002145002145006</v>
      </c>
      <c r="J4115" s="74">
        <f t="shared" si="321"/>
        <v>78.3</v>
      </c>
      <c r="K4115" s="74">
        <f t="shared" si="322"/>
        <v>85.3</v>
      </c>
      <c r="L4115" s="74">
        <f t="shared" si="323"/>
        <v>78.3</v>
      </c>
      <c r="M4115" s="74">
        <f t="shared" si="324"/>
        <v>81.59</v>
      </c>
      <c r="N4115" s="74"/>
    </row>
    <row r="4116" spans="1:14" x14ac:dyDescent="0.25">
      <c r="A4116">
        <v>4101</v>
      </c>
      <c r="B4116" s="225">
        <v>35543</v>
      </c>
      <c r="C4116" s="74">
        <v>24.25</v>
      </c>
      <c r="D4116" s="74">
        <v>24.25</v>
      </c>
      <c r="E4116" s="74">
        <v>22.25</v>
      </c>
      <c r="F4116" s="74">
        <v>22.5</v>
      </c>
      <c r="G4116" s="75">
        <v>145600</v>
      </c>
      <c r="H4116" s="74">
        <v>78.75</v>
      </c>
      <c r="I4116" s="81">
        <f t="shared" si="320"/>
        <v>3.5</v>
      </c>
      <c r="J4116" s="74">
        <f t="shared" si="321"/>
        <v>84.88</v>
      </c>
      <c r="K4116" s="74">
        <f t="shared" si="322"/>
        <v>84.88</v>
      </c>
      <c r="L4116" s="74">
        <f t="shared" si="323"/>
        <v>77.88</v>
      </c>
      <c r="M4116" s="74">
        <f t="shared" si="324"/>
        <v>78.75</v>
      </c>
      <c r="N4116" s="74"/>
    </row>
    <row r="4117" spans="1:14" x14ac:dyDescent="0.25">
      <c r="A4117">
        <v>4102</v>
      </c>
      <c r="B4117" s="225">
        <v>35542</v>
      </c>
      <c r="C4117" s="74">
        <v>25</v>
      </c>
      <c r="D4117" s="74">
        <v>26.25</v>
      </c>
      <c r="E4117" s="74">
        <v>22.75</v>
      </c>
      <c r="F4117" s="74">
        <v>23.87</v>
      </c>
      <c r="G4117" s="75">
        <v>207600</v>
      </c>
      <c r="H4117" s="74">
        <v>83.56</v>
      </c>
      <c r="I4117" s="81">
        <f t="shared" si="320"/>
        <v>3.5006284038542104</v>
      </c>
      <c r="J4117" s="74">
        <f t="shared" si="321"/>
        <v>87.52</v>
      </c>
      <c r="K4117" s="74">
        <f t="shared" si="322"/>
        <v>91.89</v>
      </c>
      <c r="L4117" s="74">
        <f t="shared" si="323"/>
        <v>79.64</v>
      </c>
      <c r="M4117" s="74">
        <f t="shared" si="324"/>
        <v>83.56</v>
      </c>
      <c r="N4117" s="74"/>
    </row>
    <row r="4118" spans="1:14" x14ac:dyDescent="0.25">
      <c r="A4118">
        <v>4103</v>
      </c>
      <c r="B4118" s="225">
        <v>35541</v>
      </c>
      <c r="C4118" s="74">
        <v>26.12</v>
      </c>
      <c r="D4118" s="74">
        <v>27.25</v>
      </c>
      <c r="E4118" s="74">
        <v>24.62</v>
      </c>
      <c r="F4118" s="74">
        <v>25</v>
      </c>
      <c r="G4118" s="75">
        <v>89300</v>
      </c>
      <c r="H4118" s="74">
        <v>87.5</v>
      </c>
      <c r="I4118" s="81">
        <f t="shared" si="320"/>
        <v>3.5</v>
      </c>
      <c r="J4118" s="74">
        <f t="shared" si="321"/>
        <v>91.42</v>
      </c>
      <c r="K4118" s="74">
        <f t="shared" si="322"/>
        <v>95.38</v>
      </c>
      <c r="L4118" s="74">
        <f t="shared" si="323"/>
        <v>86.17</v>
      </c>
      <c r="M4118" s="74">
        <f t="shared" si="324"/>
        <v>87.5</v>
      </c>
      <c r="N4118" s="74"/>
    </row>
    <row r="4119" spans="1:14" x14ac:dyDescent="0.25">
      <c r="A4119">
        <v>4104</v>
      </c>
      <c r="B4119" s="225">
        <v>35538</v>
      </c>
      <c r="C4119" s="74">
        <v>24.62</v>
      </c>
      <c r="D4119" s="74">
        <v>26.5</v>
      </c>
      <c r="E4119" s="74">
        <v>24.5</v>
      </c>
      <c r="F4119" s="74">
        <v>25.69</v>
      </c>
      <c r="G4119" s="75">
        <v>100700</v>
      </c>
      <c r="H4119" s="74">
        <v>89.9</v>
      </c>
      <c r="I4119" s="81">
        <f t="shared" si="320"/>
        <v>3.4994161152199301</v>
      </c>
      <c r="J4119" s="74">
        <f t="shared" si="321"/>
        <v>86.16</v>
      </c>
      <c r="K4119" s="74">
        <f t="shared" si="322"/>
        <v>92.73</v>
      </c>
      <c r="L4119" s="74">
        <f t="shared" si="323"/>
        <v>85.74</v>
      </c>
      <c r="M4119" s="74">
        <f t="shared" si="324"/>
        <v>89.9</v>
      </c>
      <c r="N4119" s="74"/>
    </row>
    <row r="4120" spans="1:14" x14ac:dyDescent="0.25">
      <c r="A4120">
        <v>4105</v>
      </c>
      <c r="B4120" s="225">
        <v>35537</v>
      </c>
      <c r="C4120" s="74">
        <v>25</v>
      </c>
      <c r="D4120" s="74">
        <v>26.62</v>
      </c>
      <c r="E4120" s="74">
        <v>23.87</v>
      </c>
      <c r="F4120" s="74">
        <v>24.37</v>
      </c>
      <c r="G4120" s="75">
        <v>237600</v>
      </c>
      <c r="H4120" s="74">
        <v>85.31</v>
      </c>
      <c r="I4120" s="81">
        <f t="shared" si="320"/>
        <v>3.5006155108740256</v>
      </c>
      <c r="J4120" s="74">
        <f t="shared" si="321"/>
        <v>87.52</v>
      </c>
      <c r="K4120" s="74">
        <f t="shared" si="322"/>
        <v>93.19</v>
      </c>
      <c r="L4120" s="74">
        <f t="shared" si="323"/>
        <v>83.56</v>
      </c>
      <c r="M4120" s="74">
        <f t="shared" si="324"/>
        <v>85.31</v>
      </c>
      <c r="N4120" s="74"/>
    </row>
    <row r="4121" spans="1:14" x14ac:dyDescent="0.25">
      <c r="A4121">
        <v>4106</v>
      </c>
      <c r="B4121" s="225">
        <v>35536</v>
      </c>
      <c r="C4121" s="74">
        <v>28.25</v>
      </c>
      <c r="D4121" s="74">
        <v>28.25</v>
      </c>
      <c r="E4121" s="74">
        <v>24.75</v>
      </c>
      <c r="F4121" s="74">
        <v>25</v>
      </c>
      <c r="G4121" s="75">
        <v>245500</v>
      </c>
      <c r="H4121" s="74">
        <v>87.5</v>
      </c>
      <c r="I4121" s="81">
        <f t="shared" si="320"/>
        <v>3.5</v>
      </c>
      <c r="J4121" s="74">
        <f t="shared" si="321"/>
        <v>98.88</v>
      </c>
      <c r="K4121" s="74">
        <f t="shared" si="322"/>
        <v>98.88</v>
      </c>
      <c r="L4121" s="74">
        <f t="shared" si="323"/>
        <v>86.63</v>
      </c>
      <c r="M4121" s="74">
        <f t="shared" si="324"/>
        <v>87.5</v>
      </c>
      <c r="N4121" s="74"/>
    </row>
    <row r="4122" spans="1:14" x14ac:dyDescent="0.25">
      <c r="A4122">
        <v>4107</v>
      </c>
      <c r="B4122" s="225">
        <v>35535</v>
      </c>
      <c r="C4122" s="74">
        <v>29.75</v>
      </c>
      <c r="D4122" s="74">
        <v>31.5</v>
      </c>
      <c r="E4122" s="74">
        <v>27.75</v>
      </c>
      <c r="F4122" s="74">
        <v>27.87</v>
      </c>
      <c r="G4122" s="75">
        <v>225000</v>
      </c>
      <c r="H4122" s="74">
        <v>97.56</v>
      </c>
      <c r="I4122" s="81">
        <f t="shared" si="320"/>
        <v>3.5005382131324003</v>
      </c>
      <c r="J4122" s="74">
        <f t="shared" si="321"/>
        <v>104.14</v>
      </c>
      <c r="K4122" s="74">
        <f t="shared" si="322"/>
        <v>110.27</v>
      </c>
      <c r="L4122" s="74">
        <f t="shared" si="323"/>
        <v>97.14</v>
      </c>
      <c r="M4122" s="74">
        <f t="shared" si="324"/>
        <v>97.56</v>
      </c>
      <c r="N4122" s="74"/>
    </row>
    <row r="4123" spans="1:14" x14ac:dyDescent="0.25">
      <c r="A4123">
        <v>4108</v>
      </c>
      <c r="B4123" s="225">
        <v>35534</v>
      </c>
      <c r="C4123" s="74">
        <v>30</v>
      </c>
      <c r="D4123" s="74">
        <v>30</v>
      </c>
      <c r="E4123" s="74">
        <v>28.5</v>
      </c>
      <c r="F4123" s="74">
        <v>28.94</v>
      </c>
      <c r="G4123" s="75">
        <v>172200</v>
      </c>
      <c r="H4123" s="74">
        <v>101.28</v>
      </c>
      <c r="I4123" s="81">
        <f t="shared" si="320"/>
        <v>3.4996544574982722</v>
      </c>
      <c r="J4123" s="74">
        <f t="shared" si="321"/>
        <v>104.99</v>
      </c>
      <c r="K4123" s="74">
        <f t="shared" si="322"/>
        <v>104.99</v>
      </c>
      <c r="L4123" s="74">
        <f t="shared" si="323"/>
        <v>99.74</v>
      </c>
      <c r="M4123" s="74">
        <f t="shared" si="324"/>
        <v>101.28</v>
      </c>
      <c r="N4123" s="74"/>
    </row>
    <row r="4124" spans="1:14" x14ac:dyDescent="0.25">
      <c r="A4124">
        <v>4109</v>
      </c>
      <c r="B4124" s="225">
        <v>35531</v>
      </c>
      <c r="C4124" s="74">
        <v>32.5</v>
      </c>
      <c r="D4124" s="74">
        <v>32.5</v>
      </c>
      <c r="E4124" s="74">
        <v>29.75</v>
      </c>
      <c r="F4124" s="74">
        <v>30</v>
      </c>
      <c r="G4124" s="75">
        <v>179100</v>
      </c>
      <c r="H4124" s="74">
        <v>105</v>
      </c>
      <c r="I4124" s="81">
        <f t="shared" si="320"/>
        <v>3.5</v>
      </c>
      <c r="J4124" s="74">
        <f t="shared" si="321"/>
        <v>113.75</v>
      </c>
      <c r="K4124" s="74">
        <f t="shared" si="322"/>
        <v>113.75</v>
      </c>
      <c r="L4124" s="74">
        <f t="shared" si="323"/>
        <v>104.13</v>
      </c>
      <c r="M4124" s="74">
        <f t="shared" si="324"/>
        <v>105</v>
      </c>
      <c r="N4124" s="74"/>
    </row>
    <row r="4125" spans="1:14" x14ac:dyDescent="0.25">
      <c r="A4125">
        <v>4110</v>
      </c>
      <c r="B4125" s="225">
        <v>35530</v>
      </c>
      <c r="C4125" s="74">
        <v>35.119999999999997</v>
      </c>
      <c r="D4125" s="74">
        <v>35.5</v>
      </c>
      <c r="E4125" s="74">
        <v>33</v>
      </c>
      <c r="F4125" s="74">
        <v>33.25</v>
      </c>
      <c r="G4125" s="75">
        <v>54200</v>
      </c>
      <c r="H4125" s="74">
        <v>116.37</v>
      </c>
      <c r="I4125" s="81">
        <f t="shared" si="320"/>
        <v>3.4998496240601504</v>
      </c>
      <c r="J4125" s="74">
        <f t="shared" si="321"/>
        <v>122.91</v>
      </c>
      <c r="K4125" s="74">
        <f t="shared" si="322"/>
        <v>124.24</v>
      </c>
      <c r="L4125" s="74">
        <f t="shared" si="323"/>
        <v>115.5</v>
      </c>
      <c r="M4125" s="74">
        <f t="shared" si="324"/>
        <v>116.37</v>
      </c>
      <c r="N4125" s="74"/>
    </row>
    <row r="4126" spans="1:14" x14ac:dyDescent="0.25">
      <c r="A4126">
        <v>4111</v>
      </c>
      <c r="B4126" s="225">
        <v>35529</v>
      </c>
      <c r="C4126" s="74">
        <v>34.75</v>
      </c>
      <c r="D4126" s="74">
        <v>36.25</v>
      </c>
      <c r="E4126" s="74">
        <v>34.5</v>
      </c>
      <c r="F4126" s="74">
        <v>35.31</v>
      </c>
      <c r="G4126" s="75">
        <v>120700</v>
      </c>
      <c r="H4126" s="74">
        <v>123.59</v>
      </c>
      <c r="I4126" s="81">
        <f t="shared" si="320"/>
        <v>3.5001416029453409</v>
      </c>
      <c r="J4126" s="74">
        <f t="shared" si="321"/>
        <v>121.63</v>
      </c>
      <c r="K4126" s="74">
        <f t="shared" si="322"/>
        <v>126.88</v>
      </c>
      <c r="L4126" s="74">
        <f t="shared" si="323"/>
        <v>120.75</v>
      </c>
      <c r="M4126" s="74">
        <f t="shared" si="324"/>
        <v>123.59</v>
      </c>
      <c r="N4126" s="74"/>
    </row>
    <row r="4127" spans="1:14" x14ac:dyDescent="0.25">
      <c r="A4127">
        <v>4112</v>
      </c>
      <c r="B4127" s="225">
        <v>35528</v>
      </c>
      <c r="C4127" s="74">
        <v>35.25</v>
      </c>
      <c r="D4127" s="74">
        <v>35.75</v>
      </c>
      <c r="E4127" s="74">
        <v>32.75</v>
      </c>
      <c r="F4127" s="74">
        <v>33.869999999999997</v>
      </c>
      <c r="G4127" s="75">
        <v>83300</v>
      </c>
      <c r="H4127" s="74">
        <v>118.56</v>
      </c>
      <c r="I4127" s="81">
        <f t="shared" si="320"/>
        <v>3.5004428697962804</v>
      </c>
      <c r="J4127" s="74">
        <f t="shared" si="321"/>
        <v>123.39</v>
      </c>
      <c r="K4127" s="74">
        <f t="shared" si="322"/>
        <v>125.14</v>
      </c>
      <c r="L4127" s="74">
        <f t="shared" si="323"/>
        <v>114.64</v>
      </c>
      <c r="M4127" s="74">
        <f t="shared" si="324"/>
        <v>118.56</v>
      </c>
      <c r="N4127" s="74"/>
    </row>
    <row r="4128" spans="1:14" x14ac:dyDescent="0.25">
      <c r="A4128">
        <v>4113</v>
      </c>
      <c r="B4128" s="225">
        <v>35527</v>
      </c>
      <c r="C4128" s="74">
        <v>37</v>
      </c>
      <c r="D4128" s="74">
        <v>38.5</v>
      </c>
      <c r="E4128" s="74">
        <v>35.5</v>
      </c>
      <c r="F4128" s="74">
        <v>35.619999999999997</v>
      </c>
      <c r="G4128" s="75">
        <v>120600</v>
      </c>
      <c r="H4128" s="74">
        <v>124.69</v>
      </c>
      <c r="I4128" s="81">
        <f t="shared" si="320"/>
        <v>3.5005614823133073</v>
      </c>
      <c r="J4128" s="74">
        <f t="shared" si="321"/>
        <v>129.52000000000001</v>
      </c>
      <c r="K4128" s="74">
        <f t="shared" si="322"/>
        <v>134.77000000000001</v>
      </c>
      <c r="L4128" s="74">
        <f t="shared" si="323"/>
        <v>124.27</v>
      </c>
      <c r="M4128" s="74">
        <f t="shared" si="324"/>
        <v>124.69</v>
      </c>
      <c r="N4128" s="74"/>
    </row>
    <row r="4129" spans="1:14" x14ac:dyDescent="0.25">
      <c r="A4129">
        <v>4114</v>
      </c>
      <c r="B4129" s="225">
        <v>35524</v>
      </c>
      <c r="C4129" s="74">
        <v>32.369999999999997</v>
      </c>
      <c r="D4129" s="74">
        <v>37</v>
      </c>
      <c r="E4129" s="74">
        <v>32.119999999999997</v>
      </c>
      <c r="F4129" s="74">
        <v>36.619999999999997</v>
      </c>
      <c r="G4129" s="75">
        <v>200500</v>
      </c>
      <c r="H4129" s="74">
        <v>128.19</v>
      </c>
      <c r="I4129" s="81">
        <f t="shared" si="320"/>
        <v>3.500546149645003</v>
      </c>
      <c r="J4129" s="74">
        <f t="shared" si="321"/>
        <v>113.31</v>
      </c>
      <c r="K4129" s="74">
        <f t="shared" si="322"/>
        <v>129.52000000000001</v>
      </c>
      <c r="L4129" s="74">
        <f t="shared" si="323"/>
        <v>112.44</v>
      </c>
      <c r="M4129" s="74">
        <f t="shared" si="324"/>
        <v>128.19</v>
      </c>
      <c r="N4129" s="74"/>
    </row>
    <row r="4130" spans="1:14" x14ac:dyDescent="0.25">
      <c r="A4130">
        <v>4115</v>
      </c>
      <c r="B4130" s="225">
        <v>35523</v>
      </c>
      <c r="C4130" s="74">
        <v>31.37</v>
      </c>
      <c r="D4130" s="74">
        <v>33.5</v>
      </c>
      <c r="E4130" s="74">
        <v>31</v>
      </c>
      <c r="F4130" s="74">
        <v>32.25</v>
      </c>
      <c r="G4130" s="75">
        <v>122400</v>
      </c>
      <c r="H4130" s="74">
        <v>112.87</v>
      </c>
      <c r="I4130" s="81">
        <f t="shared" si="320"/>
        <v>3.4998449612403104</v>
      </c>
      <c r="J4130" s="74">
        <f t="shared" si="321"/>
        <v>109.79</v>
      </c>
      <c r="K4130" s="74">
        <f t="shared" si="322"/>
        <v>117.24</v>
      </c>
      <c r="L4130" s="74">
        <f t="shared" si="323"/>
        <v>108.5</v>
      </c>
      <c r="M4130" s="74">
        <f t="shared" si="324"/>
        <v>112.87</v>
      </c>
      <c r="N4130" s="74"/>
    </row>
    <row r="4131" spans="1:14" x14ac:dyDescent="0.25">
      <c r="A4131">
        <v>4116</v>
      </c>
      <c r="B4131" s="225">
        <v>35522</v>
      </c>
      <c r="C4131" s="74">
        <v>31.5</v>
      </c>
      <c r="D4131" s="74">
        <v>32</v>
      </c>
      <c r="E4131" s="74">
        <v>30.87</v>
      </c>
      <c r="F4131" s="74">
        <v>31.25</v>
      </c>
      <c r="G4131" s="75">
        <v>118700</v>
      </c>
      <c r="H4131" s="74">
        <v>109.37</v>
      </c>
      <c r="I4131" s="81">
        <f t="shared" si="320"/>
        <v>3.4998400000000003</v>
      </c>
      <c r="J4131" s="74">
        <f t="shared" si="321"/>
        <v>110.24</v>
      </c>
      <c r="K4131" s="74">
        <f t="shared" si="322"/>
        <v>111.99</v>
      </c>
      <c r="L4131" s="74">
        <f t="shared" si="323"/>
        <v>108.04</v>
      </c>
      <c r="M4131" s="74">
        <f t="shared" si="324"/>
        <v>109.37</v>
      </c>
      <c r="N4131" s="74"/>
    </row>
    <row r="4132" spans="1:14" x14ac:dyDescent="0.25">
      <c r="A4132">
        <v>4117</v>
      </c>
      <c r="B4132" s="225">
        <v>35521</v>
      </c>
      <c r="C4132" s="74">
        <v>28</v>
      </c>
      <c r="D4132" s="74">
        <v>30</v>
      </c>
      <c r="E4132" s="74">
        <v>28</v>
      </c>
      <c r="F4132" s="74">
        <v>29.75</v>
      </c>
      <c r="G4132" s="75">
        <v>57300</v>
      </c>
      <c r="H4132" s="74">
        <v>104.12</v>
      </c>
      <c r="I4132" s="81">
        <f t="shared" si="320"/>
        <v>3.4998319327731093</v>
      </c>
      <c r="J4132" s="74">
        <f t="shared" si="321"/>
        <v>98</v>
      </c>
      <c r="K4132" s="74">
        <f t="shared" si="322"/>
        <v>104.99</v>
      </c>
      <c r="L4132" s="74">
        <f t="shared" si="323"/>
        <v>98</v>
      </c>
      <c r="M4132" s="74">
        <f t="shared" si="324"/>
        <v>104.12</v>
      </c>
      <c r="N4132" s="74"/>
    </row>
    <row r="4133" spans="1:14" x14ac:dyDescent="0.25">
      <c r="A4133">
        <v>4118</v>
      </c>
      <c r="B4133" s="225">
        <v>35520</v>
      </c>
      <c r="C4133" s="74">
        <v>29.25</v>
      </c>
      <c r="D4133" s="74">
        <v>29.25</v>
      </c>
      <c r="E4133" s="74">
        <v>28.19</v>
      </c>
      <c r="F4133" s="74">
        <v>28.44</v>
      </c>
      <c r="G4133" s="75">
        <v>144000</v>
      </c>
      <c r="H4133" s="74">
        <v>99.53</v>
      </c>
      <c r="I4133" s="81">
        <f t="shared" si="320"/>
        <v>3.4996483825597751</v>
      </c>
      <c r="J4133" s="74">
        <f t="shared" si="321"/>
        <v>102.36</v>
      </c>
      <c r="K4133" s="74">
        <f t="shared" si="322"/>
        <v>102.36</v>
      </c>
      <c r="L4133" s="74">
        <f t="shared" si="323"/>
        <v>98.66</v>
      </c>
      <c r="M4133" s="74">
        <f t="shared" si="324"/>
        <v>99.53</v>
      </c>
      <c r="N4133" s="74"/>
    </row>
    <row r="4134" spans="1:14" x14ac:dyDescent="0.25">
      <c r="A4134">
        <v>4119</v>
      </c>
      <c r="B4134" s="225">
        <v>35516</v>
      </c>
      <c r="C4134" s="74">
        <v>31.5</v>
      </c>
      <c r="D4134" s="74">
        <v>31.5</v>
      </c>
      <c r="E4134" s="74">
        <v>28.75</v>
      </c>
      <c r="F4134" s="74">
        <v>29.06</v>
      </c>
      <c r="G4134" s="75">
        <v>106200</v>
      </c>
      <c r="H4134" s="74">
        <v>101.72</v>
      </c>
      <c r="I4134" s="81">
        <f t="shared" si="320"/>
        <v>3.5003441156228492</v>
      </c>
      <c r="J4134" s="74">
        <f t="shared" si="321"/>
        <v>110.26</v>
      </c>
      <c r="K4134" s="74">
        <f t="shared" si="322"/>
        <v>110.26</v>
      </c>
      <c r="L4134" s="74">
        <f t="shared" si="323"/>
        <v>100.63</v>
      </c>
      <c r="M4134" s="74">
        <f t="shared" si="324"/>
        <v>101.72</v>
      </c>
      <c r="N4134" s="74"/>
    </row>
    <row r="4135" spans="1:14" x14ac:dyDescent="0.25">
      <c r="A4135">
        <v>4120</v>
      </c>
      <c r="B4135" s="225">
        <v>35515</v>
      </c>
      <c r="C4135" s="74">
        <v>30.75</v>
      </c>
      <c r="D4135" s="74">
        <v>33.119999999999997</v>
      </c>
      <c r="E4135" s="74">
        <v>30.75</v>
      </c>
      <c r="F4135" s="74">
        <v>31.06</v>
      </c>
      <c r="G4135" s="75">
        <v>134400</v>
      </c>
      <c r="H4135" s="74">
        <v>108.72</v>
      </c>
      <c r="I4135" s="81">
        <f t="shared" si="320"/>
        <v>3.50032195750161</v>
      </c>
      <c r="J4135" s="74">
        <f t="shared" si="321"/>
        <v>107.63</v>
      </c>
      <c r="K4135" s="74">
        <f t="shared" si="322"/>
        <v>115.93</v>
      </c>
      <c r="L4135" s="74">
        <f t="shared" si="323"/>
        <v>107.63</v>
      </c>
      <c r="M4135" s="74">
        <f t="shared" si="324"/>
        <v>108.72</v>
      </c>
      <c r="N4135" s="74"/>
    </row>
    <row r="4136" spans="1:14" x14ac:dyDescent="0.25">
      <c r="A4136">
        <v>4121</v>
      </c>
      <c r="B4136" s="225">
        <v>35514</v>
      </c>
      <c r="C4136" s="74">
        <v>31.75</v>
      </c>
      <c r="D4136" s="74">
        <v>32.25</v>
      </c>
      <c r="E4136" s="74">
        <v>30</v>
      </c>
      <c r="F4136" s="74">
        <v>30.75</v>
      </c>
      <c r="G4136" s="75">
        <v>158300</v>
      </c>
      <c r="H4136" s="74">
        <v>107.62</v>
      </c>
      <c r="I4136" s="81">
        <f t="shared" si="320"/>
        <v>3.4998373983739839</v>
      </c>
      <c r="J4136" s="74">
        <f t="shared" si="321"/>
        <v>111.12</v>
      </c>
      <c r="K4136" s="74">
        <f t="shared" si="322"/>
        <v>112.87</v>
      </c>
      <c r="L4136" s="74">
        <f t="shared" si="323"/>
        <v>105</v>
      </c>
      <c r="M4136" s="74">
        <f t="shared" si="324"/>
        <v>107.62</v>
      </c>
      <c r="N4136" s="74"/>
    </row>
    <row r="4137" spans="1:14" x14ac:dyDescent="0.25">
      <c r="A4137">
        <v>4122</v>
      </c>
      <c r="B4137" s="225">
        <v>35513</v>
      </c>
      <c r="C4137" s="74">
        <v>30.87</v>
      </c>
      <c r="D4137" s="74">
        <v>33.369999999999997</v>
      </c>
      <c r="E4137" s="74">
        <v>30.25</v>
      </c>
      <c r="F4137" s="74">
        <v>31.62</v>
      </c>
      <c r="G4137" s="75">
        <v>90300</v>
      </c>
      <c r="H4137" s="74">
        <v>110.69</v>
      </c>
      <c r="I4137" s="81">
        <f t="shared" si="320"/>
        <v>3.5006325110689436</v>
      </c>
      <c r="J4137" s="74">
        <f t="shared" si="321"/>
        <v>108.06</v>
      </c>
      <c r="K4137" s="74">
        <f t="shared" si="322"/>
        <v>116.82</v>
      </c>
      <c r="L4137" s="74">
        <f t="shared" si="323"/>
        <v>105.89</v>
      </c>
      <c r="M4137" s="74">
        <f t="shared" si="324"/>
        <v>110.69</v>
      </c>
      <c r="N4137" s="74"/>
    </row>
    <row r="4138" spans="1:14" x14ac:dyDescent="0.25">
      <c r="A4138">
        <v>4123</v>
      </c>
      <c r="B4138" s="225">
        <v>35510</v>
      </c>
      <c r="C4138" s="74">
        <v>30.25</v>
      </c>
      <c r="D4138" s="74">
        <v>30.75</v>
      </c>
      <c r="E4138" s="74">
        <v>29.25</v>
      </c>
      <c r="F4138" s="74">
        <v>30.75</v>
      </c>
      <c r="G4138" s="75">
        <v>93400</v>
      </c>
      <c r="H4138" s="74">
        <v>107.62</v>
      </c>
      <c r="I4138" s="81">
        <f t="shared" si="320"/>
        <v>3.4998373983739839</v>
      </c>
      <c r="J4138" s="74">
        <f t="shared" si="321"/>
        <v>105.87</v>
      </c>
      <c r="K4138" s="74">
        <f t="shared" si="322"/>
        <v>107.62</v>
      </c>
      <c r="L4138" s="74">
        <f t="shared" si="323"/>
        <v>102.37</v>
      </c>
      <c r="M4138" s="74">
        <f t="shared" si="324"/>
        <v>107.62</v>
      </c>
      <c r="N4138" s="74"/>
    </row>
    <row r="4139" spans="1:14" x14ac:dyDescent="0.25">
      <c r="A4139">
        <v>4124</v>
      </c>
      <c r="B4139" s="225">
        <v>35509</v>
      </c>
      <c r="C4139" s="74">
        <v>29.12</v>
      </c>
      <c r="D4139" s="74">
        <v>29.62</v>
      </c>
      <c r="E4139" s="74">
        <v>27.62</v>
      </c>
      <c r="F4139" s="74">
        <v>28</v>
      </c>
      <c r="G4139" s="75">
        <v>104300</v>
      </c>
      <c r="H4139" s="74">
        <v>98</v>
      </c>
      <c r="I4139" s="81">
        <f t="shared" si="320"/>
        <v>3.5</v>
      </c>
      <c r="J4139" s="74">
        <f t="shared" si="321"/>
        <v>101.92</v>
      </c>
      <c r="K4139" s="74">
        <f t="shared" si="322"/>
        <v>103.67</v>
      </c>
      <c r="L4139" s="74">
        <f t="shared" si="323"/>
        <v>96.67</v>
      </c>
      <c r="M4139" s="74">
        <f t="shared" si="324"/>
        <v>98</v>
      </c>
      <c r="N4139" s="74"/>
    </row>
    <row r="4140" spans="1:14" x14ac:dyDescent="0.25">
      <c r="A4140">
        <v>4125</v>
      </c>
      <c r="B4140" s="225">
        <v>35508</v>
      </c>
      <c r="C4140" s="74">
        <v>31.37</v>
      </c>
      <c r="D4140" s="74">
        <v>31.37</v>
      </c>
      <c r="E4140" s="74">
        <v>27.12</v>
      </c>
      <c r="F4140" s="74">
        <v>29.12</v>
      </c>
      <c r="G4140" s="75">
        <v>223800</v>
      </c>
      <c r="H4140" s="74">
        <v>101.94</v>
      </c>
      <c r="I4140" s="81">
        <f t="shared" si="320"/>
        <v>3.500686813186813</v>
      </c>
      <c r="J4140" s="74">
        <f t="shared" si="321"/>
        <v>109.82</v>
      </c>
      <c r="K4140" s="74">
        <f t="shared" si="322"/>
        <v>109.82</v>
      </c>
      <c r="L4140" s="74">
        <f t="shared" si="323"/>
        <v>94.94</v>
      </c>
      <c r="M4140" s="74">
        <f t="shared" si="324"/>
        <v>101.94</v>
      </c>
      <c r="N4140" s="74"/>
    </row>
    <row r="4141" spans="1:14" x14ac:dyDescent="0.25">
      <c r="A4141">
        <v>4126</v>
      </c>
      <c r="B4141" s="225">
        <v>35507</v>
      </c>
      <c r="C4141" s="74">
        <v>32.75</v>
      </c>
      <c r="D4141" s="74">
        <v>33.5</v>
      </c>
      <c r="E4141" s="74">
        <v>31.25</v>
      </c>
      <c r="F4141" s="74">
        <v>31.37</v>
      </c>
      <c r="G4141" s="75">
        <v>71700</v>
      </c>
      <c r="H4141" s="74">
        <v>109.81</v>
      </c>
      <c r="I4141" s="81">
        <f t="shared" si="320"/>
        <v>3.5004781638508127</v>
      </c>
      <c r="J4141" s="74">
        <f t="shared" si="321"/>
        <v>114.64</v>
      </c>
      <c r="K4141" s="74">
        <f t="shared" si="322"/>
        <v>117.27</v>
      </c>
      <c r="L4141" s="74">
        <f t="shared" si="323"/>
        <v>109.39</v>
      </c>
      <c r="M4141" s="74">
        <f t="shared" si="324"/>
        <v>109.81</v>
      </c>
      <c r="N4141" s="74"/>
    </row>
    <row r="4142" spans="1:14" x14ac:dyDescent="0.25">
      <c r="A4142">
        <v>4127</v>
      </c>
      <c r="B4142" s="225">
        <v>35506</v>
      </c>
      <c r="C4142" s="74">
        <v>34.75</v>
      </c>
      <c r="D4142" s="74">
        <v>35.119999999999997</v>
      </c>
      <c r="E4142" s="74">
        <v>32</v>
      </c>
      <c r="F4142" s="74">
        <v>32.75</v>
      </c>
      <c r="G4142" s="75">
        <v>83000</v>
      </c>
      <c r="H4142" s="74">
        <v>114.62</v>
      </c>
      <c r="I4142" s="81">
        <f t="shared" si="320"/>
        <v>3.4998473282442748</v>
      </c>
      <c r="J4142" s="74">
        <f t="shared" si="321"/>
        <v>121.62</v>
      </c>
      <c r="K4142" s="74">
        <f t="shared" si="322"/>
        <v>122.91</v>
      </c>
      <c r="L4142" s="74">
        <f t="shared" si="323"/>
        <v>112</v>
      </c>
      <c r="M4142" s="74">
        <f t="shared" si="324"/>
        <v>114.62</v>
      </c>
      <c r="N4142" s="74"/>
    </row>
    <row r="4143" spans="1:14" x14ac:dyDescent="0.25">
      <c r="A4143">
        <v>4128</v>
      </c>
      <c r="B4143" s="225">
        <v>35503</v>
      </c>
      <c r="C4143" s="74">
        <v>36</v>
      </c>
      <c r="D4143" s="74">
        <v>36.75</v>
      </c>
      <c r="E4143" s="74">
        <v>34.75</v>
      </c>
      <c r="F4143" s="74">
        <v>35</v>
      </c>
      <c r="G4143" s="75">
        <v>39400</v>
      </c>
      <c r="H4143" s="74">
        <v>122.5</v>
      </c>
      <c r="I4143" s="81">
        <f t="shared" si="320"/>
        <v>3.5</v>
      </c>
      <c r="J4143" s="74">
        <f t="shared" si="321"/>
        <v>126</v>
      </c>
      <c r="K4143" s="74">
        <f t="shared" si="322"/>
        <v>128.63</v>
      </c>
      <c r="L4143" s="74">
        <f t="shared" si="323"/>
        <v>121.63</v>
      </c>
      <c r="M4143" s="74">
        <f t="shared" si="324"/>
        <v>122.5</v>
      </c>
      <c r="N4143" s="74"/>
    </row>
    <row r="4144" spans="1:14" x14ac:dyDescent="0.25">
      <c r="A4144">
        <v>4129</v>
      </c>
      <c r="B4144" s="225">
        <v>35502</v>
      </c>
      <c r="C4144" s="74">
        <v>35.869999999999997</v>
      </c>
      <c r="D4144" s="74">
        <v>37.5</v>
      </c>
      <c r="E4144" s="74">
        <v>35</v>
      </c>
      <c r="F4144" s="74">
        <v>35.5</v>
      </c>
      <c r="G4144" s="75">
        <v>77900</v>
      </c>
      <c r="H4144" s="74">
        <v>124.25</v>
      </c>
      <c r="I4144" s="81">
        <f t="shared" si="320"/>
        <v>3.5</v>
      </c>
      <c r="J4144" s="74">
        <f t="shared" si="321"/>
        <v>125.55</v>
      </c>
      <c r="K4144" s="74">
        <f t="shared" si="322"/>
        <v>131.25</v>
      </c>
      <c r="L4144" s="74">
        <f t="shared" si="323"/>
        <v>122.5</v>
      </c>
      <c r="M4144" s="74">
        <f t="shared" si="324"/>
        <v>124.25</v>
      </c>
      <c r="N4144" s="74"/>
    </row>
    <row r="4145" spans="1:14" x14ac:dyDescent="0.25">
      <c r="A4145">
        <v>4130</v>
      </c>
      <c r="B4145" s="225">
        <v>35501</v>
      </c>
      <c r="C4145" s="74">
        <v>37.5</v>
      </c>
      <c r="D4145" s="74">
        <v>37.619999999999997</v>
      </c>
      <c r="E4145" s="74">
        <v>34.869999999999997</v>
      </c>
      <c r="F4145" s="74">
        <v>36.25</v>
      </c>
      <c r="G4145" s="75">
        <v>111800</v>
      </c>
      <c r="H4145" s="74">
        <v>126.87</v>
      </c>
      <c r="I4145" s="81">
        <f t="shared" si="320"/>
        <v>3.4998620689655175</v>
      </c>
      <c r="J4145" s="74">
        <f t="shared" si="321"/>
        <v>131.24</v>
      </c>
      <c r="K4145" s="74">
        <f t="shared" si="322"/>
        <v>131.66</v>
      </c>
      <c r="L4145" s="74">
        <f t="shared" si="323"/>
        <v>122.04</v>
      </c>
      <c r="M4145" s="74">
        <f t="shared" si="324"/>
        <v>126.87</v>
      </c>
      <c r="N4145" s="74"/>
    </row>
    <row r="4146" spans="1:14" x14ac:dyDescent="0.25">
      <c r="A4146">
        <v>4131</v>
      </c>
      <c r="B4146" s="225">
        <v>35500</v>
      </c>
      <c r="C4146" s="74">
        <v>40</v>
      </c>
      <c r="D4146" s="74">
        <v>40</v>
      </c>
      <c r="E4146" s="74">
        <v>37.5</v>
      </c>
      <c r="F4146" s="74">
        <v>37.5</v>
      </c>
      <c r="G4146" s="75">
        <v>89300</v>
      </c>
      <c r="H4146" s="74">
        <v>131.25</v>
      </c>
      <c r="I4146" s="81">
        <f t="shared" si="320"/>
        <v>3.5</v>
      </c>
      <c r="J4146" s="74">
        <f t="shared" si="321"/>
        <v>140</v>
      </c>
      <c r="K4146" s="74">
        <f t="shared" si="322"/>
        <v>140</v>
      </c>
      <c r="L4146" s="74">
        <f t="shared" si="323"/>
        <v>131.25</v>
      </c>
      <c r="M4146" s="74">
        <f t="shared" si="324"/>
        <v>131.25</v>
      </c>
      <c r="N4146" s="74"/>
    </row>
    <row r="4147" spans="1:14" x14ac:dyDescent="0.25">
      <c r="A4147">
        <v>4132</v>
      </c>
      <c r="B4147" s="225">
        <v>35499</v>
      </c>
      <c r="C4147" s="74">
        <v>41.25</v>
      </c>
      <c r="D4147" s="74">
        <v>41.25</v>
      </c>
      <c r="E4147" s="74">
        <v>38.25</v>
      </c>
      <c r="F4147" s="74">
        <v>40.369999999999997</v>
      </c>
      <c r="G4147" s="75">
        <v>131400</v>
      </c>
      <c r="H4147" s="74">
        <v>141.31</v>
      </c>
      <c r="I4147" s="81">
        <f t="shared" si="320"/>
        <v>3.5003715630418633</v>
      </c>
      <c r="J4147" s="74">
        <f t="shared" si="321"/>
        <v>144.38999999999999</v>
      </c>
      <c r="K4147" s="74">
        <f t="shared" si="322"/>
        <v>144.38999999999999</v>
      </c>
      <c r="L4147" s="74">
        <f t="shared" si="323"/>
        <v>133.88999999999999</v>
      </c>
      <c r="M4147" s="74">
        <f t="shared" si="324"/>
        <v>141.31</v>
      </c>
      <c r="N4147" s="74"/>
    </row>
    <row r="4148" spans="1:14" x14ac:dyDescent="0.25">
      <c r="A4148">
        <v>4133</v>
      </c>
      <c r="B4148" s="225">
        <v>35496</v>
      </c>
      <c r="C4148" s="74">
        <v>40.25</v>
      </c>
      <c r="D4148" s="74">
        <v>42</v>
      </c>
      <c r="E4148" s="74">
        <v>40.25</v>
      </c>
      <c r="F4148" s="74">
        <v>41</v>
      </c>
      <c r="G4148" s="75">
        <v>67700</v>
      </c>
      <c r="H4148" s="74">
        <v>143.5</v>
      </c>
      <c r="I4148" s="81">
        <f t="shared" si="320"/>
        <v>3.5</v>
      </c>
      <c r="J4148" s="74">
        <f t="shared" si="321"/>
        <v>140.88</v>
      </c>
      <c r="K4148" s="74">
        <f t="shared" si="322"/>
        <v>147</v>
      </c>
      <c r="L4148" s="74">
        <f t="shared" si="323"/>
        <v>140.88</v>
      </c>
      <c r="M4148" s="74">
        <f t="shared" si="324"/>
        <v>143.5</v>
      </c>
      <c r="N4148" s="74"/>
    </row>
    <row r="4149" spans="1:14" x14ac:dyDescent="0.25">
      <c r="A4149">
        <v>4134</v>
      </c>
      <c r="B4149" s="225">
        <v>35495</v>
      </c>
      <c r="C4149" s="74">
        <v>41</v>
      </c>
      <c r="D4149" s="74">
        <v>41</v>
      </c>
      <c r="E4149" s="74">
        <v>40</v>
      </c>
      <c r="F4149" s="74">
        <v>40.25</v>
      </c>
      <c r="G4149" s="75">
        <v>61500</v>
      </c>
      <c r="H4149" s="74">
        <v>140.87</v>
      </c>
      <c r="I4149" s="81">
        <f t="shared" si="320"/>
        <v>3.4998757763975155</v>
      </c>
      <c r="J4149" s="74">
        <f t="shared" si="321"/>
        <v>143.49</v>
      </c>
      <c r="K4149" s="74">
        <f t="shared" si="322"/>
        <v>143.49</v>
      </c>
      <c r="L4149" s="74">
        <f t="shared" si="323"/>
        <v>140</v>
      </c>
      <c r="M4149" s="74">
        <f t="shared" si="324"/>
        <v>140.87</v>
      </c>
      <c r="N4149" s="74"/>
    </row>
    <row r="4150" spans="1:14" x14ac:dyDescent="0.25">
      <c r="A4150">
        <v>4135</v>
      </c>
      <c r="B4150" s="225">
        <v>35494</v>
      </c>
      <c r="C4150" s="74">
        <v>37.869999999999997</v>
      </c>
      <c r="D4150" s="74">
        <v>41</v>
      </c>
      <c r="E4150" s="74">
        <v>37.869999999999997</v>
      </c>
      <c r="F4150" s="74">
        <v>40.5</v>
      </c>
      <c r="G4150" s="75">
        <v>177900</v>
      </c>
      <c r="H4150" s="74">
        <v>141.75</v>
      </c>
      <c r="I4150" s="81">
        <f t="shared" si="320"/>
        <v>3.5</v>
      </c>
      <c r="J4150" s="74">
        <f t="shared" si="321"/>
        <v>132.55000000000001</v>
      </c>
      <c r="K4150" s="74">
        <f t="shared" si="322"/>
        <v>143.5</v>
      </c>
      <c r="L4150" s="74">
        <f t="shared" si="323"/>
        <v>132.55000000000001</v>
      </c>
      <c r="M4150" s="74">
        <f t="shared" si="324"/>
        <v>141.75</v>
      </c>
      <c r="N4150" s="74"/>
    </row>
    <row r="4151" spans="1:14" x14ac:dyDescent="0.25">
      <c r="A4151">
        <v>4136</v>
      </c>
      <c r="B4151" s="225">
        <v>35493</v>
      </c>
      <c r="C4151" s="74">
        <v>39.25</v>
      </c>
      <c r="D4151" s="74">
        <v>39.5</v>
      </c>
      <c r="E4151" s="74">
        <v>37.5</v>
      </c>
      <c r="F4151" s="74">
        <v>38</v>
      </c>
      <c r="G4151" s="75">
        <v>79700</v>
      </c>
      <c r="H4151" s="74">
        <v>133</v>
      </c>
      <c r="I4151" s="81">
        <f t="shared" si="320"/>
        <v>3.5</v>
      </c>
      <c r="J4151" s="74">
        <f t="shared" si="321"/>
        <v>137.38</v>
      </c>
      <c r="K4151" s="74">
        <f t="shared" si="322"/>
        <v>138.25</v>
      </c>
      <c r="L4151" s="74">
        <f t="shared" si="323"/>
        <v>131.25</v>
      </c>
      <c r="M4151" s="74">
        <f t="shared" si="324"/>
        <v>133</v>
      </c>
      <c r="N4151" s="74"/>
    </row>
    <row r="4152" spans="1:14" x14ac:dyDescent="0.25">
      <c r="A4152">
        <v>4137</v>
      </c>
      <c r="B4152" s="225">
        <v>35492</v>
      </c>
      <c r="C4152" s="74">
        <v>39</v>
      </c>
      <c r="D4152" s="74">
        <v>39.369999999999997</v>
      </c>
      <c r="E4152" s="74">
        <v>37.81</v>
      </c>
      <c r="F4152" s="74">
        <v>38.75</v>
      </c>
      <c r="G4152" s="75">
        <v>103100</v>
      </c>
      <c r="H4152" s="74">
        <v>135.62</v>
      </c>
      <c r="I4152" s="81">
        <f t="shared" si="320"/>
        <v>3.4998709677419355</v>
      </c>
      <c r="J4152" s="74">
        <f t="shared" si="321"/>
        <v>136.49</v>
      </c>
      <c r="K4152" s="74">
        <f t="shared" si="322"/>
        <v>137.79</v>
      </c>
      <c r="L4152" s="74">
        <f t="shared" si="323"/>
        <v>132.33000000000001</v>
      </c>
      <c r="M4152" s="74">
        <f t="shared" si="324"/>
        <v>135.62</v>
      </c>
      <c r="N4152" s="74"/>
    </row>
    <row r="4153" spans="1:14" x14ac:dyDescent="0.25">
      <c r="A4153">
        <v>4138</v>
      </c>
      <c r="B4153" s="225">
        <v>35489</v>
      </c>
      <c r="C4153" s="74">
        <v>38</v>
      </c>
      <c r="D4153" s="74">
        <v>39.5</v>
      </c>
      <c r="E4153" s="74">
        <v>35.75</v>
      </c>
      <c r="F4153" s="74">
        <v>39.25</v>
      </c>
      <c r="G4153" s="75">
        <v>221000</v>
      </c>
      <c r="H4153" s="74">
        <v>137.37</v>
      </c>
      <c r="I4153" s="81">
        <f t="shared" si="320"/>
        <v>3.4998726114649683</v>
      </c>
      <c r="J4153" s="74">
        <f t="shared" si="321"/>
        <v>133</v>
      </c>
      <c r="K4153" s="74">
        <f t="shared" si="322"/>
        <v>138.24</v>
      </c>
      <c r="L4153" s="74">
        <f t="shared" si="323"/>
        <v>125.12</v>
      </c>
      <c r="M4153" s="74">
        <f t="shared" si="324"/>
        <v>137.37</v>
      </c>
      <c r="N4153" s="74"/>
    </row>
    <row r="4154" spans="1:14" x14ac:dyDescent="0.25">
      <c r="A4154">
        <v>4139</v>
      </c>
      <c r="B4154" s="225">
        <v>35488</v>
      </c>
      <c r="C4154" s="74">
        <v>42</v>
      </c>
      <c r="D4154" s="74">
        <v>42.5</v>
      </c>
      <c r="E4154" s="74">
        <v>38</v>
      </c>
      <c r="F4154" s="74">
        <v>38.75</v>
      </c>
      <c r="G4154" s="75">
        <v>85300</v>
      </c>
      <c r="H4154" s="74">
        <v>135.62</v>
      </c>
      <c r="I4154" s="81">
        <f t="shared" si="320"/>
        <v>3.4998709677419355</v>
      </c>
      <c r="J4154" s="74">
        <f t="shared" si="321"/>
        <v>146.99</v>
      </c>
      <c r="K4154" s="74">
        <f t="shared" si="322"/>
        <v>148.74</v>
      </c>
      <c r="L4154" s="74">
        <f t="shared" si="323"/>
        <v>133</v>
      </c>
      <c r="M4154" s="74">
        <f t="shared" si="324"/>
        <v>135.62</v>
      </c>
      <c r="N4154" s="74"/>
    </row>
    <row r="4155" spans="1:14" x14ac:dyDescent="0.25">
      <c r="A4155">
        <v>4140</v>
      </c>
      <c r="B4155" s="225">
        <v>35487</v>
      </c>
      <c r="C4155" s="74">
        <v>43.5</v>
      </c>
      <c r="D4155" s="74">
        <v>44</v>
      </c>
      <c r="E4155" s="74">
        <v>40.25</v>
      </c>
      <c r="F4155" s="74">
        <v>42.5</v>
      </c>
      <c r="G4155" s="75">
        <v>208200</v>
      </c>
      <c r="H4155" s="74">
        <v>148.75</v>
      </c>
      <c r="I4155" s="81">
        <f t="shared" si="320"/>
        <v>3.5</v>
      </c>
      <c r="J4155" s="74">
        <f t="shared" si="321"/>
        <v>152.25</v>
      </c>
      <c r="K4155" s="74">
        <f t="shared" si="322"/>
        <v>154</v>
      </c>
      <c r="L4155" s="74">
        <f t="shared" si="323"/>
        <v>140.88</v>
      </c>
      <c r="M4155" s="74">
        <f t="shared" si="324"/>
        <v>148.75</v>
      </c>
      <c r="N4155" s="74"/>
    </row>
    <row r="4156" spans="1:14" x14ac:dyDescent="0.25">
      <c r="A4156">
        <v>4141</v>
      </c>
      <c r="B4156" s="225">
        <v>35486</v>
      </c>
      <c r="C4156" s="74">
        <v>40.869999999999997</v>
      </c>
      <c r="D4156" s="74">
        <v>43.5</v>
      </c>
      <c r="E4156" s="74">
        <v>40.25</v>
      </c>
      <c r="F4156" s="74">
        <v>42.75</v>
      </c>
      <c r="G4156" s="75">
        <v>194300</v>
      </c>
      <c r="H4156" s="74">
        <v>149.62</v>
      </c>
      <c r="I4156" s="81">
        <f t="shared" si="320"/>
        <v>3.4998830409356727</v>
      </c>
      <c r="J4156" s="74">
        <f t="shared" si="321"/>
        <v>143.04</v>
      </c>
      <c r="K4156" s="74">
        <f t="shared" si="322"/>
        <v>152.24</v>
      </c>
      <c r="L4156" s="74">
        <f t="shared" si="323"/>
        <v>140.87</v>
      </c>
      <c r="M4156" s="74">
        <f t="shared" si="324"/>
        <v>149.62</v>
      </c>
      <c r="N4156" s="74"/>
    </row>
    <row r="4157" spans="1:14" x14ac:dyDescent="0.25">
      <c r="A4157">
        <v>4142</v>
      </c>
      <c r="B4157" s="225">
        <v>35485</v>
      </c>
      <c r="C4157" s="74">
        <v>37.25</v>
      </c>
      <c r="D4157" s="74">
        <v>40.5</v>
      </c>
      <c r="E4157" s="74">
        <v>36.75</v>
      </c>
      <c r="F4157" s="74">
        <v>40</v>
      </c>
      <c r="G4157" s="75">
        <v>140500</v>
      </c>
      <c r="H4157" s="74">
        <v>140</v>
      </c>
      <c r="I4157" s="81">
        <f t="shared" si="320"/>
        <v>3.5</v>
      </c>
      <c r="J4157" s="74">
        <f t="shared" si="321"/>
        <v>130.38</v>
      </c>
      <c r="K4157" s="74">
        <f t="shared" si="322"/>
        <v>141.75</v>
      </c>
      <c r="L4157" s="74">
        <f t="shared" si="323"/>
        <v>128.63</v>
      </c>
      <c r="M4157" s="74">
        <f t="shared" si="324"/>
        <v>140</v>
      </c>
      <c r="N4157" s="74"/>
    </row>
    <row r="4158" spans="1:14" x14ac:dyDescent="0.25">
      <c r="A4158">
        <v>4143</v>
      </c>
      <c r="B4158" s="225">
        <v>35482</v>
      </c>
      <c r="C4158" s="74">
        <v>36.619999999999997</v>
      </c>
      <c r="D4158" s="74">
        <v>39.25</v>
      </c>
      <c r="E4158" s="74">
        <v>35.75</v>
      </c>
      <c r="F4158" s="74">
        <v>36.75</v>
      </c>
      <c r="G4158" s="75">
        <v>144700</v>
      </c>
      <c r="H4158" s="74">
        <v>128.62</v>
      </c>
      <c r="I4158" s="81">
        <f t="shared" si="320"/>
        <v>3.4998639455782312</v>
      </c>
      <c r="J4158" s="74">
        <f t="shared" si="321"/>
        <v>128.16999999999999</v>
      </c>
      <c r="K4158" s="74">
        <f t="shared" si="322"/>
        <v>137.37</v>
      </c>
      <c r="L4158" s="74">
        <f t="shared" si="323"/>
        <v>125.12</v>
      </c>
      <c r="M4158" s="74">
        <f t="shared" si="324"/>
        <v>128.62</v>
      </c>
      <c r="N4158" s="74"/>
    </row>
    <row r="4159" spans="1:14" x14ac:dyDescent="0.25">
      <c r="A4159">
        <v>4144</v>
      </c>
      <c r="B4159" s="225">
        <v>35481</v>
      </c>
      <c r="C4159" s="74">
        <v>33.5</v>
      </c>
      <c r="D4159" s="74">
        <v>37.75</v>
      </c>
      <c r="E4159" s="74">
        <v>33.5</v>
      </c>
      <c r="F4159" s="74">
        <v>35.5</v>
      </c>
      <c r="G4159" s="75">
        <v>156300</v>
      </c>
      <c r="H4159" s="74">
        <v>124.25</v>
      </c>
      <c r="I4159" s="81">
        <f t="shared" si="320"/>
        <v>3.5</v>
      </c>
      <c r="J4159" s="74">
        <f t="shared" si="321"/>
        <v>117.25</v>
      </c>
      <c r="K4159" s="74">
        <f t="shared" si="322"/>
        <v>132.13</v>
      </c>
      <c r="L4159" s="74">
        <f t="shared" si="323"/>
        <v>117.25</v>
      </c>
      <c r="M4159" s="74">
        <f t="shared" si="324"/>
        <v>124.25</v>
      </c>
      <c r="N4159" s="74"/>
    </row>
    <row r="4160" spans="1:14" x14ac:dyDescent="0.25">
      <c r="A4160">
        <v>4145</v>
      </c>
      <c r="B4160" s="225">
        <v>35480</v>
      </c>
      <c r="C4160" s="74">
        <v>36.5</v>
      </c>
      <c r="D4160" s="74">
        <v>36.5</v>
      </c>
      <c r="E4160" s="74">
        <v>33.369999999999997</v>
      </c>
      <c r="F4160" s="74">
        <v>33.369999999999997</v>
      </c>
      <c r="G4160" s="75">
        <v>77000</v>
      </c>
      <c r="H4160" s="74">
        <v>116.81</v>
      </c>
      <c r="I4160" s="81">
        <f t="shared" si="320"/>
        <v>3.500449505543902</v>
      </c>
      <c r="J4160" s="74">
        <f t="shared" si="321"/>
        <v>127.77</v>
      </c>
      <c r="K4160" s="74">
        <f t="shared" si="322"/>
        <v>127.77</v>
      </c>
      <c r="L4160" s="74">
        <f t="shared" si="323"/>
        <v>116.81</v>
      </c>
      <c r="M4160" s="74">
        <f t="shared" si="324"/>
        <v>116.81</v>
      </c>
      <c r="N4160" s="74"/>
    </row>
    <row r="4161" spans="1:14" x14ac:dyDescent="0.25">
      <c r="A4161">
        <v>4146</v>
      </c>
      <c r="B4161" s="225">
        <v>35479</v>
      </c>
      <c r="C4161" s="74">
        <v>39</v>
      </c>
      <c r="D4161" s="74">
        <v>39</v>
      </c>
      <c r="E4161" s="74">
        <v>35.25</v>
      </c>
      <c r="F4161" s="74">
        <v>36.5</v>
      </c>
      <c r="G4161" s="75">
        <v>127900</v>
      </c>
      <c r="H4161" s="74">
        <v>127.75</v>
      </c>
      <c r="I4161" s="81">
        <f t="shared" si="320"/>
        <v>3.5</v>
      </c>
      <c r="J4161" s="74">
        <f t="shared" si="321"/>
        <v>136.5</v>
      </c>
      <c r="K4161" s="74">
        <f t="shared" si="322"/>
        <v>136.5</v>
      </c>
      <c r="L4161" s="74">
        <f t="shared" si="323"/>
        <v>123.38</v>
      </c>
      <c r="M4161" s="74">
        <f t="shared" si="324"/>
        <v>127.75</v>
      </c>
      <c r="N4161" s="74"/>
    </row>
    <row r="4162" spans="1:14" x14ac:dyDescent="0.25">
      <c r="A4162">
        <v>4147</v>
      </c>
      <c r="B4162" s="225">
        <v>35475</v>
      </c>
      <c r="C4162" s="74">
        <v>39.5</v>
      </c>
      <c r="D4162" s="74">
        <v>40.5</v>
      </c>
      <c r="E4162" s="74">
        <v>38.25</v>
      </c>
      <c r="F4162" s="74">
        <v>38.5</v>
      </c>
      <c r="G4162" s="75">
        <v>94200</v>
      </c>
      <c r="H4162" s="74">
        <v>134.75</v>
      </c>
      <c r="I4162" s="81">
        <f t="shared" si="320"/>
        <v>3.5</v>
      </c>
      <c r="J4162" s="74">
        <f t="shared" si="321"/>
        <v>138.25</v>
      </c>
      <c r="K4162" s="74">
        <f t="shared" si="322"/>
        <v>141.75</v>
      </c>
      <c r="L4162" s="74">
        <f t="shared" si="323"/>
        <v>133.88</v>
      </c>
      <c r="M4162" s="74">
        <f t="shared" si="324"/>
        <v>134.75</v>
      </c>
      <c r="N4162" s="74"/>
    </row>
    <row r="4163" spans="1:14" x14ac:dyDescent="0.25">
      <c r="A4163">
        <v>4148</v>
      </c>
      <c r="B4163" s="225">
        <v>35474</v>
      </c>
      <c r="C4163" s="74">
        <v>35.5</v>
      </c>
      <c r="D4163" s="74">
        <v>40.25</v>
      </c>
      <c r="E4163" s="74">
        <v>34.75</v>
      </c>
      <c r="F4163" s="74">
        <v>39.25</v>
      </c>
      <c r="G4163" s="75">
        <v>201000</v>
      </c>
      <c r="H4163" s="74">
        <v>137.37</v>
      </c>
      <c r="I4163" s="81">
        <f t="shared" si="320"/>
        <v>3.4998726114649683</v>
      </c>
      <c r="J4163" s="74">
        <f t="shared" si="321"/>
        <v>124.25</v>
      </c>
      <c r="K4163" s="74">
        <f t="shared" si="322"/>
        <v>140.87</v>
      </c>
      <c r="L4163" s="74">
        <f t="shared" si="323"/>
        <v>121.62</v>
      </c>
      <c r="M4163" s="74">
        <f t="shared" si="324"/>
        <v>137.37</v>
      </c>
      <c r="N4163" s="74"/>
    </row>
    <row r="4164" spans="1:14" x14ac:dyDescent="0.25">
      <c r="A4164">
        <v>4149</v>
      </c>
      <c r="B4164" s="225">
        <v>35473</v>
      </c>
      <c r="C4164" s="74">
        <v>33</v>
      </c>
      <c r="D4164" s="74">
        <v>35.25</v>
      </c>
      <c r="E4164" s="74">
        <v>32.75</v>
      </c>
      <c r="F4164" s="74">
        <v>34.619999999999997</v>
      </c>
      <c r="G4164" s="75">
        <v>149400</v>
      </c>
      <c r="H4164" s="74">
        <v>121.19</v>
      </c>
      <c r="I4164" s="81">
        <f t="shared" si="320"/>
        <v>3.5005777007510113</v>
      </c>
      <c r="J4164" s="74">
        <f t="shared" si="321"/>
        <v>115.52</v>
      </c>
      <c r="K4164" s="74">
        <f t="shared" si="322"/>
        <v>123.4</v>
      </c>
      <c r="L4164" s="74">
        <f t="shared" si="323"/>
        <v>114.64</v>
      </c>
      <c r="M4164" s="74">
        <f t="shared" si="324"/>
        <v>121.19</v>
      </c>
      <c r="N4164" s="74"/>
    </row>
    <row r="4165" spans="1:14" x14ac:dyDescent="0.25">
      <c r="A4165">
        <v>4150</v>
      </c>
      <c r="B4165" s="225">
        <v>35472</v>
      </c>
      <c r="C4165" s="74">
        <v>34.5</v>
      </c>
      <c r="D4165" s="74">
        <v>36.25</v>
      </c>
      <c r="E4165" s="74">
        <v>32.75</v>
      </c>
      <c r="F4165" s="74">
        <v>32.75</v>
      </c>
      <c r="G4165" s="75">
        <v>191000</v>
      </c>
      <c r="H4165" s="74">
        <v>114.62</v>
      </c>
      <c r="I4165" s="81">
        <f t="shared" si="320"/>
        <v>3.4998473282442748</v>
      </c>
      <c r="J4165" s="74">
        <f t="shared" si="321"/>
        <v>120.74</v>
      </c>
      <c r="K4165" s="74">
        <f t="shared" si="322"/>
        <v>126.87</v>
      </c>
      <c r="L4165" s="74">
        <f t="shared" si="323"/>
        <v>114.62</v>
      </c>
      <c r="M4165" s="74">
        <f t="shared" si="324"/>
        <v>114.62</v>
      </c>
      <c r="N4165" s="74"/>
    </row>
    <row r="4166" spans="1:14" x14ac:dyDescent="0.25">
      <c r="A4166">
        <v>4151</v>
      </c>
      <c r="B4166" s="225">
        <v>35471</v>
      </c>
      <c r="C4166" s="74">
        <v>37</v>
      </c>
      <c r="D4166" s="74">
        <v>37</v>
      </c>
      <c r="E4166" s="74">
        <v>33.75</v>
      </c>
      <c r="F4166" s="74">
        <v>34.5</v>
      </c>
      <c r="G4166" s="75">
        <v>601800</v>
      </c>
      <c r="H4166" s="74">
        <v>120.75</v>
      </c>
      <c r="I4166" s="81">
        <f t="shared" si="320"/>
        <v>3.5</v>
      </c>
      <c r="J4166" s="74">
        <f t="shared" si="321"/>
        <v>129.5</v>
      </c>
      <c r="K4166" s="74">
        <f t="shared" si="322"/>
        <v>129.5</v>
      </c>
      <c r="L4166" s="74">
        <f t="shared" si="323"/>
        <v>118.13</v>
      </c>
      <c r="M4166" s="74">
        <f t="shared" si="324"/>
        <v>120.75</v>
      </c>
      <c r="N4166" s="74"/>
    </row>
    <row r="4167" spans="1:14" x14ac:dyDescent="0.25">
      <c r="A4167">
        <v>4152</v>
      </c>
      <c r="B4167" s="225">
        <v>35468</v>
      </c>
      <c r="C4167" s="74">
        <v>33</v>
      </c>
      <c r="D4167" s="74">
        <v>38.369999999999997</v>
      </c>
      <c r="E4167" s="74">
        <v>31.5</v>
      </c>
      <c r="F4167" s="74">
        <v>37</v>
      </c>
      <c r="G4167" s="75">
        <v>2095100</v>
      </c>
      <c r="H4167" s="74">
        <v>129.5</v>
      </c>
      <c r="I4167" s="81">
        <f t="shared" si="320"/>
        <v>3.5</v>
      </c>
      <c r="J4167" s="74">
        <f t="shared" si="321"/>
        <v>115.5</v>
      </c>
      <c r="K4167" s="74">
        <f t="shared" si="322"/>
        <v>134.30000000000001</v>
      </c>
      <c r="L4167" s="74">
        <f t="shared" si="323"/>
        <v>110.25</v>
      </c>
      <c r="M4167" s="74">
        <f t="shared" si="324"/>
        <v>129.5</v>
      </c>
      <c r="N4167" s="74"/>
    </row>
    <row r="4168" spans="1:14" x14ac:dyDescent="0.25">
      <c r="B4168" s="225"/>
      <c r="C4168" s="74"/>
      <c r="D4168" s="74"/>
      <c r="E4168" s="74"/>
      <c r="F4168" s="74"/>
      <c r="G4168" s="75"/>
      <c r="H4168" s="74"/>
      <c r="I4168" s="81"/>
      <c r="J4168" s="74"/>
      <c r="K4168" s="74"/>
      <c r="L4168" s="74"/>
      <c r="M4168" s="74"/>
      <c r="N4168" s="74"/>
    </row>
    <row r="4169" spans="1:14" x14ac:dyDescent="0.25">
      <c r="B4169" s="225"/>
      <c r="C4169" s="74"/>
      <c r="D4169" s="74"/>
      <c r="E4169" s="74"/>
      <c r="F4169" s="74"/>
      <c r="G4169" s="75"/>
      <c r="H4169" s="74"/>
      <c r="I4169" s="81"/>
      <c r="J4169" s="74"/>
      <c r="K4169" s="74"/>
      <c r="L4169" s="74"/>
      <c r="M4169" s="74"/>
      <c r="N4169" s="74"/>
    </row>
    <row r="4170" spans="1:14" x14ac:dyDescent="0.25">
      <c r="B4170" s="225"/>
      <c r="C4170" s="74"/>
      <c r="D4170" s="74"/>
      <c r="E4170" s="74"/>
      <c r="F4170" s="74"/>
      <c r="G4170" s="75"/>
      <c r="H4170" s="74"/>
      <c r="I4170" s="81"/>
      <c r="J4170" s="74"/>
      <c r="K4170" s="74"/>
      <c r="L4170" s="74"/>
      <c r="M4170" s="74"/>
      <c r="N4170" s="74"/>
    </row>
    <row r="4171" spans="1:14" x14ac:dyDescent="0.25">
      <c r="B4171" s="225"/>
      <c r="C4171" s="74"/>
      <c r="D4171" s="74"/>
      <c r="E4171" s="74"/>
      <c r="F4171" s="74"/>
      <c r="G4171" s="75"/>
      <c r="H4171" s="74"/>
      <c r="I4171" s="81"/>
      <c r="J4171" s="74"/>
      <c r="K4171" s="74"/>
      <c r="L4171" s="74"/>
      <c r="M4171" s="74"/>
      <c r="N4171" s="74"/>
    </row>
    <row r="4172" spans="1:14" x14ac:dyDescent="0.25">
      <c r="B4172" s="225"/>
      <c r="C4172" s="74"/>
      <c r="D4172" s="74"/>
      <c r="E4172" s="74"/>
      <c r="F4172" s="74"/>
      <c r="G4172" s="75"/>
      <c r="H4172" s="74"/>
      <c r="I4172" s="81"/>
      <c r="J4172" s="74"/>
      <c r="K4172" s="74"/>
      <c r="L4172" s="74"/>
      <c r="M4172" s="74"/>
      <c r="N4172" s="74"/>
    </row>
    <row r="4173" spans="1:14" x14ac:dyDescent="0.25">
      <c r="B4173" s="225"/>
      <c r="C4173" s="74"/>
      <c r="D4173" s="74"/>
      <c r="E4173" s="74"/>
      <c r="F4173" s="74"/>
      <c r="G4173" s="75"/>
      <c r="H4173" s="74"/>
      <c r="I4173" s="81"/>
      <c r="J4173" s="74"/>
      <c r="K4173" s="74"/>
      <c r="L4173" s="74"/>
      <c r="M4173" s="74"/>
      <c r="N4173" s="74"/>
    </row>
    <row r="4174" spans="1:14" x14ac:dyDescent="0.25">
      <c r="B4174" s="225"/>
      <c r="C4174" s="74"/>
      <c r="D4174" s="74"/>
      <c r="E4174" s="74"/>
      <c r="F4174" s="74"/>
      <c r="G4174" s="75"/>
      <c r="H4174" s="74"/>
      <c r="I4174" s="81"/>
      <c r="J4174" s="74"/>
      <c r="K4174" s="74"/>
      <c r="L4174" s="74"/>
      <c r="M4174" s="74"/>
      <c r="N4174" s="74"/>
    </row>
    <row r="4175" spans="1:14" x14ac:dyDescent="0.25">
      <c r="B4175" s="225"/>
      <c r="C4175" s="74"/>
      <c r="D4175" s="74"/>
      <c r="E4175" s="74"/>
      <c r="F4175" s="74"/>
      <c r="G4175" s="75"/>
      <c r="H4175" s="74"/>
      <c r="I4175" s="81"/>
      <c r="J4175" s="74"/>
      <c r="K4175" s="74"/>
      <c r="L4175" s="74"/>
      <c r="M4175" s="74"/>
      <c r="N4175" s="74"/>
    </row>
    <row r="4176" spans="1:14" x14ac:dyDescent="0.25">
      <c r="B4176" s="225"/>
      <c r="C4176" s="74"/>
      <c r="D4176" s="74"/>
      <c r="E4176" s="74"/>
      <c r="F4176" s="74"/>
      <c r="G4176" s="75"/>
      <c r="H4176" s="74"/>
      <c r="I4176" s="81"/>
      <c r="J4176" s="74"/>
      <c r="K4176" s="74"/>
      <c r="L4176" s="74"/>
      <c r="M4176" s="74"/>
      <c r="N4176" s="74"/>
    </row>
    <row r="4177" spans="2:14" x14ac:dyDescent="0.25">
      <c r="B4177" s="225"/>
      <c r="C4177" s="74"/>
      <c r="D4177" s="74"/>
      <c r="E4177" s="74"/>
      <c r="F4177" s="74"/>
      <c r="G4177" s="75"/>
      <c r="H4177" s="74"/>
      <c r="I4177" s="81"/>
      <c r="J4177" s="74"/>
      <c r="K4177" s="74"/>
      <c r="L4177" s="74"/>
      <c r="M4177" s="74"/>
      <c r="N4177" s="74"/>
    </row>
    <row r="4178" spans="2:14" x14ac:dyDescent="0.25">
      <c r="B4178" s="225"/>
      <c r="C4178" s="74"/>
      <c r="D4178" s="74"/>
      <c r="E4178" s="74"/>
      <c r="F4178" s="74"/>
      <c r="G4178" s="75"/>
      <c r="H4178" s="74"/>
      <c r="I4178" s="81"/>
      <c r="J4178" s="74"/>
      <c r="K4178" s="74"/>
      <c r="L4178" s="74"/>
      <c r="M4178" s="74"/>
      <c r="N4178" s="74"/>
    </row>
    <row r="4179" spans="2:14" x14ac:dyDescent="0.25">
      <c r="B4179" s="225"/>
      <c r="C4179" s="74"/>
      <c r="D4179" s="74"/>
      <c r="E4179" s="74"/>
      <c r="F4179" s="74"/>
      <c r="G4179" s="75"/>
      <c r="H4179" s="74"/>
      <c r="I4179" s="81"/>
      <c r="J4179" s="74"/>
      <c r="K4179" s="74"/>
      <c r="L4179" s="74"/>
      <c r="M4179" s="74"/>
      <c r="N4179" s="74"/>
    </row>
    <row r="4180" spans="2:14" x14ac:dyDescent="0.25">
      <c r="B4180" s="225"/>
      <c r="C4180" s="74"/>
      <c r="D4180" s="74"/>
      <c r="E4180" s="74"/>
      <c r="F4180" s="74"/>
      <c r="G4180" s="75"/>
      <c r="H4180" s="74"/>
      <c r="I4180" s="81"/>
      <c r="J4180" s="74"/>
      <c r="K4180" s="74"/>
      <c r="L4180" s="74"/>
      <c r="M4180" s="74"/>
      <c r="N4180" s="74"/>
    </row>
    <row r="4181" spans="2:14" x14ac:dyDescent="0.25">
      <c r="B4181" s="225"/>
      <c r="C4181" s="74"/>
      <c r="D4181" s="74"/>
      <c r="E4181" s="74"/>
      <c r="F4181" s="74"/>
      <c r="G4181" s="75"/>
      <c r="H4181" s="74"/>
      <c r="I4181" s="81"/>
      <c r="J4181" s="74"/>
      <c r="K4181" s="74"/>
      <c r="L4181" s="74"/>
      <c r="M4181" s="74"/>
      <c r="N4181" s="74"/>
    </row>
    <row r="4182" spans="2:14" x14ac:dyDescent="0.25">
      <c r="B4182" s="225"/>
      <c r="C4182" s="74"/>
      <c r="D4182" s="74"/>
      <c r="E4182" s="74"/>
      <c r="F4182" s="74"/>
      <c r="G4182" s="75"/>
      <c r="H4182" s="74"/>
      <c r="I4182" s="81"/>
      <c r="J4182" s="74"/>
      <c r="K4182" s="74"/>
      <c r="L4182" s="74"/>
      <c r="M4182" s="74"/>
      <c r="N4182" s="74"/>
    </row>
    <row r="4183" spans="2:14" x14ac:dyDescent="0.25">
      <c r="B4183" s="225"/>
      <c r="C4183" s="74"/>
      <c r="D4183" s="74"/>
      <c r="E4183" s="74"/>
      <c r="F4183" s="74"/>
      <c r="G4183" s="75"/>
      <c r="H4183" s="74"/>
      <c r="I4183" s="81"/>
      <c r="J4183" s="74"/>
      <c r="K4183" s="74"/>
      <c r="L4183" s="74"/>
      <c r="M4183" s="74"/>
      <c r="N4183" s="74"/>
    </row>
    <row r="4184" spans="2:14" x14ac:dyDescent="0.25">
      <c r="B4184" s="225"/>
      <c r="C4184" s="74"/>
      <c r="D4184" s="74"/>
      <c r="E4184" s="74"/>
      <c r="F4184" s="74"/>
      <c r="G4184" s="75"/>
      <c r="H4184" s="74"/>
      <c r="I4184" s="81"/>
      <c r="J4184" s="74"/>
      <c r="K4184" s="74"/>
      <c r="L4184" s="74"/>
      <c r="M4184" s="74"/>
      <c r="N4184" s="74"/>
    </row>
    <row r="4185" spans="2:14" x14ac:dyDescent="0.25">
      <c r="B4185" s="225"/>
      <c r="C4185" s="74"/>
      <c r="D4185" s="74"/>
      <c r="E4185" s="74"/>
      <c r="F4185" s="74"/>
      <c r="G4185" s="75"/>
      <c r="H4185" s="74"/>
      <c r="I4185" s="81"/>
      <c r="J4185" s="74"/>
      <c r="K4185" s="74"/>
      <c r="L4185" s="74"/>
      <c r="M4185" s="74"/>
      <c r="N4185" s="74"/>
    </row>
    <row r="4186" spans="2:14" x14ac:dyDescent="0.25">
      <c r="B4186" s="225"/>
      <c r="C4186" s="74"/>
      <c r="D4186" s="74"/>
      <c r="E4186" s="74"/>
      <c r="F4186" s="74"/>
      <c r="G4186" s="75"/>
      <c r="H4186" s="74"/>
      <c r="I4186" s="81"/>
      <c r="J4186" s="74"/>
      <c r="K4186" s="74"/>
      <c r="L4186" s="74"/>
      <c r="M4186" s="74"/>
      <c r="N4186" s="74"/>
    </row>
    <row r="4187" spans="2:14" x14ac:dyDescent="0.25">
      <c r="B4187" s="225"/>
      <c r="C4187" s="74"/>
      <c r="D4187" s="74"/>
      <c r="E4187" s="74"/>
      <c r="F4187" s="74"/>
      <c r="G4187" s="75"/>
      <c r="H4187" s="74"/>
      <c r="I4187" s="81"/>
      <c r="J4187" s="74"/>
      <c r="K4187" s="74"/>
      <c r="L4187" s="74"/>
      <c r="M4187" s="74"/>
      <c r="N4187" s="74"/>
    </row>
    <row r="4188" spans="2:14" x14ac:dyDescent="0.25">
      <c r="B4188" s="225"/>
      <c r="C4188" s="74"/>
      <c r="D4188" s="74"/>
      <c r="E4188" s="74"/>
      <c r="F4188" s="74"/>
      <c r="G4188" s="75"/>
      <c r="H4188" s="74"/>
      <c r="I4188" s="81"/>
      <c r="J4188" s="74"/>
      <c r="K4188" s="74"/>
      <c r="L4188" s="74"/>
      <c r="M4188" s="74"/>
      <c r="N4188" s="74"/>
    </row>
    <row r="4189" spans="2:14" x14ac:dyDescent="0.25">
      <c r="B4189" s="225"/>
      <c r="C4189" s="74"/>
      <c r="D4189" s="74"/>
      <c r="E4189" s="74"/>
      <c r="F4189" s="74"/>
      <c r="G4189" s="75"/>
      <c r="H4189" s="74"/>
      <c r="I4189" s="81"/>
      <c r="J4189" s="74"/>
      <c r="K4189" s="74"/>
      <c r="L4189" s="74"/>
      <c r="M4189" s="74"/>
      <c r="N4189" s="74"/>
    </row>
    <row r="4190" spans="2:14" x14ac:dyDescent="0.25">
      <c r="B4190" s="225"/>
      <c r="C4190" s="74"/>
      <c r="D4190" s="74"/>
      <c r="E4190" s="74"/>
      <c r="F4190" s="74"/>
      <c r="G4190" s="75"/>
      <c r="H4190" s="74"/>
      <c r="I4190" s="81"/>
      <c r="J4190" s="74"/>
      <c r="K4190" s="74"/>
      <c r="L4190" s="74"/>
      <c r="M4190" s="74"/>
      <c r="N4190" s="74"/>
    </row>
    <row r="4191" spans="2:14" x14ac:dyDescent="0.25">
      <c r="B4191" s="225"/>
      <c r="C4191" s="74"/>
      <c r="D4191" s="74"/>
      <c r="E4191" s="74"/>
      <c r="F4191" s="74"/>
      <c r="G4191" s="75"/>
      <c r="H4191" s="74"/>
      <c r="I4191" s="81"/>
      <c r="J4191" s="74"/>
      <c r="K4191" s="74"/>
      <c r="L4191" s="74"/>
      <c r="M4191" s="74"/>
      <c r="N4191" s="74"/>
    </row>
    <row r="4192" spans="2:14" x14ac:dyDescent="0.25">
      <c r="B4192" s="225"/>
      <c r="C4192" s="74"/>
      <c r="D4192" s="74"/>
      <c r="E4192" s="74"/>
      <c r="F4192" s="74"/>
      <c r="G4192" s="75"/>
      <c r="H4192" s="74"/>
      <c r="I4192" s="81"/>
      <c r="J4192" s="74"/>
      <c r="K4192" s="74"/>
      <c r="L4192" s="74"/>
      <c r="M4192" s="74"/>
      <c r="N4192" s="74"/>
    </row>
    <row r="4193" spans="2:14" x14ac:dyDescent="0.25">
      <c r="B4193" s="225"/>
      <c r="C4193" s="74"/>
      <c r="D4193" s="74"/>
      <c r="E4193" s="74"/>
      <c r="F4193" s="74"/>
      <c r="G4193" s="75"/>
      <c r="H4193" s="74"/>
      <c r="I4193" s="81"/>
      <c r="J4193" s="74"/>
      <c r="K4193" s="74"/>
      <c r="L4193" s="74"/>
      <c r="M4193" s="74"/>
      <c r="N4193" s="74"/>
    </row>
    <row r="4194" spans="2:14" x14ac:dyDescent="0.25">
      <c r="B4194" s="225"/>
      <c r="C4194" s="74"/>
      <c r="D4194" s="74"/>
      <c r="E4194" s="74"/>
      <c r="F4194" s="74"/>
      <c r="G4194" s="75"/>
      <c r="H4194" s="74"/>
      <c r="I4194" s="81"/>
      <c r="J4194" s="74"/>
      <c r="K4194" s="74"/>
      <c r="L4194" s="74"/>
      <c r="M4194" s="74"/>
      <c r="N4194" s="74"/>
    </row>
    <row r="4195" spans="2:14" x14ac:dyDescent="0.25">
      <c r="B4195" s="225"/>
      <c r="C4195" s="74"/>
      <c r="D4195" s="74"/>
      <c r="E4195" s="74"/>
      <c r="F4195" s="74"/>
      <c r="G4195" s="75"/>
      <c r="H4195" s="74"/>
      <c r="I4195" s="81"/>
      <c r="J4195" s="74"/>
      <c r="K4195" s="74"/>
      <c r="L4195" s="74"/>
      <c r="M4195" s="74"/>
      <c r="N4195" s="74"/>
    </row>
    <row r="4196" spans="2:14" x14ac:dyDescent="0.25">
      <c r="B4196" s="225"/>
      <c r="C4196" s="74"/>
      <c r="D4196" s="74"/>
      <c r="E4196" s="74"/>
      <c r="F4196" s="74"/>
      <c r="G4196" s="75"/>
      <c r="H4196" s="74"/>
      <c r="I4196" s="81"/>
      <c r="J4196" s="74"/>
      <c r="K4196" s="74"/>
      <c r="L4196" s="74"/>
      <c r="M4196" s="74"/>
      <c r="N4196" s="74"/>
    </row>
    <row r="4197" spans="2:14" x14ac:dyDescent="0.25">
      <c r="B4197" s="225"/>
      <c r="C4197" s="74"/>
      <c r="D4197" s="74"/>
      <c r="E4197" s="74"/>
      <c r="F4197" s="74"/>
      <c r="G4197" s="75"/>
      <c r="H4197" s="74"/>
      <c r="I4197" s="81"/>
      <c r="J4197" s="74"/>
      <c r="K4197" s="74"/>
      <c r="L4197" s="74"/>
      <c r="M4197" s="74"/>
      <c r="N4197" s="74"/>
    </row>
    <row r="4198" spans="2:14" x14ac:dyDescent="0.25">
      <c r="B4198" s="225"/>
      <c r="C4198" s="74"/>
      <c r="D4198" s="74"/>
      <c r="E4198" s="74"/>
      <c r="F4198" s="74"/>
      <c r="G4198" s="75"/>
      <c r="H4198" s="74"/>
      <c r="I4198" s="81"/>
      <c r="J4198" s="74"/>
      <c r="K4198" s="74"/>
      <c r="L4198" s="74"/>
      <c r="M4198" s="74"/>
      <c r="N4198" s="74"/>
    </row>
    <row r="4199" spans="2:14" x14ac:dyDescent="0.25">
      <c r="B4199" s="225"/>
      <c r="C4199" s="74"/>
      <c r="D4199" s="74"/>
      <c r="E4199" s="74"/>
      <c r="F4199" s="74"/>
      <c r="G4199" s="75"/>
      <c r="H4199" s="74"/>
      <c r="I4199" s="81"/>
      <c r="J4199" s="74"/>
      <c r="K4199" s="74"/>
      <c r="L4199" s="74"/>
      <c r="M4199" s="74"/>
      <c r="N4199" s="74"/>
    </row>
    <row r="4200" spans="2:14" x14ac:dyDescent="0.25">
      <c r="B4200" s="225"/>
      <c r="C4200" s="74"/>
      <c r="D4200" s="74"/>
      <c r="E4200" s="74"/>
      <c r="F4200" s="74"/>
      <c r="G4200" s="75"/>
      <c r="H4200" s="74"/>
      <c r="I4200" s="81"/>
      <c r="J4200" s="74"/>
      <c r="K4200" s="74"/>
      <c r="L4200" s="74"/>
      <c r="M4200" s="74"/>
      <c r="N4200" s="74"/>
    </row>
    <row r="4201" spans="2:14" x14ac:dyDescent="0.25">
      <c r="B4201" s="225"/>
      <c r="C4201" s="74"/>
      <c r="D4201" s="74"/>
      <c r="E4201" s="74"/>
      <c r="F4201" s="74"/>
      <c r="G4201" s="75"/>
      <c r="H4201" s="74"/>
      <c r="I4201" s="81"/>
      <c r="J4201" s="74"/>
      <c r="K4201" s="74"/>
      <c r="L4201" s="74"/>
      <c r="M4201" s="74"/>
      <c r="N4201" s="74"/>
    </row>
    <row r="4202" spans="2:14" x14ac:dyDescent="0.25">
      <c r="B4202" s="225"/>
      <c r="C4202" s="74"/>
      <c r="D4202" s="74"/>
      <c r="E4202" s="74"/>
      <c r="F4202" s="74"/>
      <c r="G4202" s="75"/>
      <c r="H4202" s="74"/>
      <c r="I4202" s="81"/>
      <c r="J4202" s="74"/>
      <c r="K4202" s="74"/>
      <c r="L4202" s="74"/>
      <c r="M4202" s="74"/>
      <c r="N4202" s="74"/>
    </row>
    <row r="4203" spans="2:14" x14ac:dyDescent="0.25">
      <c r="B4203" s="225"/>
      <c r="C4203" s="74"/>
      <c r="D4203" s="74"/>
      <c r="E4203" s="74"/>
      <c r="F4203" s="74"/>
      <c r="G4203" s="75"/>
      <c r="H4203" s="74"/>
      <c r="I4203" s="81"/>
      <c r="J4203" s="74"/>
      <c r="K4203" s="74"/>
      <c r="L4203" s="74"/>
      <c r="M4203" s="74"/>
      <c r="N4203" s="74"/>
    </row>
    <row r="4204" spans="2:14" x14ac:dyDescent="0.25">
      <c r="B4204" s="225"/>
      <c r="C4204" s="74"/>
      <c r="D4204" s="74"/>
      <c r="E4204" s="74"/>
      <c r="F4204" s="74"/>
      <c r="G4204" s="75"/>
      <c r="H4204" s="74"/>
      <c r="I4204" s="81"/>
      <c r="J4204" s="74"/>
      <c r="K4204" s="74"/>
      <c r="L4204" s="74"/>
      <c r="M4204" s="74"/>
      <c r="N4204" s="74"/>
    </row>
    <row r="4205" spans="2:14" x14ac:dyDescent="0.25">
      <c r="B4205" s="225"/>
      <c r="C4205" s="74"/>
      <c r="D4205" s="74"/>
      <c r="E4205" s="74"/>
      <c r="F4205" s="74"/>
      <c r="G4205" s="75"/>
      <c r="H4205" s="74"/>
      <c r="I4205" s="81"/>
      <c r="J4205" s="74"/>
      <c r="K4205" s="74"/>
      <c r="L4205" s="74"/>
      <c r="M4205" s="74"/>
      <c r="N4205" s="74"/>
    </row>
    <row r="4206" spans="2:14" x14ac:dyDescent="0.25">
      <c r="B4206" s="225"/>
      <c r="C4206" s="74"/>
      <c r="D4206" s="74"/>
      <c r="E4206" s="74"/>
      <c r="F4206" s="74"/>
      <c r="G4206" s="75"/>
      <c r="H4206" s="74"/>
      <c r="I4206" s="81"/>
      <c r="J4206" s="74"/>
      <c r="K4206" s="74"/>
      <c r="L4206" s="74"/>
      <c r="M4206" s="74"/>
      <c r="N4206" s="74"/>
    </row>
    <row r="4207" spans="2:14" x14ac:dyDescent="0.25">
      <c r="B4207" s="225"/>
      <c r="C4207" s="74"/>
      <c r="D4207" s="74"/>
      <c r="E4207" s="74"/>
      <c r="F4207" s="74"/>
      <c r="G4207" s="75"/>
      <c r="H4207" s="74"/>
      <c r="I4207" s="81"/>
      <c r="J4207" s="74"/>
      <c r="K4207" s="74"/>
      <c r="L4207" s="74"/>
      <c r="M4207" s="74"/>
      <c r="N4207" s="74"/>
    </row>
    <row r="4208" spans="2:14" x14ac:dyDescent="0.25">
      <c r="B4208" s="225"/>
      <c r="C4208" s="74"/>
      <c r="D4208" s="74"/>
      <c r="E4208" s="74"/>
      <c r="F4208" s="74"/>
      <c r="G4208" s="75"/>
      <c r="H4208" s="74"/>
      <c r="I4208" s="81"/>
      <c r="J4208" s="74"/>
      <c r="K4208" s="74"/>
      <c r="L4208" s="74"/>
      <c r="M4208" s="74"/>
      <c r="N4208" s="74"/>
    </row>
    <row r="4209" spans="2:14" x14ac:dyDescent="0.25">
      <c r="B4209" s="225"/>
      <c r="C4209" s="74"/>
      <c r="D4209" s="74"/>
      <c r="E4209" s="74"/>
      <c r="F4209" s="74"/>
      <c r="G4209" s="75"/>
      <c r="H4209" s="74"/>
      <c r="I4209" s="81"/>
      <c r="J4209" s="74"/>
      <c r="K4209" s="74"/>
      <c r="L4209" s="74"/>
      <c r="M4209" s="74"/>
      <c r="N4209" s="74"/>
    </row>
    <row r="4210" spans="2:14" x14ac:dyDescent="0.25">
      <c r="B4210" s="225"/>
      <c r="C4210" s="74"/>
      <c r="D4210" s="74"/>
      <c r="E4210" s="74"/>
      <c r="F4210" s="74"/>
      <c r="G4210" s="75"/>
      <c r="H4210" s="74"/>
      <c r="I4210" s="81"/>
      <c r="J4210" s="74"/>
      <c r="K4210" s="74"/>
      <c r="L4210" s="74"/>
      <c r="M4210" s="74"/>
      <c r="N4210" s="74"/>
    </row>
    <row r="4211" spans="2:14" x14ac:dyDescent="0.25">
      <c r="B4211" s="225"/>
      <c r="C4211" s="74"/>
      <c r="D4211" s="74"/>
      <c r="E4211" s="74"/>
      <c r="F4211" s="74"/>
      <c r="G4211" s="75"/>
      <c r="H4211" s="74"/>
      <c r="I4211" s="81"/>
      <c r="J4211" s="74"/>
      <c r="K4211" s="74"/>
      <c r="L4211" s="74"/>
      <c r="M4211" s="74"/>
      <c r="N4211" s="74"/>
    </row>
    <row r="4212" spans="2:14" x14ac:dyDescent="0.25">
      <c r="B4212" s="225"/>
      <c r="C4212" s="74"/>
      <c r="D4212" s="74"/>
      <c r="E4212" s="74"/>
      <c r="F4212" s="74"/>
      <c r="G4212" s="75"/>
      <c r="H4212" s="74"/>
      <c r="I4212" s="81"/>
      <c r="J4212" s="74"/>
      <c r="K4212" s="74"/>
      <c r="L4212" s="74"/>
      <c r="M4212" s="74"/>
      <c r="N4212" s="74"/>
    </row>
    <row r="4213" spans="2:14" x14ac:dyDescent="0.25">
      <c r="B4213" s="225"/>
      <c r="C4213" s="74"/>
      <c r="D4213" s="74"/>
      <c r="E4213" s="74"/>
      <c r="F4213" s="74"/>
      <c r="G4213" s="75"/>
      <c r="H4213" s="74"/>
      <c r="I4213" s="81"/>
      <c r="J4213" s="74"/>
      <c r="K4213" s="74"/>
      <c r="L4213" s="74"/>
      <c r="M4213" s="74"/>
      <c r="N4213" s="74"/>
    </row>
    <row r="4214" spans="2:14" x14ac:dyDescent="0.25">
      <c r="B4214" s="225"/>
      <c r="C4214" s="74"/>
      <c r="D4214" s="74"/>
      <c r="E4214" s="74"/>
      <c r="F4214" s="74"/>
      <c r="G4214" s="75"/>
      <c r="H4214" s="74"/>
      <c r="I4214" s="81"/>
      <c r="J4214" s="74"/>
      <c r="K4214" s="74"/>
      <c r="L4214" s="74"/>
      <c r="M4214" s="74"/>
      <c r="N4214" s="74"/>
    </row>
    <row r="4215" spans="2:14" x14ac:dyDescent="0.25">
      <c r="B4215" s="225"/>
      <c r="C4215" s="74"/>
      <c r="D4215" s="74"/>
      <c r="E4215" s="74"/>
      <c r="F4215" s="74"/>
      <c r="G4215" s="75"/>
      <c r="H4215" s="74"/>
      <c r="I4215" s="81"/>
      <c r="J4215" s="74"/>
      <c r="K4215" s="74"/>
      <c r="L4215" s="74"/>
      <c r="M4215" s="74"/>
      <c r="N4215" s="74"/>
    </row>
    <row r="4216" spans="2:14" x14ac:dyDescent="0.25">
      <c r="B4216" s="225"/>
      <c r="C4216" s="74"/>
      <c r="D4216" s="74"/>
      <c r="E4216" s="74"/>
      <c r="F4216" s="74"/>
      <c r="G4216" s="75"/>
      <c r="H4216" s="74"/>
      <c r="I4216" s="81"/>
      <c r="J4216" s="74"/>
      <c r="K4216" s="74"/>
      <c r="L4216" s="74"/>
      <c r="M4216" s="74"/>
      <c r="N4216" s="74"/>
    </row>
    <row r="4217" spans="2:14" x14ac:dyDescent="0.25">
      <c r="B4217" s="225"/>
      <c r="C4217" s="74"/>
      <c r="D4217" s="74"/>
      <c r="E4217" s="74"/>
      <c r="F4217" s="74"/>
      <c r="G4217" s="75"/>
      <c r="H4217" s="74"/>
      <c r="I4217" s="81"/>
      <c r="J4217" s="74"/>
      <c r="K4217" s="74"/>
      <c r="L4217" s="74"/>
      <c r="M4217" s="74"/>
      <c r="N4217" s="74"/>
    </row>
    <row r="4218" spans="2:14" x14ac:dyDescent="0.25">
      <c r="B4218" s="225"/>
      <c r="C4218" s="74"/>
      <c r="D4218" s="74"/>
      <c r="E4218" s="74"/>
      <c r="F4218" s="74"/>
      <c r="G4218" s="75"/>
      <c r="H4218" s="74"/>
      <c r="I4218" s="81"/>
      <c r="J4218" s="74"/>
      <c r="K4218" s="74"/>
      <c r="L4218" s="74"/>
      <c r="M4218" s="74"/>
      <c r="N4218" s="74"/>
    </row>
    <row r="4219" spans="2:14" x14ac:dyDescent="0.25">
      <c r="B4219" s="225"/>
      <c r="C4219" s="74"/>
      <c r="D4219" s="74"/>
      <c r="E4219" s="74"/>
      <c r="F4219" s="74"/>
      <c r="G4219" s="75"/>
      <c r="H4219" s="74"/>
      <c r="I4219" s="81"/>
      <c r="J4219" s="74"/>
      <c r="K4219" s="74"/>
      <c r="L4219" s="74"/>
      <c r="M4219" s="74"/>
      <c r="N4219" s="74"/>
    </row>
    <row r="4220" spans="2:14" x14ac:dyDescent="0.25">
      <c r="B4220" s="225"/>
      <c r="C4220" s="74"/>
      <c r="D4220" s="74"/>
      <c r="E4220" s="74"/>
      <c r="F4220" s="74"/>
      <c r="G4220" s="75"/>
      <c r="H4220" s="74"/>
      <c r="I4220" s="81"/>
      <c r="J4220" s="74"/>
      <c r="K4220" s="74"/>
      <c r="L4220" s="74"/>
      <c r="M4220" s="74"/>
      <c r="N4220" s="74"/>
    </row>
    <row r="4221" spans="2:14" x14ac:dyDescent="0.25">
      <c r="B4221" s="225"/>
      <c r="C4221" s="74"/>
      <c r="D4221" s="74"/>
      <c r="E4221" s="74"/>
      <c r="F4221" s="74"/>
      <c r="G4221" s="75"/>
      <c r="H4221" s="74"/>
      <c r="I4221" s="81"/>
      <c r="J4221" s="74"/>
      <c r="K4221" s="74"/>
      <c r="L4221" s="74"/>
      <c r="M4221" s="74"/>
      <c r="N4221" s="74"/>
    </row>
    <row r="4222" spans="2:14" x14ac:dyDescent="0.25">
      <c r="B4222" s="225"/>
      <c r="C4222" s="74"/>
      <c r="D4222" s="74"/>
      <c r="E4222" s="74"/>
      <c r="F4222" s="74"/>
      <c r="G4222" s="75"/>
      <c r="H4222" s="74"/>
      <c r="I4222" s="81"/>
      <c r="J4222" s="74"/>
      <c r="K4222" s="74"/>
      <c r="L4222" s="74"/>
      <c r="M4222" s="74"/>
      <c r="N4222" s="74"/>
    </row>
    <row r="4223" spans="2:14" x14ac:dyDescent="0.25">
      <c r="B4223" s="225"/>
      <c r="C4223" s="74"/>
      <c r="D4223" s="74"/>
      <c r="E4223" s="74"/>
      <c r="F4223" s="74"/>
      <c r="G4223" s="75"/>
      <c r="H4223" s="74"/>
      <c r="I4223" s="81"/>
      <c r="J4223" s="74"/>
      <c r="K4223" s="74"/>
      <c r="L4223" s="74"/>
      <c r="M4223" s="74"/>
      <c r="N4223" s="74"/>
    </row>
    <row r="4224" spans="2:14" x14ac:dyDescent="0.25">
      <c r="B4224" s="225"/>
      <c r="C4224" s="74"/>
      <c r="D4224" s="74"/>
      <c r="E4224" s="74"/>
      <c r="F4224" s="74"/>
      <c r="G4224" s="75"/>
      <c r="H4224" s="74"/>
      <c r="I4224" s="81"/>
      <c r="J4224" s="74"/>
      <c r="K4224" s="74"/>
      <c r="L4224" s="74"/>
      <c r="M4224" s="74"/>
      <c r="N4224" s="74"/>
    </row>
    <row r="4225" spans="2:14" x14ac:dyDescent="0.25">
      <c r="B4225" s="225"/>
      <c r="C4225" s="74"/>
      <c r="D4225" s="74"/>
      <c r="E4225" s="74"/>
      <c r="F4225" s="74"/>
      <c r="G4225" s="75"/>
      <c r="H4225" s="74"/>
      <c r="I4225" s="81"/>
      <c r="J4225" s="74"/>
      <c r="K4225" s="74"/>
      <c r="L4225" s="74"/>
      <c r="M4225" s="74"/>
      <c r="N4225" s="74"/>
    </row>
    <row r="4226" spans="2:14" x14ac:dyDescent="0.25">
      <c r="B4226" s="225"/>
      <c r="C4226" s="74"/>
      <c r="D4226" s="74"/>
      <c r="E4226" s="74"/>
      <c r="F4226" s="74"/>
      <c r="G4226" s="75"/>
      <c r="H4226" s="74"/>
      <c r="I4226" s="81"/>
      <c r="J4226" s="74"/>
      <c r="K4226" s="74"/>
      <c r="L4226" s="74"/>
      <c r="M4226" s="74"/>
      <c r="N4226" s="74"/>
    </row>
    <row r="4227" spans="2:14" x14ac:dyDescent="0.25">
      <c r="B4227" s="225"/>
      <c r="C4227" s="74"/>
      <c r="D4227" s="74"/>
      <c r="E4227" s="74"/>
      <c r="F4227" s="74"/>
      <c r="G4227" s="75"/>
      <c r="H4227" s="74"/>
      <c r="I4227" s="81"/>
      <c r="J4227" s="74"/>
      <c r="K4227" s="74"/>
      <c r="L4227" s="74"/>
      <c r="M4227" s="74"/>
      <c r="N4227" s="74"/>
    </row>
    <row r="4228" spans="2:14" x14ac:dyDescent="0.25">
      <c r="B4228" s="225"/>
      <c r="C4228" s="74"/>
      <c r="D4228" s="74"/>
      <c r="E4228" s="74"/>
      <c r="F4228" s="74"/>
      <c r="G4228" s="75"/>
      <c r="H4228" s="74"/>
      <c r="I4228" s="81"/>
      <c r="J4228" s="74"/>
      <c r="K4228" s="74"/>
      <c r="L4228" s="74"/>
      <c r="M4228" s="74"/>
      <c r="N4228" s="74"/>
    </row>
    <row r="4229" spans="2:14" x14ac:dyDescent="0.25">
      <c r="B4229" s="225"/>
      <c r="C4229" s="74"/>
      <c r="D4229" s="74"/>
      <c r="E4229" s="74"/>
      <c r="F4229" s="74"/>
      <c r="G4229" s="75"/>
      <c r="H4229" s="74"/>
      <c r="I4229" s="81"/>
      <c r="J4229" s="74"/>
      <c r="K4229" s="74"/>
      <c r="L4229" s="74"/>
      <c r="M4229" s="74"/>
      <c r="N4229" s="74"/>
    </row>
    <row r="4230" spans="2:14" x14ac:dyDescent="0.25">
      <c r="B4230" s="225"/>
      <c r="C4230" s="74"/>
      <c r="D4230" s="74"/>
      <c r="E4230" s="74"/>
      <c r="F4230" s="74"/>
      <c r="G4230" s="75"/>
      <c r="H4230" s="74"/>
      <c r="I4230" s="81"/>
      <c r="J4230" s="74"/>
      <c r="K4230" s="74"/>
      <c r="L4230" s="74"/>
      <c r="M4230" s="74"/>
      <c r="N4230" s="74"/>
    </row>
    <row r="4231" spans="2:14" x14ac:dyDescent="0.25">
      <c r="B4231" s="225"/>
      <c r="C4231" s="74"/>
      <c r="D4231" s="74"/>
      <c r="E4231" s="74"/>
      <c r="F4231" s="74"/>
      <c r="G4231" s="75"/>
      <c r="H4231" s="74"/>
      <c r="I4231" s="81"/>
      <c r="J4231" s="74"/>
      <c r="K4231" s="74"/>
      <c r="L4231" s="74"/>
      <c r="M4231" s="74"/>
      <c r="N4231" s="74"/>
    </row>
    <row r="4232" spans="2:14" x14ac:dyDescent="0.25">
      <c r="B4232" s="225"/>
      <c r="C4232" s="74"/>
      <c r="D4232" s="74"/>
      <c r="E4232" s="74"/>
      <c r="F4232" s="74"/>
      <c r="G4232" s="75"/>
      <c r="H4232" s="74"/>
      <c r="I4232" s="81"/>
      <c r="J4232" s="74"/>
      <c r="K4232" s="74"/>
      <c r="L4232" s="74"/>
      <c r="M4232" s="74"/>
      <c r="N4232" s="74"/>
    </row>
    <row r="4233" spans="2:14" x14ac:dyDescent="0.25">
      <c r="B4233" s="225"/>
      <c r="C4233" s="74"/>
      <c r="D4233" s="74"/>
      <c r="E4233" s="74"/>
      <c r="F4233" s="74"/>
      <c r="G4233" s="75"/>
      <c r="H4233" s="74"/>
      <c r="I4233" s="81"/>
      <c r="J4233" s="74"/>
      <c r="K4233" s="74"/>
      <c r="L4233" s="74"/>
      <c r="M4233" s="74"/>
      <c r="N4233" s="74"/>
    </row>
    <row r="4234" spans="2:14" x14ac:dyDescent="0.25">
      <c r="B4234" s="225"/>
      <c r="C4234" s="74"/>
      <c r="D4234" s="74"/>
      <c r="E4234" s="74"/>
      <c r="F4234" s="74"/>
      <c r="G4234" s="75"/>
      <c r="H4234" s="74"/>
      <c r="I4234" s="81"/>
      <c r="J4234" s="74"/>
      <c r="K4234" s="74"/>
      <c r="L4234" s="74"/>
      <c r="M4234" s="74"/>
      <c r="N4234" s="74"/>
    </row>
    <row r="4235" spans="2:14" x14ac:dyDescent="0.25">
      <c r="B4235" s="225"/>
      <c r="C4235" s="74"/>
      <c r="D4235" s="74"/>
      <c r="E4235" s="74"/>
      <c r="F4235" s="74"/>
      <c r="G4235" s="75"/>
      <c r="H4235" s="74"/>
      <c r="I4235" s="81"/>
      <c r="J4235" s="74"/>
      <c r="K4235" s="74"/>
      <c r="L4235" s="74"/>
      <c r="M4235" s="74"/>
      <c r="N4235" s="74"/>
    </row>
    <row r="4236" spans="2:14" x14ac:dyDescent="0.25">
      <c r="B4236" s="225"/>
      <c r="C4236" s="74"/>
      <c r="D4236" s="74"/>
      <c r="E4236" s="74"/>
      <c r="F4236" s="74"/>
      <c r="G4236" s="75"/>
      <c r="H4236" s="74"/>
      <c r="I4236" s="81"/>
      <c r="J4236" s="74"/>
      <c r="K4236" s="74"/>
      <c r="L4236" s="74"/>
      <c r="M4236" s="74"/>
      <c r="N4236" s="74"/>
    </row>
    <row r="4237" spans="2:14" x14ac:dyDescent="0.25">
      <c r="B4237" s="225"/>
      <c r="C4237" s="74"/>
      <c r="D4237" s="74"/>
      <c r="E4237" s="74"/>
      <c r="F4237" s="74"/>
      <c r="G4237" s="75"/>
      <c r="H4237" s="74"/>
      <c r="I4237" s="81"/>
      <c r="J4237" s="74"/>
      <c r="K4237" s="74"/>
      <c r="L4237" s="74"/>
      <c r="M4237" s="74"/>
      <c r="N4237" s="74"/>
    </row>
    <row r="4238" spans="2:14" x14ac:dyDescent="0.25">
      <c r="B4238" s="225"/>
      <c r="C4238" s="74"/>
      <c r="D4238" s="74"/>
      <c r="E4238" s="74"/>
      <c r="F4238" s="74"/>
      <c r="G4238" s="75"/>
      <c r="H4238" s="74"/>
      <c r="I4238" s="81"/>
      <c r="J4238" s="74"/>
      <c r="K4238" s="74"/>
      <c r="L4238" s="74"/>
      <c r="M4238" s="74"/>
      <c r="N4238" s="74"/>
    </row>
    <row r="4239" spans="2:14" x14ac:dyDescent="0.25">
      <c r="B4239" s="225"/>
      <c r="C4239" s="74"/>
      <c r="D4239" s="74"/>
      <c r="E4239" s="74"/>
      <c r="F4239" s="74"/>
      <c r="G4239" s="75"/>
      <c r="H4239" s="74"/>
      <c r="I4239" s="81"/>
      <c r="J4239" s="74"/>
      <c r="K4239" s="74"/>
      <c r="L4239" s="74"/>
      <c r="M4239" s="74"/>
      <c r="N4239" s="74"/>
    </row>
    <row r="4240" spans="2:14" x14ac:dyDescent="0.25">
      <c r="B4240" s="225"/>
      <c r="C4240" s="74"/>
      <c r="D4240" s="74"/>
      <c r="E4240" s="74"/>
      <c r="F4240" s="74"/>
      <c r="G4240" s="75"/>
      <c r="H4240" s="74"/>
      <c r="I4240" s="81"/>
      <c r="J4240" s="74"/>
      <c r="K4240" s="74"/>
      <c r="L4240" s="74"/>
      <c r="M4240" s="74"/>
      <c r="N4240" s="74"/>
    </row>
    <row r="4241" spans="2:14" x14ac:dyDescent="0.25">
      <c r="B4241" s="225"/>
      <c r="C4241" s="74"/>
      <c r="D4241" s="74"/>
      <c r="E4241" s="74"/>
      <c r="F4241" s="74"/>
      <c r="G4241" s="75"/>
      <c r="H4241" s="74"/>
      <c r="I4241" s="81"/>
      <c r="J4241" s="74"/>
      <c r="K4241" s="74"/>
      <c r="L4241" s="74"/>
      <c r="M4241" s="74"/>
      <c r="N4241" s="74"/>
    </row>
    <row r="4242" spans="2:14" x14ac:dyDescent="0.25">
      <c r="B4242" s="225"/>
      <c r="C4242" s="74"/>
      <c r="D4242" s="74"/>
      <c r="E4242" s="74"/>
      <c r="F4242" s="74"/>
      <c r="G4242" s="75"/>
      <c r="H4242" s="74"/>
      <c r="I4242" s="81"/>
      <c r="J4242" s="74"/>
      <c r="K4242" s="74"/>
      <c r="L4242" s="74"/>
      <c r="M4242" s="74"/>
      <c r="N4242" s="74"/>
    </row>
    <row r="4243" spans="2:14" x14ac:dyDescent="0.25">
      <c r="B4243" s="225"/>
      <c r="C4243" s="74"/>
      <c r="D4243" s="74"/>
      <c r="E4243" s="74"/>
      <c r="F4243" s="74"/>
      <c r="G4243" s="75"/>
      <c r="H4243" s="74"/>
      <c r="I4243" s="81"/>
      <c r="J4243" s="74"/>
      <c r="K4243" s="74"/>
      <c r="L4243" s="74"/>
      <c r="M4243" s="74"/>
      <c r="N4243" s="74"/>
    </row>
    <row r="4244" spans="2:14" x14ac:dyDescent="0.25">
      <c r="B4244" s="225"/>
      <c r="C4244" s="74"/>
      <c r="D4244" s="74"/>
      <c r="E4244" s="74"/>
      <c r="F4244" s="74"/>
      <c r="G4244" s="75"/>
      <c r="H4244" s="74"/>
      <c r="I4244" s="81"/>
      <c r="J4244" s="74"/>
      <c r="K4244" s="74"/>
      <c r="L4244" s="74"/>
      <c r="M4244" s="74"/>
      <c r="N4244" s="74"/>
    </row>
    <row r="4245" spans="2:14" x14ac:dyDescent="0.25">
      <c r="B4245" s="225"/>
      <c r="C4245" s="74"/>
      <c r="D4245" s="74"/>
      <c r="E4245" s="74"/>
      <c r="F4245" s="74"/>
      <c r="G4245" s="75"/>
      <c r="H4245" s="74"/>
      <c r="I4245" s="81"/>
      <c r="J4245" s="74"/>
      <c r="K4245" s="74"/>
      <c r="L4245" s="74"/>
      <c r="M4245" s="74"/>
      <c r="N4245" s="74"/>
    </row>
    <row r="4246" spans="2:14" x14ac:dyDescent="0.25">
      <c r="B4246" s="225"/>
      <c r="C4246" s="74"/>
      <c r="D4246" s="74"/>
      <c r="E4246" s="74"/>
      <c r="F4246" s="74"/>
      <c r="G4246" s="75"/>
      <c r="H4246" s="74"/>
      <c r="I4246" s="81"/>
      <c r="J4246" s="74"/>
      <c r="K4246" s="74"/>
      <c r="L4246" s="74"/>
      <c r="M4246" s="74"/>
      <c r="N4246" s="74"/>
    </row>
    <row r="4247" spans="2:14" x14ac:dyDescent="0.25">
      <c r="B4247" s="225"/>
      <c r="C4247" s="74"/>
      <c r="D4247" s="74"/>
      <c r="E4247" s="74"/>
      <c r="F4247" s="74"/>
      <c r="G4247" s="75"/>
      <c r="H4247" s="74"/>
      <c r="I4247" s="81"/>
      <c r="J4247" s="74"/>
      <c r="K4247" s="74"/>
      <c r="L4247" s="74"/>
      <c r="M4247" s="74"/>
      <c r="N4247" s="74"/>
    </row>
    <row r="4248" spans="2:14" x14ac:dyDescent="0.25">
      <c r="B4248" s="225"/>
      <c r="C4248" s="74"/>
      <c r="D4248" s="74"/>
      <c r="E4248" s="74"/>
      <c r="F4248" s="74"/>
      <c r="G4248" s="75"/>
      <c r="H4248" s="74"/>
      <c r="I4248" s="81"/>
      <c r="J4248" s="74"/>
      <c r="K4248" s="74"/>
      <c r="L4248" s="74"/>
      <c r="M4248" s="74"/>
      <c r="N4248" s="74"/>
    </row>
    <row r="4249" spans="2:14" x14ac:dyDescent="0.25">
      <c r="B4249" s="225"/>
      <c r="C4249" s="74"/>
      <c r="D4249" s="74"/>
      <c r="E4249" s="74"/>
      <c r="F4249" s="74"/>
      <c r="G4249" s="75"/>
      <c r="H4249" s="74"/>
      <c r="I4249" s="81"/>
      <c r="J4249" s="74"/>
      <c r="K4249" s="74"/>
      <c r="L4249" s="74"/>
      <c r="M4249" s="74"/>
      <c r="N4249" s="74"/>
    </row>
    <row r="4250" spans="2:14" x14ac:dyDescent="0.25">
      <c r="B4250" s="225"/>
      <c r="C4250" s="74"/>
      <c r="D4250" s="74"/>
      <c r="E4250" s="74"/>
      <c r="F4250" s="74"/>
      <c r="G4250" s="75"/>
      <c r="H4250" s="74"/>
      <c r="I4250" s="81"/>
      <c r="J4250" s="74"/>
      <c r="K4250" s="74"/>
      <c r="L4250" s="74"/>
      <c r="M4250" s="74"/>
      <c r="N4250" s="74"/>
    </row>
    <row r="4251" spans="2:14" x14ac:dyDescent="0.25">
      <c r="B4251" s="225"/>
      <c r="C4251" s="74"/>
      <c r="D4251" s="74"/>
      <c r="E4251" s="74"/>
      <c r="F4251" s="74"/>
      <c r="G4251" s="75"/>
      <c r="H4251" s="74"/>
      <c r="I4251" s="81"/>
      <c r="J4251" s="74"/>
      <c r="K4251" s="74"/>
      <c r="L4251" s="74"/>
      <c r="M4251" s="74"/>
      <c r="N4251" s="74"/>
    </row>
    <row r="4252" spans="2:14" x14ac:dyDescent="0.25">
      <c r="B4252" s="225"/>
      <c r="C4252" s="74"/>
      <c r="D4252" s="74"/>
      <c r="E4252" s="74"/>
      <c r="F4252" s="74"/>
      <c r="G4252" s="75"/>
      <c r="H4252" s="74"/>
      <c r="I4252" s="81"/>
      <c r="J4252" s="74"/>
      <c r="K4252" s="74"/>
      <c r="L4252" s="74"/>
      <c r="M4252" s="74"/>
      <c r="N4252" s="74"/>
    </row>
    <row r="4253" spans="2:14" x14ac:dyDescent="0.25">
      <c r="B4253" s="225"/>
      <c r="C4253" s="74"/>
      <c r="D4253" s="74"/>
      <c r="E4253" s="74"/>
      <c r="F4253" s="74"/>
      <c r="G4253" s="75"/>
      <c r="H4253" s="74"/>
      <c r="I4253" s="81"/>
      <c r="J4253" s="74"/>
      <c r="K4253" s="74"/>
      <c r="L4253" s="74"/>
      <c r="M4253" s="74"/>
      <c r="N4253" s="74"/>
    </row>
    <row r="4254" spans="2:14" x14ac:dyDescent="0.25">
      <c r="B4254" s="225"/>
      <c r="C4254" s="74"/>
      <c r="D4254" s="74"/>
      <c r="E4254" s="74"/>
      <c r="F4254" s="74"/>
      <c r="G4254" s="75"/>
      <c r="H4254" s="74"/>
      <c r="I4254" s="81"/>
      <c r="J4254" s="74"/>
      <c r="K4254" s="74"/>
      <c r="L4254" s="74"/>
      <c r="M4254" s="74"/>
      <c r="N4254" s="74"/>
    </row>
    <row r="4255" spans="2:14" x14ac:dyDescent="0.25">
      <c r="B4255" s="225"/>
      <c r="C4255" s="74"/>
      <c r="D4255" s="74"/>
      <c r="E4255" s="74"/>
      <c r="F4255" s="74"/>
      <c r="G4255" s="75"/>
      <c r="H4255" s="74"/>
      <c r="I4255" s="81"/>
      <c r="J4255" s="74"/>
      <c r="K4255" s="74"/>
      <c r="L4255" s="74"/>
      <c r="M4255" s="74"/>
      <c r="N4255" s="74"/>
    </row>
    <row r="4256" spans="2:14" x14ac:dyDescent="0.25">
      <c r="B4256" s="225"/>
      <c r="C4256" s="74"/>
      <c r="D4256" s="74"/>
      <c r="E4256" s="74"/>
      <c r="F4256" s="74"/>
      <c r="G4256" s="75"/>
      <c r="H4256" s="74"/>
      <c r="I4256" s="81"/>
      <c r="J4256" s="74"/>
      <c r="K4256" s="74"/>
      <c r="L4256" s="74"/>
      <c r="M4256" s="74"/>
      <c r="N4256" s="74"/>
    </row>
    <row r="4257" spans="2:14" x14ac:dyDescent="0.25">
      <c r="B4257" s="225"/>
      <c r="C4257" s="74"/>
      <c r="D4257" s="74"/>
      <c r="E4257" s="74"/>
      <c r="F4257" s="74"/>
      <c r="G4257" s="75"/>
      <c r="H4257" s="74"/>
      <c r="I4257" s="81"/>
      <c r="J4257" s="74"/>
      <c r="K4257" s="74"/>
      <c r="L4257" s="74"/>
      <c r="M4257" s="74"/>
      <c r="N4257" s="74"/>
    </row>
    <row r="4258" spans="2:14" x14ac:dyDescent="0.25">
      <c r="B4258" s="225"/>
      <c r="C4258" s="74"/>
      <c r="D4258" s="74"/>
      <c r="E4258" s="74"/>
      <c r="F4258" s="74"/>
      <c r="G4258" s="75"/>
      <c r="H4258" s="74"/>
      <c r="I4258" s="81"/>
      <c r="J4258" s="74"/>
      <c r="K4258" s="74"/>
      <c r="L4258" s="74"/>
      <c r="M4258" s="74"/>
      <c r="N4258" s="74"/>
    </row>
    <row r="4259" spans="2:14" x14ac:dyDescent="0.25">
      <c r="B4259" s="225"/>
      <c r="C4259" s="74"/>
      <c r="D4259" s="74"/>
      <c r="E4259" s="74"/>
      <c r="F4259" s="74"/>
      <c r="G4259" s="75"/>
      <c r="H4259" s="74"/>
      <c r="I4259" s="81"/>
      <c r="J4259" s="74"/>
      <c r="K4259" s="74"/>
      <c r="L4259" s="74"/>
      <c r="M4259" s="74"/>
      <c r="N4259" s="74"/>
    </row>
    <row r="4260" spans="2:14" x14ac:dyDescent="0.25">
      <c r="B4260" s="225"/>
      <c r="C4260" s="74"/>
      <c r="D4260" s="74"/>
      <c r="E4260" s="74"/>
      <c r="F4260" s="74"/>
      <c r="G4260" s="75"/>
      <c r="H4260" s="74"/>
      <c r="I4260" s="81"/>
      <c r="J4260" s="74"/>
      <c r="K4260" s="74"/>
      <c r="L4260" s="74"/>
      <c r="M4260" s="74"/>
      <c r="N4260" s="74"/>
    </row>
    <row r="4261" spans="2:14" x14ac:dyDescent="0.25">
      <c r="B4261" s="225"/>
      <c r="C4261" s="74"/>
      <c r="D4261" s="74"/>
      <c r="E4261" s="74"/>
      <c r="F4261" s="74"/>
      <c r="G4261" s="75"/>
      <c r="H4261" s="74"/>
      <c r="I4261" s="81"/>
      <c r="J4261" s="74"/>
      <c r="K4261" s="74"/>
      <c r="L4261" s="74"/>
      <c r="M4261" s="74"/>
      <c r="N4261" s="74"/>
    </row>
    <row r="4262" spans="2:14" x14ac:dyDescent="0.25">
      <c r="B4262" s="225"/>
      <c r="C4262" s="74"/>
      <c r="D4262" s="74"/>
      <c r="E4262" s="74"/>
      <c r="F4262" s="74"/>
      <c r="G4262" s="75"/>
      <c r="H4262" s="74"/>
      <c r="I4262" s="81"/>
      <c r="J4262" s="74"/>
      <c r="K4262" s="74"/>
      <c r="L4262" s="74"/>
      <c r="M4262" s="74"/>
      <c r="N4262" s="74"/>
    </row>
    <row r="4263" spans="2:14" x14ac:dyDescent="0.25">
      <c r="B4263" s="225"/>
      <c r="C4263" s="74"/>
      <c r="D4263" s="74"/>
      <c r="E4263" s="74"/>
      <c r="F4263" s="74"/>
      <c r="G4263" s="75"/>
      <c r="H4263" s="74"/>
      <c r="I4263" s="81"/>
      <c r="J4263" s="74"/>
      <c r="K4263" s="74"/>
      <c r="L4263" s="74"/>
      <c r="M4263" s="74"/>
      <c r="N4263" s="74"/>
    </row>
    <row r="4264" spans="2:14" x14ac:dyDescent="0.25">
      <c r="B4264" s="225"/>
      <c r="C4264" s="74"/>
      <c r="D4264" s="74"/>
      <c r="E4264" s="74"/>
      <c r="F4264" s="74"/>
      <c r="G4264" s="75"/>
      <c r="H4264" s="74"/>
      <c r="I4264" s="81"/>
      <c r="J4264" s="74"/>
      <c r="K4264" s="74"/>
      <c r="L4264" s="74"/>
      <c r="M4264" s="74"/>
      <c r="N4264" s="74"/>
    </row>
    <row r="4265" spans="2:14" x14ac:dyDescent="0.25">
      <c r="B4265" s="225"/>
      <c r="C4265" s="74"/>
      <c r="D4265" s="74"/>
      <c r="E4265" s="74"/>
      <c r="F4265" s="74"/>
      <c r="G4265" s="75"/>
      <c r="H4265" s="74"/>
      <c r="I4265" s="81"/>
      <c r="J4265" s="74"/>
      <c r="K4265" s="74"/>
      <c r="L4265" s="74"/>
      <c r="M4265" s="74"/>
      <c r="N4265" s="74"/>
    </row>
    <row r="4266" spans="2:14" x14ac:dyDescent="0.25">
      <c r="B4266" s="225"/>
      <c r="C4266" s="74"/>
      <c r="D4266" s="74"/>
      <c r="E4266" s="74"/>
      <c r="F4266" s="74"/>
      <c r="G4266" s="75"/>
      <c r="H4266" s="74"/>
      <c r="I4266" s="81"/>
      <c r="J4266" s="74"/>
      <c r="K4266" s="74"/>
      <c r="L4266" s="74"/>
      <c r="M4266" s="74"/>
      <c r="N4266" s="74"/>
    </row>
    <row r="4267" spans="2:14" x14ac:dyDescent="0.25">
      <c r="B4267" s="225"/>
      <c r="C4267" s="74"/>
      <c r="D4267" s="74"/>
      <c r="E4267" s="74"/>
      <c r="F4267" s="74"/>
      <c r="G4267" s="75"/>
      <c r="H4267" s="74"/>
      <c r="I4267" s="81"/>
      <c r="J4267" s="74"/>
      <c r="K4267" s="74"/>
      <c r="L4267" s="74"/>
      <c r="M4267" s="74"/>
      <c r="N4267" s="74"/>
    </row>
    <row r="4268" spans="2:14" x14ac:dyDescent="0.25">
      <c r="B4268" s="225"/>
      <c r="C4268" s="74"/>
      <c r="D4268" s="74"/>
      <c r="E4268" s="74"/>
      <c r="F4268" s="74"/>
      <c r="G4268" s="75"/>
      <c r="H4268" s="74"/>
      <c r="I4268" s="81"/>
      <c r="J4268" s="74"/>
      <c r="K4268" s="74"/>
      <c r="L4268" s="74"/>
      <c r="M4268" s="74"/>
      <c r="N4268" s="74"/>
    </row>
    <row r="4269" spans="2:14" x14ac:dyDescent="0.25">
      <c r="B4269" s="225"/>
      <c r="C4269" s="74"/>
      <c r="D4269" s="74"/>
      <c r="E4269" s="74"/>
      <c r="F4269" s="74"/>
      <c r="G4269" s="75"/>
      <c r="H4269" s="74"/>
      <c r="I4269" s="81"/>
      <c r="J4269" s="74"/>
      <c r="K4269" s="74"/>
      <c r="L4269" s="74"/>
      <c r="M4269" s="74"/>
      <c r="N4269" s="74"/>
    </row>
    <row r="4270" spans="2:14" x14ac:dyDescent="0.25">
      <c r="B4270" s="225"/>
      <c r="C4270" s="74"/>
      <c r="D4270" s="74"/>
      <c r="E4270" s="74"/>
      <c r="F4270" s="74"/>
      <c r="G4270" s="75"/>
      <c r="H4270" s="74"/>
      <c r="I4270" s="81"/>
      <c r="J4270" s="74"/>
      <c r="K4270" s="74"/>
      <c r="L4270" s="74"/>
      <c r="M4270" s="74"/>
      <c r="N4270" s="74"/>
    </row>
    <row r="4271" spans="2:14" x14ac:dyDescent="0.25">
      <c r="B4271" s="225"/>
      <c r="C4271" s="74"/>
      <c r="D4271" s="74"/>
      <c r="E4271" s="74"/>
      <c r="F4271" s="74"/>
      <c r="G4271" s="75"/>
      <c r="H4271" s="74"/>
      <c r="I4271" s="81"/>
      <c r="J4271" s="74"/>
      <c r="K4271" s="74"/>
      <c r="L4271" s="74"/>
      <c r="M4271" s="74"/>
      <c r="N4271" s="74"/>
    </row>
    <row r="4272" spans="2:14" x14ac:dyDescent="0.25">
      <c r="B4272" s="225"/>
      <c r="C4272" s="74"/>
      <c r="D4272" s="74"/>
      <c r="E4272" s="74"/>
      <c r="F4272" s="74"/>
      <c r="G4272" s="75"/>
      <c r="H4272" s="74"/>
      <c r="I4272" s="81"/>
      <c r="J4272" s="74"/>
      <c r="K4272" s="74"/>
      <c r="L4272" s="74"/>
      <c r="M4272" s="74"/>
      <c r="N4272" s="74"/>
    </row>
    <row r="4273" spans="2:14" x14ac:dyDescent="0.25">
      <c r="B4273" s="225"/>
      <c r="C4273" s="74"/>
      <c r="D4273" s="74"/>
      <c r="E4273" s="74"/>
      <c r="F4273" s="74"/>
      <c r="G4273" s="75"/>
      <c r="H4273" s="74"/>
      <c r="I4273" s="81"/>
      <c r="J4273" s="74"/>
      <c r="K4273" s="74"/>
      <c r="L4273" s="74"/>
      <c r="M4273" s="74"/>
      <c r="N4273" s="74"/>
    </row>
    <row r="4274" spans="2:14" x14ac:dyDescent="0.25">
      <c r="B4274" s="225"/>
      <c r="C4274" s="74"/>
      <c r="D4274" s="74"/>
      <c r="E4274" s="74"/>
      <c r="F4274" s="74"/>
      <c r="G4274" s="75"/>
      <c r="H4274" s="74"/>
      <c r="I4274" s="81"/>
      <c r="J4274" s="74"/>
      <c r="K4274" s="74"/>
      <c r="L4274" s="74"/>
      <c r="M4274" s="74"/>
      <c r="N4274" s="74"/>
    </row>
    <row r="4275" spans="2:14" x14ac:dyDescent="0.25">
      <c r="B4275" s="225"/>
      <c r="C4275" s="74"/>
      <c r="D4275" s="74"/>
      <c r="E4275" s="74"/>
      <c r="F4275" s="74"/>
      <c r="G4275" s="75"/>
      <c r="H4275" s="74"/>
      <c r="I4275" s="81"/>
      <c r="J4275" s="74"/>
      <c r="K4275" s="74"/>
      <c r="L4275" s="74"/>
      <c r="M4275" s="74"/>
      <c r="N4275" s="74"/>
    </row>
    <row r="4276" spans="2:14" x14ac:dyDescent="0.25">
      <c r="B4276" s="225"/>
      <c r="C4276" s="74"/>
      <c r="D4276" s="74"/>
      <c r="E4276" s="74"/>
      <c r="F4276" s="74"/>
      <c r="G4276" s="75"/>
      <c r="H4276" s="74"/>
      <c r="I4276" s="81"/>
      <c r="J4276" s="74"/>
      <c r="K4276" s="74"/>
      <c r="L4276" s="74"/>
      <c r="M4276" s="74"/>
      <c r="N4276" s="74"/>
    </row>
    <row r="4277" spans="2:14" x14ac:dyDescent="0.25">
      <c r="B4277" s="225"/>
      <c r="C4277" s="74"/>
      <c r="D4277" s="74"/>
      <c r="E4277" s="74"/>
      <c r="F4277" s="74"/>
      <c r="G4277" s="75"/>
      <c r="H4277" s="74"/>
      <c r="I4277" s="81"/>
      <c r="J4277" s="74"/>
      <c r="K4277" s="74"/>
      <c r="L4277" s="74"/>
      <c r="M4277" s="74"/>
      <c r="N4277" s="74"/>
    </row>
    <row r="4278" spans="2:14" x14ac:dyDescent="0.25">
      <c r="B4278" s="225"/>
      <c r="C4278" s="74"/>
      <c r="D4278" s="74"/>
      <c r="E4278" s="74"/>
      <c r="F4278" s="74"/>
      <c r="G4278" s="75"/>
      <c r="H4278" s="74"/>
      <c r="I4278" s="81"/>
      <c r="J4278" s="74"/>
      <c r="K4278" s="74"/>
      <c r="L4278" s="74"/>
      <c r="M4278" s="74"/>
      <c r="N4278" s="74"/>
    </row>
    <row r="4279" spans="2:14" x14ac:dyDescent="0.25">
      <c r="B4279" s="225"/>
      <c r="C4279" s="74"/>
      <c r="D4279" s="74"/>
      <c r="E4279" s="74"/>
      <c r="F4279" s="74"/>
      <c r="G4279" s="75"/>
      <c r="H4279" s="74"/>
      <c r="I4279" s="81"/>
      <c r="J4279" s="74"/>
      <c r="K4279" s="74"/>
      <c r="L4279" s="74"/>
      <c r="M4279" s="74"/>
      <c r="N4279" s="74"/>
    </row>
    <row r="4280" spans="2:14" x14ac:dyDescent="0.25">
      <c r="B4280" s="225"/>
      <c r="C4280" s="74"/>
      <c r="D4280" s="74"/>
      <c r="E4280" s="74"/>
      <c r="F4280" s="74"/>
      <c r="G4280" s="75"/>
      <c r="H4280" s="74"/>
      <c r="I4280" s="81"/>
      <c r="J4280" s="74"/>
      <c r="K4280" s="74"/>
      <c r="L4280" s="74"/>
      <c r="M4280" s="74"/>
      <c r="N4280" s="74"/>
    </row>
    <row r="4281" spans="2:14" x14ac:dyDescent="0.25">
      <c r="B4281" s="225"/>
      <c r="C4281" s="74"/>
      <c r="D4281" s="74"/>
      <c r="E4281" s="74"/>
      <c r="F4281" s="74"/>
      <c r="G4281" s="75"/>
      <c r="H4281" s="74"/>
      <c r="I4281" s="81"/>
      <c r="J4281" s="74"/>
      <c r="K4281" s="74"/>
      <c r="L4281" s="74"/>
      <c r="M4281" s="74"/>
      <c r="N4281" s="74"/>
    </row>
    <row r="4282" spans="2:14" x14ac:dyDescent="0.25">
      <c r="B4282" s="225"/>
      <c r="C4282" s="74"/>
      <c r="D4282" s="74"/>
      <c r="E4282" s="74"/>
      <c r="F4282" s="74"/>
      <c r="G4282" s="75"/>
      <c r="H4282" s="74"/>
      <c r="I4282" s="81"/>
      <c r="J4282" s="74"/>
      <c r="K4282" s="74"/>
      <c r="L4282" s="74"/>
      <c r="M4282" s="74"/>
      <c r="N4282" s="74"/>
    </row>
    <row r="4283" spans="2:14" x14ac:dyDescent="0.25">
      <c r="B4283" s="225"/>
      <c r="C4283" s="74"/>
      <c r="D4283" s="74"/>
      <c r="E4283" s="74"/>
      <c r="F4283" s="74"/>
      <c r="G4283" s="75"/>
      <c r="H4283" s="74"/>
      <c r="I4283" s="81"/>
      <c r="J4283" s="74"/>
      <c r="K4283" s="74"/>
      <c r="L4283" s="74"/>
      <c r="M4283" s="74"/>
      <c r="N4283" s="74"/>
    </row>
    <row r="4284" spans="2:14" x14ac:dyDescent="0.25">
      <c r="B4284" s="225"/>
      <c r="C4284" s="74"/>
      <c r="D4284" s="74"/>
      <c r="E4284" s="74"/>
      <c r="F4284" s="74"/>
      <c r="G4284" s="75"/>
      <c r="H4284" s="74"/>
      <c r="I4284" s="81"/>
      <c r="J4284" s="74"/>
      <c r="K4284" s="74"/>
      <c r="L4284" s="74"/>
      <c r="M4284" s="74"/>
      <c r="N4284" s="74"/>
    </row>
    <row r="4285" spans="2:14" x14ac:dyDescent="0.25">
      <c r="B4285" s="225"/>
      <c r="C4285" s="74"/>
      <c r="D4285" s="74"/>
      <c r="E4285" s="74"/>
      <c r="F4285" s="74"/>
      <c r="G4285" s="75"/>
      <c r="H4285" s="74"/>
      <c r="I4285" s="81"/>
      <c r="J4285" s="74"/>
      <c r="K4285" s="74"/>
      <c r="L4285" s="74"/>
      <c r="M4285" s="74"/>
      <c r="N4285" s="74"/>
    </row>
    <row r="4286" spans="2:14" x14ac:dyDescent="0.25">
      <c r="B4286" s="225"/>
      <c r="C4286" s="74"/>
      <c r="D4286" s="74"/>
      <c r="E4286" s="74"/>
      <c r="F4286" s="74"/>
      <c r="G4286" s="75"/>
      <c r="H4286" s="74"/>
      <c r="I4286" s="81"/>
      <c r="J4286" s="74"/>
      <c r="K4286" s="74"/>
      <c r="L4286" s="74"/>
      <c r="M4286" s="74"/>
      <c r="N4286" s="74"/>
    </row>
    <row r="4287" spans="2:14" x14ac:dyDescent="0.25">
      <c r="B4287" s="225"/>
      <c r="C4287" s="74"/>
      <c r="D4287" s="74"/>
      <c r="E4287" s="74"/>
      <c r="F4287" s="74"/>
      <c r="G4287" s="75"/>
      <c r="H4287" s="74"/>
      <c r="I4287" s="81"/>
      <c r="J4287" s="74"/>
      <c r="K4287" s="74"/>
      <c r="L4287" s="74"/>
      <c r="M4287" s="74"/>
      <c r="N4287" s="74"/>
    </row>
    <row r="4288" spans="2:14" x14ac:dyDescent="0.25">
      <c r="B4288" s="225"/>
      <c r="C4288" s="74"/>
      <c r="D4288" s="74"/>
      <c r="E4288" s="74"/>
      <c r="F4288" s="74"/>
      <c r="G4288" s="75"/>
      <c r="H4288" s="74"/>
      <c r="I4288" s="81"/>
      <c r="J4288" s="74"/>
      <c r="K4288" s="74"/>
      <c r="L4288" s="74"/>
      <c r="M4288" s="74"/>
      <c r="N4288" s="74"/>
    </row>
    <row r="4289" spans="2:14" x14ac:dyDescent="0.25">
      <c r="B4289" s="225"/>
      <c r="C4289" s="74"/>
      <c r="D4289" s="74"/>
      <c r="E4289" s="74"/>
      <c r="F4289" s="74"/>
      <c r="G4289" s="75"/>
      <c r="H4289" s="74"/>
      <c r="I4289" s="81"/>
      <c r="J4289" s="74"/>
      <c r="K4289" s="74"/>
      <c r="L4289" s="74"/>
      <c r="M4289" s="74"/>
      <c r="N4289" s="74"/>
    </row>
    <row r="4290" spans="2:14" x14ac:dyDescent="0.25">
      <c r="B4290" s="225"/>
      <c r="C4290" s="74"/>
      <c r="D4290" s="74"/>
      <c r="E4290" s="74"/>
      <c r="F4290" s="74"/>
      <c r="G4290" s="75"/>
      <c r="H4290" s="74"/>
      <c r="I4290" s="81"/>
      <c r="J4290" s="74"/>
      <c r="K4290" s="74"/>
      <c r="L4290" s="74"/>
      <c r="M4290" s="74"/>
      <c r="N4290" s="74"/>
    </row>
    <row r="4291" spans="2:14" x14ac:dyDescent="0.25">
      <c r="B4291" s="225"/>
      <c r="C4291" s="74"/>
      <c r="D4291" s="74"/>
      <c r="E4291" s="74"/>
      <c r="F4291" s="74"/>
      <c r="G4291" s="75"/>
      <c r="H4291" s="74"/>
      <c r="I4291" s="81"/>
      <c r="J4291" s="74"/>
      <c r="K4291" s="74"/>
      <c r="L4291" s="74"/>
      <c r="M4291" s="74"/>
      <c r="N4291" s="74"/>
    </row>
    <row r="4292" spans="2:14" x14ac:dyDescent="0.25">
      <c r="B4292" s="225"/>
      <c r="C4292" s="74"/>
      <c r="D4292" s="74"/>
      <c r="E4292" s="74"/>
      <c r="F4292" s="74"/>
      <c r="G4292" s="75"/>
      <c r="H4292" s="74"/>
      <c r="I4292" s="81"/>
      <c r="J4292" s="74"/>
      <c r="K4292" s="74"/>
      <c r="L4292" s="74"/>
      <c r="M4292" s="74"/>
      <c r="N4292" s="74"/>
    </row>
    <row r="4293" spans="2:14" x14ac:dyDescent="0.25">
      <c r="B4293" s="225"/>
      <c r="C4293" s="74"/>
      <c r="D4293" s="74"/>
      <c r="E4293" s="74"/>
      <c r="F4293" s="74"/>
      <c r="G4293" s="75"/>
      <c r="H4293" s="74"/>
      <c r="I4293" s="81"/>
      <c r="J4293" s="74"/>
      <c r="K4293" s="74"/>
      <c r="L4293" s="74"/>
      <c r="M4293" s="74"/>
      <c r="N4293" s="74"/>
    </row>
    <row r="4294" spans="2:14" x14ac:dyDescent="0.25">
      <c r="B4294" s="225"/>
      <c r="C4294" s="74"/>
      <c r="D4294" s="74"/>
      <c r="E4294" s="74"/>
      <c r="F4294" s="74"/>
      <c r="G4294" s="75"/>
      <c r="H4294" s="74"/>
      <c r="I4294" s="81"/>
      <c r="J4294" s="74"/>
      <c r="K4294" s="74"/>
      <c r="L4294" s="74"/>
      <c r="M4294" s="74"/>
      <c r="N4294" s="74"/>
    </row>
    <row r="4295" spans="2:14" x14ac:dyDescent="0.25">
      <c r="B4295" s="225"/>
      <c r="C4295" s="74"/>
      <c r="D4295" s="74"/>
      <c r="E4295" s="74"/>
      <c r="F4295" s="74"/>
      <c r="G4295" s="75"/>
      <c r="H4295" s="74"/>
      <c r="I4295" s="81"/>
      <c r="J4295" s="74"/>
      <c r="K4295" s="74"/>
      <c r="L4295" s="74"/>
      <c r="M4295" s="74"/>
      <c r="N4295" s="74"/>
    </row>
    <row r="4296" spans="2:14" x14ac:dyDescent="0.25">
      <c r="B4296" s="225"/>
      <c r="C4296" s="74"/>
      <c r="D4296" s="74"/>
      <c r="E4296" s="74"/>
      <c r="F4296" s="74"/>
      <c r="G4296" s="75"/>
      <c r="H4296" s="74"/>
      <c r="I4296" s="81"/>
      <c r="J4296" s="74"/>
      <c r="K4296" s="74"/>
      <c r="L4296" s="74"/>
      <c r="M4296" s="74"/>
      <c r="N4296" s="74"/>
    </row>
    <row r="4297" spans="2:14" x14ac:dyDescent="0.25">
      <c r="B4297" s="225"/>
      <c r="C4297" s="74"/>
      <c r="D4297" s="74"/>
      <c r="E4297" s="74"/>
      <c r="F4297" s="74"/>
      <c r="G4297" s="75"/>
      <c r="H4297" s="74"/>
      <c r="I4297" s="81"/>
      <c r="J4297" s="74"/>
      <c r="K4297" s="74"/>
      <c r="L4297" s="74"/>
      <c r="M4297" s="74"/>
      <c r="N4297" s="74"/>
    </row>
    <row r="4298" spans="2:14" x14ac:dyDescent="0.25">
      <c r="B4298" s="225"/>
      <c r="C4298" s="74"/>
      <c r="D4298" s="74"/>
      <c r="E4298" s="74"/>
      <c r="F4298" s="74"/>
      <c r="G4298" s="75"/>
      <c r="H4298" s="74"/>
      <c r="I4298" s="81"/>
      <c r="J4298" s="74"/>
      <c r="K4298" s="74"/>
      <c r="L4298" s="74"/>
      <c r="M4298" s="74"/>
      <c r="N4298" s="74"/>
    </row>
    <row r="4299" spans="2:14" x14ac:dyDescent="0.25">
      <c r="B4299" s="225"/>
      <c r="C4299" s="74"/>
      <c r="D4299" s="74"/>
      <c r="E4299" s="74"/>
      <c r="F4299" s="74"/>
      <c r="G4299" s="75"/>
      <c r="H4299" s="74"/>
      <c r="I4299" s="81"/>
      <c r="J4299" s="74"/>
      <c r="K4299" s="74"/>
      <c r="L4299" s="74"/>
      <c r="M4299" s="74"/>
      <c r="N4299" s="74"/>
    </row>
    <row r="4300" spans="2:14" x14ac:dyDescent="0.25">
      <c r="B4300" s="225"/>
      <c r="C4300" s="74"/>
      <c r="D4300" s="74"/>
      <c r="E4300" s="74"/>
      <c r="F4300" s="74"/>
      <c r="G4300" s="75"/>
      <c r="H4300" s="74"/>
      <c r="I4300" s="81"/>
      <c r="J4300" s="74"/>
      <c r="K4300" s="74"/>
      <c r="L4300" s="74"/>
      <c r="M4300" s="74"/>
      <c r="N4300" s="74"/>
    </row>
    <row r="4301" spans="2:14" x14ac:dyDescent="0.25">
      <c r="B4301" s="225"/>
      <c r="C4301" s="74"/>
      <c r="D4301" s="74"/>
      <c r="E4301" s="74"/>
      <c r="F4301" s="74"/>
      <c r="G4301" s="75"/>
      <c r="H4301" s="74"/>
      <c r="I4301" s="81"/>
      <c r="J4301" s="74"/>
      <c r="K4301" s="74"/>
      <c r="L4301" s="74"/>
      <c r="M4301" s="74"/>
      <c r="N4301" s="74"/>
    </row>
    <row r="4302" spans="2:14" x14ac:dyDescent="0.25">
      <c r="B4302" s="225"/>
      <c r="C4302" s="74"/>
      <c r="D4302" s="74"/>
      <c r="E4302" s="74"/>
      <c r="F4302" s="74"/>
      <c r="G4302" s="75"/>
      <c r="H4302" s="74"/>
      <c r="I4302" s="81"/>
      <c r="J4302" s="74"/>
      <c r="K4302" s="74"/>
      <c r="L4302" s="74"/>
      <c r="M4302" s="74"/>
      <c r="N4302" s="74"/>
    </row>
    <row r="4303" spans="2:14" x14ac:dyDescent="0.25">
      <c r="B4303" s="225"/>
      <c r="C4303" s="74"/>
      <c r="D4303" s="74"/>
      <c r="E4303" s="74"/>
      <c r="F4303" s="74"/>
      <c r="G4303" s="75"/>
      <c r="H4303" s="74"/>
      <c r="I4303" s="81"/>
      <c r="J4303" s="74"/>
      <c r="K4303" s="74"/>
      <c r="L4303" s="74"/>
      <c r="M4303" s="74"/>
      <c r="N4303" s="74"/>
    </row>
    <row r="4304" spans="2:14" x14ac:dyDescent="0.25">
      <c r="B4304" s="225"/>
      <c r="C4304" s="74"/>
      <c r="D4304" s="74"/>
      <c r="E4304" s="74"/>
      <c r="F4304" s="74"/>
      <c r="G4304" s="75"/>
      <c r="H4304" s="74"/>
      <c r="I4304" s="81"/>
      <c r="J4304" s="74"/>
      <c r="K4304" s="74"/>
      <c r="L4304" s="74"/>
      <c r="M4304" s="74"/>
      <c r="N4304" s="74"/>
    </row>
    <row r="4305" spans="2:14" x14ac:dyDescent="0.25">
      <c r="B4305" s="225"/>
      <c r="C4305" s="74"/>
      <c r="D4305" s="74"/>
      <c r="E4305" s="74"/>
      <c r="F4305" s="74"/>
      <c r="G4305" s="75"/>
      <c r="H4305" s="74"/>
      <c r="I4305" s="81"/>
      <c r="J4305" s="74"/>
      <c r="K4305" s="74"/>
      <c r="L4305" s="74"/>
      <c r="M4305" s="74"/>
      <c r="N4305" s="74"/>
    </row>
    <row r="4306" spans="2:14" x14ac:dyDescent="0.25">
      <c r="B4306" s="225"/>
      <c r="C4306" s="74"/>
      <c r="D4306" s="74"/>
      <c r="E4306" s="74"/>
      <c r="F4306" s="74"/>
      <c r="G4306" s="75"/>
      <c r="H4306" s="74"/>
      <c r="I4306" s="81"/>
      <c r="J4306" s="74"/>
      <c r="K4306" s="74"/>
      <c r="L4306" s="74"/>
      <c r="M4306" s="74"/>
      <c r="N4306" s="74"/>
    </row>
    <row r="4307" spans="2:14" x14ac:dyDescent="0.25">
      <c r="B4307" s="225"/>
      <c r="C4307" s="74"/>
      <c r="D4307" s="74"/>
      <c r="E4307" s="74"/>
      <c r="F4307" s="74"/>
      <c r="G4307" s="75"/>
      <c r="H4307" s="74"/>
      <c r="I4307" s="81"/>
      <c r="J4307" s="74"/>
      <c r="K4307" s="74"/>
      <c r="L4307" s="74"/>
      <c r="M4307" s="74"/>
      <c r="N4307" s="74"/>
    </row>
    <row r="4308" spans="2:14" x14ac:dyDescent="0.25">
      <c r="B4308" s="225"/>
      <c r="C4308" s="74"/>
      <c r="D4308" s="74"/>
      <c r="E4308" s="74"/>
      <c r="F4308" s="74"/>
      <c r="G4308" s="75"/>
      <c r="H4308" s="74"/>
      <c r="I4308" s="81"/>
      <c r="J4308" s="74"/>
      <c r="K4308" s="74"/>
      <c r="L4308" s="74"/>
      <c r="M4308" s="74"/>
      <c r="N4308" s="74"/>
    </row>
    <row r="4309" spans="2:14" x14ac:dyDescent="0.25">
      <c r="B4309" s="225"/>
      <c r="C4309" s="74"/>
      <c r="D4309" s="74"/>
      <c r="E4309" s="74"/>
      <c r="F4309" s="74"/>
      <c r="G4309" s="75"/>
      <c r="H4309" s="74"/>
      <c r="I4309" s="81"/>
      <c r="J4309" s="74"/>
      <c r="K4309" s="74"/>
      <c r="L4309" s="74"/>
      <c r="M4309" s="74"/>
      <c r="N4309" s="74"/>
    </row>
    <row r="4310" spans="2:14" x14ac:dyDescent="0.25">
      <c r="B4310" s="225"/>
      <c r="C4310" s="74"/>
      <c r="D4310" s="74"/>
      <c r="E4310" s="74"/>
      <c r="F4310" s="74"/>
      <c r="G4310" s="75"/>
      <c r="H4310" s="74"/>
      <c r="I4310" s="81"/>
      <c r="J4310" s="74"/>
      <c r="K4310" s="74"/>
      <c r="L4310" s="74"/>
      <c r="M4310" s="74"/>
      <c r="N4310" s="74"/>
    </row>
    <row r="4311" spans="2:14" x14ac:dyDescent="0.25">
      <c r="B4311" s="225"/>
      <c r="C4311" s="74"/>
      <c r="D4311" s="74"/>
      <c r="E4311" s="74"/>
      <c r="F4311" s="74"/>
      <c r="G4311" s="75"/>
      <c r="H4311" s="74"/>
      <c r="I4311" s="81"/>
      <c r="J4311" s="74"/>
      <c r="K4311" s="74"/>
      <c r="L4311" s="74"/>
      <c r="M4311" s="74"/>
      <c r="N4311" s="74"/>
    </row>
    <row r="4312" spans="2:14" x14ac:dyDescent="0.25">
      <c r="B4312" s="225"/>
      <c r="C4312" s="74"/>
      <c r="D4312" s="74"/>
      <c r="E4312" s="74"/>
      <c r="F4312" s="74"/>
      <c r="G4312" s="75"/>
      <c r="H4312" s="74"/>
      <c r="I4312" s="81"/>
      <c r="J4312" s="74"/>
      <c r="K4312" s="74"/>
      <c r="L4312" s="74"/>
      <c r="M4312" s="74"/>
      <c r="N4312" s="74"/>
    </row>
    <row r="4313" spans="2:14" x14ac:dyDescent="0.25">
      <c r="B4313" s="225"/>
      <c r="C4313" s="74"/>
      <c r="D4313" s="74"/>
      <c r="E4313" s="74"/>
      <c r="F4313" s="74"/>
      <c r="G4313" s="75"/>
      <c r="H4313" s="74"/>
      <c r="I4313" s="81"/>
      <c r="J4313" s="74"/>
      <c r="K4313" s="74"/>
      <c r="L4313" s="74"/>
      <c r="M4313" s="74"/>
      <c r="N4313" s="74"/>
    </row>
    <row r="4314" spans="2:14" x14ac:dyDescent="0.25">
      <c r="B4314" s="225"/>
      <c r="C4314" s="74"/>
      <c r="D4314" s="74"/>
      <c r="E4314" s="74"/>
      <c r="F4314" s="74"/>
      <c r="G4314" s="75"/>
      <c r="H4314" s="74"/>
      <c r="I4314" s="81"/>
      <c r="J4314" s="74"/>
      <c r="K4314" s="74"/>
      <c r="L4314" s="74"/>
      <c r="M4314" s="74"/>
      <c r="N4314" s="74"/>
    </row>
    <row r="4315" spans="2:14" x14ac:dyDescent="0.25">
      <c r="B4315" s="225"/>
      <c r="C4315" s="74"/>
      <c r="D4315" s="74"/>
      <c r="E4315" s="74"/>
      <c r="F4315" s="74"/>
      <c r="G4315" s="75"/>
      <c r="H4315" s="74"/>
      <c r="I4315" s="81"/>
      <c r="J4315" s="74"/>
      <c r="K4315" s="74"/>
      <c r="L4315" s="74"/>
      <c r="M4315" s="74"/>
      <c r="N4315" s="74"/>
    </row>
    <row r="4316" spans="2:14" x14ac:dyDescent="0.25">
      <c r="B4316" s="225"/>
      <c r="C4316" s="74"/>
      <c r="D4316" s="74"/>
      <c r="E4316" s="74"/>
      <c r="F4316" s="74"/>
      <c r="G4316" s="75"/>
      <c r="H4316" s="74"/>
      <c r="I4316" s="81"/>
      <c r="J4316" s="74"/>
      <c r="K4316" s="74"/>
      <c r="L4316" s="74"/>
      <c r="M4316" s="74"/>
      <c r="N4316" s="74"/>
    </row>
    <row r="4317" spans="2:14" x14ac:dyDescent="0.25">
      <c r="B4317" s="225"/>
      <c r="C4317" s="74"/>
      <c r="D4317" s="74"/>
      <c r="E4317" s="74"/>
      <c r="F4317" s="74"/>
      <c r="G4317" s="75"/>
      <c r="H4317" s="74"/>
      <c r="I4317" s="81"/>
      <c r="J4317" s="74"/>
      <c r="K4317" s="74"/>
      <c r="L4317" s="74"/>
      <c r="M4317" s="74"/>
      <c r="N4317" s="74"/>
    </row>
    <row r="4318" spans="2:14" x14ac:dyDescent="0.25">
      <c r="B4318" s="225"/>
      <c r="C4318" s="74"/>
      <c r="D4318" s="74"/>
      <c r="E4318" s="74"/>
      <c r="F4318" s="74"/>
      <c r="G4318" s="75"/>
      <c r="H4318" s="74"/>
      <c r="I4318" s="81"/>
      <c r="J4318" s="74"/>
      <c r="K4318" s="74"/>
      <c r="L4318" s="74"/>
      <c r="M4318" s="74"/>
      <c r="N4318" s="74"/>
    </row>
    <row r="4319" spans="2:14" x14ac:dyDescent="0.25">
      <c r="B4319" s="225"/>
      <c r="C4319" s="74"/>
      <c r="D4319" s="74"/>
      <c r="E4319" s="74"/>
      <c r="F4319" s="74"/>
      <c r="G4319" s="75"/>
      <c r="H4319" s="74"/>
      <c r="I4319" s="81"/>
      <c r="J4319" s="74"/>
      <c r="K4319" s="74"/>
      <c r="L4319" s="74"/>
      <c r="M4319" s="74"/>
      <c r="N4319" s="74"/>
    </row>
    <row r="4320" spans="2:14" x14ac:dyDescent="0.25">
      <c r="B4320" s="225"/>
      <c r="C4320" s="74"/>
      <c r="D4320" s="74"/>
      <c r="E4320" s="74"/>
      <c r="F4320" s="74"/>
      <c r="G4320" s="75"/>
      <c r="H4320" s="74"/>
      <c r="I4320" s="81"/>
      <c r="J4320" s="74"/>
      <c r="K4320" s="74"/>
      <c r="L4320" s="74"/>
      <c r="M4320" s="74"/>
      <c r="N4320" s="74"/>
    </row>
    <row r="4321" spans="2:14" x14ac:dyDescent="0.25">
      <c r="B4321" s="225"/>
      <c r="C4321" s="74"/>
      <c r="D4321" s="74"/>
      <c r="E4321" s="74"/>
      <c r="F4321" s="74"/>
      <c r="G4321" s="75"/>
      <c r="H4321" s="74"/>
      <c r="I4321" s="81"/>
      <c r="J4321" s="74"/>
      <c r="K4321" s="74"/>
      <c r="L4321" s="74"/>
      <c r="M4321" s="74"/>
      <c r="N4321" s="74"/>
    </row>
    <row r="4322" spans="2:14" x14ac:dyDescent="0.25">
      <c r="B4322" s="225"/>
      <c r="C4322" s="74"/>
      <c r="D4322" s="74"/>
      <c r="E4322" s="74"/>
      <c r="F4322" s="74"/>
      <c r="G4322" s="75"/>
      <c r="H4322" s="74"/>
      <c r="I4322" s="81"/>
      <c r="J4322" s="74"/>
      <c r="K4322" s="74"/>
      <c r="L4322" s="74"/>
      <c r="M4322" s="74"/>
      <c r="N4322" s="74"/>
    </row>
    <row r="4323" spans="2:14" x14ac:dyDescent="0.25">
      <c r="B4323" s="225"/>
      <c r="C4323" s="74"/>
      <c r="D4323" s="74"/>
      <c r="E4323" s="74"/>
      <c r="F4323" s="74"/>
      <c r="G4323" s="75"/>
      <c r="H4323" s="74"/>
      <c r="I4323" s="81"/>
      <c r="J4323" s="74"/>
      <c r="K4323" s="74"/>
      <c r="L4323" s="74"/>
      <c r="M4323" s="74"/>
      <c r="N4323" s="74"/>
    </row>
    <row r="4324" spans="2:14" x14ac:dyDescent="0.25">
      <c r="B4324" s="225"/>
      <c r="C4324" s="74"/>
      <c r="D4324" s="74"/>
      <c r="E4324" s="74"/>
      <c r="F4324" s="74"/>
      <c r="G4324" s="75"/>
      <c r="H4324" s="74"/>
      <c r="I4324" s="81"/>
      <c r="J4324" s="74"/>
      <c r="K4324" s="74"/>
      <c r="L4324" s="74"/>
      <c r="M4324" s="74"/>
      <c r="N4324" s="74"/>
    </row>
    <row r="4325" spans="2:14" x14ac:dyDescent="0.25">
      <c r="B4325" s="225"/>
      <c r="C4325" s="74"/>
      <c r="D4325" s="74"/>
      <c r="E4325" s="74"/>
      <c r="F4325" s="74"/>
      <c r="G4325" s="75"/>
      <c r="H4325" s="74"/>
      <c r="I4325" s="81"/>
      <c r="J4325" s="74"/>
      <c r="K4325" s="74"/>
      <c r="L4325" s="74"/>
      <c r="M4325" s="74"/>
      <c r="N4325" s="74"/>
    </row>
    <row r="4326" spans="2:14" x14ac:dyDescent="0.25">
      <c r="B4326" s="225"/>
      <c r="C4326" s="74"/>
      <c r="D4326" s="74"/>
      <c r="E4326" s="74"/>
      <c r="F4326" s="74"/>
      <c r="G4326" s="75"/>
      <c r="H4326" s="74"/>
      <c r="I4326" s="81"/>
      <c r="J4326" s="74"/>
      <c r="K4326" s="74"/>
      <c r="L4326" s="74"/>
      <c r="M4326" s="74"/>
      <c r="N4326" s="74"/>
    </row>
    <row r="4327" spans="2:14" x14ac:dyDescent="0.25">
      <c r="B4327" s="225"/>
      <c r="C4327" s="74"/>
      <c r="D4327" s="74"/>
      <c r="E4327" s="74"/>
      <c r="F4327" s="74"/>
      <c r="G4327" s="75"/>
      <c r="H4327" s="74"/>
      <c r="I4327" s="81"/>
      <c r="J4327" s="74"/>
      <c r="K4327" s="74"/>
      <c r="L4327" s="74"/>
      <c r="M4327" s="74"/>
      <c r="N4327" s="74"/>
    </row>
    <row r="4328" spans="2:14" x14ac:dyDescent="0.25">
      <c r="B4328" s="225"/>
      <c r="C4328" s="74"/>
      <c r="D4328" s="74"/>
      <c r="E4328" s="74"/>
      <c r="F4328" s="74"/>
      <c r="G4328" s="75"/>
      <c r="H4328" s="74"/>
      <c r="I4328" s="81"/>
      <c r="J4328" s="74"/>
      <c r="K4328" s="74"/>
      <c r="L4328" s="74"/>
      <c r="M4328" s="74"/>
      <c r="N4328" s="74"/>
    </row>
    <row r="4329" spans="2:14" x14ac:dyDescent="0.25">
      <c r="B4329" s="225"/>
      <c r="C4329" s="74"/>
      <c r="D4329" s="74"/>
      <c r="E4329" s="74"/>
      <c r="F4329" s="74"/>
      <c r="G4329" s="75"/>
      <c r="H4329" s="74"/>
      <c r="I4329" s="81"/>
      <c r="J4329" s="74"/>
      <c r="K4329" s="74"/>
      <c r="L4329" s="74"/>
      <c r="M4329" s="74"/>
      <c r="N4329" s="74"/>
    </row>
    <row r="4330" spans="2:14" x14ac:dyDescent="0.25">
      <c r="B4330" s="225"/>
      <c r="C4330" s="74"/>
      <c r="D4330" s="74"/>
      <c r="E4330" s="74"/>
      <c r="F4330" s="74"/>
      <c r="G4330" s="75"/>
      <c r="H4330" s="74"/>
      <c r="I4330" s="81"/>
      <c r="J4330" s="74"/>
      <c r="K4330" s="74"/>
      <c r="L4330" s="74"/>
      <c r="M4330" s="74"/>
      <c r="N4330" s="74"/>
    </row>
    <row r="4331" spans="2:14" x14ac:dyDescent="0.25">
      <c r="B4331" s="225"/>
      <c r="C4331" s="74"/>
      <c r="D4331" s="74"/>
      <c r="E4331" s="74"/>
      <c r="F4331" s="74"/>
      <c r="G4331" s="75"/>
      <c r="H4331" s="74"/>
      <c r="I4331" s="81"/>
      <c r="J4331" s="74"/>
      <c r="K4331" s="74"/>
      <c r="L4331" s="74"/>
      <c r="M4331" s="74"/>
      <c r="N4331" s="74"/>
    </row>
    <row r="4332" spans="2:14" x14ac:dyDescent="0.25">
      <c r="B4332" s="225"/>
      <c r="C4332" s="74"/>
      <c r="D4332" s="74"/>
      <c r="E4332" s="74"/>
      <c r="F4332" s="74"/>
      <c r="G4332" s="75"/>
      <c r="H4332" s="74"/>
      <c r="I4332" s="81"/>
      <c r="J4332" s="74"/>
      <c r="K4332" s="74"/>
      <c r="L4332" s="74"/>
      <c r="M4332" s="74"/>
      <c r="N4332" s="74"/>
    </row>
    <row r="4333" spans="2:14" x14ac:dyDescent="0.25">
      <c r="B4333" s="225"/>
      <c r="C4333" s="74"/>
      <c r="D4333" s="74"/>
      <c r="E4333" s="74"/>
      <c r="F4333" s="74"/>
      <c r="G4333" s="75"/>
      <c r="H4333" s="74"/>
      <c r="I4333" s="81"/>
      <c r="J4333" s="74"/>
      <c r="K4333" s="74"/>
      <c r="L4333" s="74"/>
      <c r="M4333" s="74"/>
      <c r="N4333" s="74"/>
    </row>
    <row r="4334" spans="2:14" x14ac:dyDescent="0.25">
      <c r="B4334" s="225"/>
      <c r="C4334" s="74"/>
      <c r="D4334" s="74"/>
      <c r="E4334" s="74"/>
      <c r="F4334" s="74"/>
      <c r="G4334" s="75"/>
      <c r="H4334" s="74"/>
      <c r="I4334" s="81"/>
      <c r="J4334" s="74"/>
      <c r="K4334" s="74"/>
      <c r="L4334" s="74"/>
      <c r="M4334" s="74"/>
      <c r="N4334" s="74"/>
    </row>
    <row r="4335" spans="2:14" x14ac:dyDescent="0.25">
      <c r="B4335" s="225"/>
      <c r="C4335" s="74"/>
      <c r="D4335" s="74"/>
      <c r="E4335" s="74"/>
      <c r="F4335" s="74"/>
      <c r="G4335" s="75"/>
      <c r="H4335" s="74"/>
      <c r="I4335" s="81"/>
      <c r="J4335" s="74"/>
      <c r="K4335" s="74"/>
      <c r="L4335" s="74"/>
      <c r="M4335" s="74"/>
      <c r="N4335" s="74"/>
    </row>
    <row r="4336" spans="2:14" x14ac:dyDescent="0.25">
      <c r="B4336" s="225"/>
      <c r="C4336" s="74"/>
      <c r="D4336" s="74"/>
      <c r="E4336" s="74"/>
      <c r="F4336" s="74"/>
      <c r="G4336" s="75"/>
      <c r="H4336" s="74"/>
      <c r="I4336" s="81"/>
      <c r="J4336" s="74"/>
      <c r="K4336" s="74"/>
      <c r="L4336" s="74"/>
      <c r="M4336" s="74"/>
      <c r="N4336" s="74"/>
    </row>
    <row r="4337" spans="2:14" x14ac:dyDescent="0.25">
      <c r="B4337" s="225"/>
      <c r="C4337" s="74"/>
      <c r="D4337" s="74"/>
      <c r="E4337" s="74"/>
      <c r="F4337" s="74"/>
      <c r="G4337" s="75"/>
      <c r="H4337" s="74"/>
      <c r="I4337" s="81"/>
      <c r="J4337" s="74"/>
      <c r="K4337" s="74"/>
      <c r="L4337" s="74"/>
      <c r="M4337" s="74"/>
      <c r="N4337" s="74"/>
    </row>
    <row r="4338" spans="2:14" x14ac:dyDescent="0.25">
      <c r="B4338" s="225"/>
      <c r="C4338" s="74"/>
      <c r="D4338" s="74"/>
      <c r="E4338" s="74"/>
      <c r="F4338" s="74"/>
      <c r="G4338" s="75"/>
      <c r="H4338" s="74"/>
      <c r="I4338" s="81"/>
      <c r="J4338" s="74"/>
      <c r="K4338" s="74"/>
      <c r="L4338" s="74"/>
      <c r="M4338" s="74"/>
      <c r="N4338" s="74"/>
    </row>
    <row r="4339" spans="2:14" x14ac:dyDescent="0.25">
      <c r="B4339" s="225"/>
      <c r="C4339" s="74"/>
      <c r="D4339" s="74"/>
      <c r="E4339" s="74"/>
      <c r="F4339" s="74"/>
      <c r="G4339" s="75"/>
      <c r="H4339" s="74"/>
      <c r="I4339" s="81"/>
      <c r="J4339" s="74"/>
      <c r="K4339" s="74"/>
      <c r="L4339" s="74"/>
      <c r="M4339" s="74"/>
      <c r="N4339" s="74"/>
    </row>
    <row r="4340" spans="2:14" x14ac:dyDescent="0.25">
      <c r="B4340" s="225"/>
      <c r="C4340" s="74"/>
      <c r="D4340" s="74"/>
      <c r="E4340" s="74"/>
      <c r="F4340" s="74"/>
      <c r="G4340" s="75"/>
      <c r="H4340" s="74"/>
      <c r="I4340" s="81"/>
      <c r="J4340" s="74"/>
      <c r="K4340" s="74"/>
      <c r="L4340" s="74"/>
      <c r="M4340" s="74"/>
      <c r="N4340" s="74"/>
    </row>
    <row r="4341" spans="2:14" x14ac:dyDescent="0.25">
      <c r="B4341" s="225"/>
      <c r="C4341" s="74"/>
      <c r="D4341" s="74"/>
      <c r="E4341" s="74"/>
      <c r="F4341" s="74"/>
      <c r="G4341" s="75"/>
      <c r="H4341" s="74"/>
      <c r="I4341" s="81"/>
      <c r="J4341" s="74"/>
      <c r="K4341" s="74"/>
      <c r="L4341" s="74"/>
      <c r="M4341" s="74"/>
      <c r="N4341" s="74"/>
    </row>
    <row r="4342" spans="2:14" x14ac:dyDescent="0.25">
      <c r="B4342" s="225"/>
      <c r="C4342" s="74"/>
      <c r="D4342" s="74"/>
      <c r="E4342" s="74"/>
      <c r="F4342" s="74"/>
      <c r="G4342" s="75"/>
      <c r="H4342" s="74"/>
      <c r="I4342" s="81"/>
      <c r="J4342" s="74"/>
      <c r="K4342" s="74"/>
      <c r="L4342" s="74"/>
      <c r="M4342" s="74"/>
      <c r="N4342" s="74"/>
    </row>
    <row r="4343" spans="2:14" x14ac:dyDescent="0.25">
      <c r="B4343" s="225"/>
      <c r="C4343" s="74"/>
      <c r="D4343" s="74"/>
      <c r="E4343" s="74"/>
      <c r="F4343" s="74"/>
      <c r="G4343" s="75"/>
      <c r="H4343" s="74"/>
      <c r="I4343" s="81"/>
      <c r="J4343" s="74"/>
      <c r="K4343" s="74"/>
      <c r="L4343" s="74"/>
      <c r="M4343" s="74"/>
      <c r="N4343" s="74"/>
    </row>
    <row r="4344" spans="2:14" x14ac:dyDescent="0.25">
      <c r="B4344" s="225"/>
      <c r="C4344" s="74"/>
      <c r="D4344" s="74"/>
      <c r="E4344" s="74"/>
      <c r="F4344" s="74"/>
      <c r="G4344" s="75"/>
      <c r="H4344" s="74"/>
      <c r="I4344" s="81"/>
      <c r="J4344" s="74"/>
      <c r="K4344" s="74"/>
      <c r="L4344" s="74"/>
      <c r="M4344" s="74"/>
      <c r="N4344" s="74"/>
    </row>
    <row r="4345" spans="2:14" x14ac:dyDescent="0.25">
      <c r="B4345" s="225"/>
      <c r="C4345" s="74"/>
      <c r="D4345" s="74"/>
      <c r="E4345" s="74"/>
      <c r="F4345" s="74"/>
      <c r="G4345" s="75"/>
      <c r="H4345" s="74"/>
      <c r="I4345" s="81"/>
      <c r="J4345" s="74"/>
      <c r="K4345" s="74"/>
      <c r="L4345" s="74"/>
      <c r="M4345" s="74"/>
      <c r="N4345" s="74"/>
    </row>
    <row r="4346" spans="2:14" x14ac:dyDescent="0.25">
      <c r="B4346" s="225"/>
      <c r="C4346" s="74"/>
      <c r="D4346" s="74"/>
      <c r="E4346" s="74"/>
      <c r="F4346" s="74"/>
      <c r="G4346" s="75"/>
      <c r="H4346" s="74"/>
      <c r="I4346" s="81"/>
      <c r="J4346" s="74"/>
      <c r="K4346" s="74"/>
      <c r="L4346" s="74"/>
      <c r="M4346" s="74"/>
      <c r="N4346" s="74"/>
    </row>
    <row r="4347" spans="2:14" x14ac:dyDescent="0.25">
      <c r="B4347" s="225"/>
      <c r="C4347" s="74"/>
      <c r="D4347" s="74"/>
      <c r="E4347" s="74"/>
      <c r="F4347" s="74"/>
      <c r="G4347" s="75"/>
      <c r="H4347" s="74"/>
      <c r="I4347" s="81"/>
      <c r="J4347" s="74"/>
      <c r="K4347" s="74"/>
      <c r="L4347" s="74"/>
      <c r="M4347" s="74"/>
      <c r="N4347" s="74"/>
    </row>
    <row r="4348" spans="2:14" x14ac:dyDescent="0.25">
      <c r="B4348" s="225"/>
      <c r="C4348" s="74"/>
      <c r="D4348" s="74"/>
      <c r="E4348" s="74"/>
      <c r="F4348" s="74"/>
      <c r="G4348" s="75"/>
      <c r="H4348" s="74"/>
      <c r="I4348" s="81"/>
      <c r="J4348" s="74"/>
      <c r="K4348" s="74"/>
      <c r="L4348" s="74"/>
      <c r="M4348" s="74"/>
      <c r="N4348" s="74"/>
    </row>
    <row r="4349" spans="2:14" x14ac:dyDescent="0.25">
      <c r="B4349" s="225"/>
      <c r="C4349" s="74"/>
      <c r="D4349" s="74"/>
      <c r="E4349" s="74"/>
      <c r="F4349" s="74"/>
      <c r="G4349" s="75"/>
      <c r="H4349" s="74"/>
      <c r="I4349" s="81"/>
      <c r="J4349" s="74"/>
      <c r="K4349" s="74"/>
      <c r="L4349" s="74"/>
      <c r="M4349" s="74"/>
      <c r="N4349" s="74"/>
    </row>
    <row r="4350" spans="2:14" x14ac:dyDescent="0.25">
      <c r="B4350" s="225"/>
      <c r="C4350" s="74"/>
      <c r="D4350" s="74"/>
      <c r="E4350" s="74"/>
      <c r="F4350" s="74"/>
      <c r="G4350" s="75"/>
      <c r="H4350" s="74"/>
      <c r="I4350" s="81"/>
      <c r="J4350" s="74"/>
      <c r="K4350" s="74"/>
      <c r="L4350" s="74"/>
      <c r="M4350" s="74"/>
      <c r="N4350" s="74"/>
    </row>
    <row r="4351" spans="2:14" x14ac:dyDescent="0.25">
      <c r="B4351" s="225"/>
      <c r="C4351" s="74"/>
      <c r="D4351" s="74"/>
      <c r="E4351" s="74"/>
      <c r="F4351" s="74"/>
      <c r="G4351" s="75"/>
      <c r="H4351" s="74"/>
      <c r="I4351" s="81"/>
      <c r="J4351" s="74"/>
      <c r="K4351" s="74"/>
      <c r="L4351" s="74"/>
      <c r="M4351" s="74"/>
      <c r="N4351" s="74"/>
    </row>
    <row r="4352" spans="2:14" x14ac:dyDescent="0.25">
      <c r="B4352" s="225"/>
      <c r="C4352" s="74"/>
      <c r="D4352" s="74"/>
      <c r="E4352" s="74"/>
      <c r="F4352" s="74"/>
      <c r="G4352" s="75"/>
      <c r="H4352" s="74"/>
      <c r="I4352" s="81"/>
      <c r="J4352" s="74"/>
      <c r="K4352" s="74"/>
      <c r="L4352" s="74"/>
      <c r="M4352" s="74"/>
      <c r="N4352" s="74"/>
    </row>
    <row r="4353" spans="2:14" x14ac:dyDescent="0.25">
      <c r="B4353" s="225"/>
      <c r="C4353" s="74"/>
      <c r="D4353" s="74"/>
      <c r="E4353" s="74"/>
      <c r="F4353" s="74"/>
      <c r="G4353" s="75"/>
      <c r="H4353" s="74"/>
      <c r="I4353" s="81"/>
      <c r="J4353" s="74"/>
      <c r="K4353" s="74"/>
      <c r="L4353" s="74"/>
      <c r="M4353" s="74"/>
      <c r="N4353" s="74"/>
    </row>
    <row r="4354" spans="2:14" x14ac:dyDescent="0.25">
      <c r="B4354" s="225"/>
      <c r="C4354" s="74"/>
      <c r="D4354" s="74"/>
      <c r="E4354" s="74"/>
      <c r="F4354" s="74"/>
      <c r="G4354" s="75"/>
      <c r="H4354" s="74"/>
      <c r="I4354" s="81"/>
      <c r="J4354" s="74"/>
      <c r="K4354" s="74"/>
      <c r="L4354" s="74"/>
      <c r="M4354" s="74"/>
      <c r="N4354" s="74"/>
    </row>
    <row r="4355" spans="2:14" x14ac:dyDescent="0.25">
      <c r="B4355" s="225"/>
      <c r="C4355" s="74"/>
      <c r="D4355" s="74"/>
      <c r="E4355" s="74"/>
      <c r="F4355" s="74"/>
      <c r="G4355" s="75"/>
      <c r="H4355" s="74"/>
      <c r="I4355" s="81"/>
      <c r="J4355" s="74"/>
      <c r="K4355" s="74"/>
      <c r="L4355" s="74"/>
      <c r="M4355" s="74"/>
      <c r="N4355" s="74"/>
    </row>
    <row r="4356" spans="2:14" x14ac:dyDescent="0.25">
      <c r="B4356" s="225"/>
      <c r="C4356" s="74"/>
      <c r="D4356" s="74"/>
      <c r="E4356" s="74"/>
      <c r="F4356" s="74"/>
      <c r="G4356" s="75"/>
      <c r="H4356" s="74"/>
      <c r="I4356" s="81"/>
      <c r="J4356" s="74"/>
      <c r="K4356" s="74"/>
      <c r="L4356" s="74"/>
      <c r="M4356" s="74"/>
      <c r="N4356" s="74"/>
    </row>
    <row r="4357" spans="2:14" x14ac:dyDescent="0.25">
      <c r="B4357" s="225"/>
      <c r="C4357" s="74"/>
      <c r="D4357" s="74"/>
      <c r="E4357" s="74"/>
      <c r="F4357" s="74"/>
      <c r="G4357" s="75"/>
      <c r="H4357" s="74"/>
      <c r="I4357" s="81"/>
      <c r="J4357" s="74"/>
      <c r="K4357" s="74"/>
      <c r="L4357" s="74"/>
      <c r="M4357" s="74"/>
      <c r="N4357" s="74"/>
    </row>
    <row r="4358" spans="2:14" x14ac:dyDescent="0.25">
      <c r="B4358" s="225"/>
      <c r="C4358" s="74"/>
      <c r="D4358" s="74"/>
      <c r="E4358" s="74"/>
      <c r="F4358" s="74"/>
      <c r="G4358" s="75"/>
      <c r="H4358" s="74"/>
      <c r="I4358" s="81"/>
      <c r="J4358" s="74"/>
      <c r="K4358" s="74"/>
      <c r="L4358" s="74"/>
      <c r="M4358" s="74"/>
      <c r="N4358" s="74"/>
    </row>
    <row r="4359" spans="2:14" x14ac:dyDescent="0.25">
      <c r="B4359" s="225"/>
      <c r="C4359" s="74"/>
      <c r="D4359" s="74"/>
      <c r="E4359" s="74"/>
      <c r="F4359" s="74"/>
      <c r="G4359" s="75"/>
      <c r="H4359" s="74"/>
      <c r="I4359" s="81"/>
      <c r="J4359" s="74"/>
      <c r="K4359" s="74"/>
      <c r="L4359" s="74"/>
      <c r="M4359" s="74"/>
      <c r="N4359" s="74"/>
    </row>
    <row r="4360" spans="2:14" x14ac:dyDescent="0.25">
      <c r="B4360" s="225"/>
      <c r="C4360" s="74"/>
      <c r="D4360" s="74"/>
      <c r="E4360" s="74"/>
      <c r="F4360" s="74"/>
      <c r="G4360" s="75"/>
      <c r="H4360" s="74"/>
      <c r="I4360" s="81"/>
      <c r="J4360" s="74"/>
      <c r="K4360" s="74"/>
      <c r="L4360" s="74"/>
      <c r="M4360" s="74"/>
      <c r="N4360" s="74"/>
    </row>
    <row r="4361" spans="2:14" x14ac:dyDescent="0.25">
      <c r="B4361" s="225"/>
      <c r="C4361" s="74"/>
      <c r="D4361" s="74"/>
      <c r="E4361" s="74"/>
      <c r="F4361" s="74"/>
      <c r="G4361" s="75"/>
      <c r="H4361" s="74"/>
      <c r="I4361" s="81"/>
      <c r="J4361" s="74"/>
      <c r="K4361" s="74"/>
      <c r="L4361" s="74"/>
      <c r="M4361" s="74"/>
      <c r="N4361" s="74"/>
    </row>
    <row r="4362" spans="2:14" x14ac:dyDescent="0.25">
      <c r="B4362" s="225"/>
      <c r="C4362" s="74"/>
      <c r="D4362" s="74"/>
      <c r="E4362" s="74"/>
      <c r="F4362" s="74"/>
      <c r="G4362" s="75"/>
      <c r="H4362" s="74"/>
      <c r="I4362" s="81"/>
      <c r="J4362" s="74"/>
      <c r="K4362" s="74"/>
      <c r="L4362" s="74"/>
      <c r="M4362" s="74"/>
      <c r="N4362" s="74"/>
    </row>
    <row r="4363" spans="2:14" x14ac:dyDescent="0.25">
      <c r="B4363" s="225"/>
      <c r="C4363" s="74"/>
      <c r="D4363" s="74"/>
      <c r="E4363" s="74"/>
      <c r="F4363" s="74"/>
      <c r="G4363" s="75"/>
      <c r="H4363" s="74"/>
      <c r="I4363" s="81"/>
      <c r="J4363" s="74"/>
      <c r="K4363" s="74"/>
      <c r="L4363" s="74"/>
      <c r="M4363" s="74"/>
      <c r="N4363" s="74"/>
    </row>
    <row r="4364" spans="2:14" x14ac:dyDescent="0.25">
      <c r="B4364" s="225"/>
      <c r="C4364" s="74"/>
      <c r="D4364" s="74"/>
      <c r="E4364" s="74"/>
      <c r="F4364" s="74"/>
      <c r="G4364" s="75"/>
      <c r="H4364" s="74"/>
      <c r="I4364" s="81"/>
      <c r="J4364" s="74"/>
      <c r="K4364" s="74"/>
      <c r="L4364" s="74"/>
      <c r="M4364" s="74"/>
      <c r="N4364" s="74"/>
    </row>
    <row r="4365" spans="2:14" x14ac:dyDescent="0.25">
      <c r="B4365" s="225"/>
      <c r="C4365" s="74"/>
      <c r="D4365" s="74"/>
      <c r="E4365" s="74"/>
      <c r="F4365" s="74"/>
      <c r="G4365" s="75"/>
      <c r="H4365" s="74"/>
      <c r="I4365" s="81"/>
      <c r="J4365" s="74"/>
      <c r="K4365" s="74"/>
      <c r="L4365" s="74"/>
      <c r="M4365" s="74"/>
      <c r="N4365" s="74"/>
    </row>
    <row r="4366" spans="2:14" x14ac:dyDescent="0.25">
      <c r="B4366" s="225"/>
      <c r="C4366" s="74"/>
      <c r="D4366" s="74"/>
      <c r="E4366" s="74"/>
      <c r="F4366" s="74"/>
      <c r="G4366" s="75"/>
      <c r="H4366" s="74"/>
      <c r="I4366" s="81"/>
      <c r="J4366" s="74"/>
      <c r="K4366" s="74"/>
      <c r="L4366" s="74"/>
      <c r="M4366" s="74"/>
      <c r="N4366" s="74"/>
    </row>
    <row r="4367" spans="2:14" x14ac:dyDescent="0.25">
      <c r="B4367" s="225"/>
      <c r="C4367" s="74"/>
      <c r="D4367" s="74"/>
      <c r="E4367" s="74"/>
      <c r="F4367" s="74"/>
      <c r="G4367" s="75"/>
      <c r="H4367" s="74"/>
      <c r="I4367" s="81"/>
      <c r="J4367" s="74"/>
      <c r="K4367" s="74"/>
      <c r="L4367" s="74"/>
      <c r="M4367" s="74"/>
      <c r="N4367" s="74"/>
    </row>
    <row r="4368" spans="2:14" x14ac:dyDescent="0.25">
      <c r="B4368" s="225"/>
      <c r="C4368" s="74"/>
      <c r="D4368" s="74"/>
      <c r="E4368" s="74"/>
      <c r="F4368" s="74"/>
      <c r="G4368" s="75"/>
      <c r="H4368" s="74"/>
      <c r="I4368" s="81"/>
      <c r="J4368" s="74"/>
      <c r="K4368" s="74"/>
      <c r="L4368" s="74"/>
      <c r="M4368" s="74"/>
      <c r="N4368" s="74"/>
    </row>
    <row r="4369" spans="2:14" x14ac:dyDescent="0.25">
      <c r="B4369" s="225"/>
      <c r="C4369" s="74"/>
      <c r="D4369" s="74"/>
      <c r="E4369" s="74"/>
      <c r="F4369" s="74"/>
      <c r="G4369" s="75"/>
      <c r="H4369" s="74"/>
      <c r="I4369" s="81"/>
      <c r="J4369" s="74"/>
      <c r="K4369" s="74"/>
      <c r="L4369" s="74"/>
      <c r="M4369" s="74"/>
      <c r="N4369" s="74"/>
    </row>
    <row r="4370" spans="2:14" x14ac:dyDescent="0.25">
      <c r="B4370" s="225"/>
      <c r="C4370" s="74"/>
      <c r="D4370" s="74"/>
      <c r="E4370" s="74"/>
      <c r="F4370" s="74"/>
      <c r="G4370" s="75"/>
      <c r="H4370" s="74"/>
      <c r="I4370" s="81"/>
      <c r="J4370" s="74"/>
      <c r="K4370" s="74"/>
      <c r="L4370" s="74"/>
      <c r="M4370" s="74"/>
      <c r="N4370" s="74"/>
    </row>
    <row r="4371" spans="2:14" x14ac:dyDescent="0.25">
      <c r="B4371" s="225"/>
      <c r="C4371" s="74"/>
      <c r="D4371" s="74"/>
      <c r="E4371" s="74"/>
      <c r="F4371" s="74"/>
      <c r="G4371" s="75"/>
      <c r="H4371" s="74"/>
      <c r="I4371" s="81"/>
      <c r="J4371" s="74"/>
      <c r="K4371" s="74"/>
      <c r="L4371" s="74"/>
      <c r="M4371" s="74"/>
      <c r="N4371" s="74"/>
    </row>
    <row r="4372" spans="2:14" x14ac:dyDescent="0.25">
      <c r="B4372" s="225"/>
      <c r="C4372" s="74"/>
      <c r="D4372" s="74"/>
      <c r="E4372" s="74"/>
      <c r="F4372" s="74"/>
      <c r="G4372" s="75"/>
      <c r="H4372" s="74"/>
      <c r="I4372" s="81"/>
      <c r="J4372" s="74"/>
      <c r="K4372" s="74"/>
      <c r="L4372" s="74"/>
      <c r="M4372" s="74"/>
      <c r="N4372" s="74"/>
    </row>
    <row r="4373" spans="2:14" x14ac:dyDescent="0.25">
      <c r="B4373" s="225"/>
      <c r="C4373" s="74"/>
      <c r="D4373" s="74"/>
      <c r="E4373" s="74"/>
      <c r="F4373" s="74"/>
      <c r="G4373" s="75"/>
      <c r="H4373" s="74"/>
      <c r="I4373" s="81"/>
      <c r="J4373" s="74"/>
      <c r="K4373" s="74"/>
      <c r="L4373" s="74"/>
      <c r="M4373" s="74"/>
      <c r="N4373" s="74"/>
    </row>
    <row r="4374" spans="2:14" x14ac:dyDescent="0.25">
      <c r="B4374" s="225"/>
      <c r="C4374" s="74"/>
      <c r="D4374" s="74"/>
      <c r="E4374" s="74"/>
      <c r="F4374" s="74"/>
      <c r="G4374" s="75"/>
      <c r="H4374" s="74"/>
      <c r="I4374" s="81"/>
      <c r="J4374" s="74"/>
      <c r="K4374" s="74"/>
      <c r="L4374" s="74"/>
      <c r="M4374" s="74"/>
      <c r="N4374" s="74"/>
    </row>
    <row r="4375" spans="2:14" x14ac:dyDescent="0.25">
      <c r="B4375" s="225"/>
      <c r="C4375" s="74"/>
      <c r="D4375" s="74"/>
      <c r="E4375" s="74"/>
      <c r="F4375" s="74"/>
      <c r="G4375" s="75"/>
      <c r="H4375" s="74"/>
      <c r="I4375" s="81"/>
      <c r="J4375" s="74"/>
      <c r="K4375" s="74"/>
      <c r="L4375" s="74"/>
      <c r="M4375" s="74"/>
      <c r="N4375" s="74"/>
    </row>
    <row r="4376" spans="2:14" x14ac:dyDescent="0.25">
      <c r="B4376" s="225"/>
      <c r="C4376" s="74"/>
      <c r="D4376" s="74"/>
      <c r="E4376" s="74"/>
      <c r="F4376" s="74"/>
      <c r="G4376" s="75"/>
      <c r="H4376" s="74"/>
      <c r="I4376" s="81"/>
      <c r="J4376" s="74"/>
      <c r="K4376" s="74"/>
      <c r="L4376" s="74"/>
      <c r="M4376" s="74"/>
      <c r="N4376" s="74"/>
    </row>
    <row r="4377" spans="2:14" x14ac:dyDescent="0.25">
      <c r="B4377" s="225"/>
      <c r="C4377" s="74"/>
      <c r="D4377" s="74"/>
      <c r="E4377" s="74"/>
      <c r="F4377" s="74"/>
      <c r="G4377" s="75"/>
      <c r="H4377" s="74"/>
      <c r="I4377" s="81"/>
      <c r="J4377" s="74"/>
      <c r="K4377" s="74"/>
      <c r="L4377" s="74"/>
      <c r="M4377" s="74"/>
      <c r="N4377" s="74"/>
    </row>
    <row r="4378" spans="2:14" x14ac:dyDescent="0.25">
      <c r="B4378" s="225"/>
      <c r="C4378" s="74"/>
      <c r="D4378" s="74"/>
      <c r="E4378" s="74"/>
      <c r="F4378" s="74"/>
      <c r="G4378" s="75"/>
      <c r="H4378" s="74"/>
      <c r="I4378" s="81"/>
      <c r="J4378" s="74"/>
      <c r="K4378" s="74"/>
      <c r="L4378" s="74"/>
      <c r="M4378" s="74"/>
      <c r="N4378" s="74"/>
    </row>
    <row r="4379" spans="2:14" x14ac:dyDescent="0.25">
      <c r="B4379" s="225"/>
      <c r="C4379" s="74"/>
      <c r="D4379" s="74"/>
      <c r="E4379" s="74"/>
      <c r="F4379" s="74"/>
      <c r="G4379" s="75"/>
      <c r="H4379" s="74"/>
      <c r="I4379" s="81"/>
      <c r="J4379" s="74"/>
      <c r="K4379" s="74"/>
      <c r="L4379" s="74"/>
      <c r="M4379" s="74"/>
      <c r="N4379" s="74"/>
    </row>
    <row r="4380" spans="2:14" x14ac:dyDescent="0.25">
      <c r="B4380" s="225"/>
      <c r="C4380" s="74"/>
      <c r="D4380" s="74"/>
      <c r="E4380" s="74"/>
      <c r="F4380" s="74"/>
      <c r="G4380" s="75"/>
      <c r="H4380" s="74"/>
      <c r="I4380" s="81"/>
      <c r="J4380" s="74"/>
      <c r="K4380" s="74"/>
      <c r="L4380" s="74"/>
      <c r="M4380" s="74"/>
      <c r="N4380" s="74"/>
    </row>
    <row r="4381" spans="2:14" x14ac:dyDescent="0.25">
      <c r="B4381" s="225"/>
      <c r="C4381" s="74"/>
      <c r="D4381" s="74"/>
      <c r="E4381" s="74"/>
      <c r="F4381" s="74"/>
      <c r="G4381" s="75"/>
      <c r="H4381" s="74"/>
      <c r="I4381" s="81"/>
      <c r="J4381" s="74"/>
      <c r="K4381" s="74"/>
      <c r="L4381" s="74"/>
      <c r="M4381" s="74"/>
      <c r="N4381" s="74"/>
    </row>
    <row r="4382" spans="2:14" x14ac:dyDescent="0.25">
      <c r="B4382" s="225"/>
      <c r="C4382" s="74"/>
      <c r="D4382" s="74"/>
      <c r="E4382" s="74"/>
      <c r="F4382" s="74"/>
      <c r="G4382" s="75"/>
      <c r="H4382" s="74"/>
      <c r="I4382" s="81"/>
      <c r="J4382" s="74"/>
      <c r="K4382" s="74"/>
      <c r="L4382" s="74"/>
      <c r="M4382" s="74"/>
      <c r="N4382" s="74"/>
    </row>
    <row r="4383" spans="2:14" x14ac:dyDescent="0.25">
      <c r="B4383" s="225"/>
      <c r="C4383" s="74"/>
      <c r="D4383" s="74"/>
      <c r="E4383" s="74"/>
      <c r="F4383" s="74"/>
      <c r="G4383" s="75"/>
      <c r="H4383" s="74"/>
      <c r="I4383" s="81"/>
      <c r="J4383" s="74"/>
      <c r="K4383" s="74"/>
      <c r="L4383" s="74"/>
      <c r="M4383" s="74"/>
      <c r="N4383" s="74"/>
    </row>
    <row r="4384" spans="2:14" x14ac:dyDescent="0.25">
      <c r="B4384" s="225"/>
      <c r="C4384" s="74"/>
      <c r="D4384" s="74"/>
      <c r="E4384" s="74"/>
      <c r="F4384" s="74"/>
      <c r="G4384" s="75"/>
      <c r="H4384" s="74"/>
      <c r="I4384" s="81"/>
      <c r="J4384" s="74"/>
      <c r="K4384" s="74"/>
      <c r="L4384" s="74"/>
      <c r="M4384" s="74"/>
      <c r="N4384" s="74"/>
    </row>
    <row r="4385" spans="2:14" x14ac:dyDescent="0.25">
      <c r="B4385" s="225"/>
      <c r="C4385" s="74"/>
      <c r="D4385" s="74"/>
      <c r="E4385" s="74"/>
      <c r="F4385" s="74"/>
      <c r="G4385" s="75"/>
      <c r="H4385" s="74"/>
      <c r="I4385" s="81"/>
      <c r="J4385" s="74"/>
      <c r="K4385" s="74"/>
      <c r="L4385" s="74"/>
      <c r="M4385" s="74"/>
      <c r="N4385" s="74"/>
    </row>
    <row r="4386" spans="2:14" x14ac:dyDescent="0.25">
      <c r="B4386" s="225"/>
      <c r="C4386" s="74"/>
      <c r="D4386" s="74"/>
      <c r="E4386" s="74"/>
      <c r="F4386" s="74"/>
      <c r="G4386" s="75"/>
      <c r="H4386" s="74"/>
      <c r="I4386" s="81"/>
      <c r="J4386" s="74"/>
      <c r="K4386" s="74"/>
      <c r="L4386" s="74"/>
      <c r="M4386" s="74"/>
      <c r="N4386" s="74"/>
    </row>
    <row r="4387" spans="2:14" x14ac:dyDescent="0.25">
      <c r="B4387" s="225"/>
      <c r="C4387" s="74"/>
      <c r="D4387" s="74"/>
      <c r="E4387" s="74"/>
      <c r="F4387" s="74"/>
      <c r="G4387" s="75"/>
      <c r="H4387" s="74"/>
      <c r="I4387" s="81"/>
      <c r="J4387" s="74"/>
      <c r="K4387" s="74"/>
      <c r="L4387" s="74"/>
      <c r="M4387" s="74"/>
      <c r="N4387" s="74"/>
    </row>
    <row r="4388" spans="2:14" x14ac:dyDescent="0.25">
      <c r="B4388" s="225"/>
      <c r="C4388" s="74"/>
      <c r="D4388" s="74"/>
      <c r="E4388" s="74"/>
      <c r="F4388" s="74"/>
      <c r="G4388" s="75"/>
      <c r="H4388" s="74"/>
      <c r="I4388" s="81"/>
      <c r="J4388" s="74"/>
      <c r="K4388" s="74"/>
      <c r="L4388" s="74"/>
      <c r="M4388" s="74"/>
      <c r="N4388" s="74"/>
    </row>
    <row r="4389" spans="2:14" x14ac:dyDescent="0.25">
      <c r="B4389" s="225"/>
      <c r="C4389" s="74"/>
      <c r="D4389" s="74"/>
      <c r="E4389" s="74"/>
      <c r="F4389" s="74"/>
      <c r="G4389" s="75"/>
      <c r="H4389" s="74"/>
      <c r="I4389" s="81"/>
      <c r="J4389" s="74"/>
      <c r="K4389" s="74"/>
      <c r="L4389" s="74"/>
      <c r="M4389" s="74"/>
      <c r="N4389" s="74"/>
    </row>
    <row r="4390" spans="2:14" x14ac:dyDescent="0.25">
      <c r="B4390" s="225"/>
      <c r="C4390" s="74"/>
      <c r="D4390" s="74"/>
      <c r="E4390" s="74"/>
      <c r="F4390" s="74"/>
      <c r="G4390" s="75"/>
      <c r="H4390" s="74"/>
      <c r="I4390" s="81"/>
      <c r="J4390" s="74"/>
      <c r="K4390" s="74"/>
      <c r="L4390" s="74"/>
      <c r="M4390" s="74"/>
      <c r="N4390" s="74"/>
    </row>
    <row r="4391" spans="2:14" x14ac:dyDescent="0.25">
      <c r="B4391" s="225"/>
      <c r="C4391" s="74"/>
      <c r="D4391" s="74"/>
      <c r="E4391" s="74"/>
      <c r="F4391" s="74"/>
      <c r="G4391" s="75"/>
      <c r="H4391" s="74"/>
      <c r="I4391" s="81"/>
      <c r="J4391" s="74"/>
      <c r="K4391" s="74"/>
      <c r="L4391" s="74"/>
      <c r="M4391" s="74"/>
      <c r="N4391" s="74"/>
    </row>
    <row r="4392" spans="2:14" x14ac:dyDescent="0.25">
      <c r="B4392" s="225"/>
      <c r="C4392" s="74"/>
      <c r="D4392" s="74"/>
      <c r="E4392" s="74"/>
      <c r="F4392" s="74"/>
      <c r="G4392" s="75"/>
      <c r="H4392" s="74"/>
      <c r="I4392" s="81"/>
      <c r="J4392" s="74"/>
      <c r="K4392" s="74"/>
      <c r="L4392" s="74"/>
      <c r="M4392" s="74"/>
      <c r="N4392" s="74"/>
    </row>
    <row r="4393" spans="2:14" x14ac:dyDescent="0.25">
      <c r="B4393" s="225"/>
      <c r="C4393" s="74"/>
      <c r="D4393" s="74"/>
      <c r="E4393" s="74"/>
      <c r="F4393" s="74"/>
      <c r="G4393" s="75"/>
      <c r="H4393" s="74"/>
      <c r="I4393" s="81"/>
      <c r="J4393" s="74"/>
      <c r="K4393" s="74"/>
      <c r="L4393" s="74"/>
      <c r="M4393" s="74"/>
      <c r="N4393" s="74"/>
    </row>
    <row r="4394" spans="2:14" x14ac:dyDescent="0.25">
      <c r="B4394" s="225"/>
      <c r="C4394" s="74"/>
      <c r="D4394" s="74"/>
      <c r="E4394" s="74"/>
      <c r="F4394" s="74"/>
      <c r="G4394" s="75"/>
      <c r="H4394" s="74"/>
      <c r="I4394" s="81"/>
      <c r="J4394" s="74"/>
      <c r="K4394" s="74"/>
      <c r="L4394" s="74"/>
      <c r="M4394" s="74"/>
      <c r="N4394" s="74"/>
    </row>
    <row r="4395" spans="2:14" x14ac:dyDescent="0.25">
      <c r="B4395" s="225"/>
      <c r="C4395" s="74"/>
      <c r="D4395" s="74"/>
      <c r="E4395" s="74"/>
      <c r="F4395" s="74"/>
      <c r="G4395" s="75"/>
      <c r="H4395" s="74"/>
      <c r="I4395" s="81"/>
      <c r="J4395" s="74"/>
      <c r="K4395" s="74"/>
      <c r="L4395" s="74"/>
      <c r="M4395" s="74"/>
      <c r="N4395" s="74"/>
    </row>
    <row r="4396" spans="2:14" x14ac:dyDescent="0.25">
      <c r="B4396" s="225"/>
      <c r="C4396" s="74"/>
      <c r="D4396" s="74"/>
      <c r="E4396" s="74"/>
      <c r="F4396" s="74"/>
      <c r="G4396" s="75"/>
      <c r="H4396" s="74"/>
      <c r="I4396" s="81"/>
      <c r="J4396" s="74"/>
      <c r="K4396" s="74"/>
      <c r="L4396" s="74"/>
      <c r="M4396" s="74"/>
      <c r="N4396" s="74"/>
    </row>
    <row r="4397" spans="2:14" x14ac:dyDescent="0.25">
      <c r="B4397" s="225"/>
      <c r="C4397" s="74"/>
      <c r="D4397" s="74"/>
      <c r="E4397" s="74"/>
      <c r="F4397" s="74"/>
      <c r="G4397" s="75"/>
      <c r="H4397" s="74"/>
      <c r="I4397" s="81"/>
      <c r="J4397" s="74"/>
      <c r="K4397" s="74"/>
      <c r="L4397" s="74"/>
      <c r="M4397" s="74"/>
      <c r="N4397" s="74"/>
    </row>
    <row r="4398" spans="2:14" x14ac:dyDescent="0.25">
      <c r="B4398" s="225"/>
      <c r="C4398" s="74"/>
      <c r="D4398" s="74"/>
      <c r="E4398" s="74"/>
      <c r="F4398" s="74"/>
      <c r="G4398" s="75"/>
      <c r="H4398" s="74"/>
      <c r="I4398" s="81"/>
      <c r="J4398" s="74"/>
      <c r="K4398" s="74"/>
      <c r="L4398" s="74"/>
      <c r="M4398" s="74"/>
      <c r="N4398" s="74"/>
    </row>
    <row r="4399" spans="2:14" x14ac:dyDescent="0.25">
      <c r="B4399" s="225"/>
      <c r="C4399" s="74"/>
      <c r="D4399" s="74"/>
      <c r="E4399" s="74"/>
      <c r="F4399" s="74"/>
      <c r="G4399" s="75"/>
      <c r="H4399" s="74"/>
      <c r="I4399" s="81"/>
      <c r="J4399" s="74"/>
      <c r="K4399" s="74"/>
      <c r="L4399" s="74"/>
      <c r="M4399" s="74"/>
      <c r="N4399" s="74"/>
    </row>
    <row r="4400" spans="2:14" x14ac:dyDescent="0.25">
      <c r="B4400" s="225"/>
      <c r="C4400" s="74"/>
      <c r="D4400" s="74"/>
      <c r="E4400" s="74"/>
      <c r="F4400" s="74"/>
      <c r="G4400" s="75"/>
      <c r="H4400" s="74"/>
      <c r="I4400" s="81"/>
      <c r="J4400" s="74"/>
      <c r="K4400" s="74"/>
      <c r="L4400" s="74"/>
      <c r="M4400" s="74"/>
      <c r="N4400" s="74"/>
    </row>
    <row r="4401" spans="2:14" x14ac:dyDescent="0.25">
      <c r="B4401" s="225"/>
      <c r="C4401" s="74"/>
      <c r="D4401" s="74"/>
      <c r="E4401" s="74"/>
      <c r="F4401" s="74"/>
      <c r="G4401" s="75"/>
      <c r="H4401" s="74"/>
      <c r="I4401" s="81"/>
      <c r="J4401" s="74"/>
      <c r="K4401" s="74"/>
      <c r="L4401" s="74"/>
      <c r="M4401" s="74"/>
      <c r="N4401" s="74"/>
    </row>
    <row r="4402" spans="2:14" x14ac:dyDescent="0.25">
      <c r="B4402" s="225"/>
      <c r="C4402" s="74"/>
      <c r="D4402" s="74"/>
      <c r="E4402" s="74"/>
      <c r="F4402" s="74"/>
      <c r="G4402" s="75"/>
      <c r="H4402" s="74"/>
      <c r="I4402" s="81"/>
      <c r="J4402" s="74"/>
      <c r="K4402" s="74"/>
      <c r="L4402" s="74"/>
      <c r="M4402" s="74"/>
      <c r="N4402" s="74"/>
    </row>
    <row r="4403" spans="2:14" x14ac:dyDescent="0.25">
      <c r="B4403" s="225"/>
      <c r="C4403" s="74"/>
      <c r="D4403" s="74"/>
      <c r="E4403" s="74"/>
      <c r="F4403" s="74"/>
      <c r="G4403" s="75"/>
      <c r="H4403" s="74"/>
      <c r="I4403" s="81"/>
      <c r="J4403" s="74"/>
      <c r="K4403" s="74"/>
      <c r="L4403" s="74"/>
      <c r="M4403" s="74"/>
      <c r="N4403" s="74"/>
    </row>
    <row r="4404" spans="2:14" x14ac:dyDescent="0.25">
      <c r="B4404" s="225"/>
      <c r="C4404" s="74"/>
      <c r="D4404" s="74"/>
      <c r="E4404" s="74"/>
      <c r="F4404" s="74"/>
      <c r="G4404" s="75"/>
      <c r="H4404" s="74"/>
      <c r="I4404" s="81"/>
      <c r="J4404" s="74"/>
      <c r="K4404" s="74"/>
      <c r="L4404" s="74"/>
      <c r="M4404" s="74"/>
      <c r="N4404" s="74"/>
    </row>
    <row r="4405" spans="2:14" x14ac:dyDescent="0.25">
      <c r="B4405" s="225"/>
      <c r="C4405" s="74"/>
      <c r="D4405" s="74"/>
      <c r="E4405" s="74"/>
      <c r="F4405" s="74"/>
      <c r="G4405" s="75"/>
      <c r="H4405" s="74"/>
      <c r="I4405" s="81"/>
      <c r="J4405" s="74"/>
      <c r="K4405" s="74"/>
      <c r="L4405" s="74"/>
      <c r="M4405" s="74"/>
      <c r="N4405" s="74"/>
    </row>
    <row r="4406" spans="2:14" x14ac:dyDescent="0.25">
      <c r="B4406" s="225"/>
      <c r="C4406" s="74"/>
      <c r="D4406" s="74"/>
      <c r="E4406" s="74"/>
      <c r="F4406" s="74"/>
      <c r="G4406" s="75"/>
      <c r="H4406" s="74"/>
      <c r="I4406" s="81"/>
      <c r="J4406" s="74"/>
      <c r="K4406" s="74"/>
      <c r="L4406" s="74"/>
      <c r="M4406" s="74"/>
      <c r="N4406" s="74"/>
    </row>
    <row r="4407" spans="2:14" x14ac:dyDescent="0.25">
      <c r="B4407" s="225"/>
      <c r="C4407" s="74"/>
      <c r="D4407" s="74"/>
      <c r="E4407" s="74"/>
      <c r="F4407" s="74"/>
      <c r="G4407" s="75"/>
      <c r="H4407" s="74"/>
      <c r="I4407" s="81"/>
      <c r="J4407" s="74"/>
      <c r="K4407" s="74"/>
      <c r="L4407" s="74"/>
      <c r="M4407" s="74"/>
      <c r="N4407" s="74"/>
    </row>
    <row r="4408" spans="2:14" x14ac:dyDescent="0.25">
      <c r="B4408" s="225"/>
      <c r="C4408" s="74"/>
      <c r="D4408" s="74"/>
      <c r="E4408" s="74"/>
      <c r="F4408" s="74"/>
      <c r="G4408" s="75"/>
      <c r="H4408" s="74"/>
      <c r="I4408" s="81"/>
      <c r="J4408" s="74"/>
      <c r="K4408" s="74"/>
      <c r="L4408" s="74"/>
      <c r="M4408" s="74"/>
      <c r="N4408" s="74"/>
    </row>
    <row r="4409" spans="2:14" x14ac:dyDescent="0.25">
      <c r="B4409" s="225"/>
      <c r="C4409" s="74"/>
      <c r="D4409" s="74"/>
      <c r="E4409" s="74"/>
      <c r="F4409" s="74"/>
      <c r="G4409" s="75"/>
      <c r="H4409" s="74"/>
      <c r="I4409" s="81"/>
      <c r="J4409" s="74"/>
      <c r="K4409" s="74"/>
      <c r="L4409" s="74"/>
      <c r="M4409" s="74"/>
      <c r="N4409" s="74"/>
    </row>
    <row r="4410" spans="2:14" x14ac:dyDescent="0.25">
      <c r="B4410" s="225"/>
      <c r="C4410" s="74"/>
      <c r="D4410" s="74"/>
      <c r="E4410" s="74"/>
      <c r="F4410" s="74"/>
      <c r="G4410" s="75"/>
      <c r="H4410" s="74"/>
      <c r="I4410" s="81"/>
      <c r="J4410" s="74"/>
      <c r="K4410" s="74"/>
      <c r="L4410" s="74"/>
      <c r="M4410" s="74"/>
      <c r="N4410" s="74"/>
    </row>
    <row r="4411" spans="2:14" x14ac:dyDescent="0.25">
      <c r="B4411" s="225"/>
      <c r="C4411" s="74"/>
      <c r="D4411" s="74"/>
      <c r="E4411" s="74"/>
      <c r="F4411" s="74"/>
      <c r="G4411" s="75"/>
      <c r="H4411" s="74"/>
      <c r="I4411" s="81"/>
      <c r="J4411" s="74"/>
      <c r="K4411" s="74"/>
      <c r="L4411" s="74"/>
      <c r="M4411" s="74"/>
      <c r="N4411" s="74"/>
    </row>
    <row r="4412" spans="2:14" x14ac:dyDescent="0.25">
      <c r="B4412" s="225"/>
      <c r="C4412" s="74"/>
      <c r="D4412" s="74"/>
      <c r="E4412" s="74"/>
      <c r="F4412" s="74"/>
      <c r="G4412" s="75"/>
      <c r="H4412" s="74"/>
      <c r="I4412" s="81"/>
      <c r="J4412" s="74"/>
      <c r="K4412" s="74"/>
      <c r="L4412" s="74"/>
      <c r="M4412" s="74"/>
      <c r="N4412" s="74"/>
    </row>
    <row r="4413" spans="2:14" x14ac:dyDescent="0.25">
      <c r="B4413" s="225"/>
      <c r="C4413" s="74"/>
      <c r="D4413" s="74"/>
      <c r="E4413" s="74"/>
      <c r="F4413" s="74"/>
      <c r="G4413" s="75"/>
      <c r="H4413" s="74"/>
      <c r="I4413" s="81"/>
      <c r="J4413" s="74"/>
      <c r="K4413" s="74"/>
      <c r="L4413" s="74"/>
      <c r="M4413" s="74"/>
      <c r="N4413" s="74"/>
    </row>
    <row r="4414" spans="2:14" x14ac:dyDescent="0.25">
      <c r="B4414" s="225"/>
      <c r="C4414" s="74"/>
      <c r="D4414" s="74"/>
      <c r="E4414" s="74"/>
      <c r="F4414" s="74"/>
      <c r="G4414" s="75"/>
      <c r="H4414" s="74"/>
      <c r="I4414" s="81"/>
      <c r="J4414" s="74"/>
      <c r="K4414" s="74"/>
      <c r="L4414" s="74"/>
      <c r="M4414" s="74"/>
      <c r="N4414" s="74"/>
    </row>
    <row r="4415" spans="2:14" x14ac:dyDescent="0.25">
      <c r="B4415" s="225"/>
      <c r="C4415" s="74"/>
      <c r="D4415" s="74"/>
      <c r="E4415" s="74"/>
      <c r="F4415" s="74"/>
      <c r="G4415" s="75"/>
      <c r="H4415" s="74"/>
      <c r="I4415" s="81"/>
      <c r="J4415" s="74"/>
      <c r="K4415" s="74"/>
      <c r="L4415" s="74"/>
      <c r="M4415" s="74"/>
      <c r="N4415" s="74"/>
    </row>
    <row r="4416" spans="2:14" x14ac:dyDescent="0.25">
      <c r="B4416" s="225"/>
      <c r="C4416" s="74"/>
      <c r="D4416" s="74"/>
      <c r="E4416" s="74"/>
      <c r="F4416" s="74"/>
      <c r="G4416" s="75"/>
      <c r="H4416" s="74"/>
      <c r="I4416" s="81"/>
      <c r="J4416" s="74"/>
      <c r="K4416" s="74"/>
      <c r="L4416" s="74"/>
      <c r="M4416" s="74"/>
      <c r="N4416" s="74"/>
    </row>
    <row r="4417" spans="2:14" x14ac:dyDescent="0.25">
      <c r="B4417" s="225"/>
      <c r="C4417" s="74"/>
      <c r="D4417" s="74"/>
      <c r="E4417" s="74"/>
      <c r="F4417" s="74"/>
      <c r="G4417" s="75"/>
      <c r="H4417" s="74"/>
      <c r="I4417" s="81"/>
      <c r="J4417" s="74"/>
      <c r="K4417" s="74"/>
      <c r="L4417" s="74"/>
      <c r="M4417" s="74"/>
      <c r="N4417" s="74"/>
    </row>
    <row r="4418" spans="2:14" x14ac:dyDescent="0.25">
      <c r="B4418" s="225"/>
      <c r="C4418" s="74"/>
      <c r="D4418" s="74"/>
      <c r="E4418" s="74"/>
      <c r="F4418" s="74"/>
      <c r="G4418" s="75"/>
      <c r="H4418" s="74"/>
      <c r="I4418" s="81"/>
      <c r="J4418" s="74"/>
      <c r="K4418" s="74"/>
      <c r="L4418" s="74"/>
      <c r="M4418" s="74"/>
      <c r="N4418" s="74"/>
    </row>
    <row r="4419" spans="2:14" x14ac:dyDescent="0.25">
      <c r="B4419" s="225"/>
      <c r="C4419" s="74"/>
      <c r="D4419" s="74"/>
      <c r="E4419" s="74"/>
      <c r="F4419" s="74"/>
      <c r="G4419" s="75"/>
      <c r="H4419" s="74"/>
      <c r="I4419" s="81"/>
      <c r="J4419" s="74"/>
      <c r="K4419" s="74"/>
      <c r="L4419" s="74"/>
      <c r="M4419" s="74"/>
      <c r="N4419" s="74"/>
    </row>
    <row r="4420" spans="2:14" x14ac:dyDescent="0.25">
      <c r="B4420" s="225"/>
      <c r="C4420" s="74"/>
      <c r="D4420" s="74"/>
      <c r="E4420" s="74"/>
      <c r="F4420" s="74"/>
      <c r="G4420" s="75"/>
      <c r="H4420" s="74"/>
      <c r="I4420" s="81"/>
      <c r="J4420" s="74"/>
      <c r="K4420" s="74"/>
      <c r="L4420" s="74"/>
      <c r="M4420" s="74"/>
      <c r="N4420" s="74"/>
    </row>
    <row r="4421" spans="2:14" x14ac:dyDescent="0.25">
      <c r="B4421" s="225"/>
      <c r="C4421" s="74"/>
      <c r="D4421" s="74"/>
      <c r="E4421" s="74"/>
      <c r="F4421" s="74"/>
      <c r="G4421" s="75"/>
      <c r="H4421" s="74"/>
      <c r="I4421" s="81"/>
      <c r="J4421" s="74"/>
      <c r="K4421" s="74"/>
      <c r="L4421" s="74"/>
      <c r="M4421" s="74"/>
      <c r="N4421" s="74"/>
    </row>
    <row r="4422" spans="2:14" x14ac:dyDescent="0.25">
      <c r="B4422" s="225"/>
      <c r="C4422" s="74"/>
      <c r="D4422" s="74"/>
      <c r="E4422" s="74"/>
      <c r="F4422" s="74"/>
      <c r="G4422" s="75"/>
      <c r="H4422" s="74"/>
      <c r="I4422" s="81"/>
      <c r="J4422" s="74"/>
      <c r="K4422" s="74"/>
      <c r="L4422" s="74"/>
      <c r="M4422" s="74"/>
      <c r="N4422" s="74"/>
    </row>
    <row r="4423" spans="2:14" x14ac:dyDescent="0.25">
      <c r="B4423" s="225"/>
      <c r="C4423" s="74"/>
      <c r="D4423" s="74"/>
      <c r="E4423" s="74"/>
      <c r="F4423" s="74"/>
      <c r="G4423" s="75"/>
      <c r="H4423" s="74"/>
      <c r="I4423" s="81"/>
      <c r="J4423" s="74"/>
      <c r="K4423" s="74"/>
      <c r="L4423" s="74"/>
      <c r="M4423" s="74"/>
      <c r="N4423" s="74"/>
    </row>
    <row r="4424" spans="2:14" x14ac:dyDescent="0.25">
      <c r="B4424" s="225"/>
      <c r="C4424" s="74"/>
      <c r="D4424" s="74"/>
      <c r="E4424" s="74"/>
      <c r="F4424" s="74"/>
      <c r="G4424" s="75"/>
      <c r="H4424" s="74"/>
      <c r="I4424" s="81"/>
      <c r="J4424" s="74"/>
      <c r="K4424" s="74"/>
      <c r="L4424" s="74"/>
      <c r="M4424" s="74"/>
      <c r="N4424" s="74"/>
    </row>
    <row r="4425" spans="2:14" x14ac:dyDescent="0.25">
      <c r="B4425" s="225"/>
      <c r="C4425" s="74"/>
      <c r="D4425" s="74"/>
      <c r="E4425" s="74"/>
      <c r="F4425" s="74"/>
      <c r="G4425" s="75"/>
      <c r="H4425" s="74"/>
      <c r="I4425" s="81"/>
      <c r="J4425" s="74"/>
      <c r="K4425" s="74"/>
      <c r="L4425" s="74"/>
      <c r="M4425" s="74"/>
      <c r="N4425" s="74"/>
    </row>
    <row r="4426" spans="2:14" x14ac:dyDescent="0.25">
      <c r="B4426" s="225"/>
      <c r="C4426" s="74"/>
      <c r="D4426" s="74"/>
      <c r="E4426" s="74"/>
      <c r="F4426" s="74"/>
      <c r="G4426" s="75"/>
      <c r="H4426" s="74"/>
      <c r="I4426" s="81"/>
      <c r="J4426" s="74"/>
      <c r="K4426" s="74"/>
      <c r="L4426" s="74"/>
      <c r="M4426" s="74"/>
      <c r="N4426" s="74"/>
    </row>
    <row r="4427" spans="2:14" x14ac:dyDescent="0.25">
      <c r="B4427" s="225"/>
      <c r="C4427" s="74"/>
      <c r="D4427" s="74"/>
      <c r="E4427" s="74"/>
      <c r="F4427" s="74"/>
      <c r="G4427" s="75"/>
      <c r="H4427" s="74"/>
      <c r="I4427" s="81"/>
      <c r="J4427" s="74"/>
      <c r="K4427" s="74"/>
      <c r="L4427" s="74"/>
      <c r="M4427" s="74"/>
      <c r="N4427" s="74"/>
    </row>
    <row r="4428" spans="2:14" x14ac:dyDescent="0.25">
      <c r="B4428" s="225"/>
      <c r="C4428" s="74"/>
      <c r="D4428" s="74"/>
      <c r="E4428" s="74"/>
      <c r="F4428" s="74"/>
      <c r="G4428" s="75"/>
      <c r="H4428" s="74"/>
      <c r="I4428" s="81"/>
      <c r="J4428" s="74"/>
      <c r="K4428" s="74"/>
      <c r="L4428" s="74"/>
      <c r="M4428" s="74"/>
      <c r="N4428" s="74"/>
    </row>
    <row r="4429" spans="2:14" x14ac:dyDescent="0.25">
      <c r="B4429" s="225"/>
      <c r="C4429" s="74"/>
      <c r="D4429" s="74"/>
      <c r="E4429" s="74"/>
      <c r="F4429" s="74"/>
      <c r="G4429" s="75"/>
      <c r="H4429" s="74"/>
      <c r="I4429" s="81"/>
      <c r="J4429" s="74"/>
      <c r="K4429" s="74"/>
      <c r="L4429" s="74"/>
      <c r="M4429" s="74"/>
      <c r="N4429" s="74"/>
    </row>
    <row r="4430" spans="2:14" x14ac:dyDescent="0.25">
      <c r="B4430" s="225"/>
      <c r="C4430" s="74"/>
      <c r="D4430" s="74"/>
      <c r="E4430" s="74"/>
      <c r="F4430" s="74"/>
      <c r="G4430" s="75"/>
      <c r="H4430" s="74"/>
      <c r="I4430" s="81"/>
      <c r="J4430" s="74"/>
      <c r="K4430" s="74"/>
      <c r="L4430" s="74"/>
      <c r="M4430" s="74"/>
      <c r="N4430" s="74"/>
    </row>
    <row r="4431" spans="2:14" x14ac:dyDescent="0.25">
      <c r="B4431" s="225"/>
      <c r="C4431" s="74"/>
      <c r="D4431" s="74"/>
      <c r="E4431" s="74"/>
      <c r="F4431" s="74"/>
      <c r="G4431" s="75"/>
      <c r="H4431" s="74"/>
      <c r="I4431" s="81"/>
      <c r="J4431" s="74"/>
      <c r="K4431" s="74"/>
      <c r="L4431" s="74"/>
      <c r="M4431" s="74"/>
      <c r="N4431" s="74"/>
    </row>
    <row r="4432" spans="2:14" x14ac:dyDescent="0.25">
      <c r="B4432" s="225"/>
      <c r="C4432" s="74"/>
      <c r="D4432" s="74"/>
      <c r="E4432" s="74"/>
      <c r="F4432" s="74"/>
      <c r="G4432" s="75"/>
      <c r="H4432" s="74"/>
      <c r="I4432" s="81"/>
      <c r="J4432" s="74"/>
      <c r="K4432" s="74"/>
      <c r="L4432" s="74"/>
      <c r="M4432" s="74"/>
      <c r="N4432" s="74"/>
    </row>
    <row r="4433" spans="2:14" x14ac:dyDescent="0.25">
      <c r="B4433" s="225"/>
      <c r="C4433" s="74"/>
      <c r="D4433" s="74"/>
      <c r="E4433" s="74"/>
      <c r="F4433" s="74"/>
      <c r="G4433" s="75"/>
      <c r="H4433" s="74"/>
      <c r="I4433" s="81"/>
      <c r="J4433" s="74"/>
      <c r="K4433" s="74"/>
      <c r="L4433" s="74"/>
      <c r="M4433" s="74"/>
      <c r="N4433" s="74"/>
    </row>
    <row r="4434" spans="2:14" x14ac:dyDescent="0.25">
      <c r="B4434" s="225"/>
      <c r="C4434" s="74"/>
      <c r="D4434" s="74"/>
      <c r="E4434" s="74"/>
      <c r="F4434" s="74"/>
      <c r="G4434" s="75"/>
      <c r="H4434" s="74"/>
      <c r="I4434" s="81"/>
      <c r="J4434" s="74"/>
      <c r="K4434" s="74"/>
      <c r="L4434" s="74"/>
      <c r="M4434" s="74"/>
      <c r="N4434" s="74"/>
    </row>
    <row r="4435" spans="2:14" x14ac:dyDescent="0.25">
      <c r="B4435" s="225"/>
      <c r="C4435" s="74"/>
      <c r="D4435" s="74"/>
      <c r="E4435" s="74"/>
      <c r="F4435" s="74"/>
      <c r="G4435" s="75"/>
      <c r="H4435" s="74"/>
      <c r="I4435" s="81"/>
      <c r="J4435" s="74"/>
      <c r="K4435" s="74"/>
      <c r="L4435" s="74"/>
      <c r="M4435" s="74"/>
      <c r="N4435" s="74"/>
    </row>
    <row r="4436" spans="2:14" x14ac:dyDescent="0.25">
      <c r="B4436" s="225"/>
      <c r="C4436" s="74"/>
      <c r="D4436" s="74"/>
      <c r="E4436" s="74"/>
      <c r="F4436" s="74"/>
      <c r="G4436" s="75"/>
      <c r="H4436" s="74"/>
      <c r="I4436" s="81"/>
      <c r="J4436" s="74"/>
      <c r="K4436" s="74"/>
      <c r="L4436" s="74"/>
      <c r="M4436" s="74"/>
      <c r="N4436" s="74"/>
    </row>
    <row r="4437" spans="2:14" x14ac:dyDescent="0.25">
      <c r="B4437" s="225"/>
      <c r="C4437" s="74"/>
      <c r="D4437" s="74"/>
      <c r="E4437" s="74"/>
      <c r="F4437" s="74"/>
      <c r="G4437" s="75"/>
      <c r="H4437" s="74"/>
      <c r="I4437" s="81"/>
      <c r="J4437" s="74"/>
      <c r="K4437" s="74"/>
      <c r="L4437" s="74"/>
      <c r="M4437" s="74"/>
      <c r="N4437" s="74"/>
    </row>
    <row r="4438" spans="2:14" x14ac:dyDescent="0.25">
      <c r="B4438" s="225"/>
      <c r="C4438" s="74"/>
      <c r="D4438" s="74"/>
      <c r="E4438" s="74"/>
      <c r="F4438" s="74"/>
      <c r="G4438" s="75"/>
      <c r="H4438" s="74"/>
      <c r="I4438" s="81"/>
      <c r="J4438" s="74"/>
      <c r="K4438" s="74"/>
      <c r="L4438" s="74"/>
      <c r="M4438" s="74"/>
      <c r="N4438" s="74"/>
    </row>
    <row r="4439" spans="2:14" x14ac:dyDescent="0.25">
      <c r="B4439" s="225"/>
      <c r="C4439" s="74"/>
      <c r="D4439" s="74"/>
      <c r="E4439" s="74"/>
      <c r="F4439" s="74"/>
      <c r="G4439" s="75"/>
      <c r="H4439" s="74"/>
      <c r="I4439" s="81"/>
      <c r="J4439" s="74"/>
      <c r="K4439" s="74"/>
      <c r="L4439" s="74"/>
      <c r="M4439" s="74"/>
      <c r="N4439" s="74"/>
    </row>
    <row r="4440" spans="2:14" x14ac:dyDescent="0.25">
      <c r="B4440" s="225"/>
      <c r="C4440" s="74"/>
      <c r="D4440" s="74"/>
      <c r="E4440" s="74"/>
      <c r="F4440" s="74"/>
      <c r="G4440" s="75"/>
      <c r="H4440" s="74"/>
      <c r="I4440" s="81"/>
      <c r="J4440" s="74"/>
      <c r="K4440" s="74"/>
      <c r="L4440" s="74"/>
      <c r="M4440" s="74"/>
      <c r="N4440" s="74"/>
    </row>
    <row r="4441" spans="2:14" x14ac:dyDescent="0.25">
      <c r="B4441" s="225"/>
      <c r="C4441" s="74"/>
      <c r="D4441" s="74"/>
      <c r="E4441" s="74"/>
      <c r="F4441" s="74"/>
      <c r="G4441" s="75"/>
      <c r="H4441" s="74"/>
      <c r="I4441" s="81"/>
      <c r="J4441" s="74"/>
      <c r="K4441" s="74"/>
      <c r="L4441" s="74"/>
      <c r="M4441" s="74"/>
      <c r="N4441" s="74"/>
    </row>
    <row r="4442" spans="2:14" x14ac:dyDescent="0.25">
      <c r="B4442" s="225"/>
      <c r="C4442" s="74"/>
      <c r="D4442" s="74"/>
      <c r="E4442" s="74"/>
      <c r="F4442" s="74"/>
      <c r="G4442" s="75"/>
      <c r="H4442" s="74"/>
      <c r="I4442" s="81"/>
      <c r="J4442" s="74"/>
      <c r="K4442" s="74"/>
      <c r="L4442" s="74"/>
      <c r="M4442" s="74"/>
      <c r="N4442" s="74"/>
    </row>
    <row r="4443" spans="2:14" x14ac:dyDescent="0.25">
      <c r="B4443" s="225"/>
      <c r="C4443" s="74"/>
      <c r="D4443" s="74"/>
      <c r="E4443" s="74"/>
      <c r="F4443" s="74"/>
      <c r="G4443" s="75"/>
      <c r="H4443" s="74"/>
      <c r="I4443" s="81"/>
      <c r="J4443" s="74"/>
      <c r="K4443" s="74"/>
      <c r="L4443" s="74"/>
      <c r="M4443" s="74"/>
      <c r="N4443" s="74"/>
    </row>
    <row r="4444" spans="2:14" x14ac:dyDescent="0.25">
      <c r="B4444" s="225"/>
      <c r="C4444" s="74"/>
      <c r="D4444" s="74"/>
      <c r="E4444" s="74"/>
      <c r="F4444" s="74"/>
      <c r="G4444" s="75"/>
      <c r="H4444" s="74"/>
      <c r="I4444" s="81"/>
      <c r="J4444" s="74"/>
      <c r="K4444" s="74"/>
      <c r="L4444" s="74"/>
      <c r="M4444" s="74"/>
      <c r="N4444" s="74"/>
    </row>
    <row r="4445" spans="2:14" x14ac:dyDescent="0.25">
      <c r="B4445" s="225"/>
      <c r="C4445" s="74"/>
      <c r="D4445" s="74"/>
      <c r="E4445" s="74"/>
      <c r="F4445" s="74"/>
      <c r="G4445" s="75"/>
      <c r="H4445" s="74"/>
      <c r="I4445" s="81"/>
      <c r="J4445" s="74"/>
      <c r="K4445" s="74"/>
      <c r="L4445" s="74"/>
      <c r="M4445" s="74"/>
      <c r="N4445" s="74"/>
    </row>
    <row r="4446" spans="2:14" x14ac:dyDescent="0.25">
      <c r="B4446" s="225"/>
      <c r="C4446" s="74"/>
      <c r="D4446" s="74"/>
      <c r="E4446" s="74"/>
      <c r="F4446" s="74"/>
      <c r="G4446" s="75"/>
      <c r="H4446" s="74"/>
      <c r="I4446" s="81"/>
      <c r="J4446" s="74"/>
      <c r="K4446" s="74"/>
      <c r="L4446" s="74"/>
      <c r="M4446" s="74"/>
      <c r="N4446" s="74"/>
    </row>
    <row r="4447" spans="2:14" x14ac:dyDescent="0.25">
      <c r="B4447" s="225"/>
      <c r="C4447" s="74"/>
      <c r="D4447" s="74"/>
      <c r="E4447" s="74"/>
      <c r="F4447" s="74"/>
      <c r="G4447" s="75"/>
      <c r="H4447" s="74"/>
      <c r="I4447" s="81"/>
      <c r="J4447" s="74"/>
      <c r="K4447" s="74"/>
      <c r="L4447" s="74"/>
      <c r="M4447" s="74"/>
      <c r="N4447" s="74"/>
    </row>
    <row r="4448" spans="2:14" x14ac:dyDescent="0.25">
      <c r="B4448" s="225"/>
      <c r="C4448" s="74"/>
      <c r="D4448" s="74"/>
      <c r="E4448" s="74"/>
      <c r="F4448" s="74"/>
      <c r="G4448" s="75"/>
      <c r="H4448" s="74"/>
      <c r="I4448" s="81"/>
      <c r="J4448" s="74"/>
      <c r="K4448" s="74"/>
      <c r="L4448" s="74"/>
      <c r="M4448" s="74"/>
      <c r="N4448" s="74"/>
    </row>
    <row r="4449" spans="2:14" x14ac:dyDescent="0.25">
      <c r="B4449" s="225"/>
      <c r="C4449" s="74"/>
      <c r="D4449" s="74"/>
      <c r="E4449" s="74"/>
      <c r="F4449" s="74"/>
      <c r="G4449" s="75"/>
      <c r="H4449" s="74"/>
      <c r="I4449" s="81"/>
      <c r="J4449" s="74"/>
      <c r="K4449" s="74"/>
      <c r="L4449" s="74"/>
      <c r="M4449" s="74"/>
      <c r="N4449" s="74"/>
    </row>
    <row r="4450" spans="2:14" x14ac:dyDescent="0.25">
      <c r="B4450" s="225"/>
      <c r="C4450" s="74"/>
      <c r="D4450" s="74"/>
      <c r="E4450" s="74"/>
      <c r="F4450" s="74"/>
      <c r="G4450" s="75"/>
      <c r="H4450" s="74"/>
      <c r="I4450" s="81"/>
      <c r="J4450" s="74"/>
      <c r="K4450" s="74"/>
      <c r="L4450" s="74"/>
      <c r="M4450" s="74"/>
      <c r="N4450" s="74"/>
    </row>
    <row r="4451" spans="2:14" x14ac:dyDescent="0.25">
      <c r="B4451" s="225"/>
      <c r="C4451" s="74"/>
      <c r="D4451" s="74"/>
      <c r="E4451" s="74"/>
      <c r="F4451" s="74"/>
      <c r="G4451" s="75"/>
      <c r="H4451" s="74"/>
      <c r="I4451" s="81"/>
      <c r="J4451" s="74"/>
      <c r="K4451" s="74"/>
      <c r="L4451" s="74"/>
      <c r="M4451" s="74"/>
      <c r="N4451" s="74"/>
    </row>
    <row r="4452" spans="2:14" x14ac:dyDescent="0.25">
      <c r="B4452" s="225"/>
      <c r="C4452" s="74"/>
      <c r="D4452" s="74"/>
      <c r="E4452" s="74"/>
      <c r="F4452" s="74"/>
      <c r="G4452" s="75"/>
      <c r="H4452" s="74"/>
      <c r="I4452" s="81"/>
      <c r="J4452" s="74"/>
      <c r="K4452" s="74"/>
      <c r="L4452" s="74"/>
      <c r="M4452" s="74"/>
      <c r="N4452" s="74"/>
    </row>
    <row r="4453" spans="2:14" x14ac:dyDescent="0.25">
      <c r="B4453" s="225"/>
      <c r="C4453" s="74"/>
      <c r="D4453" s="74"/>
      <c r="E4453" s="74"/>
      <c r="F4453" s="74"/>
      <c r="G4453" s="75"/>
      <c r="H4453" s="74"/>
      <c r="I4453" s="81"/>
      <c r="J4453" s="74"/>
      <c r="K4453" s="74"/>
      <c r="L4453" s="74"/>
      <c r="M4453" s="74"/>
      <c r="N4453" s="74"/>
    </row>
    <row r="4454" spans="2:14" x14ac:dyDescent="0.25">
      <c r="B4454" s="225"/>
      <c r="C4454" s="74"/>
      <c r="D4454" s="74"/>
      <c r="E4454" s="74"/>
      <c r="F4454" s="74"/>
      <c r="G4454" s="75"/>
      <c r="H4454" s="74"/>
      <c r="I4454" s="81"/>
      <c r="J4454" s="74"/>
      <c r="K4454" s="74"/>
      <c r="L4454" s="74"/>
      <c r="M4454" s="74"/>
      <c r="N4454" s="74"/>
    </row>
    <row r="4455" spans="2:14" x14ac:dyDescent="0.25">
      <c r="B4455" s="225"/>
      <c r="C4455" s="74"/>
      <c r="D4455" s="74"/>
      <c r="E4455" s="74"/>
      <c r="F4455" s="74"/>
      <c r="G4455" s="75"/>
      <c r="H4455" s="74"/>
      <c r="I4455" s="81"/>
      <c r="J4455" s="74"/>
      <c r="K4455" s="74"/>
      <c r="L4455" s="74"/>
      <c r="M4455" s="74"/>
      <c r="N4455" s="74"/>
    </row>
    <row r="4456" spans="2:14" x14ac:dyDescent="0.25">
      <c r="B4456" s="225"/>
      <c r="C4456" s="74"/>
      <c r="D4456" s="74"/>
      <c r="E4456" s="74"/>
      <c r="F4456" s="74"/>
      <c r="G4456" s="75"/>
      <c r="H4456" s="74"/>
      <c r="I4456" s="81"/>
      <c r="J4456" s="74"/>
      <c r="K4456" s="74"/>
      <c r="L4456" s="74"/>
      <c r="M4456" s="74"/>
      <c r="N4456" s="74"/>
    </row>
    <row r="4457" spans="2:14" x14ac:dyDescent="0.25">
      <c r="B4457" s="225"/>
      <c r="C4457" s="74"/>
      <c r="D4457" s="74"/>
      <c r="E4457" s="74"/>
      <c r="F4457" s="74"/>
      <c r="G4457" s="75"/>
      <c r="H4457" s="74"/>
      <c r="I4457" s="81"/>
      <c r="J4457" s="74"/>
      <c r="K4457" s="74"/>
      <c r="L4457" s="74"/>
      <c r="M4457" s="74"/>
      <c r="N4457" s="74"/>
    </row>
    <row r="4458" spans="2:14" x14ac:dyDescent="0.25">
      <c r="B4458" s="225"/>
      <c r="C4458" s="74"/>
      <c r="D4458" s="74"/>
      <c r="E4458" s="74"/>
      <c r="F4458" s="74"/>
      <c r="G4458" s="75"/>
      <c r="H4458" s="74"/>
      <c r="I4458" s="81"/>
      <c r="J4458" s="74"/>
      <c r="K4458" s="74"/>
      <c r="L4458" s="74"/>
      <c r="M4458" s="74"/>
      <c r="N4458" s="74"/>
    </row>
    <row r="4459" spans="2:14" x14ac:dyDescent="0.25">
      <c r="B4459" s="225"/>
      <c r="C4459" s="74"/>
      <c r="D4459" s="74"/>
      <c r="E4459" s="74"/>
      <c r="F4459" s="74"/>
      <c r="G4459" s="75"/>
      <c r="H4459" s="74"/>
      <c r="I4459" s="81"/>
      <c r="J4459" s="74"/>
      <c r="K4459" s="74"/>
      <c r="L4459" s="74"/>
      <c r="M4459" s="74"/>
      <c r="N4459" s="74"/>
    </row>
    <row r="4460" spans="2:14" x14ac:dyDescent="0.25">
      <c r="B4460" s="225"/>
      <c r="C4460" s="74"/>
      <c r="D4460" s="74"/>
      <c r="E4460" s="74"/>
      <c r="F4460" s="74"/>
      <c r="G4460" s="75"/>
      <c r="H4460" s="74"/>
      <c r="I4460" s="81"/>
      <c r="J4460" s="74"/>
      <c r="K4460" s="74"/>
      <c r="L4460" s="74"/>
      <c r="M4460" s="74"/>
      <c r="N4460" s="74"/>
    </row>
    <row r="4461" spans="2:14" x14ac:dyDescent="0.25">
      <c r="B4461" s="225"/>
      <c r="C4461" s="74"/>
      <c r="D4461" s="74"/>
      <c r="E4461" s="74"/>
      <c r="F4461" s="74"/>
      <c r="G4461" s="75"/>
      <c r="H4461" s="74"/>
      <c r="I4461" s="81"/>
      <c r="J4461" s="74"/>
      <c r="K4461" s="74"/>
      <c r="L4461" s="74"/>
      <c r="M4461" s="74"/>
      <c r="N4461" s="74"/>
    </row>
    <row r="4462" spans="2:14" x14ac:dyDescent="0.25">
      <c r="B4462" s="225"/>
      <c r="C4462" s="74"/>
      <c r="D4462" s="74"/>
      <c r="E4462" s="74"/>
      <c r="F4462" s="74"/>
      <c r="G4462" s="75"/>
      <c r="H4462" s="74"/>
      <c r="I4462" s="81"/>
      <c r="J4462" s="74"/>
      <c r="K4462" s="74"/>
      <c r="L4462" s="74"/>
      <c r="M4462" s="74"/>
      <c r="N4462" s="74"/>
    </row>
    <row r="4463" spans="2:14" x14ac:dyDescent="0.25">
      <c r="B4463" s="225"/>
      <c r="C4463" s="74"/>
      <c r="D4463" s="74"/>
      <c r="E4463" s="74"/>
      <c r="F4463" s="74"/>
      <c r="G4463" s="75"/>
      <c r="H4463" s="74"/>
      <c r="I4463" s="81"/>
      <c r="J4463" s="74"/>
      <c r="K4463" s="74"/>
      <c r="L4463" s="74"/>
      <c r="M4463" s="74"/>
      <c r="N4463" s="74"/>
    </row>
    <row r="4464" spans="2:14" x14ac:dyDescent="0.25">
      <c r="B4464" s="225"/>
      <c r="C4464" s="74"/>
      <c r="D4464" s="74"/>
      <c r="E4464" s="74"/>
      <c r="F4464" s="74"/>
      <c r="G4464" s="75"/>
      <c r="H4464" s="74"/>
      <c r="I4464" s="81"/>
      <c r="J4464" s="74"/>
      <c r="K4464" s="74"/>
      <c r="L4464" s="74"/>
      <c r="M4464" s="74"/>
      <c r="N4464" s="74"/>
    </row>
    <row r="4465" spans="2:14" x14ac:dyDescent="0.25">
      <c r="B4465" s="225"/>
      <c r="C4465" s="74"/>
      <c r="D4465" s="74"/>
      <c r="E4465" s="74"/>
      <c r="F4465" s="74"/>
      <c r="G4465" s="75"/>
      <c r="H4465" s="74"/>
      <c r="I4465" s="81"/>
      <c r="J4465" s="74"/>
      <c r="K4465" s="74"/>
      <c r="L4465" s="74"/>
      <c r="M4465" s="74"/>
      <c r="N4465" s="74"/>
    </row>
    <row r="4466" spans="2:14" x14ac:dyDescent="0.25">
      <c r="B4466" s="225"/>
      <c r="C4466" s="74"/>
      <c r="D4466" s="74"/>
      <c r="E4466" s="74"/>
      <c r="F4466" s="74"/>
      <c r="G4466" s="75"/>
      <c r="H4466" s="74"/>
      <c r="I4466" s="81"/>
      <c r="J4466" s="74"/>
      <c r="K4466" s="74"/>
      <c r="L4466" s="74"/>
      <c r="M4466" s="74"/>
      <c r="N4466" s="74"/>
    </row>
    <row r="4467" spans="2:14" x14ac:dyDescent="0.25">
      <c r="B4467" s="225"/>
      <c r="C4467" s="74"/>
      <c r="D4467" s="74"/>
      <c r="E4467" s="74"/>
      <c r="F4467" s="74"/>
      <c r="G4467" s="75"/>
      <c r="H4467" s="74"/>
      <c r="I4467" s="81"/>
      <c r="J4467" s="74"/>
      <c r="K4467" s="74"/>
      <c r="L4467" s="74"/>
      <c r="M4467" s="74"/>
      <c r="N4467" s="74"/>
    </row>
    <row r="4468" spans="2:14" x14ac:dyDescent="0.25">
      <c r="B4468" s="225"/>
      <c r="C4468" s="74"/>
      <c r="D4468" s="74"/>
      <c r="E4468" s="74"/>
      <c r="F4468" s="74"/>
      <c r="G4468" s="75"/>
      <c r="H4468" s="74"/>
      <c r="I4468" s="81"/>
      <c r="J4468" s="74"/>
      <c r="K4468" s="74"/>
      <c r="L4468" s="74"/>
      <c r="M4468" s="74"/>
      <c r="N4468" s="74"/>
    </row>
    <row r="4469" spans="2:14" x14ac:dyDescent="0.25">
      <c r="B4469" s="225"/>
      <c r="C4469" s="74"/>
      <c r="D4469" s="74"/>
      <c r="E4469" s="74"/>
      <c r="F4469" s="74"/>
      <c r="G4469" s="75"/>
      <c r="H4469" s="74"/>
      <c r="I4469" s="81"/>
      <c r="J4469" s="74"/>
      <c r="K4469" s="74"/>
      <c r="L4469" s="74"/>
      <c r="M4469" s="74"/>
      <c r="N4469" s="74"/>
    </row>
    <row r="4470" spans="2:14" x14ac:dyDescent="0.25">
      <c r="B4470" s="225"/>
      <c r="C4470" s="74"/>
      <c r="D4470" s="74"/>
      <c r="E4470" s="74"/>
      <c r="F4470" s="74"/>
      <c r="G4470" s="75"/>
      <c r="H4470" s="74"/>
      <c r="I4470" s="81"/>
      <c r="J4470" s="74"/>
      <c r="K4470" s="74"/>
      <c r="L4470" s="74"/>
      <c r="M4470" s="74"/>
      <c r="N4470" s="74"/>
    </row>
    <row r="4471" spans="2:14" x14ac:dyDescent="0.25">
      <c r="B4471" s="225"/>
      <c r="C4471" s="74"/>
      <c r="D4471" s="74"/>
      <c r="E4471" s="74"/>
      <c r="F4471" s="74"/>
      <c r="G4471" s="75"/>
      <c r="H4471" s="74"/>
      <c r="I4471" s="81"/>
      <c r="J4471" s="74"/>
      <c r="K4471" s="74"/>
      <c r="L4471" s="74"/>
      <c r="M4471" s="74"/>
      <c r="N4471" s="74"/>
    </row>
    <row r="4472" spans="2:14" x14ac:dyDescent="0.25">
      <c r="B4472" s="225"/>
      <c r="C4472" s="74"/>
      <c r="D4472" s="74"/>
      <c r="E4472" s="74"/>
      <c r="F4472" s="74"/>
      <c r="G4472" s="75"/>
      <c r="H4472" s="74"/>
      <c r="I4472" s="81"/>
      <c r="J4472" s="74"/>
      <c r="K4472" s="74"/>
      <c r="L4472" s="74"/>
      <c r="M4472" s="74"/>
      <c r="N4472" s="74"/>
    </row>
    <row r="4473" spans="2:14" x14ac:dyDescent="0.25">
      <c r="B4473" s="225"/>
      <c r="C4473" s="74"/>
      <c r="D4473" s="74"/>
      <c r="E4473" s="74"/>
      <c r="F4473" s="74"/>
      <c r="G4473" s="75"/>
      <c r="H4473" s="74"/>
      <c r="I4473" s="81"/>
      <c r="J4473" s="74"/>
      <c r="K4473" s="74"/>
      <c r="L4473" s="74"/>
      <c r="M4473" s="74"/>
      <c r="N4473" s="74"/>
    </row>
    <row r="4474" spans="2:14" x14ac:dyDescent="0.25">
      <c r="B4474" s="225"/>
      <c r="C4474" s="74"/>
      <c r="D4474" s="74"/>
      <c r="E4474" s="74"/>
      <c r="F4474" s="74"/>
      <c r="G4474" s="75"/>
      <c r="H4474" s="74"/>
      <c r="I4474" s="81"/>
      <c r="J4474" s="74"/>
      <c r="K4474" s="74"/>
      <c r="L4474" s="74"/>
      <c r="M4474" s="74"/>
      <c r="N4474" s="74"/>
    </row>
    <row r="4475" spans="2:14" x14ac:dyDescent="0.25">
      <c r="B4475" s="225"/>
      <c r="C4475" s="74"/>
      <c r="D4475" s="74"/>
      <c r="E4475" s="74"/>
      <c r="F4475" s="74"/>
      <c r="G4475" s="75"/>
      <c r="H4475" s="74"/>
      <c r="I4475" s="81"/>
      <c r="J4475" s="74"/>
      <c r="K4475" s="74"/>
      <c r="L4475" s="74"/>
      <c r="M4475" s="74"/>
      <c r="N4475" s="74"/>
    </row>
    <row r="4476" spans="2:14" x14ac:dyDescent="0.25">
      <c r="B4476" s="225"/>
      <c r="C4476" s="74"/>
      <c r="D4476" s="74"/>
      <c r="E4476" s="74"/>
      <c r="F4476" s="74"/>
      <c r="G4476" s="75"/>
      <c r="H4476" s="74"/>
      <c r="I4476" s="81"/>
      <c r="J4476" s="74"/>
      <c r="K4476" s="74"/>
      <c r="L4476" s="74"/>
      <c r="M4476" s="74"/>
      <c r="N4476" s="74"/>
    </row>
    <row r="4477" spans="2:14" x14ac:dyDescent="0.25">
      <c r="B4477" s="225"/>
      <c r="C4477" s="74"/>
      <c r="D4477" s="74"/>
      <c r="E4477" s="74"/>
      <c r="F4477" s="74"/>
      <c r="G4477" s="75"/>
      <c r="H4477" s="74"/>
      <c r="I4477" s="81"/>
      <c r="J4477" s="74"/>
      <c r="K4477" s="74"/>
      <c r="L4477" s="74"/>
      <c r="M4477" s="74"/>
      <c r="N4477" s="74"/>
    </row>
    <row r="4478" spans="2:14" x14ac:dyDescent="0.25">
      <c r="B4478" s="225"/>
      <c r="C4478" s="74"/>
      <c r="D4478" s="74"/>
      <c r="E4478" s="74"/>
      <c r="F4478" s="74"/>
      <c r="G4478" s="75"/>
      <c r="H4478" s="74"/>
      <c r="I4478" s="81"/>
      <c r="J4478" s="74"/>
      <c r="K4478" s="74"/>
      <c r="L4478" s="74"/>
      <c r="M4478" s="74"/>
      <c r="N4478" s="74"/>
    </row>
    <row r="4479" spans="2:14" x14ac:dyDescent="0.25">
      <c r="B4479" s="225"/>
      <c r="C4479" s="74"/>
      <c r="D4479" s="74"/>
      <c r="E4479" s="74"/>
      <c r="F4479" s="74"/>
      <c r="G4479" s="75"/>
      <c r="H4479" s="74"/>
      <c r="I4479" s="81"/>
      <c r="J4479" s="74"/>
      <c r="K4479" s="74"/>
      <c r="L4479" s="74"/>
      <c r="M4479" s="74"/>
      <c r="N4479" s="74"/>
    </row>
    <row r="4480" spans="2:14" x14ac:dyDescent="0.25">
      <c r="B4480" s="225"/>
      <c r="C4480" s="74"/>
      <c r="D4480" s="74"/>
      <c r="E4480" s="74"/>
      <c r="F4480" s="74"/>
      <c r="G4480" s="75"/>
      <c r="H4480" s="74"/>
      <c r="I4480" s="81"/>
      <c r="J4480" s="74"/>
      <c r="K4480" s="74"/>
      <c r="L4480" s="74"/>
      <c r="M4480" s="74"/>
      <c r="N4480" s="74"/>
    </row>
    <row r="4481" spans="2:14" x14ac:dyDescent="0.25">
      <c r="B4481" s="225"/>
      <c r="C4481" s="74"/>
      <c r="D4481" s="74"/>
      <c r="E4481" s="74"/>
      <c r="F4481" s="74"/>
      <c r="G4481" s="75"/>
      <c r="H4481" s="74"/>
      <c r="I4481" s="81"/>
      <c r="J4481" s="74"/>
      <c r="K4481" s="74"/>
      <c r="L4481" s="74"/>
      <c r="M4481" s="74"/>
      <c r="N4481" s="74"/>
    </row>
    <row r="4482" spans="2:14" x14ac:dyDescent="0.25">
      <c r="B4482" s="225"/>
      <c r="C4482" s="74"/>
      <c r="D4482" s="74"/>
      <c r="E4482" s="74"/>
      <c r="F4482" s="74"/>
      <c r="G4482" s="75"/>
      <c r="H4482" s="74"/>
      <c r="I4482" s="81"/>
      <c r="J4482" s="74"/>
      <c r="K4482" s="74"/>
      <c r="L4482" s="74"/>
      <c r="M4482" s="74"/>
      <c r="N4482" s="74"/>
    </row>
    <row r="4483" spans="2:14" x14ac:dyDescent="0.25">
      <c r="B4483" s="225"/>
      <c r="C4483" s="74"/>
      <c r="D4483" s="74"/>
      <c r="E4483" s="74"/>
      <c r="F4483" s="74"/>
      <c r="G4483" s="75"/>
      <c r="H4483" s="74"/>
      <c r="I4483" s="81"/>
      <c r="J4483" s="74"/>
      <c r="K4483" s="74"/>
      <c r="L4483" s="74"/>
      <c r="M4483" s="74"/>
      <c r="N4483" s="74"/>
    </row>
    <row r="4484" spans="2:14" x14ac:dyDescent="0.25">
      <c r="B4484" s="225"/>
      <c r="C4484" s="74"/>
      <c r="D4484" s="74"/>
      <c r="E4484" s="74"/>
      <c r="F4484" s="74"/>
      <c r="G4484" s="75"/>
      <c r="H4484" s="74"/>
      <c r="I4484" s="81"/>
      <c r="J4484" s="74"/>
      <c r="K4484" s="74"/>
      <c r="L4484" s="74"/>
      <c r="M4484" s="74"/>
      <c r="N4484" s="74"/>
    </row>
    <row r="4485" spans="2:14" x14ac:dyDescent="0.25">
      <c r="B4485" s="225"/>
      <c r="C4485" s="74"/>
      <c r="D4485" s="74"/>
      <c r="E4485" s="74"/>
      <c r="F4485" s="74"/>
      <c r="G4485" s="75"/>
      <c r="H4485" s="74"/>
      <c r="I4485" s="81"/>
      <c r="J4485" s="74"/>
      <c r="K4485" s="74"/>
      <c r="L4485" s="74"/>
      <c r="M4485" s="74"/>
      <c r="N4485" s="74"/>
    </row>
    <row r="4486" spans="2:14" x14ac:dyDescent="0.25">
      <c r="B4486" s="225"/>
      <c r="C4486" s="74"/>
      <c r="D4486" s="74"/>
      <c r="E4486" s="74"/>
      <c r="F4486" s="74"/>
      <c r="G4486" s="75"/>
      <c r="H4486" s="74"/>
      <c r="I4486" s="81"/>
      <c r="J4486" s="74"/>
      <c r="K4486" s="74"/>
      <c r="L4486" s="74"/>
      <c r="M4486" s="74"/>
      <c r="N4486" s="74"/>
    </row>
    <row r="4487" spans="2:14" x14ac:dyDescent="0.25">
      <c r="B4487" s="225"/>
      <c r="C4487" s="74"/>
      <c r="D4487" s="74"/>
      <c r="E4487" s="74"/>
      <c r="F4487" s="74"/>
      <c r="G4487" s="75"/>
      <c r="H4487" s="74"/>
      <c r="I4487" s="81"/>
      <c r="J4487" s="74"/>
      <c r="K4487" s="74"/>
      <c r="L4487" s="74"/>
      <c r="M4487" s="74"/>
      <c r="N4487" s="74"/>
    </row>
    <row r="4488" spans="2:14" x14ac:dyDescent="0.25">
      <c r="B4488" s="225"/>
      <c r="C4488" s="74"/>
      <c r="D4488" s="74"/>
      <c r="E4488" s="74"/>
      <c r="F4488" s="74"/>
      <c r="G4488" s="75"/>
      <c r="H4488" s="74"/>
      <c r="I4488" s="81"/>
      <c r="J4488" s="74"/>
      <c r="K4488" s="74"/>
      <c r="L4488" s="74"/>
      <c r="M4488" s="74"/>
      <c r="N4488" s="74"/>
    </row>
    <row r="4489" spans="2:14" x14ac:dyDescent="0.25">
      <c r="B4489" s="225"/>
      <c r="C4489" s="74"/>
      <c r="D4489" s="74"/>
      <c r="E4489" s="74"/>
      <c r="F4489" s="74"/>
      <c r="G4489" s="75"/>
      <c r="H4489" s="74"/>
      <c r="I4489" s="81"/>
      <c r="J4489" s="74"/>
      <c r="K4489" s="74"/>
      <c r="L4489" s="74"/>
      <c r="M4489" s="74"/>
      <c r="N4489" s="74"/>
    </row>
    <row r="4490" spans="2:14" x14ac:dyDescent="0.25">
      <c r="B4490" s="225"/>
      <c r="C4490" s="74"/>
      <c r="D4490" s="74"/>
      <c r="E4490" s="74"/>
      <c r="F4490" s="74"/>
      <c r="G4490" s="75"/>
      <c r="H4490" s="74"/>
      <c r="I4490" s="81"/>
      <c r="J4490" s="74"/>
      <c r="K4490" s="74"/>
      <c r="L4490" s="74"/>
      <c r="M4490" s="74"/>
      <c r="N4490" s="74"/>
    </row>
    <row r="4491" spans="2:14" x14ac:dyDescent="0.25">
      <c r="B4491" s="225"/>
      <c r="C4491" s="74"/>
      <c r="D4491" s="74"/>
      <c r="E4491" s="74"/>
      <c r="F4491" s="74"/>
      <c r="G4491" s="75"/>
      <c r="H4491" s="74"/>
      <c r="I4491" s="81"/>
      <c r="J4491" s="74"/>
      <c r="K4491" s="74"/>
      <c r="L4491" s="74"/>
      <c r="M4491" s="74"/>
      <c r="N4491" s="74"/>
    </row>
    <row r="4492" spans="2:14" x14ac:dyDescent="0.25">
      <c r="B4492" s="225"/>
      <c r="C4492" s="74"/>
      <c r="D4492" s="74"/>
      <c r="E4492" s="74"/>
      <c r="F4492" s="74"/>
      <c r="G4492" s="75"/>
      <c r="H4492" s="74"/>
      <c r="I4492" s="81"/>
      <c r="J4492" s="74"/>
      <c r="K4492" s="74"/>
      <c r="L4492" s="74"/>
      <c r="M4492" s="74"/>
      <c r="N4492" s="74"/>
    </row>
    <row r="4493" spans="2:14" x14ac:dyDescent="0.25">
      <c r="B4493" s="225"/>
      <c r="C4493" s="74"/>
      <c r="D4493" s="74"/>
      <c r="E4493" s="74"/>
      <c r="F4493" s="74"/>
      <c r="G4493" s="75"/>
      <c r="H4493" s="74"/>
      <c r="I4493" s="81"/>
      <c r="J4493" s="74"/>
      <c r="K4493" s="74"/>
      <c r="L4493" s="74"/>
      <c r="M4493" s="74"/>
      <c r="N4493" s="74"/>
    </row>
    <row r="4494" spans="2:14" x14ac:dyDescent="0.25">
      <c r="B4494" s="225"/>
      <c r="C4494" s="74"/>
      <c r="D4494" s="74"/>
      <c r="E4494" s="74"/>
      <c r="F4494" s="74"/>
      <c r="G4494" s="75"/>
      <c r="H4494" s="74"/>
      <c r="I4494" s="81"/>
      <c r="J4494" s="74"/>
      <c r="K4494" s="74"/>
      <c r="L4494" s="74"/>
      <c r="M4494" s="74"/>
      <c r="N4494" s="74"/>
    </row>
    <row r="4495" spans="2:14" x14ac:dyDescent="0.25">
      <c r="B4495" s="225"/>
      <c r="C4495" s="74"/>
      <c r="D4495" s="74"/>
      <c r="E4495" s="74"/>
      <c r="F4495" s="74"/>
      <c r="G4495" s="75"/>
      <c r="H4495" s="74"/>
      <c r="I4495" s="81"/>
      <c r="J4495" s="74"/>
      <c r="K4495" s="74"/>
      <c r="L4495" s="74"/>
      <c r="M4495" s="74"/>
      <c r="N4495" s="74"/>
    </row>
    <row r="4496" spans="2:14" x14ac:dyDescent="0.25">
      <c r="B4496" s="225"/>
      <c r="C4496" s="74"/>
      <c r="D4496" s="74"/>
      <c r="E4496" s="74"/>
      <c r="F4496" s="74"/>
      <c r="G4496" s="75"/>
      <c r="H4496" s="74"/>
      <c r="I4496" s="81"/>
      <c r="J4496" s="74"/>
      <c r="K4496" s="74"/>
      <c r="L4496" s="74"/>
      <c r="M4496" s="74"/>
      <c r="N4496" s="74"/>
    </row>
    <row r="4497" spans="2:14" x14ac:dyDescent="0.25">
      <c r="B4497" s="225"/>
      <c r="C4497" s="74"/>
      <c r="D4497" s="74"/>
      <c r="E4497" s="74"/>
      <c r="F4497" s="74"/>
      <c r="G4497" s="75"/>
      <c r="H4497" s="74"/>
      <c r="I4497" s="81"/>
      <c r="J4497" s="74"/>
      <c r="K4497" s="74"/>
      <c r="L4497" s="74"/>
      <c r="M4497" s="74"/>
      <c r="N4497" s="74"/>
    </row>
    <row r="4498" spans="2:14" x14ac:dyDescent="0.25">
      <c r="B4498" s="225"/>
      <c r="C4498" s="74"/>
      <c r="D4498" s="74"/>
      <c r="E4498" s="74"/>
      <c r="F4498" s="74"/>
      <c r="G4498" s="75"/>
      <c r="H4498" s="74"/>
      <c r="I4498" s="81"/>
      <c r="J4498" s="74"/>
      <c r="K4498" s="74"/>
      <c r="L4498" s="74"/>
      <c r="M4498" s="74"/>
      <c r="N4498" s="74"/>
    </row>
    <row r="4499" spans="2:14" x14ac:dyDescent="0.25">
      <c r="B4499" s="225"/>
      <c r="C4499" s="74"/>
      <c r="D4499" s="74"/>
      <c r="E4499" s="74"/>
      <c r="F4499" s="74"/>
      <c r="G4499" s="75"/>
      <c r="H4499" s="74"/>
      <c r="I4499" s="81"/>
      <c r="J4499" s="74"/>
      <c r="K4499" s="74"/>
      <c r="L4499" s="74"/>
      <c r="M4499" s="74"/>
      <c r="N4499" s="74"/>
    </row>
    <row r="4500" spans="2:14" x14ac:dyDescent="0.25">
      <c r="B4500" s="225"/>
      <c r="C4500" s="74"/>
      <c r="D4500" s="74"/>
      <c r="E4500" s="74"/>
      <c r="F4500" s="74"/>
      <c r="G4500" s="75"/>
      <c r="H4500" s="74"/>
      <c r="I4500" s="81"/>
      <c r="J4500" s="74"/>
      <c r="K4500" s="74"/>
      <c r="L4500" s="74"/>
      <c r="M4500" s="74"/>
      <c r="N4500" s="74"/>
    </row>
    <row r="4501" spans="2:14" x14ac:dyDescent="0.25">
      <c r="B4501" s="225"/>
      <c r="C4501" s="74"/>
      <c r="D4501" s="74"/>
      <c r="E4501" s="74"/>
      <c r="F4501" s="74"/>
      <c r="G4501" s="75"/>
      <c r="H4501" s="74"/>
      <c r="I4501" s="81"/>
      <c r="J4501" s="74"/>
      <c r="K4501" s="74"/>
      <c r="L4501" s="74"/>
      <c r="M4501" s="74"/>
      <c r="N4501" s="74"/>
    </row>
    <row r="4502" spans="2:14" x14ac:dyDescent="0.25">
      <c r="B4502" s="225"/>
      <c r="C4502" s="74"/>
      <c r="D4502" s="74"/>
      <c r="E4502" s="74"/>
      <c r="F4502" s="74"/>
      <c r="G4502" s="75"/>
      <c r="H4502" s="74"/>
      <c r="I4502" s="81"/>
      <c r="J4502" s="74"/>
      <c r="K4502" s="74"/>
      <c r="L4502" s="74"/>
      <c r="M4502" s="74"/>
      <c r="N4502" s="74"/>
    </row>
    <row r="4503" spans="2:14" x14ac:dyDescent="0.25">
      <c r="B4503" s="225"/>
      <c r="C4503" s="74"/>
      <c r="D4503" s="74"/>
      <c r="E4503" s="74"/>
      <c r="F4503" s="74"/>
      <c r="G4503" s="75"/>
      <c r="H4503" s="74"/>
      <c r="I4503" s="81"/>
      <c r="J4503" s="74"/>
      <c r="K4503" s="74"/>
      <c r="L4503" s="74"/>
      <c r="M4503" s="74"/>
      <c r="N4503" s="74"/>
    </row>
    <row r="4504" spans="2:14" x14ac:dyDescent="0.25">
      <c r="B4504" s="225"/>
      <c r="C4504" s="74"/>
      <c r="D4504" s="74"/>
      <c r="E4504" s="74"/>
      <c r="F4504" s="74"/>
      <c r="G4504" s="75"/>
      <c r="H4504" s="74"/>
      <c r="I4504" s="81"/>
      <c r="J4504" s="74"/>
      <c r="K4504" s="74"/>
      <c r="L4504" s="74"/>
      <c r="M4504" s="74"/>
      <c r="N4504" s="74"/>
    </row>
    <row r="4505" spans="2:14" x14ac:dyDescent="0.25">
      <c r="B4505" s="225"/>
      <c r="C4505" s="74"/>
      <c r="D4505" s="74"/>
      <c r="E4505" s="74"/>
      <c r="F4505" s="74"/>
      <c r="G4505" s="75"/>
      <c r="H4505" s="74"/>
      <c r="I4505" s="81"/>
      <c r="J4505" s="74"/>
      <c r="K4505" s="74"/>
      <c r="L4505" s="74"/>
      <c r="M4505" s="74"/>
      <c r="N4505" s="74"/>
    </row>
    <row r="4506" spans="2:14" x14ac:dyDescent="0.25">
      <c r="B4506" s="225"/>
      <c r="C4506" s="74"/>
      <c r="D4506" s="74"/>
      <c r="E4506" s="74"/>
      <c r="F4506" s="74"/>
      <c r="G4506" s="75"/>
      <c r="H4506" s="74"/>
      <c r="I4506" s="81"/>
      <c r="J4506" s="74"/>
      <c r="K4506" s="74"/>
      <c r="L4506" s="74"/>
      <c r="M4506" s="74"/>
      <c r="N4506" s="74"/>
    </row>
    <row r="4507" spans="2:14" x14ac:dyDescent="0.25">
      <c r="B4507" s="225"/>
      <c r="C4507" s="74"/>
      <c r="D4507" s="74"/>
      <c r="E4507" s="74"/>
      <c r="F4507" s="74"/>
      <c r="G4507" s="75"/>
      <c r="H4507" s="74"/>
      <c r="I4507" s="81"/>
      <c r="J4507" s="74"/>
      <c r="K4507" s="74"/>
      <c r="L4507" s="74"/>
      <c r="M4507" s="74"/>
      <c r="N4507" s="74"/>
    </row>
    <row r="4508" spans="2:14" x14ac:dyDescent="0.25">
      <c r="B4508" s="225"/>
      <c r="C4508" s="74"/>
      <c r="D4508" s="74"/>
      <c r="E4508" s="74"/>
      <c r="F4508" s="74"/>
      <c r="G4508" s="75"/>
      <c r="H4508" s="74"/>
      <c r="I4508" s="81"/>
      <c r="J4508" s="74"/>
      <c r="K4508" s="74"/>
      <c r="L4508" s="74"/>
      <c r="M4508" s="74"/>
      <c r="N4508" s="74"/>
    </row>
    <row r="4509" spans="2:14" x14ac:dyDescent="0.25">
      <c r="B4509" s="225"/>
      <c r="C4509" s="74"/>
      <c r="D4509" s="74"/>
      <c r="E4509" s="74"/>
      <c r="F4509" s="74"/>
      <c r="G4509" s="75"/>
      <c r="H4509" s="74"/>
      <c r="I4509" s="81"/>
      <c r="J4509" s="74"/>
      <c r="K4509" s="74"/>
      <c r="L4509" s="74"/>
      <c r="M4509" s="74"/>
      <c r="N4509" s="74"/>
    </row>
    <row r="4510" spans="2:14" x14ac:dyDescent="0.25">
      <c r="B4510" s="225"/>
      <c r="C4510" s="74"/>
      <c r="D4510" s="74"/>
      <c r="E4510" s="74"/>
      <c r="F4510" s="74"/>
      <c r="G4510" s="75"/>
      <c r="H4510" s="74"/>
      <c r="I4510" s="81"/>
      <c r="J4510" s="74"/>
      <c r="K4510" s="74"/>
      <c r="L4510" s="74"/>
      <c r="M4510" s="74"/>
      <c r="N4510" s="74"/>
    </row>
    <row r="4511" spans="2:14" x14ac:dyDescent="0.25">
      <c r="B4511" s="225"/>
      <c r="C4511" s="74"/>
      <c r="D4511" s="74"/>
      <c r="E4511" s="74"/>
      <c r="F4511" s="74"/>
      <c r="G4511" s="75"/>
      <c r="H4511" s="74"/>
      <c r="I4511" s="81"/>
      <c r="J4511" s="74"/>
      <c r="K4511" s="74"/>
      <c r="L4511" s="74"/>
      <c r="M4511" s="74"/>
      <c r="N4511" s="74"/>
    </row>
    <row r="4512" spans="2:14" x14ac:dyDescent="0.25">
      <c r="B4512" s="225"/>
      <c r="C4512" s="74"/>
      <c r="D4512" s="74"/>
      <c r="E4512" s="74"/>
      <c r="F4512" s="74"/>
      <c r="G4512" s="75"/>
      <c r="H4512" s="74"/>
      <c r="I4512" s="81"/>
      <c r="J4512" s="74"/>
      <c r="K4512" s="74"/>
      <c r="L4512" s="74"/>
      <c r="M4512" s="74"/>
      <c r="N4512" s="74"/>
    </row>
    <row r="4513" spans="2:14" x14ac:dyDescent="0.25">
      <c r="B4513" s="225"/>
      <c r="C4513" s="74"/>
      <c r="D4513" s="74"/>
      <c r="E4513" s="74"/>
      <c r="F4513" s="74"/>
      <c r="G4513" s="75"/>
      <c r="H4513" s="74"/>
      <c r="I4513" s="81"/>
      <c r="J4513" s="74"/>
      <c r="K4513" s="74"/>
      <c r="L4513" s="74"/>
      <c r="M4513" s="74"/>
      <c r="N4513" s="74"/>
    </row>
    <row r="4514" spans="2:14" x14ac:dyDescent="0.25">
      <c r="B4514" s="225"/>
      <c r="C4514" s="74"/>
      <c r="D4514" s="74"/>
      <c r="E4514" s="74"/>
      <c r="F4514" s="74"/>
      <c r="G4514" s="75"/>
      <c r="H4514" s="74"/>
      <c r="I4514" s="81"/>
      <c r="J4514" s="74"/>
      <c r="K4514" s="74"/>
      <c r="L4514" s="74"/>
      <c r="M4514" s="74"/>
      <c r="N4514" s="74"/>
    </row>
    <row r="4515" spans="2:14" x14ac:dyDescent="0.25">
      <c r="B4515" s="225"/>
      <c r="C4515" s="74"/>
      <c r="D4515" s="74"/>
      <c r="E4515" s="74"/>
      <c r="F4515" s="74"/>
      <c r="G4515" s="75"/>
      <c r="H4515" s="74"/>
      <c r="I4515" s="81"/>
      <c r="J4515" s="74"/>
      <c r="K4515" s="74"/>
      <c r="L4515" s="74"/>
      <c r="M4515" s="74"/>
      <c r="N4515" s="74"/>
    </row>
    <row r="4516" spans="2:14" x14ac:dyDescent="0.25">
      <c r="B4516" s="225"/>
      <c r="C4516" s="74"/>
      <c r="D4516" s="74"/>
      <c r="E4516" s="74"/>
      <c r="F4516" s="74"/>
      <c r="G4516" s="75"/>
      <c r="H4516" s="74"/>
      <c r="I4516" s="81"/>
      <c r="J4516" s="74"/>
      <c r="K4516" s="74"/>
      <c r="L4516" s="74"/>
      <c r="M4516" s="74"/>
      <c r="N4516" s="74"/>
    </row>
    <row r="4517" spans="2:14" x14ac:dyDescent="0.25">
      <c r="B4517" s="225"/>
      <c r="C4517" s="74"/>
      <c r="D4517" s="74"/>
      <c r="E4517" s="74"/>
      <c r="F4517" s="74"/>
      <c r="G4517" s="75"/>
      <c r="H4517" s="74"/>
      <c r="I4517" s="81"/>
      <c r="J4517" s="74"/>
      <c r="K4517" s="74"/>
      <c r="L4517" s="74"/>
      <c r="M4517" s="74"/>
      <c r="N4517" s="74"/>
    </row>
    <row r="4518" spans="2:14" x14ac:dyDescent="0.25">
      <c r="B4518" s="225"/>
      <c r="C4518" s="74"/>
      <c r="D4518" s="74"/>
      <c r="E4518" s="74"/>
      <c r="F4518" s="74"/>
      <c r="G4518" s="75"/>
      <c r="H4518" s="74"/>
      <c r="I4518" s="81"/>
      <c r="J4518" s="74"/>
      <c r="K4518" s="74"/>
      <c r="L4518" s="74"/>
      <c r="M4518" s="74"/>
      <c r="N4518" s="74"/>
    </row>
    <row r="4519" spans="2:14" x14ac:dyDescent="0.25">
      <c r="B4519" s="225"/>
      <c r="C4519" s="74"/>
      <c r="D4519" s="74"/>
      <c r="E4519" s="74"/>
      <c r="F4519" s="74"/>
      <c r="G4519" s="75"/>
      <c r="H4519" s="74"/>
      <c r="I4519" s="81"/>
      <c r="J4519" s="74"/>
      <c r="K4519" s="74"/>
      <c r="L4519" s="74"/>
      <c r="M4519" s="74"/>
      <c r="N4519" s="74"/>
    </row>
    <row r="4520" spans="2:14" x14ac:dyDescent="0.25">
      <c r="B4520" s="225"/>
      <c r="C4520" s="74"/>
      <c r="D4520" s="74"/>
      <c r="E4520" s="74"/>
      <c r="F4520" s="74"/>
      <c r="G4520" s="75"/>
      <c r="H4520" s="74"/>
      <c r="I4520" s="81"/>
      <c r="J4520" s="74"/>
      <c r="K4520" s="74"/>
      <c r="L4520" s="74"/>
      <c r="M4520" s="74"/>
      <c r="N4520" s="74"/>
    </row>
    <row r="4521" spans="2:14" x14ac:dyDescent="0.25">
      <c r="B4521" s="225"/>
      <c r="C4521" s="74"/>
      <c r="D4521" s="74"/>
      <c r="E4521" s="74"/>
      <c r="F4521" s="74"/>
      <c r="G4521" s="75"/>
      <c r="H4521" s="74"/>
      <c r="I4521" s="81"/>
      <c r="J4521" s="74"/>
      <c r="K4521" s="74"/>
      <c r="L4521" s="74"/>
      <c r="M4521" s="74"/>
      <c r="N4521" s="74"/>
    </row>
    <row r="4522" spans="2:14" x14ac:dyDescent="0.25">
      <c r="B4522" s="225"/>
      <c r="C4522" s="74"/>
      <c r="D4522" s="74"/>
      <c r="E4522" s="74"/>
      <c r="F4522" s="74"/>
      <c r="G4522" s="75"/>
      <c r="H4522" s="74"/>
      <c r="I4522" s="81"/>
      <c r="J4522" s="74"/>
      <c r="K4522" s="74"/>
      <c r="L4522" s="74"/>
      <c r="M4522" s="74"/>
      <c r="N4522" s="74"/>
    </row>
    <row r="4523" spans="2:14" x14ac:dyDescent="0.25">
      <c r="B4523" s="225"/>
      <c r="C4523" s="74"/>
      <c r="D4523" s="74"/>
      <c r="E4523" s="74"/>
      <c r="F4523" s="74"/>
      <c r="G4523" s="75"/>
      <c r="H4523" s="74"/>
      <c r="I4523" s="81"/>
      <c r="J4523" s="74"/>
      <c r="K4523" s="74"/>
      <c r="L4523" s="74"/>
      <c r="M4523" s="74"/>
      <c r="N4523" s="74"/>
    </row>
    <row r="4524" spans="2:14" x14ac:dyDescent="0.25">
      <c r="B4524" s="225"/>
      <c r="C4524" s="74"/>
      <c r="D4524" s="74"/>
      <c r="E4524" s="74"/>
      <c r="F4524" s="74"/>
      <c r="G4524" s="75"/>
      <c r="H4524" s="74"/>
      <c r="I4524" s="81"/>
      <c r="J4524" s="74"/>
      <c r="K4524" s="74"/>
      <c r="L4524" s="74"/>
      <c r="M4524" s="74"/>
      <c r="N4524" s="74"/>
    </row>
    <row r="4525" spans="2:14" x14ac:dyDescent="0.25">
      <c r="B4525" s="225"/>
      <c r="C4525" s="74"/>
      <c r="D4525" s="74"/>
      <c r="E4525" s="74"/>
      <c r="F4525" s="74"/>
      <c r="G4525" s="75"/>
      <c r="H4525" s="74"/>
      <c r="I4525" s="81"/>
      <c r="J4525" s="74"/>
      <c r="K4525" s="74"/>
      <c r="L4525" s="74"/>
      <c r="M4525" s="74"/>
      <c r="N4525" s="74"/>
    </row>
    <row r="4526" spans="2:14" x14ac:dyDescent="0.25">
      <c r="B4526" s="225"/>
      <c r="C4526" s="74"/>
      <c r="D4526" s="74"/>
      <c r="E4526" s="74"/>
      <c r="F4526" s="74"/>
      <c r="G4526" s="75"/>
      <c r="H4526" s="74"/>
      <c r="I4526" s="81"/>
      <c r="J4526" s="74"/>
      <c r="K4526" s="74"/>
      <c r="L4526" s="74"/>
      <c r="M4526" s="74"/>
      <c r="N4526" s="74"/>
    </row>
    <row r="4527" spans="2:14" x14ac:dyDescent="0.25">
      <c r="B4527" s="225"/>
      <c r="C4527" s="74"/>
      <c r="D4527" s="74"/>
      <c r="E4527" s="74"/>
      <c r="F4527" s="74"/>
      <c r="G4527" s="75"/>
      <c r="H4527" s="74"/>
      <c r="I4527" s="81"/>
      <c r="J4527" s="74"/>
      <c r="K4527" s="74"/>
      <c r="L4527" s="74"/>
      <c r="M4527" s="74"/>
      <c r="N4527" s="74"/>
    </row>
    <row r="4528" spans="2:14" x14ac:dyDescent="0.25">
      <c r="B4528" s="225"/>
      <c r="C4528" s="74"/>
      <c r="D4528" s="74"/>
      <c r="E4528" s="74"/>
      <c r="F4528" s="74"/>
      <c r="G4528" s="75"/>
      <c r="H4528" s="74"/>
      <c r="I4528" s="81"/>
      <c r="J4528" s="74"/>
      <c r="K4528" s="74"/>
      <c r="L4528" s="74"/>
      <c r="M4528" s="74"/>
      <c r="N4528" s="74"/>
    </row>
    <row r="4529" spans="2:14" x14ac:dyDescent="0.25">
      <c r="B4529" s="225"/>
      <c r="C4529" s="74"/>
      <c r="D4529" s="74"/>
      <c r="E4529" s="74"/>
      <c r="F4529" s="74"/>
      <c r="G4529" s="75"/>
      <c r="H4529" s="74"/>
      <c r="I4529" s="81"/>
      <c r="J4529" s="74"/>
      <c r="K4529" s="74"/>
      <c r="L4529" s="74"/>
      <c r="M4529" s="74"/>
      <c r="N4529" s="74"/>
    </row>
    <row r="4530" spans="2:14" x14ac:dyDescent="0.25">
      <c r="B4530" s="225"/>
      <c r="C4530" s="74"/>
      <c r="D4530" s="74"/>
      <c r="E4530" s="74"/>
      <c r="F4530" s="74"/>
      <c r="G4530" s="75"/>
      <c r="H4530" s="74"/>
      <c r="I4530" s="81"/>
      <c r="J4530" s="74"/>
      <c r="K4530" s="74"/>
      <c r="L4530" s="74"/>
      <c r="M4530" s="74"/>
      <c r="N4530" s="74"/>
    </row>
    <row r="4531" spans="2:14" x14ac:dyDescent="0.25">
      <c r="B4531" s="225"/>
      <c r="C4531" s="74"/>
      <c r="D4531" s="74"/>
      <c r="E4531" s="74"/>
      <c r="F4531" s="74"/>
      <c r="G4531" s="75"/>
      <c r="H4531" s="74"/>
      <c r="I4531" s="81"/>
      <c r="J4531" s="74"/>
      <c r="K4531" s="74"/>
      <c r="L4531" s="74"/>
      <c r="M4531" s="74"/>
      <c r="N4531" s="74"/>
    </row>
    <row r="4532" spans="2:14" x14ac:dyDescent="0.25">
      <c r="B4532" s="225"/>
      <c r="C4532" s="74"/>
      <c r="D4532" s="74"/>
      <c r="E4532" s="74"/>
      <c r="F4532" s="74"/>
      <c r="G4532" s="75"/>
      <c r="H4532" s="74"/>
      <c r="I4532" s="81"/>
      <c r="J4532" s="74"/>
      <c r="K4532" s="74"/>
      <c r="L4532" s="74"/>
      <c r="M4532" s="74"/>
      <c r="N4532" s="74"/>
    </row>
    <row r="4533" spans="2:14" x14ac:dyDescent="0.25">
      <c r="B4533" s="225"/>
      <c r="C4533" s="74"/>
      <c r="D4533" s="74"/>
      <c r="E4533" s="74"/>
      <c r="F4533" s="74"/>
      <c r="G4533" s="75"/>
      <c r="H4533" s="74"/>
      <c r="I4533" s="81"/>
      <c r="J4533" s="74"/>
      <c r="K4533" s="74"/>
      <c r="L4533" s="74"/>
      <c r="M4533" s="74"/>
      <c r="N4533" s="74"/>
    </row>
    <row r="4534" spans="2:14" x14ac:dyDescent="0.25">
      <c r="B4534" s="225"/>
      <c r="C4534" s="74"/>
      <c r="D4534" s="74"/>
      <c r="E4534" s="74"/>
      <c r="F4534" s="74"/>
      <c r="G4534" s="75"/>
      <c r="H4534" s="74"/>
      <c r="I4534" s="81"/>
      <c r="J4534" s="74"/>
      <c r="K4534" s="74"/>
      <c r="L4534" s="74"/>
      <c r="M4534" s="74"/>
      <c r="N4534" s="74"/>
    </row>
    <row r="4535" spans="2:14" x14ac:dyDescent="0.25">
      <c r="B4535" s="225"/>
      <c r="C4535" s="74"/>
      <c r="D4535" s="74"/>
      <c r="E4535" s="74"/>
      <c r="F4535" s="74"/>
      <c r="G4535" s="75"/>
      <c r="H4535" s="74"/>
      <c r="I4535" s="81"/>
      <c r="J4535" s="74"/>
      <c r="K4535" s="74"/>
      <c r="L4535" s="74"/>
      <c r="M4535" s="74"/>
      <c r="N4535" s="74"/>
    </row>
    <row r="4536" spans="2:14" x14ac:dyDescent="0.25">
      <c r="B4536" s="225"/>
      <c r="C4536" s="74"/>
      <c r="D4536" s="74"/>
      <c r="E4536" s="74"/>
      <c r="F4536" s="74"/>
      <c r="G4536" s="75"/>
      <c r="H4536" s="74"/>
      <c r="I4536" s="81"/>
      <c r="J4536" s="74"/>
      <c r="K4536" s="74"/>
      <c r="L4536" s="74"/>
      <c r="M4536" s="74"/>
      <c r="N4536" s="74"/>
    </row>
    <row r="4537" spans="2:14" x14ac:dyDescent="0.25">
      <c r="B4537" s="225"/>
      <c r="C4537" s="74"/>
      <c r="D4537" s="74"/>
      <c r="E4537" s="74"/>
      <c r="F4537" s="74"/>
      <c r="G4537" s="75"/>
      <c r="H4537" s="74"/>
      <c r="I4537" s="81"/>
      <c r="J4537" s="74"/>
      <c r="K4537" s="74"/>
      <c r="L4537" s="74"/>
      <c r="M4537" s="74"/>
      <c r="N4537" s="74"/>
    </row>
    <row r="4538" spans="2:14" x14ac:dyDescent="0.25">
      <c r="B4538" s="225"/>
      <c r="C4538" s="74"/>
      <c r="D4538" s="74"/>
      <c r="E4538" s="74"/>
      <c r="F4538" s="74"/>
      <c r="G4538" s="75"/>
      <c r="H4538" s="74"/>
      <c r="I4538" s="81"/>
      <c r="J4538" s="74"/>
      <c r="K4538" s="74"/>
      <c r="L4538" s="74"/>
      <c r="M4538" s="74"/>
      <c r="N4538" s="74"/>
    </row>
    <row r="4539" spans="2:14" x14ac:dyDescent="0.25">
      <c r="B4539" s="225"/>
      <c r="C4539" s="74"/>
      <c r="D4539" s="74"/>
      <c r="E4539" s="74"/>
      <c r="F4539" s="74"/>
      <c r="G4539" s="75"/>
      <c r="H4539" s="74"/>
      <c r="I4539" s="81"/>
      <c r="J4539" s="74"/>
      <c r="K4539" s="74"/>
      <c r="L4539" s="74"/>
      <c r="M4539" s="74"/>
      <c r="N4539" s="74"/>
    </row>
    <row r="4540" spans="2:14" x14ac:dyDescent="0.25">
      <c r="B4540" s="225"/>
      <c r="C4540" s="74"/>
      <c r="D4540" s="74"/>
      <c r="E4540" s="74"/>
      <c r="F4540" s="74"/>
      <c r="G4540" s="75"/>
      <c r="H4540" s="74"/>
      <c r="I4540" s="81"/>
      <c r="J4540" s="74"/>
      <c r="K4540" s="74"/>
      <c r="L4540" s="74"/>
      <c r="M4540" s="74"/>
      <c r="N4540" s="74"/>
    </row>
    <row r="4541" spans="2:14" x14ac:dyDescent="0.25">
      <c r="B4541" s="225"/>
      <c r="C4541" s="74"/>
      <c r="D4541" s="74"/>
      <c r="E4541" s="74"/>
      <c r="F4541" s="74"/>
      <c r="G4541" s="75"/>
      <c r="H4541" s="74"/>
      <c r="I4541" s="81"/>
      <c r="J4541" s="74"/>
      <c r="K4541" s="74"/>
      <c r="L4541" s="74"/>
      <c r="M4541" s="74"/>
      <c r="N4541" s="74"/>
    </row>
    <row r="4542" spans="2:14" x14ac:dyDescent="0.25">
      <c r="B4542" s="225"/>
      <c r="C4542" s="74"/>
      <c r="D4542" s="74"/>
      <c r="E4542" s="74"/>
      <c r="F4542" s="74"/>
      <c r="G4542" s="75"/>
      <c r="H4542" s="74"/>
      <c r="I4542" s="81"/>
      <c r="J4542" s="74"/>
      <c r="K4542" s="74"/>
      <c r="L4542" s="74"/>
      <c r="M4542" s="74"/>
      <c r="N4542" s="74"/>
    </row>
    <row r="4543" spans="2:14" x14ac:dyDescent="0.25">
      <c r="B4543" s="225"/>
      <c r="C4543" s="74"/>
      <c r="D4543" s="74"/>
      <c r="E4543" s="74"/>
      <c r="F4543" s="74"/>
      <c r="G4543" s="75"/>
      <c r="H4543" s="74"/>
      <c r="I4543" s="81"/>
      <c r="J4543" s="74"/>
      <c r="K4543" s="74"/>
      <c r="L4543" s="74"/>
      <c r="M4543" s="74"/>
      <c r="N4543" s="74"/>
    </row>
    <row r="4544" spans="2:14" x14ac:dyDescent="0.25">
      <c r="B4544" s="225"/>
      <c r="C4544" s="74"/>
      <c r="D4544" s="74"/>
      <c r="E4544" s="74"/>
      <c r="F4544" s="74"/>
      <c r="G4544" s="75"/>
      <c r="H4544" s="74"/>
      <c r="I4544" s="81"/>
      <c r="J4544" s="74"/>
      <c r="K4544" s="74"/>
      <c r="L4544" s="74"/>
      <c r="M4544" s="74"/>
      <c r="N4544" s="74"/>
    </row>
    <row r="4545" spans="2:14" x14ac:dyDescent="0.25">
      <c r="B4545" s="225"/>
      <c r="C4545" s="74"/>
      <c r="D4545" s="74"/>
      <c r="E4545" s="74"/>
      <c r="F4545" s="74"/>
      <c r="G4545" s="75"/>
      <c r="H4545" s="74"/>
      <c r="I4545" s="81"/>
      <c r="J4545" s="74"/>
      <c r="K4545" s="74"/>
      <c r="L4545" s="74"/>
      <c r="M4545" s="74"/>
      <c r="N4545" s="74"/>
    </row>
    <row r="4546" spans="2:14" x14ac:dyDescent="0.25">
      <c r="B4546" s="225"/>
      <c r="C4546" s="74"/>
      <c r="D4546" s="74"/>
      <c r="E4546" s="74"/>
      <c r="F4546" s="74"/>
      <c r="G4546" s="75"/>
      <c r="H4546" s="74"/>
      <c r="I4546" s="81"/>
      <c r="J4546" s="74"/>
      <c r="K4546" s="74"/>
      <c r="L4546" s="74"/>
      <c r="M4546" s="74"/>
      <c r="N4546" s="74"/>
    </row>
    <row r="4547" spans="2:14" x14ac:dyDescent="0.25">
      <c r="B4547" s="225"/>
      <c r="C4547" s="74"/>
      <c r="D4547" s="74"/>
      <c r="E4547" s="74"/>
      <c r="F4547" s="74"/>
      <c r="G4547" s="75"/>
      <c r="H4547" s="74"/>
      <c r="I4547" s="81"/>
      <c r="J4547" s="74"/>
      <c r="K4547" s="74"/>
      <c r="L4547" s="74"/>
      <c r="M4547" s="74"/>
      <c r="N4547" s="74"/>
    </row>
    <row r="4548" spans="2:14" x14ac:dyDescent="0.25">
      <c r="B4548" s="225"/>
      <c r="C4548" s="74"/>
      <c r="D4548" s="74"/>
      <c r="E4548" s="74"/>
      <c r="F4548" s="74"/>
      <c r="G4548" s="75"/>
      <c r="H4548" s="74"/>
      <c r="I4548" s="81"/>
      <c r="J4548" s="74"/>
      <c r="K4548" s="74"/>
      <c r="L4548" s="74"/>
      <c r="M4548" s="74"/>
      <c r="N4548" s="74"/>
    </row>
    <row r="4549" spans="2:14" x14ac:dyDescent="0.25">
      <c r="B4549" s="225"/>
      <c r="C4549" s="74"/>
      <c r="D4549" s="74"/>
      <c r="E4549" s="74"/>
      <c r="F4549" s="74"/>
      <c r="G4549" s="75"/>
      <c r="H4549" s="74"/>
      <c r="I4549" s="81"/>
      <c r="J4549" s="74"/>
      <c r="K4549" s="74"/>
      <c r="L4549" s="74"/>
      <c r="M4549" s="74"/>
      <c r="N4549" s="74"/>
    </row>
    <row r="4550" spans="2:14" x14ac:dyDescent="0.25">
      <c r="B4550" s="225"/>
      <c r="C4550" s="74"/>
      <c r="D4550" s="74"/>
      <c r="E4550" s="74"/>
      <c r="F4550" s="74"/>
      <c r="G4550" s="75"/>
      <c r="H4550" s="74"/>
      <c r="I4550" s="81"/>
      <c r="J4550" s="74"/>
      <c r="K4550" s="74"/>
      <c r="L4550" s="74"/>
      <c r="M4550" s="74"/>
      <c r="N4550" s="74"/>
    </row>
    <row r="4551" spans="2:14" x14ac:dyDescent="0.25">
      <c r="B4551" s="225"/>
      <c r="C4551" s="74"/>
      <c r="D4551" s="74"/>
      <c r="E4551" s="74"/>
      <c r="F4551" s="74"/>
      <c r="G4551" s="75"/>
      <c r="H4551" s="74"/>
      <c r="I4551" s="81"/>
      <c r="J4551" s="74"/>
      <c r="K4551" s="74"/>
      <c r="L4551" s="74"/>
      <c r="M4551" s="74"/>
      <c r="N4551" s="74"/>
    </row>
    <row r="4552" spans="2:14" x14ac:dyDescent="0.25">
      <c r="B4552" s="225"/>
      <c r="C4552" s="74"/>
      <c r="D4552" s="74"/>
      <c r="E4552" s="74"/>
      <c r="F4552" s="74"/>
      <c r="G4552" s="75"/>
      <c r="H4552" s="74"/>
      <c r="I4552" s="81"/>
      <c r="J4552" s="74"/>
      <c r="K4552" s="74"/>
      <c r="L4552" s="74"/>
      <c r="M4552" s="74"/>
      <c r="N4552" s="74"/>
    </row>
    <row r="4553" spans="2:14" x14ac:dyDescent="0.25">
      <c r="B4553" s="225"/>
      <c r="C4553" s="74"/>
      <c r="D4553" s="74"/>
      <c r="E4553" s="74"/>
      <c r="F4553" s="74"/>
      <c r="G4553" s="75"/>
      <c r="H4553" s="74"/>
      <c r="I4553" s="81"/>
      <c r="J4553" s="74"/>
      <c r="K4553" s="74"/>
      <c r="L4553" s="74"/>
      <c r="M4553" s="74"/>
      <c r="N4553" s="74"/>
    </row>
    <row r="4554" spans="2:14" x14ac:dyDescent="0.25">
      <c r="B4554" s="225"/>
      <c r="C4554" s="74"/>
      <c r="D4554" s="74"/>
      <c r="E4554" s="74"/>
      <c r="F4554" s="74"/>
      <c r="G4554" s="75"/>
      <c r="H4554" s="74"/>
      <c r="I4554" s="81"/>
      <c r="J4554" s="74"/>
      <c r="K4554" s="74"/>
      <c r="L4554" s="74"/>
      <c r="M4554" s="74"/>
      <c r="N4554" s="74"/>
    </row>
    <row r="4555" spans="2:14" x14ac:dyDescent="0.25">
      <c r="B4555" s="225"/>
      <c r="C4555" s="74"/>
      <c r="D4555" s="74"/>
      <c r="E4555" s="74"/>
      <c r="F4555" s="74"/>
      <c r="G4555" s="75"/>
      <c r="H4555" s="74"/>
      <c r="I4555" s="81"/>
      <c r="J4555" s="74"/>
      <c r="K4555" s="74"/>
      <c r="L4555" s="74"/>
      <c r="M4555" s="74"/>
      <c r="N4555" s="74"/>
    </row>
    <row r="4556" spans="2:14" x14ac:dyDescent="0.25">
      <c r="B4556" s="225"/>
      <c r="C4556" s="74"/>
      <c r="D4556" s="74"/>
      <c r="E4556" s="74"/>
      <c r="F4556" s="74"/>
      <c r="G4556" s="75"/>
      <c r="H4556" s="74"/>
      <c r="I4556" s="81"/>
      <c r="J4556" s="74"/>
      <c r="K4556" s="74"/>
      <c r="L4556" s="74"/>
      <c r="M4556" s="74"/>
      <c r="N4556" s="74"/>
    </row>
    <row r="4557" spans="2:14" x14ac:dyDescent="0.25">
      <c r="B4557" s="225"/>
      <c r="C4557" s="74"/>
      <c r="D4557" s="74"/>
      <c r="E4557" s="74"/>
      <c r="F4557" s="74"/>
      <c r="G4557" s="75"/>
      <c r="H4557" s="74"/>
      <c r="I4557" s="81"/>
      <c r="J4557" s="74"/>
      <c r="K4557" s="74"/>
      <c r="L4557" s="74"/>
      <c r="M4557" s="74"/>
      <c r="N4557" s="74"/>
    </row>
    <row r="4558" spans="2:14" x14ac:dyDescent="0.25">
      <c r="B4558" s="225"/>
      <c r="C4558" s="74"/>
      <c r="D4558" s="74"/>
      <c r="E4558" s="74"/>
      <c r="F4558" s="74"/>
      <c r="G4558" s="75"/>
      <c r="H4558" s="74"/>
      <c r="I4558" s="81"/>
      <c r="J4558" s="74"/>
      <c r="K4558" s="74"/>
      <c r="L4558" s="74"/>
      <c r="M4558" s="74"/>
      <c r="N4558" s="74"/>
    </row>
    <row r="4559" spans="2:14" x14ac:dyDescent="0.25">
      <c r="B4559" s="225"/>
      <c r="C4559" s="74"/>
      <c r="D4559" s="74"/>
      <c r="E4559" s="74"/>
      <c r="F4559" s="74"/>
      <c r="G4559" s="75"/>
      <c r="H4559" s="74"/>
      <c r="I4559" s="81"/>
      <c r="J4559" s="74"/>
      <c r="K4559" s="74"/>
      <c r="L4559" s="74"/>
      <c r="M4559" s="74"/>
      <c r="N4559" s="74"/>
    </row>
    <row r="4560" spans="2:14" x14ac:dyDescent="0.25">
      <c r="B4560" s="225"/>
      <c r="C4560" s="74"/>
      <c r="D4560" s="74"/>
      <c r="E4560" s="74"/>
      <c r="F4560" s="74"/>
      <c r="G4560" s="75"/>
      <c r="H4560" s="74"/>
      <c r="I4560" s="81"/>
      <c r="J4560" s="74"/>
      <c r="K4560" s="74"/>
      <c r="L4560" s="74"/>
      <c r="M4560" s="74"/>
      <c r="N4560" s="74"/>
    </row>
    <row r="4561" spans="2:14" x14ac:dyDescent="0.25">
      <c r="B4561" s="225"/>
      <c r="C4561" s="74"/>
      <c r="D4561" s="74"/>
      <c r="E4561" s="74"/>
      <c r="F4561" s="74"/>
      <c r="G4561" s="75"/>
      <c r="H4561" s="74"/>
      <c r="I4561" s="81"/>
      <c r="J4561" s="74"/>
      <c r="K4561" s="74"/>
      <c r="L4561" s="74"/>
      <c r="M4561" s="74"/>
      <c r="N4561" s="74"/>
    </row>
    <row r="4562" spans="2:14" x14ac:dyDescent="0.25">
      <c r="B4562" s="225"/>
      <c r="C4562" s="74"/>
      <c r="D4562" s="74"/>
      <c r="E4562" s="74"/>
      <c r="F4562" s="74"/>
      <c r="G4562" s="75"/>
      <c r="H4562" s="74"/>
      <c r="I4562" s="81"/>
      <c r="J4562" s="74"/>
      <c r="K4562" s="74"/>
      <c r="L4562" s="74"/>
      <c r="M4562" s="74"/>
      <c r="N4562" s="74"/>
    </row>
    <row r="4563" spans="2:14" x14ac:dyDescent="0.25">
      <c r="B4563" s="225"/>
      <c r="C4563" s="74"/>
      <c r="D4563" s="74"/>
      <c r="E4563" s="74"/>
      <c r="F4563" s="74"/>
      <c r="G4563" s="75"/>
      <c r="H4563" s="74"/>
      <c r="I4563" s="81"/>
      <c r="J4563" s="74"/>
      <c r="K4563" s="74"/>
      <c r="L4563" s="74"/>
      <c r="M4563" s="74"/>
      <c r="N4563" s="74"/>
    </row>
    <row r="4564" spans="2:14" x14ac:dyDescent="0.25">
      <c r="B4564" s="225"/>
      <c r="C4564" s="74"/>
      <c r="D4564" s="74"/>
      <c r="E4564" s="74"/>
      <c r="F4564" s="74"/>
      <c r="G4564" s="75"/>
      <c r="H4564" s="74"/>
      <c r="I4564" s="81"/>
      <c r="J4564" s="74"/>
      <c r="K4564" s="74"/>
      <c r="L4564" s="74"/>
      <c r="M4564" s="74"/>
      <c r="N4564" s="74"/>
    </row>
    <row r="4565" spans="2:14" x14ac:dyDescent="0.25">
      <c r="B4565" s="225"/>
      <c r="C4565" s="74"/>
      <c r="D4565" s="74"/>
      <c r="E4565" s="74"/>
      <c r="F4565" s="74"/>
      <c r="G4565" s="75"/>
      <c r="H4565" s="74"/>
      <c r="I4565" s="81"/>
      <c r="J4565" s="74"/>
      <c r="K4565" s="74"/>
      <c r="L4565" s="74"/>
      <c r="M4565" s="74"/>
      <c r="N4565" s="74"/>
    </row>
    <row r="4566" spans="2:14" x14ac:dyDescent="0.25">
      <c r="B4566" s="225"/>
      <c r="C4566" s="74"/>
      <c r="D4566" s="74"/>
      <c r="E4566" s="74"/>
      <c r="F4566" s="74"/>
      <c r="G4566" s="75"/>
      <c r="H4566" s="74"/>
      <c r="I4566" s="81"/>
      <c r="J4566" s="74"/>
      <c r="K4566" s="74"/>
      <c r="L4566" s="74"/>
      <c r="M4566" s="74"/>
      <c r="N4566" s="74"/>
    </row>
    <row r="4567" spans="2:14" x14ac:dyDescent="0.25">
      <c r="B4567" s="225"/>
      <c r="C4567" s="74"/>
      <c r="D4567" s="74"/>
      <c r="E4567" s="74"/>
      <c r="F4567" s="74"/>
      <c r="G4567" s="75"/>
      <c r="H4567" s="74"/>
      <c r="I4567" s="81"/>
      <c r="J4567" s="74"/>
      <c r="K4567" s="74"/>
      <c r="L4567" s="74"/>
      <c r="M4567" s="74"/>
      <c r="N4567" s="74"/>
    </row>
    <row r="4568" spans="2:14" x14ac:dyDescent="0.25">
      <c r="B4568" s="225"/>
      <c r="C4568" s="74"/>
      <c r="D4568" s="74"/>
      <c r="E4568" s="74"/>
      <c r="F4568" s="74"/>
      <c r="G4568" s="75"/>
      <c r="H4568" s="74"/>
      <c r="I4568" s="81"/>
      <c r="J4568" s="74"/>
      <c r="K4568" s="74"/>
      <c r="L4568" s="74"/>
      <c r="M4568" s="74"/>
      <c r="N4568" s="74"/>
    </row>
    <row r="4569" spans="2:14" x14ac:dyDescent="0.25">
      <c r="B4569" s="225"/>
      <c r="C4569" s="74"/>
      <c r="D4569" s="74"/>
      <c r="E4569" s="74"/>
      <c r="F4569" s="74"/>
      <c r="G4569" s="75"/>
      <c r="H4569" s="74"/>
      <c r="I4569" s="81"/>
      <c r="J4569" s="74"/>
      <c r="K4569" s="74"/>
      <c r="L4569" s="74"/>
      <c r="M4569" s="74"/>
      <c r="N4569" s="74"/>
    </row>
    <row r="4570" spans="2:14" x14ac:dyDescent="0.25">
      <c r="B4570" s="225"/>
      <c r="C4570" s="74"/>
      <c r="D4570" s="74"/>
      <c r="E4570" s="74"/>
      <c r="F4570" s="74"/>
      <c r="G4570" s="75"/>
      <c r="H4570" s="74"/>
      <c r="I4570" s="81"/>
      <c r="J4570" s="74"/>
      <c r="K4570" s="74"/>
      <c r="L4570" s="74"/>
      <c r="M4570" s="74"/>
      <c r="N4570" s="74"/>
    </row>
    <row r="4571" spans="2:14" x14ac:dyDescent="0.25">
      <c r="B4571" s="225"/>
      <c r="C4571" s="74"/>
      <c r="D4571" s="74"/>
      <c r="E4571" s="74"/>
      <c r="F4571" s="74"/>
      <c r="G4571" s="75"/>
      <c r="H4571" s="74"/>
      <c r="I4571" s="81"/>
      <c r="J4571" s="74"/>
      <c r="K4571" s="74"/>
      <c r="L4571" s="74"/>
      <c r="M4571" s="74"/>
      <c r="N4571" s="74"/>
    </row>
    <row r="4572" spans="2:14" x14ac:dyDescent="0.25">
      <c r="B4572" s="225"/>
      <c r="C4572" s="74"/>
      <c r="D4572" s="74"/>
      <c r="E4572" s="74"/>
      <c r="F4572" s="74"/>
      <c r="G4572" s="75"/>
      <c r="H4572" s="74"/>
      <c r="I4572" s="81"/>
      <c r="J4572" s="74"/>
      <c r="K4572" s="74"/>
      <c r="L4572" s="74"/>
      <c r="M4572" s="74"/>
      <c r="N4572" s="74"/>
    </row>
    <row r="4573" spans="2:14" x14ac:dyDescent="0.25">
      <c r="B4573" s="225"/>
      <c r="C4573" s="74"/>
      <c r="D4573" s="74"/>
      <c r="E4573" s="74"/>
      <c r="F4573" s="74"/>
      <c r="G4573" s="75"/>
      <c r="H4573" s="74"/>
      <c r="I4573" s="81"/>
      <c r="J4573" s="74"/>
      <c r="K4573" s="74"/>
      <c r="L4573" s="74"/>
      <c r="M4573" s="74"/>
      <c r="N4573" s="74"/>
    </row>
    <row r="4574" spans="2:14" x14ac:dyDescent="0.25">
      <c r="B4574" s="225"/>
      <c r="C4574" s="74"/>
      <c r="D4574" s="74"/>
      <c r="E4574" s="74"/>
      <c r="F4574" s="74"/>
      <c r="G4574" s="75"/>
      <c r="H4574" s="74"/>
      <c r="I4574" s="81"/>
      <c r="J4574" s="74"/>
      <c r="K4574" s="74"/>
      <c r="L4574" s="74"/>
      <c r="M4574" s="74"/>
      <c r="N4574" s="74"/>
    </row>
    <row r="4575" spans="2:14" x14ac:dyDescent="0.25">
      <c r="B4575" s="225"/>
      <c r="C4575" s="74"/>
      <c r="D4575" s="74"/>
      <c r="E4575" s="74"/>
      <c r="F4575" s="74"/>
      <c r="G4575" s="75"/>
      <c r="H4575" s="74"/>
      <c r="I4575" s="81"/>
      <c r="J4575" s="74"/>
      <c r="K4575" s="74"/>
      <c r="L4575" s="74"/>
      <c r="M4575" s="74"/>
      <c r="N4575" s="74"/>
    </row>
    <row r="4576" spans="2:14" x14ac:dyDescent="0.25">
      <c r="B4576" s="225"/>
      <c r="C4576" s="74"/>
      <c r="D4576" s="74"/>
      <c r="E4576" s="74"/>
      <c r="F4576" s="74"/>
      <c r="G4576" s="75"/>
      <c r="H4576" s="74"/>
      <c r="I4576" s="81"/>
      <c r="J4576" s="74"/>
      <c r="K4576" s="74"/>
      <c r="L4576" s="74"/>
      <c r="M4576" s="74"/>
      <c r="N4576" s="74"/>
    </row>
    <row r="4577" spans="2:14" x14ac:dyDescent="0.25">
      <c r="B4577" s="225"/>
      <c r="C4577" s="74"/>
      <c r="D4577" s="74"/>
      <c r="E4577" s="74"/>
      <c r="F4577" s="74"/>
      <c r="G4577" s="75"/>
      <c r="H4577" s="74"/>
      <c r="I4577" s="81"/>
      <c r="J4577" s="74"/>
      <c r="K4577" s="74"/>
      <c r="L4577" s="74"/>
      <c r="M4577" s="74"/>
      <c r="N4577" s="74"/>
    </row>
    <row r="4578" spans="2:14" x14ac:dyDescent="0.25">
      <c r="B4578" s="225"/>
      <c r="C4578" s="74"/>
      <c r="D4578" s="74"/>
      <c r="E4578" s="74"/>
      <c r="F4578" s="74"/>
      <c r="G4578" s="75"/>
      <c r="H4578" s="74"/>
      <c r="I4578" s="81"/>
      <c r="J4578" s="74"/>
      <c r="K4578" s="74"/>
      <c r="L4578" s="74"/>
      <c r="M4578" s="74"/>
      <c r="N4578" s="74"/>
    </row>
    <row r="4579" spans="2:14" x14ac:dyDescent="0.25">
      <c r="B4579" s="225"/>
      <c r="C4579" s="74"/>
      <c r="D4579" s="74"/>
      <c r="E4579" s="74"/>
      <c r="F4579" s="74"/>
      <c r="G4579" s="75"/>
      <c r="H4579" s="74"/>
      <c r="I4579" s="81"/>
      <c r="J4579" s="74"/>
      <c r="K4579" s="74"/>
      <c r="L4579" s="74"/>
      <c r="M4579" s="74"/>
      <c r="N4579" s="74"/>
    </row>
    <row r="4580" spans="2:14" x14ac:dyDescent="0.25">
      <c r="B4580" s="225"/>
      <c r="C4580" s="74"/>
      <c r="D4580" s="74"/>
      <c r="E4580" s="74"/>
      <c r="F4580" s="74"/>
      <c r="G4580" s="75"/>
      <c r="H4580" s="74"/>
      <c r="I4580" s="81"/>
      <c r="J4580" s="74"/>
      <c r="K4580" s="74"/>
      <c r="L4580" s="74"/>
      <c r="M4580" s="74"/>
      <c r="N4580" s="74"/>
    </row>
    <row r="4581" spans="2:14" x14ac:dyDescent="0.25">
      <c r="B4581" s="225"/>
      <c r="C4581" s="74"/>
      <c r="D4581" s="74"/>
      <c r="E4581" s="74"/>
      <c r="F4581" s="74"/>
      <c r="G4581" s="75"/>
      <c r="H4581" s="74"/>
      <c r="I4581" s="81"/>
      <c r="J4581" s="74"/>
      <c r="K4581" s="74"/>
      <c r="L4581" s="74"/>
      <c r="M4581" s="74"/>
      <c r="N4581" s="74"/>
    </row>
    <row r="4582" spans="2:14" x14ac:dyDescent="0.25">
      <c r="B4582" s="225"/>
      <c r="C4582" s="74"/>
      <c r="D4582" s="74"/>
      <c r="E4582" s="74"/>
      <c r="F4582" s="74"/>
      <c r="G4582" s="75"/>
      <c r="H4582" s="74"/>
      <c r="I4582" s="81"/>
      <c r="J4582" s="74"/>
      <c r="K4582" s="74"/>
      <c r="L4582" s="74"/>
      <c r="M4582" s="74"/>
      <c r="N4582" s="74"/>
    </row>
    <row r="4583" spans="2:14" x14ac:dyDescent="0.25">
      <c r="B4583" s="225"/>
      <c r="C4583" s="74"/>
      <c r="D4583" s="74"/>
      <c r="E4583" s="74"/>
      <c r="F4583" s="74"/>
      <c r="G4583" s="75"/>
      <c r="H4583" s="74"/>
      <c r="I4583" s="81"/>
      <c r="J4583" s="74"/>
      <c r="K4583" s="74"/>
      <c r="L4583" s="74"/>
      <c r="M4583" s="74"/>
      <c r="N4583" s="74"/>
    </row>
    <row r="4584" spans="2:14" x14ac:dyDescent="0.25">
      <c r="B4584" s="225"/>
      <c r="C4584" s="74"/>
      <c r="D4584" s="74"/>
      <c r="E4584" s="74"/>
      <c r="F4584" s="74"/>
      <c r="G4584" s="75"/>
      <c r="H4584" s="74"/>
      <c r="I4584" s="81"/>
      <c r="J4584" s="74"/>
      <c r="K4584" s="74"/>
      <c r="L4584" s="74"/>
      <c r="M4584" s="74"/>
      <c r="N4584" s="74"/>
    </row>
    <row r="4585" spans="2:14" x14ac:dyDescent="0.25">
      <c r="B4585" s="225"/>
      <c r="C4585" s="74"/>
      <c r="D4585" s="74"/>
      <c r="E4585" s="74"/>
      <c r="F4585" s="74"/>
      <c r="G4585" s="75"/>
      <c r="H4585" s="74"/>
      <c r="I4585" s="81"/>
      <c r="J4585" s="74"/>
      <c r="K4585" s="74"/>
      <c r="L4585" s="74"/>
      <c r="M4585" s="74"/>
      <c r="N4585" s="74"/>
    </row>
    <row r="4586" spans="2:14" x14ac:dyDescent="0.25">
      <c r="B4586" s="225"/>
      <c r="C4586" s="74"/>
      <c r="D4586" s="74"/>
      <c r="E4586" s="74"/>
      <c r="F4586" s="74"/>
      <c r="G4586" s="75"/>
      <c r="H4586" s="74"/>
      <c r="I4586" s="81"/>
      <c r="J4586" s="74"/>
      <c r="K4586" s="74"/>
      <c r="L4586" s="74"/>
      <c r="M4586" s="74"/>
      <c r="N4586" s="74"/>
    </row>
    <row r="4587" spans="2:14" x14ac:dyDescent="0.25">
      <c r="B4587" s="225"/>
      <c r="C4587" s="74"/>
      <c r="D4587" s="74"/>
      <c r="E4587" s="74"/>
      <c r="F4587" s="74"/>
      <c r="G4587" s="75"/>
      <c r="H4587" s="74"/>
      <c r="I4587" s="81"/>
      <c r="J4587" s="74"/>
      <c r="K4587" s="74"/>
      <c r="L4587" s="74"/>
      <c r="M4587" s="74"/>
      <c r="N4587" s="74"/>
    </row>
    <row r="4588" spans="2:14" x14ac:dyDescent="0.25">
      <c r="B4588" s="225"/>
      <c r="C4588" s="74"/>
      <c r="D4588" s="74"/>
      <c r="E4588" s="74"/>
      <c r="F4588" s="74"/>
      <c r="G4588" s="75"/>
      <c r="H4588" s="74"/>
      <c r="I4588" s="81"/>
      <c r="J4588" s="74"/>
      <c r="K4588" s="74"/>
      <c r="L4588" s="74"/>
      <c r="M4588" s="74"/>
      <c r="N4588" s="74"/>
    </row>
    <row r="4589" spans="2:14" x14ac:dyDescent="0.25">
      <c r="B4589" s="225"/>
      <c r="C4589" s="74"/>
      <c r="D4589" s="74"/>
      <c r="E4589" s="74"/>
      <c r="F4589" s="74"/>
      <c r="G4589" s="75"/>
      <c r="H4589" s="74"/>
      <c r="I4589" s="81"/>
      <c r="J4589" s="74"/>
      <c r="K4589" s="74"/>
      <c r="L4589" s="74"/>
      <c r="M4589" s="74"/>
      <c r="N4589" s="74"/>
    </row>
    <row r="4590" spans="2:14" x14ac:dyDescent="0.25">
      <c r="B4590" s="225"/>
      <c r="C4590" s="74"/>
      <c r="D4590" s="74"/>
      <c r="E4590" s="74"/>
      <c r="F4590" s="74"/>
      <c r="G4590" s="75"/>
      <c r="H4590" s="74"/>
      <c r="I4590" s="81"/>
      <c r="J4590" s="74"/>
      <c r="K4590" s="74"/>
      <c r="L4590" s="74"/>
      <c r="M4590" s="74"/>
      <c r="N4590" s="74"/>
    </row>
    <row r="4591" spans="2:14" x14ac:dyDescent="0.25">
      <c r="B4591" s="225"/>
      <c r="C4591" s="74"/>
      <c r="D4591" s="74"/>
      <c r="E4591" s="74"/>
      <c r="F4591" s="74"/>
      <c r="G4591" s="75"/>
      <c r="H4591" s="74"/>
      <c r="I4591" s="81"/>
      <c r="J4591" s="74"/>
      <c r="K4591" s="74"/>
      <c r="L4591" s="74"/>
      <c r="M4591" s="74"/>
      <c r="N4591" s="74"/>
    </row>
    <row r="4592" spans="2:14" x14ac:dyDescent="0.25">
      <c r="B4592" s="225"/>
      <c r="C4592" s="74"/>
      <c r="D4592" s="74"/>
      <c r="E4592" s="74"/>
      <c r="F4592" s="74"/>
      <c r="G4592" s="75"/>
      <c r="H4592" s="74"/>
      <c r="I4592" s="81"/>
      <c r="J4592" s="74"/>
      <c r="K4592" s="74"/>
      <c r="L4592" s="74"/>
      <c r="M4592" s="74"/>
      <c r="N4592" s="74"/>
    </row>
    <row r="4593" spans="2:14" x14ac:dyDescent="0.25">
      <c r="B4593" s="225"/>
      <c r="C4593" s="74"/>
      <c r="D4593" s="74"/>
      <c r="E4593" s="74"/>
      <c r="F4593" s="74"/>
      <c r="G4593" s="75"/>
      <c r="H4593" s="74"/>
      <c r="I4593" s="81"/>
      <c r="J4593" s="74"/>
      <c r="K4593" s="74"/>
      <c r="L4593" s="74"/>
      <c r="M4593" s="74"/>
      <c r="N4593" s="74"/>
    </row>
    <row r="4594" spans="2:14" x14ac:dyDescent="0.25">
      <c r="B4594" s="225"/>
      <c r="C4594" s="74"/>
      <c r="D4594" s="74"/>
      <c r="E4594" s="74"/>
      <c r="F4594" s="74"/>
      <c r="G4594" s="75"/>
      <c r="H4594" s="74"/>
      <c r="I4594" s="81"/>
      <c r="J4594" s="74"/>
      <c r="K4594" s="74"/>
      <c r="L4594" s="74"/>
      <c r="M4594" s="74"/>
      <c r="N4594" s="74"/>
    </row>
    <row r="4595" spans="2:14" x14ac:dyDescent="0.25">
      <c r="B4595" s="225"/>
      <c r="C4595" s="74"/>
      <c r="D4595" s="74"/>
      <c r="E4595" s="74"/>
      <c r="F4595" s="74"/>
      <c r="G4595" s="75"/>
      <c r="H4595" s="74"/>
      <c r="I4595" s="81"/>
      <c r="J4595" s="74"/>
      <c r="K4595" s="74"/>
      <c r="L4595" s="74"/>
      <c r="M4595" s="74"/>
      <c r="N4595" s="74"/>
    </row>
    <row r="4596" spans="2:14" x14ac:dyDescent="0.25">
      <c r="B4596" s="225"/>
      <c r="C4596" s="74"/>
      <c r="D4596" s="74"/>
      <c r="E4596" s="74"/>
      <c r="F4596" s="74"/>
      <c r="G4596" s="75"/>
      <c r="H4596" s="74"/>
      <c r="I4596" s="81"/>
      <c r="J4596" s="74"/>
      <c r="K4596" s="74"/>
      <c r="L4596" s="74"/>
      <c r="M4596" s="74"/>
      <c r="N4596" s="74"/>
    </row>
    <row r="4597" spans="2:14" x14ac:dyDescent="0.25">
      <c r="B4597" s="225"/>
      <c r="C4597" s="74"/>
      <c r="D4597" s="74"/>
      <c r="E4597" s="74"/>
      <c r="F4597" s="74"/>
      <c r="G4597" s="75"/>
      <c r="H4597" s="74"/>
      <c r="I4597" s="81"/>
      <c r="J4597" s="74"/>
      <c r="K4597" s="74"/>
      <c r="L4597" s="74"/>
      <c r="M4597" s="74"/>
      <c r="N4597" s="74"/>
    </row>
    <row r="4598" spans="2:14" x14ac:dyDescent="0.25">
      <c r="B4598" s="225"/>
      <c r="C4598" s="74"/>
      <c r="D4598" s="74"/>
      <c r="E4598" s="74"/>
      <c r="F4598" s="74"/>
      <c r="G4598" s="75"/>
      <c r="H4598" s="74"/>
      <c r="I4598" s="81"/>
      <c r="J4598" s="74"/>
      <c r="K4598" s="74"/>
      <c r="L4598" s="74"/>
      <c r="M4598" s="74"/>
      <c r="N4598" s="74"/>
    </row>
    <row r="4599" spans="2:14" x14ac:dyDescent="0.25">
      <c r="B4599" s="225"/>
      <c r="C4599" s="74"/>
      <c r="D4599" s="74"/>
      <c r="E4599" s="74"/>
      <c r="F4599" s="74"/>
      <c r="G4599" s="75"/>
      <c r="H4599" s="74"/>
      <c r="I4599" s="81"/>
      <c r="J4599" s="74"/>
      <c r="K4599" s="74"/>
      <c r="L4599" s="74"/>
      <c r="M4599" s="74"/>
      <c r="N4599" s="74"/>
    </row>
    <row r="4600" spans="2:14" x14ac:dyDescent="0.25">
      <c r="B4600" s="225"/>
      <c r="C4600" s="74"/>
      <c r="D4600" s="74"/>
      <c r="E4600" s="74"/>
      <c r="F4600" s="74"/>
      <c r="G4600" s="75"/>
      <c r="H4600" s="74"/>
      <c r="I4600" s="81"/>
      <c r="J4600" s="74"/>
      <c r="K4600" s="74"/>
      <c r="L4600" s="74"/>
      <c r="M4600" s="74"/>
      <c r="N4600" s="74"/>
    </row>
    <row r="4601" spans="2:14" x14ac:dyDescent="0.25">
      <c r="B4601" s="225"/>
      <c r="C4601" s="74"/>
      <c r="D4601" s="74"/>
      <c r="E4601" s="74"/>
      <c r="F4601" s="74"/>
      <c r="G4601" s="75"/>
      <c r="H4601" s="74"/>
      <c r="I4601" s="81"/>
      <c r="J4601" s="74"/>
      <c r="K4601" s="74"/>
      <c r="L4601" s="74"/>
      <c r="M4601" s="74"/>
      <c r="N4601" s="74"/>
    </row>
    <row r="4602" spans="2:14" x14ac:dyDescent="0.25">
      <c r="B4602" s="225"/>
      <c r="C4602" s="74"/>
      <c r="D4602" s="74"/>
      <c r="E4602" s="74"/>
      <c r="F4602" s="74"/>
      <c r="G4602" s="75"/>
      <c r="H4602" s="74"/>
      <c r="I4602" s="81"/>
      <c r="J4602" s="74"/>
      <c r="K4602" s="74"/>
      <c r="L4602" s="74"/>
      <c r="M4602" s="74"/>
      <c r="N4602" s="74"/>
    </row>
    <row r="4603" spans="2:14" x14ac:dyDescent="0.25">
      <c r="B4603" s="225"/>
      <c r="C4603" s="74"/>
      <c r="D4603" s="74"/>
      <c r="E4603" s="74"/>
      <c r="F4603" s="74"/>
      <c r="G4603" s="75"/>
      <c r="H4603" s="74"/>
      <c r="I4603" s="81"/>
      <c r="J4603" s="74"/>
      <c r="K4603" s="74"/>
      <c r="L4603" s="74"/>
      <c r="M4603" s="74"/>
      <c r="N4603" s="74"/>
    </row>
    <row r="4604" spans="2:14" x14ac:dyDescent="0.25">
      <c r="B4604" s="225"/>
      <c r="C4604" s="74"/>
      <c r="D4604" s="74"/>
      <c r="E4604" s="74"/>
      <c r="F4604" s="74"/>
      <c r="G4604" s="75"/>
      <c r="H4604" s="74"/>
      <c r="I4604" s="81"/>
      <c r="J4604" s="74"/>
      <c r="K4604" s="74"/>
      <c r="L4604" s="74"/>
      <c r="M4604" s="74"/>
      <c r="N4604" s="74"/>
    </row>
    <row r="4605" spans="2:14" x14ac:dyDescent="0.25">
      <c r="B4605" s="225"/>
      <c r="C4605" s="74"/>
      <c r="D4605" s="74"/>
      <c r="E4605" s="74"/>
      <c r="F4605" s="74"/>
      <c r="G4605" s="75"/>
      <c r="H4605" s="74"/>
      <c r="I4605" s="81"/>
      <c r="J4605" s="74"/>
      <c r="K4605" s="74"/>
      <c r="L4605" s="74"/>
      <c r="M4605" s="74"/>
      <c r="N4605" s="74"/>
    </row>
    <row r="4606" spans="2:14" x14ac:dyDescent="0.25">
      <c r="B4606" s="225"/>
      <c r="C4606" s="74"/>
      <c r="D4606" s="74"/>
      <c r="E4606" s="74"/>
      <c r="F4606" s="74"/>
      <c r="G4606" s="75"/>
      <c r="H4606" s="74"/>
      <c r="I4606" s="81"/>
      <c r="J4606" s="74"/>
      <c r="K4606" s="74"/>
      <c r="L4606" s="74"/>
      <c r="M4606" s="74"/>
      <c r="N4606" s="74"/>
    </row>
    <row r="4607" spans="2:14" x14ac:dyDescent="0.25">
      <c r="B4607" s="225"/>
      <c r="C4607" s="74"/>
      <c r="D4607" s="74"/>
      <c r="E4607" s="74"/>
      <c r="F4607" s="74"/>
      <c r="G4607" s="75"/>
      <c r="H4607" s="74"/>
      <c r="I4607" s="81"/>
      <c r="J4607" s="74"/>
      <c r="K4607" s="74"/>
      <c r="L4607" s="74"/>
      <c r="M4607" s="74"/>
      <c r="N4607" s="74"/>
    </row>
    <row r="4608" spans="2:14" x14ac:dyDescent="0.25">
      <c r="B4608" s="225"/>
      <c r="C4608" s="74"/>
      <c r="D4608" s="74"/>
      <c r="E4608" s="74"/>
      <c r="F4608" s="74"/>
      <c r="G4608" s="75"/>
      <c r="H4608" s="74"/>
      <c r="I4608" s="81"/>
      <c r="J4608" s="74"/>
      <c r="K4608" s="74"/>
      <c r="L4608" s="74"/>
      <c r="M4608" s="74"/>
      <c r="N4608" s="74"/>
    </row>
    <row r="4609" spans="2:14" x14ac:dyDescent="0.25">
      <c r="B4609" s="225"/>
      <c r="C4609" s="74"/>
      <c r="D4609" s="74"/>
      <c r="E4609" s="74"/>
      <c r="F4609" s="74"/>
      <c r="G4609" s="75"/>
      <c r="H4609" s="74"/>
      <c r="I4609" s="81"/>
      <c r="J4609" s="74"/>
      <c r="K4609" s="74"/>
      <c r="L4609" s="74"/>
      <c r="M4609" s="74"/>
      <c r="N4609" s="74"/>
    </row>
    <row r="4610" spans="2:14" x14ac:dyDescent="0.25">
      <c r="B4610" s="225"/>
      <c r="C4610" s="74"/>
      <c r="D4610" s="74"/>
      <c r="E4610" s="74"/>
      <c r="F4610" s="74"/>
      <c r="G4610" s="75"/>
      <c r="H4610" s="74"/>
      <c r="I4610" s="81"/>
      <c r="J4610" s="74"/>
      <c r="K4610" s="74"/>
      <c r="L4610" s="74"/>
      <c r="M4610" s="74"/>
      <c r="N4610" s="74"/>
    </row>
    <row r="4611" spans="2:14" x14ac:dyDescent="0.25">
      <c r="B4611" s="225"/>
      <c r="C4611" s="74"/>
      <c r="D4611" s="74"/>
      <c r="E4611" s="74"/>
      <c r="F4611" s="74"/>
      <c r="G4611" s="75"/>
      <c r="H4611" s="74"/>
      <c r="I4611" s="81"/>
      <c r="J4611" s="74"/>
      <c r="K4611" s="74"/>
      <c r="L4611" s="74"/>
      <c r="M4611" s="74"/>
      <c r="N4611" s="74"/>
    </row>
    <row r="4612" spans="2:14" x14ac:dyDescent="0.25">
      <c r="B4612" s="225"/>
      <c r="C4612" s="74"/>
      <c r="D4612" s="74"/>
      <c r="E4612" s="74"/>
      <c r="F4612" s="74"/>
      <c r="G4612" s="75"/>
      <c r="H4612" s="74"/>
      <c r="I4612" s="81"/>
      <c r="J4612" s="74"/>
      <c r="K4612" s="74"/>
      <c r="L4612" s="74"/>
      <c r="M4612" s="74"/>
      <c r="N4612" s="74"/>
    </row>
    <row r="4613" spans="2:14" x14ac:dyDescent="0.25">
      <c r="B4613" s="225"/>
      <c r="C4613" s="74"/>
      <c r="D4613" s="74"/>
      <c r="E4613" s="74"/>
      <c r="F4613" s="74"/>
      <c r="G4613" s="75"/>
      <c r="H4613" s="74"/>
      <c r="I4613" s="81"/>
      <c r="J4613" s="74"/>
      <c r="K4613" s="74"/>
      <c r="L4613" s="74"/>
      <c r="M4613" s="74"/>
      <c r="N4613" s="74"/>
    </row>
    <row r="4614" spans="2:14" x14ac:dyDescent="0.25">
      <c r="B4614" s="225"/>
      <c r="C4614" s="74"/>
      <c r="D4614" s="74"/>
      <c r="E4614" s="74"/>
      <c r="F4614" s="74"/>
      <c r="G4614" s="75"/>
      <c r="H4614" s="74"/>
      <c r="I4614" s="81"/>
      <c r="J4614" s="74"/>
      <c r="K4614" s="74"/>
      <c r="L4614" s="74"/>
      <c r="M4614" s="74"/>
      <c r="N4614" s="74"/>
    </row>
    <row r="4615" spans="2:14" x14ac:dyDescent="0.25">
      <c r="B4615" s="225"/>
      <c r="C4615" s="74"/>
      <c r="D4615" s="74"/>
      <c r="E4615" s="74"/>
      <c r="F4615" s="74"/>
      <c r="G4615" s="75"/>
      <c r="H4615" s="74"/>
      <c r="I4615" s="81"/>
      <c r="J4615" s="74"/>
      <c r="K4615" s="74"/>
      <c r="L4615" s="74"/>
      <c r="M4615" s="74"/>
      <c r="N4615" s="74"/>
    </row>
    <row r="4616" spans="2:14" x14ac:dyDescent="0.25">
      <c r="B4616" s="225"/>
      <c r="C4616" s="74"/>
      <c r="D4616" s="74"/>
      <c r="E4616" s="74"/>
      <c r="F4616" s="74"/>
      <c r="G4616" s="75"/>
      <c r="H4616" s="74"/>
      <c r="I4616" s="81"/>
      <c r="J4616" s="74"/>
      <c r="K4616" s="74"/>
      <c r="L4616" s="74"/>
      <c r="M4616" s="74"/>
      <c r="N4616" s="74"/>
    </row>
    <row r="4617" spans="2:14" x14ac:dyDescent="0.25">
      <c r="B4617" s="225"/>
      <c r="C4617" s="74"/>
      <c r="D4617" s="74"/>
      <c r="E4617" s="74"/>
      <c r="F4617" s="74"/>
      <c r="G4617" s="75"/>
      <c r="H4617" s="74"/>
      <c r="I4617" s="81"/>
      <c r="J4617" s="74"/>
      <c r="K4617" s="74"/>
      <c r="L4617" s="74"/>
      <c r="M4617" s="74"/>
      <c r="N4617" s="74"/>
    </row>
    <row r="4618" spans="2:14" x14ac:dyDescent="0.25">
      <c r="B4618" s="225"/>
      <c r="C4618" s="74"/>
      <c r="D4618" s="74"/>
      <c r="E4618" s="74"/>
      <c r="F4618" s="74"/>
      <c r="G4618" s="75"/>
      <c r="H4618" s="74"/>
      <c r="I4618" s="81"/>
      <c r="J4618" s="74"/>
      <c r="K4618" s="74"/>
      <c r="L4618" s="74"/>
      <c r="M4618" s="74"/>
      <c r="N4618" s="74"/>
    </row>
    <row r="4619" spans="2:14" x14ac:dyDescent="0.25">
      <c r="B4619" s="225"/>
      <c r="C4619" s="74"/>
      <c r="D4619" s="74"/>
      <c r="E4619" s="74"/>
      <c r="F4619" s="74"/>
      <c r="G4619" s="75"/>
      <c r="H4619" s="74"/>
      <c r="I4619" s="81"/>
      <c r="J4619" s="74"/>
      <c r="K4619" s="74"/>
      <c r="L4619" s="74"/>
      <c r="M4619" s="74"/>
      <c r="N4619" s="74"/>
    </row>
    <row r="4620" spans="2:14" x14ac:dyDescent="0.25">
      <c r="B4620" s="225"/>
      <c r="C4620" s="74"/>
      <c r="D4620" s="74"/>
      <c r="E4620" s="74"/>
      <c r="F4620" s="74"/>
      <c r="G4620" s="75"/>
      <c r="H4620" s="74"/>
      <c r="I4620" s="81"/>
      <c r="J4620" s="74"/>
      <c r="K4620" s="74"/>
      <c r="L4620" s="74"/>
      <c r="M4620" s="74"/>
      <c r="N4620" s="74"/>
    </row>
    <row r="4621" spans="2:14" x14ac:dyDescent="0.25">
      <c r="B4621" s="225"/>
      <c r="C4621" s="74"/>
      <c r="D4621" s="74"/>
      <c r="E4621" s="74"/>
      <c r="F4621" s="74"/>
      <c r="G4621" s="75"/>
      <c r="H4621" s="74"/>
      <c r="I4621" s="81"/>
      <c r="J4621" s="74"/>
      <c r="K4621" s="74"/>
      <c r="L4621" s="74"/>
      <c r="M4621" s="74"/>
      <c r="N4621" s="74"/>
    </row>
    <row r="4622" spans="2:14" x14ac:dyDescent="0.25">
      <c r="B4622" s="225"/>
      <c r="C4622" s="74"/>
      <c r="D4622" s="74"/>
      <c r="E4622" s="74"/>
      <c r="F4622" s="74"/>
      <c r="G4622" s="75"/>
      <c r="H4622" s="74"/>
      <c r="I4622" s="81"/>
      <c r="J4622" s="74"/>
      <c r="K4622" s="74"/>
      <c r="L4622" s="74"/>
      <c r="M4622" s="74"/>
      <c r="N4622" s="74"/>
    </row>
    <row r="4623" spans="2:14" x14ac:dyDescent="0.25">
      <c r="B4623" s="225"/>
      <c r="C4623" s="74"/>
      <c r="D4623" s="74"/>
      <c r="E4623" s="74"/>
      <c r="F4623" s="74"/>
      <c r="G4623" s="75"/>
      <c r="H4623" s="74"/>
      <c r="I4623" s="81"/>
      <c r="J4623" s="74"/>
      <c r="K4623" s="74"/>
      <c r="L4623" s="74"/>
      <c r="M4623" s="74"/>
      <c r="N4623" s="74"/>
    </row>
    <row r="4624" spans="2:14" x14ac:dyDescent="0.25">
      <c r="B4624" s="225"/>
      <c r="C4624" s="74"/>
      <c r="D4624" s="74"/>
      <c r="E4624" s="74"/>
      <c r="F4624" s="74"/>
      <c r="G4624" s="75"/>
      <c r="H4624" s="74"/>
      <c r="I4624" s="81"/>
      <c r="J4624" s="74"/>
      <c r="K4624" s="74"/>
      <c r="L4624" s="74"/>
      <c r="M4624" s="74"/>
      <c r="N4624" s="74"/>
    </row>
    <row r="4625" spans="2:14" x14ac:dyDescent="0.25">
      <c r="B4625" s="225"/>
      <c r="C4625" s="74"/>
      <c r="D4625" s="74"/>
      <c r="E4625" s="74"/>
      <c r="F4625" s="74"/>
      <c r="G4625" s="75"/>
      <c r="H4625" s="74"/>
      <c r="I4625" s="81"/>
      <c r="J4625" s="74"/>
      <c r="K4625" s="74"/>
      <c r="L4625" s="74"/>
      <c r="M4625" s="74"/>
      <c r="N4625" s="74"/>
    </row>
    <row r="4626" spans="2:14" x14ac:dyDescent="0.25">
      <c r="B4626" s="225"/>
      <c r="C4626" s="74"/>
      <c r="D4626" s="74"/>
      <c r="E4626" s="74"/>
      <c r="F4626" s="74"/>
      <c r="G4626" s="75"/>
      <c r="H4626" s="74"/>
      <c r="I4626" s="81"/>
      <c r="J4626" s="74"/>
      <c r="K4626" s="74"/>
      <c r="L4626" s="74"/>
      <c r="M4626" s="74"/>
      <c r="N4626" s="74"/>
    </row>
    <row r="4627" spans="2:14" x14ac:dyDescent="0.25">
      <c r="B4627" s="225"/>
      <c r="C4627" s="74"/>
      <c r="D4627" s="74"/>
      <c r="E4627" s="74"/>
      <c r="F4627" s="74"/>
      <c r="G4627" s="75"/>
      <c r="H4627" s="74"/>
      <c r="I4627" s="81"/>
      <c r="J4627" s="74"/>
      <c r="K4627" s="74"/>
      <c r="L4627" s="74"/>
      <c r="M4627" s="74"/>
      <c r="N4627" s="74"/>
    </row>
    <row r="4628" spans="2:14" x14ac:dyDescent="0.25">
      <c r="B4628" s="225"/>
      <c r="C4628" s="74"/>
      <c r="D4628" s="74"/>
      <c r="E4628" s="74"/>
      <c r="F4628" s="74"/>
      <c r="G4628" s="75"/>
      <c r="H4628" s="74"/>
      <c r="I4628" s="81"/>
      <c r="J4628" s="74"/>
      <c r="K4628" s="74"/>
      <c r="L4628" s="74"/>
      <c r="M4628" s="74"/>
      <c r="N4628" s="74"/>
    </row>
    <row r="4629" spans="2:14" x14ac:dyDescent="0.25">
      <c r="B4629" s="225"/>
      <c r="C4629" s="74"/>
      <c r="D4629" s="74"/>
      <c r="E4629" s="74"/>
      <c r="F4629" s="74"/>
      <c r="G4629" s="75"/>
      <c r="H4629" s="74"/>
      <c r="I4629" s="81"/>
      <c r="J4629" s="74"/>
      <c r="K4629" s="74"/>
      <c r="L4629" s="74"/>
      <c r="M4629" s="74"/>
      <c r="N4629" s="74"/>
    </row>
    <row r="4630" spans="2:14" x14ac:dyDescent="0.25">
      <c r="B4630" s="225"/>
      <c r="C4630" s="74"/>
      <c r="D4630" s="74"/>
      <c r="E4630" s="74"/>
      <c r="F4630" s="74"/>
      <c r="G4630" s="75"/>
      <c r="H4630" s="74"/>
      <c r="I4630" s="81"/>
      <c r="J4630" s="74"/>
      <c r="K4630" s="74"/>
      <c r="L4630" s="74"/>
      <c r="M4630" s="74"/>
      <c r="N4630" s="74"/>
    </row>
    <row r="4631" spans="2:14" x14ac:dyDescent="0.25">
      <c r="B4631" s="225"/>
      <c r="C4631" s="74"/>
      <c r="D4631" s="74"/>
      <c r="E4631" s="74"/>
      <c r="F4631" s="74"/>
      <c r="G4631" s="75"/>
      <c r="H4631" s="74"/>
      <c r="I4631" s="81"/>
      <c r="J4631" s="74"/>
      <c r="K4631" s="74"/>
      <c r="L4631" s="74"/>
      <c r="M4631" s="74"/>
      <c r="N4631" s="74"/>
    </row>
    <row r="4632" spans="2:14" x14ac:dyDescent="0.25">
      <c r="B4632" s="225"/>
      <c r="C4632" s="74"/>
      <c r="D4632" s="74"/>
      <c r="E4632" s="74"/>
      <c r="F4632" s="74"/>
      <c r="G4632" s="75"/>
      <c r="H4632" s="74"/>
      <c r="I4632" s="81"/>
      <c r="J4632" s="74"/>
      <c r="K4632" s="74"/>
      <c r="L4632" s="74"/>
      <c r="M4632" s="74"/>
      <c r="N4632" s="74"/>
    </row>
    <row r="4633" spans="2:14" x14ac:dyDescent="0.25">
      <c r="B4633" s="225"/>
      <c r="C4633" s="74"/>
      <c r="D4633" s="74"/>
      <c r="E4633" s="74"/>
      <c r="F4633" s="74"/>
      <c r="G4633" s="75"/>
      <c r="H4633" s="74"/>
      <c r="I4633" s="81"/>
      <c r="J4633" s="74"/>
      <c r="K4633" s="74"/>
      <c r="L4633" s="74"/>
      <c r="M4633" s="74"/>
      <c r="N4633" s="74"/>
    </row>
    <row r="4634" spans="2:14" x14ac:dyDescent="0.25">
      <c r="B4634" s="225"/>
      <c r="C4634" s="74"/>
      <c r="D4634" s="74"/>
      <c r="E4634" s="74"/>
      <c r="F4634" s="74"/>
      <c r="G4634" s="75"/>
      <c r="H4634" s="74"/>
      <c r="I4634" s="81"/>
      <c r="J4634" s="74"/>
      <c r="K4634" s="74"/>
      <c r="L4634" s="74"/>
      <c r="M4634" s="74"/>
      <c r="N4634" s="74"/>
    </row>
    <row r="4635" spans="2:14" x14ac:dyDescent="0.25">
      <c r="B4635" s="225"/>
      <c r="C4635" s="74"/>
      <c r="D4635" s="74"/>
      <c r="E4635" s="74"/>
      <c r="F4635" s="74"/>
      <c r="G4635" s="75"/>
      <c r="H4635" s="74"/>
      <c r="I4635" s="81"/>
      <c r="J4635" s="74"/>
      <c r="K4635" s="74"/>
      <c r="L4635" s="74"/>
      <c r="M4635" s="74"/>
      <c r="N4635" s="74"/>
    </row>
    <row r="4636" spans="2:14" x14ac:dyDescent="0.25">
      <c r="B4636" s="225"/>
      <c r="C4636" s="74"/>
      <c r="D4636" s="74"/>
      <c r="E4636" s="74"/>
      <c r="F4636" s="74"/>
      <c r="G4636" s="75"/>
      <c r="H4636" s="74"/>
      <c r="I4636" s="81"/>
      <c r="J4636" s="74"/>
      <c r="K4636" s="74"/>
      <c r="L4636" s="74"/>
      <c r="M4636" s="74"/>
      <c r="N4636" s="74"/>
    </row>
    <row r="4637" spans="2:14" x14ac:dyDescent="0.25">
      <c r="B4637" s="225"/>
      <c r="C4637" s="74"/>
      <c r="D4637" s="74"/>
      <c r="E4637" s="74"/>
      <c r="F4637" s="74"/>
      <c r="G4637" s="75"/>
      <c r="H4637" s="74"/>
      <c r="I4637" s="81"/>
      <c r="J4637" s="74"/>
      <c r="K4637" s="74"/>
      <c r="L4637" s="74"/>
      <c r="M4637" s="74"/>
      <c r="N4637" s="74"/>
    </row>
    <row r="4638" spans="2:14" x14ac:dyDescent="0.25">
      <c r="B4638" s="225"/>
      <c r="C4638" s="74"/>
      <c r="D4638" s="74"/>
      <c r="E4638" s="74"/>
      <c r="F4638" s="74"/>
      <c r="G4638" s="75"/>
      <c r="H4638" s="74"/>
      <c r="I4638" s="81"/>
      <c r="J4638" s="74"/>
      <c r="K4638" s="74"/>
      <c r="L4638" s="74"/>
      <c r="M4638" s="74"/>
      <c r="N4638" s="74"/>
    </row>
    <row r="4639" spans="2:14" x14ac:dyDescent="0.25">
      <c r="B4639" s="225"/>
      <c r="C4639" s="74"/>
      <c r="D4639" s="74"/>
      <c r="E4639" s="74"/>
      <c r="F4639" s="74"/>
      <c r="G4639" s="75"/>
      <c r="H4639" s="74"/>
      <c r="I4639" s="81"/>
      <c r="J4639" s="74"/>
      <c r="K4639" s="74"/>
      <c r="L4639" s="74"/>
      <c r="M4639" s="74"/>
      <c r="N4639" s="74"/>
    </row>
    <row r="4640" spans="2:14" x14ac:dyDescent="0.25">
      <c r="B4640" s="225"/>
      <c r="C4640" s="74"/>
      <c r="D4640" s="74"/>
      <c r="E4640" s="74"/>
      <c r="F4640" s="74"/>
      <c r="G4640" s="75"/>
      <c r="H4640" s="74"/>
      <c r="I4640" s="81"/>
      <c r="J4640" s="74"/>
      <c r="K4640" s="74"/>
      <c r="L4640" s="74"/>
      <c r="M4640" s="74"/>
      <c r="N4640" s="74"/>
    </row>
    <row r="4641" spans="2:14" x14ac:dyDescent="0.25">
      <c r="B4641" s="225"/>
      <c r="C4641" s="74"/>
      <c r="D4641" s="74"/>
      <c r="E4641" s="74"/>
      <c r="F4641" s="74"/>
      <c r="G4641" s="75"/>
      <c r="H4641" s="74"/>
      <c r="I4641" s="81"/>
      <c r="J4641" s="74"/>
      <c r="K4641" s="74"/>
      <c r="L4641" s="74"/>
      <c r="M4641" s="74"/>
      <c r="N4641" s="74"/>
    </row>
    <row r="4642" spans="2:14" x14ac:dyDescent="0.25">
      <c r="B4642" s="225"/>
      <c r="C4642" s="74"/>
      <c r="D4642" s="74"/>
      <c r="E4642" s="74"/>
      <c r="F4642" s="74"/>
      <c r="G4642" s="75"/>
      <c r="H4642" s="74"/>
      <c r="I4642" s="81"/>
      <c r="J4642" s="74"/>
      <c r="K4642" s="74"/>
      <c r="L4642" s="74"/>
      <c r="M4642" s="74"/>
      <c r="N4642" s="74"/>
    </row>
    <row r="4643" spans="2:14" x14ac:dyDescent="0.25">
      <c r="B4643" s="225"/>
      <c r="C4643" s="74"/>
      <c r="D4643" s="74"/>
      <c r="E4643" s="74"/>
      <c r="F4643" s="74"/>
      <c r="G4643" s="75"/>
      <c r="H4643" s="74"/>
      <c r="I4643" s="81"/>
      <c r="J4643" s="74"/>
      <c r="K4643" s="74"/>
      <c r="L4643" s="74"/>
      <c r="M4643" s="74"/>
      <c r="N4643" s="74"/>
    </row>
    <row r="4644" spans="2:14" x14ac:dyDescent="0.25">
      <c r="B4644" s="225"/>
      <c r="C4644" s="74"/>
      <c r="D4644" s="74"/>
      <c r="E4644" s="74"/>
      <c r="F4644" s="74"/>
      <c r="G4644" s="75"/>
      <c r="H4644" s="74"/>
      <c r="I4644" s="81"/>
      <c r="J4644" s="74"/>
      <c r="K4644" s="74"/>
      <c r="L4644" s="74"/>
      <c r="M4644" s="74"/>
      <c r="N4644" s="74"/>
    </row>
    <row r="4645" spans="2:14" x14ac:dyDescent="0.25">
      <c r="B4645" s="225"/>
      <c r="C4645" s="74"/>
      <c r="D4645" s="74"/>
      <c r="E4645" s="74"/>
      <c r="F4645" s="74"/>
      <c r="G4645" s="75"/>
      <c r="H4645" s="74"/>
      <c r="I4645" s="81"/>
      <c r="J4645" s="74"/>
      <c r="K4645" s="74"/>
      <c r="L4645" s="74"/>
      <c r="M4645" s="74"/>
      <c r="N4645" s="74"/>
    </row>
    <row r="4646" spans="2:14" x14ac:dyDescent="0.25">
      <c r="B4646" s="225"/>
      <c r="C4646" s="74"/>
      <c r="D4646" s="74"/>
      <c r="E4646" s="74"/>
      <c r="F4646" s="74"/>
      <c r="G4646" s="75"/>
      <c r="H4646" s="74"/>
      <c r="I4646" s="81"/>
      <c r="J4646" s="74"/>
      <c r="K4646" s="74"/>
      <c r="L4646" s="74"/>
      <c r="M4646" s="74"/>
      <c r="N4646" s="74"/>
    </row>
    <row r="4647" spans="2:14" x14ac:dyDescent="0.25">
      <c r="B4647" s="225"/>
      <c r="C4647" s="74"/>
      <c r="D4647" s="74"/>
      <c r="E4647" s="74"/>
      <c r="F4647" s="74"/>
      <c r="G4647" s="75"/>
      <c r="H4647" s="74"/>
      <c r="I4647" s="81"/>
      <c r="J4647" s="74"/>
      <c r="K4647" s="74"/>
      <c r="L4647" s="74"/>
      <c r="M4647" s="74"/>
      <c r="N4647" s="74"/>
    </row>
    <row r="4648" spans="2:14" x14ac:dyDescent="0.25">
      <c r="B4648" s="225"/>
      <c r="C4648" s="74"/>
      <c r="D4648" s="74"/>
      <c r="E4648" s="74"/>
      <c r="F4648" s="74"/>
      <c r="G4648" s="75"/>
      <c r="H4648" s="74"/>
      <c r="I4648" s="81"/>
      <c r="J4648" s="74"/>
      <c r="K4648" s="74"/>
      <c r="L4648" s="74"/>
      <c r="M4648" s="74"/>
      <c r="N4648" s="74"/>
    </row>
    <row r="4649" spans="2:14" x14ac:dyDescent="0.25">
      <c r="B4649" s="225"/>
      <c r="C4649" s="74"/>
      <c r="D4649" s="74"/>
      <c r="E4649" s="74"/>
      <c r="F4649" s="74"/>
      <c r="G4649" s="75"/>
      <c r="H4649" s="74"/>
      <c r="I4649" s="81"/>
      <c r="J4649" s="74"/>
      <c r="K4649" s="74"/>
      <c r="L4649" s="74"/>
      <c r="M4649" s="74"/>
      <c r="N4649" s="74"/>
    </row>
    <row r="4650" spans="2:14" x14ac:dyDescent="0.25">
      <c r="B4650" s="225"/>
      <c r="C4650" s="74"/>
      <c r="D4650" s="74"/>
      <c r="E4650" s="74"/>
      <c r="F4650" s="74"/>
      <c r="G4650" s="75"/>
      <c r="H4650" s="74"/>
      <c r="I4650" s="81"/>
      <c r="J4650" s="74"/>
      <c r="K4650" s="74"/>
      <c r="L4650" s="74"/>
      <c r="M4650" s="74"/>
      <c r="N4650" s="74"/>
    </row>
    <row r="4651" spans="2:14" x14ac:dyDescent="0.25">
      <c r="B4651" s="225"/>
      <c r="C4651" s="74"/>
      <c r="D4651" s="74"/>
      <c r="E4651" s="74"/>
      <c r="F4651" s="74"/>
      <c r="G4651" s="75"/>
      <c r="H4651" s="74"/>
      <c r="I4651" s="81"/>
      <c r="J4651" s="74"/>
      <c r="K4651" s="74"/>
      <c r="L4651" s="74"/>
      <c r="M4651" s="74"/>
      <c r="N4651" s="74"/>
    </row>
    <row r="4652" spans="2:14" x14ac:dyDescent="0.25">
      <c r="B4652" s="225"/>
      <c r="C4652" s="74"/>
      <c r="D4652" s="74"/>
      <c r="E4652" s="74"/>
      <c r="F4652" s="74"/>
      <c r="G4652" s="75"/>
      <c r="H4652" s="74"/>
      <c r="I4652" s="81"/>
      <c r="J4652" s="74"/>
      <c r="K4652" s="74"/>
      <c r="L4652" s="74"/>
      <c r="M4652" s="74"/>
      <c r="N4652" s="74"/>
    </row>
    <row r="4653" spans="2:14" x14ac:dyDescent="0.25">
      <c r="B4653" s="225"/>
      <c r="C4653" s="74"/>
      <c r="D4653" s="74"/>
      <c r="E4653" s="74"/>
      <c r="F4653" s="74"/>
      <c r="G4653" s="75"/>
      <c r="H4653" s="74"/>
      <c r="I4653" s="81"/>
      <c r="J4653" s="74"/>
      <c r="K4653" s="74"/>
      <c r="L4653" s="74"/>
      <c r="M4653" s="74"/>
      <c r="N4653" s="74"/>
    </row>
    <row r="4654" spans="2:14" x14ac:dyDescent="0.25">
      <c r="B4654" s="225"/>
      <c r="C4654" s="74"/>
      <c r="D4654" s="74"/>
      <c r="E4654" s="74"/>
      <c r="F4654" s="74"/>
      <c r="G4654" s="75"/>
      <c r="H4654" s="74"/>
      <c r="I4654" s="81"/>
      <c r="J4654" s="74"/>
      <c r="K4654" s="74"/>
      <c r="L4654" s="74"/>
      <c r="M4654" s="74"/>
      <c r="N4654" s="74"/>
    </row>
    <row r="4655" spans="2:14" x14ac:dyDescent="0.25">
      <c r="B4655" s="225"/>
      <c r="C4655" s="74"/>
      <c r="D4655" s="74"/>
      <c r="E4655" s="74"/>
      <c r="F4655" s="74"/>
      <c r="G4655" s="75"/>
      <c r="H4655" s="74"/>
      <c r="I4655" s="81"/>
      <c r="J4655" s="74"/>
      <c r="K4655" s="74"/>
      <c r="L4655" s="74"/>
      <c r="M4655" s="74"/>
      <c r="N4655" s="74"/>
    </row>
    <row r="4656" spans="2:14" x14ac:dyDescent="0.25">
      <c r="B4656" s="225"/>
      <c r="C4656" s="74"/>
      <c r="D4656" s="74"/>
      <c r="E4656" s="74"/>
      <c r="F4656" s="74"/>
      <c r="G4656" s="75"/>
      <c r="H4656" s="74"/>
      <c r="I4656" s="81"/>
      <c r="J4656" s="74"/>
      <c r="K4656" s="74"/>
      <c r="L4656" s="74"/>
      <c r="M4656" s="74"/>
      <c r="N4656" s="74"/>
    </row>
    <row r="4657" spans="2:14" x14ac:dyDescent="0.25">
      <c r="B4657" s="225"/>
      <c r="C4657" s="74"/>
      <c r="D4657" s="74"/>
      <c r="E4657" s="74"/>
      <c r="F4657" s="74"/>
      <c r="G4657" s="75"/>
      <c r="H4657" s="74"/>
      <c r="I4657" s="81"/>
      <c r="J4657" s="74"/>
      <c r="K4657" s="74"/>
      <c r="L4657" s="74"/>
      <c r="M4657" s="74"/>
      <c r="N4657" s="74"/>
    </row>
    <row r="4658" spans="2:14" x14ac:dyDescent="0.25">
      <c r="B4658" s="225"/>
      <c r="C4658" s="74"/>
      <c r="D4658" s="74"/>
      <c r="E4658" s="74"/>
      <c r="F4658" s="74"/>
      <c r="G4658" s="75"/>
      <c r="H4658" s="74"/>
      <c r="I4658" s="81"/>
      <c r="J4658" s="74"/>
      <c r="K4658" s="74"/>
      <c r="L4658" s="74"/>
      <c r="M4658" s="74"/>
      <c r="N4658" s="74"/>
    </row>
    <row r="4659" spans="2:14" x14ac:dyDescent="0.25">
      <c r="B4659" s="225"/>
      <c r="C4659" s="74"/>
      <c r="D4659" s="74"/>
      <c r="E4659" s="74"/>
      <c r="F4659" s="74"/>
      <c r="G4659" s="75"/>
      <c r="H4659" s="74"/>
      <c r="I4659" s="81"/>
      <c r="J4659" s="74"/>
      <c r="K4659" s="74"/>
      <c r="L4659" s="74"/>
      <c r="M4659" s="74"/>
      <c r="N4659" s="74"/>
    </row>
    <row r="4660" spans="2:14" x14ac:dyDescent="0.25">
      <c r="B4660" s="225"/>
      <c r="C4660" s="74"/>
      <c r="D4660" s="74"/>
      <c r="E4660" s="74"/>
      <c r="F4660" s="74"/>
      <c r="G4660" s="75"/>
      <c r="H4660" s="74"/>
      <c r="I4660" s="81"/>
      <c r="J4660" s="74"/>
      <c r="K4660" s="74"/>
      <c r="L4660" s="74"/>
      <c r="M4660" s="74"/>
      <c r="N4660" s="74"/>
    </row>
    <row r="4661" spans="2:14" x14ac:dyDescent="0.25">
      <c r="B4661" s="225"/>
      <c r="C4661" s="74"/>
      <c r="D4661" s="74"/>
      <c r="E4661" s="74"/>
      <c r="F4661" s="74"/>
      <c r="G4661" s="75"/>
      <c r="H4661" s="74"/>
      <c r="I4661" s="81"/>
      <c r="J4661" s="74"/>
      <c r="K4661" s="74"/>
      <c r="L4661" s="74"/>
      <c r="M4661" s="74"/>
      <c r="N4661" s="74"/>
    </row>
    <row r="4662" spans="2:14" x14ac:dyDescent="0.25">
      <c r="B4662" s="225"/>
      <c r="C4662" s="74"/>
      <c r="D4662" s="74"/>
      <c r="E4662" s="74"/>
      <c r="F4662" s="74"/>
      <c r="G4662" s="75"/>
      <c r="H4662" s="74"/>
      <c r="I4662" s="81"/>
      <c r="J4662" s="74"/>
      <c r="K4662" s="74"/>
      <c r="L4662" s="74"/>
      <c r="M4662" s="74"/>
      <c r="N4662" s="74"/>
    </row>
    <row r="4663" spans="2:14" x14ac:dyDescent="0.25">
      <c r="B4663" s="225"/>
      <c r="C4663" s="74"/>
      <c r="D4663" s="74"/>
      <c r="E4663" s="74"/>
      <c r="F4663" s="74"/>
      <c r="G4663" s="75"/>
      <c r="H4663" s="74"/>
      <c r="I4663" s="81"/>
      <c r="J4663" s="74"/>
      <c r="K4663" s="74"/>
      <c r="L4663" s="74"/>
      <c r="M4663" s="74"/>
      <c r="N4663" s="74"/>
    </row>
    <row r="4664" spans="2:14" x14ac:dyDescent="0.25">
      <c r="B4664" s="225"/>
      <c r="C4664" s="74"/>
      <c r="D4664" s="74"/>
      <c r="E4664" s="74"/>
      <c r="F4664" s="74"/>
      <c r="G4664" s="75"/>
      <c r="H4664" s="74"/>
      <c r="I4664" s="81"/>
      <c r="J4664" s="74"/>
      <c r="K4664" s="74"/>
      <c r="L4664" s="74"/>
      <c r="M4664" s="74"/>
      <c r="N4664" s="74"/>
    </row>
    <row r="4665" spans="2:14" x14ac:dyDescent="0.25">
      <c r="B4665" s="225"/>
      <c r="C4665" s="74"/>
      <c r="D4665" s="74"/>
      <c r="E4665" s="74"/>
      <c r="F4665" s="74"/>
      <c r="G4665" s="75"/>
      <c r="H4665" s="74"/>
      <c r="I4665" s="81"/>
      <c r="J4665" s="74"/>
      <c r="K4665" s="74"/>
      <c r="L4665" s="74"/>
      <c r="M4665" s="74"/>
      <c r="N4665" s="74"/>
    </row>
    <row r="4666" spans="2:14" x14ac:dyDescent="0.25">
      <c r="B4666" s="225"/>
      <c r="C4666" s="74"/>
      <c r="D4666" s="74"/>
      <c r="E4666" s="74"/>
      <c r="F4666" s="74"/>
      <c r="G4666" s="75"/>
      <c r="H4666" s="74"/>
      <c r="I4666" s="81"/>
      <c r="J4666" s="74"/>
      <c r="K4666" s="74"/>
      <c r="L4666" s="74"/>
      <c r="M4666" s="74"/>
      <c r="N4666" s="74"/>
    </row>
    <row r="4667" spans="2:14" x14ac:dyDescent="0.25">
      <c r="B4667" s="225"/>
      <c r="C4667" s="74"/>
      <c r="D4667" s="74"/>
      <c r="E4667" s="74"/>
      <c r="F4667" s="74"/>
      <c r="G4667" s="75"/>
      <c r="H4667" s="74"/>
      <c r="I4667" s="81"/>
      <c r="J4667" s="74"/>
      <c r="K4667" s="74"/>
      <c r="L4667" s="74"/>
      <c r="M4667" s="74"/>
      <c r="N4667" s="74"/>
    </row>
    <row r="4668" spans="2:14" x14ac:dyDescent="0.25">
      <c r="B4668" s="225"/>
      <c r="C4668" s="74"/>
      <c r="D4668" s="74"/>
      <c r="E4668" s="74"/>
      <c r="F4668" s="74"/>
      <c r="G4668" s="75"/>
      <c r="H4668" s="74"/>
      <c r="I4668" s="81"/>
      <c r="J4668" s="74"/>
      <c r="K4668" s="74"/>
      <c r="L4668" s="74"/>
      <c r="M4668" s="74"/>
      <c r="N4668" s="74"/>
    </row>
    <row r="4669" spans="2:14" x14ac:dyDescent="0.25">
      <c r="B4669" s="225"/>
      <c r="C4669" s="74"/>
      <c r="D4669" s="74"/>
      <c r="E4669" s="74"/>
      <c r="F4669" s="74"/>
      <c r="G4669" s="75"/>
      <c r="H4669" s="74"/>
      <c r="I4669" s="81"/>
      <c r="J4669" s="74"/>
      <c r="K4669" s="74"/>
      <c r="L4669" s="74"/>
      <c r="M4669" s="74"/>
      <c r="N4669" s="74"/>
    </row>
    <row r="4670" spans="2:14" x14ac:dyDescent="0.25">
      <c r="B4670" s="225"/>
      <c r="C4670" s="74"/>
      <c r="D4670" s="74"/>
      <c r="E4670" s="74"/>
      <c r="F4670" s="74"/>
      <c r="G4670" s="75"/>
      <c r="H4670" s="74"/>
      <c r="I4670" s="81"/>
      <c r="J4670" s="74"/>
      <c r="K4670" s="74"/>
      <c r="L4670" s="74"/>
      <c r="M4670" s="74"/>
      <c r="N4670" s="74"/>
    </row>
    <row r="4671" spans="2:14" x14ac:dyDescent="0.25">
      <c r="B4671" s="225"/>
      <c r="C4671" s="74"/>
      <c r="D4671" s="74"/>
      <c r="E4671" s="74"/>
      <c r="F4671" s="74"/>
      <c r="G4671" s="75"/>
      <c r="H4671" s="74"/>
      <c r="I4671" s="81"/>
      <c r="J4671" s="74"/>
      <c r="K4671" s="74"/>
      <c r="L4671" s="74"/>
      <c r="M4671" s="74"/>
      <c r="N4671" s="74"/>
    </row>
    <row r="4672" spans="2:14" x14ac:dyDescent="0.25">
      <c r="B4672" s="225"/>
      <c r="C4672" s="74"/>
      <c r="D4672" s="74"/>
      <c r="E4672" s="74"/>
      <c r="F4672" s="74"/>
      <c r="G4672" s="75"/>
      <c r="H4672" s="74"/>
      <c r="I4672" s="81"/>
      <c r="J4672" s="74"/>
      <c r="K4672" s="74"/>
      <c r="L4672" s="74"/>
      <c r="M4672" s="74"/>
      <c r="N4672" s="74"/>
    </row>
    <row r="4673" spans="2:14" x14ac:dyDescent="0.25">
      <c r="B4673" s="225"/>
      <c r="C4673" s="74"/>
      <c r="D4673" s="74"/>
      <c r="E4673" s="74"/>
      <c r="F4673" s="74"/>
      <c r="G4673" s="75"/>
      <c r="H4673" s="74"/>
      <c r="I4673" s="81"/>
      <c r="J4673" s="74"/>
      <c r="K4673" s="74"/>
      <c r="L4673" s="74"/>
      <c r="M4673" s="74"/>
      <c r="N4673" s="74"/>
    </row>
    <row r="4674" spans="2:14" x14ac:dyDescent="0.25">
      <c r="B4674" s="225"/>
      <c r="C4674" s="74"/>
      <c r="D4674" s="74"/>
      <c r="E4674" s="74"/>
      <c r="F4674" s="74"/>
      <c r="G4674" s="75"/>
      <c r="H4674" s="74"/>
      <c r="I4674" s="81"/>
      <c r="J4674" s="74"/>
      <c r="K4674" s="74"/>
      <c r="L4674" s="74"/>
      <c r="M4674" s="74"/>
      <c r="N4674" s="74"/>
    </row>
    <row r="4675" spans="2:14" x14ac:dyDescent="0.25">
      <c r="B4675" s="225"/>
      <c r="C4675" s="74"/>
      <c r="D4675" s="74"/>
      <c r="E4675" s="74"/>
      <c r="F4675" s="74"/>
      <c r="G4675" s="75"/>
      <c r="H4675" s="74"/>
      <c r="I4675" s="81"/>
      <c r="J4675" s="74"/>
      <c r="K4675" s="74"/>
      <c r="L4675" s="74"/>
      <c r="M4675" s="74"/>
      <c r="N4675" s="74"/>
    </row>
    <row r="4676" spans="2:14" x14ac:dyDescent="0.25">
      <c r="B4676" s="225"/>
      <c r="C4676" s="74"/>
      <c r="D4676" s="74"/>
      <c r="E4676" s="74"/>
      <c r="F4676" s="74"/>
      <c r="G4676" s="75"/>
      <c r="H4676" s="74"/>
      <c r="I4676" s="81"/>
      <c r="J4676" s="74"/>
      <c r="K4676" s="74"/>
      <c r="L4676" s="74"/>
      <c r="M4676" s="74"/>
      <c r="N4676" s="74"/>
    </row>
    <row r="4677" spans="2:14" x14ac:dyDescent="0.25">
      <c r="B4677" s="225"/>
      <c r="C4677" s="74"/>
      <c r="D4677" s="74"/>
      <c r="E4677" s="74"/>
      <c r="F4677" s="74"/>
      <c r="G4677" s="75"/>
      <c r="H4677" s="74"/>
      <c r="I4677" s="81"/>
      <c r="J4677" s="74"/>
      <c r="K4677" s="74"/>
      <c r="L4677" s="74"/>
      <c r="M4677" s="74"/>
      <c r="N4677" s="74"/>
    </row>
    <row r="4678" spans="2:14" x14ac:dyDescent="0.25">
      <c r="B4678" s="225"/>
      <c r="C4678" s="74"/>
      <c r="D4678" s="74"/>
      <c r="E4678" s="74"/>
      <c r="F4678" s="74"/>
      <c r="G4678" s="75"/>
      <c r="H4678" s="74"/>
      <c r="I4678" s="81"/>
      <c r="J4678" s="74"/>
      <c r="K4678" s="74"/>
      <c r="L4678" s="74"/>
      <c r="M4678" s="74"/>
      <c r="N4678" s="74"/>
    </row>
    <row r="4679" spans="2:14" x14ac:dyDescent="0.25">
      <c r="B4679" s="225"/>
      <c r="C4679" s="74"/>
      <c r="D4679" s="74"/>
      <c r="E4679" s="74"/>
      <c r="F4679" s="74"/>
      <c r="G4679" s="75"/>
      <c r="H4679" s="74"/>
      <c r="I4679" s="81"/>
      <c r="J4679" s="74"/>
      <c r="K4679" s="74"/>
      <c r="L4679" s="74"/>
      <c r="M4679" s="74"/>
      <c r="N4679" s="74"/>
    </row>
    <row r="4680" spans="2:14" x14ac:dyDescent="0.25">
      <c r="B4680" s="225"/>
      <c r="C4680" s="74"/>
      <c r="D4680" s="74"/>
      <c r="E4680" s="74"/>
      <c r="F4680" s="74"/>
      <c r="G4680" s="75"/>
      <c r="H4680" s="74"/>
      <c r="I4680" s="81"/>
      <c r="J4680" s="74"/>
      <c r="K4680" s="74"/>
      <c r="L4680" s="74"/>
      <c r="M4680" s="74"/>
      <c r="N4680" s="74"/>
    </row>
    <row r="4681" spans="2:14" x14ac:dyDescent="0.25">
      <c r="B4681" s="225"/>
      <c r="C4681" s="74"/>
      <c r="D4681" s="74"/>
      <c r="E4681" s="74"/>
      <c r="F4681" s="74"/>
      <c r="G4681" s="75"/>
      <c r="H4681" s="74"/>
      <c r="I4681" s="81"/>
      <c r="J4681" s="74"/>
      <c r="K4681" s="74"/>
      <c r="L4681" s="74"/>
      <c r="M4681" s="74"/>
      <c r="N4681" s="74"/>
    </row>
    <row r="4682" spans="2:14" x14ac:dyDescent="0.25">
      <c r="B4682" s="225"/>
      <c r="C4682" s="74"/>
      <c r="D4682" s="74"/>
      <c r="E4682" s="74"/>
      <c r="F4682" s="74"/>
      <c r="G4682" s="75"/>
      <c r="H4682" s="74"/>
      <c r="I4682" s="81"/>
      <c r="J4682" s="74"/>
      <c r="K4682" s="74"/>
      <c r="L4682" s="74"/>
      <c r="M4682" s="74"/>
      <c r="N4682" s="74"/>
    </row>
    <row r="4683" spans="2:14" x14ac:dyDescent="0.25">
      <c r="B4683" s="225"/>
      <c r="C4683" s="74"/>
      <c r="D4683" s="74"/>
      <c r="E4683" s="74"/>
      <c r="F4683" s="74"/>
      <c r="G4683" s="75"/>
      <c r="H4683" s="74"/>
      <c r="I4683" s="81"/>
      <c r="J4683" s="74"/>
      <c r="K4683" s="74"/>
      <c r="L4683" s="74"/>
      <c r="M4683" s="74"/>
      <c r="N4683" s="74"/>
    </row>
    <row r="4684" spans="2:14" x14ac:dyDescent="0.25">
      <c r="B4684" s="225"/>
      <c r="C4684" s="74"/>
      <c r="D4684" s="74"/>
      <c r="E4684" s="74"/>
      <c r="F4684" s="74"/>
      <c r="G4684" s="75"/>
      <c r="H4684" s="74"/>
      <c r="I4684" s="81"/>
      <c r="J4684" s="74"/>
      <c r="K4684" s="74"/>
      <c r="L4684" s="74"/>
      <c r="M4684" s="74"/>
      <c r="N4684" s="74"/>
    </row>
    <row r="4685" spans="2:14" x14ac:dyDescent="0.25">
      <c r="B4685" s="225"/>
      <c r="C4685" s="74"/>
      <c r="D4685" s="74"/>
      <c r="E4685" s="74"/>
      <c r="F4685" s="74"/>
      <c r="G4685" s="75"/>
      <c r="H4685" s="74"/>
      <c r="I4685" s="81"/>
      <c r="J4685" s="74"/>
      <c r="K4685" s="74"/>
      <c r="L4685" s="74"/>
      <c r="M4685" s="74"/>
      <c r="N4685" s="74"/>
    </row>
    <row r="4686" spans="2:14" x14ac:dyDescent="0.25">
      <c r="B4686" s="225"/>
      <c r="C4686" s="74"/>
      <c r="D4686" s="74"/>
      <c r="E4686" s="74"/>
      <c r="F4686" s="74"/>
      <c r="G4686" s="75"/>
      <c r="H4686" s="74"/>
      <c r="I4686" s="81"/>
      <c r="J4686" s="74"/>
      <c r="K4686" s="74"/>
      <c r="L4686" s="74"/>
      <c r="M4686" s="74"/>
      <c r="N4686" s="74"/>
    </row>
    <row r="4687" spans="2:14" x14ac:dyDescent="0.25">
      <c r="B4687" s="225"/>
      <c r="C4687" s="74"/>
      <c r="D4687" s="74"/>
      <c r="E4687" s="74"/>
      <c r="F4687" s="74"/>
      <c r="G4687" s="75"/>
      <c r="H4687" s="74"/>
      <c r="I4687" s="81"/>
      <c r="J4687" s="74"/>
      <c r="K4687" s="74"/>
      <c r="L4687" s="74"/>
      <c r="M4687" s="74"/>
      <c r="N4687" s="74"/>
    </row>
    <row r="4688" spans="2:14" x14ac:dyDescent="0.25">
      <c r="B4688" s="225"/>
      <c r="C4688" s="74"/>
      <c r="D4688" s="74"/>
      <c r="E4688" s="74"/>
      <c r="F4688" s="74"/>
      <c r="G4688" s="75"/>
      <c r="H4688" s="74"/>
      <c r="I4688" s="81"/>
      <c r="J4688" s="74"/>
      <c r="K4688" s="74"/>
      <c r="L4688" s="74"/>
      <c r="M4688" s="74"/>
      <c r="N4688" s="74"/>
    </row>
    <row r="4689" spans="2:14" x14ac:dyDescent="0.25">
      <c r="B4689" s="225"/>
      <c r="C4689" s="74"/>
      <c r="D4689" s="74"/>
      <c r="E4689" s="74"/>
      <c r="F4689" s="74"/>
      <c r="G4689" s="75"/>
      <c r="H4689" s="74"/>
      <c r="I4689" s="81"/>
      <c r="J4689" s="74"/>
      <c r="K4689" s="74"/>
      <c r="L4689" s="74"/>
      <c r="M4689" s="74"/>
      <c r="N4689" s="74"/>
    </row>
    <row r="4690" spans="2:14" x14ac:dyDescent="0.25">
      <c r="B4690" s="225"/>
      <c r="C4690" s="74"/>
      <c r="D4690" s="74"/>
      <c r="E4690" s="74"/>
      <c r="F4690" s="74"/>
      <c r="G4690" s="75"/>
      <c r="H4690" s="74"/>
      <c r="I4690" s="81"/>
      <c r="J4690" s="74"/>
      <c r="K4690" s="74"/>
      <c r="L4690" s="74"/>
      <c r="M4690" s="74"/>
      <c r="N4690" s="74"/>
    </row>
    <row r="4691" spans="2:14" x14ac:dyDescent="0.25">
      <c r="B4691" s="225"/>
      <c r="C4691" s="74"/>
      <c r="D4691" s="74"/>
      <c r="E4691" s="74"/>
      <c r="F4691" s="74"/>
      <c r="G4691" s="75"/>
      <c r="H4691" s="74"/>
      <c r="I4691" s="81"/>
      <c r="J4691" s="74"/>
      <c r="K4691" s="74"/>
      <c r="L4691" s="74"/>
      <c r="M4691" s="74"/>
      <c r="N4691" s="74"/>
    </row>
    <row r="4692" spans="2:14" x14ac:dyDescent="0.25">
      <c r="B4692" s="225"/>
      <c r="C4692" s="74"/>
      <c r="D4692" s="74"/>
      <c r="E4692" s="74"/>
      <c r="F4692" s="74"/>
      <c r="G4692" s="75"/>
      <c r="H4692" s="74"/>
      <c r="I4692" s="81"/>
      <c r="J4692" s="74"/>
      <c r="K4692" s="74"/>
      <c r="L4692" s="74"/>
      <c r="M4692" s="74"/>
      <c r="N4692" s="74"/>
    </row>
    <row r="4693" spans="2:14" x14ac:dyDescent="0.25">
      <c r="B4693" s="225"/>
      <c r="C4693" s="74"/>
      <c r="D4693" s="74"/>
      <c r="E4693" s="74"/>
      <c r="F4693" s="74"/>
      <c r="G4693" s="75"/>
      <c r="H4693" s="74"/>
      <c r="I4693" s="81"/>
      <c r="J4693" s="74"/>
      <c r="K4693" s="74"/>
      <c r="L4693" s="74"/>
      <c r="M4693" s="74"/>
      <c r="N4693" s="74"/>
    </row>
    <row r="4694" spans="2:14" x14ac:dyDescent="0.25">
      <c r="B4694" s="225"/>
      <c r="C4694" s="74"/>
      <c r="D4694" s="74"/>
      <c r="E4694" s="74"/>
      <c r="F4694" s="74"/>
      <c r="G4694" s="75"/>
      <c r="H4694" s="74"/>
      <c r="I4694" s="81"/>
      <c r="J4694" s="74"/>
      <c r="K4694" s="74"/>
      <c r="L4694" s="74"/>
      <c r="M4694" s="74"/>
      <c r="N4694" s="74"/>
    </row>
    <row r="4695" spans="2:14" x14ac:dyDescent="0.25">
      <c r="B4695" s="225"/>
      <c r="C4695" s="74"/>
      <c r="D4695" s="74"/>
      <c r="E4695" s="74"/>
      <c r="F4695" s="74"/>
      <c r="G4695" s="75"/>
      <c r="H4695" s="74"/>
      <c r="I4695" s="81"/>
      <c r="J4695" s="74"/>
      <c r="K4695" s="74"/>
      <c r="L4695" s="74"/>
      <c r="M4695" s="74"/>
      <c r="N4695" s="74"/>
    </row>
    <row r="4696" spans="2:14" x14ac:dyDescent="0.25">
      <c r="B4696" s="225"/>
      <c r="C4696" s="74"/>
      <c r="D4696" s="74"/>
      <c r="E4696" s="74"/>
      <c r="F4696" s="74"/>
      <c r="G4696" s="75"/>
      <c r="H4696" s="74"/>
      <c r="I4696" s="81"/>
      <c r="J4696" s="74"/>
      <c r="K4696" s="74"/>
      <c r="L4696" s="74"/>
      <c r="M4696" s="74"/>
      <c r="N4696" s="74"/>
    </row>
    <row r="4697" spans="2:14" x14ac:dyDescent="0.25">
      <c r="B4697" s="225"/>
      <c r="C4697" s="74"/>
      <c r="D4697" s="74"/>
      <c r="E4697" s="74"/>
      <c r="F4697" s="74"/>
      <c r="G4697" s="75"/>
      <c r="H4697" s="74"/>
      <c r="I4697" s="81"/>
      <c r="J4697" s="74"/>
      <c r="K4697" s="74"/>
      <c r="L4697" s="74"/>
      <c r="M4697" s="74"/>
      <c r="N4697" s="74"/>
    </row>
    <row r="4698" spans="2:14" x14ac:dyDescent="0.25">
      <c r="B4698" s="225"/>
      <c r="C4698" s="74"/>
      <c r="D4698" s="74"/>
      <c r="E4698" s="74"/>
      <c r="F4698" s="74"/>
      <c r="G4698" s="75"/>
      <c r="H4698" s="74"/>
      <c r="I4698" s="81"/>
      <c r="J4698" s="74"/>
      <c r="K4698" s="74"/>
      <c r="L4698" s="74"/>
      <c r="M4698" s="74"/>
      <c r="N4698" s="74"/>
    </row>
    <row r="4699" spans="2:14" x14ac:dyDescent="0.25">
      <c r="B4699" s="225"/>
      <c r="C4699" s="74"/>
      <c r="D4699" s="74"/>
      <c r="E4699" s="74"/>
      <c r="F4699" s="74"/>
      <c r="G4699" s="75"/>
      <c r="H4699" s="74"/>
      <c r="I4699" s="81"/>
      <c r="J4699" s="74"/>
      <c r="K4699" s="74"/>
      <c r="L4699" s="74"/>
      <c r="M4699" s="74"/>
      <c r="N4699" s="74"/>
    </row>
    <row r="4700" spans="2:14" x14ac:dyDescent="0.25">
      <c r="B4700" s="225"/>
      <c r="C4700" s="74"/>
      <c r="D4700" s="74"/>
      <c r="E4700" s="74"/>
      <c r="F4700" s="74"/>
      <c r="G4700" s="75"/>
      <c r="H4700" s="74"/>
      <c r="I4700" s="81"/>
      <c r="J4700" s="74"/>
      <c r="K4700" s="74"/>
      <c r="L4700" s="74"/>
      <c r="M4700" s="74"/>
      <c r="N4700" s="74"/>
    </row>
    <row r="4701" spans="2:14" x14ac:dyDescent="0.25">
      <c r="B4701" s="225"/>
      <c r="C4701" s="74"/>
      <c r="D4701" s="74"/>
      <c r="E4701" s="74"/>
      <c r="F4701" s="74"/>
      <c r="G4701" s="75"/>
      <c r="H4701" s="74"/>
      <c r="I4701" s="81"/>
      <c r="J4701" s="74"/>
      <c r="K4701" s="74"/>
      <c r="L4701" s="74"/>
      <c r="M4701" s="74"/>
      <c r="N4701" s="74"/>
    </row>
    <row r="4702" spans="2:14" x14ac:dyDescent="0.25">
      <c r="B4702" s="225"/>
      <c r="C4702" s="74"/>
      <c r="D4702" s="74"/>
      <c r="E4702" s="74"/>
      <c r="F4702" s="74"/>
      <c r="G4702" s="75"/>
      <c r="H4702" s="74"/>
      <c r="I4702" s="81"/>
      <c r="J4702" s="74"/>
      <c r="K4702" s="74"/>
      <c r="L4702" s="74"/>
      <c r="M4702" s="74"/>
      <c r="N4702" s="74"/>
    </row>
    <row r="4703" spans="2:14" x14ac:dyDescent="0.25">
      <c r="B4703" s="225"/>
      <c r="C4703" s="74"/>
      <c r="D4703" s="74"/>
      <c r="E4703" s="74"/>
      <c r="F4703" s="74"/>
      <c r="G4703" s="75"/>
      <c r="H4703" s="74"/>
      <c r="I4703" s="81"/>
      <c r="J4703" s="74"/>
      <c r="K4703" s="74"/>
      <c r="L4703" s="74"/>
      <c r="M4703" s="74"/>
      <c r="N4703" s="74"/>
    </row>
    <row r="4704" spans="2:14" x14ac:dyDescent="0.25">
      <c r="B4704" s="225"/>
      <c r="C4704" s="74"/>
      <c r="D4704" s="74"/>
      <c r="E4704" s="74"/>
      <c r="F4704" s="74"/>
      <c r="G4704" s="75"/>
      <c r="H4704" s="74"/>
      <c r="I4704" s="81"/>
      <c r="J4704" s="74"/>
      <c r="K4704" s="74"/>
      <c r="L4704" s="74"/>
      <c r="M4704" s="74"/>
      <c r="N4704" s="74"/>
    </row>
    <row r="4705" spans="2:14" x14ac:dyDescent="0.25">
      <c r="B4705" s="225"/>
      <c r="C4705" s="74"/>
      <c r="D4705" s="74"/>
      <c r="E4705" s="74"/>
      <c r="F4705" s="74"/>
      <c r="G4705" s="75"/>
      <c r="H4705" s="74"/>
      <c r="I4705" s="81"/>
      <c r="J4705" s="74"/>
      <c r="K4705" s="74"/>
      <c r="L4705" s="74"/>
      <c r="M4705" s="74"/>
      <c r="N4705" s="74"/>
    </row>
    <row r="4706" spans="2:14" x14ac:dyDescent="0.25">
      <c r="B4706" s="225"/>
      <c r="C4706" s="74"/>
      <c r="D4706" s="74"/>
      <c r="E4706" s="74"/>
      <c r="F4706" s="74"/>
      <c r="G4706" s="75"/>
      <c r="H4706" s="74"/>
      <c r="I4706" s="81"/>
      <c r="J4706" s="74"/>
      <c r="K4706" s="74"/>
      <c r="L4706" s="74"/>
      <c r="M4706" s="74"/>
      <c r="N4706" s="74"/>
    </row>
    <row r="4707" spans="2:14" x14ac:dyDescent="0.25">
      <c r="B4707" s="225"/>
      <c r="C4707" s="74"/>
      <c r="D4707" s="74"/>
      <c r="E4707" s="74"/>
      <c r="F4707" s="74"/>
      <c r="G4707" s="75"/>
      <c r="H4707" s="74"/>
      <c r="I4707" s="81"/>
      <c r="J4707" s="74"/>
      <c r="K4707" s="74"/>
      <c r="L4707" s="74"/>
      <c r="M4707" s="74"/>
      <c r="N4707" s="74"/>
    </row>
    <row r="4708" spans="2:14" x14ac:dyDescent="0.25">
      <c r="B4708" s="225"/>
      <c r="C4708" s="74"/>
      <c r="D4708" s="74"/>
      <c r="E4708" s="74"/>
      <c r="F4708" s="74"/>
      <c r="G4708" s="75"/>
      <c r="H4708" s="74"/>
      <c r="I4708" s="81"/>
      <c r="J4708" s="74"/>
      <c r="K4708" s="74"/>
      <c r="L4708" s="74"/>
      <c r="M4708" s="74"/>
      <c r="N4708" s="74"/>
    </row>
    <row r="4709" spans="2:14" x14ac:dyDescent="0.25">
      <c r="B4709" s="225"/>
      <c r="C4709" s="74"/>
      <c r="D4709" s="74"/>
      <c r="E4709" s="74"/>
      <c r="F4709" s="74"/>
      <c r="G4709" s="75"/>
      <c r="H4709" s="74"/>
      <c r="I4709" s="81"/>
      <c r="J4709" s="74"/>
      <c r="K4709" s="74"/>
      <c r="L4709" s="74"/>
      <c r="M4709" s="74"/>
      <c r="N4709" s="74"/>
    </row>
    <row r="4710" spans="2:14" x14ac:dyDescent="0.25">
      <c r="B4710" s="225"/>
      <c r="C4710" s="74"/>
      <c r="D4710" s="74"/>
      <c r="E4710" s="74"/>
      <c r="F4710" s="74"/>
      <c r="G4710" s="75"/>
      <c r="H4710" s="74"/>
      <c r="I4710" s="81"/>
      <c r="J4710" s="74"/>
      <c r="K4710" s="74"/>
      <c r="L4710" s="74"/>
      <c r="M4710" s="74"/>
      <c r="N4710" s="74"/>
    </row>
    <row r="4711" spans="2:14" x14ac:dyDescent="0.25">
      <c r="B4711" s="225"/>
      <c r="C4711" s="74"/>
      <c r="D4711" s="74"/>
      <c r="E4711" s="74"/>
      <c r="F4711" s="74"/>
      <c r="G4711" s="75"/>
      <c r="H4711" s="74"/>
      <c r="I4711" s="81"/>
      <c r="J4711" s="74"/>
      <c r="K4711" s="74"/>
      <c r="L4711" s="74"/>
      <c r="M4711" s="74"/>
      <c r="N4711" s="74"/>
    </row>
    <row r="4712" spans="2:14" x14ac:dyDescent="0.25">
      <c r="B4712" s="225"/>
      <c r="C4712" s="74"/>
      <c r="D4712" s="74"/>
      <c r="E4712" s="74"/>
      <c r="F4712" s="74"/>
      <c r="G4712" s="75"/>
      <c r="H4712" s="74"/>
      <c r="I4712" s="81"/>
      <c r="J4712" s="74"/>
      <c r="K4712" s="74"/>
      <c r="L4712" s="74"/>
      <c r="M4712" s="74"/>
      <c r="N4712" s="74"/>
    </row>
    <row r="4713" spans="2:14" x14ac:dyDescent="0.25">
      <c r="B4713" s="225"/>
      <c r="C4713" s="74"/>
      <c r="D4713" s="74"/>
      <c r="E4713" s="74"/>
      <c r="F4713" s="74"/>
      <c r="G4713" s="75"/>
      <c r="H4713" s="74"/>
      <c r="I4713" s="81"/>
      <c r="J4713" s="74"/>
      <c r="K4713" s="74"/>
      <c r="L4713" s="74"/>
      <c r="M4713" s="74"/>
      <c r="N4713" s="74"/>
    </row>
    <row r="4714" spans="2:14" x14ac:dyDescent="0.25">
      <c r="B4714" s="225"/>
      <c r="C4714" s="74"/>
      <c r="D4714" s="74"/>
      <c r="E4714" s="74"/>
      <c r="F4714" s="74"/>
      <c r="G4714" s="75"/>
      <c r="H4714" s="74"/>
      <c r="I4714" s="81"/>
      <c r="J4714" s="74"/>
      <c r="K4714" s="74"/>
      <c r="L4714" s="74"/>
      <c r="M4714" s="74"/>
      <c r="N4714" s="74"/>
    </row>
    <row r="4715" spans="2:14" x14ac:dyDescent="0.25">
      <c r="B4715" s="225"/>
      <c r="C4715" s="74"/>
      <c r="D4715" s="74"/>
      <c r="E4715" s="74"/>
      <c r="F4715" s="74"/>
      <c r="G4715" s="75"/>
      <c r="H4715" s="74"/>
      <c r="I4715" s="81"/>
      <c r="J4715" s="74"/>
      <c r="K4715" s="74"/>
      <c r="L4715" s="74"/>
      <c r="M4715" s="74"/>
      <c r="N4715" s="74"/>
    </row>
    <row r="4716" spans="2:14" x14ac:dyDescent="0.25">
      <c r="B4716" s="225"/>
      <c r="C4716" s="74"/>
      <c r="D4716" s="74"/>
      <c r="E4716" s="74"/>
      <c r="F4716" s="74"/>
      <c r="G4716" s="75"/>
      <c r="H4716" s="74"/>
      <c r="I4716" s="81"/>
      <c r="J4716" s="74"/>
      <c r="K4716" s="74"/>
      <c r="L4716" s="74"/>
      <c r="M4716" s="74"/>
      <c r="N4716" s="74"/>
    </row>
    <row r="4717" spans="2:14" x14ac:dyDescent="0.25">
      <c r="B4717" s="225"/>
      <c r="C4717" s="74"/>
      <c r="D4717" s="74"/>
      <c r="E4717" s="74"/>
      <c r="F4717" s="74"/>
      <c r="G4717" s="75"/>
      <c r="H4717" s="74"/>
      <c r="I4717" s="81"/>
      <c r="J4717" s="74"/>
      <c r="K4717" s="74"/>
      <c r="L4717" s="74"/>
      <c r="M4717" s="74"/>
      <c r="N4717" s="74"/>
    </row>
    <row r="4718" spans="2:14" x14ac:dyDescent="0.25">
      <c r="B4718" s="225"/>
      <c r="C4718" s="74"/>
      <c r="D4718" s="74"/>
      <c r="E4718" s="74"/>
      <c r="F4718" s="74"/>
      <c r="G4718" s="75"/>
      <c r="H4718" s="74"/>
      <c r="I4718" s="81"/>
      <c r="J4718" s="74"/>
      <c r="K4718" s="74"/>
      <c r="L4718" s="74"/>
      <c r="M4718" s="74"/>
      <c r="N4718" s="74"/>
    </row>
    <row r="4719" spans="2:14" x14ac:dyDescent="0.25">
      <c r="B4719" s="225"/>
      <c r="C4719" s="74"/>
      <c r="D4719" s="74"/>
      <c r="E4719" s="74"/>
      <c r="F4719" s="74"/>
      <c r="G4719" s="75"/>
      <c r="H4719" s="74"/>
      <c r="I4719" s="81"/>
      <c r="J4719" s="74"/>
      <c r="K4719" s="74"/>
      <c r="L4719" s="74"/>
      <c r="M4719" s="74"/>
      <c r="N4719" s="74"/>
    </row>
    <row r="4720" spans="2:14" x14ac:dyDescent="0.25">
      <c r="B4720" s="225"/>
      <c r="C4720" s="74"/>
      <c r="D4720" s="74"/>
      <c r="E4720" s="74"/>
      <c r="F4720" s="74"/>
      <c r="G4720" s="75"/>
      <c r="H4720" s="74"/>
      <c r="I4720" s="81"/>
      <c r="J4720" s="74"/>
      <c r="K4720" s="74"/>
      <c r="L4720" s="74"/>
      <c r="M4720" s="74"/>
      <c r="N4720" s="74"/>
    </row>
    <row r="4721" spans="2:14" x14ac:dyDescent="0.25">
      <c r="B4721" s="225"/>
      <c r="C4721" s="74"/>
      <c r="D4721" s="74"/>
      <c r="E4721" s="74"/>
      <c r="F4721" s="74"/>
      <c r="G4721" s="75"/>
      <c r="H4721" s="74"/>
      <c r="I4721" s="81"/>
      <c r="J4721" s="74"/>
      <c r="K4721" s="74"/>
      <c r="L4721" s="74"/>
      <c r="M4721" s="74"/>
      <c r="N4721" s="74"/>
    </row>
    <row r="4722" spans="2:14" x14ac:dyDescent="0.25">
      <c r="B4722" s="225"/>
      <c r="C4722" s="74"/>
      <c r="D4722" s="74"/>
      <c r="E4722" s="74"/>
      <c r="F4722" s="74"/>
      <c r="G4722" s="75"/>
      <c r="H4722" s="74"/>
      <c r="I4722" s="81"/>
      <c r="J4722" s="74"/>
      <c r="K4722" s="74"/>
      <c r="L4722" s="74"/>
      <c r="M4722" s="74"/>
      <c r="N4722" s="74"/>
    </row>
    <row r="4723" spans="2:14" x14ac:dyDescent="0.25">
      <c r="B4723" s="225"/>
      <c r="C4723" s="74"/>
      <c r="D4723" s="74"/>
      <c r="E4723" s="74"/>
      <c r="F4723" s="74"/>
      <c r="G4723" s="75"/>
      <c r="H4723" s="74"/>
      <c r="I4723" s="81"/>
      <c r="J4723" s="74"/>
      <c r="K4723" s="74"/>
      <c r="L4723" s="74"/>
      <c r="M4723" s="74"/>
      <c r="N4723" s="74"/>
    </row>
    <row r="4724" spans="2:14" x14ac:dyDescent="0.25">
      <c r="B4724" s="225"/>
      <c r="C4724" s="74"/>
      <c r="D4724" s="74"/>
      <c r="E4724" s="74"/>
      <c r="F4724" s="74"/>
      <c r="G4724" s="75"/>
      <c r="H4724" s="74"/>
      <c r="I4724" s="81"/>
      <c r="J4724" s="74"/>
      <c r="K4724" s="74"/>
      <c r="L4724" s="74"/>
      <c r="M4724" s="74"/>
      <c r="N4724" s="74"/>
    </row>
    <row r="4725" spans="2:14" x14ac:dyDescent="0.25">
      <c r="B4725" s="225"/>
      <c r="C4725" s="74"/>
      <c r="D4725" s="74"/>
      <c r="E4725" s="74"/>
      <c r="F4725" s="74"/>
      <c r="G4725" s="75"/>
      <c r="H4725" s="74"/>
      <c r="I4725" s="81"/>
      <c r="J4725" s="74"/>
      <c r="K4725" s="74"/>
      <c r="L4725" s="74"/>
      <c r="M4725" s="74"/>
      <c r="N4725" s="74"/>
    </row>
    <row r="4726" spans="2:14" x14ac:dyDescent="0.25">
      <c r="B4726" s="225"/>
      <c r="C4726" s="74"/>
      <c r="D4726" s="74"/>
      <c r="E4726" s="74"/>
      <c r="F4726" s="74"/>
      <c r="G4726" s="75"/>
      <c r="H4726" s="74"/>
      <c r="I4726" s="81"/>
      <c r="J4726" s="74"/>
      <c r="K4726" s="74"/>
      <c r="L4726" s="74"/>
      <c r="M4726" s="74"/>
      <c r="N4726" s="74"/>
    </row>
    <row r="4727" spans="2:14" x14ac:dyDescent="0.25">
      <c r="B4727" s="225"/>
      <c r="C4727" s="74"/>
      <c r="D4727" s="74"/>
      <c r="E4727" s="74"/>
      <c r="F4727" s="74"/>
      <c r="G4727" s="75"/>
      <c r="H4727" s="74"/>
      <c r="I4727" s="81"/>
      <c r="J4727" s="74"/>
      <c r="K4727" s="74"/>
      <c r="L4727" s="74"/>
      <c r="M4727" s="74"/>
      <c r="N4727" s="74"/>
    </row>
    <row r="4728" spans="2:14" x14ac:dyDescent="0.25">
      <c r="B4728" s="225"/>
      <c r="C4728" s="74"/>
      <c r="D4728" s="74"/>
      <c r="E4728" s="74"/>
      <c r="F4728" s="74"/>
      <c r="G4728" s="75"/>
      <c r="H4728" s="74"/>
      <c r="I4728" s="81"/>
      <c r="J4728" s="74"/>
      <c r="K4728" s="74"/>
      <c r="L4728" s="74"/>
      <c r="M4728" s="74"/>
      <c r="N4728" s="74"/>
    </row>
    <row r="4729" spans="2:14" x14ac:dyDescent="0.25">
      <c r="B4729" s="225"/>
      <c r="C4729" s="74"/>
      <c r="D4729" s="74"/>
      <c r="E4729" s="74"/>
      <c r="F4729" s="74"/>
      <c r="G4729" s="75"/>
      <c r="H4729" s="74"/>
      <c r="I4729" s="81"/>
      <c r="J4729" s="74"/>
      <c r="K4729" s="74"/>
      <c r="L4729" s="74"/>
      <c r="M4729" s="74"/>
      <c r="N4729" s="74"/>
    </row>
    <row r="4730" spans="2:14" x14ac:dyDescent="0.25">
      <c r="B4730" s="225"/>
      <c r="C4730" s="74"/>
      <c r="D4730" s="74"/>
      <c r="E4730" s="74"/>
      <c r="F4730" s="74"/>
      <c r="G4730" s="75"/>
      <c r="H4730" s="74"/>
      <c r="I4730" s="81"/>
      <c r="J4730" s="74"/>
      <c r="K4730" s="74"/>
      <c r="L4730" s="74"/>
      <c r="M4730" s="74"/>
      <c r="N4730" s="74"/>
    </row>
    <row r="4731" spans="2:14" x14ac:dyDescent="0.25">
      <c r="B4731" s="225"/>
      <c r="C4731" s="74"/>
      <c r="D4731" s="74"/>
      <c r="E4731" s="74"/>
      <c r="F4731" s="74"/>
      <c r="G4731" s="75"/>
      <c r="H4731" s="74"/>
      <c r="I4731" s="81"/>
      <c r="J4731" s="74"/>
      <c r="K4731" s="74"/>
      <c r="L4731" s="74"/>
      <c r="M4731" s="74"/>
      <c r="N4731" s="74"/>
    </row>
    <row r="4732" spans="2:14" x14ac:dyDescent="0.25">
      <c r="B4732" s="225"/>
      <c r="C4732" s="74"/>
      <c r="D4732" s="74"/>
      <c r="E4732" s="74"/>
      <c r="F4732" s="74"/>
      <c r="G4732" s="75"/>
      <c r="H4732" s="74"/>
      <c r="I4732" s="81"/>
      <c r="J4732" s="74"/>
      <c r="K4732" s="74"/>
      <c r="L4732" s="74"/>
      <c r="M4732" s="74"/>
      <c r="N4732" s="74"/>
    </row>
    <row r="4733" spans="2:14" x14ac:dyDescent="0.25">
      <c r="B4733" s="225"/>
      <c r="C4733" s="74"/>
      <c r="D4733" s="74"/>
      <c r="E4733" s="74"/>
      <c r="F4733" s="74"/>
      <c r="G4733" s="75"/>
      <c r="H4733" s="74"/>
      <c r="I4733" s="81"/>
      <c r="J4733" s="74"/>
      <c r="K4733" s="74"/>
      <c r="L4733" s="74"/>
      <c r="M4733" s="74"/>
      <c r="N4733" s="74"/>
    </row>
    <row r="4734" spans="2:14" x14ac:dyDescent="0.25">
      <c r="B4734" s="225"/>
      <c r="C4734" s="74"/>
      <c r="D4734" s="74"/>
      <c r="E4734" s="74"/>
      <c r="F4734" s="74"/>
      <c r="G4734" s="75"/>
      <c r="H4734" s="74"/>
      <c r="I4734" s="81"/>
      <c r="J4734" s="74"/>
      <c r="K4734" s="74"/>
      <c r="L4734" s="74"/>
      <c r="M4734" s="74"/>
      <c r="N4734" s="74"/>
    </row>
    <row r="4735" spans="2:14" x14ac:dyDescent="0.25">
      <c r="B4735" s="225"/>
      <c r="C4735" s="74"/>
      <c r="D4735" s="74"/>
      <c r="E4735" s="74"/>
      <c r="F4735" s="74"/>
      <c r="G4735" s="75"/>
      <c r="H4735" s="74"/>
      <c r="I4735" s="81"/>
      <c r="J4735" s="74"/>
      <c r="K4735" s="74"/>
      <c r="L4735" s="74"/>
      <c r="M4735" s="74"/>
      <c r="N4735" s="74"/>
    </row>
    <row r="4736" spans="2:14" x14ac:dyDescent="0.25">
      <c r="B4736" s="225"/>
      <c r="C4736" s="74"/>
      <c r="D4736" s="74"/>
      <c r="E4736" s="74"/>
      <c r="F4736" s="74"/>
      <c r="G4736" s="75"/>
      <c r="H4736" s="74"/>
      <c r="I4736" s="81"/>
      <c r="J4736" s="74"/>
      <c r="K4736" s="74"/>
      <c r="L4736" s="74"/>
      <c r="M4736" s="74"/>
      <c r="N4736" s="74"/>
    </row>
    <row r="4737" spans="2:14" x14ac:dyDescent="0.25">
      <c r="B4737" s="225"/>
      <c r="C4737" s="74"/>
      <c r="D4737" s="74"/>
      <c r="E4737" s="74"/>
      <c r="F4737" s="74"/>
      <c r="G4737" s="75"/>
      <c r="H4737" s="74"/>
      <c r="I4737" s="81"/>
      <c r="J4737" s="74"/>
      <c r="K4737" s="74"/>
      <c r="L4737" s="74"/>
      <c r="M4737" s="74"/>
      <c r="N4737" s="74"/>
    </row>
    <row r="4738" spans="2:14" x14ac:dyDescent="0.25">
      <c r="B4738" s="225"/>
      <c r="C4738" s="74"/>
      <c r="D4738" s="74"/>
      <c r="E4738" s="74"/>
      <c r="F4738" s="74"/>
      <c r="G4738" s="75"/>
      <c r="H4738" s="74"/>
      <c r="I4738" s="81"/>
      <c r="J4738" s="74"/>
      <c r="K4738" s="74"/>
      <c r="L4738" s="74"/>
      <c r="M4738" s="74"/>
      <c r="N4738" s="74"/>
    </row>
    <row r="4739" spans="2:14" x14ac:dyDescent="0.25">
      <c r="B4739" s="225"/>
      <c r="C4739" s="74"/>
      <c r="D4739" s="74"/>
      <c r="E4739" s="74"/>
      <c r="F4739" s="74"/>
      <c r="G4739" s="75"/>
      <c r="H4739" s="74"/>
      <c r="I4739" s="81"/>
      <c r="J4739" s="74"/>
      <c r="K4739" s="74"/>
      <c r="L4739" s="74"/>
      <c r="M4739" s="74"/>
      <c r="N4739" s="74"/>
    </row>
    <row r="4740" spans="2:14" x14ac:dyDescent="0.25">
      <c r="B4740" s="225"/>
      <c r="C4740" s="74"/>
      <c r="D4740" s="74"/>
      <c r="E4740" s="74"/>
      <c r="F4740" s="74"/>
      <c r="G4740" s="75"/>
      <c r="H4740" s="74"/>
      <c r="I4740" s="81"/>
      <c r="J4740" s="74"/>
      <c r="K4740" s="74"/>
      <c r="L4740" s="74"/>
      <c r="M4740" s="74"/>
      <c r="N4740" s="74"/>
    </row>
    <row r="4741" spans="2:14" x14ac:dyDescent="0.25">
      <c r="B4741" s="225"/>
      <c r="C4741" s="74"/>
      <c r="D4741" s="74"/>
      <c r="E4741" s="74"/>
      <c r="F4741" s="74"/>
      <c r="G4741" s="75"/>
      <c r="H4741" s="74"/>
      <c r="I4741" s="81"/>
      <c r="J4741" s="74"/>
      <c r="K4741" s="74"/>
      <c r="L4741" s="74"/>
      <c r="M4741" s="74"/>
      <c r="N4741" s="74"/>
    </row>
    <row r="4742" spans="2:14" x14ac:dyDescent="0.25">
      <c r="B4742" s="225"/>
      <c r="C4742" s="74"/>
      <c r="D4742" s="74"/>
      <c r="E4742" s="74"/>
      <c r="F4742" s="74"/>
      <c r="G4742" s="75"/>
      <c r="H4742" s="74"/>
      <c r="I4742" s="81"/>
      <c r="J4742" s="74"/>
      <c r="K4742" s="74"/>
      <c r="L4742" s="74"/>
      <c r="M4742" s="74"/>
      <c r="N4742" s="74"/>
    </row>
    <row r="4743" spans="2:14" x14ac:dyDescent="0.25">
      <c r="B4743" s="225"/>
      <c r="C4743" s="74"/>
      <c r="D4743" s="74"/>
      <c r="E4743" s="74"/>
      <c r="F4743" s="74"/>
      <c r="G4743" s="75"/>
      <c r="H4743" s="74"/>
      <c r="I4743" s="81"/>
      <c r="J4743" s="74"/>
      <c r="K4743" s="74"/>
      <c r="L4743" s="74"/>
      <c r="M4743" s="74"/>
      <c r="N4743" s="74"/>
    </row>
    <row r="4744" spans="2:14" x14ac:dyDescent="0.25">
      <c r="B4744" s="225"/>
      <c r="C4744" s="74"/>
      <c r="D4744" s="74"/>
      <c r="E4744" s="74"/>
      <c r="F4744" s="74"/>
      <c r="G4744" s="75"/>
      <c r="H4744" s="74"/>
      <c r="I4744" s="81"/>
      <c r="J4744" s="74"/>
      <c r="K4744" s="74"/>
      <c r="L4744" s="74"/>
      <c r="M4744" s="74"/>
      <c r="N4744" s="74"/>
    </row>
    <row r="4745" spans="2:14" x14ac:dyDescent="0.25">
      <c r="B4745" s="225"/>
      <c r="C4745" s="74"/>
      <c r="D4745" s="74"/>
      <c r="E4745" s="74"/>
      <c r="F4745" s="74"/>
      <c r="G4745" s="75"/>
      <c r="H4745" s="74"/>
      <c r="I4745" s="81"/>
      <c r="J4745" s="74"/>
      <c r="K4745" s="74"/>
      <c r="L4745" s="74"/>
      <c r="M4745" s="74"/>
      <c r="N4745" s="74"/>
    </row>
    <row r="4746" spans="2:14" x14ac:dyDescent="0.25">
      <c r="B4746" s="225"/>
      <c r="C4746" s="74"/>
      <c r="D4746" s="74"/>
      <c r="E4746" s="74"/>
      <c r="F4746" s="74"/>
      <c r="G4746" s="75"/>
      <c r="H4746" s="74"/>
      <c r="I4746" s="81"/>
      <c r="J4746" s="74"/>
      <c r="K4746" s="74"/>
      <c r="L4746" s="74"/>
      <c r="M4746" s="74"/>
      <c r="N4746" s="74"/>
    </row>
    <row r="4747" spans="2:14" x14ac:dyDescent="0.25">
      <c r="B4747" s="225"/>
      <c r="C4747" s="74"/>
      <c r="D4747" s="74"/>
      <c r="E4747" s="74"/>
      <c r="F4747" s="74"/>
      <c r="G4747" s="75"/>
      <c r="H4747" s="74"/>
      <c r="I4747" s="81"/>
      <c r="J4747" s="74"/>
      <c r="K4747" s="74"/>
      <c r="L4747" s="74"/>
      <c r="M4747" s="74"/>
      <c r="N4747" s="74"/>
    </row>
    <row r="4748" spans="2:14" x14ac:dyDescent="0.25">
      <c r="B4748" s="225"/>
      <c r="C4748" s="74"/>
      <c r="D4748" s="74"/>
      <c r="E4748" s="74"/>
      <c r="F4748" s="74"/>
      <c r="G4748" s="75"/>
      <c r="H4748" s="74"/>
      <c r="I4748" s="81"/>
      <c r="J4748" s="74"/>
      <c r="K4748" s="74"/>
      <c r="L4748" s="74"/>
      <c r="M4748" s="74"/>
      <c r="N4748" s="74"/>
    </row>
    <row r="4749" spans="2:14" x14ac:dyDescent="0.25">
      <c r="B4749" s="225"/>
      <c r="C4749" s="74"/>
      <c r="D4749" s="74"/>
      <c r="E4749" s="74"/>
      <c r="F4749" s="74"/>
      <c r="G4749" s="75"/>
      <c r="H4749" s="74"/>
      <c r="I4749" s="81"/>
      <c r="J4749" s="74"/>
      <c r="K4749" s="74"/>
      <c r="L4749" s="74"/>
      <c r="M4749" s="74"/>
      <c r="N4749" s="74"/>
    </row>
    <row r="4750" spans="2:14" x14ac:dyDescent="0.25">
      <c r="B4750" s="225"/>
      <c r="C4750" s="74"/>
      <c r="D4750" s="74"/>
      <c r="E4750" s="74"/>
      <c r="F4750" s="74"/>
      <c r="G4750" s="75"/>
      <c r="H4750" s="74"/>
      <c r="I4750" s="81"/>
      <c r="J4750" s="74"/>
      <c r="K4750" s="74"/>
      <c r="L4750" s="74"/>
      <c r="M4750" s="74"/>
      <c r="N4750" s="74"/>
    </row>
    <row r="4751" spans="2:14" x14ac:dyDescent="0.25">
      <c r="B4751" s="225"/>
      <c r="C4751" s="74"/>
      <c r="D4751" s="74"/>
      <c r="E4751" s="74"/>
      <c r="F4751" s="74"/>
      <c r="G4751" s="75"/>
      <c r="H4751" s="74"/>
      <c r="I4751" s="81"/>
      <c r="J4751" s="74"/>
      <c r="K4751" s="74"/>
      <c r="L4751" s="74"/>
      <c r="M4751" s="74"/>
      <c r="N4751" s="74"/>
    </row>
    <row r="4752" spans="2:14" x14ac:dyDescent="0.25">
      <c r="B4752" s="225"/>
      <c r="C4752" s="74"/>
      <c r="D4752" s="74"/>
      <c r="E4752" s="74"/>
      <c r="F4752" s="74"/>
      <c r="G4752" s="75"/>
      <c r="H4752" s="74"/>
      <c r="I4752" s="81"/>
      <c r="J4752" s="74"/>
      <c r="K4752" s="74"/>
      <c r="L4752" s="74"/>
      <c r="M4752" s="74"/>
      <c r="N4752" s="74"/>
    </row>
    <row r="4753" spans="2:14" x14ac:dyDescent="0.25">
      <c r="B4753" s="225"/>
      <c r="C4753" s="74"/>
      <c r="D4753" s="74"/>
      <c r="E4753" s="74"/>
      <c r="F4753" s="74"/>
      <c r="G4753" s="75"/>
      <c r="H4753" s="74"/>
      <c r="I4753" s="81"/>
      <c r="J4753" s="74"/>
      <c r="K4753" s="74"/>
      <c r="L4753" s="74"/>
      <c r="M4753" s="74"/>
      <c r="N4753" s="74"/>
    </row>
    <row r="4754" spans="2:14" x14ac:dyDescent="0.25">
      <c r="B4754" s="225"/>
      <c r="C4754" s="74"/>
      <c r="D4754" s="74"/>
      <c r="E4754" s="74"/>
      <c r="F4754" s="74"/>
      <c r="G4754" s="75"/>
      <c r="H4754" s="74"/>
      <c r="I4754" s="81"/>
      <c r="J4754" s="74"/>
      <c r="K4754" s="74"/>
      <c r="L4754" s="74"/>
      <c r="M4754" s="74"/>
      <c r="N4754" s="74"/>
    </row>
    <row r="4755" spans="2:14" x14ac:dyDescent="0.25">
      <c r="B4755" s="225"/>
      <c r="C4755" s="74"/>
      <c r="D4755" s="74"/>
      <c r="E4755" s="74"/>
      <c r="F4755" s="74"/>
      <c r="G4755" s="75"/>
      <c r="H4755" s="74"/>
      <c r="I4755" s="81"/>
      <c r="J4755" s="74"/>
      <c r="K4755" s="74"/>
      <c r="L4755" s="74"/>
      <c r="M4755" s="74"/>
      <c r="N4755" s="74"/>
    </row>
    <row r="4756" spans="2:14" x14ac:dyDescent="0.25">
      <c r="B4756" s="225"/>
      <c r="C4756" s="74"/>
      <c r="D4756" s="74"/>
      <c r="E4756" s="74"/>
      <c r="F4756" s="74"/>
      <c r="G4756" s="75"/>
      <c r="H4756" s="74"/>
      <c r="I4756" s="81"/>
      <c r="J4756" s="74"/>
      <c r="K4756" s="74"/>
      <c r="L4756" s="74"/>
      <c r="M4756" s="74"/>
      <c r="N4756" s="74"/>
    </row>
    <row r="4757" spans="2:14" x14ac:dyDescent="0.25">
      <c r="B4757" s="225"/>
      <c r="C4757" s="74"/>
      <c r="D4757" s="74"/>
      <c r="E4757" s="74"/>
      <c r="F4757" s="74"/>
      <c r="G4757" s="75"/>
      <c r="H4757" s="74"/>
      <c r="I4757" s="81"/>
      <c r="J4757" s="74"/>
      <c r="K4757" s="74"/>
      <c r="L4757" s="74"/>
      <c r="M4757" s="74"/>
      <c r="N4757" s="74"/>
    </row>
    <row r="4758" spans="2:14" x14ac:dyDescent="0.25">
      <c r="B4758" s="225"/>
      <c r="C4758" s="74"/>
      <c r="D4758" s="74"/>
      <c r="E4758" s="74"/>
      <c r="F4758" s="74"/>
      <c r="G4758" s="75"/>
      <c r="H4758" s="74"/>
      <c r="I4758" s="81"/>
      <c r="J4758" s="74"/>
      <c r="K4758" s="74"/>
      <c r="L4758" s="74"/>
      <c r="M4758" s="74"/>
      <c r="N4758" s="74"/>
    </row>
    <row r="4759" spans="2:14" x14ac:dyDescent="0.25">
      <c r="B4759" s="225"/>
      <c r="C4759" s="74"/>
      <c r="D4759" s="74"/>
      <c r="E4759" s="74"/>
      <c r="F4759" s="74"/>
      <c r="G4759" s="75"/>
      <c r="H4759" s="74"/>
      <c r="I4759" s="81"/>
      <c r="J4759" s="74"/>
      <c r="K4759" s="74"/>
      <c r="L4759" s="74"/>
      <c r="M4759" s="74"/>
      <c r="N4759" s="74"/>
    </row>
    <row r="4760" spans="2:14" x14ac:dyDescent="0.25">
      <c r="B4760" s="225"/>
      <c r="C4760" s="74"/>
      <c r="D4760" s="74"/>
      <c r="E4760" s="74"/>
      <c r="F4760" s="74"/>
      <c r="G4760" s="75"/>
      <c r="H4760" s="74"/>
      <c r="I4760" s="81"/>
      <c r="J4760" s="74"/>
      <c r="K4760" s="74"/>
      <c r="L4760" s="74"/>
      <c r="M4760" s="74"/>
      <c r="N4760" s="74"/>
    </row>
    <row r="4761" spans="2:14" x14ac:dyDescent="0.25">
      <c r="B4761" s="225"/>
      <c r="C4761" s="74"/>
      <c r="D4761" s="74"/>
      <c r="E4761" s="74"/>
      <c r="F4761" s="74"/>
      <c r="G4761" s="75"/>
      <c r="H4761" s="74"/>
      <c r="I4761" s="81"/>
      <c r="J4761" s="74"/>
      <c r="K4761" s="74"/>
      <c r="L4761" s="74"/>
      <c r="M4761" s="74"/>
      <c r="N4761" s="74"/>
    </row>
    <row r="4762" spans="2:14" x14ac:dyDescent="0.25">
      <c r="B4762" s="225"/>
      <c r="C4762" s="74"/>
      <c r="D4762" s="74"/>
      <c r="E4762" s="74"/>
      <c r="F4762" s="74"/>
      <c r="G4762" s="75"/>
      <c r="H4762" s="74"/>
      <c r="I4762" s="81"/>
      <c r="J4762" s="74"/>
      <c r="K4762" s="74"/>
      <c r="L4762" s="74"/>
      <c r="M4762" s="74"/>
      <c r="N4762" s="74"/>
    </row>
    <row r="4763" spans="2:14" x14ac:dyDescent="0.25">
      <c r="B4763" s="225"/>
      <c r="C4763" s="74"/>
      <c r="D4763" s="74"/>
      <c r="E4763" s="74"/>
      <c r="F4763" s="74"/>
      <c r="G4763" s="75"/>
      <c r="H4763" s="74"/>
      <c r="I4763" s="81"/>
      <c r="J4763" s="74"/>
      <c r="K4763" s="74"/>
      <c r="L4763" s="74"/>
      <c r="M4763" s="74"/>
      <c r="N4763" s="74"/>
    </row>
    <row r="4764" spans="2:14" x14ac:dyDescent="0.25">
      <c r="B4764" s="225"/>
      <c r="C4764" s="74"/>
      <c r="D4764" s="74"/>
      <c r="E4764" s="74"/>
      <c r="F4764" s="74"/>
      <c r="G4764" s="75"/>
      <c r="H4764" s="74"/>
      <c r="I4764" s="81"/>
      <c r="J4764" s="74"/>
      <c r="K4764" s="74"/>
      <c r="L4764" s="74"/>
      <c r="M4764" s="74"/>
      <c r="N4764" s="74"/>
    </row>
    <row r="4765" spans="2:14" x14ac:dyDescent="0.25">
      <c r="B4765" s="225"/>
      <c r="C4765" s="74"/>
      <c r="D4765" s="74"/>
      <c r="E4765" s="74"/>
      <c r="F4765" s="74"/>
      <c r="G4765" s="75"/>
      <c r="H4765" s="74"/>
      <c r="I4765" s="81"/>
      <c r="J4765" s="74"/>
      <c r="K4765" s="74"/>
      <c r="L4765" s="74"/>
      <c r="M4765" s="74"/>
      <c r="N4765" s="74"/>
    </row>
    <row r="4766" spans="2:14" x14ac:dyDescent="0.25">
      <c r="B4766" s="225"/>
      <c r="C4766" s="74"/>
      <c r="D4766" s="74"/>
      <c r="E4766" s="74"/>
      <c r="F4766" s="74"/>
      <c r="G4766" s="75"/>
      <c r="H4766" s="74"/>
      <c r="I4766" s="81"/>
      <c r="J4766" s="74"/>
      <c r="K4766" s="74"/>
      <c r="L4766" s="74"/>
      <c r="M4766" s="74"/>
      <c r="N4766" s="74"/>
    </row>
    <row r="4767" spans="2:14" x14ac:dyDescent="0.25">
      <c r="B4767" s="225"/>
      <c r="C4767" s="74"/>
      <c r="D4767" s="74"/>
      <c r="E4767" s="74"/>
      <c r="F4767" s="74"/>
      <c r="G4767" s="75"/>
      <c r="H4767" s="74"/>
      <c r="I4767" s="81"/>
      <c r="J4767" s="74"/>
      <c r="K4767" s="74"/>
      <c r="L4767" s="74"/>
      <c r="M4767" s="74"/>
      <c r="N4767" s="74"/>
    </row>
    <row r="4768" spans="2:14" x14ac:dyDescent="0.25">
      <c r="B4768" s="225"/>
      <c r="C4768" s="74"/>
      <c r="D4768" s="74"/>
      <c r="E4768" s="74"/>
      <c r="F4768" s="74"/>
      <c r="G4768" s="75"/>
      <c r="H4768" s="74"/>
      <c r="I4768" s="81"/>
      <c r="J4768" s="74"/>
      <c r="K4768" s="74"/>
      <c r="L4768" s="74"/>
      <c r="M4768" s="74"/>
      <c r="N4768" s="74"/>
    </row>
    <row r="4769" spans="2:14" x14ac:dyDescent="0.25">
      <c r="B4769" s="225"/>
      <c r="C4769" s="74"/>
      <c r="D4769" s="74"/>
      <c r="E4769" s="74"/>
      <c r="F4769" s="74"/>
      <c r="G4769" s="75"/>
      <c r="H4769" s="74"/>
      <c r="I4769" s="81"/>
      <c r="J4769" s="74"/>
      <c r="K4769" s="74"/>
      <c r="L4769" s="74"/>
      <c r="M4769" s="74"/>
      <c r="N4769" s="74"/>
    </row>
    <row r="4770" spans="2:14" x14ac:dyDescent="0.25">
      <c r="B4770" s="225"/>
      <c r="C4770" s="74"/>
      <c r="D4770" s="74"/>
      <c r="E4770" s="74"/>
      <c r="F4770" s="74"/>
      <c r="G4770" s="75"/>
      <c r="H4770" s="74"/>
      <c r="I4770" s="81"/>
      <c r="J4770" s="74"/>
      <c r="K4770" s="74"/>
      <c r="L4770" s="74"/>
      <c r="M4770" s="74"/>
      <c r="N4770" s="74"/>
    </row>
    <row r="4771" spans="2:14" x14ac:dyDescent="0.25">
      <c r="B4771" s="225"/>
      <c r="C4771" s="74"/>
      <c r="D4771" s="74"/>
      <c r="E4771" s="74"/>
      <c r="F4771" s="74"/>
      <c r="G4771" s="75"/>
      <c r="H4771" s="74"/>
      <c r="I4771" s="81"/>
      <c r="J4771" s="74"/>
      <c r="K4771" s="74"/>
      <c r="L4771" s="74"/>
      <c r="M4771" s="74"/>
      <c r="N4771" s="74"/>
    </row>
    <row r="4772" spans="2:14" x14ac:dyDescent="0.25">
      <c r="B4772" s="225"/>
      <c r="C4772" s="74"/>
      <c r="D4772" s="74"/>
      <c r="E4772" s="74"/>
      <c r="F4772" s="74"/>
      <c r="G4772" s="75"/>
      <c r="H4772" s="74"/>
      <c r="I4772" s="81"/>
      <c r="J4772" s="74"/>
      <c r="K4772" s="74"/>
      <c r="L4772" s="74"/>
      <c r="M4772" s="74"/>
      <c r="N4772" s="74"/>
    </row>
    <row r="4773" spans="2:14" x14ac:dyDescent="0.25">
      <c r="B4773" s="225"/>
      <c r="C4773" s="74"/>
      <c r="D4773" s="74"/>
      <c r="E4773" s="74"/>
      <c r="F4773" s="74"/>
      <c r="G4773" s="75"/>
      <c r="H4773" s="74"/>
      <c r="I4773" s="81"/>
      <c r="J4773" s="74"/>
      <c r="K4773" s="74"/>
      <c r="L4773" s="74"/>
      <c r="M4773" s="74"/>
      <c r="N4773" s="74"/>
    </row>
    <row r="4774" spans="2:14" x14ac:dyDescent="0.25">
      <c r="B4774" s="225"/>
      <c r="C4774" s="74"/>
      <c r="D4774" s="74"/>
      <c r="E4774" s="74"/>
      <c r="F4774" s="74"/>
      <c r="G4774" s="75"/>
      <c r="H4774" s="74"/>
      <c r="I4774" s="81"/>
      <c r="J4774" s="74"/>
      <c r="K4774" s="74"/>
      <c r="L4774" s="74"/>
      <c r="M4774" s="74"/>
      <c r="N4774" s="74"/>
    </row>
    <row r="4775" spans="2:14" x14ac:dyDescent="0.25">
      <c r="B4775" s="225"/>
      <c r="C4775" s="74"/>
      <c r="D4775" s="74"/>
      <c r="E4775" s="74"/>
      <c r="F4775" s="74"/>
      <c r="G4775" s="75"/>
      <c r="H4775" s="74"/>
      <c r="I4775" s="81"/>
      <c r="J4775" s="74"/>
      <c r="K4775" s="74"/>
      <c r="L4775" s="74"/>
      <c r="M4775" s="74"/>
      <c r="N4775" s="74"/>
    </row>
    <row r="4776" spans="2:14" x14ac:dyDescent="0.25">
      <c r="B4776" s="225"/>
      <c r="C4776" s="74"/>
      <c r="D4776" s="74"/>
      <c r="E4776" s="74"/>
      <c r="F4776" s="74"/>
      <c r="G4776" s="75"/>
      <c r="H4776" s="74"/>
      <c r="I4776" s="81"/>
      <c r="J4776" s="74"/>
      <c r="K4776" s="74"/>
      <c r="L4776" s="74"/>
      <c r="M4776" s="74"/>
      <c r="N4776" s="74"/>
    </row>
    <row r="4777" spans="2:14" x14ac:dyDescent="0.25">
      <c r="B4777" s="225"/>
      <c r="C4777" s="74"/>
      <c r="D4777" s="74"/>
      <c r="E4777" s="74"/>
      <c r="F4777" s="74"/>
      <c r="G4777" s="75"/>
      <c r="H4777" s="74"/>
      <c r="I4777" s="81"/>
      <c r="J4777" s="74"/>
      <c r="K4777" s="74"/>
      <c r="L4777" s="74"/>
      <c r="M4777" s="74"/>
      <c r="N4777" s="74"/>
    </row>
    <row r="4778" spans="2:14" x14ac:dyDescent="0.25">
      <c r="B4778" s="225"/>
      <c r="C4778" s="74"/>
      <c r="D4778" s="74"/>
      <c r="E4778" s="74"/>
      <c r="F4778" s="74"/>
      <c r="G4778" s="75"/>
      <c r="H4778" s="74"/>
      <c r="I4778" s="81"/>
      <c r="J4778" s="74"/>
      <c r="K4778" s="74"/>
      <c r="L4778" s="74"/>
      <c r="M4778" s="74"/>
      <c r="N4778" s="74"/>
    </row>
    <row r="4779" spans="2:14" x14ac:dyDescent="0.25">
      <c r="B4779" s="225"/>
      <c r="C4779" s="74"/>
      <c r="D4779" s="74"/>
      <c r="E4779" s="74"/>
      <c r="F4779" s="74"/>
      <c r="G4779" s="75"/>
      <c r="H4779" s="74"/>
      <c r="I4779" s="81"/>
      <c r="J4779" s="74"/>
      <c r="K4779" s="74"/>
      <c r="L4779" s="74"/>
      <c r="M4779" s="74"/>
      <c r="N4779" s="74"/>
    </row>
    <row r="4780" spans="2:14" x14ac:dyDescent="0.25">
      <c r="B4780" s="225"/>
      <c r="C4780" s="74"/>
      <c r="D4780" s="74"/>
      <c r="E4780" s="74"/>
      <c r="F4780" s="74"/>
      <c r="G4780" s="75"/>
      <c r="H4780" s="74"/>
      <c r="I4780" s="81"/>
      <c r="J4780" s="74"/>
      <c r="K4780" s="74"/>
      <c r="L4780" s="74"/>
      <c r="M4780" s="74"/>
      <c r="N4780" s="74"/>
    </row>
    <row r="4781" spans="2:14" x14ac:dyDescent="0.25">
      <c r="B4781" s="225"/>
      <c r="C4781" s="74"/>
      <c r="D4781" s="74"/>
      <c r="E4781" s="74"/>
      <c r="F4781" s="74"/>
      <c r="G4781" s="75"/>
      <c r="H4781" s="74"/>
      <c r="I4781" s="81"/>
      <c r="J4781" s="74"/>
      <c r="K4781" s="74"/>
      <c r="L4781" s="74"/>
      <c r="M4781" s="74"/>
      <c r="N4781" s="74"/>
    </row>
    <row r="4782" spans="2:14" x14ac:dyDescent="0.25">
      <c r="B4782" s="225"/>
      <c r="C4782" s="74"/>
      <c r="D4782" s="74"/>
      <c r="E4782" s="74"/>
      <c r="F4782" s="74"/>
      <c r="G4782" s="75"/>
      <c r="H4782" s="74"/>
      <c r="I4782" s="81"/>
      <c r="J4782" s="74"/>
      <c r="K4782" s="74"/>
      <c r="L4782" s="74"/>
      <c r="M4782" s="74"/>
      <c r="N4782" s="74"/>
    </row>
    <row r="4783" spans="2:14" x14ac:dyDescent="0.25">
      <c r="B4783" s="225"/>
      <c r="C4783" s="74"/>
      <c r="D4783" s="74"/>
      <c r="E4783" s="74"/>
      <c r="F4783" s="74"/>
      <c r="G4783" s="75"/>
      <c r="H4783" s="74"/>
      <c r="I4783" s="81"/>
      <c r="J4783" s="74"/>
      <c r="K4783" s="74"/>
      <c r="L4783" s="74"/>
      <c r="M4783" s="74"/>
      <c r="N4783" s="74"/>
    </row>
    <row r="4784" spans="2:14" x14ac:dyDescent="0.25">
      <c r="B4784" s="225"/>
      <c r="C4784" s="74"/>
      <c r="D4784" s="74"/>
      <c r="E4784" s="74"/>
      <c r="F4784" s="74"/>
      <c r="G4784" s="75"/>
      <c r="H4784" s="74"/>
      <c r="I4784" s="81"/>
      <c r="J4784" s="74"/>
      <c r="K4784" s="74"/>
      <c r="L4784" s="74"/>
      <c r="M4784" s="74"/>
      <c r="N4784" s="74"/>
    </row>
    <row r="4785" spans="2:14" x14ac:dyDescent="0.25">
      <c r="B4785" s="225"/>
      <c r="C4785" s="74"/>
      <c r="D4785" s="74"/>
      <c r="E4785" s="74"/>
      <c r="F4785" s="74"/>
      <c r="G4785" s="75"/>
      <c r="H4785" s="74"/>
      <c r="I4785" s="81"/>
      <c r="J4785" s="74"/>
      <c r="K4785" s="74"/>
      <c r="L4785" s="74"/>
      <c r="M4785" s="74"/>
      <c r="N4785" s="74"/>
    </row>
    <row r="4786" spans="2:14" x14ac:dyDescent="0.25">
      <c r="B4786" s="225"/>
      <c r="C4786" s="74"/>
      <c r="D4786" s="74"/>
      <c r="E4786" s="74"/>
      <c r="F4786" s="74"/>
      <c r="G4786" s="75"/>
      <c r="H4786" s="74"/>
      <c r="I4786" s="81"/>
      <c r="J4786" s="74"/>
      <c r="K4786" s="74"/>
      <c r="L4786" s="74"/>
      <c r="M4786" s="74"/>
      <c r="N4786" s="74"/>
    </row>
    <row r="4787" spans="2:14" x14ac:dyDescent="0.25">
      <c r="B4787" s="225"/>
      <c r="C4787" s="74"/>
      <c r="D4787" s="74"/>
      <c r="E4787" s="74"/>
      <c r="F4787" s="74"/>
      <c r="G4787" s="75"/>
      <c r="H4787" s="74"/>
      <c r="I4787" s="81"/>
      <c r="J4787" s="74"/>
      <c r="K4787" s="74"/>
      <c r="L4787" s="74"/>
      <c r="M4787" s="74"/>
      <c r="N4787" s="74"/>
    </row>
    <row r="4788" spans="2:14" x14ac:dyDescent="0.25">
      <c r="B4788" s="225"/>
      <c r="C4788" s="74"/>
      <c r="D4788" s="74"/>
      <c r="E4788" s="74"/>
      <c r="F4788" s="74"/>
      <c r="G4788" s="75"/>
      <c r="H4788" s="74"/>
      <c r="I4788" s="81"/>
      <c r="J4788" s="74"/>
      <c r="K4788" s="74"/>
      <c r="L4788" s="74"/>
      <c r="M4788" s="74"/>
      <c r="N4788" s="74"/>
    </row>
    <row r="4789" spans="2:14" x14ac:dyDescent="0.25">
      <c r="B4789" s="225"/>
      <c r="C4789" s="74"/>
      <c r="D4789" s="74"/>
      <c r="E4789" s="74"/>
      <c r="F4789" s="74"/>
      <c r="G4789" s="75"/>
      <c r="H4789" s="74"/>
      <c r="I4789" s="81"/>
      <c r="J4789" s="74"/>
      <c r="K4789" s="74"/>
      <c r="L4789" s="74"/>
      <c r="M4789" s="74"/>
      <c r="N4789" s="74"/>
    </row>
    <row r="4790" spans="2:14" x14ac:dyDescent="0.25">
      <c r="B4790" s="225"/>
      <c r="C4790" s="74"/>
      <c r="D4790" s="74"/>
      <c r="E4790" s="74"/>
      <c r="F4790" s="74"/>
      <c r="G4790" s="75"/>
      <c r="H4790" s="74"/>
      <c r="I4790" s="81"/>
      <c r="J4790" s="74"/>
      <c r="K4790" s="74"/>
      <c r="L4790" s="74"/>
      <c r="M4790" s="74"/>
      <c r="N4790" s="74"/>
    </row>
    <row r="4791" spans="2:14" x14ac:dyDescent="0.25">
      <c r="B4791" s="225"/>
      <c r="C4791" s="74"/>
      <c r="D4791" s="74"/>
      <c r="E4791" s="74"/>
      <c r="F4791" s="74"/>
      <c r="G4791" s="75"/>
      <c r="H4791" s="74"/>
      <c r="I4791" s="81"/>
      <c r="J4791" s="74"/>
      <c r="K4791" s="74"/>
      <c r="L4791" s="74"/>
      <c r="M4791" s="74"/>
      <c r="N4791" s="74"/>
    </row>
    <row r="4792" spans="2:14" x14ac:dyDescent="0.25">
      <c r="B4792" s="225"/>
      <c r="C4792" s="74"/>
      <c r="D4792" s="74"/>
      <c r="E4792" s="74"/>
      <c r="F4792" s="74"/>
      <c r="G4792" s="75"/>
      <c r="H4792" s="74"/>
      <c r="I4792" s="81"/>
      <c r="J4792" s="74"/>
      <c r="K4792" s="74"/>
      <c r="L4792" s="74"/>
      <c r="M4792" s="74"/>
      <c r="N4792" s="74"/>
    </row>
    <row r="4793" spans="2:14" x14ac:dyDescent="0.25">
      <c r="B4793" s="225"/>
      <c r="C4793" s="74"/>
      <c r="D4793" s="74"/>
      <c r="E4793" s="74"/>
      <c r="F4793" s="74"/>
      <c r="G4793" s="75"/>
      <c r="H4793" s="74"/>
      <c r="I4793" s="81"/>
      <c r="J4793" s="74"/>
      <c r="K4793" s="74"/>
      <c r="L4793" s="74"/>
      <c r="M4793" s="74"/>
      <c r="N4793" s="74"/>
    </row>
    <row r="4794" spans="2:14" x14ac:dyDescent="0.25">
      <c r="B4794" s="225"/>
      <c r="C4794" s="74"/>
      <c r="D4794" s="74"/>
      <c r="E4794" s="74"/>
      <c r="F4794" s="74"/>
      <c r="G4794" s="75"/>
      <c r="H4794" s="74"/>
      <c r="I4794" s="81"/>
      <c r="J4794" s="74"/>
      <c r="K4794" s="74"/>
      <c r="L4794" s="74"/>
      <c r="M4794" s="74"/>
      <c r="N4794" s="74"/>
    </row>
    <row r="4795" spans="2:14" x14ac:dyDescent="0.25">
      <c r="B4795" s="225"/>
      <c r="C4795" s="74"/>
      <c r="D4795" s="74"/>
      <c r="E4795" s="74"/>
      <c r="F4795" s="74"/>
      <c r="G4795" s="75"/>
      <c r="H4795" s="74"/>
      <c r="I4795" s="81"/>
      <c r="J4795" s="74"/>
      <c r="K4795" s="74"/>
      <c r="L4795" s="74"/>
      <c r="M4795" s="74"/>
      <c r="N4795" s="74"/>
    </row>
    <row r="4796" spans="2:14" x14ac:dyDescent="0.25">
      <c r="B4796" s="225"/>
      <c r="C4796" s="74"/>
      <c r="D4796" s="74"/>
      <c r="E4796" s="74"/>
      <c r="F4796" s="74"/>
      <c r="G4796" s="75"/>
      <c r="H4796" s="74"/>
      <c r="I4796" s="81"/>
      <c r="J4796" s="74"/>
      <c r="K4796" s="74"/>
      <c r="L4796" s="74"/>
      <c r="M4796" s="74"/>
      <c r="N4796" s="74"/>
    </row>
    <row r="4797" spans="2:14" x14ac:dyDescent="0.25">
      <c r="B4797" s="225"/>
      <c r="C4797" s="74"/>
      <c r="D4797" s="74"/>
      <c r="E4797" s="74"/>
      <c r="F4797" s="74"/>
      <c r="G4797" s="75"/>
      <c r="H4797" s="74"/>
      <c r="I4797" s="81"/>
      <c r="J4797" s="74"/>
      <c r="K4797" s="74"/>
      <c r="L4797" s="74"/>
      <c r="M4797" s="74"/>
      <c r="N4797" s="74"/>
    </row>
    <row r="4798" spans="2:14" x14ac:dyDescent="0.25">
      <c r="B4798" s="225"/>
      <c r="C4798" s="74"/>
      <c r="D4798" s="74"/>
      <c r="E4798" s="74"/>
      <c r="F4798" s="74"/>
      <c r="G4798" s="75"/>
      <c r="H4798" s="74"/>
      <c r="I4798" s="81"/>
      <c r="J4798" s="74"/>
      <c r="K4798" s="74"/>
      <c r="L4798" s="74"/>
      <c r="M4798" s="74"/>
      <c r="N4798" s="74"/>
    </row>
    <row r="4799" spans="2:14" x14ac:dyDescent="0.25">
      <c r="B4799" s="225"/>
      <c r="C4799" s="74"/>
      <c r="D4799" s="74"/>
      <c r="E4799" s="74"/>
      <c r="F4799" s="74"/>
      <c r="G4799" s="75"/>
      <c r="H4799" s="74"/>
      <c r="I4799" s="81"/>
      <c r="J4799" s="74"/>
      <c r="K4799" s="74"/>
      <c r="L4799" s="74"/>
      <c r="M4799" s="74"/>
      <c r="N4799" s="74"/>
    </row>
    <row r="4800" spans="2:14" x14ac:dyDescent="0.25">
      <c r="B4800" s="225"/>
      <c r="C4800" s="74"/>
      <c r="D4800" s="74"/>
      <c r="E4800" s="74"/>
      <c r="F4800" s="74"/>
      <c r="G4800" s="75"/>
      <c r="H4800" s="74"/>
      <c r="I4800" s="81"/>
      <c r="J4800" s="74"/>
      <c r="K4800" s="74"/>
      <c r="L4800" s="74"/>
      <c r="M4800" s="74"/>
      <c r="N4800" s="74"/>
    </row>
    <row r="4801" spans="2:14" x14ac:dyDescent="0.25">
      <c r="B4801" s="225"/>
      <c r="C4801" s="74"/>
      <c r="D4801" s="74"/>
      <c r="E4801" s="74"/>
      <c r="F4801" s="74"/>
      <c r="G4801" s="75"/>
      <c r="H4801" s="74"/>
      <c r="I4801" s="81"/>
      <c r="J4801" s="74"/>
      <c r="K4801" s="74"/>
      <c r="L4801" s="74"/>
      <c r="M4801" s="74"/>
      <c r="N4801" s="74"/>
    </row>
    <row r="4802" spans="2:14" x14ac:dyDescent="0.25">
      <c r="B4802" s="225"/>
      <c r="C4802" s="74"/>
      <c r="D4802" s="74"/>
      <c r="E4802" s="74"/>
      <c r="F4802" s="74"/>
      <c r="G4802" s="75"/>
      <c r="H4802" s="74"/>
      <c r="I4802" s="81"/>
      <c r="J4802" s="74"/>
      <c r="K4802" s="74"/>
      <c r="L4802" s="74"/>
      <c r="M4802" s="74"/>
      <c r="N4802" s="74"/>
    </row>
    <row r="4803" spans="2:14" x14ac:dyDescent="0.25">
      <c r="B4803" s="225"/>
      <c r="C4803" s="74"/>
      <c r="D4803" s="74"/>
      <c r="E4803" s="74"/>
      <c r="F4803" s="74"/>
      <c r="G4803" s="75"/>
      <c r="H4803" s="74"/>
      <c r="I4803" s="81"/>
      <c r="J4803" s="74"/>
      <c r="K4803" s="74"/>
      <c r="L4803" s="74"/>
      <c r="M4803" s="74"/>
      <c r="N4803" s="74"/>
    </row>
    <row r="4804" spans="2:14" x14ac:dyDescent="0.25">
      <c r="B4804" s="225"/>
      <c r="C4804" s="74"/>
      <c r="D4804" s="74"/>
      <c r="E4804" s="74"/>
      <c r="F4804" s="74"/>
      <c r="G4804" s="75"/>
      <c r="H4804" s="74"/>
      <c r="I4804" s="81"/>
      <c r="J4804" s="74"/>
      <c r="K4804" s="74"/>
      <c r="L4804" s="74"/>
      <c r="M4804" s="74"/>
      <c r="N4804" s="74"/>
    </row>
    <row r="4805" spans="2:14" x14ac:dyDescent="0.25">
      <c r="B4805" s="225"/>
      <c r="C4805" s="74"/>
      <c r="D4805" s="74"/>
      <c r="E4805" s="74"/>
      <c r="F4805" s="74"/>
      <c r="G4805" s="75"/>
      <c r="H4805" s="74"/>
      <c r="I4805" s="81"/>
      <c r="J4805" s="74"/>
      <c r="K4805" s="74"/>
      <c r="L4805" s="74"/>
      <c r="M4805" s="74"/>
      <c r="N4805" s="74"/>
    </row>
    <row r="4806" spans="2:14" x14ac:dyDescent="0.25">
      <c r="B4806" s="225"/>
      <c r="C4806" s="74"/>
      <c r="D4806" s="74"/>
      <c r="E4806" s="74"/>
      <c r="F4806" s="74"/>
      <c r="G4806" s="75"/>
      <c r="H4806" s="74"/>
      <c r="I4806" s="81"/>
      <c r="J4806" s="74"/>
      <c r="K4806" s="74"/>
      <c r="L4806" s="74"/>
      <c r="M4806" s="74"/>
      <c r="N4806" s="74"/>
    </row>
    <row r="4807" spans="2:14" x14ac:dyDescent="0.25">
      <c r="B4807" s="225"/>
      <c r="C4807" s="74"/>
      <c r="D4807" s="74"/>
      <c r="E4807" s="74"/>
      <c r="F4807" s="74"/>
      <c r="G4807" s="75"/>
      <c r="H4807" s="74"/>
      <c r="I4807" s="81"/>
      <c r="J4807" s="74"/>
      <c r="K4807" s="74"/>
      <c r="L4807" s="74"/>
      <c r="M4807" s="74"/>
      <c r="N4807" s="74"/>
    </row>
    <row r="4808" spans="2:14" x14ac:dyDescent="0.25">
      <c r="B4808" s="225"/>
      <c r="C4808" s="74"/>
      <c r="D4808" s="74"/>
      <c r="E4808" s="74"/>
      <c r="F4808" s="74"/>
      <c r="G4808" s="75"/>
      <c r="H4808" s="74"/>
      <c r="I4808" s="81"/>
      <c r="J4808" s="74"/>
      <c r="K4808" s="74"/>
      <c r="L4808" s="74"/>
      <c r="M4808" s="74"/>
      <c r="N4808" s="74"/>
    </row>
    <row r="4809" spans="2:14" x14ac:dyDescent="0.25">
      <c r="B4809" s="225"/>
      <c r="C4809" s="74"/>
      <c r="D4809" s="74"/>
      <c r="E4809" s="74"/>
      <c r="F4809" s="74"/>
      <c r="G4809" s="75"/>
      <c r="H4809" s="74"/>
      <c r="I4809" s="81"/>
      <c r="J4809" s="74"/>
      <c r="K4809" s="74"/>
      <c r="L4809" s="74"/>
      <c r="M4809" s="74"/>
      <c r="N4809" s="74"/>
    </row>
    <row r="4810" spans="2:14" x14ac:dyDescent="0.25">
      <c r="B4810" s="225"/>
      <c r="C4810" s="74"/>
      <c r="D4810" s="74"/>
      <c r="E4810" s="74"/>
      <c r="F4810" s="74"/>
      <c r="G4810" s="75"/>
      <c r="H4810" s="74"/>
      <c r="I4810" s="81"/>
      <c r="J4810" s="74"/>
      <c r="K4810" s="74"/>
      <c r="L4810" s="74"/>
      <c r="M4810" s="74"/>
      <c r="N4810" s="74"/>
    </row>
    <row r="4811" spans="2:14" x14ac:dyDescent="0.25">
      <c r="B4811" s="225"/>
      <c r="C4811" s="74"/>
      <c r="D4811" s="74"/>
      <c r="E4811" s="74"/>
      <c r="F4811" s="74"/>
      <c r="G4811" s="75"/>
      <c r="H4811" s="74"/>
      <c r="I4811" s="81"/>
      <c r="J4811" s="74"/>
      <c r="K4811" s="74"/>
      <c r="L4811" s="74"/>
      <c r="M4811" s="74"/>
      <c r="N4811" s="74"/>
    </row>
    <row r="4812" spans="2:14" x14ac:dyDescent="0.25">
      <c r="B4812" s="225"/>
      <c r="C4812" s="74"/>
      <c r="D4812" s="74"/>
      <c r="E4812" s="74"/>
      <c r="F4812" s="74"/>
      <c r="G4812" s="75"/>
      <c r="H4812" s="74"/>
      <c r="I4812" s="81"/>
      <c r="J4812" s="74"/>
      <c r="K4812" s="74"/>
      <c r="L4812" s="74"/>
      <c r="M4812" s="74"/>
      <c r="N4812" s="74"/>
    </row>
    <row r="4813" spans="2:14" x14ac:dyDescent="0.25">
      <c r="B4813" s="225"/>
      <c r="C4813" s="74"/>
      <c r="D4813" s="74"/>
      <c r="E4813" s="74"/>
      <c r="F4813" s="74"/>
      <c r="G4813" s="75"/>
      <c r="H4813" s="74"/>
      <c r="I4813" s="81"/>
      <c r="J4813" s="74"/>
      <c r="K4813" s="74"/>
      <c r="L4813" s="74"/>
      <c r="M4813" s="74"/>
      <c r="N4813" s="74"/>
    </row>
    <row r="4814" spans="2:14" x14ac:dyDescent="0.25">
      <c r="B4814" s="225"/>
      <c r="C4814" s="74"/>
      <c r="D4814" s="74"/>
      <c r="E4814" s="74"/>
      <c r="F4814" s="74"/>
      <c r="G4814" s="75"/>
      <c r="H4814" s="74"/>
      <c r="I4814" s="81"/>
      <c r="J4814" s="74"/>
      <c r="K4814" s="74"/>
      <c r="L4814" s="74"/>
      <c r="M4814" s="74"/>
      <c r="N4814" s="74"/>
    </row>
    <row r="4815" spans="2:14" x14ac:dyDescent="0.25">
      <c r="B4815" s="225"/>
      <c r="C4815" s="74"/>
      <c r="D4815" s="74"/>
      <c r="E4815" s="74"/>
      <c r="F4815" s="74"/>
      <c r="G4815" s="75"/>
      <c r="H4815" s="74"/>
      <c r="I4815" s="81"/>
      <c r="J4815" s="74"/>
      <c r="K4815" s="74"/>
      <c r="L4815" s="74"/>
      <c r="M4815" s="74"/>
      <c r="N4815" s="74"/>
    </row>
    <row r="4816" spans="2:14" x14ac:dyDescent="0.25">
      <c r="B4816" s="225"/>
      <c r="C4816" s="74"/>
      <c r="D4816" s="74"/>
      <c r="E4816" s="74"/>
      <c r="F4816" s="74"/>
      <c r="G4816" s="75"/>
      <c r="H4816" s="74"/>
      <c r="I4816" s="81"/>
      <c r="J4816" s="74"/>
      <c r="K4816" s="74"/>
      <c r="L4816" s="74"/>
      <c r="M4816" s="74"/>
      <c r="N4816" s="74"/>
    </row>
    <row r="4817" spans="2:14" x14ac:dyDescent="0.25">
      <c r="B4817" s="225"/>
      <c r="C4817" s="74"/>
      <c r="D4817" s="74"/>
      <c r="E4817" s="74"/>
      <c r="F4817" s="74"/>
      <c r="G4817" s="75"/>
      <c r="H4817" s="74"/>
      <c r="I4817" s="81"/>
      <c r="J4817" s="74"/>
      <c r="K4817" s="74"/>
      <c r="L4817" s="74"/>
      <c r="M4817" s="74"/>
      <c r="N4817" s="74"/>
    </row>
    <row r="4818" spans="2:14" x14ac:dyDescent="0.25">
      <c r="B4818" s="225"/>
      <c r="C4818" s="74"/>
      <c r="D4818" s="74"/>
      <c r="E4818" s="74"/>
      <c r="F4818" s="74"/>
      <c r="G4818" s="75"/>
      <c r="H4818" s="74"/>
      <c r="I4818" s="81"/>
      <c r="J4818" s="74"/>
      <c r="K4818" s="74"/>
      <c r="L4818" s="74"/>
      <c r="M4818" s="74"/>
      <c r="N4818" s="74"/>
    </row>
    <row r="4819" spans="2:14" x14ac:dyDescent="0.25">
      <c r="B4819" s="225"/>
      <c r="C4819" s="74"/>
      <c r="D4819" s="74"/>
      <c r="E4819" s="74"/>
      <c r="F4819" s="74"/>
      <c r="G4819" s="75"/>
      <c r="H4819" s="74"/>
      <c r="I4819" s="81"/>
      <c r="J4819" s="74"/>
      <c r="K4819" s="74"/>
      <c r="L4819" s="74"/>
      <c r="M4819" s="74"/>
      <c r="N4819" s="74"/>
    </row>
    <row r="4820" spans="2:14" x14ac:dyDescent="0.25">
      <c r="B4820" s="225"/>
      <c r="C4820" s="74"/>
      <c r="D4820" s="74"/>
      <c r="E4820" s="74"/>
      <c r="F4820" s="74"/>
      <c r="G4820" s="75"/>
      <c r="H4820" s="74"/>
      <c r="I4820" s="81"/>
      <c r="J4820" s="74"/>
      <c r="K4820" s="74"/>
      <c r="L4820" s="74"/>
      <c r="M4820" s="74"/>
      <c r="N4820" s="74"/>
    </row>
    <row r="4821" spans="2:14" x14ac:dyDescent="0.25">
      <c r="B4821" s="225"/>
      <c r="C4821" s="74"/>
      <c r="D4821" s="74"/>
      <c r="E4821" s="74"/>
      <c r="F4821" s="74"/>
      <c r="G4821" s="75"/>
      <c r="H4821" s="74"/>
      <c r="I4821" s="81"/>
      <c r="J4821" s="74"/>
      <c r="K4821" s="74"/>
      <c r="L4821" s="74"/>
      <c r="M4821" s="74"/>
      <c r="N4821" s="74"/>
    </row>
    <row r="4822" spans="2:14" x14ac:dyDescent="0.25">
      <c r="B4822" s="225"/>
      <c r="C4822" s="74"/>
      <c r="D4822" s="74"/>
      <c r="E4822" s="74"/>
      <c r="F4822" s="74"/>
      <c r="G4822" s="75"/>
      <c r="H4822" s="74"/>
      <c r="I4822" s="81"/>
      <c r="J4822" s="74"/>
      <c r="K4822" s="74"/>
      <c r="L4822" s="74"/>
      <c r="M4822" s="74"/>
      <c r="N4822" s="74"/>
    </row>
    <row r="4823" spans="2:14" x14ac:dyDescent="0.25">
      <c r="B4823" s="225"/>
      <c r="C4823" s="74"/>
      <c r="D4823" s="74"/>
      <c r="E4823" s="74"/>
      <c r="F4823" s="74"/>
      <c r="G4823" s="75"/>
      <c r="H4823" s="74"/>
      <c r="I4823" s="81"/>
      <c r="J4823" s="74"/>
      <c r="K4823" s="74"/>
      <c r="L4823" s="74"/>
      <c r="M4823" s="74"/>
      <c r="N4823" s="74"/>
    </row>
    <row r="4824" spans="2:14" x14ac:dyDescent="0.25">
      <c r="B4824" s="225"/>
      <c r="C4824" s="74"/>
      <c r="D4824" s="74"/>
      <c r="E4824" s="74"/>
      <c r="F4824" s="74"/>
      <c r="G4824" s="75"/>
      <c r="H4824" s="74"/>
      <c r="I4824" s="81"/>
      <c r="J4824" s="74"/>
      <c r="K4824" s="74"/>
      <c r="L4824" s="74"/>
      <c r="M4824" s="74"/>
      <c r="N4824" s="74"/>
    </row>
    <row r="4825" spans="2:14" x14ac:dyDescent="0.25">
      <c r="B4825" s="225"/>
      <c r="C4825" s="74"/>
      <c r="D4825" s="74"/>
      <c r="E4825" s="74"/>
      <c r="F4825" s="74"/>
      <c r="G4825" s="75"/>
      <c r="H4825" s="74"/>
      <c r="I4825" s="81"/>
      <c r="J4825" s="74"/>
      <c r="K4825" s="74"/>
      <c r="L4825" s="74"/>
      <c r="M4825" s="74"/>
      <c r="N4825" s="74"/>
    </row>
    <row r="4826" spans="2:14" x14ac:dyDescent="0.25">
      <c r="B4826" s="225"/>
      <c r="C4826" s="74"/>
      <c r="D4826" s="74"/>
      <c r="E4826" s="74"/>
      <c r="F4826" s="74"/>
      <c r="G4826" s="75"/>
      <c r="H4826" s="74"/>
      <c r="I4826" s="81"/>
      <c r="J4826" s="74"/>
      <c r="K4826" s="74"/>
      <c r="L4826" s="74"/>
      <c r="M4826" s="74"/>
      <c r="N4826" s="74"/>
    </row>
    <row r="4827" spans="2:14" x14ac:dyDescent="0.25">
      <c r="B4827" s="225"/>
      <c r="C4827" s="74"/>
      <c r="D4827" s="74"/>
      <c r="E4827" s="74"/>
      <c r="F4827" s="74"/>
      <c r="G4827" s="75"/>
      <c r="H4827" s="74"/>
      <c r="I4827" s="81"/>
      <c r="J4827" s="74"/>
      <c r="K4827" s="74"/>
      <c r="L4827" s="74"/>
      <c r="M4827" s="74"/>
      <c r="N4827" s="74"/>
    </row>
    <row r="4828" spans="2:14" x14ac:dyDescent="0.25">
      <c r="B4828" s="225"/>
      <c r="C4828" s="74"/>
      <c r="D4828" s="74"/>
      <c r="E4828" s="74"/>
      <c r="F4828" s="74"/>
      <c r="G4828" s="75"/>
      <c r="H4828" s="74"/>
      <c r="I4828" s="81"/>
      <c r="J4828" s="74"/>
      <c r="K4828" s="74"/>
      <c r="L4828" s="74"/>
      <c r="M4828" s="74"/>
      <c r="N4828" s="74"/>
    </row>
    <row r="4829" spans="2:14" x14ac:dyDescent="0.25">
      <c r="B4829" s="225"/>
      <c r="C4829" s="74"/>
      <c r="D4829" s="74"/>
      <c r="E4829" s="74"/>
      <c r="F4829" s="74"/>
      <c r="G4829" s="75"/>
      <c r="H4829" s="74"/>
      <c r="I4829" s="81"/>
      <c r="J4829" s="74"/>
      <c r="K4829" s="74"/>
      <c r="L4829" s="74"/>
      <c r="M4829" s="74"/>
      <c r="N4829" s="74"/>
    </row>
    <row r="4830" spans="2:14" x14ac:dyDescent="0.25">
      <c r="B4830" s="225"/>
      <c r="C4830" s="74"/>
      <c r="D4830" s="74"/>
      <c r="E4830" s="74"/>
      <c r="F4830" s="74"/>
      <c r="G4830" s="75"/>
      <c r="H4830" s="74"/>
      <c r="I4830" s="81"/>
      <c r="J4830" s="74"/>
      <c r="K4830" s="74"/>
      <c r="L4830" s="74"/>
      <c r="M4830" s="74"/>
      <c r="N4830" s="74"/>
    </row>
    <row r="4831" spans="2:14" x14ac:dyDescent="0.25">
      <c r="B4831" s="225"/>
      <c r="C4831" s="74"/>
      <c r="D4831" s="74"/>
      <c r="E4831" s="74"/>
      <c r="F4831" s="74"/>
      <c r="G4831" s="75"/>
      <c r="H4831" s="74"/>
      <c r="I4831" s="81"/>
      <c r="J4831" s="74"/>
      <c r="K4831" s="74"/>
      <c r="L4831" s="74"/>
      <c r="M4831" s="74"/>
      <c r="N4831" s="74"/>
    </row>
    <row r="4832" spans="2:14" x14ac:dyDescent="0.25">
      <c r="B4832" s="225"/>
      <c r="C4832" s="74"/>
      <c r="D4832" s="74"/>
      <c r="E4832" s="74"/>
      <c r="F4832" s="74"/>
      <c r="G4832" s="75"/>
      <c r="H4832" s="74"/>
      <c r="I4832" s="81"/>
      <c r="J4832" s="74"/>
      <c r="K4832" s="74"/>
      <c r="L4832" s="74"/>
      <c r="M4832" s="74"/>
      <c r="N4832" s="74"/>
    </row>
    <row r="4833" spans="2:14" x14ac:dyDescent="0.25">
      <c r="B4833" s="225"/>
      <c r="C4833" s="74"/>
      <c r="D4833" s="74"/>
      <c r="E4833" s="74"/>
      <c r="F4833" s="74"/>
      <c r="G4833" s="75"/>
      <c r="H4833" s="74"/>
      <c r="I4833" s="81"/>
      <c r="J4833" s="74"/>
      <c r="K4833" s="74"/>
      <c r="L4833" s="74"/>
      <c r="M4833" s="74"/>
      <c r="N4833" s="74"/>
    </row>
    <row r="4834" spans="2:14" x14ac:dyDescent="0.25">
      <c r="B4834" s="225"/>
      <c r="C4834" s="74"/>
      <c r="D4834" s="74"/>
      <c r="E4834" s="74"/>
      <c r="F4834" s="74"/>
      <c r="G4834" s="75"/>
      <c r="H4834" s="74"/>
      <c r="I4834" s="81"/>
      <c r="J4834" s="74"/>
      <c r="K4834" s="74"/>
      <c r="L4834" s="74"/>
      <c r="M4834" s="74"/>
      <c r="N4834" s="74"/>
    </row>
    <row r="4835" spans="2:14" x14ac:dyDescent="0.25">
      <c r="B4835" s="225"/>
      <c r="C4835" s="74"/>
      <c r="D4835" s="74"/>
      <c r="E4835" s="74"/>
      <c r="F4835" s="74"/>
      <c r="G4835" s="75"/>
      <c r="H4835" s="74"/>
      <c r="I4835" s="81"/>
      <c r="J4835" s="74"/>
      <c r="K4835" s="74"/>
      <c r="L4835" s="74"/>
      <c r="M4835" s="74"/>
      <c r="N4835" s="74"/>
    </row>
    <row r="4836" spans="2:14" x14ac:dyDescent="0.25">
      <c r="B4836" s="225"/>
      <c r="C4836" s="74"/>
      <c r="D4836" s="74"/>
      <c r="E4836" s="74"/>
      <c r="F4836" s="74"/>
      <c r="G4836" s="75"/>
      <c r="H4836" s="74"/>
      <c r="I4836" s="81"/>
      <c r="J4836" s="74"/>
      <c r="K4836" s="74"/>
      <c r="L4836" s="74"/>
      <c r="M4836" s="74"/>
      <c r="N4836" s="74"/>
    </row>
    <row r="4837" spans="2:14" x14ac:dyDescent="0.25">
      <c r="B4837" s="225"/>
      <c r="C4837" s="74"/>
      <c r="D4837" s="74"/>
      <c r="E4837" s="74"/>
      <c r="F4837" s="74"/>
      <c r="G4837" s="75"/>
      <c r="H4837" s="74"/>
      <c r="I4837" s="81"/>
      <c r="J4837" s="74"/>
      <c r="K4837" s="74"/>
      <c r="L4837" s="74"/>
      <c r="M4837" s="74"/>
      <c r="N4837" s="74"/>
    </row>
    <row r="4838" spans="2:14" x14ac:dyDescent="0.25">
      <c r="B4838" s="225"/>
      <c r="C4838" s="74"/>
      <c r="D4838" s="74"/>
      <c r="E4838" s="74"/>
      <c r="F4838" s="74"/>
      <c r="G4838" s="75"/>
      <c r="H4838" s="74"/>
      <c r="I4838" s="81"/>
      <c r="J4838" s="74"/>
      <c r="K4838" s="74"/>
      <c r="L4838" s="74"/>
      <c r="M4838" s="74"/>
      <c r="N4838" s="74"/>
    </row>
    <row r="4839" spans="2:14" x14ac:dyDescent="0.25">
      <c r="B4839" s="225"/>
      <c r="C4839" s="74"/>
      <c r="D4839" s="74"/>
      <c r="E4839" s="74"/>
      <c r="F4839" s="74"/>
      <c r="G4839" s="75"/>
      <c r="H4839" s="74"/>
      <c r="I4839" s="81"/>
      <c r="J4839" s="74"/>
      <c r="K4839" s="74"/>
      <c r="L4839" s="74"/>
      <c r="M4839" s="74"/>
      <c r="N4839" s="74"/>
    </row>
    <row r="4840" spans="2:14" x14ac:dyDescent="0.25">
      <c r="B4840" s="225"/>
      <c r="C4840" s="74"/>
      <c r="D4840" s="74"/>
      <c r="E4840" s="74"/>
      <c r="F4840" s="74"/>
      <c r="G4840" s="75"/>
      <c r="H4840" s="74"/>
      <c r="I4840" s="81"/>
      <c r="J4840" s="74"/>
      <c r="K4840" s="74"/>
      <c r="L4840" s="74"/>
      <c r="M4840" s="74"/>
      <c r="N4840" s="74"/>
    </row>
    <row r="4841" spans="2:14" x14ac:dyDescent="0.25">
      <c r="B4841" s="225"/>
      <c r="C4841" s="74"/>
      <c r="D4841" s="74"/>
      <c r="E4841" s="74"/>
      <c r="F4841" s="74"/>
      <c r="G4841" s="75"/>
      <c r="H4841" s="74"/>
      <c r="I4841" s="81"/>
      <c r="J4841" s="74"/>
      <c r="K4841" s="74"/>
      <c r="L4841" s="74"/>
      <c r="M4841" s="74"/>
      <c r="N4841" s="74"/>
    </row>
    <row r="4842" spans="2:14" x14ac:dyDescent="0.25">
      <c r="B4842" s="225"/>
      <c r="C4842" s="74"/>
      <c r="D4842" s="74"/>
      <c r="E4842" s="74"/>
      <c r="F4842" s="74"/>
      <c r="G4842" s="75"/>
      <c r="H4842" s="74"/>
      <c r="I4842" s="81"/>
      <c r="J4842" s="74"/>
      <c r="K4842" s="74"/>
      <c r="L4842" s="74"/>
      <c r="M4842" s="74"/>
      <c r="N4842" s="74"/>
    </row>
    <row r="4843" spans="2:14" x14ac:dyDescent="0.25">
      <c r="B4843" s="225"/>
      <c r="C4843" s="74"/>
      <c r="D4843" s="74"/>
      <c r="E4843" s="74"/>
      <c r="F4843" s="74"/>
      <c r="G4843" s="75"/>
      <c r="H4843" s="74"/>
      <c r="I4843" s="81"/>
      <c r="J4843" s="74"/>
      <c r="K4843" s="74"/>
      <c r="L4843" s="74"/>
      <c r="M4843" s="74"/>
      <c r="N4843" s="74"/>
    </row>
    <row r="4844" spans="2:14" x14ac:dyDescent="0.25">
      <c r="B4844" s="225"/>
      <c r="C4844" s="74"/>
      <c r="D4844" s="74"/>
      <c r="E4844" s="74"/>
      <c r="F4844" s="74"/>
      <c r="G4844" s="75"/>
      <c r="H4844" s="74"/>
      <c r="I4844" s="81"/>
      <c r="J4844" s="74"/>
      <c r="K4844" s="74"/>
      <c r="L4844" s="74"/>
      <c r="M4844" s="74"/>
      <c r="N4844" s="74"/>
    </row>
    <row r="4845" spans="2:14" x14ac:dyDescent="0.25">
      <c r="B4845" s="225"/>
      <c r="C4845" s="74"/>
      <c r="D4845" s="74"/>
      <c r="E4845" s="74"/>
      <c r="F4845" s="74"/>
      <c r="G4845" s="75"/>
      <c r="H4845" s="74"/>
      <c r="I4845" s="81"/>
      <c r="J4845" s="74"/>
      <c r="K4845" s="74"/>
      <c r="L4845" s="74"/>
      <c r="M4845" s="74"/>
      <c r="N4845" s="74"/>
    </row>
    <row r="4846" spans="2:14" x14ac:dyDescent="0.25">
      <c r="B4846" s="225"/>
      <c r="C4846" s="74"/>
      <c r="D4846" s="74"/>
      <c r="E4846" s="74"/>
      <c r="F4846" s="74"/>
      <c r="G4846" s="75"/>
      <c r="H4846" s="74"/>
      <c r="I4846" s="81"/>
      <c r="J4846" s="74"/>
      <c r="K4846" s="74"/>
      <c r="L4846" s="74"/>
      <c r="M4846" s="74"/>
      <c r="N4846" s="74"/>
    </row>
    <row r="4847" spans="2:14" x14ac:dyDescent="0.25">
      <c r="B4847" s="225"/>
      <c r="C4847" s="74"/>
      <c r="D4847" s="74"/>
      <c r="E4847" s="74"/>
      <c r="F4847" s="74"/>
      <c r="G4847" s="75"/>
      <c r="H4847" s="74"/>
      <c r="I4847" s="81"/>
      <c r="J4847" s="74"/>
      <c r="K4847" s="74"/>
      <c r="L4847" s="74"/>
      <c r="M4847" s="74"/>
      <c r="N4847" s="74"/>
    </row>
    <row r="4848" spans="2:14" x14ac:dyDescent="0.25">
      <c r="B4848" s="225"/>
      <c r="C4848" s="74"/>
      <c r="D4848" s="74"/>
      <c r="E4848" s="74"/>
      <c r="F4848" s="74"/>
      <c r="G4848" s="75"/>
      <c r="H4848" s="74"/>
      <c r="I4848" s="81"/>
      <c r="J4848" s="74"/>
      <c r="K4848" s="74"/>
      <c r="L4848" s="74"/>
      <c r="M4848" s="74"/>
      <c r="N4848" s="74"/>
    </row>
    <row r="4849" spans="2:14" x14ac:dyDescent="0.25">
      <c r="B4849" s="225"/>
      <c r="C4849" s="74"/>
      <c r="D4849" s="74"/>
      <c r="E4849" s="74"/>
      <c r="F4849" s="74"/>
      <c r="G4849" s="75"/>
      <c r="H4849" s="74"/>
      <c r="I4849" s="81"/>
      <c r="J4849" s="74"/>
      <c r="K4849" s="74"/>
      <c r="L4849" s="74"/>
      <c r="M4849" s="74"/>
      <c r="N4849" s="74"/>
    </row>
    <row r="4850" spans="2:14" x14ac:dyDescent="0.25">
      <c r="B4850" s="225"/>
      <c r="C4850" s="74"/>
      <c r="D4850" s="74"/>
      <c r="E4850" s="74"/>
      <c r="F4850" s="74"/>
      <c r="G4850" s="75"/>
      <c r="H4850" s="74"/>
      <c r="I4850" s="81"/>
      <c r="J4850" s="74"/>
      <c r="K4850" s="74"/>
      <c r="L4850" s="74"/>
      <c r="M4850" s="74"/>
      <c r="N4850" s="74"/>
    </row>
    <row r="4851" spans="2:14" x14ac:dyDescent="0.25">
      <c r="B4851" s="225"/>
      <c r="C4851" s="74"/>
      <c r="D4851" s="74"/>
      <c r="E4851" s="74"/>
      <c r="F4851" s="74"/>
      <c r="G4851" s="75"/>
      <c r="H4851" s="74"/>
      <c r="I4851" s="81"/>
      <c r="J4851" s="74"/>
      <c r="K4851" s="74"/>
      <c r="L4851" s="74"/>
      <c r="M4851" s="74"/>
      <c r="N4851" s="74"/>
    </row>
    <row r="4852" spans="2:14" x14ac:dyDescent="0.25">
      <c r="B4852" s="225"/>
      <c r="C4852" s="74"/>
      <c r="D4852" s="74"/>
      <c r="E4852" s="74"/>
      <c r="F4852" s="74"/>
      <c r="G4852" s="75"/>
      <c r="H4852" s="74"/>
      <c r="I4852" s="81"/>
      <c r="J4852" s="74"/>
      <c r="K4852" s="74"/>
      <c r="L4852" s="74"/>
      <c r="M4852" s="74"/>
      <c r="N4852" s="74"/>
    </row>
    <row r="4853" spans="2:14" x14ac:dyDescent="0.25">
      <c r="B4853" s="225"/>
      <c r="C4853" s="74"/>
      <c r="D4853" s="74"/>
      <c r="E4853" s="74"/>
      <c r="F4853" s="74"/>
      <c r="G4853" s="75"/>
      <c r="H4853" s="74"/>
      <c r="I4853" s="81"/>
      <c r="J4853" s="74"/>
      <c r="K4853" s="74"/>
      <c r="L4853" s="74"/>
      <c r="M4853" s="74"/>
      <c r="N4853" s="74"/>
    </row>
    <row r="4854" spans="2:14" x14ac:dyDescent="0.25">
      <c r="B4854" s="225"/>
      <c r="C4854" s="74"/>
      <c r="D4854" s="74"/>
      <c r="E4854" s="74"/>
      <c r="F4854" s="74"/>
      <c r="G4854" s="75"/>
      <c r="H4854" s="74"/>
      <c r="I4854" s="81"/>
      <c r="J4854" s="74"/>
      <c r="K4854" s="74"/>
      <c r="L4854" s="74"/>
      <c r="M4854" s="74"/>
      <c r="N4854" s="74"/>
    </row>
    <row r="4855" spans="2:14" x14ac:dyDescent="0.25">
      <c r="B4855" s="225"/>
      <c r="C4855" s="74"/>
      <c r="D4855" s="74"/>
      <c r="E4855" s="74"/>
      <c r="F4855" s="74"/>
      <c r="G4855" s="75"/>
      <c r="H4855" s="74"/>
      <c r="I4855" s="81"/>
      <c r="J4855" s="74"/>
      <c r="K4855" s="74"/>
      <c r="L4855" s="74"/>
      <c r="M4855" s="74"/>
      <c r="N4855" s="74"/>
    </row>
    <row r="4856" spans="2:14" x14ac:dyDescent="0.25">
      <c r="B4856" s="225"/>
      <c r="C4856" s="74"/>
      <c r="D4856" s="74"/>
      <c r="E4856" s="74"/>
      <c r="F4856" s="74"/>
      <c r="G4856" s="75"/>
      <c r="H4856" s="74"/>
      <c r="I4856" s="81"/>
      <c r="J4856" s="74"/>
      <c r="K4856" s="74"/>
      <c r="L4856" s="74"/>
      <c r="M4856" s="74"/>
      <c r="N4856" s="74"/>
    </row>
    <row r="4857" spans="2:14" x14ac:dyDescent="0.25">
      <c r="B4857" s="225"/>
      <c r="C4857" s="74"/>
      <c r="D4857" s="74"/>
      <c r="E4857" s="74"/>
      <c r="F4857" s="74"/>
      <c r="G4857" s="75"/>
      <c r="H4857" s="74"/>
      <c r="I4857" s="81"/>
      <c r="J4857" s="74"/>
      <c r="K4857" s="74"/>
      <c r="L4857" s="74"/>
      <c r="M4857" s="74"/>
      <c r="N4857" s="74"/>
    </row>
    <row r="4858" spans="2:14" x14ac:dyDescent="0.25">
      <c r="B4858" s="225"/>
      <c r="C4858" s="74"/>
      <c r="D4858" s="74"/>
      <c r="E4858" s="74"/>
      <c r="F4858" s="74"/>
      <c r="G4858" s="75"/>
      <c r="H4858" s="74"/>
      <c r="I4858" s="81"/>
      <c r="J4858" s="74"/>
      <c r="K4858" s="74"/>
      <c r="L4858" s="74"/>
      <c r="M4858" s="74"/>
      <c r="N4858" s="74"/>
    </row>
    <row r="4859" spans="2:14" x14ac:dyDescent="0.25">
      <c r="B4859" s="225"/>
      <c r="C4859" s="74"/>
      <c r="D4859" s="74"/>
      <c r="E4859" s="74"/>
      <c r="F4859" s="74"/>
      <c r="G4859" s="75"/>
      <c r="H4859" s="74"/>
      <c r="I4859" s="81"/>
      <c r="J4859" s="74"/>
      <c r="K4859" s="74"/>
      <c r="L4859" s="74"/>
      <c r="M4859" s="74"/>
      <c r="N4859" s="74"/>
    </row>
    <row r="4860" spans="2:14" x14ac:dyDescent="0.25">
      <c r="B4860" s="225"/>
      <c r="C4860" s="74"/>
      <c r="D4860" s="74"/>
      <c r="E4860" s="74"/>
      <c r="F4860" s="74"/>
      <c r="G4860" s="75"/>
      <c r="H4860" s="74"/>
      <c r="I4860" s="81"/>
      <c r="J4860" s="74"/>
      <c r="K4860" s="74"/>
      <c r="L4860" s="74"/>
      <c r="M4860" s="74"/>
      <c r="N4860" s="74"/>
    </row>
    <row r="4861" spans="2:14" x14ac:dyDescent="0.25">
      <c r="B4861" s="225"/>
      <c r="C4861" s="74"/>
      <c r="D4861" s="74"/>
      <c r="E4861" s="74"/>
      <c r="F4861" s="74"/>
      <c r="G4861" s="75"/>
      <c r="H4861" s="74"/>
      <c r="I4861" s="81"/>
      <c r="J4861" s="74"/>
      <c r="K4861" s="74"/>
      <c r="L4861" s="74"/>
      <c r="M4861" s="74"/>
      <c r="N4861" s="74"/>
    </row>
    <row r="4862" spans="2:14" x14ac:dyDescent="0.25">
      <c r="B4862" s="225"/>
      <c r="C4862" s="74"/>
      <c r="D4862" s="74"/>
      <c r="E4862" s="74"/>
      <c r="F4862" s="74"/>
      <c r="G4862" s="75"/>
      <c r="H4862" s="74"/>
      <c r="I4862" s="81"/>
      <c r="J4862" s="74"/>
      <c r="K4862" s="74"/>
      <c r="L4862" s="74"/>
      <c r="M4862" s="74"/>
      <c r="N4862" s="74"/>
    </row>
    <row r="4863" spans="2:14" x14ac:dyDescent="0.25">
      <c r="B4863" s="225"/>
      <c r="C4863" s="74"/>
      <c r="D4863" s="74"/>
      <c r="E4863" s="74"/>
      <c r="F4863" s="74"/>
      <c r="G4863" s="75"/>
      <c r="H4863" s="74"/>
      <c r="I4863" s="81"/>
      <c r="J4863" s="74"/>
      <c r="K4863" s="74"/>
      <c r="L4863" s="74"/>
      <c r="M4863" s="74"/>
      <c r="N4863" s="74"/>
    </row>
    <row r="4864" spans="2:14" x14ac:dyDescent="0.25">
      <c r="B4864" s="225"/>
      <c r="C4864" s="74"/>
      <c r="D4864" s="74"/>
      <c r="E4864" s="74"/>
      <c r="F4864" s="74"/>
      <c r="G4864" s="75"/>
      <c r="H4864" s="74"/>
      <c r="I4864" s="81"/>
      <c r="J4864" s="74"/>
      <c r="K4864" s="74"/>
      <c r="L4864" s="74"/>
      <c r="M4864" s="74"/>
      <c r="N4864" s="74"/>
    </row>
    <row r="4865" spans="2:14" x14ac:dyDescent="0.25">
      <c r="B4865" s="225"/>
      <c r="C4865" s="74"/>
      <c r="D4865" s="74"/>
      <c r="E4865" s="74"/>
      <c r="F4865" s="74"/>
      <c r="G4865" s="75"/>
      <c r="H4865" s="74"/>
      <c r="I4865" s="81"/>
      <c r="J4865" s="74"/>
      <c r="K4865" s="74"/>
      <c r="L4865" s="74"/>
      <c r="M4865" s="74"/>
      <c r="N4865" s="74"/>
    </row>
    <row r="4866" spans="2:14" x14ac:dyDescent="0.25">
      <c r="B4866" s="225"/>
      <c r="C4866" s="74"/>
      <c r="D4866" s="74"/>
      <c r="E4866" s="74"/>
      <c r="F4866" s="74"/>
      <c r="G4866" s="75"/>
      <c r="H4866" s="74"/>
      <c r="I4866" s="81"/>
      <c r="J4866" s="74"/>
      <c r="K4866" s="74"/>
      <c r="L4866" s="74"/>
      <c r="M4866" s="74"/>
      <c r="N4866" s="74"/>
    </row>
    <row r="4867" spans="2:14" x14ac:dyDescent="0.25">
      <c r="B4867" s="225"/>
      <c r="C4867" s="74"/>
      <c r="D4867" s="74"/>
      <c r="E4867" s="74"/>
      <c r="F4867" s="74"/>
      <c r="G4867" s="75"/>
      <c r="H4867" s="74"/>
      <c r="I4867" s="81"/>
      <c r="J4867" s="74"/>
      <c r="K4867" s="74"/>
      <c r="L4867" s="74"/>
      <c r="M4867" s="74"/>
      <c r="N4867" s="74"/>
    </row>
    <row r="4868" spans="2:14" x14ac:dyDescent="0.25">
      <c r="B4868" s="225"/>
      <c r="C4868" s="74"/>
      <c r="D4868" s="74"/>
      <c r="E4868" s="74"/>
      <c r="F4868" s="74"/>
      <c r="G4868" s="75"/>
      <c r="H4868" s="74"/>
      <c r="I4868" s="81"/>
      <c r="J4868" s="74"/>
      <c r="K4868" s="74"/>
      <c r="L4868" s="74"/>
      <c r="M4868" s="74"/>
      <c r="N4868" s="74"/>
    </row>
    <row r="4869" spans="2:14" x14ac:dyDescent="0.25">
      <c r="B4869" s="225"/>
      <c r="C4869" s="74"/>
      <c r="D4869" s="74"/>
      <c r="E4869" s="74"/>
      <c r="F4869" s="74"/>
      <c r="G4869" s="75"/>
      <c r="H4869" s="74"/>
      <c r="I4869" s="81"/>
      <c r="J4869" s="74"/>
      <c r="K4869" s="74"/>
      <c r="L4869" s="74"/>
      <c r="M4869" s="74"/>
      <c r="N4869" s="74"/>
    </row>
    <row r="4870" spans="2:14" x14ac:dyDescent="0.25">
      <c r="B4870" s="225"/>
      <c r="C4870" s="74"/>
      <c r="D4870" s="74"/>
      <c r="E4870" s="74"/>
      <c r="F4870" s="74"/>
      <c r="G4870" s="75"/>
      <c r="H4870" s="74"/>
      <c r="I4870" s="81"/>
      <c r="J4870" s="74"/>
      <c r="K4870" s="74"/>
      <c r="L4870" s="74"/>
      <c r="M4870" s="74"/>
      <c r="N4870" s="74"/>
    </row>
    <row r="4871" spans="2:14" x14ac:dyDescent="0.25">
      <c r="B4871" s="225"/>
      <c r="C4871" s="74"/>
      <c r="D4871" s="74"/>
      <c r="E4871" s="74"/>
      <c r="F4871" s="74"/>
      <c r="G4871" s="75"/>
      <c r="H4871" s="74"/>
      <c r="I4871" s="81"/>
      <c r="J4871" s="74"/>
      <c r="K4871" s="74"/>
      <c r="L4871" s="74"/>
      <c r="M4871" s="74"/>
      <c r="N4871" s="74"/>
    </row>
    <row r="4872" spans="2:14" x14ac:dyDescent="0.25">
      <c r="B4872" s="225"/>
      <c r="C4872" s="74"/>
      <c r="D4872" s="74"/>
      <c r="E4872" s="74"/>
      <c r="F4872" s="74"/>
      <c r="G4872" s="75"/>
      <c r="H4872" s="74"/>
      <c r="I4872" s="81"/>
      <c r="J4872" s="74"/>
      <c r="K4872" s="74"/>
      <c r="L4872" s="74"/>
      <c r="M4872" s="74"/>
      <c r="N4872" s="74"/>
    </row>
    <row r="4873" spans="2:14" x14ac:dyDescent="0.25">
      <c r="B4873" s="225"/>
      <c r="C4873" s="74"/>
      <c r="D4873" s="74"/>
      <c r="E4873" s="74"/>
      <c r="F4873" s="74"/>
      <c r="G4873" s="75"/>
      <c r="H4873" s="74"/>
      <c r="I4873" s="81"/>
      <c r="J4873" s="74"/>
      <c r="K4873" s="74"/>
      <c r="L4873" s="74"/>
      <c r="M4873" s="74"/>
      <c r="N4873" s="74"/>
    </row>
    <row r="4874" spans="2:14" x14ac:dyDescent="0.25">
      <c r="B4874" s="225"/>
      <c r="C4874" s="74"/>
      <c r="D4874" s="74"/>
      <c r="E4874" s="74"/>
      <c r="F4874" s="74"/>
      <c r="G4874" s="75"/>
      <c r="H4874" s="74"/>
      <c r="I4874" s="81"/>
      <c r="J4874" s="74"/>
      <c r="K4874" s="74"/>
      <c r="L4874" s="74"/>
      <c r="M4874" s="74"/>
      <c r="N4874" s="74"/>
    </row>
    <row r="4875" spans="2:14" x14ac:dyDescent="0.25">
      <c r="B4875" s="225"/>
      <c r="C4875" s="74"/>
      <c r="D4875" s="74"/>
      <c r="E4875" s="74"/>
      <c r="F4875" s="74"/>
      <c r="G4875" s="75"/>
      <c r="H4875" s="74"/>
      <c r="I4875" s="81"/>
      <c r="J4875" s="74"/>
      <c r="K4875" s="74"/>
      <c r="L4875" s="74"/>
      <c r="M4875" s="74"/>
      <c r="N4875" s="74"/>
    </row>
    <row r="4876" spans="2:14" x14ac:dyDescent="0.25">
      <c r="B4876" s="225"/>
      <c r="C4876" s="74"/>
      <c r="D4876" s="74"/>
      <c r="E4876" s="74"/>
      <c r="F4876" s="74"/>
      <c r="G4876" s="75"/>
      <c r="H4876" s="74"/>
      <c r="I4876" s="81"/>
      <c r="J4876" s="74"/>
      <c r="K4876" s="74"/>
      <c r="L4876" s="74"/>
      <c r="M4876" s="74"/>
      <c r="N4876" s="74"/>
    </row>
    <row r="4877" spans="2:14" x14ac:dyDescent="0.25">
      <c r="B4877" s="225"/>
      <c r="C4877" s="74"/>
      <c r="D4877" s="74"/>
      <c r="E4877" s="74"/>
      <c r="F4877" s="74"/>
      <c r="G4877" s="75"/>
      <c r="H4877" s="74"/>
      <c r="I4877" s="81"/>
      <c r="J4877" s="74"/>
      <c r="K4877" s="74"/>
      <c r="L4877" s="74"/>
      <c r="M4877" s="74"/>
      <c r="N4877" s="74"/>
    </row>
    <row r="4878" spans="2:14" x14ac:dyDescent="0.25">
      <c r="B4878" s="225"/>
      <c r="C4878" s="74"/>
      <c r="D4878" s="74"/>
      <c r="E4878" s="74"/>
      <c r="F4878" s="74"/>
      <c r="G4878" s="75"/>
      <c r="H4878" s="74"/>
      <c r="I4878" s="81"/>
      <c r="J4878" s="74"/>
      <c r="K4878" s="74"/>
      <c r="L4878" s="74"/>
      <c r="M4878" s="74"/>
      <c r="N4878" s="74"/>
    </row>
    <row r="4879" spans="2:14" x14ac:dyDescent="0.25">
      <c r="B4879" s="225"/>
      <c r="C4879" s="74"/>
      <c r="D4879" s="74"/>
      <c r="E4879" s="74"/>
      <c r="F4879" s="74"/>
      <c r="G4879" s="75"/>
      <c r="H4879" s="74"/>
      <c r="I4879" s="81"/>
      <c r="J4879" s="74"/>
      <c r="K4879" s="74"/>
      <c r="L4879" s="74"/>
      <c r="M4879" s="74"/>
      <c r="N4879" s="74"/>
    </row>
    <row r="4880" spans="2:14" x14ac:dyDescent="0.25">
      <c r="B4880" s="225"/>
      <c r="C4880" s="74"/>
      <c r="D4880" s="74"/>
      <c r="E4880" s="74"/>
      <c r="F4880" s="74"/>
      <c r="G4880" s="75"/>
      <c r="H4880" s="74"/>
      <c r="I4880" s="81"/>
      <c r="J4880" s="74"/>
      <c r="K4880" s="74"/>
      <c r="L4880" s="74"/>
      <c r="M4880" s="74"/>
      <c r="N4880" s="74"/>
    </row>
    <row r="4881" spans="2:14" x14ac:dyDescent="0.25">
      <c r="B4881" s="225"/>
      <c r="C4881" s="74"/>
      <c r="D4881" s="74"/>
      <c r="E4881" s="74"/>
      <c r="F4881" s="74"/>
      <c r="G4881" s="75"/>
      <c r="H4881" s="74"/>
      <c r="I4881" s="81"/>
      <c r="J4881" s="74"/>
      <c r="K4881" s="74"/>
      <c r="L4881" s="74"/>
      <c r="M4881" s="74"/>
      <c r="N4881" s="74"/>
    </row>
    <row r="4882" spans="2:14" x14ac:dyDescent="0.25">
      <c r="B4882" s="225"/>
      <c r="C4882" s="74"/>
      <c r="D4882" s="74"/>
      <c r="E4882" s="74"/>
      <c r="F4882" s="74"/>
      <c r="G4882" s="75"/>
      <c r="H4882" s="74"/>
      <c r="I4882" s="81"/>
      <c r="J4882" s="74"/>
      <c r="K4882" s="74"/>
      <c r="L4882" s="74"/>
      <c r="M4882" s="74"/>
      <c r="N4882" s="74"/>
    </row>
    <row r="4883" spans="2:14" x14ac:dyDescent="0.25">
      <c r="B4883" s="225"/>
      <c r="C4883" s="74"/>
      <c r="D4883" s="74"/>
      <c r="E4883" s="74"/>
      <c r="F4883" s="74"/>
      <c r="G4883" s="75"/>
      <c r="H4883" s="74"/>
      <c r="I4883" s="81"/>
      <c r="J4883" s="74"/>
      <c r="K4883" s="74"/>
      <c r="L4883" s="74"/>
      <c r="M4883" s="74"/>
      <c r="N4883" s="74"/>
    </row>
    <row r="4884" spans="2:14" x14ac:dyDescent="0.25">
      <c r="B4884" s="225"/>
      <c r="C4884" s="74"/>
      <c r="D4884" s="74"/>
      <c r="E4884" s="74"/>
      <c r="F4884" s="74"/>
      <c r="G4884" s="75"/>
      <c r="H4884" s="74"/>
      <c r="I4884" s="81"/>
      <c r="J4884" s="74"/>
      <c r="K4884" s="74"/>
      <c r="L4884" s="74"/>
      <c r="M4884" s="74"/>
      <c r="N4884" s="74"/>
    </row>
    <row r="4885" spans="2:14" x14ac:dyDescent="0.25">
      <c r="B4885" s="225"/>
      <c r="C4885" s="74"/>
      <c r="D4885" s="74"/>
      <c r="E4885" s="74"/>
      <c r="F4885" s="74"/>
      <c r="G4885" s="75"/>
      <c r="H4885" s="74"/>
      <c r="I4885" s="81"/>
      <c r="J4885" s="74"/>
      <c r="K4885" s="74"/>
      <c r="L4885" s="74"/>
      <c r="M4885" s="74"/>
      <c r="N4885" s="74"/>
    </row>
    <row r="4886" spans="2:14" x14ac:dyDescent="0.25">
      <c r="B4886" s="225"/>
      <c r="C4886" s="74"/>
      <c r="D4886" s="74"/>
      <c r="E4886" s="74"/>
      <c r="F4886" s="74"/>
      <c r="G4886" s="75"/>
      <c r="H4886" s="74"/>
      <c r="I4886" s="81"/>
      <c r="J4886" s="74"/>
      <c r="K4886" s="74"/>
      <c r="L4886" s="74"/>
      <c r="M4886" s="74"/>
      <c r="N4886" s="74"/>
    </row>
    <row r="4887" spans="2:14" x14ac:dyDescent="0.25">
      <c r="B4887" s="225"/>
      <c r="C4887" s="74"/>
      <c r="D4887" s="74"/>
      <c r="E4887" s="74"/>
      <c r="F4887" s="74"/>
      <c r="G4887" s="75"/>
      <c r="H4887" s="74"/>
      <c r="I4887" s="81"/>
      <c r="J4887" s="74"/>
      <c r="K4887" s="74"/>
      <c r="L4887" s="74"/>
      <c r="M4887" s="74"/>
      <c r="N4887" s="74"/>
    </row>
    <row r="4888" spans="2:14" x14ac:dyDescent="0.25">
      <c r="B4888" s="225"/>
      <c r="C4888" s="74"/>
      <c r="D4888" s="74"/>
      <c r="E4888" s="74"/>
      <c r="F4888" s="74"/>
      <c r="G4888" s="75"/>
      <c r="H4888" s="74"/>
      <c r="I4888" s="81"/>
      <c r="J4888" s="74"/>
      <c r="K4888" s="74"/>
      <c r="L4888" s="74"/>
      <c r="M4888" s="74"/>
      <c r="N4888" s="74"/>
    </row>
    <row r="4889" spans="2:14" x14ac:dyDescent="0.25">
      <c r="B4889" s="225"/>
      <c r="C4889" s="74"/>
      <c r="D4889" s="74"/>
      <c r="E4889" s="74"/>
      <c r="F4889" s="74"/>
      <c r="G4889" s="75"/>
      <c r="H4889" s="74"/>
      <c r="I4889" s="81"/>
      <c r="J4889" s="74"/>
      <c r="K4889" s="74"/>
      <c r="L4889" s="74"/>
      <c r="M4889" s="74"/>
      <c r="N4889" s="74"/>
    </row>
    <row r="4890" spans="2:14" x14ac:dyDescent="0.25">
      <c r="B4890" s="225"/>
      <c r="C4890" s="74"/>
      <c r="D4890" s="74"/>
      <c r="E4890" s="74"/>
      <c r="F4890" s="74"/>
      <c r="G4890" s="75"/>
      <c r="H4890" s="74"/>
      <c r="I4890" s="81"/>
      <c r="J4890" s="74"/>
      <c r="K4890" s="74"/>
      <c r="L4890" s="74"/>
      <c r="M4890" s="74"/>
      <c r="N4890" s="74"/>
    </row>
    <row r="4891" spans="2:14" x14ac:dyDescent="0.25">
      <c r="B4891" s="225"/>
      <c r="C4891" s="74"/>
      <c r="D4891" s="74"/>
      <c r="E4891" s="74"/>
      <c r="F4891" s="74"/>
      <c r="G4891" s="75"/>
      <c r="H4891" s="74"/>
      <c r="I4891" s="81"/>
      <c r="J4891" s="74"/>
      <c r="K4891" s="74"/>
      <c r="L4891" s="74"/>
      <c r="M4891" s="74"/>
      <c r="N4891" s="74"/>
    </row>
    <row r="4892" spans="2:14" x14ac:dyDescent="0.25">
      <c r="B4892" s="225"/>
      <c r="C4892" s="74"/>
      <c r="D4892" s="74"/>
      <c r="E4892" s="74"/>
      <c r="F4892" s="74"/>
      <c r="G4892" s="75"/>
      <c r="H4892" s="74"/>
      <c r="I4892" s="81"/>
      <c r="J4892" s="74"/>
      <c r="K4892" s="74"/>
      <c r="L4892" s="74"/>
      <c r="M4892" s="74"/>
      <c r="N4892" s="74"/>
    </row>
    <row r="4893" spans="2:14" x14ac:dyDescent="0.25">
      <c r="B4893" s="225"/>
      <c r="C4893" s="74"/>
      <c r="D4893" s="74"/>
      <c r="E4893" s="74"/>
      <c r="F4893" s="74"/>
      <c r="G4893" s="75"/>
      <c r="H4893" s="74"/>
      <c r="I4893" s="81"/>
      <c r="J4893" s="74"/>
      <c r="K4893" s="74"/>
      <c r="L4893" s="74"/>
      <c r="M4893" s="74"/>
      <c r="N4893" s="74"/>
    </row>
    <row r="4894" spans="2:14" x14ac:dyDescent="0.25">
      <c r="B4894" s="225"/>
      <c r="C4894" s="74"/>
      <c r="D4894" s="74"/>
      <c r="E4894" s="74"/>
      <c r="F4894" s="74"/>
      <c r="G4894" s="75"/>
      <c r="H4894" s="74"/>
      <c r="I4894" s="81"/>
      <c r="J4894" s="74"/>
      <c r="K4894" s="74"/>
      <c r="L4894" s="74"/>
      <c r="M4894" s="74"/>
      <c r="N4894" s="74"/>
    </row>
    <row r="4895" spans="2:14" x14ac:dyDescent="0.25">
      <c r="B4895" s="225"/>
      <c r="C4895" s="74"/>
      <c r="D4895" s="74"/>
      <c r="E4895" s="74"/>
      <c r="F4895" s="74"/>
      <c r="G4895" s="75"/>
      <c r="H4895" s="74"/>
      <c r="I4895" s="81"/>
      <c r="J4895" s="74"/>
      <c r="K4895" s="74"/>
      <c r="L4895" s="74"/>
      <c r="M4895" s="74"/>
      <c r="N4895" s="74"/>
    </row>
    <row r="4896" spans="2:14" x14ac:dyDescent="0.25">
      <c r="B4896" s="225"/>
      <c r="C4896" s="74"/>
      <c r="D4896" s="74"/>
      <c r="E4896" s="74"/>
      <c r="F4896" s="74"/>
      <c r="G4896" s="75"/>
      <c r="H4896" s="74"/>
      <c r="I4896" s="81"/>
      <c r="J4896" s="74"/>
      <c r="K4896" s="74"/>
      <c r="L4896" s="74"/>
      <c r="M4896" s="74"/>
      <c r="N4896" s="74"/>
    </row>
    <row r="4897" spans="2:14" x14ac:dyDescent="0.25">
      <c r="B4897" s="225"/>
      <c r="C4897" s="74"/>
      <c r="D4897" s="74"/>
      <c r="E4897" s="74"/>
      <c r="F4897" s="74"/>
      <c r="G4897" s="75"/>
      <c r="H4897" s="74"/>
      <c r="I4897" s="81"/>
      <c r="J4897" s="74"/>
      <c r="K4897" s="74"/>
      <c r="L4897" s="74"/>
      <c r="M4897" s="74"/>
      <c r="N4897" s="74"/>
    </row>
    <row r="4898" spans="2:14" x14ac:dyDescent="0.25">
      <c r="B4898" s="225"/>
      <c r="C4898" s="74"/>
      <c r="D4898" s="74"/>
      <c r="E4898" s="74"/>
      <c r="F4898" s="74"/>
      <c r="G4898" s="75"/>
      <c r="H4898" s="74"/>
      <c r="I4898" s="81"/>
      <c r="J4898" s="74"/>
      <c r="K4898" s="74"/>
      <c r="L4898" s="74"/>
      <c r="M4898" s="74"/>
      <c r="N4898" s="74"/>
    </row>
    <row r="4899" spans="2:14" x14ac:dyDescent="0.25">
      <c r="B4899" s="225"/>
      <c r="C4899" s="74"/>
      <c r="D4899" s="74"/>
      <c r="E4899" s="74"/>
      <c r="F4899" s="74"/>
      <c r="G4899" s="75"/>
      <c r="H4899" s="74"/>
      <c r="I4899" s="81"/>
      <c r="J4899" s="74"/>
      <c r="K4899" s="74"/>
      <c r="L4899" s="74"/>
      <c r="M4899" s="74"/>
      <c r="N4899" s="74"/>
    </row>
    <row r="4900" spans="2:14" x14ac:dyDescent="0.25">
      <c r="B4900" s="225"/>
      <c r="C4900" s="74"/>
      <c r="D4900" s="74"/>
      <c r="E4900" s="74"/>
      <c r="F4900" s="74"/>
      <c r="G4900" s="75"/>
      <c r="H4900" s="74"/>
      <c r="I4900" s="81"/>
      <c r="J4900" s="74"/>
      <c r="K4900" s="74"/>
      <c r="L4900" s="74"/>
      <c r="M4900" s="74"/>
      <c r="N4900" s="74"/>
    </row>
    <row r="4901" spans="2:14" x14ac:dyDescent="0.25">
      <c r="B4901" s="225"/>
      <c r="C4901" s="74"/>
      <c r="D4901" s="74"/>
      <c r="E4901" s="74"/>
      <c r="F4901" s="74"/>
      <c r="G4901" s="75"/>
      <c r="H4901" s="74"/>
      <c r="I4901" s="81"/>
      <c r="J4901" s="74"/>
      <c r="K4901" s="74"/>
      <c r="L4901" s="74"/>
      <c r="M4901" s="74"/>
      <c r="N4901" s="74"/>
    </row>
    <row r="4902" spans="2:14" x14ac:dyDescent="0.25">
      <c r="B4902" s="225"/>
      <c r="C4902" s="74"/>
      <c r="D4902" s="74"/>
      <c r="E4902" s="74"/>
      <c r="F4902" s="74"/>
      <c r="G4902" s="75"/>
      <c r="H4902" s="74"/>
      <c r="I4902" s="81"/>
      <c r="J4902" s="74"/>
      <c r="K4902" s="74"/>
      <c r="L4902" s="74"/>
      <c r="M4902" s="74"/>
      <c r="N4902" s="74"/>
    </row>
    <row r="4903" spans="2:14" x14ac:dyDescent="0.25">
      <c r="B4903" s="225"/>
      <c r="C4903" s="74"/>
      <c r="D4903" s="74"/>
      <c r="E4903" s="74"/>
      <c r="F4903" s="74"/>
      <c r="G4903" s="75"/>
      <c r="H4903" s="74"/>
      <c r="I4903" s="81"/>
      <c r="J4903" s="74"/>
      <c r="K4903" s="74"/>
      <c r="L4903" s="74"/>
      <c r="M4903" s="74"/>
      <c r="N4903" s="74"/>
    </row>
    <row r="4904" spans="2:14" x14ac:dyDescent="0.25">
      <c r="B4904" s="225"/>
      <c r="C4904" s="74"/>
      <c r="D4904" s="74"/>
      <c r="E4904" s="74"/>
      <c r="F4904" s="74"/>
      <c r="G4904" s="75"/>
      <c r="H4904" s="74"/>
      <c r="I4904" s="81"/>
      <c r="J4904" s="74"/>
      <c r="K4904" s="74"/>
      <c r="L4904" s="74"/>
      <c r="M4904" s="74"/>
      <c r="N4904" s="74"/>
    </row>
    <row r="4905" spans="2:14" x14ac:dyDescent="0.25">
      <c r="B4905" s="225"/>
      <c r="C4905" s="74"/>
      <c r="D4905" s="74"/>
      <c r="E4905" s="74"/>
      <c r="F4905" s="74"/>
      <c r="G4905" s="75"/>
      <c r="H4905" s="74"/>
      <c r="I4905" s="81"/>
      <c r="J4905" s="74"/>
      <c r="K4905" s="74"/>
      <c r="L4905" s="74"/>
      <c r="M4905" s="74"/>
      <c r="N4905" s="74"/>
    </row>
    <row r="4906" spans="2:14" x14ac:dyDescent="0.25">
      <c r="B4906" s="225"/>
      <c r="C4906" s="74"/>
      <c r="D4906" s="74"/>
      <c r="E4906" s="74"/>
      <c r="F4906" s="74"/>
      <c r="G4906" s="75"/>
      <c r="H4906" s="74"/>
      <c r="I4906" s="81"/>
      <c r="J4906" s="74"/>
      <c r="K4906" s="74"/>
      <c r="L4906" s="74"/>
      <c r="M4906" s="74"/>
      <c r="N4906" s="74"/>
    </row>
    <row r="4907" spans="2:14" x14ac:dyDescent="0.25">
      <c r="B4907" s="225"/>
      <c r="C4907" s="74"/>
      <c r="D4907" s="74"/>
      <c r="E4907" s="74"/>
      <c r="F4907" s="74"/>
      <c r="G4907" s="75"/>
      <c r="H4907" s="74"/>
      <c r="I4907" s="81"/>
      <c r="J4907" s="74"/>
      <c r="K4907" s="74"/>
      <c r="L4907" s="74"/>
      <c r="M4907" s="74"/>
      <c r="N4907" s="74"/>
    </row>
    <row r="4908" spans="2:14" x14ac:dyDescent="0.25">
      <c r="B4908" s="225"/>
      <c r="C4908" s="74"/>
      <c r="D4908" s="74"/>
      <c r="E4908" s="74"/>
      <c r="F4908" s="74"/>
      <c r="G4908" s="75"/>
      <c r="H4908" s="74"/>
      <c r="I4908" s="81"/>
      <c r="J4908" s="74"/>
      <c r="K4908" s="74"/>
      <c r="L4908" s="74"/>
      <c r="M4908" s="74"/>
      <c r="N4908" s="74"/>
    </row>
    <row r="4909" spans="2:14" x14ac:dyDescent="0.25">
      <c r="B4909" s="225"/>
      <c r="C4909" s="74"/>
      <c r="D4909" s="74"/>
      <c r="E4909" s="74"/>
      <c r="F4909" s="74"/>
      <c r="G4909" s="75"/>
      <c r="H4909" s="74"/>
      <c r="I4909" s="81"/>
      <c r="J4909" s="74"/>
      <c r="K4909" s="74"/>
      <c r="L4909" s="74"/>
      <c r="M4909" s="74"/>
      <c r="N4909" s="74"/>
    </row>
    <row r="4910" spans="2:14" x14ac:dyDescent="0.25">
      <c r="B4910" s="225"/>
      <c r="C4910" s="74"/>
      <c r="D4910" s="74"/>
      <c r="E4910" s="74"/>
      <c r="F4910" s="74"/>
      <c r="G4910" s="75"/>
      <c r="H4910" s="74"/>
      <c r="I4910" s="81"/>
      <c r="J4910" s="74"/>
      <c r="K4910" s="74"/>
      <c r="L4910" s="74"/>
      <c r="M4910" s="74"/>
      <c r="N4910" s="74"/>
    </row>
    <row r="4911" spans="2:14" x14ac:dyDescent="0.25">
      <c r="B4911" s="225"/>
      <c r="C4911" s="74"/>
      <c r="D4911" s="74"/>
      <c r="E4911" s="74"/>
      <c r="F4911" s="74"/>
      <c r="G4911" s="75"/>
      <c r="H4911" s="74"/>
      <c r="I4911" s="81"/>
      <c r="J4911" s="74"/>
      <c r="K4911" s="74"/>
      <c r="L4911" s="74"/>
      <c r="M4911" s="74"/>
      <c r="N4911" s="74"/>
    </row>
    <row r="4912" spans="2:14" x14ac:dyDescent="0.25">
      <c r="B4912" s="225"/>
      <c r="C4912" s="74"/>
      <c r="D4912" s="74"/>
      <c r="E4912" s="74"/>
      <c r="F4912" s="74"/>
      <c r="G4912" s="75"/>
      <c r="H4912" s="74"/>
      <c r="I4912" s="81"/>
      <c r="J4912" s="74"/>
      <c r="K4912" s="74"/>
      <c r="L4912" s="74"/>
      <c r="M4912" s="74"/>
      <c r="N4912" s="74"/>
    </row>
    <row r="4913" spans="2:14" x14ac:dyDescent="0.25">
      <c r="B4913" s="225"/>
      <c r="C4913" s="74"/>
      <c r="D4913" s="74"/>
      <c r="E4913" s="74"/>
      <c r="F4913" s="74"/>
      <c r="G4913" s="75"/>
      <c r="H4913" s="74"/>
      <c r="I4913" s="81"/>
      <c r="J4913" s="74"/>
      <c r="K4913" s="74"/>
      <c r="L4913" s="74"/>
      <c r="M4913" s="74"/>
      <c r="N4913" s="74"/>
    </row>
    <row r="4914" spans="2:14" x14ac:dyDescent="0.25">
      <c r="B4914" s="225"/>
      <c r="C4914" s="74"/>
      <c r="D4914" s="74"/>
      <c r="E4914" s="74"/>
      <c r="F4914" s="74"/>
      <c r="G4914" s="75"/>
      <c r="H4914" s="74"/>
      <c r="I4914" s="81"/>
      <c r="J4914" s="74"/>
      <c r="K4914" s="74"/>
      <c r="L4914" s="74"/>
      <c r="M4914" s="74"/>
      <c r="N4914" s="74"/>
    </row>
    <row r="4915" spans="2:14" x14ac:dyDescent="0.25">
      <c r="B4915" s="225"/>
      <c r="C4915" s="74"/>
      <c r="D4915" s="74"/>
      <c r="E4915" s="74"/>
      <c r="F4915" s="74"/>
      <c r="G4915" s="75"/>
      <c r="H4915" s="74"/>
      <c r="I4915" s="81"/>
      <c r="J4915" s="74"/>
      <c r="K4915" s="74"/>
      <c r="L4915" s="74"/>
      <c r="M4915" s="74"/>
      <c r="N4915" s="74"/>
    </row>
    <row r="4916" spans="2:14" x14ac:dyDescent="0.25">
      <c r="B4916" s="225"/>
      <c r="C4916" s="74"/>
      <c r="D4916" s="74"/>
      <c r="E4916" s="74"/>
      <c r="F4916" s="74"/>
      <c r="G4916" s="75"/>
      <c r="H4916" s="74"/>
      <c r="I4916" s="81"/>
      <c r="J4916" s="74"/>
      <c r="K4916" s="74"/>
      <c r="L4916" s="74"/>
      <c r="M4916" s="74"/>
      <c r="N4916" s="74"/>
    </row>
    <row r="4917" spans="2:14" x14ac:dyDescent="0.25">
      <c r="B4917" s="225"/>
      <c r="C4917" s="74"/>
      <c r="D4917" s="74"/>
      <c r="E4917" s="74"/>
      <c r="F4917" s="74"/>
      <c r="G4917" s="75"/>
      <c r="H4917" s="74"/>
      <c r="I4917" s="81"/>
      <c r="J4917" s="74"/>
      <c r="K4917" s="74"/>
      <c r="L4917" s="74"/>
      <c r="M4917" s="74"/>
      <c r="N4917" s="74"/>
    </row>
    <row r="4918" spans="2:14" x14ac:dyDescent="0.25">
      <c r="B4918" s="225"/>
      <c r="C4918" s="74"/>
      <c r="D4918" s="74"/>
      <c r="E4918" s="74"/>
      <c r="F4918" s="74"/>
      <c r="G4918" s="75"/>
      <c r="H4918" s="74"/>
      <c r="I4918" s="81"/>
      <c r="J4918" s="74"/>
      <c r="K4918" s="74"/>
      <c r="L4918" s="74"/>
      <c r="M4918" s="74"/>
      <c r="N4918" s="74"/>
    </row>
    <row r="4919" spans="2:14" x14ac:dyDescent="0.25">
      <c r="B4919" s="225"/>
      <c r="C4919" s="74"/>
      <c r="D4919" s="74"/>
      <c r="E4919" s="74"/>
      <c r="F4919" s="74"/>
      <c r="G4919" s="75"/>
      <c r="H4919" s="74"/>
      <c r="I4919" s="81"/>
      <c r="J4919" s="74"/>
      <c r="K4919" s="74"/>
      <c r="L4919" s="74"/>
      <c r="M4919" s="74"/>
      <c r="N4919" s="74"/>
    </row>
    <row r="4920" spans="2:14" x14ac:dyDescent="0.25">
      <c r="B4920" s="225"/>
      <c r="C4920" s="74"/>
      <c r="D4920" s="74"/>
      <c r="E4920" s="74"/>
      <c r="F4920" s="74"/>
      <c r="G4920" s="75"/>
      <c r="H4920" s="74"/>
      <c r="I4920" s="81"/>
      <c r="J4920" s="74"/>
      <c r="K4920" s="74"/>
      <c r="L4920" s="74"/>
      <c r="M4920" s="74"/>
      <c r="N4920" s="74"/>
    </row>
    <row r="4921" spans="2:14" x14ac:dyDescent="0.25">
      <c r="B4921" s="225"/>
      <c r="C4921" s="74"/>
      <c r="D4921" s="74"/>
      <c r="E4921" s="74"/>
      <c r="F4921" s="74"/>
      <c r="G4921" s="75"/>
      <c r="H4921" s="74"/>
      <c r="I4921" s="81"/>
      <c r="J4921" s="74"/>
      <c r="K4921" s="74"/>
      <c r="L4921" s="74"/>
      <c r="M4921" s="74"/>
      <c r="N4921" s="74"/>
    </row>
    <row r="4922" spans="2:14" x14ac:dyDescent="0.25">
      <c r="B4922" s="225"/>
      <c r="C4922" s="74"/>
      <c r="D4922" s="74"/>
      <c r="E4922" s="74"/>
      <c r="F4922" s="74"/>
      <c r="G4922" s="75"/>
      <c r="H4922" s="74"/>
      <c r="I4922" s="81"/>
      <c r="J4922" s="74"/>
      <c r="K4922" s="74"/>
      <c r="L4922" s="74"/>
      <c r="M4922" s="74"/>
      <c r="N4922" s="74"/>
    </row>
    <row r="4923" spans="2:14" x14ac:dyDescent="0.25">
      <c r="B4923" s="225"/>
      <c r="C4923" s="74"/>
      <c r="D4923" s="74"/>
      <c r="E4923" s="74"/>
      <c r="F4923" s="74"/>
      <c r="G4923" s="75"/>
      <c r="H4923" s="74"/>
      <c r="I4923" s="81"/>
      <c r="J4923" s="74"/>
      <c r="K4923" s="74"/>
      <c r="L4923" s="74"/>
      <c r="M4923" s="74"/>
      <c r="N4923" s="74"/>
    </row>
    <row r="4924" spans="2:14" x14ac:dyDescent="0.25">
      <c r="B4924" s="225"/>
      <c r="C4924" s="74"/>
      <c r="D4924" s="74"/>
      <c r="E4924" s="74"/>
      <c r="F4924" s="74"/>
      <c r="G4924" s="75"/>
      <c r="H4924" s="74"/>
      <c r="I4924" s="81"/>
      <c r="J4924" s="74"/>
      <c r="K4924" s="74"/>
      <c r="L4924" s="74"/>
      <c r="M4924" s="74"/>
      <c r="N4924" s="74"/>
    </row>
    <row r="4925" spans="2:14" x14ac:dyDescent="0.25">
      <c r="B4925" s="225"/>
      <c r="C4925" s="74"/>
      <c r="D4925" s="74"/>
      <c r="E4925" s="74"/>
      <c r="F4925" s="74"/>
      <c r="G4925" s="75"/>
      <c r="H4925" s="74"/>
      <c r="I4925" s="81"/>
      <c r="J4925" s="74"/>
      <c r="K4925" s="74"/>
      <c r="L4925" s="74"/>
      <c r="M4925" s="74"/>
      <c r="N4925" s="74"/>
    </row>
    <row r="4926" spans="2:14" x14ac:dyDescent="0.25">
      <c r="B4926" s="225"/>
      <c r="C4926" s="74"/>
      <c r="D4926" s="74"/>
      <c r="E4926" s="74"/>
      <c r="F4926" s="74"/>
      <c r="G4926" s="75"/>
      <c r="H4926" s="74"/>
      <c r="I4926" s="81"/>
      <c r="J4926" s="74"/>
      <c r="K4926" s="74"/>
      <c r="L4926" s="74"/>
      <c r="M4926" s="74"/>
      <c r="N4926" s="74"/>
    </row>
    <row r="4927" spans="2:14" x14ac:dyDescent="0.25">
      <c r="B4927" s="225"/>
      <c r="C4927" s="74"/>
      <c r="D4927" s="74"/>
      <c r="E4927" s="74"/>
      <c r="F4927" s="74"/>
      <c r="G4927" s="75"/>
      <c r="H4927" s="74"/>
      <c r="I4927" s="81"/>
      <c r="J4927" s="74"/>
      <c r="K4927" s="74"/>
      <c r="L4927" s="74"/>
      <c r="M4927" s="74"/>
      <c r="N4927" s="74"/>
    </row>
    <row r="4928" spans="2:14" x14ac:dyDescent="0.25">
      <c r="B4928" s="225"/>
      <c r="C4928" s="74"/>
      <c r="D4928" s="74"/>
      <c r="E4928" s="74"/>
      <c r="F4928" s="74"/>
      <c r="G4928" s="75"/>
      <c r="H4928" s="74"/>
      <c r="I4928" s="81"/>
      <c r="J4928" s="74"/>
      <c r="K4928" s="74"/>
      <c r="L4928" s="74"/>
      <c r="M4928" s="74"/>
      <c r="N4928" s="74"/>
    </row>
    <row r="4929" spans="2:14" x14ac:dyDescent="0.25">
      <c r="B4929" s="225"/>
      <c r="C4929" s="74"/>
      <c r="D4929" s="74"/>
      <c r="E4929" s="74"/>
      <c r="F4929" s="74"/>
      <c r="G4929" s="75"/>
      <c r="H4929" s="74"/>
      <c r="I4929" s="81"/>
      <c r="J4929" s="74"/>
      <c r="K4929" s="74"/>
      <c r="L4929" s="74"/>
      <c r="M4929" s="74"/>
      <c r="N4929" s="74"/>
    </row>
    <row r="4930" spans="2:14" x14ac:dyDescent="0.25">
      <c r="B4930" s="225"/>
      <c r="C4930" s="74"/>
      <c r="D4930" s="74"/>
      <c r="E4930" s="74"/>
      <c r="F4930" s="74"/>
      <c r="G4930" s="75"/>
      <c r="H4930" s="74"/>
      <c r="I4930" s="81"/>
      <c r="J4930" s="74"/>
      <c r="K4930" s="74"/>
      <c r="L4930" s="74"/>
      <c r="M4930" s="74"/>
      <c r="N4930" s="74"/>
    </row>
    <row r="4931" spans="2:14" x14ac:dyDescent="0.25">
      <c r="B4931" s="225"/>
      <c r="C4931" s="74"/>
      <c r="D4931" s="74"/>
      <c r="E4931" s="74"/>
      <c r="F4931" s="74"/>
      <c r="G4931" s="75"/>
      <c r="H4931" s="74"/>
      <c r="I4931" s="81"/>
      <c r="J4931" s="74"/>
      <c r="K4931" s="74"/>
      <c r="L4931" s="74"/>
      <c r="M4931" s="74"/>
      <c r="N4931" s="74"/>
    </row>
    <row r="4932" spans="2:14" x14ac:dyDescent="0.25">
      <c r="B4932" s="225"/>
      <c r="C4932" s="74"/>
      <c r="D4932" s="74"/>
      <c r="E4932" s="74"/>
      <c r="F4932" s="74"/>
      <c r="G4932" s="75"/>
      <c r="H4932" s="74"/>
      <c r="I4932" s="81"/>
      <c r="J4932" s="74"/>
      <c r="K4932" s="74"/>
      <c r="L4932" s="74"/>
      <c r="M4932" s="74"/>
      <c r="N4932" s="74"/>
    </row>
    <row r="4933" spans="2:14" x14ac:dyDescent="0.25">
      <c r="B4933" s="225"/>
      <c r="C4933" s="74"/>
      <c r="D4933" s="74"/>
      <c r="E4933" s="74"/>
      <c r="F4933" s="74"/>
      <c r="G4933" s="75"/>
      <c r="H4933" s="74"/>
      <c r="I4933" s="81"/>
      <c r="J4933" s="74"/>
      <c r="K4933" s="74"/>
      <c r="L4933" s="74"/>
      <c r="M4933" s="74"/>
      <c r="N4933" s="74"/>
    </row>
    <row r="4934" spans="2:14" x14ac:dyDescent="0.25">
      <c r="B4934" s="225"/>
      <c r="C4934" s="74"/>
      <c r="D4934" s="74"/>
      <c r="E4934" s="74"/>
      <c r="F4934" s="74"/>
      <c r="G4934" s="75"/>
      <c r="H4934" s="74"/>
      <c r="I4934" s="81"/>
      <c r="J4934" s="74"/>
      <c r="K4934" s="74"/>
      <c r="L4934" s="74"/>
      <c r="M4934" s="74"/>
      <c r="N4934" s="74"/>
    </row>
    <row r="4935" spans="2:14" x14ac:dyDescent="0.25">
      <c r="B4935" s="225"/>
      <c r="C4935" s="74"/>
      <c r="D4935" s="74"/>
      <c r="E4935" s="74"/>
      <c r="F4935" s="74"/>
      <c r="G4935" s="75"/>
      <c r="H4935" s="74"/>
      <c r="I4935" s="81"/>
      <c r="J4935" s="74"/>
      <c r="K4935" s="74"/>
      <c r="L4935" s="74"/>
      <c r="M4935" s="74"/>
      <c r="N4935" s="74"/>
    </row>
    <row r="4936" spans="2:14" x14ac:dyDescent="0.25">
      <c r="B4936" s="225"/>
      <c r="C4936" s="74"/>
      <c r="D4936" s="74"/>
      <c r="E4936" s="74"/>
      <c r="F4936" s="74"/>
      <c r="G4936" s="75"/>
      <c r="H4936" s="74"/>
      <c r="I4936" s="81"/>
      <c r="J4936" s="74"/>
      <c r="K4936" s="74"/>
      <c r="L4936" s="74"/>
      <c r="M4936" s="74"/>
      <c r="N4936" s="74"/>
    </row>
    <row r="4937" spans="2:14" x14ac:dyDescent="0.25">
      <c r="B4937" s="225"/>
      <c r="C4937" s="74"/>
      <c r="D4937" s="74"/>
      <c r="E4937" s="74"/>
      <c r="F4937" s="74"/>
      <c r="G4937" s="75"/>
      <c r="H4937" s="74"/>
      <c r="I4937" s="81"/>
      <c r="J4937" s="74"/>
      <c r="K4937" s="74"/>
      <c r="L4937" s="74"/>
      <c r="M4937" s="74"/>
      <c r="N4937" s="74"/>
    </row>
    <row r="4938" spans="2:14" x14ac:dyDescent="0.25">
      <c r="B4938" s="225"/>
      <c r="C4938" s="74"/>
      <c r="D4938" s="74"/>
      <c r="E4938" s="74"/>
      <c r="F4938" s="74"/>
      <c r="G4938" s="75"/>
      <c r="H4938" s="74"/>
      <c r="I4938" s="81"/>
      <c r="J4938" s="74"/>
      <c r="K4938" s="74"/>
      <c r="L4938" s="74"/>
      <c r="M4938" s="74"/>
      <c r="N4938" s="74"/>
    </row>
    <row r="4939" spans="2:14" x14ac:dyDescent="0.25">
      <c r="B4939" s="225"/>
      <c r="C4939" s="74"/>
      <c r="D4939" s="74"/>
      <c r="E4939" s="74"/>
      <c r="F4939" s="74"/>
      <c r="G4939" s="75"/>
      <c r="H4939" s="74"/>
      <c r="I4939" s="81"/>
      <c r="J4939" s="74"/>
      <c r="K4939" s="74"/>
      <c r="L4939" s="74"/>
      <c r="M4939" s="74"/>
      <c r="N4939" s="74"/>
    </row>
    <row r="4940" spans="2:14" x14ac:dyDescent="0.25">
      <c r="B4940" s="225"/>
      <c r="C4940" s="74"/>
      <c r="D4940" s="74"/>
      <c r="E4940" s="74"/>
      <c r="F4940" s="74"/>
      <c r="G4940" s="75"/>
      <c r="H4940" s="74"/>
      <c r="I4940" s="81"/>
      <c r="J4940" s="74"/>
      <c r="K4940" s="74"/>
      <c r="L4940" s="74"/>
      <c r="M4940" s="74"/>
      <c r="N4940" s="74"/>
    </row>
    <row r="4941" spans="2:14" x14ac:dyDescent="0.25">
      <c r="B4941" s="225"/>
      <c r="C4941" s="74"/>
      <c r="D4941" s="74"/>
      <c r="E4941" s="74"/>
      <c r="F4941" s="74"/>
      <c r="G4941" s="75"/>
      <c r="H4941" s="74"/>
      <c r="I4941" s="81"/>
      <c r="J4941" s="74"/>
      <c r="K4941" s="74"/>
      <c r="L4941" s="74"/>
      <c r="M4941" s="74"/>
      <c r="N4941" s="74"/>
    </row>
    <row r="4942" spans="2:14" x14ac:dyDescent="0.25">
      <c r="B4942" s="225"/>
      <c r="C4942" s="74"/>
      <c r="D4942" s="74"/>
      <c r="E4942" s="74"/>
      <c r="F4942" s="74"/>
      <c r="G4942" s="75"/>
      <c r="H4942" s="74"/>
      <c r="I4942" s="81"/>
      <c r="J4942" s="74"/>
      <c r="K4942" s="74"/>
      <c r="L4942" s="74"/>
      <c r="M4942" s="74"/>
      <c r="N4942" s="74"/>
    </row>
    <row r="4943" spans="2:14" x14ac:dyDescent="0.25">
      <c r="B4943" s="225"/>
      <c r="C4943" s="74"/>
      <c r="D4943" s="74"/>
      <c r="E4943" s="74"/>
      <c r="F4943" s="74"/>
      <c r="G4943" s="75"/>
      <c r="H4943" s="74"/>
      <c r="I4943" s="81"/>
      <c r="J4943" s="74"/>
      <c r="K4943" s="74"/>
      <c r="L4943" s="74"/>
      <c r="M4943" s="74"/>
      <c r="N4943" s="74"/>
    </row>
    <row r="4944" spans="2:14" x14ac:dyDescent="0.25">
      <c r="B4944" s="225"/>
      <c r="C4944" s="74"/>
      <c r="D4944" s="74"/>
      <c r="E4944" s="74"/>
      <c r="F4944" s="74"/>
      <c r="G4944" s="75"/>
      <c r="H4944" s="74"/>
      <c r="I4944" s="81"/>
      <c r="J4944" s="74"/>
      <c r="K4944" s="74"/>
      <c r="L4944" s="74"/>
      <c r="M4944" s="74"/>
      <c r="N4944" s="74"/>
    </row>
    <row r="4945" spans="2:14" x14ac:dyDescent="0.25">
      <c r="B4945" s="225"/>
      <c r="C4945" s="74"/>
      <c r="D4945" s="74"/>
      <c r="E4945" s="74"/>
      <c r="F4945" s="74"/>
      <c r="G4945" s="75"/>
      <c r="H4945" s="74"/>
      <c r="I4945" s="81"/>
      <c r="J4945" s="74"/>
      <c r="K4945" s="74"/>
      <c r="L4945" s="74"/>
      <c r="M4945" s="74"/>
      <c r="N4945" s="74"/>
    </row>
    <row r="4946" spans="2:14" x14ac:dyDescent="0.25">
      <c r="B4946" s="225"/>
      <c r="C4946" s="74"/>
      <c r="D4946" s="74"/>
      <c r="E4946" s="74"/>
      <c r="F4946" s="74"/>
      <c r="G4946" s="75"/>
      <c r="H4946" s="74"/>
      <c r="I4946" s="81"/>
      <c r="J4946" s="74"/>
      <c r="K4946" s="74"/>
      <c r="L4946" s="74"/>
      <c r="M4946" s="74"/>
      <c r="N4946" s="74"/>
    </row>
    <row r="4947" spans="2:14" x14ac:dyDescent="0.25">
      <c r="B4947" s="225"/>
      <c r="C4947" s="74"/>
      <c r="D4947" s="74"/>
      <c r="E4947" s="74"/>
      <c r="F4947" s="74"/>
      <c r="G4947" s="75"/>
      <c r="H4947" s="74"/>
      <c r="I4947" s="81"/>
      <c r="J4947" s="74"/>
      <c r="K4947" s="74"/>
      <c r="L4947" s="74"/>
      <c r="M4947" s="74"/>
      <c r="N4947" s="74"/>
    </row>
    <row r="4948" spans="2:14" x14ac:dyDescent="0.25">
      <c r="B4948" s="225"/>
      <c r="C4948" s="74"/>
      <c r="D4948" s="74"/>
      <c r="E4948" s="74"/>
      <c r="F4948" s="74"/>
      <c r="G4948" s="75"/>
      <c r="H4948" s="74"/>
      <c r="I4948" s="81"/>
      <c r="J4948" s="74"/>
      <c r="K4948" s="74"/>
      <c r="L4948" s="74"/>
      <c r="M4948" s="74"/>
      <c r="N4948" s="74"/>
    </row>
    <row r="4949" spans="2:14" x14ac:dyDescent="0.25">
      <c r="B4949" s="225"/>
      <c r="C4949" s="74"/>
      <c r="D4949" s="74"/>
      <c r="E4949" s="74"/>
      <c r="F4949" s="74"/>
      <c r="G4949" s="75"/>
      <c r="H4949" s="74"/>
      <c r="I4949" s="81"/>
      <c r="J4949" s="74"/>
      <c r="K4949" s="74"/>
      <c r="L4949" s="74"/>
      <c r="M4949" s="74"/>
      <c r="N4949" s="74"/>
    </row>
    <row r="4950" spans="2:14" x14ac:dyDescent="0.25">
      <c r="B4950" s="225"/>
      <c r="C4950" s="74"/>
      <c r="D4950" s="74"/>
      <c r="E4950" s="74"/>
      <c r="F4950" s="74"/>
      <c r="G4950" s="75"/>
      <c r="H4950" s="74"/>
      <c r="I4950" s="81"/>
      <c r="J4950" s="74"/>
      <c r="K4950" s="74"/>
      <c r="L4950" s="74"/>
      <c r="M4950" s="74"/>
      <c r="N4950" s="74"/>
    </row>
    <row r="4951" spans="2:14" x14ac:dyDescent="0.25">
      <c r="B4951" s="225"/>
      <c r="C4951" s="74"/>
      <c r="D4951" s="74"/>
      <c r="E4951" s="74"/>
      <c r="F4951" s="74"/>
      <c r="G4951" s="75"/>
      <c r="H4951" s="74"/>
      <c r="I4951" s="81"/>
      <c r="J4951" s="74"/>
      <c r="K4951" s="74"/>
      <c r="L4951" s="74"/>
      <c r="M4951" s="74"/>
      <c r="N4951" s="74"/>
    </row>
    <row r="4952" spans="2:14" x14ac:dyDescent="0.25">
      <c r="B4952" s="225"/>
      <c r="C4952" s="74"/>
      <c r="D4952" s="74"/>
      <c r="E4952" s="74"/>
      <c r="F4952" s="74"/>
      <c r="G4952" s="75"/>
      <c r="H4952" s="74"/>
      <c r="I4952" s="81"/>
      <c r="J4952" s="74"/>
      <c r="K4952" s="74"/>
      <c r="L4952" s="74"/>
      <c r="M4952" s="74"/>
      <c r="N4952" s="74"/>
    </row>
    <row r="4953" spans="2:14" x14ac:dyDescent="0.25">
      <c r="B4953" s="225"/>
      <c r="C4953" s="74"/>
      <c r="D4953" s="74"/>
      <c r="E4953" s="74"/>
      <c r="F4953" s="74"/>
      <c r="G4953" s="75"/>
      <c r="H4953" s="74"/>
      <c r="I4953" s="81"/>
      <c r="J4953" s="74"/>
      <c r="K4953" s="74"/>
      <c r="L4953" s="74"/>
      <c r="M4953" s="74"/>
      <c r="N4953" s="74"/>
    </row>
    <row r="4954" spans="2:14" x14ac:dyDescent="0.25">
      <c r="B4954" s="225"/>
      <c r="C4954" s="74"/>
      <c r="D4954" s="74"/>
      <c r="E4954" s="74"/>
      <c r="F4954" s="74"/>
      <c r="G4954" s="75"/>
      <c r="H4954" s="74"/>
      <c r="I4954" s="81"/>
      <c r="J4954" s="74"/>
      <c r="K4954" s="74"/>
      <c r="L4954" s="74"/>
      <c r="M4954" s="74"/>
      <c r="N4954" s="74"/>
    </row>
    <row r="4955" spans="2:14" x14ac:dyDescent="0.25">
      <c r="B4955" s="225"/>
      <c r="C4955" s="74"/>
      <c r="D4955" s="74"/>
      <c r="E4955" s="74"/>
      <c r="F4955" s="74"/>
      <c r="G4955" s="75"/>
      <c r="H4955" s="74"/>
      <c r="I4955" s="81"/>
      <c r="J4955" s="74"/>
      <c r="K4955" s="74"/>
      <c r="L4955" s="74"/>
      <c r="M4955" s="74"/>
      <c r="N4955" s="74"/>
    </row>
    <row r="4956" spans="2:14" x14ac:dyDescent="0.25">
      <c r="B4956" s="225"/>
      <c r="C4956" s="74"/>
      <c r="D4956" s="74"/>
      <c r="E4956" s="74"/>
      <c r="F4956" s="74"/>
      <c r="G4956" s="75"/>
      <c r="H4956" s="74"/>
      <c r="I4956" s="81"/>
      <c r="J4956" s="74"/>
      <c r="K4956" s="74"/>
      <c r="L4956" s="74"/>
      <c r="M4956" s="74"/>
      <c r="N4956" s="74"/>
    </row>
    <row r="4957" spans="2:14" x14ac:dyDescent="0.25">
      <c r="B4957" s="225"/>
      <c r="C4957" s="74"/>
      <c r="D4957" s="74"/>
      <c r="E4957" s="74"/>
      <c r="F4957" s="74"/>
      <c r="G4957" s="75"/>
      <c r="H4957" s="74"/>
      <c r="I4957" s="81"/>
      <c r="J4957" s="74"/>
      <c r="K4957" s="74"/>
      <c r="L4957" s="74"/>
      <c r="M4957" s="74"/>
      <c r="N4957" s="74"/>
    </row>
    <row r="4958" spans="2:14" x14ac:dyDescent="0.25">
      <c r="B4958" s="225"/>
      <c r="C4958" s="74"/>
      <c r="D4958" s="74"/>
      <c r="E4958" s="74"/>
      <c r="F4958" s="74"/>
      <c r="G4958" s="75"/>
      <c r="H4958" s="74"/>
      <c r="I4958" s="81"/>
      <c r="J4958" s="74"/>
      <c r="K4958" s="74"/>
      <c r="L4958" s="74"/>
      <c r="M4958" s="74"/>
      <c r="N4958" s="74"/>
    </row>
    <row r="4959" spans="2:14" x14ac:dyDescent="0.25">
      <c r="B4959" s="225"/>
      <c r="C4959" s="74"/>
      <c r="D4959" s="74"/>
      <c r="E4959" s="74"/>
      <c r="F4959" s="74"/>
      <c r="G4959" s="75"/>
      <c r="H4959" s="74"/>
      <c r="I4959" s="81"/>
      <c r="J4959" s="74"/>
      <c r="K4959" s="74"/>
      <c r="L4959" s="74"/>
      <c r="M4959" s="74"/>
      <c r="N4959" s="74"/>
    </row>
    <row r="4960" spans="2:14" x14ac:dyDescent="0.25">
      <c r="B4960" s="225"/>
      <c r="C4960" s="74"/>
      <c r="D4960" s="74"/>
      <c r="E4960" s="74"/>
      <c r="F4960" s="74"/>
      <c r="G4960" s="75"/>
      <c r="H4960" s="74"/>
      <c r="I4960" s="81"/>
      <c r="J4960" s="74"/>
      <c r="K4960" s="74"/>
      <c r="L4960" s="74"/>
      <c r="M4960" s="74"/>
      <c r="N4960" s="74"/>
    </row>
    <row r="4961" spans="2:14" x14ac:dyDescent="0.25">
      <c r="B4961" s="225"/>
      <c r="C4961" s="74"/>
      <c r="D4961" s="74"/>
      <c r="E4961" s="74"/>
      <c r="F4961" s="74"/>
      <c r="G4961" s="75"/>
      <c r="H4961" s="74"/>
      <c r="I4961" s="81"/>
      <c r="J4961" s="74"/>
      <c r="K4961" s="74"/>
      <c r="L4961" s="74"/>
      <c r="M4961" s="74"/>
      <c r="N4961" s="74"/>
    </row>
    <row r="4962" spans="2:14" x14ac:dyDescent="0.25">
      <c r="B4962" s="225"/>
      <c r="C4962" s="74"/>
      <c r="D4962" s="74"/>
      <c r="E4962" s="74"/>
      <c r="F4962" s="74"/>
      <c r="G4962" s="75"/>
      <c r="H4962" s="74"/>
      <c r="I4962" s="81"/>
      <c r="J4962" s="74"/>
      <c r="K4962" s="74"/>
      <c r="L4962" s="74"/>
      <c r="M4962" s="74"/>
      <c r="N4962" s="74"/>
    </row>
    <row r="4963" spans="2:14" x14ac:dyDescent="0.25">
      <c r="B4963" s="225"/>
      <c r="C4963" s="74"/>
      <c r="D4963" s="74"/>
      <c r="E4963" s="74"/>
      <c r="F4963" s="74"/>
      <c r="G4963" s="75"/>
      <c r="H4963" s="74"/>
      <c r="I4963" s="81"/>
      <c r="J4963" s="74"/>
      <c r="K4963" s="74"/>
      <c r="L4963" s="74"/>
      <c r="M4963" s="74"/>
      <c r="N4963" s="74"/>
    </row>
    <row r="4964" spans="2:14" x14ac:dyDescent="0.25">
      <c r="B4964" s="225"/>
      <c r="C4964" s="74"/>
      <c r="D4964" s="74"/>
      <c r="E4964" s="74"/>
      <c r="F4964" s="74"/>
      <c r="G4964" s="75"/>
      <c r="H4964" s="74"/>
      <c r="I4964" s="81"/>
      <c r="J4964" s="74"/>
      <c r="K4964" s="74"/>
      <c r="L4964" s="74"/>
      <c r="M4964" s="74"/>
      <c r="N4964" s="74"/>
    </row>
    <row r="4965" spans="2:14" x14ac:dyDescent="0.25">
      <c r="B4965" s="225"/>
      <c r="C4965" s="74"/>
      <c r="D4965" s="74"/>
      <c r="E4965" s="74"/>
      <c r="F4965" s="74"/>
      <c r="G4965" s="75"/>
      <c r="H4965" s="74"/>
      <c r="I4965" s="81"/>
      <c r="J4965" s="74"/>
      <c r="K4965" s="74"/>
      <c r="L4965" s="74"/>
      <c r="M4965" s="74"/>
      <c r="N4965" s="74"/>
    </row>
    <row r="4966" spans="2:14" x14ac:dyDescent="0.25">
      <c r="B4966" s="225"/>
      <c r="C4966" s="74"/>
      <c r="D4966" s="74"/>
      <c r="E4966" s="74"/>
      <c r="F4966" s="74"/>
      <c r="G4966" s="75"/>
      <c r="H4966" s="74"/>
      <c r="I4966" s="81"/>
      <c r="J4966" s="74"/>
      <c r="K4966" s="74"/>
      <c r="L4966" s="74"/>
      <c r="M4966" s="74"/>
      <c r="N4966" s="74"/>
    </row>
    <row r="4967" spans="2:14" x14ac:dyDescent="0.25">
      <c r="B4967" s="225"/>
      <c r="C4967" s="74"/>
      <c r="D4967" s="74"/>
      <c r="E4967" s="74"/>
      <c r="F4967" s="74"/>
      <c r="G4967" s="75"/>
      <c r="H4967" s="74"/>
      <c r="I4967" s="81"/>
      <c r="J4967" s="74"/>
      <c r="K4967" s="74"/>
      <c r="L4967" s="74"/>
      <c r="M4967" s="74"/>
      <c r="N4967" s="74"/>
    </row>
    <row r="4968" spans="2:14" x14ac:dyDescent="0.25">
      <c r="B4968" s="225"/>
      <c r="C4968" s="74"/>
      <c r="D4968" s="74"/>
      <c r="E4968" s="74"/>
      <c r="F4968" s="74"/>
      <c r="G4968" s="75"/>
      <c r="H4968" s="74"/>
      <c r="I4968" s="81"/>
      <c r="J4968" s="74"/>
      <c r="K4968" s="74"/>
      <c r="L4968" s="74"/>
      <c r="M4968" s="74"/>
      <c r="N4968" s="74"/>
    </row>
    <row r="4969" spans="2:14" x14ac:dyDescent="0.25">
      <c r="B4969" s="225"/>
      <c r="C4969" s="74"/>
      <c r="D4969" s="74"/>
      <c r="E4969" s="74"/>
      <c r="F4969" s="74"/>
      <c r="G4969" s="75"/>
      <c r="H4969" s="74"/>
      <c r="I4969" s="81"/>
      <c r="J4969" s="74"/>
      <c r="K4969" s="74"/>
      <c r="L4969" s="74"/>
      <c r="M4969" s="74"/>
      <c r="N4969" s="74"/>
    </row>
    <row r="4970" spans="2:14" x14ac:dyDescent="0.25">
      <c r="B4970" s="225"/>
      <c r="C4970" s="74"/>
      <c r="D4970" s="74"/>
      <c r="E4970" s="74"/>
      <c r="F4970" s="74"/>
      <c r="G4970" s="75"/>
      <c r="H4970" s="74"/>
      <c r="I4970" s="81"/>
      <c r="J4970" s="74"/>
      <c r="K4970" s="74"/>
      <c r="L4970" s="74"/>
      <c r="M4970" s="74"/>
      <c r="N4970" s="74"/>
    </row>
    <row r="4971" spans="2:14" x14ac:dyDescent="0.25">
      <c r="B4971" s="225"/>
      <c r="C4971" s="74"/>
      <c r="D4971" s="74"/>
      <c r="E4971" s="74"/>
      <c r="F4971" s="74"/>
      <c r="G4971" s="75"/>
      <c r="H4971" s="74"/>
      <c r="I4971" s="81"/>
      <c r="J4971" s="74"/>
      <c r="K4971" s="74"/>
      <c r="L4971" s="74"/>
      <c r="M4971" s="74"/>
      <c r="N4971" s="74"/>
    </row>
    <row r="4972" spans="2:14" x14ac:dyDescent="0.25">
      <c r="B4972" s="225"/>
      <c r="C4972" s="74"/>
      <c r="D4972" s="74"/>
      <c r="E4972" s="74"/>
      <c r="F4972" s="74"/>
      <c r="G4972" s="75"/>
      <c r="H4972" s="74"/>
      <c r="I4972" s="81"/>
      <c r="J4972" s="74"/>
      <c r="K4972" s="74"/>
      <c r="L4972" s="74"/>
      <c r="M4972" s="74"/>
      <c r="N4972" s="74"/>
    </row>
    <row r="4973" spans="2:14" x14ac:dyDescent="0.25">
      <c r="B4973" s="225"/>
      <c r="C4973" s="74"/>
      <c r="D4973" s="74"/>
      <c r="E4973" s="74"/>
      <c r="F4973" s="74"/>
      <c r="G4973" s="75"/>
      <c r="H4973" s="74"/>
      <c r="I4973" s="81"/>
      <c r="J4973" s="74"/>
      <c r="K4973" s="74"/>
      <c r="L4973" s="74"/>
      <c r="M4973" s="74"/>
      <c r="N4973" s="74"/>
    </row>
    <row r="4974" spans="2:14" x14ac:dyDescent="0.25">
      <c r="B4974" s="225"/>
      <c r="C4974" s="74"/>
      <c r="D4974" s="74"/>
      <c r="E4974" s="74"/>
      <c r="F4974" s="74"/>
      <c r="G4974" s="75"/>
      <c r="H4974" s="74"/>
      <c r="I4974" s="81"/>
      <c r="J4974" s="74"/>
      <c r="K4974" s="74"/>
      <c r="L4974" s="74"/>
      <c r="M4974" s="74"/>
      <c r="N4974" s="74"/>
    </row>
    <row r="4975" spans="2:14" x14ac:dyDescent="0.25">
      <c r="B4975" s="225"/>
      <c r="C4975" s="74"/>
      <c r="D4975" s="74"/>
      <c r="E4975" s="74"/>
      <c r="F4975" s="74"/>
      <c r="G4975" s="75"/>
      <c r="H4975" s="74"/>
      <c r="I4975" s="81"/>
      <c r="J4975" s="74"/>
      <c r="K4975" s="74"/>
      <c r="L4975" s="74"/>
      <c r="M4975" s="74"/>
      <c r="N4975" s="74"/>
    </row>
    <row r="4976" spans="2:14" x14ac:dyDescent="0.25">
      <c r="B4976" s="225"/>
      <c r="C4976" s="74"/>
      <c r="D4976" s="74"/>
      <c r="E4976" s="74"/>
      <c r="F4976" s="74"/>
      <c r="G4976" s="75"/>
      <c r="H4976" s="74"/>
      <c r="I4976" s="81"/>
      <c r="J4976" s="74"/>
      <c r="K4976" s="74"/>
      <c r="L4976" s="74"/>
      <c r="M4976" s="74"/>
      <c r="N4976" s="74"/>
    </row>
    <row r="4977" spans="2:14" x14ac:dyDescent="0.25">
      <c r="B4977" s="225"/>
      <c r="C4977" s="74"/>
      <c r="D4977" s="74"/>
      <c r="E4977" s="74"/>
      <c r="F4977" s="74"/>
      <c r="G4977" s="75"/>
      <c r="H4977" s="74"/>
      <c r="I4977" s="81"/>
      <c r="J4977" s="74"/>
      <c r="K4977" s="74"/>
      <c r="L4977" s="74"/>
      <c r="M4977" s="74"/>
      <c r="N4977" s="74"/>
    </row>
    <row r="4978" spans="2:14" x14ac:dyDescent="0.25">
      <c r="B4978" s="225"/>
      <c r="C4978" s="74"/>
      <c r="D4978" s="74"/>
      <c r="E4978" s="74"/>
      <c r="F4978" s="74"/>
      <c r="G4978" s="75"/>
      <c r="H4978" s="74"/>
      <c r="I4978" s="81"/>
      <c r="J4978" s="74"/>
      <c r="K4978" s="74"/>
      <c r="L4978" s="74"/>
      <c r="M4978" s="74"/>
      <c r="N4978" s="74"/>
    </row>
    <row r="4979" spans="2:14" x14ac:dyDescent="0.25">
      <c r="B4979" s="225"/>
      <c r="C4979" s="74"/>
      <c r="D4979" s="74"/>
      <c r="E4979" s="74"/>
      <c r="F4979" s="74"/>
      <c r="G4979" s="75"/>
      <c r="H4979" s="74"/>
      <c r="I4979" s="81"/>
      <c r="J4979" s="74"/>
      <c r="K4979" s="74"/>
      <c r="L4979" s="74"/>
      <c r="M4979" s="74"/>
      <c r="N4979" s="74"/>
    </row>
    <row r="4980" spans="2:14" x14ac:dyDescent="0.25">
      <c r="B4980" s="225"/>
      <c r="C4980" s="74"/>
      <c r="D4980" s="74"/>
      <c r="E4980" s="74"/>
      <c r="F4980" s="74"/>
      <c r="G4980" s="75"/>
      <c r="H4980" s="74"/>
      <c r="I4980" s="81"/>
      <c r="J4980" s="74"/>
      <c r="K4980" s="74"/>
      <c r="L4980" s="74"/>
      <c r="M4980" s="74"/>
      <c r="N4980" s="74"/>
    </row>
    <row r="4981" spans="2:14" x14ac:dyDescent="0.25">
      <c r="B4981" s="225"/>
      <c r="C4981" s="74"/>
      <c r="D4981" s="74"/>
      <c r="E4981" s="74"/>
      <c r="F4981" s="74"/>
      <c r="G4981" s="75"/>
      <c r="H4981" s="74"/>
      <c r="I4981" s="81"/>
      <c r="J4981" s="74"/>
      <c r="K4981" s="74"/>
      <c r="L4981" s="74"/>
      <c r="M4981" s="74"/>
      <c r="N4981" s="74"/>
    </row>
    <row r="4982" spans="2:14" x14ac:dyDescent="0.25">
      <c r="B4982" s="225"/>
      <c r="C4982" s="74"/>
      <c r="D4982" s="74"/>
      <c r="E4982" s="74"/>
      <c r="F4982" s="74"/>
      <c r="G4982" s="75"/>
      <c r="H4982" s="74"/>
      <c r="I4982" s="81"/>
      <c r="J4982" s="74"/>
      <c r="K4982" s="74"/>
      <c r="L4982" s="74"/>
      <c r="M4982" s="74"/>
      <c r="N4982" s="74"/>
    </row>
    <row r="4983" spans="2:14" x14ac:dyDescent="0.25">
      <c r="B4983" s="225"/>
      <c r="C4983" s="74"/>
      <c r="D4983" s="74"/>
      <c r="E4983" s="74"/>
      <c r="F4983" s="74"/>
      <c r="G4983" s="75"/>
      <c r="H4983" s="74"/>
      <c r="I4983" s="81"/>
      <c r="J4983" s="74"/>
      <c r="K4983" s="74"/>
      <c r="L4983" s="74"/>
      <c r="M4983" s="74"/>
      <c r="N4983" s="74"/>
    </row>
    <row r="4984" spans="2:14" x14ac:dyDescent="0.25">
      <c r="B4984" s="225"/>
      <c r="C4984" s="74"/>
      <c r="D4984" s="74"/>
      <c r="E4984" s="74"/>
      <c r="F4984" s="74"/>
      <c r="G4984" s="75"/>
      <c r="H4984" s="74"/>
      <c r="I4984" s="81"/>
      <c r="J4984" s="74"/>
      <c r="K4984" s="74"/>
      <c r="L4984" s="74"/>
      <c r="M4984" s="74"/>
      <c r="N4984" s="74"/>
    </row>
    <row r="4985" spans="2:14" x14ac:dyDescent="0.25">
      <c r="B4985" s="225"/>
      <c r="C4985" s="74"/>
      <c r="D4985" s="74"/>
      <c r="E4985" s="74"/>
      <c r="F4985" s="74"/>
      <c r="G4985" s="75"/>
      <c r="H4985" s="74"/>
      <c r="I4985" s="81"/>
      <c r="J4985" s="74"/>
      <c r="K4985" s="74"/>
      <c r="L4985" s="74"/>
      <c r="M4985" s="74"/>
      <c r="N4985" s="74"/>
    </row>
    <row r="4986" spans="2:14" x14ac:dyDescent="0.25">
      <c r="B4986" s="225"/>
      <c r="C4986" s="74"/>
      <c r="D4986" s="74"/>
      <c r="E4986" s="74"/>
      <c r="F4986" s="74"/>
      <c r="G4986" s="75"/>
      <c r="H4986" s="74"/>
      <c r="I4986" s="81"/>
      <c r="J4986" s="74"/>
      <c r="K4986" s="74"/>
      <c r="L4986" s="74"/>
      <c r="M4986" s="74"/>
      <c r="N4986" s="74"/>
    </row>
    <row r="4987" spans="2:14" x14ac:dyDescent="0.25">
      <c r="B4987" s="225"/>
      <c r="C4987" s="74"/>
      <c r="D4987" s="74"/>
      <c r="E4987" s="74"/>
      <c r="F4987" s="74"/>
      <c r="G4987" s="75"/>
      <c r="H4987" s="74"/>
      <c r="I4987" s="81"/>
      <c r="J4987" s="74"/>
      <c r="K4987" s="74"/>
      <c r="L4987" s="74"/>
      <c r="M4987" s="74"/>
      <c r="N4987" s="74"/>
    </row>
    <row r="4988" spans="2:14" x14ac:dyDescent="0.25">
      <c r="B4988" s="225"/>
      <c r="C4988" s="74"/>
      <c r="D4988" s="74"/>
      <c r="E4988" s="74"/>
      <c r="F4988" s="74"/>
      <c r="G4988" s="75"/>
      <c r="H4988" s="74"/>
      <c r="I4988" s="81"/>
      <c r="J4988" s="74"/>
      <c r="K4988" s="74"/>
      <c r="L4988" s="74"/>
      <c r="M4988" s="74"/>
      <c r="N4988" s="74"/>
    </row>
    <row r="4989" spans="2:14" x14ac:dyDescent="0.25">
      <c r="B4989" s="225"/>
      <c r="C4989" s="74"/>
      <c r="D4989" s="74"/>
      <c r="E4989" s="74"/>
      <c r="F4989" s="74"/>
      <c r="G4989" s="75"/>
      <c r="H4989" s="74"/>
      <c r="I4989" s="81"/>
      <c r="J4989" s="74"/>
      <c r="K4989" s="74"/>
      <c r="L4989" s="74"/>
      <c r="M4989" s="74"/>
      <c r="N4989" s="74"/>
    </row>
    <row r="4990" spans="2:14" x14ac:dyDescent="0.25">
      <c r="B4990" s="225"/>
      <c r="C4990" s="74"/>
      <c r="D4990" s="74"/>
      <c r="E4990" s="74"/>
      <c r="F4990" s="74"/>
      <c r="G4990" s="75"/>
      <c r="H4990" s="74"/>
      <c r="I4990" s="81"/>
      <c r="J4990" s="74"/>
      <c r="K4990" s="74"/>
      <c r="L4990" s="74"/>
      <c r="M4990" s="74"/>
      <c r="N4990" s="74"/>
    </row>
    <row r="4991" spans="2:14" x14ac:dyDescent="0.25">
      <c r="B4991" s="225"/>
      <c r="C4991" s="74"/>
      <c r="D4991" s="74"/>
      <c r="E4991" s="74"/>
      <c r="F4991" s="74"/>
      <c r="G4991" s="75"/>
      <c r="H4991" s="74"/>
      <c r="I4991" s="81"/>
      <c r="J4991" s="74"/>
      <c r="K4991" s="74"/>
      <c r="L4991" s="74"/>
      <c r="M4991" s="74"/>
      <c r="N4991" s="74"/>
    </row>
    <row r="4992" spans="2:14" x14ac:dyDescent="0.25">
      <c r="B4992" s="225"/>
      <c r="C4992" s="74"/>
      <c r="D4992" s="74"/>
      <c r="E4992" s="74"/>
      <c r="F4992" s="74"/>
      <c r="G4992" s="75"/>
      <c r="H4992" s="74"/>
      <c r="I4992" s="81"/>
      <c r="J4992" s="74"/>
      <c r="K4992" s="74"/>
      <c r="L4992" s="74"/>
      <c r="M4992" s="74"/>
      <c r="N4992" s="74"/>
    </row>
    <row r="4993" spans="2:14" x14ac:dyDescent="0.25">
      <c r="B4993" s="225"/>
      <c r="C4993" s="74"/>
      <c r="D4993" s="74"/>
      <c r="E4993" s="74"/>
      <c r="F4993" s="74"/>
      <c r="G4993" s="75"/>
      <c r="H4993" s="74"/>
      <c r="I4993" s="81"/>
      <c r="J4993" s="74"/>
      <c r="K4993" s="74"/>
      <c r="L4993" s="74"/>
      <c r="M4993" s="74"/>
      <c r="N4993" s="74"/>
    </row>
    <row r="4994" spans="2:14" x14ac:dyDescent="0.25">
      <c r="B4994" s="225"/>
      <c r="C4994" s="74"/>
      <c r="D4994" s="74"/>
      <c r="E4994" s="74"/>
      <c r="F4994" s="74"/>
      <c r="G4994" s="75"/>
      <c r="H4994" s="74"/>
      <c r="I4994" s="81"/>
      <c r="J4994" s="74"/>
      <c r="K4994" s="74"/>
      <c r="L4994" s="74"/>
      <c r="M4994" s="74"/>
      <c r="N4994" s="74"/>
    </row>
    <row r="4995" spans="2:14" x14ac:dyDescent="0.25">
      <c r="B4995" s="225"/>
      <c r="C4995" s="74"/>
      <c r="D4995" s="74"/>
      <c r="E4995" s="74"/>
      <c r="F4995" s="74"/>
      <c r="G4995" s="75"/>
      <c r="H4995" s="74"/>
      <c r="I4995" s="81"/>
      <c r="J4995" s="74"/>
      <c r="K4995" s="74"/>
      <c r="L4995" s="74"/>
      <c r="M4995" s="74"/>
      <c r="N4995" s="74"/>
    </row>
    <row r="4996" spans="2:14" x14ac:dyDescent="0.25">
      <c r="B4996" s="225"/>
      <c r="C4996" s="74"/>
      <c r="D4996" s="74"/>
      <c r="E4996" s="74"/>
      <c r="F4996" s="74"/>
      <c r="G4996" s="75"/>
      <c r="H4996" s="74"/>
      <c r="I4996" s="81"/>
      <c r="J4996" s="74"/>
      <c r="K4996" s="74"/>
      <c r="L4996" s="74"/>
      <c r="M4996" s="74"/>
      <c r="N4996" s="74"/>
    </row>
    <row r="4997" spans="2:14" x14ac:dyDescent="0.25">
      <c r="B4997" s="225"/>
      <c r="C4997" s="74"/>
      <c r="D4997" s="74"/>
      <c r="E4997" s="74"/>
      <c r="F4997" s="74"/>
      <c r="G4997" s="75"/>
      <c r="H4997" s="74"/>
      <c r="I4997" s="81"/>
      <c r="J4997" s="74"/>
      <c r="K4997" s="74"/>
      <c r="L4997" s="74"/>
      <c r="M4997" s="74"/>
      <c r="N4997" s="74"/>
    </row>
    <row r="4998" spans="2:14" x14ac:dyDescent="0.25">
      <c r="B4998" s="225"/>
      <c r="C4998" s="74"/>
      <c r="D4998" s="74"/>
      <c r="E4998" s="74"/>
      <c r="F4998" s="74"/>
      <c r="G4998" s="75"/>
      <c r="H4998" s="74"/>
      <c r="I4998" s="81"/>
      <c r="J4998" s="74"/>
      <c r="K4998" s="74"/>
      <c r="L4998" s="74"/>
      <c r="M4998" s="74"/>
      <c r="N4998" s="74"/>
    </row>
    <row r="4999" spans="2:14" x14ac:dyDescent="0.25">
      <c r="B4999" s="225"/>
      <c r="C4999" s="74"/>
      <c r="D4999" s="74"/>
      <c r="E4999" s="74"/>
      <c r="F4999" s="74"/>
      <c r="G4999" s="75"/>
      <c r="H4999" s="74"/>
      <c r="I4999" s="81"/>
      <c r="J4999" s="74"/>
      <c r="K4999" s="74"/>
      <c r="L4999" s="74"/>
      <c r="M4999" s="74"/>
      <c r="N4999" s="74"/>
    </row>
    <row r="5000" spans="2:14" x14ac:dyDescent="0.25">
      <c r="B5000" s="225"/>
      <c r="C5000" s="74"/>
      <c r="D5000" s="74"/>
      <c r="E5000" s="74"/>
      <c r="F5000" s="74"/>
      <c r="G5000" s="75"/>
      <c r="H5000" s="74"/>
      <c r="I5000" s="81"/>
      <c r="J5000" s="74"/>
      <c r="K5000" s="74"/>
      <c r="L5000" s="74"/>
      <c r="M5000" s="74"/>
      <c r="N5000" s="74"/>
    </row>
    <row r="5001" spans="2:14" x14ac:dyDescent="0.25">
      <c r="B5001" s="225"/>
      <c r="C5001" s="74"/>
      <c r="D5001" s="74"/>
      <c r="E5001" s="74"/>
      <c r="F5001" s="74"/>
      <c r="G5001" s="75"/>
      <c r="H5001" s="74"/>
      <c r="I5001" s="81"/>
      <c r="J5001" s="74"/>
      <c r="K5001" s="74"/>
      <c r="L5001" s="74"/>
      <c r="M5001" s="74"/>
      <c r="N5001" s="74"/>
    </row>
    <row r="5002" spans="2:14" x14ac:dyDescent="0.25">
      <c r="B5002" s="225"/>
      <c r="C5002" s="74"/>
      <c r="D5002" s="74"/>
      <c r="E5002" s="74"/>
      <c r="F5002" s="74"/>
      <c r="G5002" s="75"/>
      <c r="H5002" s="74"/>
      <c r="I5002" s="81"/>
      <c r="J5002" s="74"/>
      <c r="K5002" s="74"/>
      <c r="L5002" s="74"/>
      <c r="M5002" s="74"/>
      <c r="N5002" s="74"/>
    </row>
    <row r="5003" spans="2:14" x14ac:dyDescent="0.25">
      <c r="B5003" s="225"/>
      <c r="C5003" s="74"/>
      <c r="D5003" s="74"/>
      <c r="E5003" s="74"/>
      <c r="F5003" s="74"/>
      <c r="G5003" s="75"/>
      <c r="H5003" s="74"/>
      <c r="I5003" s="81"/>
      <c r="J5003" s="74"/>
      <c r="K5003" s="74"/>
      <c r="L5003" s="74"/>
      <c r="M5003" s="74"/>
      <c r="N5003" s="74"/>
    </row>
    <row r="5004" spans="2:14" x14ac:dyDescent="0.25">
      <c r="B5004" s="225"/>
      <c r="C5004" s="74"/>
      <c r="D5004" s="74"/>
      <c r="E5004" s="74"/>
      <c r="F5004" s="74"/>
      <c r="G5004" s="75"/>
      <c r="H5004" s="74"/>
      <c r="I5004" s="81"/>
      <c r="J5004" s="74"/>
      <c r="K5004" s="74"/>
      <c r="L5004" s="74"/>
      <c r="M5004" s="74"/>
      <c r="N5004" s="74"/>
    </row>
    <row r="5005" spans="2:14" x14ac:dyDescent="0.25">
      <c r="B5005" s="225"/>
      <c r="C5005" s="74"/>
      <c r="D5005" s="74"/>
      <c r="E5005" s="74"/>
      <c r="F5005" s="74"/>
      <c r="G5005" s="75"/>
      <c r="H5005" s="74"/>
      <c r="I5005" s="81"/>
      <c r="J5005" s="74"/>
      <c r="K5005" s="74"/>
      <c r="L5005" s="74"/>
      <c r="M5005" s="74"/>
      <c r="N5005" s="74"/>
    </row>
    <row r="5006" spans="2:14" x14ac:dyDescent="0.25">
      <c r="B5006" s="225"/>
      <c r="C5006" s="74"/>
      <c r="D5006" s="74"/>
      <c r="E5006" s="74"/>
      <c r="F5006" s="74"/>
      <c r="G5006" s="75"/>
      <c r="H5006" s="74"/>
      <c r="I5006" s="81"/>
      <c r="J5006" s="74"/>
      <c r="K5006" s="74"/>
      <c r="L5006" s="74"/>
      <c r="M5006" s="74"/>
      <c r="N5006" s="74"/>
    </row>
    <row r="5007" spans="2:14" x14ac:dyDescent="0.25">
      <c r="B5007" s="225"/>
      <c r="C5007" s="74"/>
      <c r="D5007" s="74"/>
      <c r="E5007" s="74"/>
      <c r="F5007" s="74"/>
      <c r="G5007" s="75"/>
      <c r="H5007" s="74"/>
      <c r="I5007" s="81"/>
      <c r="J5007" s="74"/>
      <c r="K5007" s="74"/>
      <c r="L5007" s="74"/>
      <c r="M5007" s="74"/>
      <c r="N5007" s="74"/>
    </row>
    <row r="5008" spans="2:14" x14ac:dyDescent="0.25">
      <c r="B5008" s="225"/>
      <c r="C5008" s="74"/>
      <c r="D5008" s="74"/>
      <c r="E5008" s="74"/>
      <c r="F5008" s="74"/>
      <c r="G5008" s="75"/>
      <c r="H5008" s="74"/>
      <c r="I5008" s="81"/>
      <c r="J5008" s="74"/>
      <c r="K5008" s="74"/>
      <c r="L5008" s="74"/>
      <c r="M5008" s="74"/>
      <c r="N5008" s="74"/>
    </row>
    <row r="5009" spans="2:14" x14ac:dyDescent="0.25">
      <c r="B5009" s="225"/>
      <c r="C5009" s="74"/>
      <c r="D5009" s="74"/>
      <c r="E5009" s="74"/>
      <c r="F5009" s="74"/>
      <c r="G5009" s="75"/>
      <c r="H5009" s="74"/>
      <c r="I5009" s="81"/>
      <c r="J5009" s="74"/>
      <c r="K5009" s="74"/>
      <c r="L5009" s="74"/>
      <c r="M5009" s="74"/>
      <c r="N5009" s="74"/>
    </row>
    <row r="5010" spans="2:14" x14ac:dyDescent="0.25">
      <c r="B5010" s="225"/>
      <c r="C5010" s="74"/>
      <c r="D5010" s="74"/>
      <c r="E5010" s="74"/>
      <c r="F5010" s="74"/>
      <c r="G5010" s="75"/>
      <c r="H5010" s="74"/>
      <c r="I5010" s="81"/>
      <c r="J5010" s="74"/>
      <c r="K5010" s="74"/>
      <c r="L5010" s="74"/>
      <c r="M5010" s="74"/>
      <c r="N5010" s="74"/>
    </row>
    <row r="5011" spans="2:14" x14ac:dyDescent="0.25">
      <c r="B5011" s="225"/>
      <c r="C5011" s="74"/>
      <c r="D5011" s="74"/>
      <c r="E5011" s="74"/>
      <c r="F5011" s="74"/>
      <c r="G5011" s="75"/>
      <c r="H5011" s="74"/>
      <c r="I5011" s="81"/>
      <c r="J5011" s="74"/>
      <c r="K5011" s="74"/>
      <c r="L5011" s="74"/>
      <c r="M5011" s="74"/>
      <c r="N5011" s="74"/>
    </row>
    <row r="5012" spans="2:14" x14ac:dyDescent="0.25">
      <c r="B5012" s="225"/>
      <c r="C5012" s="74"/>
      <c r="D5012" s="74"/>
      <c r="E5012" s="74"/>
      <c r="F5012" s="74"/>
      <c r="G5012" s="75"/>
      <c r="H5012" s="74"/>
      <c r="I5012" s="81"/>
      <c r="J5012" s="74"/>
      <c r="K5012" s="74"/>
      <c r="L5012" s="74"/>
      <c r="M5012" s="74"/>
      <c r="N5012" s="74"/>
    </row>
    <row r="5013" spans="2:14" x14ac:dyDescent="0.25">
      <c r="B5013" s="225"/>
      <c r="C5013" s="74"/>
      <c r="D5013" s="74"/>
      <c r="E5013" s="74"/>
      <c r="F5013" s="74"/>
      <c r="G5013" s="75"/>
      <c r="H5013" s="74"/>
      <c r="I5013" s="81"/>
      <c r="J5013" s="74"/>
      <c r="K5013" s="74"/>
      <c r="L5013" s="74"/>
      <c r="M5013" s="74"/>
      <c r="N5013" s="74"/>
    </row>
    <row r="5014" spans="2:14" x14ac:dyDescent="0.25">
      <c r="B5014" s="225"/>
      <c r="C5014" s="74"/>
      <c r="D5014" s="74"/>
      <c r="E5014" s="74"/>
      <c r="F5014" s="74"/>
      <c r="G5014" s="75"/>
      <c r="H5014" s="74"/>
      <c r="I5014" s="81"/>
      <c r="J5014" s="74"/>
      <c r="K5014" s="74"/>
      <c r="L5014" s="74"/>
      <c r="M5014" s="74"/>
      <c r="N5014" s="74"/>
    </row>
    <row r="5015" spans="2:14" x14ac:dyDescent="0.25">
      <c r="B5015" s="225"/>
      <c r="C5015" s="74"/>
      <c r="D5015" s="74"/>
      <c r="E5015" s="74"/>
      <c r="F5015" s="74"/>
      <c r="G5015" s="75"/>
      <c r="H5015" s="74"/>
      <c r="I5015" s="81"/>
      <c r="J5015" s="74"/>
      <c r="K5015" s="74"/>
      <c r="L5015" s="74"/>
      <c r="M5015" s="74"/>
      <c r="N5015" s="74"/>
    </row>
    <row r="5016" spans="2:14" x14ac:dyDescent="0.25">
      <c r="B5016" s="225"/>
      <c r="C5016" s="74"/>
      <c r="D5016" s="74"/>
      <c r="E5016" s="74"/>
      <c r="F5016" s="74"/>
      <c r="G5016" s="75"/>
      <c r="H5016" s="74"/>
      <c r="I5016" s="81"/>
      <c r="J5016" s="74"/>
      <c r="K5016" s="74"/>
      <c r="L5016" s="74"/>
      <c r="M5016" s="74"/>
      <c r="N5016" s="74"/>
    </row>
    <row r="5017" spans="2:14" x14ac:dyDescent="0.25">
      <c r="B5017" s="225"/>
      <c r="C5017" s="74"/>
      <c r="D5017" s="74"/>
      <c r="E5017" s="74"/>
      <c r="F5017" s="74"/>
      <c r="G5017" s="75"/>
      <c r="H5017" s="74"/>
      <c r="I5017" s="81"/>
      <c r="J5017" s="74"/>
      <c r="K5017" s="74"/>
      <c r="L5017" s="74"/>
      <c r="M5017" s="74"/>
      <c r="N5017" s="74"/>
    </row>
    <row r="5018" spans="2:14" x14ac:dyDescent="0.25">
      <c r="B5018" s="225"/>
      <c r="C5018" s="74"/>
      <c r="D5018" s="74"/>
      <c r="E5018" s="74"/>
      <c r="F5018" s="74"/>
      <c r="G5018" s="75"/>
      <c r="H5018" s="74"/>
      <c r="I5018" s="81"/>
      <c r="J5018" s="74"/>
      <c r="K5018" s="74"/>
      <c r="L5018" s="74"/>
      <c r="M5018" s="74"/>
      <c r="N5018" s="74"/>
    </row>
    <row r="5019" spans="2:14" x14ac:dyDescent="0.25">
      <c r="B5019" s="225"/>
      <c r="C5019" s="74"/>
      <c r="D5019" s="74"/>
      <c r="E5019" s="74"/>
      <c r="F5019" s="74"/>
      <c r="G5019" s="75"/>
      <c r="H5019" s="74"/>
      <c r="I5019" s="81"/>
      <c r="J5019" s="74"/>
      <c r="K5019" s="74"/>
      <c r="L5019" s="74"/>
      <c r="M5019" s="74"/>
      <c r="N5019" s="74"/>
    </row>
    <row r="5020" spans="2:14" x14ac:dyDescent="0.25">
      <c r="B5020" s="225"/>
      <c r="C5020" s="74"/>
      <c r="D5020" s="74"/>
      <c r="E5020" s="74"/>
      <c r="F5020" s="74"/>
      <c r="G5020" s="75"/>
      <c r="H5020" s="74"/>
      <c r="I5020" s="81"/>
      <c r="J5020" s="74"/>
      <c r="K5020" s="74"/>
      <c r="L5020" s="74"/>
      <c r="M5020" s="74"/>
      <c r="N5020" s="74"/>
    </row>
    <row r="5021" spans="2:14" x14ac:dyDescent="0.25">
      <c r="B5021" s="225"/>
      <c r="C5021" s="74"/>
      <c r="D5021" s="74"/>
      <c r="E5021" s="74"/>
      <c r="F5021" s="74"/>
      <c r="G5021" s="75"/>
      <c r="H5021" s="74"/>
      <c r="I5021" s="81"/>
      <c r="J5021" s="74"/>
      <c r="K5021" s="74"/>
      <c r="L5021" s="74"/>
      <c r="M5021" s="74"/>
      <c r="N5021" s="74"/>
    </row>
    <row r="5022" spans="2:14" x14ac:dyDescent="0.25">
      <c r="B5022" s="225"/>
      <c r="C5022" s="74"/>
      <c r="D5022" s="74"/>
      <c r="E5022" s="74"/>
      <c r="F5022" s="74"/>
      <c r="G5022" s="75"/>
      <c r="H5022" s="74"/>
      <c r="I5022" s="81"/>
      <c r="J5022" s="74"/>
      <c r="K5022" s="74"/>
      <c r="L5022" s="74"/>
      <c r="M5022" s="74"/>
      <c r="N5022" s="74"/>
    </row>
    <row r="5023" spans="2:14" x14ac:dyDescent="0.25">
      <c r="B5023" s="225"/>
      <c r="C5023" s="74"/>
      <c r="D5023" s="74"/>
      <c r="E5023" s="74"/>
      <c r="F5023" s="74"/>
      <c r="G5023" s="75"/>
      <c r="H5023" s="74"/>
      <c r="I5023" s="81"/>
      <c r="J5023" s="74"/>
      <c r="K5023" s="74"/>
      <c r="L5023" s="74"/>
      <c r="M5023" s="74"/>
      <c r="N5023" s="74"/>
    </row>
    <row r="5024" spans="2:14" x14ac:dyDescent="0.25">
      <c r="B5024" s="225"/>
      <c r="C5024" s="74"/>
      <c r="D5024" s="74"/>
      <c r="E5024" s="74"/>
      <c r="F5024" s="74"/>
      <c r="G5024" s="75"/>
      <c r="H5024" s="74"/>
      <c r="I5024" s="81"/>
      <c r="J5024" s="74"/>
      <c r="K5024" s="74"/>
      <c r="L5024" s="74"/>
      <c r="M5024" s="74"/>
      <c r="N5024" s="74"/>
    </row>
    <row r="5025" spans="2:14" x14ac:dyDescent="0.25">
      <c r="B5025" s="225"/>
      <c r="C5025" s="74"/>
      <c r="D5025" s="74"/>
      <c r="E5025" s="74"/>
      <c r="F5025" s="74"/>
      <c r="G5025" s="75"/>
      <c r="H5025" s="74"/>
      <c r="I5025" s="81"/>
      <c r="J5025" s="74"/>
      <c r="K5025" s="74"/>
      <c r="L5025" s="74"/>
      <c r="M5025" s="74"/>
      <c r="N5025" s="74"/>
    </row>
    <row r="5026" spans="2:14" x14ac:dyDescent="0.25">
      <c r="B5026" s="225"/>
      <c r="C5026" s="74"/>
      <c r="D5026" s="74"/>
      <c r="E5026" s="74"/>
      <c r="F5026" s="74"/>
      <c r="G5026" s="75"/>
      <c r="H5026" s="74"/>
      <c r="I5026" s="81"/>
      <c r="J5026" s="74"/>
      <c r="K5026" s="74"/>
      <c r="L5026" s="74"/>
      <c r="M5026" s="74"/>
      <c r="N5026" s="74"/>
    </row>
    <row r="5027" spans="2:14" x14ac:dyDescent="0.25">
      <c r="B5027" s="225"/>
      <c r="C5027" s="74"/>
      <c r="D5027" s="74"/>
      <c r="E5027" s="74"/>
      <c r="F5027" s="74"/>
      <c r="G5027" s="75"/>
      <c r="H5027" s="74"/>
      <c r="I5027" s="81"/>
      <c r="J5027" s="74"/>
      <c r="K5027" s="74"/>
      <c r="L5027" s="74"/>
      <c r="M5027" s="74"/>
      <c r="N5027" s="74"/>
    </row>
    <row r="5028" spans="2:14" x14ac:dyDescent="0.25">
      <c r="B5028" s="225"/>
      <c r="C5028" s="74"/>
      <c r="D5028" s="74"/>
      <c r="E5028" s="74"/>
      <c r="F5028" s="74"/>
      <c r="G5028" s="75"/>
      <c r="H5028" s="74"/>
      <c r="I5028" s="81"/>
      <c r="J5028" s="74"/>
      <c r="K5028" s="74"/>
      <c r="L5028" s="74"/>
      <c r="M5028" s="74"/>
      <c r="N5028" s="74"/>
    </row>
    <row r="5029" spans="2:14" x14ac:dyDescent="0.25">
      <c r="B5029" s="225"/>
      <c r="C5029" s="74"/>
      <c r="D5029" s="74"/>
      <c r="E5029" s="74"/>
      <c r="F5029" s="74"/>
      <c r="G5029" s="75"/>
      <c r="H5029" s="74"/>
      <c r="I5029" s="81"/>
      <c r="J5029" s="74"/>
      <c r="K5029" s="74"/>
      <c r="L5029" s="74"/>
      <c r="M5029" s="74"/>
      <c r="N5029" s="74"/>
    </row>
    <row r="5030" spans="2:14" x14ac:dyDescent="0.25">
      <c r="B5030" s="225"/>
      <c r="C5030" s="74"/>
      <c r="D5030" s="74"/>
      <c r="E5030" s="74"/>
      <c r="F5030" s="74"/>
      <c r="G5030" s="75"/>
      <c r="H5030" s="74"/>
      <c r="I5030" s="81"/>
      <c r="J5030" s="74"/>
      <c r="K5030" s="74"/>
      <c r="L5030" s="74"/>
      <c r="M5030" s="74"/>
      <c r="N5030" s="74"/>
    </row>
    <row r="5031" spans="2:14" x14ac:dyDescent="0.25">
      <c r="B5031" s="225"/>
      <c r="C5031" s="74"/>
      <c r="D5031" s="74"/>
      <c r="E5031" s="74"/>
      <c r="F5031" s="74"/>
      <c r="G5031" s="75"/>
      <c r="H5031" s="74"/>
      <c r="I5031" s="81"/>
      <c r="J5031" s="74"/>
      <c r="K5031" s="74"/>
      <c r="L5031" s="74"/>
      <c r="M5031" s="74"/>
      <c r="N5031" s="74"/>
    </row>
    <row r="5032" spans="2:14" x14ac:dyDescent="0.25">
      <c r="B5032" s="225"/>
      <c r="C5032" s="74"/>
      <c r="D5032" s="74"/>
      <c r="E5032" s="74"/>
      <c r="F5032" s="74"/>
      <c r="G5032" s="75"/>
      <c r="H5032" s="74"/>
      <c r="I5032" s="81"/>
      <c r="J5032" s="74"/>
      <c r="K5032" s="74"/>
      <c r="L5032" s="74"/>
      <c r="M5032" s="74"/>
      <c r="N5032" s="74"/>
    </row>
    <row r="5033" spans="2:14" x14ac:dyDescent="0.25">
      <c r="B5033" s="225"/>
      <c r="C5033" s="74"/>
      <c r="D5033" s="74"/>
      <c r="E5033" s="74"/>
      <c r="F5033" s="74"/>
      <c r="G5033" s="75"/>
      <c r="H5033" s="74"/>
      <c r="I5033" s="81"/>
      <c r="J5033" s="74"/>
      <c r="K5033" s="74"/>
      <c r="L5033" s="74"/>
      <c r="M5033" s="74"/>
      <c r="N5033" s="74"/>
    </row>
    <row r="5034" spans="2:14" x14ac:dyDescent="0.25">
      <c r="B5034" s="225"/>
      <c r="C5034" s="74"/>
      <c r="D5034" s="74"/>
      <c r="E5034" s="74"/>
      <c r="F5034" s="74"/>
      <c r="G5034" s="75"/>
      <c r="H5034" s="74"/>
      <c r="I5034" s="81"/>
      <c r="J5034" s="74"/>
      <c r="K5034" s="74"/>
      <c r="L5034" s="74"/>
      <c r="M5034" s="74"/>
      <c r="N5034" s="74"/>
    </row>
    <row r="5035" spans="2:14" x14ac:dyDescent="0.25">
      <c r="B5035" s="225"/>
      <c r="C5035" s="74"/>
      <c r="D5035" s="74"/>
      <c r="E5035" s="74"/>
      <c r="F5035" s="74"/>
      <c r="G5035" s="75"/>
      <c r="H5035" s="74"/>
      <c r="I5035" s="81"/>
      <c r="J5035" s="74"/>
      <c r="K5035" s="74"/>
      <c r="L5035" s="74"/>
      <c r="M5035" s="74"/>
      <c r="N5035" s="74"/>
    </row>
    <row r="5036" spans="2:14" x14ac:dyDescent="0.25">
      <c r="B5036" s="225"/>
      <c r="C5036" s="74"/>
      <c r="D5036" s="74"/>
      <c r="E5036" s="74"/>
      <c r="F5036" s="74"/>
      <c r="G5036" s="75"/>
      <c r="H5036" s="74"/>
      <c r="I5036" s="81"/>
      <c r="J5036" s="74"/>
      <c r="K5036" s="74"/>
      <c r="L5036" s="74"/>
      <c r="M5036" s="74"/>
      <c r="N5036" s="74"/>
    </row>
    <row r="5037" spans="2:14" x14ac:dyDescent="0.25">
      <c r="B5037" s="225"/>
      <c r="C5037" s="74"/>
      <c r="D5037" s="74"/>
      <c r="E5037" s="74"/>
      <c r="F5037" s="74"/>
      <c r="G5037" s="75"/>
      <c r="H5037" s="74"/>
      <c r="I5037" s="81"/>
      <c r="J5037" s="74"/>
      <c r="K5037" s="74"/>
      <c r="L5037" s="74"/>
      <c r="M5037" s="74"/>
      <c r="N5037" s="74"/>
    </row>
    <row r="5038" spans="2:14" x14ac:dyDescent="0.25">
      <c r="B5038" s="225"/>
      <c r="C5038" s="74"/>
      <c r="D5038" s="74"/>
      <c r="E5038" s="74"/>
      <c r="F5038" s="74"/>
      <c r="G5038" s="75"/>
      <c r="H5038" s="74"/>
      <c r="I5038" s="81"/>
      <c r="J5038" s="74"/>
      <c r="K5038" s="74"/>
      <c r="L5038" s="74"/>
      <c r="M5038" s="74"/>
      <c r="N5038" s="74"/>
    </row>
    <row r="5039" spans="2:14" x14ac:dyDescent="0.25">
      <c r="B5039" s="225"/>
      <c r="C5039" s="74"/>
      <c r="D5039" s="74"/>
      <c r="E5039" s="74"/>
      <c r="F5039" s="74"/>
      <c r="G5039" s="75"/>
      <c r="H5039" s="74"/>
      <c r="I5039" s="81"/>
      <c r="J5039" s="74"/>
      <c r="K5039" s="74"/>
      <c r="L5039" s="74"/>
      <c r="M5039" s="74"/>
      <c r="N5039" s="74"/>
    </row>
    <row r="5040" spans="2:14" x14ac:dyDescent="0.25">
      <c r="B5040" s="225"/>
      <c r="C5040" s="74"/>
      <c r="D5040" s="74"/>
      <c r="E5040" s="74"/>
      <c r="F5040" s="74"/>
      <c r="G5040" s="75"/>
      <c r="H5040" s="74"/>
      <c r="I5040" s="81"/>
      <c r="J5040" s="74"/>
      <c r="K5040" s="74"/>
      <c r="L5040" s="74"/>
      <c r="M5040" s="74"/>
      <c r="N5040" s="74"/>
    </row>
    <row r="5041" spans="2:14" x14ac:dyDescent="0.25">
      <c r="B5041" s="225"/>
      <c r="C5041" s="74"/>
      <c r="D5041" s="74"/>
      <c r="E5041" s="74"/>
      <c r="F5041" s="74"/>
      <c r="G5041" s="75"/>
      <c r="H5041" s="74"/>
      <c r="I5041" s="81"/>
      <c r="J5041" s="74"/>
      <c r="K5041" s="74"/>
      <c r="L5041" s="74"/>
      <c r="M5041" s="74"/>
      <c r="N5041" s="74"/>
    </row>
    <row r="5042" spans="2:14" x14ac:dyDescent="0.25">
      <c r="B5042" s="225"/>
      <c r="C5042" s="74"/>
      <c r="D5042" s="74"/>
      <c r="E5042" s="74"/>
      <c r="F5042" s="74"/>
      <c r="G5042" s="75"/>
      <c r="H5042" s="74"/>
      <c r="I5042" s="81"/>
      <c r="J5042" s="74"/>
      <c r="K5042" s="74"/>
      <c r="L5042" s="74"/>
      <c r="M5042" s="74"/>
      <c r="N5042" s="74"/>
    </row>
    <row r="5043" spans="2:14" x14ac:dyDescent="0.25">
      <c r="B5043" s="225"/>
      <c r="C5043" s="74"/>
      <c r="D5043" s="74"/>
      <c r="E5043" s="74"/>
      <c r="F5043" s="74"/>
      <c r="G5043" s="75"/>
      <c r="H5043" s="74"/>
      <c r="I5043" s="81"/>
      <c r="J5043" s="74"/>
      <c r="K5043" s="74"/>
      <c r="L5043" s="74"/>
      <c r="M5043" s="74"/>
      <c r="N5043" s="74"/>
    </row>
    <row r="5044" spans="2:14" x14ac:dyDescent="0.25">
      <c r="B5044" s="225"/>
      <c r="C5044" s="74"/>
      <c r="D5044" s="74"/>
      <c r="E5044" s="74"/>
      <c r="F5044" s="74"/>
      <c r="G5044" s="75"/>
      <c r="H5044" s="74"/>
      <c r="I5044" s="81"/>
      <c r="J5044" s="74"/>
      <c r="K5044" s="74"/>
      <c r="L5044" s="74"/>
      <c r="M5044" s="74"/>
      <c r="N5044" s="74"/>
    </row>
    <row r="5045" spans="2:14" x14ac:dyDescent="0.25">
      <c r="B5045" s="225"/>
      <c r="C5045" s="74"/>
      <c r="D5045" s="74"/>
      <c r="E5045" s="74"/>
      <c r="F5045" s="74"/>
      <c r="G5045" s="75"/>
      <c r="H5045" s="74"/>
      <c r="I5045" s="81"/>
      <c r="J5045" s="74"/>
      <c r="K5045" s="74"/>
      <c r="L5045" s="74"/>
      <c r="M5045" s="74"/>
      <c r="N5045" s="74"/>
    </row>
    <row r="5046" spans="2:14" x14ac:dyDescent="0.25">
      <c r="B5046" s="225"/>
      <c r="C5046" s="74"/>
      <c r="D5046" s="74"/>
      <c r="E5046" s="74"/>
      <c r="F5046" s="74"/>
      <c r="G5046" s="75"/>
      <c r="H5046" s="74"/>
      <c r="I5046" s="81"/>
      <c r="J5046" s="74"/>
      <c r="K5046" s="74"/>
      <c r="L5046" s="74"/>
      <c r="M5046" s="74"/>
      <c r="N5046" s="74"/>
    </row>
    <row r="5047" spans="2:14" x14ac:dyDescent="0.25">
      <c r="B5047" s="225"/>
      <c r="C5047" s="74"/>
      <c r="D5047" s="74"/>
      <c r="E5047" s="74"/>
      <c r="F5047" s="74"/>
      <c r="G5047" s="75"/>
      <c r="H5047" s="74"/>
      <c r="I5047" s="81"/>
      <c r="J5047" s="74"/>
      <c r="K5047" s="74"/>
      <c r="L5047" s="74"/>
      <c r="M5047" s="74"/>
      <c r="N5047" s="74"/>
    </row>
    <row r="5048" spans="2:14" x14ac:dyDescent="0.25">
      <c r="B5048" s="225"/>
      <c r="C5048" s="74"/>
      <c r="D5048" s="74"/>
      <c r="E5048" s="74"/>
      <c r="F5048" s="74"/>
      <c r="G5048" s="75"/>
      <c r="H5048" s="74"/>
      <c r="I5048" s="81"/>
      <c r="J5048" s="74"/>
      <c r="K5048" s="74"/>
      <c r="L5048" s="74"/>
      <c r="M5048" s="74"/>
      <c r="N5048" s="74"/>
    </row>
    <row r="5049" spans="2:14" x14ac:dyDescent="0.25">
      <c r="B5049" s="225"/>
      <c r="C5049" s="74"/>
      <c r="D5049" s="74"/>
      <c r="E5049" s="74"/>
      <c r="F5049" s="74"/>
      <c r="G5049" s="75"/>
      <c r="H5049" s="74"/>
      <c r="I5049" s="81"/>
      <c r="J5049" s="74"/>
      <c r="K5049" s="74"/>
      <c r="L5049" s="74"/>
      <c r="M5049" s="74"/>
      <c r="N5049" s="74"/>
    </row>
    <row r="5050" spans="2:14" x14ac:dyDescent="0.25">
      <c r="B5050" s="225"/>
      <c r="C5050" s="74"/>
      <c r="D5050" s="74"/>
      <c r="E5050" s="74"/>
      <c r="F5050" s="74"/>
      <c r="G5050" s="75"/>
      <c r="H5050" s="74"/>
      <c r="I5050" s="81"/>
      <c r="J5050" s="74"/>
      <c r="K5050" s="74"/>
      <c r="L5050" s="74"/>
      <c r="M5050" s="74"/>
      <c r="N5050" s="74"/>
    </row>
    <row r="5051" spans="2:14" x14ac:dyDescent="0.25">
      <c r="B5051" s="225"/>
      <c r="C5051" s="74"/>
      <c r="D5051" s="74"/>
      <c r="E5051" s="74"/>
      <c r="F5051" s="74"/>
      <c r="G5051" s="75"/>
      <c r="H5051" s="74"/>
      <c r="I5051" s="81"/>
      <c r="J5051" s="74"/>
      <c r="K5051" s="74"/>
      <c r="L5051" s="74"/>
      <c r="M5051" s="74"/>
      <c r="N5051" s="74"/>
    </row>
    <row r="5052" spans="2:14" x14ac:dyDescent="0.25">
      <c r="B5052" s="225"/>
      <c r="C5052" s="74"/>
      <c r="D5052" s="74"/>
      <c r="E5052" s="74"/>
      <c r="F5052" s="74"/>
      <c r="G5052" s="75"/>
      <c r="H5052" s="74"/>
      <c r="I5052" s="81"/>
      <c r="J5052" s="74"/>
      <c r="K5052" s="74"/>
      <c r="L5052" s="74"/>
      <c r="M5052" s="74"/>
      <c r="N5052" s="74"/>
    </row>
    <row r="5053" spans="2:14" x14ac:dyDescent="0.25">
      <c r="B5053" s="225"/>
      <c r="C5053" s="74"/>
      <c r="D5053" s="74"/>
      <c r="E5053" s="74"/>
      <c r="F5053" s="74"/>
      <c r="G5053" s="75"/>
      <c r="H5053" s="74"/>
      <c r="I5053" s="81"/>
      <c r="J5053" s="74"/>
      <c r="K5053" s="74"/>
      <c r="L5053" s="74"/>
      <c r="M5053" s="74"/>
      <c r="N5053" s="74"/>
    </row>
    <row r="5054" spans="2:14" x14ac:dyDescent="0.25">
      <c r="B5054" s="225"/>
      <c r="C5054" s="74"/>
      <c r="D5054" s="74"/>
      <c r="E5054" s="74"/>
      <c r="F5054" s="74"/>
      <c r="G5054" s="75"/>
      <c r="H5054" s="74"/>
      <c r="I5054" s="81"/>
      <c r="J5054" s="74"/>
      <c r="K5054" s="74"/>
      <c r="L5054" s="74"/>
      <c r="M5054" s="74"/>
      <c r="N5054" s="74"/>
    </row>
    <row r="5055" spans="2:14" x14ac:dyDescent="0.25">
      <c r="B5055" s="225"/>
      <c r="C5055" s="74"/>
      <c r="D5055" s="74"/>
      <c r="E5055" s="74"/>
      <c r="F5055" s="74"/>
      <c r="G5055" s="75"/>
      <c r="H5055" s="74"/>
      <c r="I5055" s="81"/>
      <c r="J5055" s="74"/>
      <c r="K5055" s="74"/>
      <c r="L5055" s="74"/>
      <c r="M5055" s="74"/>
      <c r="N5055" s="74"/>
    </row>
    <row r="5056" spans="2:14" x14ac:dyDescent="0.25">
      <c r="B5056" s="225"/>
      <c r="C5056" s="74"/>
      <c r="D5056" s="74"/>
      <c r="E5056" s="74"/>
      <c r="F5056" s="74"/>
      <c r="G5056" s="75"/>
      <c r="H5056" s="74"/>
      <c r="I5056" s="81"/>
      <c r="J5056" s="74"/>
      <c r="K5056" s="74"/>
      <c r="L5056" s="74"/>
      <c r="M5056" s="74"/>
      <c r="N5056" s="74"/>
    </row>
    <row r="5057" spans="2:14" x14ac:dyDescent="0.25">
      <c r="B5057" s="225"/>
      <c r="C5057" s="74"/>
      <c r="D5057" s="74"/>
      <c r="E5057" s="74"/>
      <c r="F5057" s="74"/>
      <c r="G5057" s="75"/>
      <c r="H5057" s="74"/>
      <c r="I5057" s="81"/>
      <c r="J5057" s="74"/>
      <c r="K5057" s="74"/>
      <c r="L5057" s="74"/>
      <c r="M5057" s="74"/>
      <c r="N5057" s="74"/>
    </row>
    <row r="5058" spans="2:14" x14ac:dyDescent="0.25">
      <c r="B5058" s="225"/>
      <c r="C5058" s="74"/>
      <c r="D5058" s="74"/>
      <c r="E5058" s="74"/>
      <c r="F5058" s="74"/>
      <c r="G5058" s="75"/>
      <c r="H5058" s="74"/>
      <c r="I5058" s="81"/>
      <c r="J5058" s="74"/>
      <c r="K5058" s="74"/>
      <c r="L5058" s="74"/>
      <c r="M5058" s="74"/>
      <c r="N5058" s="74"/>
    </row>
    <row r="5059" spans="2:14" x14ac:dyDescent="0.25">
      <c r="B5059" s="225"/>
      <c r="C5059" s="74"/>
      <c r="D5059" s="74"/>
      <c r="E5059" s="74"/>
      <c r="F5059" s="74"/>
      <c r="G5059" s="75"/>
      <c r="H5059" s="74"/>
      <c r="I5059" s="81"/>
      <c r="J5059" s="74"/>
      <c r="K5059" s="74"/>
      <c r="L5059" s="74"/>
      <c r="M5059" s="74"/>
      <c r="N5059" s="74"/>
    </row>
    <row r="5060" spans="2:14" x14ac:dyDescent="0.25">
      <c r="B5060" s="225"/>
      <c r="C5060" s="74"/>
      <c r="D5060" s="74"/>
      <c r="E5060" s="74"/>
      <c r="F5060" s="74"/>
      <c r="G5060" s="75"/>
      <c r="H5060" s="74"/>
      <c r="I5060" s="81"/>
      <c r="J5060" s="74"/>
      <c r="K5060" s="74"/>
      <c r="L5060" s="74"/>
      <c r="M5060" s="74"/>
      <c r="N5060" s="74"/>
    </row>
    <row r="5061" spans="2:14" x14ac:dyDescent="0.25">
      <c r="B5061" s="225"/>
      <c r="C5061" s="74"/>
      <c r="D5061" s="74"/>
      <c r="E5061" s="74"/>
      <c r="F5061" s="74"/>
      <c r="G5061" s="75"/>
      <c r="H5061" s="74"/>
      <c r="I5061" s="81"/>
      <c r="J5061" s="74"/>
      <c r="K5061" s="74"/>
      <c r="L5061" s="74"/>
      <c r="M5061" s="74"/>
      <c r="N5061" s="74"/>
    </row>
    <row r="5062" spans="2:14" x14ac:dyDescent="0.25">
      <c r="B5062" s="225"/>
      <c r="C5062" s="74"/>
      <c r="D5062" s="74"/>
      <c r="E5062" s="74"/>
      <c r="F5062" s="74"/>
      <c r="G5062" s="75"/>
      <c r="H5062" s="74"/>
      <c r="I5062" s="81"/>
      <c r="J5062" s="74"/>
      <c r="K5062" s="74"/>
      <c r="L5062" s="74"/>
      <c r="M5062" s="74"/>
      <c r="N5062" s="74"/>
    </row>
    <row r="5063" spans="2:14" x14ac:dyDescent="0.25">
      <c r="B5063" s="225"/>
      <c r="C5063" s="74"/>
      <c r="D5063" s="74"/>
      <c r="E5063" s="74"/>
      <c r="F5063" s="74"/>
      <c r="G5063" s="75"/>
      <c r="H5063" s="74"/>
      <c r="I5063" s="81"/>
      <c r="J5063" s="74"/>
      <c r="K5063" s="74"/>
      <c r="L5063" s="74"/>
      <c r="M5063" s="74"/>
      <c r="N5063" s="74"/>
    </row>
    <row r="5064" spans="2:14" x14ac:dyDescent="0.25">
      <c r="B5064" s="225"/>
      <c r="C5064" s="74"/>
      <c r="D5064" s="74"/>
      <c r="E5064" s="74"/>
      <c r="F5064" s="74"/>
      <c r="G5064" s="75"/>
      <c r="H5064" s="74"/>
      <c r="I5064" s="81"/>
      <c r="J5064" s="74"/>
      <c r="K5064" s="74"/>
      <c r="L5064" s="74"/>
      <c r="M5064" s="74"/>
      <c r="N5064" s="74"/>
    </row>
    <row r="5065" spans="2:14" x14ac:dyDescent="0.25">
      <c r="B5065" s="225"/>
      <c r="C5065" s="74"/>
      <c r="D5065" s="74"/>
      <c r="E5065" s="74"/>
      <c r="F5065" s="74"/>
      <c r="G5065" s="75"/>
      <c r="H5065" s="74"/>
      <c r="I5065" s="81"/>
      <c r="J5065" s="74"/>
      <c r="K5065" s="74"/>
      <c r="L5065" s="74"/>
      <c r="M5065" s="74"/>
      <c r="N5065" s="74"/>
    </row>
    <row r="5066" spans="2:14" x14ac:dyDescent="0.25">
      <c r="B5066" s="225"/>
      <c r="C5066" s="74"/>
      <c r="D5066" s="74"/>
      <c r="E5066" s="74"/>
      <c r="F5066" s="74"/>
      <c r="G5066" s="75"/>
      <c r="H5066" s="74"/>
      <c r="I5066" s="81"/>
      <c r="J5066" s="74"/>
      <c r="K5066" s="74"/>
      <c r="L5066" s="74"/>
      <c r="M5066" s="74"/>
      <c r="N5066" s="74"/>
    </row>
    <row r="5067" spans="2:14" x14ac:dyDescent="0.25">
      <c r="B5067" s="225"/>
      <c r="C5067" s="74"/>
      <c r="D5067" s="74"/>
      <c r="E5067" s="74"/>
      <c r="F5067" s="74"/>
      <c r="G5067" s="75"/>
      <c r="H5067" s="74"/>
      <c r="I5067" s="81"/>
      <c r="J5067" s="74"/>
      <c r="K5067" s="74"/>
      <c r="L5067" s="74"/>
      <c r="M5067" s="74"/>
      <c r="N5067" s="74"/>
    </row>
    <row r="5068" spans="2:14" x14ac:dyDescent="0.25">
      <c r="B5068" s="225"/>
      <c r="C5068" s="74"/>
      <c r="D5068" s="74"/>
      <c r="E5068" s="74"/>
      <c r="F5068" s="74"/>
      <c r="G5068" s="75"/>
      <c r="H5068" s="74"/>
      <c r="I5068" s="81"/>
      <c r="J5068" s="74"/>
      <c r="K5068" s="74"/>
      <c r="L5068" s="74"/>
      <c r="M5068" s="74"/>
      <c r="N5068" s="74"/>
    </row>
    <row r="5069" spans="2:14" x14ac:dyDescent="0.25">
      <c r="B5069" s="225"/>
      <c r="C5069" s="74"/>
      <c r="D5069" s="74"/>
      <c r="E5069" s="74"/>
      <c r="F5069" s="74"/>
      <c r="G5069" s="75"/>
      <c r="H5069" s="74"/>
      <c r="I5069" s="81"/>
      <c r="J5069" s="74"/>
      <c r="K5069" s="74"/>
      <c r="L5069" s="74"/>
      <c r="M5069" s="74"/>
      <c r="N5069" s="74"/>
    </row>
    <row r="5070" spans="2:14" x14ac:dyDescent="0.25">
      <c r="B5070" s="225"/>
      <c r="C5070" s="74"/>
      <c r="D5070" s="74"/>
      <c r="E5070" s="74"/>
      <c r="F5070" s="74"/>
      <c r="G5070" s="75"/>
      <c r="H5070" s="74"/>
      <c r="I5070" s="81"/>
      <c r="J5070" s="74"/>
      <c r="K5070" s="74"/>
      <c r="L5070" s="74"/>
      <c r="M5070" s="74"/>
      <c r="N5070" s="74"/>
    </row>
    <row r="5071" spans="2:14" x14ac:dyDescent="0.25">
      <c r="B5071" s="225"/>
      <c r="C5071" s="74"/>
      <c r="D5071" s="74"/>
      <c r="E5071" s="74"/>
      <c r="F5071" s="74"/>
      <c r="G5071" s="75"/>
      <c r="H5071" s="74"/>
      <c r="I5071" s="81"/>
      <c r="J5071" s="74"/>
      <c r="K5071" s="74"/>
      <c r="L5071" s="74"/>
      <c r="M5071" s="74"/>
      <c r="N5071" s="74"/>
    </row>
    <row r="5072" spans="2:14" x14ac:dyDescent="0.25">
      <c r="B5072" s="225"/>
      <c r="C5072" s="74"/>
      <c r="D5072" s="74"/>
      <c r="E5072" s="74"/>
      <c r="F5072" s="74"/>
      <c r="G5072" s="75"/>
      <c r="H5072" s="74"/>
      <c r="I5072" s="81"/>
      <c r="J5072" s="74"/>
      <c r="K5072" s="74"/>
      <c r="L5072" s="74"/>
      <c r="M5072" s="74"/>
      <c r="N5072" s="74"/>
    </row>
    <row r="5073" spans="2:14" x14ac:dyDescent="0.25">
      <c r="B5073" s="225"/>
      <c r="C5073" s="74"/>
      <c r="D5073" s="74"/>
      <c r="E5073" s="74"/>
      <c r="F5073" s="74"/>
      <c r="G5073" s="75"/>
      <c r="H5073" s="74"/>
      <c r="I5073" s="81"/>
      <c r="J5073" s="74"/>
      <c r="K5073" s="74"/>
      <c r="L5073" s="74"/>
      <c r="M5073" s="74"/>
      <c r="N5073" s="74"/>
    </row>
    <row r="5074" spans="2:14" x14ac:dyDescent="0.25">
      <c r="B5074" s="225"/>
      <c r="C5074" s="74"/>
      <c r="D5074" s="74"/>
      <c r="E5074" s="74"/>
      <c r="F5074" s="74"/>
      <c r="G5074" s="75"/>
      <c r="H5074" s="74"/>
      <c r="I5074" s="81"/>
      <c r="J5074" s="74"/>
      <c r="K5074" s="74"/>
      <c r="L5074" s="74"/>
      <c r="M5074" s="74"/>
      <c r="N5074" s="74"/>
    </row>
    <row r="5075" spans="2:14" x14ac:dyDescent="0.25">
      <c r="B5075" s="225"/>
      <c r="C5075" s="74"/>
      <c r="D5075" s="74"/>
      <c r="E5075" s="74"/>
      <c r="F5075" s="74"/>
      <c r="G5075" s="75"/>
      <c r="H5075" s="74"/>
      <c r="I5075" s="81"/>
      <c r="J5075" s="74"/>
      <c r="K5075" s="74"/>
      <c r="L5075" s="74"/>
      <c r="M5075" s="74"/>
      <c r="N5075" s="74"/>
    </row>
    <row r="5076" spans="2:14" x14ac:dyDescent="0.25">
      <c r="B5076" s="225"/>
      <c r="C5076" s="74"/>
      <c r="D5076" s="74"/>
      <c r="E5076" s="74"/>
      <c r="F5076" s="74"/>
      <c r="G5076" s="75"/>
      <c r="H5076" s="74"/>
      <c r="I5076" s="81"/>
      <c r="J5076" s="74"/>
      <c r="K5076" s="74"/>
      <c r="L5076" s="74"/>
      <c r="M5076" s="74"/>
      <c r="N5076" s="74"/>
    </row>
    <row r="5077" spans="2:14" x14ac:dyDescent="0.25">
      <c r="B5077" s="225"/>
      <c r="C5077" s="74"/>
      <c r="D5077" s="74"/>
      <c r="E5077" s="74"/>
      <c r="F5077" s="74"/>
      <c r="G5077" s="75"/>
      <c r="H5077" s="74"/>
      <c r="I5077" s="81"/>
      <c r="J5077" s="74"/>
      <c r="K5077" s="74"/>
      <c r="L5077" s="74"/>
      <c r="M5077" s="74"/>
      <c r="N5077" s="74"/>
    </row>
    <row r="5078" spans="2:14" x14ac:dyDescent="0.25">
      <c r="B5078" s="225"/>
      <c r="C5078" s="74"/>
      <c r="D5078" s="74"/>
      <c r="E5078" s="74"/>
      <c r="F5078" s="74"/>
      <c r="G5078" s="75"/>
      <c r="H5078" s="74"/>
      <c r="I5078" s="81"/>
      <c r="J5078" s="74"/>
      <c r="K5078" s="74"/>
      <c r="L5078" s="74"/>
      <c r="M5078" s="74"/>
      <c r="N5078" s="74"/>
    </row>
    <row r="5079" spans="2:14" x14ac:dyDescent="0.25">
      <c r="B5079" s="225"/>
      <c r="C5079" s="74"/>
      <c r="D5079" s="74"/>
      <c r="E5079" s="74"/>
      <c r="F5079" s="74"/>
      <c r="G5079" s="75"/>
      <c r="H5079" s="74"/>
      <c r="I5079" s="81"/>
      <c r="J5079" s="74"/>
      <c r="K5079" s="74"/>
      <c r="L5079" s="74"/>
      <c r="M5079" s="74"/>
      <c r="N5079" s="74"/>
    </row>
    <row r="5080" spans="2:14" x14ac:dyDescent="0.25">
      <c r="B5080" s="225"/>
      <c r="C5080" s="74"/>
      <c r="D5080" s="74"/>
      <c r="E5080" s="74"/>
      <c r="F5080" s="74"/>
      <c r="G5080" s="75"/>
      <c r="H5080" s="74"/>
      <c r="I5080" s="81"/>
      <c r="J5080" s="74"/>
      <c r="K5080" s="74"/>
      <c r="L5080" s="74"/>
      <c r="M5080" s="74"/>
      <c r="N5080" s="74"/>
    </row>
    <row r="5081" spans="2:14" x14ac:dyDescent="0.25">
      <c r="B5081" s="225"/>
      <c r="C5081" s="74"/>
      <c r="D5081" s="74"/>
      <c r="E5081" s="74"/>
      <c r="F5081" s="74"/>
      <c r="G5081" s="75"/>
      <c r="H5081" s="74"/>
      <c r="I5081" s="81"/>
      <c r="J5081" s="74"/>
      <c r="K5081" s="74"/>
      <c r="L5081" s="74"/>
      <c r="M5081" s="74"/>
      <c r="N5081" s="74"/>
    </row>
    <row r="5082" spans="2:14" x14ac:dyDescent="0.25">
      <c r="B5082" s="225"/>
      <c r="C5082" s="74"/>
      <c r="D5082" s="74"/>
      <c r="E5082" s="74"/>
      <c r="F5082" s="74"/>
      <c r="G5082" s="75"/>
      <c r="H5082" s="74"/>
      <c r="I5082" s="81"/>
      <c r="J5082" s="74"/>
      <c r="K5082" s="74"/>
      <c r="L5082" s="74"/>
      <c r="M5082" s="74"/>
      <c r="N5082" s="74"/>
    </row>
    <row r="5083" spans="2:14" x14ac:dyDescent="0.25">
      <c r="B5083" s="225"/>
      <c r="C5083" s="74"/>
      <c r="D5083" s="74"/>
      <c r="E5083" s="74"/>
      <c r="F5083" s="74"/>
      <c r="G5083" s="75"/>
      <c r="H5083" s="74"/>
      <c r="I5083" s="81"/>
      <c r="J5083" s="74"/>
      <c r="K5083" s="74"/>
      <c r="L5083" s="74"/>
      <c r="M5083" s="74"/>
      <c r="N5083" s="74"/>
    </row>
    <row r="5084" spans="2:14" x14ac:dyDescent="0.25">
      <c r="B5084" s="225"/>
      <c r="C5084" s="74"/>
      <c r="D5084" s="74"/>
      <c r="E5084" s="74"/>
      <c r="F5084" s="74"/>
      <c r="G5084" s="75"/>
      <c r="H5084" s="74"/>
      <c r="I5084" s="81"/>
      <c r="J5084" s="74"/>
      <c r="K5084" s="74"/>
      <c r="L5084" s="74"/>
      <c r="M5084" s="74"/>
      <c r="N5084" s="74"/>
    </row>
    <row r="5085" spans="2:14" x14ac:dyDescent="0.25">
      <c r="B5085" s="225"/>
      <c r="C5085" s="74"/>
      <c r="D5085" s="74"/>
      <c r="E5085" s="74"/>
      <c r="F5085" s="74"/>
      <c r="G5085" s="75"/>
      <c r="H5085" s="74"/>
      <c r="I5085" s="81"/>
      <c r="J5085" s="74"/>
      <c r="K5085" s="74"/>
      <c r="L5085" s="74"/>
      <c r="M5085" s="74"/>
      <c r="N5085" s="74"/>
    </row>
    <row r="5086" spans="2:14" x14ac:dyDescent="0.25">
      <c r="B5086" s="225"/>
      <c r="C5086" s="74"/>
      <c r="D5086" s="74"/>
      <c r="E5086" s="74"/>
      <c r="F5086" s="74"/>
      <c r="G5086" s="75"/>
      <c r="H5086" s="74"/>
      <c r="I5086" s="81"/>
      <c r="J5086" s="74"/>
      <c r="K5086" s="74"/>
      <c r="L5086" s="74"/>
      <c r="M5086" s="74"/>
      <c r="N5086" s="74"/>
    </row>
    <row r="5087" spans="2:14" x14ac:dyDescent="0.25">
      <c r="B5087" s="225"/>
      <c r="C5087" s="74"/>
      <c r="D5087" s="74"/>
      <c r="E5087" s="74"/>
      <c r="F5087" s="74"/>
      <c r="G5087" s="75"/>
      <c r="H5087" s="74"/>
      <c r="I5087" s="81"/>
      <c r="J5087" s="74"/>
      <c r="K5087" s="74"/>
      <c r="L5087" s="74"/>
      <c r="M5087" s="74"/>
      <c r="N5087" s="74"/>
    </row>
    <row r="5088" spans="2:14" x14ac:dyDescent="0.25">
      <c r="B5088" s="225"/>
      <c r="C5088" s="74"/>
      <c r="D5088" s="74"/>
      <c r="E5088" s="74"/>
      <c r="F5088" s="74"/>
      <c r="G5088" s="75"/>
      <c r="H5088" s="74"/>
      <c r="I5088" s="81"/>
      <c r="J5088" s="74"/>
      <c r="K5088" s="74"/>
      <c r="L5088" s="74"/>
      <c r="M5088" s="74"/>
      <c r="N5088" s="74"/>
    </row>
    <row r="5089" spans="2:14" x14ac:dyDescent="0.25">
      <c r="B5089" s="225"/>
      <c r="C5089" s="74"/>
      <c r="D5089" s="74"/>
      <c r="E5089" s="74"/>
      <c r="F5089" s="74"/>
      <c r="G5089" s="75"/>
      <c r="H5089" s="74"/>
      <c r="I5089" s="81"/>
      <c r="J5089" s="74"/>
      <c r="K5089" s="74"/>
      <c r="L5089" s="74"/>
      <c r="M5089" s="74"/>
      <c r="N5089" s="74"/>
    </row>
    <row r="5090" spans="2:14" x14ac:dyDescent="0.25">
      <c r="B5090" s="225"/>
      <c r="C5090" s="74"/>
      <c r="D5090" s="74"/>
      <c r="E5090" s="74"/>
      <c r="F5090" s="74"/>
      <c r="G5090" s="75"/>
      <c r="H5090" s="74"/>
      <c r="I5090" s="81"/>
      <c r="J5090" s="74"/>
      <c r="K5090" s="74"/>
      <c r="L5090" s="74"/>
      <c r="M5090" s="74"/>
      <c r="N5090" s="74"/>
    </row>
    <row r="5091" spans="2:14" x14ac:dyDescent="0.25">
      <c r="B5091" s="225"/>
      <c r="C5091" s="74"/>
      <c r="D5091" s="74"/>
      <c r="E5091" s="74"/>
      <c r="F5091" s="74"/>
      <c r="G5091" s="75"/>
      <c r="H5091" s="74"/>
      <c r="I5091" s="81"/>
      <c r="J5091" s="74"/>
      <c r="K5091" s="74"/>
      <c r="L5091" s="74"/>
      <c r="M5091" s="74"/>
      <c r="N5091" s="74"/>
    </row>
    <row r="5092" spans="2:14" x14ac:dyDescent="0.25">
      <c r="B5092" s="225"/>
      <c r="C5092" s="74"/>
      <c r="D5092" s="74"/>
      <c r="E5092" s="74"/>
      <c r="F5092" s="74"/>
      <c r="G5092" s="75"/>
      <c r="H5092" s="74"/>
      <c r="I5092" s="81"/>
      <c r="J5092" s="74"/>
      <c r="K5092" s="74"/>
      <c r="L5092" s="74"/>
      <c r="M5092" s="74"/>
      <c r="N5092" s="74"/>
    </row>
    <row r="5093" spans="2:14" x14ac:dyDescent="0.25">
      <c r="B5093" s="225"/>
      <c r="C5093" s="74"/>
      <c r="D5093" s="74"/>
      <c r="E5093" s="74"/>
      <c r="F5093" s="74"/>
      <c r="G5093" s="75"/>
      <c r="H5093" s="74"/>
      <c r="I5093" s="81"/>
      <c r="J5093" s="74"/>
      <c r="K5093" s="74"/>
      <c r="L5093" s="74"/>
      <c r="M5093" s="74"/>
      <c r="N5093" s="74"/>
    </row>
    <row r="5094" spans="2:14" x14ac:dyDescent="0.25">
      <c r="B5094" s="225"/>
      <c r="C5094" s="74"/>
      <c r="D5094" s="74"/>
      <c r="E5094" s="74"/>
      <c r="F5094" s="74"/>
      <c r="G5094" s="75"/>
      <c r="H5094" s="74"/>
      <c r="I5094" s="81"/>
      <c r="J5094" s="74"/>
      <c r="K5094" s="74"/>
      <c r="L5094" s="74"/>
      <c r="M5094" s="74"/>
      <c r="N5094" s="74"/>
    </row>
    <row r="5095" spans="2:14" x14ac:dyDescent="0.25">
      <c r="B5095" s="225"/>
      <c r="C5095" s="74"/>
      <c r="D5095" s="74"/>
      <c r="E5095" s="74"/>
      <c r="F5095" s="74"/>
      <c r="G5095" s="75"/>
      <c r="H5095" s="74"/>
      <c r="I5095" s="81"/>
      <c r="J5095" s="74"/>
      <c r="K5095" s="74"/>
      <c r="L5095" s="74"/>
      <c r="M5095" s="74"/>
      <c r="N5095" s="74"/>
    </row>
    <row r="5096" spans="2:14" x14ac:dyDescent="0.25">
      <c r="B5096" s="225"/>
      <c r="C5096" s="74"/>
      <c r="D5096" s="74"/>
      <c r="E5096" s="74"/>
      <c r="F5096" s="74"/>
      <c r="G5096" s="75"/>
      <c r="H5096" s="74"/>
      <c r="I5096" s="81"/>
      <c r="J5096" s="74"/>
      <c r="K5096" s="74"/>
      <c r="L5096" s="74"/>
      <c r="M5096" s="74"/>
      <c r="N5096" s="74"/>
    </row>
    <row r="5097" spans="2:14" x14ac:dyDescent="0.25">
      <c r="B5097" s="225"/>
      <c r="C5097" s="74"/>
      <c r="D5097" s="74"/>
      <c r="E5097" s="74"/>
      <c r="F5097" s="74"/>
      <c r="G5097" s="75"/>
      <c r="H5097" s="74"/>
      <c r="I5097" s="81"/>
      <c r="J5097" s="74"/>
      <c r="K5097" s="74"/>
      <c r="L5097" s="74"/>
      <c r="M5097" s="74"/>
      <c r="N5097" s="74"/>
    </row>
    <row r="5098" spans="2:14" x14ac:dyDescent="0.25">
      <c r="B5098" s="225"/>
      <c r="C5098" s="74"/>
      <c r="D5098" s="74"/>
      <c r="E5098" s="74"/>
      <c r="F5098" s="74"/>
      <c r="G5098" s="75"/>
      <c r="H5098" s="74"/>
      <c r="I5098" s="81"/>
      <c r="J5098" s="74"/>
      <c r="K5098" s="74"/>
      <c r="L5098" s="74"/>
      <c r="M5098" s="74"/>
      <c r="N5098" s="74"/>
    </row>
    <row r="5099" spans="2:14" x14ac:dyDescent="0.25">
      <c r="B5099" s="225"/>
      <c r="C5099" s="74"/>
      <c r="D5099" s="74"/>
      <c r="E5099" s="74"/>
      <c r="F5099" s="74"/>
      <c r="G5099" s="75"/>
      <c r="H5099" s="74"/>
      <c r="I5099" s="81"/>
      <c r="J5099" s="74"/>
      <c r="K5099" s="74"/>
      <c r="L5099" s="74"/>
      <c r="M5099" s="74"/>
      <c r="N5099" s="74"/>
    </row>
    <row r="5100" spans="2:14" x14ac:dyDescent="0.25">
      <c r="B5100" s="225"/>
      <c r="C5100" s="74"/>
      <c r="D5100" s="74"/>
      <c r="E5100" s="74"/>
      <c r="F5100" s="74"/>
      <c r="G5100" s="75"/>
      <c r="H5100" s="74"/>
      <c r="I5100" s="81"/>
      <c r="J5100" s="74"/>
      <c r="K5100" s="74"/>
      <c r="L5100" s="74"/>
      <c r="M5100" s="74"/>
      <c r="N5100" s="74"/>
    </row>
    <row r="5101" spans="2:14" x14ac:dyDescent="0.25">
      <c r="B5101" s="225"/>
      <c r="C5101" s="74"/>
      <c r="D5101" s="74"/>
      <c r="E5101" s="74"/>
      <c r="F5101" s="74"/>
      <c r="G5101" s="75"/>
      <c r="H5101" s="74"/>
      <c r="I5101" s="81"/>
      <c r="J5101" s="74"/>
      <c r="K5101" s="74"/>
      <c r="L5101" s="74"/>
      <c r="M5101" s="74"/>
      <c r="N5101" s="74"/>
    </row>
    <row r="5102" spans="2:14" x14ac:dyDescent="0.25">
      <c r="B5102" s="225"/>
      <c r="C5102" s="74"/>
      <c r="D5102" s="74"/>
      <c r="E5102" s="74"/>
      <c r="F5102" s="74"/>
      <c r="G5102" s="75"/>
      <c r="H5102" s="74"/>
      <c r="I5102" s="81"/>
      <c r="J5102" s="74"/>
      <c r="K5102" s="74"/>
      <c r="L5102" s="74"/>
      <c r="M5102" s="74"/>
      <c r="N5102" s="74"/>
    </row>
    <row r="5103" spans="2:14" x14ac:dyDescent="0.25">
      <c r="B5103" s="225"/>
      <c r="C5103" s="74"/>
      <c r="D5103" s="74"/>
      <c r="E5103" s="74"/>
      <c r="F5103" s="74"/>
      <c r="G5103" s="75"/>
      <c r="H5103" s="74"/>
      <c r="I5103" s="81"/>
      <c r="J5103" s="74"/>
      <c r="K5103" s="74"/>
      <c r="L5103" s="74"/>
      <c r="M5103" s="74"/>
      <c r="N5103" s="74"/>
    </row>
    <row r="5104" spans="2:14" x14ac:dyDescent="0.25">
      <c r="B5104" s="225"/>
      <c r="C5104" s="74"/>
      <c r="D5104" s="74"/>
      <c r="E5104" s="74"/>
      <c r="F5104" s="74"/>
      <c r="G5104" s="75"/>
      <c r="H5104" s="74"/>
      <c r="I5104" s="81"/>
      <c r="J5104" s="74"/>
      <c r="K5104" s="74"/>
      <c r="L5104" s="74"/>
      <c r="M5104" s="74"/>
      <c r="N5104" s="74"/>
    </row>
    <row r="5105" spans="2:14" x14ac:dyDescent="0.25">
      <c r="B5105" s="225"/>
      <c r="C5105" s="74"/>
      <c r="D5105" s="74"/>
      <c r="E5105" s="74"/>
      <c r="F5105" s="74"/>
      <c r="G5105" s="75"/>
      <c r="H5105" s="74"/>
      <c r="I5105" s="81"/>
      <c r="J5105" s="74"/>
      <c r="K5105" s="74"/>
      <c r="L5105" s="74"/>
      <c r="M5105" s="74"/>
      <c r="N5105" s="74"/>
    </row>
    <row r="5106" spans="2:14" x14ac:dyDescent="0.25">
      <c r="B5106" s="225"/>
      <c r="C5106" s="74"/>
      <c r="D5106" s="74"/>
      <c r="E5106" s="74"/>
      <c r="F5106" s="74"/>
      <c r="G5106" s="75"/>
      <c r="H5106" s="74"/>
      <c r="I5106" s="81"/>
      <c r="J5106" s="74"/>
      <c r="K5106" s="74"/>
      <c r="L5106" s="74"/>
      <c r="M5106" s="74"/>
      <c r="N5106" s="74"/>
    </row>
    <row r="5107" spans="2:14" x14ac:dyDescent="0.25">
      <c r="B5107" s="225"/>
      <c r="C5107" s="74"/>
      <c r="D5107" s="74"/>
      <c r="E5107" s="74"/>
      <c r="F5107" s="74"/>
      <c r="G5107" s="75"/>
      <c r="H5107" s="74"/>
      <c r="I5107" s="81"/>
      <c r="J5107" s="74"/>
      <c r="K5107" s="74"/>
      <c r="L5107" s="74"/>
      <c r="M5107" s="74"/>
      <c r="N5107" s="74"/>
    </row>
    <row r="5108" spans="2:14" x14ac:dyDescent="0.25">
      <c r="B5108" s="225"/>
      <c r="C5108" s="74"/>
      <c r="D5108" s="74"/>
      <c r="E5108" s="74"/>
      <c r="F5108" s="74"/>
      <c r="G5108" s="75"/>
      <c r="H5108" s="74"/>
      <c r="I5108" s="81"/>
      <c r="J5108" s="74"/>
      <c r="K5108" s="74"/>
      <c r="L5108" s="74"/>
      <c r="M5108" s="74"/>
      <c r="N5108" s="74"/>
    </row>
    <row r="5109" spans="2:14" x14ac:dyDescent="0.25">
      <c r="B5109" s="225"/>
      <c r="C5109" s="74"/>
      <c r="D5109" s="74"/>
      <c r="E5109" s="74"/>
      <c r="F5109" s="74"/>
      <c r="G5109" s="75"/>
      <c r="H5109" s="74"/>
      <c r="I5109" s="81"/>
      <c r="J5109" s="74"/>
      <c r="K5109" s="74"/>
      <c r="L5109" s="74"/>
      <c r="M5109" s="74"/>
      <c r="N5109" s="74"/>
    </row>
    <row r="5110" spans="2:14" x14ac:dyDescent="0.25">
      <c r="B5110" s="225"/>
      <c r="C5110" s="74"/>
      <c r="D5110" s="74"/>
      <c r="E5110" s="74"/>
      <c r="F5110" s="74"/>
      <c r="G5110" s="75"/>
      <c r="H5110" s="74"/>
      <c r="I5110" s="81"/>
      <c r="J5110" s="74"/>
      <c r="K5110" s="74"/>
      <c r="L5110" s="74"/>
      <c r="M5110" s="74"/>
      <c r="N5110" s="74"/>
    </row>
    <row r="5111" spans="2:14" x14ac:dyDescent="0.25">
      <c r="B5111" s="225"/>
      <c r="C5111" s="74"/>
      <c r="D5111" s="74"/>
      <c r="E5111" s="74"/>
      <c r="F5111" s="74"/>
      <c r="G5111" s="75"/>
      <c r="H5111" s="74"/>
      <c r="I5111" s="81"/>
      <c r="J5111" s="74"/>
      <c r="K5111" s="74"/>
      <c r="L5111" s="74"/>
      <c r="M5111" s="74"/>
      <c r="N5111" s="74"/>
    </row>
    <row r="5112" spans="2:14" x14ac:dyDescent="0.25">
      <c r="B5112" s="225"/>
      <c r="C5112" s="74"/>
      <c r="D5112" s="74"/>
      <c r="E5112" s="74"/>
      <c r="F5112" s="74"/>
      <c r="G5112" s="75"/>
      <c r="H5112" s="74"/>
      <c r="I5112" s="81"/>
      <c r="J5112" s="74"/>
      <c r="K5112" s="74"/>
      <c r="L5112" s="74"/>
      <c r="M5112" s="74"/>
      <c r="N5112" s="74"/>
    </row>
    <row r="5113" spans="2:14" x14ac:dyDescent="0.25">
      <c r="B5113" s="225"/>
      <c r="C5113" s="74"/>
      <c r="D5113" s="74"/>
      <c r="E5113" s="74"/>
      <c r="F5113" s="74"/>
      <c r="G5113" s="75"/>
      <c r="H5113" s="74"/>
      <c r="I5113" s="81"/>
      <c r="J5113" s="74"/>
      <c r="K5113" s="74"/>
      <c r="L5113" s="74"/>
      <c r="M5113" s="74"/>
      <c r="N5113" s="74"/>
    </row>
    <row r="5114" spans="2:14" x14ac:dyDescent="0.25">
      <c r="B5114" s="225"/>
      <c r="C5114" s="74"/>
      <c r="D5114" s="74"/>
      <c r="E5114" s="74"/>
      <c r="F5114" s="74"/>
      <c r="G5114" s="75"/>
      <c r="H5114" s="74"/>
      <c r="I5114" s="81"/>
      <c r="J5114" s="74"/>
      <c r="K5114" s="74"/>
      <c r="L5114" s="74"/>
      <c r="M5114" s="74"/>
      <c r="N5114" s="74"/>
    </row>
    <row r="5115" spans="2:14" x14ac:dyDescent="0.25">
      <c r="B5115" s="225"/>
      <c r="C5115" s="74"/>
      <c r="D5115" s="74"/>
      <c r="E5115" s="74"/>
      <c r="F5115" s="74"/>
      <c r="G5115" s="75"/>
      <c r="H5115" s="74"/>
      <c r="I5115" s="81"/>
      <c r="J5115" s="74"/>
      <c r="K5115" s="74"/>
      <c r="L5115" s="74"/>
      <c r="M5115" s="74"/>
      <c r="N5115" s="74"/>
    </row>
    <row r="5116" spans="2:14" x14ac:dyDescent="0.25">
      <c r="B5116" s="225"/>
      <c r="C5116" s="74"/>
      <c r="D5116" s="74"/>
      <c r="E5116" s="74"/>
      <c r="F5116" s="74"/>
      <c r="G5116" s="75"/>
      <c r="H5116" s="74"/>
      <c r="I5116" s="81"/>
      <c r="J5116" s="74"/>
      <c r="K5116" s="74"/>
      <c r="L5116" s="74"/>
      <c r="M5116" s="74"/>
      <c r="N5116" s="74"/>
    </row>
    <row r="5117" spans="2:14" x14ac:dyDescent="0.25">
      <c r="B5117" s="225"/>
      <c r="C5117" s="74"/>
      <c r="D5117" s="74"/>
      <c r="E5117" s="74"/>
      <c r="F5117" s="74"/>
      <c r="G5117" s="75"/>
      <c r="H5117" s="74"/>
      <c r="I5117" s="81"/>
      <c r="J5117" s="74"/>
      <c r="K5117" s="74"/>
      <c r="L5117" s="74"/>
      <c r="M5117" s="74"/>
      <c r="N5117" s="74"/>
    </row>
    <row r="5118" spans="2:14" x14ac:dyDescent="0.25">
      <c r="B5118" s="225"/>
      <c r="C5118" s="74"/>
      <c r="D5118" s="74"/>
      <c r="E5118" s="74"/>
      <c r="F5118" s="74"/>
      <c r="G5118" s="75"/>
      <c r="H5118" s="74"/>
      <c r="I5118" s="81"/>
      <c r="J5118" s="74"/>
      <c r="K5118" s="74"/>
      <c r="L5118" s="74"/>
      <c r="M5118" s="74"/>
      <c r="N5118" s="74"/>
    </row>
    <row r="5119" spans="2:14" x14ac:dyDescent="0.25">
      <c r="B5119" s="225"/>
      <c r="C5119" s="74"/>
      <c r="D5119" s="74"/>
      <c r="E5119" s="74"/>
      <c r="F5119" s="74"/>
      <c r="G5119" s="75"/>
      <c r="H5119" s="74"/>
      <c r="I5119" s="81"/>
      <c r="J5119" s="74"/>
      <c r="K5119" s="74"/>
      <c r="L5119" s="74"/>
      <c r="M5119" s="74"/>
      <c r="N5119" s="74"/>
    </row>
    <row r="5120" spans="2:14" x14ac:dyDescent="0.25">
      <c r="B5120" s="225"/>
      <c r="C5120" s="74"/>
      <c r="D5120" s="74"/>
      <c r="E5120" s="74"/>
      <c r="F5120" s="74"/>
      <c r="G5120" s="75"/>
      <c r="H5120" s="74"/>
      <c r="I5120" s="81"/>
      <c r="J5120" s="74"/>
      <c r="K5120" s="74"/>
      <c r="L5120" s="74"/>
      <c r="M5120" s="74"/>
      <c r="N5120" s="74"/>
    </row>
    <row r="5121" spans="2:14" x14ac:dyDescent="0.25">
      <c r="B5121" s="225"/>
      <c r="C5121" s="74"/>
      <c r="D5121" s="74"/>
      <c r="E5121" s="74"/>
      <c r="F5121" s="74"/>
      <c r="G5121" s="75"/>
      <c r="H5121" s="74"/>
      <c r="I5121" s="81"/>
      <c r="J5121" s="74"/>
      <c r="K5121" s="74"/>
      <c r="L5121" s="74"/>
      <c r="M5121" s="74"/>
      <c r="N5121" s="74"/>
    </row>
    <row r="5122" spans="2:14" x14ac:dyDescent="0.25">
      <c r="B5122" s="225"/>
      <c r="C5122" s="74"/>
      <c r="D5122" s="74"/>
      <c r="E5122" s="74"/>
      <c r="F5122" s="74"/>
      <c r="G5122" s="75"/>
      <c r="H5122" s="74"/>
      <c r="I5122" s="81"/>
      <c r="J5122" s="74"/>
      <c r="K5122" s="74"/>
      <c r="L5122" s="74"/>
      <c r="M5122" s="74"/>
      <c r="N5122" s="74"/>
    </row>
    <row r="5123" spans="2:14" x14ac:dyDescent="0.25">
      <c r="B5123" s="225"/>
      <c r="C5123" s="74"/>
      <c r="D5123" s="74"/>
      <c r="E5123" s="74"/>
      <c r="F5123" s="74"/>
      <c r="G5123" s="75"/>
      <c r="H5123" s="74"/>
      <c r="I5123" s="81"/>
      <c r="J5123" s="74"/>
      <c r="K5123" s="74"/>
      <c r="L5123" s="74"/>
      <c r="M5123" s="74"/>
      <c r="N5123" s="74"/>
    </row>
    <row r="5124" spans="2:14" x14ac:dyDescent="0.25">
      <c r="B5124" s="225"/>
      <c r="C5124" s="74"/>
      <c r="D5124" s="74"/>
      <c r="E5124" s="74"/>
      <c r="F5124" s="74"/>
      <c r="G5124" s="75"/>
      <c r="H5124" s="74"/>
      <c r="I5124" s="81"/>
      <c r="J5124" s="74"/>
      <c r="K5124" s="74"/>
      <c r="L5124" s="74"/>
      <c r="M5124" s="74"/>
      <c r="N5124" s="74"/>
    </row>
    <row r="5125" spans="2:14" x14ac:dyDescent="0.25">
      <c r="B5125" s="225"/>
      <c r="C5125" s="74"/>
      <c r="D5125" s="74"/>
      <c r="E5125" s="74"/>
      <c r="F5125" s="74"/>
      <c r="G5125" s="75"/>
      <c r="H5125" s="74"/>
      <c r="I5125" s="81"/>
      <c r="J5125" s="74"/>
      <c r="K5125" s="74"/>
      <c r="L5125" s="74"/>
      <c r="M5125" s="74"/>
      <c r="N5125" s="74"/>
    </row>
    <row r="5126" spans="2:14" x14ac:dyDescent="0.25">
      <c r="B5126" s="225"/>
      <c r="C5126" s="74"/>
      <c r="D5126" s="74"/>
      <c r="E5126" s="74"/>
      <c r="F5126" s="74"/>
      <c r="G5126" s="75"/>
      <c r="H5126" s="74"/>
      <c r="I5126" s="81"/>
      <c r="J5126" s="74"/>
      <c r="K5126" s="74"/>
      <c r="L5126" s="74"/>
      <c r="M5126" s="74"/>
      <c r="N5126" s="74"/>
    </row>
    <row r="5127" spans="2:14" x14ac:dyDescent="0.25">
      <c r="B5127" s="225"/>
      <c r="C5127" s="74"/>
      <c r="D5127" s="74"/>
      <c r="E5127" s="74"/>
      <c r="F5127" s="74"/>
      <c r="G5127" s="75"/>
      <c r="H5127" s="74"/>
      <c r="I5127" s="81"/>
      <c r="J5127" s="74"/>
      <c r="K5127" s="74"/>
      <c r="L5127" s="74"/>
      <c r="M5127" s="74"/>
      <c r="N5127" s="74"/>
    </row>
    <row r="5128" spans="2:14" x14ac:dyDescent="0.25">
      <c r="B5128" s="225"/>
      <c r="C5128" s="74"/>
      <c r="D5128" s="74"/>
      <c r="E5128" s="74"/>
      <c r="F5128" s="74"/>
      <c r="G5128" s="75"/>
      <c r="H5128" s="74"/>
      <c r="I5128" s="81"/>
      <c r="J5128" s="74"/>
      <c r="K5128" s="74"/>
      <c r="L5128" s="74"/>
      <c r="M5128" s="74"/>
      <c r="N5128" s="74"/>
    </row>
    <row r="5129" spans="2:14" x14ac:dyDescent="0.25">
      <c r="B5129" s="225"/>
      <c r="C5129" s="74"/>
      <c r="D5129" s="74"/>
      <c r="E5129" s="74"/>
      <c r="F5129" s="74"/>
      <c r="G5129" s="75"/>
      <c r="H5129" s="74"/>
      <c r="I5129" s="81"/>
      <c r="J5129" s="74"/>
      <c r="K5129" s="74"/>
      <c r="L5129" s="74"/>
      <c r="M5129" s="74"/>
      <c r="N5129" s="74"/>
    </row>
    <row r="5130" spans="2:14" x14ac:dyDescent="0.25">
      <c r="B5130" s="225"/>
      <c r="C5130" s="74"/>
      <c r="D5130" s="74"/>
      <c r="E5130" s="74"/>
      <c r="F5130" s="74"/>
      <c r="G5130" s="75"/>
      <c r="H5130" s="74"/>
      <c r="I5130" s="81"/>
      <c r="J5130" s="74"/>
      <c r="K5130" s="74"/>
      <c r="L5130" s="74"/>
      <c r="M5130" s="74"/>
      <c r="N5130" s="74"/>
    </row>
    <row r="5131" spans="2:14" x14ac:dyDescent="0.25">
      <c r="B5131" s="225"/>
      <c r="C5131" s="74"/>
      <c r="D5131" s="74"/>
      <c r="E5131" s="74"/>
      <c r="F5131" s="74"/>
      <c r="G5131" s="75"/>
      <c r="H5131" s="74"/>
      <c r="I5131" s="81"/>
      <c r="J5131" s="74"/>
      <c r="K5131" s="74"/>
      <c r="L5131" s="74"/>
      <c r="M5131" s="74"/>
      <c r="N5131" s="74"/>
    </row>
    <row r="5132" spans="2:14" x14ac:dyDescent="0.25">
      <c r="B5132" s="225"/>
      <c r="C5132" s="74"/>
      <c r="D5132" s="74"/>
      <c r="E5132" s="74"/>
      <c r="F5132" s="74"/>
      <c r="G5132" s="75"/>
      <c r="H5132" s="74"/>
      <c r="I5132" s="81"/>
      <c r="J5132" s="74"/>
      <c r="K5132" s="74"/>
      <c r="L5132" s="74"/>
      <c r="M5132" s="74"/>
      <c r="N5132" s="74"/>
    </row>
    <row r="5133" spans="2:14" x14ac:dyDescent="0.25">
      <c r="B5133" s="225"/>
      <c r="C5133" s="74"/>
      <c r="D5133" s="74"/>
      <c r="E5133" s="74"/>
      <c r="F5133" s="74"/>
      <c r="G5133" s="75"/>
      <c r="H5133" s="74"/>
      <c r="I5133" s="81"/>
      <c r="J5133" s="74"/>
      <c r="K5133" s="74"/>
      <c r="L5133" s="74"/>
      <c r="M5133" s="74"/>
      <c r="N5133" s="74"/>
    </row>
    <row r="5134" spans="2:14" x14ac:dyDescent="0.25">
      <c r="B5134" s="225"/>
      <c r="C5134" s="74"/>
      <c r="D5134" s="74"/>
      <c r="E5134" s="74"/>
      <c r="F5134" s="74"/>
      <c r="G5134" s="75"/>
      <c r="H5134" s="74"/>
      <c r="I5134" s="81"/>
      <c r="J5134" s="74"/>
      <c r="K5134" s="74"/>
      <c r="L5134" s="74"/>
      <c r="M5134" s="74"/>
      <c r="N5134" s="74"/>
    </row>
    <row r="5135" spans="2:14" x14ac:dyDescent="0.25">
      <c r="B5135" s="225"/>
      <c r="C5135" s="74"/>
      <c r="D5135" s="74"/>
      <c r="E5135" s="74"/>
      <c r="F5135" s="74"/>
      <c r="G5135" s="75"/>
      <c r="H5135" s="74"/>
      <c r="I5135" s="81"/>
      <c r="J5135" s="74"/>
      <c r="K5135" s="74"/>
      <c r="L5135" s="74"/>
      <c r="M5135" s="74"/>
      <c r="N5135" s="74"/>
    </row>
    <row r="5136" spans="2:14" x14ac:dyDescent="0.25">
      <c r="B5136" s="225"/>
      <c r="C5136" s="74"/>
      <c r="D5136" s="74"/>
      <c r="E5136" s="74"/>
      <c r="F5136" s="74"/>
      <c r="G5136" s="75"/>
      <c r="H5136" s="74"/>
      <c r="I5136" s="81"/>
      <c r="J5136" s="74"/>
      <c r="K5136" s="74"/>
      <c r="L5136" s="74"/>
      <c r="M5136" s="74"/>
      <c r="N5136" s="74"/>
    </row>
    <row r="5137" spans="2:14" x14ac:dyDescent="0.25">
      <c r="B5137" s="225"/>
      <c r="C5137" s="74"/>
      <c r="D5137" s="74"/>
      <c r="E5137" s="74"/>
      <c r="F5137" s="74"/>
      <c r="G5137" s="75"/>
      <c r="H5137" s="74"/>
      <c r="I5137" s="81"/>
      <c r="J5137" s="74"/>
      <c r="K5137" s="74"/>
      <c r="L5137" s="74"/>
      <c r="M5137" s="74"/>
      <c r="N5137" s="74"/>
    </row>
    <row r="5138" spans="2:14" x14ac:dyDescent="0.25">
      <c r="B5138" s="225"/>
      <c r="C5138" s="74"/>
      <c r="D5138" s="74"/>
      <c r="E5138" s="74"/>
      <c r="F5138" s="74"/>
      <c r="G5138" s="75"/>
      <c r="H5138" s="74"/>
      <c r="I5138" s="81"/>
      <c r="J5138" s="74"/>
      <c r="K5138" s="74"/>
      <c r="L5138" s="74"/>
      <c r="M5138" s="74"/>
      <c r="N5138" s="74"/>
    </row>
    <row r="5139" spans="2:14" x14ac:dyDescent="0.25">
      <c r="B5139" s="225"/>
      <c r="C5139" s="74"/>
      <c r="D5139" s="74"/>
      <c r="E5139" s="74"/>
      <c r="F5139" s="74"/>
      <c r="G5139" s="75"/>
      <c r="H5139" s="74"/>
      <c r="I5139" s="81"/>
      <c r="J5139" s="74"/>
      <c r="K5139" s="74"/>
      <c r="L5139" s="74"/>
      <c r="M5139" s="74"/>
      <c r="N5139" s="74"/>
    </row>
    <row r="5140" spans="2:14" x14ac:dyDescent="0.25">
      <c r="B5140" s="225"/>
      <c r="C5140" s="74"/>
      <c r="D5140" s="74"/>
      <c r="E5140" s="74"/>
      <c r="F5140" s="74"/>
      <c r="G5140" s="75"/>
      <c r="H5140" s="74"/>
      <c r="I5140" s="81"/>
      <c r="J5140" s="74"/>
      <c r="K5140" s="74"/>
      <c r="L5140" s="74"/>
      <c r="M5140" s="74"/>
      <c r="N5140" s="74"/>
    </row>
    <row r="5141" spans="2:14" x14ac:dyDescent="0.25">
      <c r="B5141" s="225"/>
      <c r="C5141" s="74"/>
      <c r="D5141" s="74"/>
      <c r="E5141" s="74"/>
      <c r="F5141" s="74"/>
      <c r="G5141" s="75"/>
      <c r="H5141" s="74"/>
      <c r="I5141" s="81"/>
      <c r="J5141" s="74"/>
      <c r="K5141" s="74"/>
      <c r="L5141" s="74"/>
      <c r="M5141" s="74"/>
      <c r="N5141" s="74"/>
    </row>
    <row r="5142" spans="2:14" x14ac:dyDescent="0.25">
      <c r="B5142" s="225"/>
      <c r="C5142" s="74"/>
      <c r="D5142" s="74"/>
      <c r="E5142" s="74"/>
      <c r="F5142" s="74"/>
      <c r="G5142" s="75"/>
      <c r="H5142" s="74"/>
      <c r="I5142" s="81"/>
      <c r="J5142" s="74"/>
      <c r="K5142" s="74"/>
      <c r="L5142" s="74"/>
      <c r="M5142" s="74"/>
      <c r="N5142" s="74"/>
    </row>
    <row r="5143" spans="2:14" x14ac:dyDescent="0.25">
      <c r="B5143" s="225"/>
      <c r="C5143" s="74"/>
      <c r="D5143" s="74"/>
      <c r="E5143" s="74"/>
      <c r="F5143" s="74"/>
      <c r="G5143" s="75"/>
      <c r="H5143" s="74"/>
      <c r="I5143" s="81"/>
      <c r="J5143" s="74"/>
      <c r="K5143" s="74"/>
      <c r="L5143" s="74"/>
      <c r="M5143" s="74"/>
      <c r="N5143" s="74"/>
    </row>
    <row r="5144" spans="2:14" x14ac:dyDescent="0.25">
      <c r="B5144" s="225"/>
      <c r="C5144" s="74"/>
      <c r="D5144" s="74"/>
      <c r="E5144" s="74"/>
      <c r="F5144" s="74"/>
      <c r="G5144" s="75"/>
      <c r="H5144" s="74"/>
      <c r="I5144" s="81"/>
      <c r="J5144" s="74"/>
      <c r="K5144" s="74"/>
      <c r="L5144" s="74"/>
      <c r="M5144" s="74"/>
      <c r="N5144" s="74"/>
    </row>
    <row r="5145" spans="2:14" x14ac:dyDescent="0.25">
      <c r="B5145" s="225"/>
      <c r="C5145" s="74"/>
      <c r="D5145" s="74"/>
      <c r="E5145" s="74"/>
      <c r="F5145" s="74"/>
      <c r="G5145" s="75"/>
      <c r="H5145" s="74"/>
      <c r="I5145" s="81"/>
      <c r="J5145" s="74"/>
      <c r="K5145" s="74"/>
      <c r="L5145" s="74"/>
      <c r="M5145" s="74"/>
      <c r="N5145" s="74"/>
    </row>
    <row r="5146" spans="2:14" x14ac:dyDescent="0.25">
      <c r="B5146" s="225"/>
      <c r="C5146" s="74"/>
      <c r="D5146" s="74"/>
      <c r="E5146" s="74"/>
      <c r="F5146" s="74"/>
      <c r="G5146" s="75"/>
      <c r="H5146" s="74"/>
      <c r="I5146" s="81"/>
      <c r="J5146" s="74"/>
      <c r="K5146" s="74"/>
      <c r="L5146" s="74"/>
      <c r="M5146" s="74"/>
      <c r="N5146" s="74"/>
    </row>
    <row r="5147" spans="2:14" x14ac:dyDescent="0.25">
      <c r="B5147" s="225"/>
      <c r="C5147" s="74"/>
      <c r="D5147" s="74"/>
      <c r="E5147" s="74"/>
      <c r="F5147" s="74"/>
      <c r="G5147" s="75"/>
      <c r="H5147" s="74"/>
      <c r="I5147" s="81"/>
      <c r="J5147" s="74"/>
      <c r="K5147" s="74"/>
      <c r="L5147" s="74"/>
      <c r="M5147" s="74"/>
      <c r="N5147" s="74"/>
    </row>
    <row r="5148" spans="2:14" x14ac:dyDescent="0.25">
      <c r="B5148" s="225"/>
      <c r="C5148" s="74"/>
      <c r="D5148" s="74"/>
      <c r="E5148" s="74"/>
      <c r="F5148" s="74"/>
      <c r="G5148" s="75"/>
      <c r="H5148" s="74"/>
      <c r="I5148" s="81"/>
      <c r="J5148" s="74"/>
      <c r="K5148" s="74"/>
      <c r="L5148" s="74"/>
      <c r="M5148" s="74"/>
      <c r="N5148" s="74"/>
    </row>
    <row r="5149" spans="2:14" x14ac:dyDescent="0.25">
      <c r="B5149" s="225"/>
      <c r="C5149" s="74"/>
      <c r="D5149" s="74"/>
      <c r="E5149" s="74"/>
      <c r="F5149" s="74"/>
      <c r="G5149" s="75"/>
      <c r="H5149" s="74"/>
      <c r="I5149" s="81"/>
      <c r="J5149" s="74"/>
      <c r="K5149" s="74"/>
      <c r="L5149" s="74"/>
      <c r="M5149" s="74"/>
      <c r="N5149" s="74"/>
    </row>
    <row r="5150" spans="2:14" x14ac:dyDescent="0.25">
      <c r="B5150" s="225"/>
      <c r="C5150" s="74"/>
      <c r="D5150" s="74"/>
      <c r="E5150" s="74"/>
      <c r="F5150" s="74"/>
      <c r="G5150" s="75"/>
      <c r="H5150" s="74"/>
      <c r="I5150" s="81"/>
      <c r="J5150" s="74"/>
      <c r="K5150" s="74"/>
      <c r="L5150" s="74"/>
      <c r="M5150" s="74"/>
      <c r="N5150" s="74"/>
    </row>
    <row r="5151" spans="2:14" x14ac:dyDescent="0.25">
      <c r="B5151" s="225"/>
      <c r="C5151" s="74"/>
      <c r="D5151" s="74"/>
      <c r="E5151" s="74"/>
      <c r="F5151" s="74"/>
      <c r="G5151" s="75"/>
      <c r="H5151" s="74"/>
      <c r="I5151" s="81"/>
      <c r="J5151" s="74"/>
      <c r="K5151" s="74"/>
      <c r="L5151" s="74"/>
      <c r="M5151" s="74"/>
      <c r="N5151" s="74"/>
    </row>
    <row r="5152" spans="2:14" x14ac:dyDescent="0.25">
      <c r="B5152" s="225"/>
      <c r="C5152" s="74"/>
      <c r="D5152" s="74"/>
      <c r="E5152" s="74"/>
      <c r="F5152" s="74"/>
      <c r="G5152" s="75"/>
      <c r="H5152" s="74"/>
      <c r="I5152" s="81"/>
      <c r="J5152" s="74"/>
      <c r="K5152" s="74"/>
      <c r="L5152" s="74"/>
      <c r="M5152" s="74"/>
      <c r="N5152" s="74"/>
    </row>
    <row r="5153" spans="2:14" x14ac:dyDescent="0.25">
      <c r="B5153" s="225"/>
      <c r="C5153" s="74"/>
      <c r="D5153" s="74"/>
      <c r="E5153" s="74"/>
      <c r="F5153" s="74"/>
      <c r="G5153" s="75"/>
      <c r="H5153" s="74"/>
      <c r="I5153" s="81"/>
      <c r="J5153" s="74"/>
      <c r="K5153" s="74"/>
      <c r="L5153" s="74"/>
      <c r="M5153" s="74"/>
      <c r="N5153" s="74"/>
    </row>
    <row r="5154" spans="2:14" x14ac:dyDescent="0.25">
      <c r="B5154" s="225"/>
      <c r="C5154" s="74"/>
      <c r="D5154" s="74"/>
      <c r="E5154" s="74"/>
      <c r="F5154" s="74"/>
      <c r="G5154" s="75"/>
      <c r="H5154" s="74"/>
      <c r="I5154" s="81"/>
      <c r="J5154" s="74"/>
      <c r="K5154" s="74"/>
      <c r="L5154" s="74"/>
      <c r="M5154" s="74"/>
      <c r="N5154" s="74"/>
    </row>
    <row r="5155" spans="2:14" x14ac:dyDescent="0.25">
      <c r="B5155" s="225"/>
      <c r="C5155" s="74"/>
      <c r="D5155" s="74"/>
      <c r="E5155" s="74"/>
      <c r="F5155" s="74"/>
      <c r="G5155" s="75"/>
      <c r="H5155" s="74"/>
      <c r="I5155" s="81"/>
      <c r="J5155" s="74"/>
      <c r="K5155" s="74"/>
      <c r="L5155" s="74"/>
      <c r="M5155" s="74"/>
      <c r="N5155" s="74"/>
    </row>
    <row r="5156" spans="2:14" x14ac:dyDescent="0.25">
      <c r="B5156" s="225"/>
      <c r="C5156" s="74"/>
      <c r="D5156" s="74"/>
      <c r="E5156" s="74"/>
      <c r="F5156" s="74"/>
      <c r="G5156" s="75"/>
      <c r="H5156" s="74"/>
      <c r="I5156" s="81"/>
      <c r="J5156" s="74"/>
      <c r="K5156" s="74"/>
      <c r="L5156" s="74"/>
      <c r="M5156" s="74"/>
      <c r="N5156" s="74"/>
    </row>
    <row r="5157" spans="2:14" x14ac:dyDescent="0.25">
      <c r="B5157" s="225"/>
      <c r="C5157" s="74"/>
      <c r="D5157" s="74"/>
      <c r="E5157" s="74"/>
      <c r="F5157" s="74"/>
      <c r="G5157" s="75"/>
      <c r="H5157" s="74"/>
      <c r="I5157" s="81"/>
      <c r="J5157" s="74"/>
      <c r="K5157" s="74"/>
      <c r="L5157" s="74"/>
      <c r="M5157" s="74"/>
      <c r="N5157" s="74"/>
    </row>
    <row r="5158" spans="2:14" x14ac:dyDescent="0.25">
      <c r="B5158" s="225"/>
      <c r="C5158" s="74"/>
      <c r="D5158" s="74"/>
      <c r="E5158" s="74"/>
      <c r="F5158" s="74"/>
      <c r="G5158" s="75"/>
      <c r="H5158" s="74"/>
      <c r="I5158" s="81"/>
      <c r="J5158" s="74"/>
      <c r="K5158" s="74"/>
      <c r="L5158" s="74"/>
      <c r="M5158" s="74"/>
      <c r="N5158" s="74"/>
    </row>
    <row r="5159" spans="2:14" x14ac:dyDescent="0.25">
      <c r="B5159" s="225"/>
      <c r="C5159" s="74"/>
      <c r="D5159" s="74"/>
      <c r="E5159" s="74"/>
      <c r="F5159" s="74"/>
      <c r="G5159" s="75"/>
      <c r="H5159" s="74"/>
      <c r="I5159" s="81"/>
      <c r="J5159" s="74"/>
      <c r="K5159" s="74"/>
      <c r="L5159" s="74"/>
      <c r="M5159" s="74"/>
      <c r="N5159" s="74"/>
    </row>
    <row r="5160" spans="2:14" x14ac:dyDescent="0.25">
      <c r="B5160" s="225"/>
      <c r="C5160" s="74"/>
      <c r="D5160" s="74"/>
      <c r="E5160" s="74"/>
      <c r="F5160" s="74"/>
      <c r="G5160" s="75"/>
      <c r="H5160" s="74"/>
      <c r="I5160" s="81"/>
      <c r="J5160" s="74"/>
      <c r="K5160" s="74"/>
      <c r="L5160" s="74"/>
      <c r="M5160" s="74"/>
      <c r="N5160" s="74"/>
    </row>
    <row r="5161" spans="2:14" x14ac:dyDescent="0.25">
      <c r="B5161" s="225"/>
      <c r="C5161" s="74"/>
      <c r="D5161" s="74"/>
      <c r="E5161" s="74"/>
      <c r="F5161" s="74"/>
      <c r="G5161" s="75"/>
      <c r="H5161" s="74"/>
      <c r="I5161" s="81"/>
      <c r="J5161" s="74"/>
      <c r="K5161" s="74"/>
      <c r="L5161" s="74"/>
      <c r="M5161" s="74"/>
      <c r="N5161" s="74"/>
    </row>
    <row r="5162" spans="2:14" x14ac:dyDescent="0.25">
      <c r="B5162" s="225"/>
      <c r="C5162" s="74"/>
      <c r="D5162" s="74"/>
      <c r="E5162" s="74"/>
      <c r="F5162" s="74"/>
      <c r="G5162" s="75"/>
      <c r="H5162" s="74"/>
      <c r="I5162" s="81"/>
      <c r="J5162" s="74"/>
      <c r="K5162" s="74"/>
      <c r="L5162" s="74"/>
      <c r="M5162" s="74"/>
      <c r="N5162" s="74"/>
    </row>
    <row r="5163" spans="2:14" x14ac:dyDescent="0.25">
      <c r="B5163" s="225"/>
      <c r="C5163" s="74"/>
      <c r="D5163" s="74"/>
      <c r="E5163" s="74"/>
      <c r="F5163" s="74"/>
      <c r="G5163" s="75"/>
      <c r="H5163" s="74"/>
      <c r="I5163" s="81"/>
      <c r="J5163" s="74"/>
      <c r="K5163" s="74"/>
      <c r="L5163" s="74"/>
      <c r="M5163" s="74"/>
      <c r="N5163" s="74"/>
    </row>
    <row r="5164" spans="2:14" x14ac:dyDescent="0.25">
      <c r="B5164" s="225"/>
      <c r="C5164" s="74"/>
      <c r="D5164" s="74"/>
      <c r="E5164" s="74"/>
      <c r="F5164" s="74"/>
      <c r="G5164" s="75"/>
      <c r="H5164" s="74"/>
      <c r="I5164" s="81"/>
      <c r="J5164" s="74"/>
      <c r="K5164" s="74"/>
      <c r="L5164" s="74"/>
      <c r="M5164" s="74"/>
      <c r="N5164" s="74"/>
    </row>
    <row r="5165" spans="2:14" x14ac:dyDescent="0.25">
      <c r="B5165" s="225"/>
      <c r="C5165" s="74"/>
      <c r="D5165" s="74"/>
      <c r="E5165" s="74"/>
      <c r="F5165" s="74"/>
      <c r="G5165" s="75"/>
      <c r="H5165" s="74"/>
      <c r="I5165" s="81"/>
      <c r="J5165" s="74"/>
      <c r="K5165" s="74"/>
      <c r="L5165" s="74"/>
      <c r="M5165" s="74"/>
      <c r="N5165" s="74"/>
    </row>
    <row r="5166" spans="2:14" x14ac:dyDescent="0.25">
      <c r="B5166" s="225"/>
      <c r="C5166" s="74"/>
      <c r="D5166" s="74"/>
      <c r="E5166" s="74"/>
      <c r="F5166" s="74"/>
      <c r="G5166" s="75"/>
      <c r="H5166" s="74"/>
      <c r="I5166" s="81"/>
      <c r="J5166" s="74"/>
      <c r="K5166" s="74"/>
      <c r="L5166" s="74"/>
      <c r="M5166" s="74"/>
      <c r="N5166" s="74"/>
    </row>
    <row r="5167" spans="2:14" x14ac:dyDescent="0.25">
      <c r="B5167" s="225"/>
      <c r="C5167" s="74"/>
      <c r="D5167" s="74"/>
      <c r="E5167" s="74"/>
      <c r="F5167" s="74"/>
      <c r="G5167" s="75"/>
      <c r="H5167" s="74"/>
      <c r="I5167" s="81"/>
      <c r="J5167" s="74"/>
      <c r="K5167" s="74"/>
      <c r="L5167" s="74"/>
      <c r="M5167" s="74"/>
      <c r="N5167" s="74"/>
    </row>
    <row r="5168" spans="2:14" x14ac:dyDescent="0.25">
      <c r="B5168" s="225"/>
      <c r="C5168" s="74"/>
      <c r="D5168" s="74"/>
      <c r="E5168" s="74"/>
      <c r="F5168" s="74"/>
      <c r="G5168" s="75"/>
      <c r="H5168" s="74"/>
      <c r="I5168" s="81"/>
      <c r="J5168" s="74"/>
      <c r="K5168" s="74"/>
      <c r="L5168" s="74"/>
      <c r="M5168" s="74"/>
      <c r="N5168" s="74"/>
    </row>
    <row r="5169" spans="2:14" x14ac:dyDescent="0.25">
      <c r="B5169" s="225"/>
      <c r="C5169" s="74"/>
      <c r="D5169" s="74"/>
      <c r="E5169" s="74"/>
      <c r="F5169" s="74"/>
      <c r="G5169" s="75"/>
      <c r="H5169" s="74"/>
      <c r="I5169" s="81"/>
      <c r="J5169" s="74"/>
      <c r="K5169" s="74"/>
      <c r="L5169" s="74"/>
      <c r="M5169" s="74"/>
      <c r="N5169" s="74"/>
    </row>
    <row r="5170" spans="2:14" x14ac:dyDescent="0.25">
      <c r="B5170" s="225"/>
      <c r="C5170" s="74"/>
      <c r="D5170" s="74"/>
      <c r="E5170" s="74"/>
      <c r="F5170" s="74"/>
      <c r="G5170" s="75"/>
      <c r="H5170" s="74"/>
      <c r="I5170" s="81"/>
      <c r="J5170" s="74"/>
      <c r="K5170" s="74"/>
      <c r="L5170" s="74"/>
      <c r="M5170" s="74"/>
      <c r="N5170" s="74"/>
    </row>
    <row r="5171" spans="2:14" x14ac:dyDescent="0.25">
      <c r="B5171" s="225"/>
      <c r="C5171" s="74"/>
      <c r="D5171" s="74"/>
      <c r="E5171" s="74"/>
      <c r="F5171" s="74"/>
      <c r="G5171" s="75"/>
      <c r="H5171" s="74"/>
      <c r="I5171" s="81"/>
      <c r="J5171" s="74"/>
      <c r="K5171" s="74"/>
      <c r="L5171" s="74"/>
      <c r="M5171" s="74"/>
      <c r="N5171" s="74"/>
    </row>
    <row r="5172" spans="2:14" x14ac:dyDescent="0.25">
      <c r="B5172" s="225"/>
      <c r="C5172" s="74"/>
      <c r="D5172" s="74"/>
      <c r="E5172" s="74"/>
      <c r="F5172" s="74"/>
      <c r="G5172" s="75"/>
      <c r="H5172" s="74"/>
      <c r="I5172" s="81"/>
      <c r="J5172" s="74"/>
      <c r="K5172" s="74"/>
      <c r="L5172" s="74"/>
      <c r="M5172" s="74"/>
      <c r="N5172" s="74"/>
    </row>
    <row r="5173" spans="2:14" x14ac:dyDescent="0.25">
      <c r="B5173" s="225"/>
      <c r="C5173" s="74"/>
      <c r="D5173" s="74"/>
      <c r="E5173" s="74"/>
      <c r="F5173" s="74"/>
      <c r="G5173" s="75"/>
      <c r="H5173" s="74"/>
      <c r="I5173" s="81"/>
      <c r="J5173" s="74"/>
      <c r="K5173" s="74"/>
      <c r="L5173" s="74"/>
      <c r="M5173" s="74"/>
      <c r="N5173" s="74"/>
    </row>
    <row r="5174" spans="2:14" x14ac:dyDescent="0.25">
      <c r="B5174" s="225"/>
      <c r="C5174" s="74"/>
      <c r="D5174" s="74"/>
      <c r="E5174" s="74"/>
      <c r="F5174" s="74"/>
      <c r="G5174" s="75"/>
      <c r="H5174" s="74"/>
      <c r="I5174" s="81"/>
      <c r="J5174" s="74"/>
      <c r="K5174" s="74"/>
      <c r="L5174" s="74"/>
      <c r="M5174" s="74"/>
      <c r="N5174" s="74"/>
    </row>
    <row r="5175" spans="2:14" x14ac:dyDescent="0.25">
      <c r="B5175" s="225"/>
      <c r="C5175" s="74"/>
      <c r="D5175" s="74"/>
      <c r="E5175" s="74"/>
      <c r="F5175" s="74"/>
      <c r="G5175" s="75"/>
      <c r="H5175" s="74"/>
      <c r="I5175" s="81"/>
      <c r="J5175" s="74"/>
      <c r="K5175" s="74"/>
      <c r="L5175" s="74"/>
      <c r="M5175" s="74"/>
      <c r="N5175" s="74"/>
    </row>
    <row r="5176" spans="2:14" x14ac:dyDescent="0.25">
      <c r="B5176" s="225"/>
      <c r="C5176" s="74"/>
      <c r="D5176" s="74"/>
      <c r="E5176" s="74"/>
      <c r="F5176" s="74"/>
      <c r="G5176" s="75"/>
      <c r="H5176" s="74"/>
      <c r="I5176" s="81"/>
      <c r="J5176" s="74"/>
      <c r="K5176" s="74"/>
      <c r="L5176" s="74"/>
      <c r="M5176" s="74"/>
      <c r="N5176" s="74"/>
    </row>
    <row r="5177" spans="2:14" x14ac:dyDescent="0.25">
      <c r="B5177" s="225"/>
      <c r="C5177" s="74"/>
      <c r="D5177" s="74"/>
      <c r="E5177" s="74"/>
      <c r="F5177" s="74"/>
      <c r="G5177" s="75"/>
      <c r="H5177" s="74"/>
      <c r="I5177" s="81"/>
      <c r="J5177" s="74"/>
      <c r="K5177" s="74"/>
      <c r="L5177" s="74"/>
      <c r="M5177" s="74"/>
      <c r="N5177" s="74"/>
    </row>
    <row r="5178" spans="2:14" x14ac:dyDescent="0.25">
      <c r="B5178" s="225"/>
      <c r="C5178" s="74"/>
      <c r="D5178" s="74"/>
      <c r="E5178" s="74"/>
      <c r="F5178" s="74"/>
      <c r="G5178" s="75"/>
      <c r="H5178" s="74"/>
      <c r="I5178" s="81"/>
      <c r="J5178" s="74"/>
      <c r="K5178" s="74"/>
      <c r="L5178" s="74"/>
      <c r="M5178" s="74"/>
      <c r="N5178" s="74"/>
    </row>
    <row r="5179" spans="2:14" x14ac:dyDescent="0.25">
      <c r="B5179" s="225"/>
      <c r="C5179" s="74"/>
      <c r="D5179" s="74"/>
      <c r="E5179" s="74"/>
      <c r="F5179" s="74"/>
      <c r="G5179" s="75"/>
      <c r="H5179" s="74"/>
      <c r="I5179" s="81"/>
      <c r="J5179" s="74"/>
      <c r="K5179" s="74"/>
      <c r="L5179" s="74"/>
      <c r="M5179" s="74"/>
      <c r="N5179" s="74"/>
    </row>
    <row r="5180" spans="2:14" x14ac:dyDescent="0.25">
      <c r="B5180" s="225"/>
      <c r="C5180" s="74"/>
      <c r="D5180" s="74"/>
      <c r="E5180" s="74"/>
      <c r="F5180" s="74"/>
      <c r="G5180" s="75"/>
      <c r="H5180" s="74"/>
      <c r="I5180" s="81"/>
      <c r="J5180" s="74"/>
      <c r="K5180" s="74"/>
      <c r="L5180" s="74"/>
      <c r="M5180" s="74"/>
      <c r="N5180" s="74"/>
    </row>
    <row r="5181" spans="2:14" x14ac:dyDescent="0.25">
      <c r="B5181" s="225"/>
      <c r="C5181" s="74"/>
      <c r="D5181" s="74"/>
      <c r="E5181" s="74"/>
      <c r="F5181" s="74"/>
      <c r="G5181" s="75"/>
      <c r="H5181" s="74"/>
      <c r="I5181" s="81"/>
      <c r="J5181" s="74"/>
      <c r="K5181" s="74"/>
      <c r="L5181" s="74"/>
      <c r="M5181" s="74"/>
      <c r="N5181" s="74"/>
    </row>
    <row r="5182" spans="2:14" x14ac:dyDescent="0.25">
      <c r="B5182" s="225"/>
      <c r="C5182" s="74"/>
      <c r="D5182" s="74"/>
      <c r="E5182" s="74"/>
      <c r="F5182" s="74"/>
      <c r="G5182" s="75"/>
      <c r="H5182" s="74"/>
      <c r="I5182" s="81"/>
      <c r="J5182" s="74"/>
      <c r="K5182" s="74"/>
      <c r="L5182" s="74"/>
      <c r="M5182" s="74"/>
      <c r="N5182" s="74"/>
    </row>
    <row r="5183" spans="2:14" x14ac:dyDescent="0.25">
      <c r="B5183" s="225"/>
      <c r="C5183" s="74"/>
      <c r="D5183" s="74"/>
      <c r="E5183" s="74"/>
      <c r="F5183" s="74"/>
      <c r="G5183" s="75"/>
      <c r="H5183" s="74"/>
      <c r="I5183" s="81"/>
      <c r="J5183" s="74"/>
      <c r="K5183" s="74"/>
      <c r="L5183" s="74"/>
      <c r="M5183" s="74"/>
      <c r="N5183" s="74"/>
    </row>
    <row r="5184" spans="2:14" x14ac:dyDescent="0.25">
      <c r="B5184" s="225"/>
      <c r="C5184" s="74"/>
      <c r="D5184" s="74"/>
      <c r="E5184" s="74"/>
      <c r="F5184" s="74"/>
      <c r="G5184" s="75"/>
      <c r="H5184" s="74"/>
      <c r="I5184" s="81"/>
      <c r="J5184" s="74"/>
      <c r="K5184" s="74"/>
      <c r="L5184" s="74"/>
      <c r="M5184" s="74"/>
      <c r="N5184" s="74"/>
    </row>
    <row r="5185" spans="2:14" x14ac:dyDescent="0.25">
      <c r="B5185" s="225"/>
      <c r="C5185" s="74"/>
      <c r="D5185" s="74"/>
      <c r="E5185" s="74"/>
      <c r="F5185" s="74"/>
      <c r="G5185" s="75"/>
      <c r="H5185" s="74"/>
      <c r="I5185" s="81"/>
      <c r="J5185" s="74"/>
      <c r="K5185" s="74"/>
      <c r="L5185" s="74"/>
      <c r="M5185" s="74"/>
      <c r="N5185" s="74"/>
    </row>
    <row r="5186" spans="2:14" x14ac:dyDescent="0.25">
      <c r="B5186" s="225"/>
      <c r="C5186" s="74"/>
      <c r="D5186" s="74"/>
      <c r="E5186" s="74"/>
      <c r="F5186" s="74"/>
      <c r="G5186" s="75"/>
      <c r="H5186" s="74"/>
      <c r="I5186" s="81"/>
      <c r="J5186" s="74"/>
      <c r="K5186" s="74"/>
      <c r="L5186" s="74"/>
      <c r="M5186" s="74"/>
      <c r="N5186" s="74"/>
    </row>
    <row r="5187" spans="2:14" x14ac:dyDescent="0.25">
      <c r="B5187" s="225"/>
      <c r="C5187" s="74"/>
      <c r="D5187" s="74"/>
      <c r="E5187" s="74"/>
      <c r="F5187" s="74"/>
      <c r="G5187" s="75"/>
      <c r="H5187" s="74"/>
      <c r="I5187" s="81"/>
      <c r="J5187" s="74"/>
      <c r="K5187" s="74"/>
      <c r="L5187" s="74"/>
      <c r="M5187" s="74"/>
      <c r="N5187" s="74"/>
    </row>
    <row r="5188" spans="2:14" x14ac:dyDescent="0.25">
      <c r="B5188" s="225"/>
      <c r="C5188" s="74"/>
      <c r="D5188" s="74"/>
      <c r="E5188" s="74"/>
      <c r="F5188" s="74"/>
      <c r="G5188" s="75"/>
      <c r="H5188" s="74"/>
      <c r="I5188" s="81"/>
      <c r="J5188" s="74"/>
      <c r="K5188" s="74"/>
      <c r="L5188" s="74"/>
      <c r="M5188" s="74"/>
      <c r="N5188" s="74"/>
    </row>
    <row r="5189" spans="2:14" x14ac:dyDescent="0.25">
      <c r="B5189" s="225"/>
      <c r="C5189" s="74"/>
      <c r="D5189" s="74"/>
      <c r="E5189" s="74"/>
      <c r="F5189" s="74"/>
      <c r="G5189" s="75"/>
      <c r="H5189" s="74"/>
      <c r="I5189" s="81"/>
      <c r="J5189" s="74"/>
      <c r="K5189" s="74"/>
      <c r="L5189" s="74"/>
      <c r="M5189" s="74"/>
      <c r="N5189" s="74"/>
    </row>
    <row r="5190" spans="2:14" x14ac:dyDescent="0.25">
      <c r="B5190" s="225"/>
      <c r="C5190" s="74"/>
      <c r="D5190" s="74"/>
      <c r="E5190" s="74"/>
      <c r="F5190" s="74"/>
      <c r="G5190" s="75"/>
      <c r="H5190" s="74"/>
      <c r="I5190" s="81"/>
      <c r="J5190" s="74"/>
      <c r="K5190" s="74"/>
      <c r="L5190" s="74"/>
      <c r="M5190" s="74"/>
      <c r="N5190" s="74"/>
    </row>
    <row r="5191" spans="2:14" x14ac:dyDescent="0.25">
      <c r="B5191" s="225"/>
      <c r="C5191" s="74"/>
      <c r="D5191" s="74"/>
      <c r="E5191" s="74"/>
      <c r="F5191" s="74"/>
      <c r="G5191" s="75"/>
      <c r="H5191" s="74"/>
      <c r="I5191" s="81"/>
      <c r="J5191" s="74"/>
      <c r="K5191" s="74"/>
      <c r="L5191" s="74"/>
      <c r="M5191" s="74"/>
      <c r="N5191" s="74"/>
    </row>
    <row r="5192" spans="2:14" x14ac:dyDescent="0.25">
      <c r="B5192" s="225"/>
      <c r="C5192" s="74"/>
      <c r="D5192" s="74"/>
      <c r="E5192" s="74"/>
      <c r="F5192" s="74"/>
      <c r="G5192" s="75"/>
      <c r="H5192" s="74"/>
      <c r="I5192" s="81"/>
      <c r="J5192" s="74"/>
      <c r="K5192" s="74"/>
      <c r="L5192" s="74"/>
      <c r="M5192" s="74"/>
      <c r="N5192" s="74"/>
    </row>
    <row r="5193" spans="2:14" x14ac:dyDescent="0.25">
      <c r="B5193" s="225"/>
      <c r="C5193" s="74"/>
      <c r="D5193" s="74"/>
      <c r="E5193" s="74"/>
      <c r="F5193" s="74"/>
      <c r="G5193" s="75"/>
      <c r="H5193" s="74"/>
      <c r="I5193" s="81"/>
      <c r="J5193" s="74"/>
      <c r="K5193" s="74"/>
      <c r="L5193" s="74"/>
      <c r="M5193" s="74"/>
      <c r="N5193" s="74"/>
    </row>
    <row r="5194" spans="2:14" x14ac:dyDescent="0.25">
      <c r="B5194" s="225"/>
      <c r="C5194" s="74"/>
      <c r="D5194" s="74"/>
      <c r="E5194" s="74"/>
      <c r="F5194" s="74"/>
      <c r="G5194" s="75"/>
      <c r="H5194" s="74"/>
      <c r="I5194" s="81"/>
      <c r="J5194" s="74"/>
      <c r="K5194" s="74"/>
      <c r="L5194" s="74"/>
      <c r="M5194" s="74"/>
      <c r="N5194" s="74"/>
    </row>
    <row r="5195" spans="2:14" x14ac:dyDescent="0.25">
      <c r="B5195" s="225"/>
      <c r="C5195" s="74"/>
      <c r="D5195" s="74"/>
      <c r="E5195" s="74"/>
      <c r="F5195" s="74"/>
      <c r="G5195" s="75"/>
      <c r="H5195" s="74"/>
      <c r="I5195" s="81"/>
      <c r="J5195" s="74"/>
      <c r="K5195" s="74"/>
      <c r="L5195" s="74"/>
      <c r="M5195" s="74"/>
      <c r="N5195" s="74"/>
    </row>
    <row r="5196" spans="2:14" x14ac:dyDescent="0.25">
      <c r="B5196" s="225"/>
      <c r="C5196" s="74"/>
      <c r="D5196" s="74"/>
      <c r="E5196" s="74"/>
      <c r="F5196" s="74"/>
      <c r="G5196" s="75"/>
      <c r="H5196" s="74"/>
      <c r="I5196" s="81"/>
      <c r="J5196" s="74"/>
      <c r="K5196" s="74"/>
      <c r="L5196" s="74"/>
      <c r="M5196" s="74"/>
      <c r="N5196" s="74"/>
    </row>
    <row r="5197" spans="2:14" x14ac:dyDescent="0.25">
      <c r="B5197" s="225"/>
      <c r="C5197" s="74"/>
      <c r="D5197" s="74"/>
      <c r="E5197" s="74"/>
      <c r="F5197" s="74"/>
      <c r="G5197" s="75"/>
      <c r="H5197" s="74"/>
      <c r="I5197" s="81"/>
      <c r="J5197" s="74"/>
      <c r="K5197" s="74"/>
      <c r="L5197" s="74"/>
      <c r="M5197" s="74"/>
      <c r="N5197" s="74"/>
    </row>
    <row r="5198" spans="2:14" x14ac:dyDescent="0.25">
      <c r="B5198" s="225"/>
      <c r="C5198" s="74"/>
      <c r="D5198" s="74"/>
      <c r="E5198" s="74"/>
      <c r="F5198" s="74"/>
      <c r="G5198" s="75"/>
      <c r="H5198" s="74"/>
      <c r="I5198" s="81"/>
      <c r="J5198" s="74"/>
      <c r="K5198" s="74"/>
      <c r="L5198" s="74"/>
      <c r="M5198" s="74"/>
      <c r="N5198" s="74"/>
    </row>
    <row r="5199" spans="2:14" x14ac:dyDescent="0.25">
      <c r="B5199" s="225"/>
      <c r="C5199" s="74"/>
      <c r="D5199" s="74"/>
      <c r="E5199" s="74"/>
      <c r="F5199" s="74"/>
      <c r="G5199" s="75"/>
      <c r="H5199" s="74"/>
      <c r="I5199" s="81"/>
      <c r="J5199" s="74"/>
      <c r="K5199" s="74"/>
      <c r="L5199" s="74"/>
      <c r="M5199" s="74"/>
      <c r="N5199" s="74"/>
    </row>
    <row r="5200" spans="2:14" x14ac:dyDescent="0.25">
      <c r="B5200" s="225"/>
      <c r="C5200" s="74"/>
      <c r="D5200" s="74"/>
      <c r="E5200" s="74"/>
      <c r="F5200" s="74"/>
      <c r="G5200" s="75"/>
      <c r="H5200" s="74"/>
      <c r="I5200" s="81"/>
      <c r="J5200" s="74"/>
      <c r="K5200" s="74"/>
      <c r="L5200" s="74"/>
      <c r="M5200" s="74"/>
      <c r="N5200" s="74"/>
    </row>
    <row r="5201" spans="2:14" x14ac:dyDescent="0.25">
      <c r="B5201" s="225"/>
      <c r="C5201" s="74"/>
      <c r="D5201" s="74"/>
      <c r="E5201" s="74"/>
      <c r="F5201" s="74"/>
      <c r="G5201" s="75"/>
      <c r="H5201" s="74"/>
      <c r="I5201" s="81"/>
      <c r="J5201" s="74"/>
      <c r="K5201" s="74"/>
      <c r="L5201" s="74"/>
      <c r="M5201" s="74"/>
      <c r="N5201" s="74"/>
    </row>
    <row r="5202" spans="2:14" x14ac:dyDescent="0.25">
      <c r="B5202" s="225"/>
      <c r="C5202" s="74"/>
      <c r="D5202" s="74"/>
      <c r="E5202" s="74"/>
      <c r="F5202" s="74"/>
      <c r="G5202" s="75"/>
      <c r="H5202" s="74"/>
      <c r="I5202" s="81"/>
      <c r="J5202" s="74"/>
      <c r="K5202" s="74"/>
      <c r="L5202" s="74"/>
      <c r="M5202" s="74"/>
      <c r="N5202" s="74"/>
    </row>
    <row r="5203" spans="2:14" x14ac:dyDescent="0.25">
      <c r="B5203" s="225"/>
      <c r="C5203" s="74"/>
      <c r="D5203" s="74"/>
      <c r="E5203" s="74"/>
      <c r="F5203" s="74"/>
      <c r="G5203" s="75"/>
      <c r="H5203" s="74"/>
      <c r="I5203" s="81"/>
      <c r="J5203" s="74"/>
      <c r="K5203" s="74"/>
      <c r="L5203" s="74"/>
      <c r="M5203" s="74"/>
      <c r="N5203" s="74"/>
    </row>
    <row r="5204" spans="2:14" x14ac:dyDescent="0.25">
      <c r="B5204" s="225"/>
      <c r="C5204" s="74"/>
      <c r="D5204" s="74"/>
      <c r="E5204" s="74"/>
      <c r="F5204" s="74"/>
      <c r="G5204" s="75"/>
      <c r="H5204" s="74"/>
      <c r="I5204" s="81"/>
      <c r="J5204" s="74"/>
      <c r="K5204" s="74"/>
      <c r="L5204" s="74"/>
      <c r="M5204" s="74"/>
      <c r="N5204" s="74"/>
    </row>
    <row r="5205" spans="2:14" x14ac:dyDescent="0.25">
      <c r="B5205" s="225"/>
      <c r="C5205" s="74"/>
      <c r="D5205" s="74"/>
      <c r="E5205" s="74"/>
      <c r="F5205" s="74"/>
      <c r="G5205" s="75"/>
      <c r="H5205" s="74"/>
      <c r="I5205" s="81"/>
      <c r="J5205" s="74"/>
      <c r="K5205" s="74"/>
      <c r="L5205" s="74"/>
      <c r="M5205" s="74"/>
      <c r="N5205" s="74"/>
    </row>
    <row r="5206" spans="2:14" x14ac:dyDescent="0.25">
      <c r="B5206" s="225"/>
      <c r="C5206" s="74"/>
      <c r="D5206" s="74"/>
      <c r="E5206" s="74"/>
      <c r="F5206" s="74"/>
      <c r="G5206" s="75"/>
      <c r="H5206" s="74"/>
      <c r="I5206" s="81"/>
      <c r="J5206" s="74"/>
      <c r="K5206" s="74"/>
      <c r="L5206" s="74"/>
      <c r="M5206" s="74"/>
      <c r="N5206" s="74"/>
    </row>
    <row r="5207" spans="2:14" x14ac:dyDescent="0.25">
      <c r="B5207" s="225"/>
      <c r="C5207" s="74"/>
      <c r="D5207" s="74"/>
      <c r="E5207" s="74"/>
      <c r="F5207" s="74"/>
      <c r="G5207" s="75"/>
      <c r="H5207" s="74"/>
      <c r="I5207" s="81"/>
      <c r="J5207" s="74"/>
      <c r="K5207" s="74"/>
      <c r="L5207" s="74"/>
      <c r="M5207" s="74"/>
      <c r="N5207" s="74"/>
    </row>
    <row r="5208" spans="2:14" x14ac:dyDescent="0.25">
      <c r="B5208" s="225"/>
      <c r="C5208" s="74"/>
      <c r="D5208" s="74"/>
      <c r="E5208" s="74"/>
      <c r="F5208" s="74"/>
      <c r="G5208" s="75"/>
      <c r="H5208" s="74"/>
      <c r="I5208" s="81"/>
      <c r="J5208" s="74"/>
      <c r="K5208" s="74"/>
      <c r="L5208" s="74"/>
      <c r="M5208" s="74"/>
      <c r="N5208" s="74"/>
    </row>
    <row r="5209" spans="2:14" x14ac:dyDescent="0.25">
      <c r="B5209" s="225"/>
      <c r="C5209" s="74"/>
      <c r="D5209" s="74"/>
      <c r="E5209" s="74"/>
      <c r="F5209" s="74"/>
      <c r="G5209" s="75"/>
      <c r="H5209" s="74"/>
      <c r="I5209" s="81"/>
      <c r="J5209" s="74"/>
      <c r="K5209" s="74"/>
      <c r="L5209" s="74"/>
      <c r="M5209" s="74"/>
      <c r="N5209" s="74"/>
    </row>
    <row r="5210" spans="2:14" x14ac:dyDescent="0.25">
      <c r="B5210" s="225"/>
      <c r="C5210" s="74"/>
      <c r="D5210" s="74"/>
      <c r="E5210" s="74"/>
      <c r="F5210" s="74"/>
      <c r="G5210" s="75"/>
      <c r="H5210" s="74"/>
      <c r="I5210" s="81"/>
      <c r="J5210" s="74"/>
      <c r="K5210" s="74"/>
      <c r="L5210" s="74"/>
      <c r="M5210" s="74"/>
      <c r="N5210" s="74"/>
    </row>
    <row r="5211" spans="2:14" x14ac:dyDescent="0.25">
      <c r="B5211" s="225"/>
      <c r="C5211" s="74"/>
      <c r="D5211" s="74"/>
      <c r="E5211" s="74"/>
      <c r="F5211" s="74"/>
      <c r="G5211" s="75"/>
      <c r="H5211" s="74"/>
      <c r="I5211" s="81"/>
      <c r="J5211" s="74"/>
      <c r="K5211" s="74"/>
      <c r="L5211" s="74"/>
      <c r="M5211" s="74"/>
      <c r="N5211" s="74"/>
    </row>
    <row r="5212" spans="2:14" x14ac:dyDescent="0.25">
      <c r="B5212" s="225"/>
      <c r="C5212" s="74"/>
      <c r="D5212" s="74"/>
      <c r="E5212" s="74"/>
      <c r="F5212" s="74"/>
      <c r="G5212" s="75"/>
      <c r="H5212" s="74"/>
      <c r="I5212" s="81"/>
      <c r="J5212" s="74"/>
      <c r="K5212" s="74"/>
      <c r="L5212" s="74"/>
      <c r="M5212" s="74"/>
      <c r="N5212" s="74"/>
    </row>
    <row r="5213" spans="2:14" x14ac:dyDescent="0.25">
      <c r="B5213" s="225"/>
      <c r="C5213" s="74"/>
      <c r="D5213" s="74"/>
      <c r="E5213" s="74"/>
      <c r="F5213" s="74"/>
      <c r="G5213" s="75"/>
      <c r="H5213" s="74"/>
      <c r="I5213" s="81"/>
      <c r="J5213" s="74"/>
      <c r="K5213" s="74"/>
      <c r="L5213" s="74"/>
      <c r="M5213" s="74"/>
      <c r="N5213" s="74"/>
    </row>
    <row r="5214" spans="2:14" x14ac:dyDescent="0.25">
      <c r="B5214" s="225"/>
      <c r="C5214" s="74"/>
      <c r="D5214" s="74"/>
      <c r="E5214" s="74"/>
      <c r="F5214" s="74"/>
      <c r="G5214" s="75"/>
      <c r="H5214" s="74"/>
      <c r="I5214" s="81"/>
      <c r="J5214" s="74"/>
      <c r="K5214" s="74"/>
      <c r="L5214" s="74"/>
      <c r="M5214" s="74"/>
      <c r="N5214" s="74"/>
    </row>
    <row r="5215" spans="2:14" x14ac:dyDescent="0.25">
      <c r="B5215" s="225"/>
      <c r="C5215" s="74"/>
      <c r="D5215" s="74"/>
      <c r="E5215" s="74"/>
      <c r="F5215" s="74"/>
      <c r="G5215" s="75"/>
      <c r="H5215" s="74"/>
      <c r="I5215" s="81"/>
      <c r="J5215" s="74"/>
      <c r="K5215" s="74"/>
      <c r="L5215" s="74"/>
      <c r="M5215" s="74"/>
      <c r="N5215" s="74"/>
    </row>
    <row r="5216" spans="2:14" x14ac:dyDescent="0.25">
      <c r="B5216" s="225"/>
      <c r="C5216" s="74"/>
      <c r="D5216" s="74"/>
      <c r="E5216" s="74"/>
      <c r="F5216" s="74"/>
      <c r="G5216" s="75"/>
      <c r="H5216" s="74"/>
      <c r="I5216" s="81"/>
      <c r="J5216" s="74"/>
      <c r="K5216" s="74"/>
      <c r="L5216" s="74"/>
      <c r="M5216" s="74"/>
      <c r="N5216" s="74"/>
    </row>
    <row r="5217" spans="2:14" x14ac:dyDescent="0.25">
      <c r="B5217" s="225"/>
      <c r="C5217" s="74"/>
      <c r="D5217" s="74"/>
      <c r="E5217" s="74"/>
      <c r="F5217" s="74"/>
      <c r="G5217" s="75"/>
      <c r="H5217" s="74"/>
      <c r="I5217" s="81"/>
      <c r="J5217" s="74"/>
      <c r="K5217" s="74"/>
      <c r="L5217" s="74"/>
      <c r="M5217" s="74"/>
      <c r="N5217" s="74"/>
    </row>
    <row r="5218" spans="2:14" x14ac:dyDescent="0.25">
      <c r="B5218" s="225"/>
      <c r="C5218" s="74"/>
      <c r="D5218" s="74"/>
      <c r="E5218" s="74"/>
      <c r="F5218" s="74"/>
      <c r="G5218" s="75"/>
      <c r="H5218" s="74"/>
      <c r="I5218" s="81"/>
      <c r="J5218" s="74"/>
      <c r="K5218" s="74"/>
      <c r="L5218" s="74"/>
      <c r="M5218" s="74"/>
      <c r="N5218" s="74"/>
    </row>
    <row r="5219" spans="2:14" x14ac:dyDescent="0.25">
      <c r="B5219" s="225"/>
      <c r="C5219" s="74"/>
      <c r="D5219" s="74"/>
      <c r="E5219" s="74"/>
      <c r="F5219" s="74"/>
      <c r="G5219" s="75"/>
      <c r="H5219" s="74"/>
      <c r="I5219" s="81"/>
      <c r="J5219" s="74"/>
      <c r="K5219" s="74"/>
      <c r="L5219" s="74"/>
      <c r="M5219" s="74"/>
      <c r="N5219" s="74"/>
    </row>
    <row r="5220" spans="2:14" x14ac:dyDescent="0.25">
      <c r="B5220" s="225"/>
      <c r="C5220" s="74"/>
      <c r="D5220" s="74"/>
      <c r="E5220" s="74"/>
      <c r="F5220" s="74"/>
      <c r="G5220" s="75"/>
      <c r="H5220" s="74"/>
      <c r="I5220" s="81"/>
      <c r="J5220" s="74"/>
      <c r="K5220" s="74"/>
      <c r="L5220" s="74"/>
      <c r="M5220" s="74"/>
      <c r="N5220" s="74"/>
    </row>
    <row r="5221" spans="2:14" x14ac:dyDescent="0.25">
      <c r="B5221" s="225"/>
      <c r="C5221" s="74"/>
      <c r="D5221" s="74"/>
      <c r="E5221" s="74"/>
      <c r="F5221" s="74"/>
      <c r="G5221" s="75"/>
      <c r="H5221" s="74"/>
      <c r="I5221" s="81"/>
      <c r="J5221" s="74"/>
      <c r="K5221" s="74"/>
      <c r="L5221" s="74"/>
      <c r="M5221" s="74"/>
      <c r="N5221" s="74"/>
    </row>
    <row r="5222" spans="2:14" x14ac:dyDescent="0.25">
      <c r="B5222" s="225"/>
      <c r="C5222" s="74"/>
      <c r="D5222" s="74"/>
      <c r="E5222" s="74"/>
      <c r="F5222" s="74"/>
      <c r="G5222" s="75"/>
      <c r="H5222" s="74"/>
      <c r="I5222" s="81"/>
      <c r="J5222" s="74"/>
      <c r="K5222" s="74"/>
      <c r="L5222" s="74"/>
      <c r="M5222" s="74"/>
      <c r="N5222" s="74"/>
    </row>
    <row r="5223" spans="2:14" x14ac:dyDescent="0.25">
      <c r="B5223" s="225"/>
      <c r="C5223" s="74"/>
      <c r="D5223" s="74"/>
      <c r="E5223" s="74"/>
      <c r="F5223" s="74"/>
      <c r="G5223" s="75"/>
      <c r="H5223" s="74"/>
      <c r="I5223" s="81"/>
      <c r="J5223" s="74"/>
      <c r="K5223" s="74"/>
      <c r="L5223" s="74"/>
      <c r="M5223" s="74"/>
      <c r="N5223" s="74"/>
    </row>
    <row r="5224" spans="2:14" x14ac:dyDescent="0.25">
      <c r="B5224" s="225"/>
      <c r="C5224" s="74"/>
      <c r="D5224" s="74"/>
      <c r="E5224" s="74"/>
      <c r="F5224" s="74"/>
      <c r="G5224" s="75"/>
      <c r="H5224" s="74"/>
      <c r="I5224" s="81"/>
      <c r="J5224" s="74"/>
      <c r="K5224" s="74"/>
      <c r="L5224" s="74"/>
      <c r="M5224" s="74"/>
      <c r="N5224" s="74"/>
    </row>
    <row r="5225" spans="2:14" x14ac:dyDescent="0.25">
      <c r="B5225" s="225"/>
      <c r="C5225" s="74"/>
      <c r="D5225" s="74"/>
      <c r="E5225" s="74"/>
      <c r="F5225" s="74"/>
      <c r="G5225" s="75"/>
      <c r="H5225" s="74"/>
      <c r="I5225" s="81"/>
      <c r="J5225" s="74"/>
      <c r="K5225" s="74"/>
      <c r="L5225" s="74"/>
      <c r="M5225" s="74"/>
      <c r="N5225" s="74"/>
    </row>
    <row r="5226" spans="2:14" x14ac:dyDescent="0.25">
      <c r="B5226" s="225"/>
      <c r="C5226" s="74"/>
      <c r="D5226" s="74"/>
      <c r="E5226" s="74"/>
      <c r="F5226" s="74"/>
      <c r="G5226" s="75"/>
      <c r="H5226" s="74"/>
      <c r="I5226" s="81"/>
      <c r="J5226" s="74"/>
      <c r="K5226" s="74"/>
      <c r="L5226" s="74"/>
      <c r="M5226" s="74"/>
      <c r="N5226" s="74"/>
    </row>
    <row r="5227" spans="2:14" x14ac:dyDescent="0.25">
      <c r="B5227" s="225"/>
      <c r="C5227" s="74"/>
      <c r="D5227" s="74"/>
      <c r="E5227" s="74"/>
      <c r="F5227" s="74"/>
      <c r="G5227" s="75"/>
      <c r="H5227" s="74"/>
      <c r="I5227" s="81"/>
      <c r="J5227" s="74"/>
      <c r="K5227" s="74"/>
      <c r="L5227" s="74"/>
      <c r="M5227" s="74"/>
      <c r="N5227" s="74"/>
    </row>
    <row r="5228" spans="2:14" x14ac:dyDescent="0.25">
      <c r="B5228" s="225"/>
      <c r="C5228" s="74"/>
      <c r="D5228" s="74"/>
      <c r="E5228" s="74"/>
      <c r="F5228" s="74"/>
      <c r="G5228" s="75"/>
      <c r="H5228" s="74"/>
      <c r="I5228" s="81"/>
      <c r="J5228" s="74"/>
      <c r="K5228" s="74"/>
      <c r="L5228" s="74"/>
      <c r="M5228" s="74"/>
      <c r="N5228" s="74"/>
    </row>
    <row r="5229" spans="2:14" x14ac:dyDescent="0.25">
      <c r="B5229" s="225"/>
      <c r="C5229" s="74"/>
      <c r="D5229" s="74"/>
      <c r="E5229" s="74"/>
      <c r="F5229" s="74"/>
      <c r="G5229" s="75"/>
      <c r="H5229" s="74"/>
      <c r="I5229" s="81"/>
      <c r="J5229" s="74"/>
      <c r="K5229" s="74"/>
      <c r="L5229" s="74"/>
      <c r="M5229" s="74"/>
      <c r="N5229" s="74"/>
    </row>
    <row r="5230" spans="2:14" x14ac:dyDescent="0.25">
      <c r="B5230" s="225"/>
      <c r="C5230" s="74"/>
      <c r="D5230" s="74"/>
      <c r="E5230" s="74"/>
      <c r="F5230" s="74"/>
      <c r="G5230" s="75"/>
      <c r="H5230" s="74"/>
      <c r="I5230" s="81"/>
      <c r="J5230" s="74"/>
      <c r="K5230" s="74"/>
      <c r="L5230" s="74"/>
      <c r="M5230" s="74"/>
      <c r="N5230" s="74"/>
    </row>
    <row r="5231" spans="2:14" x14ac:dyDescent="0.25">
      <c r="B5231" s="225"/>
      <c r="C5231" s="74"/>
      <c r="D5231" s="74"/>
      <c r="E5231" s="74"/>
      <c r="F5231" s="74"/>
      <c r="G5231" s="75"/>
      <c r="H5231" s="74"/>
      <c r="I5231" s="81"/>
      <c r="J5231" s="74"/>
      <c r="K5231" s="74"/>
      <c r="L5231" s="74"/>
      <c r="M5231" s="74"/>
      <c r="N5231" s="74"/>
    </row>
    <row r="5232" spans="2:14" x14ac:dyDescent="0.25">
      <c r="B5232" s="225"/>
      <c r="C5232" s="74"/>
      <c r="D5232" s="74"/>
      <c r="E5232" s="74"/>
      <c r="F5232" s="74"/>
      <c r="G5232" s="75"/>
      <c r="H5232" s="74"/>
      <c r="I5232" s="81"/>
      <c r="J5232" s="74"/>
      <c r="K5232" s="74"/>
      <c r="L5232" s="74"/>
      <c r="M5232" s="74"/>
      <c r="N5232" s="74"/>
    </row>
    <row r="5233" spans="2:14" x14ac:dyDescent="0.25">
      <c r="B5233" s="225"/>
      <c r="C5233" s="74"/>
      <c r="D5233" s="74"/>
      <c r="E5233" s="74"/>
      <c r="F5233" s="74"/>
      <c r="G5233" s="75"/>
      <c r="H5233" s="74"/>
      <c r="I5233" s="81"/>
      <c r="J5233" s="74"/>
      <c r="K5233" s="74"/>
      <c r="L5233" s="74"/>
      <c r="M5233" s="74"/>
      <c r="N5233" s="74"/>
    </row>
    <row r="5234" spans="2:14" x14ac:dyDescent="0.25">
      <c r="B5234" s="225"/>
      <c r="C5234" s="74"/>
      <c r="D5234" s="74"/>
      <c r="E5234" s="74"/>
      <c r="F5234" s="74"/>
      <c r="G5234" s="75"/>
      <c r="H5234" s="74"/>
      <c r="I5234" s="81"/>
      <c r="J5234" s="74"/>
      <c r="K5234" s="74"/>
      <c r="L5234" s="74"/>
      <c r="M5234" s="74"/>
      <c r="N5234" s="74"/>
    </row>
    <row r="5235" spans="2:14" x14ac:dyDescent="0.25">
      <c r="B5235" s="225"/>
      <c r="C5235" s="74"/>
      <c r="D5235" s="74"/>
      <c r="E5235" s="74"/>
      <c r="F5235" s="74"/>
      <c r="G5235" s="75"/>
      <c r="H5235" s="74"/>
      <c r="I5235" s="81"/>
      <c r="J5235" s="74"/>
      <c r="K5235" s="74"/>
      <c r="L5235" s="74"/>
      <c r="M5235" s="74"/>
      <c r="N5235" s="74"/>
    </row>
    <row r="5236" spans="2:14" x14ac:dyDescent="0.25">
      <c r="B5236" s="225"/>
      <c r="C5236" s="74"/>
      <c r="D5236" s="74"/>
      <c r="E5236" s="74"/>
      <c r="F5236" s="74"/>
      <c r="G5236" s="75"/>
      <c r="H5236" s="74"/>
      <c r="I5236" s="81"/>
      <c r="J5236" s="74"/>
      <c r="K5236" s="74"/>
      <c r="L5236" s="74"/>
      <c r="M5236" s="74"/>
      <c r="N5236" s="74"/>
    </row>
    <row r="5237" spans="2:14" x14ac:dyDescent="0.25">
      <c r="B5237" s="225"/>
      <c r="C5237" s="74"/>
      <c r="D5237" s="74"/>
      <c r="E5237" s="74"/>
      <c r="F5237" s="74"/>
      <c r="G5237" s="75"/>
      <c r="H5237" s="74"/>
      <c r="I5237" s="81"/>
      <c r="J5237" s="74"/>
      <c r="K5237" s="74"/>
      <c r="L5237" s="74"/>
      <c r="M5237" s="74"/>
      <c r="N5237" s="74"/>
    </row>
    <row r="5238" spans="2:14" x14ac:dyDescent="0.25">
      <c r="B5238" s="225"/>
      <c r="C5238" s="74"/>
      <c r="D5238" s="74"/>
      <c r="E5238" s="74"/>
      <c r="F5238" s="74"/>
      <c r="G5238" s="75"/>
      <c r="H5238" s="74"/>
      <c r="I5238" s="81"/>
      <c r="J5238" s="74"/>
      <c r="K5238" s="74"/>
      <c r="L5238" s="74"/>
      <c r="M5238" s="74"/>
      <c r="N5238" s="74"/>
    </row>
    <row r="5239" spans="2:14" x14ac:dyDescent="0.25">
      <c r="B5239" s="225"/>
      <c r="C5239" s="74"/>
      <c r="D5239" s="74"/>
      <c r="E5239" s="74"/>
      <c r="F5239" s="74"/>
      <c r="G5239" s="75"/>
      <c r="H5239" s="74"/>
      <c r="I5239" s="81"/>
      <c r="J5239" s="74"/>
      <c r="K5239" s="74"/>
      <c r="L5239" s="74"/>
      <c r="M5239" s="74"/>
      <c r="N5239" s="74"/>
    </row>
    <row r="5240" spans="2:14" x14ac:dyDescent="0.25">
      <c r="B5240" s="225"/>
      <c r="C5240" s="74"/>
      <c r="D5240" s="74"/>
      <c r="E5240" s="74"/>
      <c r="F5240" s="74"/>
      <c r="G5240" s="75"/>
      <c r="H5240" s="74"/>
      <c r="I5240" s="81"/>
      <c r="J5240" s="74"/>
      <c r="K5240" s="74"/>
      <c r="L5240" s="74"/>
      <c r="M5240" s="74"/>
      <c r="N5240" s="74"/>
    </row>
    <row r="5241" spans="2:14" x14ac:dyDescent="0.25">
      <c r="B5241" s="225"/>
      <c r="C5241" s="74"/>
      <c r="D5241" s="74"/>
      <c r="E5241" s="74"/>
      <c r="F5241" s="74"/>
      <c r="G5241" s="75"/>
      <c r="H5241" s="74"/>
      <c r="I5241" s="81"/>
      <c r="J5241" s="74"/>
      <c r="K5241" s="74"/>
      <c r="L5241" s="74"/>
      <c r="M5241" s="74"/>
      <c r="N5241" s="74"/>
    </row>
    <row r="5242" spans="2:14" x14ac:dyDescent="0.25">
      <c r="B5242" s="225"/>
      <c r="C5242" s="74"/>
      <c r="D5242" s="74"/>
      <c r="E5242" s="74"/>
      <c r="F5242" s="74"/>
      <c r="G5242" s="75"/>
      <c r="H5242" s="74"/>
      <c r="I5242" s="81"/>
      <c r="J5242" s="74"/>
      <c r="K5242" s="74"/>
      <c r="L5242" s="74"/>
      <c r="M5242" s="74"/>
      <c r="N5242" s="74"/>
    </row>
    <row r="5243" spans="2:14" x14ac:dyDescent="0.25">
      <c r="B5243" s="225"/>
      <c r="C5243" s="74"/>
      <c r="D5243" s="74"/>
      <c r="E5243" s="74"/>
      <c r="F5243" s="74"/>
      <c r="G5243" s="75"/>
      <c r="H5243" s="74"/>
      <c r="I5243" s="81"/>
      <c r="J5243" s="74"/>
      <c r="K5243" s="74"/>
      <c r="L5243" s="74"/>
      <c r="M5243" s="74"/>
      <c r="N5243" s="74"/>
    </row>
    <row r="5244" spans="2:14" x14ac:dyDescent="0.25">
      <c r="B5244" s="225"/>
      <c r="C5244" s="74"/>
      <c r="D5244" s="74"/>
      <c r="E5244" s="74"/>
      <c r="F5244" s="74"/>
      <c r="G5244" s="75"/>
      <c r="H5244" s="74"/>
      <c r="I5244" s="81"/>
      <c r="J5244" s="74"/>
      <c r="K5244" s="74"/>
      <c r="L5244" s="74"/>
      <c r="M5244" s="74"/>
      <c r="N5244" s="74"/>
    </row>
    <row r="5245" spans="2:14" x14ac:dyDescent="0.25">
      <c r="B5245" s="225"/>
      <c r="C5245" s="74"/>
      <c r="D5245" s="74"/>
      <c r="E5245" s="74"/>
      <c r="F5245" s="74"/>
      <c r="G5245" s="75"/>
      <c r="H5245" s="74"/>
      <c r="I5245" s="81"/>
      <c r="J5245" s="74"/>
      <c r="K5245" s="74"/>
      <c r="L5245" s="74"/>
      <c r="M5245" s="74"/>
      <c r="N5245" s="74"/>
    </row>
    <row r="5246" spans="2:14" x14ac:dyDescent="0.25">
      <c r="B5246" s="225"/>
      <c r="C5246" s="74"/>
      <c r="D5246" s="74"/>
      <c r="E5246" s="74"/>
      <c r="F5246" s="74"/>
      <c r="G5246" s="75"/>
      <c r="H5246" s="74"/>
      <c r="I5246" s="81"/>
      <c r="J5246" s="74"/>
      <c r="K5246" s="74"/>
      <c r="L5246" s="74"/>
      <c r="M5246" s="74"/>
      <c r="N5246" s="74"/>
    </row>
    <row r="5247" spans="2:14" x14ac:dyDescent="0.25">
      <c r="B5247" s="225"/>
      <c r="C5247" s="74"/>
      <c r="D5247" s="74"/>
      <c r="E5247" s="74"/>
      <c r="F5247" s="74"/>
      <c r="G5247" s="75"/>
      <c r="H5247" s="74"/>
      <c r="I5247" s="81"/>
      <c r="J5247" s="74"/>
      <c r="K5247" s="74"/>
      <c r="L5247" s="74"/>
      <c r="M5247" s="74"/>
      <c r="N5247" s="74"/>
    </row>
    <row r="5248" spans="2:14" x14ac:dyDescent="0.25">
      <c r="B5248" s="225"/>
      <c r="C5248" s="74"/>
      <c r="D5248" s="74"/>
      <c r="E5248" s="74"/>
      <c r="F5248" s="74"/>
      <c r="G5248" s="75"/>
      <c r="H5248" s="74"/>
      <c r="I5248" s="81"/>
      <c r="J5248" s="74"/>
      <c r="K5248" s="74"/>
      <c r="L5248" s="74"/>
      <c r="M5248" s="74"/>
      <c r="N5248" s="74"/>
    </row>
    <row r="5249" spans="2:14" x14ac:dyDescent="0.25">
      <c r="B5249" s="225"/>
      <c r="C5249" s="74"/>
      <c r="D5249" s="74"/>
      <c r="E5249" s="74"/>
      <c r="F5249" s="74"/>
      <c r="G5249" s="75"/>
      <c r="H5249" s="74"/>
      <c r="I5249" s="81"/>
      <c r="J5249" s="74"/>
      <c r="K5249" s="74"/>
      <c r="L5249" s="74"/>
      <c r="M5249" s="74"/>
      <c r="N5249" s="74"/>
    </row>
    <row r="5250" spans="2:14" x14ac:dyDescent="0.25">
      <c r="B5250" s="225"/>
      <c r="C5250" s="74"/>
      <c r="D5250" s="74"/>
      <c r="E5250" s="74"/>
      <c r="F5250" s="74"/>
      <c r="G5250" s="75"/>
      <c r="H5250" s="74"/>
      <c r="I5250" s="81"/>
      <c r="J5250" s="74"/>
      <c r="K5250" s="74"/>
      <c r="L5250" s="74"/>
      <c r="M5250" s="74"/>
      <c r="N5250" s="74"/>
    </row>
    <row r="5251" spans="2:14" x14ac:dyDescent="0.25">
      <c r="B5251" s="225"/>
      <c r="C5251" s="74"/>
      <c r="D5251" s="74"/>
      <c r="E5251" s="74"/>
      <c r="F5251" s="74"/>
      <c r="G5251" s="75"/>
      <c r="H5251" s="74"/>
      <c r="I5251" s="81"/>
      <c r="J5251" s="74"/>
      <c r="K5251" s="74"/>
      <c r="L5251" s="74"/>
      <c r="M5251" s="74"/>
      <c r="N5251" s="74"/>
    </row>
    <row r="5252" spans="2:14" x14ac:dyDescent="0.25">
      <c r="B5252" s="225"/>
      <c r="C5252" s="74"/>
      <c r="D5252" s="74"/>
      <c r="E5252" s="74"/>
      <c r="F5252" s="74"/>
      <c r="G5252" s="75"/>
      <c r="H5252" s="74"/>
      <c r="I5252" s="81"/>
      <c r="J5252" s="74"/>
      <c r="K5252" s="74"/>
      <c r="L5252" s="74"/>
      <c r="M5252" s="74"/>
      <c r="N5252" s="74"/>
    </row>
    <row r="5253" spans="2:14" x14ac:dyDescent="0.25">
      <c r="B5253" s="225"/>
      <c r="C5253" s="74"/>
      <c r="D5253" s="74"/>
      <c r="E5253" s="74"/>
      <c r="F5253" s="74"/>
      <c r="G5253" s="75"/>
      <c r="H5253" s="74"/>
      <c r="I5253" s="81"/>
      <c r="J5253" s="74"/>
      <c r="K5253" s="74"/>
      <c r="L5253" s="74"/>
      <c r="M5253" s="74"/>
      <c r="N5253" s="74"/>
    </row>
    <row r="5254" spans="2:14" x14ac:dyDescent="0.25">
      <c r="B5254" s="225"/>
      <c r="C5254" s="74"/>
      <c r="D5254" s="74"/>
      <c r="E5254" s="74"/>
      <c r="F5254" s="74"/>
      <c r="G5254" s="75"/>
      <c r="H5254" s="74"/>
      <c r="I5254" s="81"/>
      <c r="J5254" s="74"/>
      <c r="K5254" s="74"/>
      <c r="L5254" s="74"/>
      <c r="M5254" s="74"/>
      <c r="N5254" s="74"/>
    </row>
    <row r="5255" spans="2:14" x14ac:dyDescent="0.25">
      <c r="B5255" s="225"/>
      <c r="C5255" s="74"/>
      <c r="D5255" s="74"/>
      <c r="E5255" s="74"/>
      <c r="F5255" s="74"/>
      <c r="G5255" s="75"/>
      <c r="H5255" s="74"/>
      <c r="I5255" s="81"/>
      <c r="J5255" s="74"/>
      <c r="K5255" s="74"/>
      <c r="L5255" s="74"/>
      <c r="M5255" s="74"/>
      <c r="N5255" s="74"/>
    </row>
    <row r="5256" spans="2:14" x14ac:dyDescent="0.25">
      <c r="B5256" s="225"/>
      <c r="C5256" s="74"/>
      <c r="D5256" s="74"/>
      <c r="E5256" s="74"/>
      <c r="F5256" s="74"/>
      <c r="G5256" s="75"/>
      <c r="H5256" s="74"/>
      <c r="I5256" s="81"/>
      <c r="J5256" s="74"/>
      <c r="K5256" s="74"/>
      <c r="L5256" s="74"/>
      <c r="M5256" s="74"/>
      <c r="N5256" s="74"/>
    </row>
    <row r="5257" spans="2:14" x14ac:dyDescent="0.25">
      <c r="B5257" s="225"/>
      <c r="C5257" s="74"/>
      <c r="D5257" s="74"/>
      <c r="E5257" s="74"/>
      <c r="F5257" s="74"/>
      <c r="G5257" s="75"/>
      <c r="H5257" s="74"/>
      <c r="I5257" s="81"/>
      <c r="J5257" s="74"/>
      <c r="K5257" s="74"/>
      <c r="L5257" s="74"/>
      <c r="M5257" s="74"/>
      <c r="N5257" s="74"/>
    </row>
    <row r="5258" spans="2:14" x14ac:dyDescent="0.25">
      <c r="B5258" s="225"/>
      <c r="C5258" s="74"/>
      <c r="D5258" s="74"/>
      <c r="E5258" s="74"/>
      <c r="F5258" s="74"/>
      <c r="G5258" s="75"/>
      <c r="H5258" s="74"/>
      <c r="I5258" s="81"/>
      <c r="J5258" s="74"/>
      <c r="K5258" s="74"/>
      <c r="L5258" s="74"/>
      <c r="M5258" s="74"/>
      <c r="N5258" s="74"/>
    </row>
    <row r="5259" spans="2:14" x14ac:dyDescent="0.25">
      <c r="B5259" s="225"/>
      <c r="C5259" s="74"/>
      <c r="D5259" s="74"/>
      <c r="E5259" s="74"/>
      <c r="F5259" s="74"/>
      <c r="G5259" s="75"/>
      <c r="H5259" s="74"/>
      <c r="I5259" s="81"/>
      <c r="J5259" s="74"/>
      <c r="K5259" s="74"/>
      <c r="L5259" s="74"/>
      <c r="M5259" s="74"/>
      <c r="N5259" s="74"/>
    </row>
    <row r="5260" spans="2:14" x14ac:dyDescent="0.25">
      <c r="B5260" s="225"/>
      <c r="C5260" s="74"/>
      <c r="D5260" s="74"/>
      <c r="E5260" s="74"/>
      <c r="F5260" s="74"/>
      <c r="G5260" s="75"/>
      <c r="H5260" s="74"/>
      <c r="I5260" s="81"/>
      <c r="J5260" s="74"/>
      <c r="K5260" s="74"/>
      <c r="L5260" s="74"/>
      <c r="M5260" s="74"/>
      <c r="N5260" s="74"/>
    </row>
    <row r="5261" spans="2:14" x14ac:dyDescent="0.25">
      <c r="B5261" s="225"/>
      <c r="C5261" s="74"/>
      <c r="D5261" s="74"/>
      <c r="E5261" s="74"/>
      <c r="F5261" s="74"/>
      <c r="G5261" s="75"/>
      <c r="H5261" s="74"/>
      <c r="I5261" s="81"/>
      <c r="J5261" s="74"/>
      <c r="K5261" s="74"/>
      <c r="L5261" s="74"/>
      <c r="M5261" s="74"/>
      <c r="N5261" s="74"/>
    </row>
    <row r="5262" spans="2:14" x14ac:dyDescent="0.25">
      <c r="B5262" s="225"/>
      <c r="C5262" s="74"/>
      <c r="D5262" s="74"/>
      <c r="E5262" s="74"/>
      <c r="F5262" s="74"/>
      <c r="G5262" s="75"/>
      <c r="H5262" s="74"/>
      <c r="I5262" s="81"/>
      <c r="J5262" s="74"/>
      <c r="K5262" s="74"/>
      <c r="L5262" s="74"/>
      <c r="M5262" s="74"/>
      <c r="N5262" s="74"/>
    </row>
    <row r="5263" spans="2:14" x14ac:dyDescent="0.25">
      <c r="B5263" s="225"/>
      <c r="C5263" s="74"/>
      <c r="D5263" s="74"/>
      <c r="E5263" s="74"/>
      <c r="F5263" s="74"/>
      <c r="G5263" s="75"/>
      <c r="H5263" s="74"/>
      <c r="I5263" s="81"/>
      <c r="J5263" s="74"/>
      <c r="K5263" s="74"/>
      <c r="L5263" s="74"/>
      <c r="M5263" s="74"/>
      <c r="N5263" s="74"/>
    </row>
    <row r="5264" spans="2:14" x14ac:dyDescent="0.25">
      <c r="B5264" s="225"/>
      <c r="C5264" s="74"/>
      <c r="D5264" s="74"/>
      <c r="E5264" s="74"/>
      <c r="F5264" s="74"/>
      <c r="G5264" s="75"/>
      <c r="H5264" s="74"/>
      <c r="I5264" s="81"/>
      <c r="J5264" s="74"/>
      <c r="K5264" s="74"/>
      <c r="L5264" s="74"/>
      <c r="M5264" s="74"/>
      <c r="N5264" s="74"/>
    </row>
    <row r="5265" spans="2:14" x14ac:dyDescent="0.25">
      <c r="B5265" s="225"/>
      <c r="C5265" s="74"/>
      <c r="D5265" s="74"/>
      <c r="E5265" s="74"/>
      <c r="F5265" s="74"/>
      <c r="G5265" s="75"/>
      <c r="H5265" s="74"/>
      <c r="I5265" s="81"/>
      <c r="J5265" s="74"/>
      <c r="K5265" s="74"/>
      <c r="L5265" s="74"/>
      <c r="M5265" s="74"/>
      <c r="N5265" s="74"/>
    </row>
    <row r="5266" spans="2:14" x14ac:dyDescent="0.25">
      <c r="B5266" s="225"/>
      <c r="C5266" s="74"/>
      <c r="D5266" s="74"/>
      <c r="E5266" s="74"/>
      <c r="F5266" s="74"/>
      <c r="G5266" s="75"/>
      <c r="H5266" s="74"/>
      <c r="I5266" s="81"/>
      <c r="J5266" s="74"/>
      <c r="K5266" s="74"/>
      <c r="L5266" s="74"/>
      <c r="M5266" s="74"/>
      <c r="N5266" s="74"/>
    </row>
    <row r="5267" spans="2:14" x14ac:dyDescent="0.25">
      <c r="B5267" s="225"/>
      <c r="C5267" s="74"/>
      <c r="D5267" s="74"/>
      <c r="E5267" s="74"/>
      <c r="F5267" s="74"/>
      <c r="G5267" s="75"/>
      <c r="H5267" s="74"/>
      <c r="I5267" s="81"/>
      <c r="J5267" s="74"/>
      <c r="K5267" s="74"/>
      <c r="L5267" s="74"/>
      <c r="M5267" s="74"/>
      <c r="N5267" s="74"/>
    </row>
    <row r="5268" spans="2:14" x14ac:dyDescent="0.25">
      <c r="B5268" s="225"/>
      <c r="C5268" s="74"/>
      <c r="D5268" s="74"/>
      <c r="E5268" s="74"/>
      <c r="F5268" s="74"/>
      <c r="G5268" s="75"/>
      <c r="H5268" s="74"/>
      <c r="I5268" s="81"/>
      <c r="J5268" s="74"/>
      <c r="K5268" s="74"/>
      <c r="L5268" s="74"/>
      <c r="M5268" s="74"/>
      <c r="N5268" s="74"/>
    </row>
    <row r="5269" spans="2:14" x14ac:dyDescent="0.25">
      <c r="B5269" s="225"/>
      <c r="C5269" s="74"/>
      <c r="D5269" s="74"/>
      <c r="E5269" s="74"/>
      <c r="F5269" s="74"/>
      <c r="G5269" s="75"/>
      <c r="H5269" s="74"/>
      <c r="I5269" s="81"/>
      <c r="J5269" s="74"/>
      <c r="K5269" s="74"/>
      <c r="L5269" s="74"/>
      <c r="M5269" s="74"/>
      <c r="N5269" s="74"/>
    </row>
    <row r="5270" spans="2:14" x14ac:dyDescent="0.25">
      <c r="B5270" s="225"/>
      <c r="C5270" s="74"/>
      <c r="D5270" s="74"/>
      <c r="E5270" s="74"/>
      <c r="F5270" s="74"/>
      <c r="G5270" s="75"/>
      <c r="H5270" s="74"/>
      <c r="I5270" s="81"/>
      <c r="J5270" s="74"/>
      <c r="K5270" s="74"/>
      <c r="L5270" s="74"/>
      <c r="M5270" s="74"/>
      <c r="N5270" s="74"/>
    </row>
    <row r="5271" spans="2:14" x14ac:dyDescent="0.25">
      <c r="B5271" s="225"/>
      <c r="C5271" s="74"/>
      <c r="D5271" s="74"/>
      <c r="E5271" s="74"/>
      <c r="F5271" s="74"/>
      <c r="G5271" s="75"/>
      <c r="H5271" s="74"/>
      <c r="I5271" s="81"/>
      <c r="J5271" s="74"/>
      <c r="K5271" s="74"/>
      <c r="L5271" s="74"/>
      <c r="M5271" s="74"/>
      <c r="N5271" s="74"/>
    </row>
    <row r="5272" spans="2:14" x14ac:dyDescent="0.25">
      <c r="B5272" s="225"/>
      <c r="C5272" s="74"/>
      <c r="D5272" s="74"/>
      <c r="E5272" s="74"/>
      <c r="F5272" s="74"/>
      <c r="G5272" s="75"/>
      <c r="H5272" s="74"/>
      <c r="I5272" s="81"/>
      <c r="J5272" s="74"/>
      <c r="K5272" s="74"/>
      <c r="L5272" s="74"/>
      <c r="M5272" s="74"/>
      <c r="N5272" s="74"/>
    </row>
    <row r="5273" spans="2:14" x14ac:dyDescent="0.25">
      <c r="B5273" s="225"/>
      <c r="C5273" s="74"/>
      <c r="D5273" s="74"/>
      <c r="E5273" s="74"/>
      <c r="F5273" s="74"/>
      <c r="G5273" s="75"/>
      <c r="H5273" s="74"/>
      <c r="I5273" s="81"/>
      <c r="J5273" s="74"/>
      <c r="K5273" s="74"/>
      <c r="L5273" s="74"/>
      <c r="M5273" s="74"/>
      <c r="N5273" s="74"/>
    </row>
    <row r="5274" spans="2:14" x14ac:dyDescent="0.25">
      <c r="B5274" s="225"/>
      <c r="C5274" s="74"/>
      <c r="D5274" s="74"/>
      <c r="E5274" s="74"/>
      <c r="F5274" s="74"/>
      <c r="G5274" s="75"/>
      <c r="H5274" s="74"/>
      <c r="I5274" s="81"/>
      <c r="J5274" s="74"/>
      <c r="K5274" s="74"/>
      <c r="L5274" s="74"/>
      <c r="M5274" s="74"/>
      <c r="N5274" s="74"/>
    </row>
    <row r="5275" spans="2:14" x14ac:dyDescent="0.25">
      <c r="B5275" s="225"/>
      <c r="C5275" s="74"/>
      <c r="D5275" s="74"/>
      <c r="E5275" s="74"/>
      <c r="F5275" s="74"/>
      <c r="G5275" s="75"/>
      <c r="H5275" s="74"/>
      <c r="I5275" s="81"/>
      <c r="J5275" s="74"/>
      <c r="K5275" s="74"/>
      <c r="L5275" s="74"/>
      <c r="M5275" s="74"/>
      <c r="N5275" s="74"/>
    </row>
    <row r="5276" spans="2:14" x14ac:dyDescent="0.25">
      <c r="B5276" s="225"/>
      <c r="C5276" s="74"/>
      <c r="D5276" s="74"/>
      <c r="E5276" s="74"/>
      <c r="F5276" s="74"/>
      <c r="G5276" s="75"/>
      <c r="H5276" s="74"/>
      <c r="I5276" s="81"/>
      <c r="J5276" s="74"/>
      <c r="K5276" s="74"/>
      <c r="L5276" s="74"/>
      <c r="M5276" s="74"/>
      <c r="N5276" s="74"/>
    </row>
    <row r="5277" spans="2:14" x14ac:dyDescent="0.25">
      <c r="B5277" s="225"/>
      <c r="C5277" s="74"/>
      <c r="D5277" s="74"/>
      <c r="E5277" s="74"/>
      <c r="F5277" s="74"/>
      <c r="G5277" s="75"/>
      <c r="H5277" s="74"/>
      <c r="I5277" s="81"/>
      <c r="J5277" s="74"/>
      <c r="K5277" s="74"/>
      <c r="L5277" s="74"/>
      <c r="M5277" s="74"/>
      <c r="N5277" s="74"/>
    </row>
    <row r="5278" spans="2:14" x14ac:dyDescent="0.25">
      <c r="B5278" s="225"/>
      <c r="C5278" s="74"/>
      <c r="D5278" s="74"/>
      <c r="E5278" s="74"/>
      <c r="F5278" s="74"/>
      <c r="G5278" s="75"/>
      <c r="H5278" s="74"/>
      <c r="I5278" s="81"/>
      <c r="J5278" s="74"/>
      <c r="K5278" s="74"/>
      <c r="L5278" s="74"/>
      <c r="M5278" s="74"/>
      <c r="N5278" s="74"/>
    </row>
    <row r="5279" spans="2:14" x14ac:dyDescent="0.25">
      <c r="B5279" s="225"/>
      <c r="C5279" s="74"/>
      <c r="D5279" s="74"/>
      <c r="E5279" s="74"/>
      <c r="F5279" s="74"/>
      <c r="G5279" s="75"/>
      <c r="H5279" s="74"/>
      <c r="I5279" s="81"/>
      <c r="J5279" s="74"/>
      <c r="K5279" s="74"/>
      <c r="L5279" s="74"/>
      <c r="M5279" s="74"/>
      <c r="N5279" s="74"/>
    </row>
    <row r="5280" spans="2:14" x14ac:dyDescent="0.25">
      <c r="B5280" s="225"/>
      <c r="C5280" s="74"/>
      <c r="D5280" s="74"/>
      <c r="E5280" s="74"/>
      <c r="F5280" s="74"/>
      <c r="G5280" s="75"/>
      <c r="H5280" s="74"/>
      <c r="I5280" s="81"/>
      <c r="J5280" s="74"/>
      <c r="K5280" s="74"/>
      <c r="L5280" s="74"/>
      <c r="M5280" s="74"/>
      <c r="N5280" s="74"/>
    </row>
    <row r="5281" spans="2:14" x14ac:dyDescent="0.25">
      <c r="B5281" s="225"/>
      <c r="C5281" s="74"/>
      <c r="D5281" s="74"/>
      <c r="E5281" s="74"/>
      <c r="F5281" s="74"/>
      <c r="G5281" s="75"/>
      <c r="H5281" s="74"/>
      <c r="I5281" s="81"/>
      <c r="J5281" s="74"/>
      <c r="K5281" s="74"/>
      <c r="L5281" s="74"/>
      <c r="M5281" s="74"/>
      <c r="N5281" s="74"/>
    </row>
    <row r="5282" spans="2:14" x14ac:dyDescent="0.25">
      <c r="B5282" s="225"/>
      <c r="C5282" s="74"/>
      <c r="D5282" s="74"/>
      <c r="E5282" s="74"/>
      <c r="F5282" s="74"/>
      <c r="G5282" s="75"/>
      <c r="H5282" s="74"/>
      <c r="I5282" s="81"/>
      <c r="J5282" s="74"/>
      <c r="K5282" s="74"/>
      <c r="L5282" s="74"/>
      <c r="M5282" s="74"/>
      <c r="N5282" s="74"/>
    </row>
    <row r="5283" spans="2:14" x14ac:dyDescent="0.25">
      <c r="B5283" s="225"/>
      <c r="C5283" s="74"/>
      <c r="D5283" s="74"/>
      <c r="E5283" s="74"/>
      <c r="F5283" s="74"/>
      <c r="G5283" s="75"/>
      <c r="H5283" s="74"/>
      <c r="I5283" s="81"/>
      <c r="J5283" s="74"/>
      <c r="K5283" s="74"/>
      <c r="L5283" s="74"/>
      <c r="M5283" s="74"/>
      <c r="N5283" s="74"/>
    </row>
    <row r="5284" spans="2:14" x14ac:dyDescent="0.25">
      <c r="B5284" s="225"/>
      <c r="C5284" s="74"/>
      <c r="D5284" s="74"/>
      <c r="E5284" s="74"/>
      <c r="F5284" s="74"/>
      <c r="G5284" s="75"/>
      <c r="H5284" s="74"/>
      <c r="I5284" s="81"/>
      <c r="J5284" s="74"/>
      <c r="K5284" s="74"/>
      <c r="L5284" s="74"/>
      <c r="M5284" s="74"/>
      <c r="N5284" s="74"/>
    </row>
    <row r="5285" spans="2:14" x14ac:dyDescent="0.25">
      <c r="B5285" s="225"/>
      <c r="C5285" s="74"/>
      <c r="D5285" s="74"/>
      <c r="E5285" s="74"/>
      <c r="F5285" s="74"/>
      <c r="G5285" s="75"/>
      <c r="H5285" s="74"/>
      <c r="I5285" s="81"/>
      <c r="J5285" s="74"/>
      <c r="K5285" s="74"/>
      <c r="L5285" s="74"/>
      <c r="M5285" s="74"/>
      <c r="N5285" s="74"/>
    </row>
    <row r="5286" spans="2:14" x14ac:dyDescent="0.25">
      <c r="B5286" s="225"/>
      <c r="C5286" s="74"/>
      <c r="D5286" s="74"/>
      <c r="E5286" s="74"/>
      <c r="F5286" s="74"/>
      <c r="G5286" s="75"/>
      <c r="H5286" s="74"/>
      <c r="I5286" s="81"/>
      <c r="J5286" s="74"/>
      <c r="K5286" s="74"/>
      <c r="L5286" s="74"/>
      <c r="M5286" s="74"/>
      <c r="N5286" s="74"/>
    </row>
    <row r="5287" spans="2:14" x14ac:dyDescent="0.25">
      <c r="B5287" s="225"/>
      <c r="C5287" s="74"/>
      <c r="D5287" s="74"/>
      <c r="E5287" s="74"/>
      <c r="F5287" s="74"/>
      <c r="G5287" s="75"/>
      <c r="H5287" s="74"/>
      <c r="I5287" s="81"/>
      <c r="J5287" s="74"/>
      <c r="K5287" s="74"/>
      <c r="L5287" s="74"/>
      <c r="M5287" s="74"/>
      <c r="N5287" s="74"/>
    </row>
    <row r="5288" spans="2:14" x14ac:dyDescent="0.25">
      <c r="B5288" s="225"/>
      <c r="C5288" s="74"/>
      <c r="D5288" s="74"/>
      <c r="E5288" s="74"/>
      <c r="F5288" s="74"/>
      <c r="G5288" s="75"/>
      <c r="H5288" s="74"/>
      <c r="I5288" s="81"/>
      <c r="J5288" s="74"/>
      <c r="K5288" s="74"/>
      <c r="L5288" s="74"/>
      <c r="M5288" s="74"/>
      <c r="N5288" s="74"/>
    </row>
    <row r="5289" spans="2:14" x14ac:dyDescent="0.25">
      <c r="B5289" s="225"/>
      <c r="C5289" s="74"/>
      <c r="D5289" s="74"/>
      <c r="E5289" s="74"/>
      <c r="F5289" s="74"/>
      <c r="G5289" s="75"/>
      <c r="H5289" s="74"/>
      <c r="I5289" s="81"/>
      <c r="J5289" s="74"/>
      <c r="K5289" s="74"/>
      <c r="L5289" s="74"/>
      <c r="M5289" s="74"/>
      <c r="N5289" s="74"/>
    </row>
    <row r="5290" spans="2:14" x14ac:dyDescent="0.25">
      <c r="B5290" s="225"/>
      <c r="C5290" s="74"/>
      <c r="D5290" s="74"/>
      <c r="E5290" s="74"/>
      <c r="F5290" s="74"/>
      <c r="G5290" s="75"/>
      <c r="H5290" s="74"/>
      <c r="I5290" s="81"/>
      <c r="J5290" s="74"/>
      <c r="K5290" s="74"/>
      <c r="L5290" s="74"/>
      <c r="M5290" s="74"/>
      <c r="N5290" s="74"/>
    </row>
    <row r="5291" spans="2:14" x14ac:dyDescent="0.25">
      <c r="B5291" s="225"/>
      <c r="C5291" s="74"/>
      <c r="D5291" s="74"/>
      <c r="E5291" s="74"/>
      <c r="F5291" s="74"/>
      <c r="G5291" s="75"/>
      <c r="H5291" s="74"/>
      <c r="I5291" s="81"/>
      <c r="J5291" s="74"/>
      <c r="K5291" s="74"/>
      <c r="L5291" s="74"/>
      <c r="M5291" s="74"/>
      <c r="N5291" s="74"/>
    </row>
    <row r="5292" spans="2:14" x14ac:dyDescent="0.25">
      <c r="B5292" s="225"/>
      <c r="C5292" s="74"/>
      <c r="D5292" s="74"/>
      <c r="E5292" s="74"/>
      <c r="F5292" s="74"/>
      <c r="G5292" s="75"/>
      <c r="H5292" s="74"/>
      <c r="I5292" s="81"/>
      <c r="J5292" s="74"/>
      <c r="K5292" s="74"/>
      <c r="L5292" s="74"/>
      <c r="M5292" s="74"/>
      <c r="N5292" s="74"/>
    </row>
    <row r="5293" spans="2:14" x14ac:dyDescent="0.25">
      <c r="B5293" s="225"/>
      <c r="C5293" s="74"/>
      <c r="D5293" s="74"/>
      <c r="E5293" s="74"/>
      <c r="F5293" s="74"/>
      <c r="G5293" s="75"/>
      <c r="H5293" s="74"/>
      <c r="I5293" s="81"/>
      <c r="J5293" s="74"/>
      <c r="K5293" s="74"/>
      <c r="L5293" s="74"/>
      <c r="M5293" s="74"/>
      <c r="N5293" s="74"/>
    </row>
    <row r="5294" spans="2:14" x14ac:dyDescent="0.25">
      <c r="B5294" s="225"/>
      <c r="C5294" s="74"/>
      <c r="D5294" s="74"/>
      <c r="E5294" s="74"/>
      <c r="F5294" s="74"/>
      <c r="G5294" s="75"/>
      <c r="H5294" s="74"/>
      <c r="I5294" s="81"/>
      <c r="J5294" s="74"/>
      <c r="K5294" s="74"/>
      <c r="L5294" s="74"/>
      <c r="M5294" s="74"/>
      <c r="N5294" s="74"/>
    </row>
    <row r="5295" spans="2:14" x14ac:dyDescent="0.25">
      <c r="B5295" s="225"/>
      <c r="C5295" s="74"/>
      <c r="D5295" s="74"/>
      <c r="E5295" s="74"/>
      <c r="F5295" s="74"/>
      <c r="G5295" s="75"/>
      <c r="H5295" s="74"/>
      <c r="I5295" s="81"/>
      <c r="J5295" s="74"/>
      <c r="K5295" s="74"/>
      <c r="L5295" s="74"/>
      <c r="M5295" s="74"/>
      <c r="N5295" s="74"/>
    </row>
    <row r="5296" spans="2:14" x14ac:dyDescent="0.25">
      <c r="B5296" s="225"/>
      <c r="C5296" s="74"/>
      <c r="D5296" s="74"/>
      <c r="E5296" s="74"/>
      <c r="F5296" s="74"/>
      <c r="G5296" s="75"/>
      <c r="H5296" s="74"/>
      <c r="I5296" s="81"/>
      <c r="J5296" s="74"/>
      <c r="K5296" s="74"/>
      <c r="L5296" s="74"/>
      <c r="M5296" s="74"/>
      <c r="N5296" s="74"/>
    </row>
    <row r="5297" spans="2:14" x14ac:dyDescent="0.25">
      <c r="B5297" s="225"/>
      <c r="C5297" s="74"/>
      <c r="D5297" s="74"/>
      <c r="E5297" s="74"/>
      <c r="F5297" s="74"/>
      <c r="G5297" s="75"/>
      <c r="H5297" s="74"/>
      <c r="I5297" s="81"/>
      <c r="J5297" s="74"/>
      <c r="K5297" s="74"/>
      <c r="L5297" s="74"/>
      <c r="M5297" s="74"/>
      <c r="N5297" s="74"/>
    </row>
    <row r="5298" spans="2:14" x14ac:dyDescent="0.25">
      <c r="B5298" s="225"/>
      <c r="C5298" s="74"/>
      <c r="D5298" s="74"/>
      <c r="E5298" s="74"/>
      <c r="F5298" s="74"/>
      <c r="G5298" s="75"/>
      <c r="H5298" s="74"/>
      <c r="I5298" s="81"/>
      <c r="J5298" s="74"/>
      <c r="K5298" s="74"/>
      <c r="L5298" s="74"/>
      <c r="M5298" s="74"/>
      <c r="N5298" s="74"/>
    </row>
    <row r="5299" spans="2:14" x14ac:dyDescent="0.25">
      <c r="B5299" s="225"/>
      <c r="C5299" s="74"/>
      <c r="D5299" s="74"/>
      <c r="E5299" s="74"/>
      <c r="F5299" s="74"/>
      <c r="G5299" s="75"/>
      <c r="H5299" s="74"/>
      <c r="I5299" s="81"/>
      <c r="J5299" s="74"/>
      <c r="K5299" s="74"/>
      <c r="L5299" s="74"/>
      <c r="M5299" s="74"/>
      <c r="N5299" s="74"/>
    </row>
    <row r="5300" spans="2:14" x14ac:dyDescent="0.25">
      <c r="B5300" s="225"/>
      <c r="C5300" s="74"/>
      <c r="D5300" s="74"/>
      <c r="E5300" s="74"/>
      <c r="F5300" s="74"/>
      <c r="G5300" s="75"/>
      <c r="H5300" s="74"/>
      <c r="I5300" s="81"/>
      <c r="J5300" s="74"/>
      <c r="K5300" s="74"/>
      <c r="L5300" s="74"/>
      <c r="M5300" s="74"/>
      <c r="N5300" s="74"/>
    </row>
    <row r="5301" spans="2:14" x14ac:dyDescent="0.25">
      <c r="B5301" s="225"/>
      <c r="C5301" s="74"/>
      <c r="D5301" s="74"/>
      <c r="E5301" s="74"/>
      <c r="F5301" s="74"/>
      <c r="G5301" s="75"/>
      <c r="H5301" s="74"/>
      <c r="I5301" s="81"/>
      <c r="J5301" s="74"/>
      <c r="K5301" s="74"/>
      <c r="L5301" s="74"/>
      <c r="M5301" s="74"/>
      <c r="N5301" s="74"/>
    </row>
    <row r="5302" spans="2:14" x14ac:dyDescent="0.25">
      <c r="B5302" s="225"/>
      <c r="C5302" s="74"/>
      <c r="D5302" s="74"/>
      <c r="E5302" s="74"/>
      <c r="F5302" s="74"/>
      <c r="G5302" s="75"/>
      <c r="H5302" s="74"/>
      <c r="I5302" s="81"/>
      <c r="J5302" s="74"/>
      <c r="K5302" s="74"/>
      <c r="L5302" s="74"/>
      <c r="M5302" s="74"/>
      <c r="N5302" s="74"/>
    </row>
    <row r="5303" spans="2:14" x14ac:dyDescent="0.25">
      <c r="B5303" s="225"/>
      <c r="C5303" s="74"/>
      <c r="D5303" s="74"/>
      <c r="E5303" s="74"/>
      <c r="F5303" s="74"/>
      <c r="G5303" s="75"/>
      <c r="H5303" s="74"/>
      <c r="I5303" s="81"/>
      <c r="J5303" s="74"/>
      <c r="K5303" s="74"/>
      <c r="L5303" s="74"/>
      <c r="M5303" s="74"/>
      <c r="N5303" s="74"/>
    </row>
    <row r="5304" spans="2:14" x14ac:dyDescent="0.25">
      <c r="B5304" s="225"/>
      <c r="C5304" s="74"/>
      <c r="D5304" s="74"/>
      <c r="E5304" s="74"/>
      <c r="F5304" s="74"/>
      <c r="G5304" s="75"/>
      <c r="H5304" s="74"/>
      <c r="I5304" s="81"/>
      <c r="J5304" s="74"/>
      <c r="K5304" s="74"/>
      <c r="L5304" s="74"/>
      <c r="M5304" s="74"/>
      <c r="N5304" s="74"/>
    </row>
    <row r="5305" spans="2:14" x14ac:dyDescent="0.25">
      <c r="B5305" s="225"/>
      <c r="C5305" s="74"/>
      <c r="D5305" s="74"/>
      <c r="E5305" s="74"/>
      <c r="F5305" s="74"/>
      <c r="G5305" s="75"/>
      <c r="H5305" s="74"/>
      <c r="I5305" s="81"/>
      <c r="J5305" s="74"/>
      <c r="K5305" s="74"/>
      <c r="L5305" s="74"/>
      <c r="M5305" s="74"/>
      <c r="N5305" s="74"/>
    </row>
    <row r="5306" spans="2:14" x14ac:dyDescent="0.25">
      <c r="B5306" s="225"/>
      <c r="C5306" s="74"/>
      <c r="D5306" s="74"/>
      <c r="E5306" s="74"/>
      <c r="F5306" s="74"/>
      <c r="G5306" s="75"/>
      <c r="H5306" s="74"/>
      <c r="I5306" s="81"/>
      <c r="J5306" s="74"/>
      <c r="K5306" s="74"/>
      <c r="L5306" s="74"/>
      <c r="M5306" s="74"/>
      <c r="N5306" s="74"/>
    </row>
    <row r="5307" spans="2:14" x14ac:dyDescent="0.25">
      <c r="B5307" s="225"/>
      <c r="C5307" s="74"/>
      <c r="D5307" s="74"/>
      <c r="E5307" s="74"/>
      <c r="F5307" s="74"/>
      <c r="G5307" s="75"/>
      <c r="H5307" s="74"/>
      <c r="I5307" s="81"/>
      <c r="J5307" s="74"/>
      <c r="K5307" s="74"/>
      <c r="L5307" s="74"/>
      <c r="M5307" s="74"/>
      <c r="N5307" s="74"/>
    </row>
    <row r="5308" spans="2:14" x14ac:dyDescent="0.25">
      <c r="B5308" s="225"/>
      <c r="C5308" s="74"/>
      <c r="D5308" s="74"/>
      <c r="E5308" s="74"/>
      <c r="F5308" s="74"/>
      <c r="G5308" s="75"/>
      <c r="H5308" s="74"/>
      <c r="I5308" s="81"/>
      <c r="J5308" s="74"/>
      <c r="K5308" s="74"/>
      <c r="L5308" s="74"/>
      <c r="M5308" s="74"/>
      <c r="N5308" s="74"/>
    </row>
    <row r="5309" spans="2:14" x14ac:dyDescent="0.25">
      <c r="B5309" s="225"/>
      <c r="C5309" s="74"/>
      <c r="D5309" s="74"/>
      <c r="E5309" s="74"/>
      <c r="F5309" s="74"/>
      <c r="G5309" s="75"/>
      <c r="H5309" s="74"/>
      <c r="I5309" s="81"/>
      <c r="J5309" s="74"/>
      <c r="K5309" s="74"/>
      <c r="L5309" s="74"/>
      <c r="M5309" s="74"/>
      <c r="N5309" s="74"/>
    </row>
    <row r="5310" spans="2:14" x14ac:dyDescent="0.25">
      <c r="B5310" s="225"/>
      <c r="C5310" s="74"/>
      <c r="D5310" s="74"/>
      <c r="E5310" s="74"/>
      <c r="F5310" s="74"/>
      <c r="G5310" s="75"/>
      <c r="H5310" s="74"/>
      <c r="I5310" s="81"/>
      <c r="J5310" s="74"/>
      <c r="K5310" s="74"/>
      <c r="L5310" s="74"/>
      <c r="M5310" s="74"/>
      <c r="N5310" s="74"/>
    </row>
    <row r="5311" spans="2:14" x14ac:dyDescent="0.25">
      <c r="B5311" s="225"/>
      <c r="C5311" s="74"/>
      <c r="D5311" s="74"/>
      <c r="E5311" s="74"/>
      <c r="F5311" s="74"/>
      <c r="G5311" s="75"/>
      <c r="H5311" s="74"/>
      <c r="I5311" s="81"/>
      <c r="J5311" s="74"/>
      <c r="K5311" s="74"/>
      <c r="L5311" s="74"/>
      <c r="M5311" s="74"/>
      <c r="N5311" s="74"/>
    </row>
    <row r="5312" spans="2:14" x14ac:dyDescent="0.25">
      <c r="B5312" s="225"/>
      <c r="C5312" s="74"/>
      <c r="D5312" s="74"/>
      <c r="E5312" s="74"/>
      <c r="F5312" s="74"/>
      <c r="G5312" s="75"/>
      <c r="H5312" s="74"/>
      <c r="I5312" s="81"/>
      <c r="J5312" s="74"/>
      <c r="K5312" s="74"/>
      <c r="L5312" s="74"/>
      <c r="M5312" s="74"/>
      <c r="N5312" s="74"/>
    </row>
    <row r="5313" spans="2:14" x14ac:dyDescent="0.25">
      <c r="B5313" s="225"/>
      <c r="C5313" s="74"/>
      <c r="D5313" s="74"/>
      <c r="E5313" s="74"/>
      <c r="F5313" s="74"/>
      <c r="G5313" s="75"/>
      <c r="H5313" s="74"/>
      <c r="I5313" s="81"/>
      <c r="J5313" s="74"/>
      <c r="K5313" s="74"/>
      <c r="L5313" s="74"/>
      <c r="M5313" s="74"/>
      <c r="N5313" s="74"/>
    </row>
    <row r="5314" spans="2:14" x14ac:dyDescent="0.25">
      <c r="B5314" s="225"/>
      <c r="C5314" s="74"/>
      <c r="D5314" s="74"/>
      <c r="E5314" s="74"/>
      <c r="F5314" s="74"/>
      <c r="G5314" s="75"/>
      <c r="H5314" s="74"/>
      <c r="I5314" s="81"/>
      <c r="J5314" s="74"/>
      <c r="K5314" s="74"/>
      <c r="L5314" s="74"/>
      <c r="M5314" s="74"/>
      <c r="N5314" s="74"/>
    </row>
    <row r="5315" spans="2:14" x14ac:dyDescent="0.25">
      <c r="B5315" s="225"/>
      <c r="C5315" s="74"/>
      <c r="D5315" s="74"/>
      <c r="E5315" s="74"/>
      <c r="F5315" s="74"/>
      <c r="G5315" s="75"/>
      <c r="H5315" s="74"/>
      <c r="I5315" s="81"/>
      <c r="J5315" s="74"/>
      <c r="K5315" s="74"/>
      <c r="L5315" s="74"/>
      <c r="M5315" s="74"/>
      <c r="N5315" s="74"/>
    </row>
    <row r="5316" spans="2:14" x14ac:dyDescent="0.25">
      <c r="B5316" s="225"/>
      <c r="C5316" s="74"/>
      <c r="D5316" s="74"/>
      <c r="E5316" s="74"/>
      <c r="F5316" s="74"/>
      <c r="G5316" s="75"/>
      <c r="H5316" s="74"/>
      <c r="I5316" s="81"/>
      <c r="J5316" s="74"/>
      <c r="K5316" s="74"/>
      <c r="L5316" s="74"/>
      <c r="M5316" s="74"/>
      <c r="N5316" s="74"/>
    </row>
    <row r="5317" spans="2:14" x14ac:dyDescent="0.25">
      <c r="B5317" s="225"/>
      <c r="C5317" s="74"/>
      <c r="D5317" s="74"/>
      <c r="E5317" s="74"/>
      <c r="F5317" s="74"/>
      <c r="G5317" s="75"/>
      <c r="H5317" s="74"/>
      <c r="I5317" s="81"/>
      <c r="J5317" s="74"/>
      <c r="K5317" s="74"/>
      <c r="L5317" s="74"/>
      <c r="M5317" s="74"/>
      <c r="N5317" s="74"/>
    </row>
    <row r="5318" spans="2:14" x14ac:dyDescent="0.25">
      <c r="B5318" s="225"/>
      <c r="C5318" s="74"/>
      <c r="D5318" s="74"/>
      <c r="E5318" s="74"/>
      <c r="F5318" s="74"/>
      <c r="G5318" s="75"/>
      <c r="H5318" s="74"/>
      <c r="I5318" s="81"/>
      <c r="J5318" s="74"/>
      <c r="K5318" s="74"/>
      <c r="L5318" s="74"/>
      <c r="M5318" s="74"/>
      <c r="N5318" s="74"/>
    </row>
    <row r="5319" spans="2:14" x14ac:dyDescent="0.25">
      <c r="B5319" s="225"/>
      <c r="C5319" s="74"/>
      <c r="D5319" s="74"/>
      <c r="E5319" s="74"/>
      <c r="F5319" s="74"/>
      <c r="G5319" s="75"/>
      <c r="H5319" s="74"/>
      <c r="I5319" s="81"/>
      <c r="J5319" s="74"/>
      <c r="K5319" s="74"/>
      <c r="L5319" s="74"/>
      <c r="M5319" s="74"/>
      <c r="N5319" s="74"/>
    </row>
    <row r="5320" spans="2:14" x14ac:dyDescent="0.25">
      <c r="B5320" s="225"/>
      <c r="C5320" s="74"/>
      <c r="D5320" s="74"/>
      <c r="E5320" s="74"/>
      <c r="F5320" s="74"/>
      <c r="G5320" s="75"/>
      <c r="H5320" s="74"/>
      <c r="I5320" s="81"/>
      <c r="J5320" s="74"/>
      <c r="K5320" s="74"/>
      <c r="L5320" s="74"/>
      <c r="M5320" s="74"/>
      <c r="N5320" s="74"/>
    </row>
    <row r="5321" spans="2:14" x14ac:dyDescent="0.25">
      <c r="B5321" s="225"/>
      <c r="C5321" s="74"/>
      <c r="D5321" s="74"/>
      <c r="E5321" s="74"/>
      <c r="F5321" s="74"/>
      <c r="G5321" s="75"/>
      <c r="H5321" s="74"/>
      <c r="I5321" s="81"/>
      <c r="J5321" s="74"/>
      <c r="K5321" s="74"/>
      <c r="L5321" s="74"/>
      <c r="M5321" s="74"/>
      <c r="N5321" s="74"/>
    </row>
    <row r="5322" spans="2:14" x14ac:dyDescent="0.25">
      <c r="B5322" s="225"/>
      <c r="C5322" s="74"/>
      <c r="D5322" s="74"/>
      <c r="E5322" s="74"/>
      <c r="F5322" s="74"/>
      <c r="G5322" s="75"/>
      <c r="H5322" s="74"/>
      <c r="I5322" s="81"/>
      <c r="J5322" s="74"/>
      <c r="K5322" s="74"/>
      <c r="L5322" s="74"/>
      <c r="M5322" s="74"/>
      <c r="N5322" s="74"/>
    </row>
    <row r="5323" spans="2:14" x14ac:dyDescent="0.25">
      <c r="B5323" s="225"/>
      <c r="C5323" s="74"/>
      <c r="D5323" s="74"/>
      <c r="E5323" s="74"/>
      <c r="F5323" s="74"/>
      <c r="G5323" s="75"/>
      <c r="H5323" s="74"/>
      <c r="I5323" s="81"/>
      <c r="J5323" s="74"/>
      <c r="K5323" s="74"/>
      <c r="L5323" s="74"/>
      <c r="M5323" s="74"/>
      <c r="N5323" s="74"/>
    </row>
    <row r="5324" spans="2:14" x14ac:dyDescent="0.25">
      <c r="B5324" s="225"/>
      <c r="C5324" s="74"/>
      <c r="D5324" s="74"/>
      <c r="E5324" s="74"/>
      <c r="F5324" s="74"/>
      <c r="G5324" s="75"/>
      <c r="H5324" s="74"/>
      <c r="I5324" s="81"/>
      <c r="J5324" s="74"/>
      <c r="K5324" s="74"/>
      <c r="L5324" s="74"/>
      <c r="M5324" s="74"/>
      <c r="N5324" s="74"/>
    </row>
    <row r="5325" spans="2:14" x14ac:dyDescent="0.25">
      <c r="B5325" s="225"/>
      <c r="C5325" s="74"/>
      <c r="D5325" s="74"/>
      <c r="E5325" s="74"/>
      <c r="F5325" s="74"/>
      <c r="G5325" s="75"/>
      <c r="H5325" s="74"/>
      <c r="I5325" s="81"/>
      <c r="J5325" s="74"/>
      <c r="K5325" s="74"/>
      <c r="L5325" s="74"/>
      <c r="M5325" s="74"/>
      <c r="N5325" s="74"/>
    </row>
    <row r="5326" spans="2:14" x14ac:dyDescent="0.25">
      <c r="B5326" s="225"/>
      <c r="C5326" s="74"/>
      <c r="D5326" s="74"/>
      <c r="E5326" s="74"/>
      <c r="F5326" s="74"/>
      <c r="G5326" s="75"/>
      <c r="H5326" s="74"/>
      <c r="I5326" s="81"/>
      <c r="J5326" s="74"/>
      <c r="K5326" s="74"/>
      <c r="L5326" s="74"/>
      <c r="M5326" s="74"/>
      <c r="N5326" s="74"/>
    </row>
    <row r="5327" spans="2:14" x14ac:dyDescent="0.25">
      <c r="B5327" s="225"/>
      <c r="C5327" s="74"/>
      <c r="D5327" s="74"/>
      <c r="E5327" s="74"/>
      <c r="F5327" s="74"/>
      <c r="G5327" s="75"/>
      <c r="H5327" s="74"/>
      <c r="I5327" s="81"/>
      <c r="J5327" s="74"/>
      <c r="K5327" s="74"/>
      <c r="L5327" s="74"/>
      <c r="M5327" s="74"/>
      <c r="N5327" s="74"/>
    </row>
    <row r="5328" spans="2:14" x14ac:dyDescent="0.25">
      <c r="B5328" s="225"/>
      <c r="C5328" s="74"/>
      <c r="D5328" s="74"/>
      <c r="E5328" s="74"/>
      <c r="F5328" s="74"/>
      <c r="G5328" s="75"/>
      <c r="H5328" s="74"/>
      <c r="I5328" s="81"/>
      <c r="J5328" s="74"/>
      <c r="K5328" s="74"/>
      <c r="L5328" s="74"/>
      <c r="M5328" s="74"/>
      <c r="N5328" s="74"/>
    </row>
    <row r="5329" spans="2:14" x14ac:dyDescent="0.25">
      <c r="B5329" s="225"/>
      <c r="C5329" s="74"/>
      <c r="D5329" s="74"/>
      <c r="E5329" s="74"/>
      <c r="F5329" s="74"/>
      <c r="G5329" s="75"/>
      <c r="H5329" s="74"/>
      <c r="I5329" s="81"/>
      <c r="J5329" s="74"/>
      <c r="K5329" s="74"/>
      <c r="L5329" s="74"/>
      <c r="M5329" s="74"/>
      <c r="N5329" s="74"/>
    </row>
    <row r="5330" spans="2:14" x14ac:dyDescent="0.25">
      <c r="B5330" s="225"/>
      <c r="C5330" s="74"/>
      <c r="D5330" s="74"/>
      <c r="E5330" s="74"/>
      <c r="F5330" s="74"/>
      <c r="G5330" s="75"/>
      <c r="H5330" s="74"/>
      <c r="I5330" s="81"/>
      <c r="J5330" s="74"/>
      <c r="K5330" s="74"/>
      <c r="L5330" s="74"/>
      <c r="M5330" s="74"/>
      <c r="N5330" s="74"/>
    </row>
    <row r="5331" spans="2:14" x14ac:dyDescent="0.25">
      <c r="B5331" s="225"/>
      <c r="C5331" s="74"/>
      <c r="D5331" s="74"/>
      <c r="E5331" s="74"/>
      <c r="F5331" s="74"/>
      <c r="G5331" s="75"/>
      <c r="H5331" s="74"/>
      <c r="I5331" s="81"/>
      <c r="J5331" s="74"/>
      <c r="K5331" s="74"/>
      <c r="L5331" s="74"/>
      <c r="M5331" s="74"/>
      <c r="N5331" s="74"/>
    </row>
    <row r="5332" spans="2:14" x14ac:dyDescent="0.25">
      <c r="B5332" s="225"/>
      <c r="C5332" s="74"/>
      <c r="D5332" s="74"/>
      <c r="E5332" s="74"/>
      <c r="F5332" s="74"/>
      <c r="G5332" s="75"/>
      <c r="H5332" s="74"/>
      <c r="I5332" s="81"/>
      <c r="J5332" s="74"/>
      <c r="K5332" s="74"/>
      <c r="L5332" s="74"/>
      <c r="M5332" s="74"/>
      <c r="N5332" s="74"/>
    </row>
    <row r="5333" spans="2:14" x14ac:dyDescent="0.25">
      <c r="B5333" s="225"/>
      <c r="C5333" s="74"/>
      <c r="D5333" s="74"/>
      <c r="E5333" s="74"/>
      <c r="F5333" s="74"/>
      <c r="G5333" s="75"/>
      <c r="H5333" s="74"/>
      <c r="I5333" s="81"/>
      <c r="J5333" s="74"/>
      <c r="K5333" s="74"/>
      <c r="L5333" s="74"/>
      <c r="M5333" s="74"/>
      <c r="N5333" s="74"/>
    </row>
    <row r="5334" spans="2:14" x14ac:dyDescent="0.25">
      <c r="B5334" s="225"/>
      <c r="C5334" s="74"/>
      <c r="D5334" s="74"/>
      <c r="E5334" s="74"/>
      <c r="F5334" s="74"/>
      <c r="G5334" s="75"/>
      <c r="H5334" s="74"/>
      <c r="I5334" s="81"/>
      <c r="J5334" s="74"/>
      <c r="K5334" s="74"/>
      <c r="L5334" s="74"/>
      <c r="M5334" s="74"/>
      <c r="N5334" s="74"/>
    </row>
    <row r="5335" spans="2:14" x14ac:dyDescent="0.25">
      <c r="B5335" s="225"/>
      <c r="C5335" s="74"/>
      <c r="D5335" s="74"/>
      <c r="E5335" s="74"/>
      <c r="F5335" s="74"/>
      <c r="G5335" s="75"/>
      <c r="H5335" s="74"/>
      <c r="I5335" s="81"/>
      <c r="J5335" s="74"/>
      <c r="K5335" s="74"/>
      <c r="L5335" s="74"/>
      <c r="M5335" s="74"/>
      <c r="N5335" s="74"/>
    </row>
    <row r="5336" spans="2:14" x14ac:dyDescent="0.25">
      <c r="B5336" s="225"/>
      <c r="C5336" s="74"/>
      <c r="D5336" s="74"/>
      <c r="E5336" s="74"/>
      <c r="F5336" s="74"/>
      <c r="G5336" s="75"/>
      <c r="H5336" s="74"/>
      <c r="I5336" s="81"/>
      <c r="J5336" s="74"/>
      <c r="K5336" s="74"/>
      <c r="L5336" s="74"/>
      <c r="M5336" s="74"/>
      <c r="N5336" s="74"/>
    </row>
    <row r="5337" spans="2:14" x14ac:dyDescent="0.25">
      <c r="B5337" s="225"/>
      <c r="C5337" s="74"/>
      <c r="D5337" s="74"/>
      <c r="E5337" s="74"/>
      <c r="F5337" s="74"/>
      <c r="G5337" s="75"/>
      <c r="H5337" s="74"/>
      <c r="I5337" s="81"/>
      <c r="J5337" s="74"/>
      <c r="K5337" s="74"/>
      <c r="L5337" s="74"/>
      <c r="M5337" s="74"/>
      <c r="N5337" s="74"/>
    </row>
    <row r="5338" spans="2:14" x14ac:dyDescent="0.25">
      <c r="B5338" s="225"/>
      <c r="C5338" s="74"/>
      <c r="D5338" s="74"/>
      <c r="E5338" s="74"/>
      <c r="F5338" s="74"/>
      <c r="G5338" s="75"/>
      <c r="H5338" s="74"/>
      <c r="I5338" s="81"/>
      <c r="J5338" s="74"/>
      <c r="K5338" s="74"/>
      <c r="L5338" s="74"/>
      <c r="M5338" s="74"/>
      <c r="N5338" s="74"/>
    </row>
    <row r="5339" spans="2:14" x14ac:dyDescent="0.25">
      <c r="B5339" s="225"/>
      <c r="C5339" s="74"/>
      <c r="D5339" s="74"/>
      <c r="E5339" s="74"/>
      <c r="F5339" s="74"/>
      <c r="G5339" s="75"/>
      <c r="H5339" s="74"/>
      <c r="I5339" s="81"/>
      <c r="J5339" s="74"/>
      <c r="K5339" s="74"/>
      <c r="L5339" s="74"/>
      <c r="M5339" s="74"/>
      <c r="N5339" s="74"/>
    </row>
    <row r="5340" spans="2:14" x14ac:dyDescent="0.25">
      <c r="B5340" s="225"/>
      <c r="C5340" s="74"/>
      <c r="D5340" s="74"/>
      <c r="E5340" s="74"/>
      <c r="F5340" s="74"/>
      <c r="G5340" s="75"/>
      <c r="H5340" s="74"/>
      <c r="I5340" s="81"/>
      <c r="J5340" s="74"/>
      <c r="K5340" s="74"/>
      <c r="L5340" s="74"/>
      <c r="M5340" s="74"/>
      <c r="N5340" s="74"/>
    </row>
    <row r="5341" spans="2:14" x14ac:dyDescent="0.25">
      <c r="B5341" s="225"/>
      <c r="C5341" s="74"/>
      <c r="D5341" s="74"/>
      <c r="E5341" s="74"/>
      <c r="F5341" s="74"/>
      <c r="G5341" s="75"/>
      <c r="H5341" s="74"/>
      <c r="I5341" s="81"/>
      <c r="J5341" s="74"/>
      <c r="K5341" s="74"/>
      <c r="L5341" s="74"/>
      <c r="M5341" s="74"/>
      <c r="N5341" s="74"/>
    </row>
    <row r="5342" spans="2:14" x14ac:dyDescent="0.25">
      <c r="B5342" s="225"/>
      <c r="C5342" s="74"/>
      <c r="D5342" s="74"/>
      <c r="E5342" s="74"/>
      <c r="F5342" s="74"/>
      <c r="G5342" s="75"/>
      <c r="H5342" s="74"/>
      <c r="I5342" s="81"/>
      <c r="J5342" s="74"/>
      <c r="K5342" s="74"/>
      <c r="L5342" s="74"/>
      <c r="M5342" s="74"/>
      <c r="N5342" s="74"/>
    </row>
    <row r="5343" spans="2:14" x14ac:dyDescent="0.25">
      <c r="B5343" s="225"/>
      <c r="C5343" s="74"/>
      <c r="D5343" s="74"/>
      <c r="E5343" s="74"/>
      <c r="F5343" s="74"/>
      <c r="G5343" s="75"/>
      <c r="H5343" s="74"/>
      <c r="I5343" s="81"/>
      <c r="J5343" s="74"/>
      <c r="K5343" s="74"/>
      <c r="L5343" s="74"/>
      <c r="M5343" s="74"/>
      <c r="N5343" s="74"/>
    </row>
    <row r="5344" spans="2:14" x14ac:dyDescent="0.25">
      <c r="B5344" s="225"/>
      <c r="C5344" s="74"/>
      <c r="D5344" s="74"/>
      <c r="E5344" s="74"/>
      <c r="F5344" s="74"/>
      <c r="G5344" s="75"/>
      <c r="H5344" s="74"/>
      <c r="I5344" s="81"/>
      <c r="J5344" s="74"/>
      <c r="K5344" s="74"/>
      <c r="L5344" s="74"/>
      <c r="M5344" s="74"/>
      <c r="N5344" s="74"/>
    </row>
    <row r="5345" spans="2:14" x14ac:dyDescent="0.25">
      <c r="B5345" s="225"/>
      <c r="C5345" s="74"/>
      <c r="D5345" s="74"/>
      <c r="E5345" s="74"/>
      <c r="F5345" s="74"/>
      <c r="G5345" s="75"/>
      <c r="H5345" s="74"/>
      <c r="I5345" s="81"/>
      <c r="J5345" s="74"/>
      <c r="K5345" s="74"/>
      <c r="L5345" s="74"/>
      <c r="M5345" s="74"/>
      <c r="N5345" s="74"/>
    </row>
    <row r="5346" spans="2:14" x14ac:dyDescent="0.25">
      <c r="B5346" s="225"/>
      <c r="C5346" s="74"/>
      <c r="D5346" s="74"/>
      <c r="E5346" s="74"/>
      <c r="F5346" s="74"/>
      <c r="G5346" s="75"/>
      <c r="H5346" s="74"/>
      <c r="I5346" s="81"/>
      <c r="J5346" s="74"/>
      <c r="K5346" s="74"/>
      <c r="L5346" s="74"/>
      <c r="M5346" s="74"/>
      <c r="N5346" s="74"/>
    </row>
    <row r="5347" spans="2:14" x14ac:dyDescent="0.25">
      <c r="B5347" s="225"/>
      <c r="C5347" s="74"/>
      <c r="D5347" s="74"/>
      <c r="E5347" s="74"/>
      <c r="F5347" s="74"/>
      <c r="G5347" s="75"/>
      <c r="H5347" s="74"/>
      <c r="I5347" s="81"/>
      <c r="J5347" s="74"/>
      <c r="K5347" s="74"/>
      <c r="L5347" s="74"/>
      <c r="M5347" s="74"/>
      <c r="N5347" s="74"/>
    </row>
    <row r="5348" spans="2:14" x14ac:dyDescent="0.25">
      <c r="B5348" s="225"/>
      <c r="C5348" s="74"/>
      <c r="D5348" s="74"/>
      <c r="E5348" s="74"/>
      <c r="F5348" s="74"/>
      <c r="G5348" s="75"/>
      <c r="H5348" s="74"/>
      <c r="I5348" s="81"/>
      <c r="J5348" s="74"/>
      <c r="K5348" s="74"/>
      <c r="L5348" s="74"/>
      <c r="M5348" s="74"/>
      <c r="N5348" s="74"/>
    </row>
    <row r="5349" spans="2:14" x14ac:dyDescent="0.25">
      <c r="B5349" s="225"/>
      <c r="C5349" s="74"/>
      <c r="D5349" s="74"/>
      <c r="E5349" s="74"/>
      <c r="F5349" s="74"/>
      <c r="G5349" s="75"/>
      <c r="H5349" s="74"/>
      <c r="I5349" s="81"/>
      <c r="J5349" s="74"/>
      <c r="K5349" s="74"/>
      <c r="L5349" s="74"/>
      <c r="M5349" s="74"/>
      <c r="N5349" s="74"/>
    </row>
    <row r="5350" spans="2:14" x14ac:dyDescent="0.25">
      <c r="B5350" s="225"/>
      <c r="C5350" s="74"/>
      <c r="D5350" s="74"/>
      <c r="E5350" s="74"/>
      <c r="F5350" s="74"/>
      <c r="G5350" s="75"/>
      <c r="H5350" s="74"/>
      <c r="I5350" s="81"/>
      <c r="J5350" s="74"/>
      <c r="K5350" s="74"/>
      <c r="L5350" s="74"/>
      <c r="M5350" s="74"/>
      <c r="N5350" s="74"/>
    </row>
    <row r="5351" spans="2:14" x14ac:dyDescent="0.25">
      <c r="B5351" s="225"/>
      <c r="C5351" s="74"/>
      <c r="D5351" s="74"/>
      <c r="E5351" s="74"/>
      <c r="F5351" s="74"/>
      <c r="G5351" s="75"/>
      <c r="H5351" s="74"/>
      <c r="I5351" s="81"/>
      <c r="J5351" s="74"/>
      <c r="K5351" s="74"/>
      <c r="L5351" s="74"/>
      <c r="M5351" s="74"/>
      <c r="N5351" s="74"/>
    </row>
    <row r="5352" spans="2:14" x14ac:dyDescent="0.25">
      <c r="B5352" s="225"/>
      <c r="C5352" s="74"/>
      <c r="D5352" s="74"/>
      <c r="E5352" s="74"/>
      <c r="F5352" s="74"/>
      <c r="G5352" s="75"/>
      <c r="H5352" s="74"/>
      <c r="I5352" s="81"/>
      <c r="J5352" s="74"/>
      <c r="K5352" s="74"/>
      <c r="L5352" s="74"/>
      <c r="M5352" s="74"/>
      <c r="N5352" s="74"/>
    </row>
    <row r="5353" spans="2:14" x14ac:dyDescent="0.25">
      <c r="B5353" s="225"/>
      <c r="C5353" s="74"/>
      <c r="D5353" s="74"/>
      <c r="E5353" s="74"/>
      <c r="F5353" s="74"/>
      <c r="G5353" s="75"/>
      <c r="H5353" s="74"/>
      <c r="I5353" s="81"/>
      <c r="J5353" s="74"/>
      <c r="K5353" s="74"/>
      <c r="L5353" s="74"/>
      <c r="M5353" s="74"/>
      <c r="N5353" s="74"/>
    </row>
    <row r="5354" spans="2:14" x14ac:dyDescent="0.25">
      <c r="B5354" s="225"/>
      <c r="C5354" s="74"/>
      <c r="D5354" s="74"/>
      <c r="E5354" s="74"/>
      <c r="F5354" s="74"/>
      <c r="G5354" s="75"/>
      <c r="H5354" s="74"/>
      <c r="I5354" s="81"/>
      <c r="J5354" s="74"/>
      <c r="K5354" s="74"/>
      <c r="L5354" s="74"/>
      <c r="M5354" s="74"/>
      <c r="N5354" s="74"/>
    </row>
    <row r="5355" spans="2:14" x14ac:dyDescent="0.25">
      <c r="B5355" s="225"/>
      <c r="C5355" s="74"/>
      <c r="D5355" s="74"/>
      <c r="E5355" s="74"/>
      <c r="F5355" s="74"/>
      <c r="G5355" s="75"/>
      <c r="H5355" s="74"/>
      <c r="I5355" s="81"/>
      <c r="J5355" s="74"/>
      <c r="K5355" s="74"/>
      <c r="L5355" s="74"/>
      <c r="M5355" s="74"/>
      <c r="N5355" s="74"/>
    </row>
    <row r="5356" spans="2:14" x14ac:dyDescent="0.25">
      <c r="B5356" s="225"/>
      <c r="C5356" s="74"/>
      <c r="D5356" s="74"/>
      <c r="E5356" s="74"/>
      <c r="F5356" s="74"/>
      <c r="G5356" s="75"/>
      <c r="H5356" s="74"/>
      <c r="I5356" s="81"/>
      <c r="J5356" s="74"/>
      <c r="K5356" s="74"/>
      <c r="L5356" s="74"/>
      <c r="M5356" s="74"/>
      <c r="N5356" s="74"/>
    </row>
    <row r="5357" spans="2:14" x14ac:dyDescent="0.25">
      <c r="B5357" s="225"/>
      <c r="C5357" s="74"/>
      <c r="D5357" s="74"/>
      <c r="E5357" s="74"/>
      <c r="F5357" s="74"/>
      <c r="G5357" s="75"/>
      <c r="H5357" s="74"/>
      <c r="I5357" s="81"/>
      <c r="J5357" s="74"/>
      <c r="K5357" s="74"/>
      <c r="L5357" s="74"/>
      <c r="M5357" s="74"/>
      <c r="N5357" s="74"/>
    </row>
    <row r="5358" spans="2:14" x14ac:dyDescent="0.25">
      <c r="B5358" s="225"/>
      <c r="C5358" s="74"/>
      <c r="D5358" s="74"/>
      <c r="E5358" s="74"/>
      <c r="F5358" s="74"/>
      <c r="G5358" s="75"/>
      <c r="H5358" s="74"/>
      <c r="I5358" s="81"/>
      <c r="J5358" s="74"/>
      <c r="K5358" s="74"/>
      <c r="L5358" s="74"/>
      <c r="M5358" s="74"/>
      <c r="N5358" s="74"/>
    </row>
    <row r="5359" spans="2:14" x14ac:dyDescent="0.25">
      <c r="B5359" s="225"/>
      <c r="C5359" s="74"/>
      <c r="D5359" s="74"/>
      <c r="E5359" s="74"/>
      <c r="F5359" s="74"/>
      <c r="G5359" s="75"/>
      <c r="H5359" s="74"/>
      <c r="I5359" s="81"/>
      <c r="J5359" s="74"/>
      <c r="K5359" s="74"/>
      <c r="L5359" s="74"/>
      <c r="M5359" s="74"/>
      <c r="N5359" s="74"/>
    </row>
    <row r="5360" spans="2:14" x14ac:dyDescent="0.25">
      <c r="B5360" s="225"/>
      <c r="C5360" s="74"/>
      <c r="D5360" s="74"/>
      <c r="E5360" s="74"/>
      <c r="F5360" s="74"/>
      <c r="G5360" s="75"/>
      <c r="H5360" s="74"/>
      <c r="I5360" s="81"/>
      <c r="J5360" s="74"/>
      <c r="K5360" s="74"/>
      <c r="L5360" s="74"/>
      <c r="M5360" s="74"/>
      <c r="N5360" s="74"/>
    </row>
    <row r="5361" spans="2:14" x14ac:dyDescent="0.25">
      <c r="B5361" s="225"/>
      <c r="C5361" s="74"/>
      <c r="D5361" s="74"/>
      <c r="E5361" s="74"/>
      <c r="F5361" s="74"/>
      <c r="G5361" s="75"/>
      <c r="H5361" s="74"/>
      <c r="I5361" s="81"/>
      <c r="J5361" s="74"/>
      <c r="K5361" s="74"/>
      <c r="L5361" s="74"/>
      <c r="M5361" s="74"/>
      <c r="N5361" s="74"/>
    </row>
    <row r="5362" spans="2:14" x14ac:dyDescent="0.25">
      <c r="B5362" s="225"/>
      <c r="C5362" s="74"/>
      <c r="D5362" s="74"/>
      <c r="E5362" s="74"/>
      <c r="F5362" s="74"/>
      <c r="G5362" s="75"/>
      <c r="H5362" s="74"/>
      <c r="I5362" s="81"/>
      <c r="J5362" s="74"/>
      <c r="K5362" s="74"/>
      <c r="L5362" s="74"/>
      <c r="M5362" s="74"/>
      <c r="N5362" s="74"/>
    </row>
    <row r="5363" spans="2:14" x14ac:dyDescent="0.25">
      <c r="B5363" s="225"/>
      <c r="C5363" s="74"/>
      <c r="D5363" s="74"/>
      <c r="E5363" s="74"/>
      <c r="F5363" s="74"/>
      <c r="G5363" s="75"/>
      <c r="H5363" s="74"/>
      <c r="I5363" s="81"/>
      <c r="J5363" s="74"/>
      <c r="K5363" s="74"/>
      <c r="L5363" s="74"/>
      <c r="M5363" s="74"/>
      <c r="N5363" s="74"/>
    </row>
    <row r="5364" spans="2:14" x14ac:dyDescent="0.25">
      <c r="B5364" s="225"/>
      <c r="C5364" s="74"/>
      <c r="D5364" s="74"/>
      <c r="E5364" s="74"/>
      <c r="F5364" s="74"/>
      <c r="G5364" s="75"/>
      <c r="H5364" s="74"/>
      <c r="I5364" s="81"/>
      <c r="J5364" s="74"/>
      <c r="K5364" s="74"/>
      <c r="L5364" s="74"/>
      <c r="M5364" s="74"/>
      <c r="N5364" s="74"/>
    </row>
    <row r="5365" spans="2:14" x14ac:dyDescent="0.25">
      <c r="B5365" s="225"/>
      <c r="C5365" s="74"/>
      <c r="D5365" s="74"/>
      <c r="E5365" s="74"/>
      <c r="F5365" s="74"/>
      <c r="G5365" s="75"/>
      <c r="H5365" s="74"/>
      <c r="I5365" s="81"/>
      <c r="J5365" s="74"/>
      <c r="K5365" s="74"/>
      <c r="L5365" s="74"/>
      <c r="M5365" s="74"/>
      <c r="N5365" s="74"/>
    </row>
    <row r="5366" spans="2:14" x14ac:dyDescent="0.25">
      <c r="B5366" s="225"/>
      <c r="C5366" s="74"/>
      <c r="D5366" s="74"/>
      <c r="E5366" s="74"/>
      <c r="F5366" s="74"/>
      <c r="G5366" s="75"/>
      <c r="H5366" s="74"/>
      <c r="I5366" s="81"/>
      <c r="J5366" s="74"/>
      <c r="K5366" s="74"/>
      <c r="L5366" s="74"/>
      <c r="M5366" s="74"/>
      <c r="N5366" s="74"/>
    </row>
    <row r="5367" spans="2:14" x14ac:dyDescent="0.25">
      <c r="B5367" s="225"/>
      <c r="C5367" s="74"/>
      <c r="D5367" s="74"/>
      <c r="E5367" s="74"/>
      <c r="F5367" s="74"/>
      <c r="G5367" s="75"/>
      <c r="H5367" s="74"/>
      <c r="I5367" s="81"/>
      <c r="J5367" s="74"/>
      <c r="K5367" s="74"/>
      <c r="L5367" s="74"/>
      <c r="M5367" s="74"/>
      <c r="N5367" s="74"/>
    </row>
    <row r="5368" spans="2:14" x14ac:dyDescent="0.25">
      <c r="B5368" s="225"/>
      <c r="C5368" s="74"/>
      <c r="D5368" s="74"/>
      <c r="E5368" s="74"/>
      <c r="F5368" s="74"/>
      <c r="G5368" s="75"/>
      <c r="H5368" s="74"/>
      <c r="I5368" s="81"/>
      <c r="J5368" s="74"/>
      <c r="K5368" s="74"/>
      <c r="L5368" s="74"/>
      <c r="M5368" s="74"/>
      <c r="N5368" s="74"/>
    </row>
    <row r="5369" spans="2:14" x14ac:dyDescent="0.25">
      <c r="B5369" s="225"/>
      <c r="C5369" s="74"/>
      <c r="D5369" s="74"/>
      <c r="E5369" s="74"/>
      <c r="F5369" s="74"/>
      <c r="G5369" s="75"/>
      <c r="H5369" s="74"/>
      <c r="I5369" s="81"/>
      <c r="J5369" s="74"/>
      <c r="K5369" s="74"/>
      <c r="L5369" s="74"/>
      <c r="M5369" s="74"/>
      <c r="N5369" s="74"/>
    </row>
    <row r="5370" spans="2:14" x14ac:dyDescent="0.25">
      <c r="B5370" s="225"/>
      <c r="C5370" s="74"/>
      <c r="D5370" s="74"/>
      <c r="E5370" s="74"/>
      <c r="F5370" s="74"/>
      <c r="G5370" s="75"/>
      <c r="H5370" s="74"/>
      <c r="I5370" s="81"/>
      <c r="J5370" s="74"/>
      <c r="K5370" s="74"/>
      <c r="L5370" s="74"/>
      <c r="M5370" s="74"/>
      <c r="N5370" s="74"/>
    </row>
    <row r="5371" spans="2:14" x14ac:dyDescent="0.25">
      <c r="B5371" s="225"/>
      <c r="C5371" s="74"/>
      <c r="D5371" s="74"/>
      <c r="E5371" s="74"/>
      <c r="F5371" s="74"/>
      <c r="G5371" s="75"/>
      <c r="H5371" s="74"/>
      <c r="I5371" s="81"/>
      <c r="J5371" s="74"/>
      <c r="K5371" s="74"/>
      <c r="L5371" s="74"/>
      <c r="M5371" s="74"/>
      <c r="N5371" s="74"/>
    </row>
    <row r="5372" spans="2:14" x14ac:dyDescent="0.25">
      <c r="B5372" s="225"/>
      <c r="C5372" s="74"/>
      <c r="D5372" s="74"/>
      <c r="E5372" s="74"/>
      <c r="F5372" s="74"/>
      <c r="G5372" s="75"/>
      <c r="H5372" s="74"/>
      <c r="I5372" s="81"/>
      <c r="J5372" s="74"/>
      <c r="K5372" s="74"/>
      <c r="L5372" s="74"/>
      <c r="M5372" s="74"/>
      <c r="N5372" s="74"/>
    </row>
    <row r="5373" spans="2:14" x14ac:dyDescent="0.25">
      <c r="B5373" s="225"/>
      <c r="C5373" s="74"/>
      <c r="D5373" s="74"/>
      <c r="E5373" s="74"/>
      <c r="F5373" s="74"/>
      <c r="G5373" s="75"/>
      <c r="H5373" s="74"/>
      <c r="I5373" s="81"/>
      <c r="J5373" s="74"/>
      <c r="K5373" s="74"/>
      <c r="L5373" s="74"/>
      <c r="M5373" s="74"/>
      <c r="N5373" s="74"/>
    </row>
    <row r="5374" spans="2:14" x14ac:dyDescent="0.25">
      <c r="B5374" s="225"/>
      <c r="C5374" s="74"/>
      <c r="D5374" s="74"/>
      <c r="E5374" s="74"/>
      <c r="F5374" s="74"/>
      <c r="G5374" s="75"/>
      <c r="H5374" s="74"/>
      <c r="I5374" s="81"/>
      <c r="J5374" s="74"/>
      <c r="K5374" s="74"/>
      <c r="L5374" s="74"/>
      <c r="M5374" s="74"/>
      <c r="N5374" s="74"/>
    </row>
    <row r="5375" spans="2:14" x14ac:dyDescent="0.25">
      <c r="B5375" s="225"/>
      <c r="C5375" s="74"/>
      <c r="D5375" s="74"/>
      <c r="E5375" s="74"/>
      <c r="F5375" s="74"/>
      <c r="G5375" s="75"/>
      <c r="H5375" s="74"/>
      <c r="I5375" s="81"/>
      <c r="J5375" s="74"/>
      <c r="K5375" s="74"/>
      <c r="L5375" s="74"/>
      <c r="M5375" s="74"/>
      <c r="N5375" s="74"/>
    </row>
    <row r="5376" spans="2:14" x14ac:dyDescent="0.25">
      <c r="B5376" s="225"/>
      <c r="C5376" s="74"/>
      <c r="D5376" s="74"/>
      <c r="E5376" s="74"/>
      <c r="F5376" s="74"/>
      <c r="G5376" s="75"/>
      <c r="H5376" s="74"/>
      <c r="I5376" s="81"/>
      <c r="J5376" s="74"/>
      <c r="K5376" s="74"/>
      <c r="L5376" s="74"/>
      <c r="M5376" s="74"/>
      <c r="N5376" s="74"/>
    </row>
    <row r="5377" spans="2:14" x14ac:dyDescent="0.25">
      <c r="B5377" s="225"/>
      <c r="C5377" s="74"/>
      <c r="D5377" s="74"/>
      <c r="E5377" s="74"/>
      <c r="F5377" s="74"/>
      <c r="G5377" s="75"/>
      <c r="H5377" s="74"/>
      <c r="I5377" s="81"/>
      <c r="J5377" s="74"/>
      <c r="K5377" s="74"/>
      <c r="L5377" s="74"/>
      <c r="M5377" s="74"/>
      <c r="N5377" s="74"/>
    </row>
    <row r="5378" spans="2:14" x14ac:dyDescent="0.25">
      <c r="B5378" s="225"/>
      <c r="C5378" s="74"/>
      <c r="D5378" s="74"/>
      <c r="E5378" s="74"/>
      <c r="F5378" s="74"/>
      <c r="G5378" s="75"/>
      <c r="H5378" s="74"/>
      <c r="I5378" s="81"/>
      <c r="J5378" s="74"/>
      <c r="K5378" s="74"/>
      <c r="L5378" s="74"/>
      <c r="M5378" s="74"/>
      <c r="N5378" s="74"/>
    </row>
    <row r="5379" spans="2:14" x14ac:dyDescent="0.25">
      <c r="B5379" s="225"/>
      <c r="C5379" s="74"/>
      <c r="D5379" s="74"/>
      <c r="E5379" s="74"/>
      <c r="F5379" s="74"/>
      <c r="G5379" s="75"/>
      <c r="H5379" s="74"/>
      <c r="I5379" s="81"/>
      <c r="J5379" s="74"/>
      <c r="K5379" s="74"/>
      <c r="L5379" s="74"/>
      <c r="M5379" s="74"/>
      <c r="N5379" s="74"/>
    </row>
    <row r="5380" spans="2:14" x14ac:dyDescent="0.25">
      <c r="B5380" s="225"/>
      <c r="C5380" s="74"/>
      <c r="D5380" s="74"/>
      <c r="E5380" s="74"/>
      <c r="F5380" s="74"/>
      <c r="G5380" s="75"/>
      <c r="H5380" s="74"/>
      <c r="I5380" s="81"/>
      <c r="J5380" s="74"/>
      <c r="K5380" s="74"/>
      <c r="L5380" s="74"/>
      <c r="M5380" s="74"/>
      <c r="N5380" s="74"/>
    </row>
    <row r="5381" spans="2:14" x14ac:dyDescent="0.25">
      <c r="B5381" s="225"/>
      <c r="C5381" s="74"/>
      <c r="D5381" s="74"/>
      <c r="E5381" s="74"/>
      <c r="F5381" s="74"/>
      <c r="G5381" s="75"/>
      <c r="H5381" s="74"/>
      <c r="I5381" s="81"/>
      <c r="J5381" s="74"/>
      <c r="K5381" s="74"/>
      <c r="L5381" s="74"/>
      <c r="M5381" s="74"/>
      <c r="N5381" s="74"/>
    </row>
    <row r="5382" spans="2:14" x14ac:dyDescent="0.25">
      <c r="B5382" s="225"/>
      <c r="C5382" s="74"/>
      <c r="D5382" s="74"/>
      <c r="E5382" s="74"/>
      <c r="F5382" s="74"/>
      <c r="G5382" s="75"/>
      <c r="H5382" s="74"/>
      <c r="I5382" s="81"/>
      <c r="J5382" s="74"/>
      <c r="K5382" s="74"/>
      <c r="L5382" s="74"/>
      <c r="M5382" s="74"/>
      <c r="N5382" s="74"/>
    </row>
    <row r="5383" spans="2:14" x14ac:dyDescent="0.25">
      <c r="B5383" s="225"/>
      <c r="C5383" s="74"/>
      <c r="D5383" s="74"/>
      <c r="E5383" s="74"/>
      <c r="F5383" s="74"/>
      <c r="G5383" s="75"/>
      <c r="H5383" s="74"/>
      <c r="I5383" s="81"/>
      <c r="J5383" s="74"/>
      <c r="K5383" s="74"/>
      <c r="L5383" s="74"/>
      <c r="M5383" s="74"/>
      <c r="N5383" s="74"/>
    </row>
    <row r="5384" spans="2:14" x14ac:dyDescent="0.25">
      <c r="B5384" s="225"/>
      <c r="C5384" s="74"/>
      <c r="D5384" s="74"/>
      <c r="E5384" s="74"/>
      <c r="F5384" s="74"/>
      <c r="G5384" s="75"/>
      <c r="H5384" s="74"/>
      <c r="I5384" s="81"/>
      <c r="J5384" s="74"/>
      <c r="K5384" s="74"/>
      <c r="L5384" s="74"/>
      <c r="M5384" s="74"/>
      <c r="N5384" s="74"/>
    </row>
    <row r="5385" spans="2:14" x14ac:dyDescent="0.25">
      <c r="B5385" s="225"/>
      <c r="C5385" s="74"/>
      <c r="D5385" s="74"/>
      <c r="E5385" s="74"/>
      <c r="F5385" s="74"/>
      <c r="G5385" s="75"/>
      <c r="H5385" s="74"/>
      <c r="I5385" s="81"/>
      <c r="J5385" s="74"/>
      <c r="K5385" s="74"/>
      <c r="L5385" s="74"/>
      <c r="M5385" s="74"/>
      <c r="N5385" s="74"/>
    </row>
    <row r="5386" spans="2:14" x14ac:dyDescent="0.25">
      <c r="B5386" s="225"/>
      <c r="C5386" s="74"/>
      <c r="D5386" s="74"/>
      <c r="E5386" s="74"/>
      <c r="F5386" s="74"/>
      <c r="G5386" s="75"/>
      <c r="H5386" s="74"/>
      <c r="I5386" s="81"/>
      <c r="J5386" s="74"/>
      <c r="K5386" s="74"/>
      <c r="L5386" s="74"/>
      <c r="M5386" s="74"/>
      <c r="N5386" s="74"/>
    </row>
    <row r="5387" spans="2:14" x14ac:dyDescent="0.25">
      <c r="B5387" s="225"/>
      <c r="C5387" s="74"/>
      <c r="D5387" s="74"/>
      <c r="E5387" s="74"/>
      <c r="F5387" s="74"/>
      <c r="G5387" s="75"/>
      <c r="H5387" s="74"/>
      <c r="I5387" s="81"/>
      <c r="J5387" s="74"/>
      <c r="K5387" s="74"/>
      <c r="L5387" s="74"/>
      <c r="M5387" s="74"/>
      <c r="N5387" s="74"/>
    </row>
    <row r="5388" spans="2:14" x14ac:dyDescent="0.25">
      <c r="B5388" s="225"/>
      <c r="C5388" s="74"/>
      <c r="D5388" s="74"/>
      <c r="E5388" s="74"/>
      <c r="F5388" s="74"/>
      <c r="G5388" s="75"/>
      <c r="H5388" s="74"/>
      <c r="I5388" s="81"/>
      <c r="J5388" s="74"/>
      <c r="K5388" s="74"/>
      <c r="L5388" s="74"/>
      <c r="M5388" s="74"/>
      <c r="N5388" s="74"/>
    </row>
    <row r="5389" spans="2:14" x14ac:dyDescent="0.25">
      <c r="B5389" s="225"/>
      <c r="C5389" s="74"/>
      <c r="D5389" s="74"/>
      <c r="E5389" s="74"/>
      <c r="F5389" s="74"/>
      <c r="G5389" s="75"/>
      <c r="H5389" s="74"/>
      <c r="I5389" s="81"/>
      <c r="J5389" s="74"/>
      <c r="K5389" s="74"/>
      <c r="L5389" s="74"/>
      <c r="M5389" s="74"/>
      <c r="N5389" s="74"/>
    </row>
    <row r="5390" spans="2:14" x14ac:dyDescent="0.25">
      <c r="B5390" s="225"/>
      <c r="C5390" s="74"/>
      <c r="D5390" s="74"/>
      <c r="E5390" s="74"/>
      <c r="F5390" s="74"/>
      <c r="G5390" s="75"/>
      <c r="H5390" s="74"/>
      <c r="I5390" s="81"/>
      <c r="J5390" s="74"/>
      <c r="K5390" s="74"/>
      <c r="L5390" s="74"/>
      <c r="M5390" s="74"/>
      <c r="N5390" s="74"/>
    </row>
    <row r="5391" spans="2:14" x14ac:dyDescent="0.25">
      <c r="B5391" s="225"/>
      <c r="C5391" s="74"/>
      <c r="D5391" s="74"/>
      <c r="E5391" s="74"/>
      <c r="F5391" s="74"/>
      <c r="G5391" s="75"/>
      <c r="H5391" s="74"/>
      <c r="I5391" s="81"/>
      <c r="J5391" s="74"/>
      <c r="K5391" s="74"/>
      <c r="L5391" s="74"/>
      <c r="M5391" s="74"/>
      <c r="N5391" s="74"/>
    </row>
    <row r="5392" spans="2:14" x14ac:dyDescent="0.25">
      <c r="B5392" s="225"/>
      <c r="C5392" s="74"/>
      <c r="D5392" s="74"/>
      <c r="E5392" s="74"/>
      <c r="F5392" s="74"/>
      <c r="G5392" s="75"/>
      <c r="H5392" s="74"/>
      <c r="I5392" s="81"/>
      <c r="J5392" s="74"/>
      <c r="K5392" s="74"/>
      <c r="L5392" s="74"/>
      <c r="M5392" s="74"/>
      <c r="N5392" s="74"/>
    </row>
    <row r="5393" spans="2:14" x14ac:dyDescent="0.25">
      <c r="B5393" s="225"/>
      <c r="C5393" s="74"/>
      <c r="D5393" s="74"/>
      <c r="E5393" s="74"/>
      <c r="F5393" s="74"/>
      <c r="G5393" s="75"/>
      <c r="H5393" s="74"/>
      <c r="I5393" s="81"/>
      <c r="J5393" s="74"/>
      <c r="K5393" s="74"/>
      <c r="L5393" s="74"/>
      <c r="M5393" s="74"/>
      <c r="N5393" s="74"/>
    </row>
    <row r="5394" spans="2:14" x14ac:dyDescent="0.25">
      <c r="B5394" s="225"/>
      <c r="C5394" s="74"/>
      <c r="D5394" s="74"/>
      <c r="E5394" s="74"/>
      <c r="F5394" s="74"/>
      <c r="G5394" s="75"/>
      <c r="H5394" s="74"/>
      <c r="I5394" s="81"/>
      <c r="J5394" s="74"/>
      <c r="K5394" s="74"/>
      <c r="L5394" s="74"/>
      <c r="M5394" s="74"/>
      <c r="N5394" s="74"/>
    </row>
    <row r="5395" spans="2:14" x14ac:dyDescent="0.25">
      <c r="B5395" s="225"/>
      <c r="C5395" s="74"/>
      <c r="D5395" s="74"/>
      <c r="E5395" s="74"/>
      <c r="F5395" s="74"/>
      <c r="G5395" s="75"/>
      <c r="H5395" s="74"/>
      <c r="I5395" s="81"/>
      <c r="J5395" s="74"/>
      <c r="K5395" s="74"/>
      <c r="L5395" s="74"/>
      <c r="M5395" s="74"/>
      <c r="N5395" s="74"/>
    </row>
    <row r="5396" spans="2:14" x14ac:dyDescent="0.25">
      <c r="B5396" s="225"/>
      <c r="C5396" s="74"/>
      <c r="D5396" s="74"/>
      <c r="E5396" s="74"/>
      <c r="F5396" s="74"/>
      <c r="G5396" s="75"/>
      <c r="H5396" s="74"/>
      <c r="I5396" s="81"/>
      <c r="J5396" s="74"/>
      <c r="K5396" s="74"/>
      <c r="L5396" s="74"/>
      <c r="M5396" s="74"/>
      <c r="N5396" s="74"/>
    </row>
    <row r="5397" spans="2:14" x14ac:dyDescent="0.25">
      <c r="B5397" s="225"/>
      <c r="C5397" s="74"/>
      <c r="D5397" s="74"/>
      <c r="E5397" s="74"/>
      <c r="F5397" s="74"/>
      <c r="G5397" s="75"/>
      <c r="H5397" s="74"/>
      <c r="I5397" s="81"/>
      <c r="J5397" s="74"/>
      <c r="K5397" s="74"/>
      <c r="L5397" s="74"/>
      <c r="M5397" s="74"/>
      <c r="N5397" s="74"/>
    </row>
    <row r="5398" spans="2:14" x14ac:dyDescent="0.25">
      <c r="B5398" s="225"/>
      <c r="C5398" s="74"/>
      <c r="D5398" s="74"/>
      <c r="E5398" s="74"/>
      <c r="F5398" s="74"/>
      <c r="G5398" s="75"/>
      <c r="H5398" s="74"/>
      <c r="I5398" s="81"/>
      <c r="J5398" s="74"/>
      <c r="K5398" s="74"/>
      <c r="L5398" s="74"/>
      <c r="M5398" s="74"/>
      <c r="N5398" s="74"/>
    </row>
    <row r="5399" spans="2:14" x14ac:dyDescent="0.25">
      <c r="B5399" s="225"/>
      <c r="C5399" s="74"/>
      <c r="D5399" s="74"/>
      <c r="E5399" s="74"/>
      <c r="F5399" s="74"/>
      <c r="G5399" s="75"/>
      <c r="H5399" s="74"/>
      <c r="I5399" s="81"/>
      <c r="J5399" s="74"/>
      <c r="K5399" s="74"/>
      <c r="L5399" s="74"/>
      <c r="M5399" s="74"/>
      <c r="N5399" s="74"/>
    </row>
    <row r="5400" spans="2:14" x14ac:dyDescent="0.25">
      <c r="B5400" s="225"/>
      <c r="C5400" s="74"/>
      <c r="D5400" s="74"/>
      <c r="E5400" s="74"/>
      <c r="F5400" s="74"/>
      <c r="G5400" s="75"/>
      <c r="H5400" s="74"/>
      <c r="I5400" s="81"/>
      <c r="J5400" s="74"/>
      <c r="K5400" s="74"/>
      <c r="L5400" s="74"/>
      <c r="M5400" s="74"/>
      <c r="N5400" s="74"/>
    </row>
    <row r="5401" spans="2:14" x14ac:dyDescent="0.25">
      <c r="B5401" s="225"/>
      <c r="C5401" s="74"/>
      <c r="D5401" s="74"/>
      <c r="E5401" s="74"/>
      <c r="F5401" s="74"/>
      <c r="G5401" s="75"/>
      <c r="H5401" s="74"/>
      <c r="I5401" s="81"/>
      <c r="J5401" s="74"/>
      <c r="K5401" s="74"/>
      <c r="L5401" s="74"/>
      <c r="M5401" s="74"/>
      <c r="N5401" s="74"/>
    </row>
    <row r="5402" spans="2:14" x14ac:dyDescent="0.25">
      <c r="B5402" s="225"/>
      <c r="C5402" s="74"/>
      <c r="D5402" s="74"/>
      <c r="E5402" s="74"/>
      <c r="F5402" s="74"/>
      <c r="G5402" s="75"/>
      <c r="H5402" s="74"/>
      <c r="I5402" s="81"/>
      <c r="J5402" s="74"/>
      <c r="K5402" s="74"/>
      <c r="L5402" s="74"/>
      <c r="M5402" s="74"/>
      <c r="N5402" s="74"/>
    </row>
    <row r="5403" spans="2:14" x14ac:dyDescent="0.25">
      <c r="B5403" s="225"/>
      <c r="C5403" s="74"/>
      <c r="D5403" s="74"/>
      <c r="E5403" s="74"/>
      <c r="F5403" s="74"/>
      <c r="G5403" s="75"/>
      <c r="H5403" s="74"/>
      <c r="I5403" s="81"/>
      <c r="J5403" s="74"/>
      <c r="K5403" s="74"/>
      <c r="L5403" s="74"/>
      <c r="M5403" s="74"/>
      <c r="N5403" s="74"/>
    </row>
    <row r="5404" spans="2:14" x14ac:dyDescent="0.25">
      <c r="B5404" s="225"/>
      <c r="C5404" s="74"/>
      <c r="D5404" s="74"/>
      <c r="E5404" s="74"/>
      <c r="F5404" s="74"/>
      <c r="G5404" s="75"/>
      <c r="H5404" s="74"/>
      <c r="I5404" s="81"/>
      <c r="J5404" s="74"/>
      <c r="K5404" s="74"/>
      <c r="L5404" s="74"/>
      <c r="M5404" s="74"/>
      <c r="N5404" s="74"/>
    </row>
    <row r="5405" spans="2:14" x14ac:dyDescent="0.25">
      <c r="B5405" s="225"/>
      <c r="C5405" s="74"/>
      <c r="D5405" s="74"/>
      <c r="E5405" s="74"/>
      <c r="F5405" s="74"/>
      <c r="G5405" s="75"/>
      <c r="H5405" s="74"/>
      <c r="I5405" s="81"/>
      <c r="J5405" s="74"/>
      <c r="K5405" s="74"/>
      <c r="L5405" s="74"/>
      <c r="M5405" s="74"/>
      <c r="N5405" s="74"/>
    </row>
    <row r="5406" spans="2:14" x14ac:dyDescent="0.25">
      <c r="B5406" s="225"/>
      <c r="C5406" s="74"/>
      <c r="D5406" s="74"/>
      <c r="E5406" s="74"/>
      <c r="F5406" s="74"/>
      <c r="G5406" s="75"/>
      <c r="H5406" s="74"/>
      <c r="I5406" s="81"/>
      <c r="J5406" s="74"/>
      <c r="K5406" s="74"/>
      <c r="L5406" s="74"/>
      <c r="M5406" s="74"/>
      <c r="N5406" s="74"/>
    </row>
    <row r="5407" spans="2:14" x14ac:dyDescent="0.25">
      <c r="B5407" s="225"/>
      <c r="C5407" s="74"/>
      <c r="D5407" s="74"/>
      <c r="E5407" s="74"/>
      <c r="F5407" s="74"/>
      <c r="G5407" s="75"/>
      <c r="H5407" s="74"/>
      <c r="I5407" s="81"/>
      <c r="J5407" s="74"/>
      <c r="K5407" s="74"/>
      <c r="L5407" s="74"/>
      <c r="M5407" s="74"/>
      <c r="N5407" s="74"/>
    </row>
    <row r="5408" spans="2:14" x14ac:dyDescent="0.25">
      <c r="B5408" s="225"/>
      <c r="C5408" s="74"/>
      <c r="D5408" s="74"/>
      <c r="E5408" s="74"/>
      <c r="F5408" s="74"/>
      <c r="G5408" s="75"/>
      <c r="H5408" s="74"/>
      <c r="I5408" s="81"/>
      <c r="J5408" s="74"/>
      <c r="K5408" s="74"/>
      <c r="L5408" s="74"/>
      <c r="M5408" s="74"/>
      <c r="N5408" s="74"/>
    </row>
    <row r="5409" spans="2:14" x14ac:dyDescent="0.25">
      <c r="B5409" s="225"/>
      <c r="C5409" s="74"/>
      <c r="D5409" s="74"/>
      <c r="E5409" s="74"/>
      <c r="F5409" s="74"/>
      <c r="G5409" s="75"/>
      <c r="H5409" s="74"/>
      <c r="I5409" s="81"/>
      <c r="J5409" s="74"/>
      <c r="K5409" s="74"/>
      <c r="L5409" s="74"/>
      <c r="M5409" s="74"/>
      <c r="N5409" s="74"/>
    </row>
    <row r="5410" spans="2:14" x14ac:dyDescent="0.25">
      <c r="B5410" s="225"/>
      <c r="C5410" s="74"/>
      <c r="D5410" s="74"/>
      <c r="E5410" s="74"/>
      <c r="F5410" s="74"/>
      <c r="G5410" s="75"/>
      <c r="H5410" s="74"/>
      <c r="I5410" s="81"/>
      <c r="J5410" s="74"/>
      <c r="K5410" s="74"/>
      <c r="L5410" s="74"/>
      <c r="M5410" s="74"/>
      <c r="N5410" s="74"/>
    </row>
    <row r="5411" spans="2:14" x14ac:dyDescent="0.25">
      <c r="B5411" s="225"/>
      <c r="C5411" s="74"/>
      <c r="D5411" s="74"/>
      <c r="E5411" s="74"/>
      <c r="F5411" s="74"/>
      <c r="G5411" s="75"/>
      <c r="H5411" s="74"/>
      <c r="I5411" s="81"/>
      <c r="J5411" s="74"/>
      <c r="K5411" s="74"/>
      <c r="L5411" s="74"/>
      <c r="M5411" s="74"/>
      <c r="N5411" s="74"/>
    </row>
    <row r="5412" spans="2:14" x14ac:dyDescent="0.25">
      <c r="B5412" s="225"/>
      <c r="C5412" s="74"/>
      <c r="D5412" s="74"/>
      <c r="E5412" s="74"/>
      <c r="F5412" s="74"/>
      <c r="G5412" s="75"/>
      <c r="H5412" s="74"/>
      <c r="I5412" s="81"/>
      <c r="J5412" s="74"/>
      <c r="K5412" s="74"/>
      <c r="L5412" s="74"/>
      <c r="M5412" s="74"/>
      <c r="N5412" s="74"/>
    </row>
    <row r="5413" spans="2:14" x14ac:dyDescent="0.25">
      <c r="B5413" s="225"/>
      <c r="C5413" s="74"/>
      <c r="D5413" s="74"/>
      <c r="E5413" s="74"/>
      <c r="F5413" s="74"/>
      <c r="G5413" s="75"/>
      <c r="H5413" s="74"/>
      <c r="I5413" s="81"/>
      <c r="J5413" s="74"/>
      <c r="K5413" s="74"/>
      <c r="L5413" s="74"/>
      <c r="M5413" s="74"/>
      <c r="N5413" s="74"/>
    </row>
    <row r="5414" spans="2:14" x14ac:dyDescent="0.25">
      <c r="B5414" s="225"/>
      <c r="C5414" s="74"/>
      <c r="D5414" s="74"/>
      <c r="E5414" s="74"/>
      <c r="F5414" s="74"/>
      <c r="G5414" s="75"/>
      <c r="H5414" s="74"/>
      <c r="I5414" s="81"/>
      <c r="J5414" s="74"/>
      <c r="K5414" s="74"/>
      <c r="L5414" s="74"/>
      <c r="M5414" s="74"/>
      <c r="N5414" s="74"/>
    </row>
    <row r="5415" spans="2:14" x14ac:dyDescent="0.25">
      <c r="B5415" s="225"/>
      <c r="C5415" s="74"/>
      <c r="D5415" s="74"/>
      <c r="E5415" s="74"/>
      <c r="F5415" s="74"/>
      <c r="G5415" s="75"/>
      <c r="H5415" s="74"/>
      <c r="I5415" s="81"/>
      <c r="J5415" s="74"/>
      <c r="K5415" s="74"/>
      <c r="L5415" s="74"/>
      <c r="M5415" s="74"/>
      <c r="N5415" s="74"/>
    </row>
    <row r="5416" spans="2:14" x14ac:dyDescent="0.25">
      <c r="B5416" s="225"/>
      <c r="C5416" s="74"/>
      <c r="D5416" s="74"/>
      <c r="E5416" s="74"/>
      <c r="F5416" s="74"/>
      <c r="G5416" s="75"/>
      <c r="H5416" s="74"/>
      <c r="I5416" s="81"/>
      <c r="J5416" s="74"/>
      <c r="K5416" s="74"/>
      <c r="L5416" s="74"/>
      <c r="M5416" s="74"/>
      <c r="N5416" s="74"/>
    </row>
    <row r="5417" spans="2:14" x14ac:dyDescent="0.25">
      <c r="B5417" s="225"/>
      <c r="C5417" s="74"/>
      <c r="D5417" s="74"/>
      <c r="E5417" s="74"/>
      <c r="F5417" s="74"/>
      <c r="G5417" s="75"/>
      <c r="H5417" s="74"/>
      <c r="I5417" s="81"/>
      <c r="J5417" s="74"/>
      <c r="K5417" s="74"/>
      <c r="L5417" s="74"/>
      <c r="M5417" s="74"/>
      <c r="N5417" s="74"/>
    </row>
    <row r="5418" spans="2:14" x14ac:dyDescent="0.25">
      <c r="B5418" s="225"/>
      <c r="C5418" s="74"/>
      <c r="D5418" s="74"/>
      <c r="E5418" s="74"/>
      <c r="F5418" s="74"/>
      <c r="G5418" s="75"/>
      <c r="H5418" s="74"/>
      <c r="I5418" s="81"/>
      <c r="J5418" s="74"/>
      <c r="K5418" s="74"/>
      <c r="L5418" s="74"/>
      <c r="M5418" s="74"/>
      <c r="N5418" s="74"/>
    </row>
    <row r="5419" spans="2:14" x14ac:dyDescent="0.25">
      <c r="B5419" s="225"/>
      <c r="C5419" s="74"/>
      <c r="D5419" s="74"/>
      <c r="E5419" s="74"/>
      <c r="F5419" s="74"/>
      <c r="G5419" s="75"/>
      <c r="H5419" s="74"/>
      <c r="I5419" s="81"/>
      <c r="J5419" s="74"/>
      <c r="K5419" s="74"/>
      <c r="L5419" s="74"/>
      <c r="M5419" s="74"/>
      <c r="N5419" s="74"/>
    </row>
    <row r="5420" spans="2:14" x14ac:dyDescent="0.25">
      <c r="B5420" s="225"/>
      <c r="C5420" s="74"/>
      <c r="D5420" s="74"/>
      <c r="E5420" s="74"/>
      <c r="F5420" s="74"/>
      <c r="G5420" s="75"/>
      <c r="H5420" s="74"/>
      <c r="I5420" s="81"/>
      <c r="J5420" s="74"/>
      <c r="K5420" s="74"/>
      <c r="L5420" s="74"/>
      <c r="M5420" s="74"/>
      <c r="N5420" s="74"/>
    </row>
    <row r="5421" spans="2:14" x14ac:dyDescent="0.25">
      <c r="B5421" s="225"/>
      <c r="C5421" s="74"/>
      <c r="D5421" s="74"/>
      <c r="E5421" s="74"/>
      <c r="F5421" s="74"/>
      <c r="G5421" s="75"/>
      <c r="H5421" s="74"/>
      <c r="I5421" s="81"/>
      <c r="J5421" s="74"/>
      <c r="K5421" s="74"/>
      <c r="L5421" s="74"/>
      <c r="M5421" s="74"/>
      <c r="N5421" s="74"/>
    </row>
    <row r="5422" spans="2:14" x14ac:dyDescent="0.25">
      <c r="B5422" s="225"/>
      <c r="C5422" s="74"/>
      <c r="D5422" s="74"/>
      <c r="E5422" s="74"/>
      <c r="F5422" s="74"/>
      <c r="G5422" s="75"/>
      <c r="H5422" s="74"/>
      <c r="I5422" s="81"/>
      <c r="J5422" s="74"/>
      <c r="K5422" s="74"/>
      <c r="L5422" s="74"/>
      <c r="M5422" s="74"/>
      <c r="N5422" s="74"/>
    </row>
    <row r="5423" spans="2:14" x14ac:dyDescent="0.25">
      <c r="B5423" s="225"/>
      <c r="C5423" s="74"/>
      <c r="D5423" s="74"/>
      <c r="E5423" s="74"/>
      <c r="F5423" s="74"/>
      <c r="G5423" s="75"/>
      <c r="H5423" s="74"/>
      <c r="I5423" s="81"/>
      <c r="J5423" s="74"/>
      <c r="K5423" s="74"/>
      <c r="L5423" s="74"/>
      <c r="M5423" s="74"/>
      <c r="N5423" s="74"/>
    </row>
    <row r="5424" spans="2:14" x14ac:dyDescent="0.25">
      <c r="B5424" s="225"/>
      <c r="C5424" s="74"/>
      <c r="D5424" s="74"/>
      <c r="E5424" s="74"/>
      <c r="F5424" s="74"/>
      <c r="G5424" s="75"/>
      <c r="H5424" s="74"/>
      <c r="I5424" s="81"/>
      <c r="J5424" s="74"/>
      <c r="K5424" s="74"/>
      <c r="L5424" s="74"/>
      <c r="M5424" s="74"/>
      <c r="N5424" s="74"/>
    </row>
    <row r="5425" spans="2:14" x14ac:dyDescent="0.25">
      <c r="B5425" s="225"/>
      <c r="C5425" s="74"/>
      <c r="D5425" s="74"/>
      <c r="E5425" s="74"/>
      <c r="F5425" s="74"/>
      <c r="G5425" s="75"/>
      <c r="H5425" s="74"/>
      <c r="I5425" s="81"/>
      <c r="J5425" s="74"/>
      <c r="K5425" s="74"/>
      <c r="L5425" s="74"/>
      <c r="M5425" s="74"/>
      <c r="N5425" s="74"/>
    </row>
    <row r="5426" spans="2:14" x14ac:dyDescent="0.25">
      <c r="B5426" s="225"/>
      <c r="C5426" s="74"/>
      <c r="D5426" s="74"/>
      <c r="E5426" s="74"/>
      <c r="F5426" s="74"/>
      <c r="G5426" s="75"/>
      <c r="H5426" s="74"/>
      <c r="I5426" s="81"/>
      <c r="J5426" s="74"/>
      <c r="K5426" s="74"/>
      <c r="L5426" s="74"/>
      <c r="M5426" s="74"/>
      <c r="N5426" s="74"/>
    </row>
    <row r="5427" spans="2:14" x14ac:dyDescent="0.25">
      <c r="B5427" s="225"/>
      <c r="C5427" s="74"/>
      <c r="D5427" s="74"/>
      <c r="E5427" s="74"/>
      <c r="F5427" s="74"/>
      <c r="G5427" s="75"/>
      <c r="H5427" s="74"/>
      <c r="I5427" s="81"/>
      <c r="J5427" s="74"/>
      <c r="K5427" s="74"/>
      <c r="L5427" s="74"/>
      <c r="M5427" s="74"/>
      <c r="N5427" s="74"/>
    </row>
    <row r="5428" spans="2:14" x14ac:dyDescent="0.25">
      <c r="B5428" s="225"/>
      <c r="C5428" s="74"/>
      <c r="D5428" s="74"/>
      <c r="E5428" s="74"/>
      <c r="F5428" s="74"/>
      <c r="G5428" s="75"/>
      <c r="H5428" s="74"/>
      <c r="I5428" s="81"/>
      <c r="J5428" s="74"/>
      <c r="K5428" s="74"/>
      <c r="L5428" s="74"/>
      <c r="M5428" s="74"/>
      <c r="N5428" s="74"/>
    </row>
    <row r="5429" spans="2:14" x14ac:dyDescent="0.25">
      <c r="B5429" s="225"/>
      <c r="C5429" s="74"/>
      <c r="D5429" s="74"/>
      <c r="E5429" s="74"/>
      <c r="F5429" s="74"/>
      <c r="G5429" s="75"/>
      <c r="H5429" s="74"/>
      <c r="I5429" s="81"/>
      <c r="J5429" s="74"/>
      <c r="K5429" s="74"/>
      <c r="L5429" s="74"/>
      <c r="M5429" s="74"/>
      <c r="N5429" s="74"/>
    </row>
    <row r="5430" spans="2:14" x14ac:dyDescent="0.25">
      <c r="B5430" s="225"/>
      <c r="C5430" s="74"/>
      <c r="D5430" s="74"/>
      <c r="E5430" s="74"/>
      <c r="F5430" s="74"/>
      <c r="G5430" s="75"/>
      <c r="H5430" s="74"/>
      <c r="I5430" s="81"/>
      <c r="J5430" s="74"/>
      <c r="K5430" s="74"/>
      <c r="L5430" s="74"/>
      <c r="M5430" s="74"/>
      <c r="N5430" s="74"/>
    </row>
    <row r="5431" spans="2:14" x14ac:dyDescent="0.25">
      <c r="B5431" s="225"/>
      <c r="C5431" s="74"/>
      <c r="D5431" s="74"/>
      <c r="E5431" s="74"/>
      <c r="F5431" s="74"/>
      <c r="G5431" s="75"/>
      <c r="H5431" s="74"/>
      <c r="I5431" s="81"/>
      <c r="J5431" s="74"/>
      <c r="K5431" s="74"/>
      <c r="L5431" s="74"/>
      <c r="M5431" s="74"/>
      <c r="N5431" s="74"/>
    </row>
    <row r="5432" spans="2:14" x14ac:dyDescent="0.25">
      <c r="B5432" s="225"/>
      <c r="C5432" s="74"/>
      <c r="D5432" s="74"/>
      <c r="E5432" s="74"/>
      <c r="F5432" s="74"/>
      <c r="G5432" s="75"/>
      <c r="H5432" s="74"/>
      <c r="I5432" s="81"/>
      <c r="J5432" s="74"/>
      <c r="K5432" s="74"/>
      <c r="L5432" s="74"/>
      <c r="M5432" s="74"/>
      <c r="N5432" s="74"/>
    </row>
    <row r="5433" spans="2:14" x14ac:dyDescent="0.25">
      <c r="B5433" s="225"/>
      <c r="C5433" s="74"/>
      <c r="D5433" s="74"/>
      <c r="E5433" s="74"/>
      <c r="F5433" s="74"/>
      <c r="G5433" s="75"/>
      <c r="H5433" s="74"/>
      <c r="I5433" s="81"/>
      <c r="J5433" s="74"/>
      <c r="K5433" s="74"/>
      <c r="L5433" s="74"/>
      <c r="M5433" s="74"/>
      <c r="N5433" s="74"/>
    </row>
    <row r="5434" spans="2:14" x14ac:dyDescent="0.25">
      <c r="B5434" s="225"/>
      <c r="C5434" s="74"/>
      <c r="D5434" s="74"/>
      <c r="E5434" s="74"/>
      <c r="F5434" s="74"/>
      <c r="G5434" s="75"/>
      <c r="H5434" s="74"/>
      <c r="I5434" s="81"/>
      <c r="J5434" s="74"/>
      <c r="K5434" s="74"/>
      <c r="L5434" s="74"/>
      <c r="M5434" s="74"/>
      <c r="N5434" s="74"/>
    </row>
    <row r="5435" spans="2:14" x14ac:dyDescent="0.25">
      <c r="B5435" s="225"/>
      <c r="C5435" s="74"/>
      <c r="D5435" s="74"/>
      <c r="E5435" s="74"/>
      <c r="F5435" s="74"/>
      <c r="G5435" s="75"/>
      <c r="H5435" s="74"/>
      <c r="I5435" s="81"/>
      <c r="J5435" s="74"/>
      <c r="K5435" s="74"/>
      <c r="L5435" s="74"/>
      <c r="M5435" s="74"/>
      <c r="N5435" s="74"/>
    </row>
    <row r="5436" spans="2:14" x14ac:dyDescent="0.25">
      <c r="B5436" s="225"/>
      <c r="C5436" s="74"/>
      <c r="D5436" s="74"/>
      <c r="E5436" s="74"/>
      <c r="F5436" s="74"/>
      <c r="G5436" s="75"/>
      <c r="H5436" s="74"/>
      <c r="I5436" s="81"/>
      <c r="J5436" s="74"/>
      <c r="K5436" s="74"/>
      <c r="L5436" s="74"/>
      <c r="M5436" s="74"/>
      <c r="N5436" s="74"/>
    </row>
    <row r="5437" spans="2:14" x14ac:dyDescent="0.25">
      <c r="B5437" s="225"/>
      <c r="C5437" s="74"/>
      <c r="D5437" s="74"/>
      <c r="E5437" s="74"/>
      <c r="F5437" s="74"/>
      <c r="G5437" s="75"/>
      <c r="H5437" s="74"/>
      <c r="I5437" s="81"/>
      <c r="J5437" s="74"/>
      <c r="K5437" s="74"/>
      <c r="L5437" s="74"/>
      <c r="M5437" s="74"/>
      <c r="N5437" s="74"/>
    </row>
    <row r="5438" spans="2:14" x14ac:dyDescent="0.25">
      <c r="B5438" s="225"/>
      <c r="C5438" s="74"/>
      <c r="D5438" s="74"/>
      <c r="E5438" s="74"/>
      <c r="F5438" s="74"/>
      <c r="G5438" s="75"/>
      <c r="H5438" s="74"/>
      <c r="I5438" s="81"/>
      <c r="J5438" s="74"/>
      <c r="K5438" s="74"/>
      <c r="L5438" s="74"/>
      <c r="M5438" s="74"/>
      <c r="N5438" s="74"/>
    </row>
    <row r="5439" spans="2:14" x14ac:dyDescent="0.25">
      <c r="B5439" s="225"/>
      <c r="C5439" s="74"/>
      <c r="D5439" s="74"/>
      <c r="E5439" s="74"/>
      <c r="F5439" s="74"/>
      <c r="G5439" s="75"/>
      <c r="H5439" s="74"/>
      <c r="I5439" s="81"/>
      <c r="J5439" s="74"/>
      <c r="K5439" s="74"/>
      <c r="L5439" s="74"/>
      <c r="M5439" s="74"/>
      <c r="N5439" s="74"/>
    </row>
    <row r="5440" spans="2:14" x14ac:dyDescent="0.25">
      <c r="B5440" s="225"/>
      <c r="C5440" s="74"/>
      <c r="D5440" s="74"/>
      <c r="E5440" s="74"/>
      <c r="F5440" s="74"/>
      <c r="G5440" s="75"/>
      <c r="H5440" s="74"/>
      <c r="I5440" s="81"/>
      <c r="J5440" s="74"/>
      <c r="K5440" s="74"/>
      <c r="L5440" s="74"/>
      <c r="M5440" s="74"/>
      <c r="N5440" s="74"/>
    </row>
    <row r="5441" spans="2:14" x14ac:dyDescent="0.25">
      <c r="B5441" s="225"/>
      <c r="C5441" s="74"/>
      <c r="D5441" s="74"/>
      <c r="E5441" s="74"/>
      <c r="F5441" s="74"/>
      <c r="G5441" s="75"/>
      <c r="H5441" s="74"/>
      <c r="I5441" s="81"/>
      <c r="J5441" s="74"/>
      <c r="K5441" s="74"/>
      <c r="L5441" s="74"/>
      <c r="M5441" s="74"/>
      <c r="N5441" s="74"/>
    </row>
    <row r="5442" spans="2:14" x14ac:dyDescent="0.25">
      <c r="B5442" s="225"/>
      <c r="C5442" s="74"/>
      <c r="D5442" s="74"/>
      <c r="E5442" s="74"/>
      <c r="F5442" s="74"/>
      <c r="G5442" s="75"/>
      <c r="H5442" s="74"/>
      <c r="I5442" s="81"/>
      <c r="J5442" s="74"/>
      <c r="K5442" s="74"/>
      <c r="L5442" s="74"/>
      <c r="M5442" s="74"/>
      <c r="N5442" s="74"/>
    </row>
    <row r="5443" spans="2:14" x14ac:dyDescent="0.25">
      <c r="B5443" s="225"/>
      <c r="C5443" s="74"/>
      <c r="D5443" s="74"/>
      <c r="E5443" s="74"/>
      <c r="F5443" s="74"/>
      <c r="G5443" s="75"/>
      <c r="H5443" s="74"/>
      <c r="I5443" s="81"/>
      <c r="J5443" s="74"/>
      <c r="K5443" s="74"/>
      <c r="L5443" s="74"/>
      <c r="M5443" s="74"/>
      <c r="N5443" s="74"/>
    </row>
    <row r="5444" spans="2:14" x14ac:dyDescent="0.25">
      <c r="B5444" s="225"/>
      <c r="C5444" s="74"/>
      <c r="D5444" s="74"/>
      <c r="E5444" s="74"/>
      <c r="F5444" s="74"/>
      <c r="G5444" s="75"/>
      <c r="H5444" s="74"/>
      <c r="I5444" s="81"/>
      <c r="J5444" s="74"/>
      <c r="K5444" s="74"/>
      <c r="L5444" s="74"/>
      <c r="M5444" s="74"/>
      <c r="N5444" s="74"/>
    </row>
    <row r="5445" spans="2:14" x14ac:dyDescent="0.25">
      <c r="B5445" s="225"/>
      <c r="C5445" s="74"/>
      <c r="D5445" s="74"/>
      <c r="E5445" s="74"/>
      <c r="F5445" s="74"/>
      <c r="G5445" s="75"/>
      <c r="H5445" s="74"/>
      <c r="I5445" s="81"/>
      <c r="J5445" s="74"/>
      <c r="K5445" s="74"/>
      <c r="L5445" s="74"/>
      <c r="M5445" s="74"/>
      <c r="N5445" s="74"/>
    </row>
    <row r="5446" spans="2:14" x14ac:dyDescent="0.25">
      <c r="B5446" s="225"/>
      <c r="C5446" s="74"/>
      <c r="D5446" s="74"/>
      <c r="E5446" s="74"/>
      <c r="F5446" s="74"/>
      <c r="G5446" s="75"/>
      <c r="H5446" s="74"/>
      <c r="I5446" s="81"/>
      <c r="J5446" s="74"/>
      <c r="K5446" s="74"/>
      <c r="L5446" s="74"/>
      <c r="M5446" s="74"/>
      <c r="N5446" s="74"/>
    </row>
    <row r="5447" spans="2:14" x14ac:dyDescent="0.25">
      <c r="B5447" s="225"/>
      <c r="C5447" s="74"/>
      <c r="D5447" s="74"/>
      <c r="E5447" s="74"/>
      <c r="F5447" s="74"/>
      <c r="G5447" s="75"/>
      <c r="H5447" s="74"/>
      <c r="I5447" s="81"/>
      <c r="J5447" s="74"/>
      <c r="K5447" s="74"/>
      <c r="L5447" s="74"/>
      <c r="M5447" s="74"/>
      <c r="N5447" s="74"/>
    </row>
    <row r="5448" spans="2:14" x14ac:dyDescent="0.25">
      <c r="B5448" s="225"/>
      <c r="C5448" s="74"/>
      <c r="D5448" s="74"/>
      <c r="E5448" s="74"/>
      <c r="F5448" s="74"/>
      <c r="G5448" s="75"/>
      <c r="H5448" s="74"/>
      <c r="I5448" s="81"/>
      <c r="J5448" s="74"/>
      <c r="K5448" s="74"/>
      <c r="L5448" s="74"/>
      <c r="M5448" s="74"/>
      <c r="N5448" s="74"/>
    </row>
    <row r="5449" spans="2:14" x14ac:dyDescent="0.25">
      <c r="B5449" s="225"/>
      <c r="C5449" s="74"/>
      <c r="D5449" s="74"/>
      <c r="E5449" s="74"/>
      <c r="F5449" s="74"/>
      <c r="G5449" s="75"/>
      <c r="H5449" s="74"/>
      <c r="I5449" s="81"/>
      <c r="J5449" s="74"/>
      <c r="K5449" s="74"/>
      <c r="L5449" s="74"/>
      <c r="M5449" s="74"/>
      <c r="N5449" s="74"/>
    </row>
    <row r="5450" spans="2:14" x14ac:dyDescent="0.25">
      <c r="B5450" s="225"/>
      <c r="C5450" s="74"/>
      <c r="D5450" s="74"/>
      <c r="E5450" s="74"/>
      <c r="F5450" s="74"/>
      <c r="G5450" s="75"/>
      <c r="H5450" s="74"/>
      <c r="I5450" s="81"/>
      <c r="J5450" s="74"/>
      <c r="K5450" s="74"/>
      <c r="L5450" s="74"/>
      <c r="M5450" s="74"/>
      <c r="N5450" s="74"/>
    </row>
    <row r="5451" spans="2:14" x14ac:dyDescent="0.25">
      <c r="B5451" s="225"/>
      <c r="C5451" s="74"/>
      <c r="D5451" s="74"/>
      <c r="E5451" s="74"/>
      <c r="F5451" s="74"/>
      <c r="G5451" s="75"/>
      <c r="H5451" s="74"/>
      <c r="I5451" s="81"/>
      <c r="J5451" s="74"/>
      <c r="K5451" s="74"/>
      <c r="L5451" s="74"/>
      <c r="M5451" s="74"/>
      <c r="N5451" s="74"/>
    </row>
    <row r="5452" spans="2:14" x14ac:dyDescent="0.25">
      <c r="B5452" s="225"/>
      <c r="C5452" s="74"/>
      <c r="D5452" s="74"/>
      <c r="E5452" s="74"/>
      <c r="F5452" s="74"/>
      <c r="G5452" s="75"/>
      <c r="H5452" s="74"/>
      <c r="I5452" s="81"/>
      <c r="J5452" s="74"/>
      <c r="K5452" s="74"/>
      <c r="L5452" s="74"/>
      <c r="M5452" s="74"/>
      <c r="N5452" s="74"/>
    </row>
    <row r="5453" spans="2:14" x14ac:dyDescent="0.25">
      <c r="B5453" s="225"/>
      <c r="C5453" s="74"/>
      <c r="D5453" s="74"/>
      <c r="E5453" s="74"/>
      <c r="F5453" s="74"/>
      <c r="G5453" s="75"/>
      <c r="H5453" s="74"/>
      <c r="I5453" s="81"/>
      <c r="J5453" s="74"/>
      <c r="K5453" s="74"/>
      <c r="L5453" s="74"/>
      <c r="M5453" s="74"/>
      <c r="N5453" s="74"/>
    </row>
    <row r="5454" spans="2:14" x14ac:dyDescent="0.25">
      <c r="B5454" s="225"/>
      <c r="C5454" s="74"/>
      <c r="D5454" s="74"/>
      <c r="E5454" s="74"/>
      <c r="F5454" s="74"/>
      <c r="G5454" s="75"/>
      <c r="H5454" s="74"/>
      <c r="I5454" s="81"/>
      <c r="J5454" s="74"/>
      <c r="K5454" s="74"/>
      <c r="L5454" s="74"/>
      <c r="M5454" s="74"/>
      <c r="N5454" s="74"/>
    </row>
    <row r="5455" spans="2:14" x14ac:dyDescent="0.25">
      <c r="B5455" s="225"/>
      <c r="C5455" s="74"/>
      <c r="D5455" s="74"/>
      <c r="E5455" s="74"/>
      <c r="F5455" s="74"/>
      <c r="G5455" s="75"/>
      <c r="H5455" s="74"/>
      <c r="I5455" s="81"/>
      <c r="J5455" s="74"/>
      <c r="K5455" s="74"/>
      <c r="L5455" s="74"/>
      <c r="M5455" s="74"/>
      <c r="N5455" s="74"/>
    </row>
    <row r="5456" spans="2:14" x14ac:dyDescent="0.25">
      <c r="B5456" s="225"/>
      <c r="C5456" s="74"/>
      <c r="D5456" s="74"/>
      <c r="E5456" s="74"/>
      <c r="F5456" s="74"/>
      <c r="G5456" s="75"/>
      <c r="H5456" s="74"/>
      <c r="I5456" s="81"/>
      <c r="J5456" s="74"/>
      <c r="K5456" s="74"/>
      <c r="L5456" s="74"/>
      <c r="M5456" s="74"/>
      <c r="N5456" s="74"/>
    </row>
    <row r="5457" spans="2:14" x14ac:dyDescent="0.25">
      <c r="B5457" s="225"/>
      <c r="C5457" s="74"/>
      <c r="D5457" s="74"/>
      <c r="E5457" s="74"/>
      <c r="F5457" s="74"/>
      <c r="G5457" s="75"/>
      <c r="H5457" s="74"/>
      <c r="I5457" s="81"/>
      <c r="J5457" s="74"/>
      <c r="K5457" s="74"/>
      <c r="L5457" s="74"/>
      <c r="M5457" s="74"/>
      <c r="N5457" s="74"/>
    </row>
    <row r="5458" spans="2:14" x14ac:dyDescent="0.25">
      <c r="B5458" s="225"/>
      <c r="C5458" s="74"/>
      <c r="D5458" s="74"/>
      <c r="E5458" s="74"/>
      <c r="F5458" s="74"/>
      <c r="G5458" s="75"/>
      <c r="H5458" s="74"/>
      <c r="I5458" s="81"/>
      <c r="J5458" s="74"/>
      <c r="K5458" s="74"/>
      <c r="L5458" s="74"/>
      <c r="M5458" s="74"/>
      <c r="N5458" s="74"/>
    </row>
    <row r="5459" spans="2:14" x14ac:dyDescent="0.25">
      <c r="B5459" s="225"/>
      <c r="C5459" s="74"/>
      <c r="D5459" s="74"/>
      <c r="E5459" s="74"/>
      <c r="F5459" s="74"/>
      <c r="G5459" s="75"/>
      <c r="H5459" s="74"/>
      <c r="I5459" s="81"/>
      <c r="J5459" s="74"/>
      <c r="K5459" s="74"/>
      <c r="L5459" s="74"/>
      <c r="M5459" s="74"/>
      <c r="N5459" s="74"/>
    </row>
    <row r="5460" spans="2:14" x14ac:dyDescent="0.25">
      <c r="B5460" s="225"/>
      <c r="C5460" s="74"/>
      <c r="D5460" s="74"/>
      <c r="E5460" s="74"/>
      <c r="F5460" s="74"/>
      <c r="G5460" s="75"/>
      <c r="H5460" s="74"/>
      <c r="I5460" s="81"/>
      <c r="J5460" s="74"/>
      <c r="K5460" s="74"/>
      <c r="L5460" s="74"/>
      <c r="M5460" s="74"/>
      <c r="N5460" s="74"/>
    </row>
    <row r="5461" spans="2:14" x14ac:dyDescent="0.25">
      <c r="B5461" s="225"/>
      <c r="C5461" s="74"/>
      <c r="D5461" s="74"/>
      <c r="E5461" s="74"/>
      <c r="F5461" s="74"/>
      <c r="G5461" s="75"/>
      <c r="H5461" s="74"/>
      <c r="I5461" s="81"/>
      <c r="J5461" s="74"/>
      <c r="K5461" s="74"/>
      <c r="L5461" s="74"/>
      <c r="M5461" s="74"/>
      <c r="N5461" s="74"/>
    </row>
    <row r="5462" spans="2:14" x14ac:dyDescent="0.25">
      <c r="B5462" s="225"/>
      <c r="C5462" s="74"/>
      <c r="D5462" s="74"/>
      <c r="E5462" s="74"/>
      <c r="F5462" s="74"/>
      <c r="G5462" s="75"/>
      <c r="H5462" s="74"/>
      <c r="I5462" s="81"/>
      <c r="J5462" s="74"/>
      <c r="K5462" s="74"/>
      <c r="L5462" s="74"/>
      <c r="M5462" s="74"/>
      <c r="N5462" s="74"/>
    </row>
    <row r="5463" spans="2:14" x14ac:dyDescent="0.25">
      <c r="B5463" s="225"/>
      <c r="C5463" s="74"/>
      <c r="D5463" s="74"/>
      <c r="E5463" s="74"/>
      <c r="F5463" s="74"/>
      <c r="G5463" s="75"/>
      <c r="H5463" s="74"/>
      <c r="I5463" s="81"/>
      <c r="J5463" s="74"/>
      <c r="K5463" s="74"/>
      <c r="L5463" s="74"/>
      <c r="M5463" s="74"/>
      <c r="N5463" s="74"/>
    </row>
    <row r="5464" spans="2:14" x14ac:dyDescent="0.25">
      <c r="B5464" s="225"/>
      <c r="C5464" s="74"/>
      <c r="D5464" s="74"/>
      <c r="E5464" s="74"/>
      <c r="F5464" s="74"/>
      <c r="G5464" s="75"/>
      <c r="H5464" s="74"/>
      <c r="I5464" s="81"/>
      <c r="J5464" s="74"/>
      <c r="K5464" s="74"/>
      <c r="L5464" s="74"/>
      <c r="M5464" s="74"/>
      <c r="N5464" s="74"/>
    </row>
    <row r="5465" spans="2:14" x14ac:dyDescent="0.25">
      <c r="B5465" s="225"/>
      <c r="C5465" s="74"/>
      <c r="D5465" s="74"/>
      <c r="E5465" s="74"/>
      <c r="F5465" s="74"/>
      <c r="G5465" s="75"/>
      <c r="H5465" s="74"/>
      <c r="I5465" s="81"/>
      <c r="J5465" s="74"/>
      <c r="K5465" s="74"/>
      <c r="L5465" s="74"/>
      <c r="M5465" s="74"/>
      <c r="N5465" s="74"/>
    </row>
    <row r="5466" spans="2:14" x14ac:dyDescent="0.25">
      <c r="B5466" s="225"/>
      <c r="C5466" s="74"/>
      <c r="D5466" s="74"/>
      <c r="E5466" s="74"/>
      <c r="F5466" s="74"/>
      <c r="G5466" s="75"/>
      <c r="H5466" s="74"/>
      <c r="I5466" s="81"/>
      <c r="J5466" s="74"/>
      <c r="K5466" s="74"/>
      <c r="L5466" s="74"/>
      <c r="M5466" s="74"/>
      <c r="N5466" s="74"/>
    </row>
    <row r="5467" spans="2:14" x14ac:dyDescent="0.25">
      <c r="B5467" s="225"/>
      <c r="C5467" s="74"/>
      <c r="D5467" s="74"/>
      <c r="E5467" s="74"/>
      <c r="F5467" s="74"/>
      <c r="G5467" s="75"/>
      <c r="H5467" s="74"/>
      <c r="I5467" s="81"/>
      <c r="J5467" s="74"/>
      <c r="K5467" s="74"/>
      <c r="L5467" s="74"/>
      <c r="M5467" s="74"/>
      <c r="N5467" s="74"/>
    </row>
    <row r="5468" spans="2:14" x14ac:dyDescent="0.25">
      <c r="B5468" s="225"/>
      <c r="C5468" s="74"/>
      <c r="D5468" s="74"/>
      <c r="E5468" s="74"/>
      <c r="F5468" s="74"/>
      <c r="G5468" s="75"/>
      <c r="H5468" s="74"/>
      <c r="I5468" s="81"/>
      <c r="J5468" s="74"/>
      <c r="K5468" s="74"/>
      <c r="L5468" s="74"/>
      <c r="M5468" s="74"/>
      <c r="N5468" s="74"/>
    </row>
    <row r="5469" spans="2:14" x14ac:dyDescent="0.25">
      <c r="B5469" s="225"/>
      <c r="C5469" s="74"/>
      <c r="D5469" s="74"/>
      <c r="E5469" s="74"/>
      <c r="F5469" s="74"/>
      <c r="G5469" s="75"/>
      <c r="H5469" s="74"/>
      <c r="I5469" s="81"/>
      <c r="J5469" s="74"/>
      <c r="K5469" s="74"/>
      <c r="L5469" s="74"/>
      <c r="M5469" s="74"/>
      <c r="N5469" s="74"/>
    </row>
    <row r="5470" spans="2:14" x14ac:dyDescent="0.25">
      <c r="B5470" s="225"/>
      <c r="C5470" s="74"/>
      <c r="D5470" s="74"/>
      <c r="E5470" s="74"/>
      <c r="F5470" s="74"/>
      <c r="G5470" s="75"/>
      <c r="H5470" s="74"/>
      <c r="I5470" s="81"/>
      <c r="J5470" s="74"/>
      <c r="K5470" s="74"/>
      <c r="L5470" s="74"/>
      <c r="M5470" s="74"/>
      <c r="N5470" s="74"/>
    </row>
    <row r="5471" spans="2:14" x14ac:dyDescent="0.25">
      <c r="B5471" s="225"/>
      <c r="C5471" s="74"/>
      <c r="D5471" s="74"/>
      <c r="E5471" s="74"/>
      <c r="F5471" s="74"/>
      <c r="G5471" s="75"/>
      <c r="H5471" s="74"/>
      <c r="I5471" s="81"/>
      <c r="J5471" s="74"/>
      <c r="K5471" s="74"/>
      <c r="L5471" s="74"/>
      <c r="M5471" s="74"/>
      <c r="N5471" s="74"/>
    </row>
    <row r="5472" spans="2:14" x14ac:dyDescent="0.25">
      <c r="B5472" s="225"/>
      <c r="C5472" s="74"/>
      <c r="D5472" s="74"/>
      <c r="E5472" s="74"/>
      <c r="F5472" s="74"/>
      <c r="G5472" s="75"/>
      <c r="H5472" s="74"/>
      <c r="I5472" s="81"/>
      <c r="J5472" s="74"/>
      <c r="K5472" s="74"/>
      <c r="L5472" s="74"/>
      <c r="M5472" s="74"/>
      <c r="N5472" s="74"/>
    </row>
    <row r="5473" spans="2:14" x14ac:dyDescent="0.25">
      <c r="B5473" s="225"/>
      <c r="C5473" s="74"/>
      <c r="D5473" s="74"/>
      <c r="E5473" s="74"/>
      <c r="F5473" s="74"/>
      <c r="G5473" s="75"/>
      <c r="H5473" s="74"/>
      <c r="I5473" s="81"/>
      <c r="J5473" s="74"/>
      <c r="K5473" s="74"/>
      <c r="L5473" s="74"/>
      <c r="M5473" s="74"/>
      <c r="N5473" s="74"/>
    </row>
    <row r="5474" spans="2:14" x14ac:dyDescent="0.25">
      <c r="B5474" s="225"/>
      <c r="C5474" s="74"/>
      <c r="D5474" s="74"/>
      <c r="E5474" s="74"/>
      <c r="F5474" s="74"/>
      <c r="G5474" s="75"/>
      <c r="H5474" s="74"/>
      <c r="I5474" s="81"/>
      <c r="J5474" s="74"/>
      <c r="K5474" s="74"/>
      <c r="L5474" s="74"/>
      <c r="M5474" s="74"/>
      <c r="N5474" s="74"/>
    </row>
    <row r="5475" spans="2:14" x14ac:dyDescent="0.25">
      <c r="B5475" s="225"/>
      <c r="C5475" s="74"/>
      <c r="D5475" s="74"/>
      <c r="E5475" s="74"/>
      <c r="F5475" s="74"/>
      <c r="G5475" s="75"/>
      <c r="H5475" s="74"/>
      <c r="I5475" s="81"/>
      <c r="J5475" s="74"/>
      <c r="K5475" s="74"/>
      <c r="L5475" s="74"/>
      <c r="M5475" s="74"/>
      <c r="N5475" s="74"/>
    </row>
    <row r="5476" spans="2:14" x14ac:dyDescent="0.25">
      <c r="B5476" s="225"/>
      <c r="C5476" s="74"/>
      <c r="D5476" s="74"/>
      <c r="E5476" s="74"/>
      <c r="F5476" s="74"/>
      <c r="G5476" s="75"/>
      <c r="H5476" s="74"/>
      <c r="I5476" s="81"/>
      <c r="J5476" s="74"/>
      <c r="K5476" s="74"/>
      <c r="L5476" s="74"/>
      <c r="M5476" s="74"/>
      <c r="N5476" s="74"/>
    </row>
    <row r="5477" spans="2:14" x14ac:dyDescent="0.25">
      <c r="B5477" s="225"/>
      <c r="C5477" s="74"/>
      <c r="D5477" s="74"/>
      <c r="E5477" s="74"/>
      <c r="F5477" s="74"/>
      <c r="G5477" s="75"/>
      <c r="H5477" s="74"/>
      <c r="I5477" s="81"/>
      <c r="J5477" s="74"/>
      <c r="K5477" s="74"/>
      <c r="L5477" s="74"/>
      <c r="M5477" s="74"/>
      <c r="N5477" s="74"/>
    </row>
    <row r="5478" spans="2:14" x14ac:dyDescent="0.25">
      <c r="B5478" s="225"/>
      <c r="C5478" s="74"/>
      <c r="D5478" s="74"/>
      <c r="E5478" s="74"/>
      <c r="F5478" s="74"/>
      <c r="G5478" s="75"/>
      <c r="H5478" s="74"/>
      <c r="I5478" s="81"/>
      <c r="J5478" s="74"/>
      <c r="K5478" s="74"/>
      <c r="L5478" s="74"/>
      <c r="M5478" s="74"/>
      <c r="N5478" s="74"/>
    </row>
    <row r="5479" spans="2:14" x14ac:dyDescent="0.25">
      <c r="B5479" s="225"/>
      <c r="C5479" s="74"/>
      <c r="D5479" s="74"/>
      <c r="E5479" s="74"/>
      <c r="F5479" s="74"/>
      <c r="G5479" s="75"/>
      <c r="H5479" s="74"/>
      <c r="I5479" s="81"/>
      <c r="J5479" s="74"/>
      <c r="K5479" s="74"/>
      <c r="L5479" s="74"/>
      <c r="M5479" s="74"/>
      <c r="N5479" s="74"/>
    </row>
    <row r="5480" spans="2:14" x14ac:dyDescent="0.25">
      <c r="B5480" s="225"/>
      <c r="C5480" s="74"/>
      <c r="D5480" s="74"/>
      <c r="E5480" s="74"/>
      <c r="F5480" s="74"/>
      <c r="G5480" s="75"/>
      <c r="H5480" s="74"/>
      <c r="I5480" s="81"/>
      <c r="J5480" s="74"/>
      <c r="K5480" s="74"/>
      <c r="L5480" s="74"/>
      <c r="M5480" s="74"/>
      <c r="N5480" s="74"/>
    </row>
    <row r="5481" spans="2:14" x14ac:dyDescent="0.25">
      <c r="B5481" s="225"/>
      <c r="C5481" s="74"/>
      <c r="D5481" s="74"/>
      <c r="E5481" s="74"/>
      <c r="F5481" s="74"/>
      <c r="G5481" s="75"/>
      <c r="H5481" s="74"/>
      <c r="I5481" s="81"/>
      <c r="J5481" s="74"/>
      <c r="K5481" s="74"/>
      <c r="L5481" s="74"/>
      <c r="M5481" s="74"/>
      <c r="N5481" s="74"/>
    </row>
    <row r="5482" spans="2:14" x14ac:dyDescent="0.25">
      <c r="B5482" s="225"/>
      <c r="C5482" s="74"/>
      <c r="D5482" s="74"/>
      <c r="E5482" s="74"/>
      <c r="F5482" s="74"/>
      <c r="G5482" s="75"/>
      <c r="H5482" s="74"/>
      <c r="I5482" s="81"/>
      <c r="J5482" s="74"/>
      <c r="K5482" s="74"/>
      <c r="L5482" s="74"/>
      <c r="M5482" s="74"/>
      <c r="N5482" s="74"/>
    </row>
    <row r="5483" spans="2:14" x14ac:dyDescent="0.25">
      <c r="B5483" s="225"/>
      <c r="C5483" s="74"/>
      <c r="D5483" s="74"/>
      <c r="E5483" s="74"/>
      <c r="F5483" s="74"/>
      <c r="G5483" s="75"/>
      <c r="H5483" s="74"/>
      <c r="I5483" s="81"/>
      <c r="J5483" s="74"/>
      <c r="K5483" s="74"/>
      <c r="L5483" s="74"/>
      <c r="M5483" s="74"/>
      <c r="N5483" s="74"/>
    </row>
    <row r="5484" spans="2:14" x14ac:dyDescent="0.25">
      <c r="B5484" s="225"/>
      <c r="C5484" s="74"/>
      <c r="D5484" s="74"/>
      <c r="E5484" s="74"/>
      <c r="F5484" s="74"/>
      <c r="G5484" s="75"/>
      <c r="H5484" s="74"/>
      <c r="I5484" s="81"/>
      <c r="J5484" s="74"/>
      <c r="K5484" s="74"/>
      <c r="L5484" s="74"/>
      <c r="M5484" s="74"/>
      <c r="N5484" s="74"/>
    </row>
    <row r="5485" spans="2:14" x14ac:dyDescent="0.25">
      <c r="B5485" s="225"/>
      <c r="C5485" s="74"/>
      <c r="D5485" s="74"/>
      <c r="E5485" s="74"/>
      <c r="F5485" s="74"/>
      <c r="G5485" s="75"/>
      <c r="H5485" s="74"/>
      <c r="I5485" s="81"/>
      <c r="J5485" s="74"/>
      <c r="K5485" s="74"/>
      <c r="L5485" s="74"/>
      <c r="M5485" s="74"/>
      <c r="N5485" s="74"/>
    </row>
    <row r="5486" spans="2:14" x14ac:dyDescent="0.25">
      <c r="B5486" s="225"/>
      <c r="C5486" s="74"/>
      <c r="D5486" s="74"/>
      <c r="E5486" s="74"/>
      <c r="F5486" s="74"/>
      <c r="G5486" s="75"/>
      <c r="H5486" s="74"/>
      <c r="I5486" s="81"/>
      <c r="J5486" s="74"/>
      <c r="K5486" s="74"/>
      <c r="L5486" s="74"/>
      <c r="M5486" s="74"/>
      <c r="N5486" s="74"/>
    </row>
    <row r="5487" spans="2:14" x14ac:dyDescent="0.25">
      <c r="B5487" s="225"/>
      <c r="C5487" s="74"/>
      <c r="D5487" s="74"/>
      <c r="E5487" s="74"/>
      <c r="F5487" s="74"/>
      <c r="G5487" s="75"/>
      <c r="H5487" s="74"/>
      <c r="I5487" s="81"/>
      <c r="J5487" s="74"/>
      <c r="K5487" s="74"/>
      <c r="L5487" s="74"/>
      <c r="M5487" s="74"/>
      <c r="N5487" s="74"/>
    </row>
    <row r="5488" spans="2:14" x14ac:dyDescent="0.25">
      <c r="B5488" s="225"/>
      <c r="C5488" s="74"/>
      <c r="D5488" s="74"/>
      <c r="E5488" s="74"/>
      <c r="F5488" s="74"/>
      <c r="G5488" s="75"/>
      <c r="H5488" s="74"/>
      <c r="I5488" s="81"/>
      <c r="J5488" s="74"/>
      <c r="K5488" s="74"/>
      <c r="L5488" s="74"/>
      <c r="M5488" s="74"/>
      <c r="N5488" s="74"/>
    </row>
    <row r="5489" spans="2:14" x14ac:dyDescent="0.25">
      <c r="B5489" s="225"/>
      <c r="C5489" s="74"/>
      <c r="D5489" s="74"/>
      <c r="E5489" s="74"/>
      <c r="F5489" s="74"/>
      <c r="G5489" s="75"/>
      <c r="H5489" s="74"/>
      <c r="I5489" s="81"/>
      <c r="J5489" s="74"/>
      <c r="K5489" s="74"/>
      <c r="L5489" s="74"/>
      <c r="M5489" s="74"/>
      <c r="N5489" s="74"/>
    </row>
    <row r="5490" spans="2:14" x14ac:dyDescent="0.25">
      <c r="B5490" s="225"/>
      <c r="C5490" s="74"/>
      <c r="D5490" s="74"/>
      <c r="E5490" s="74"/>
      <c r="F5490" s="74"/>
      <c r="G5490" s="75"/>
      <c r="H5490" s="74"/>
      <c r="I5490" s="81"/>
      <c r="J5490" s="74"/>
      <c r="K5490" s="74"/>
      <c r="L5490" s="74"/>
      <c r="M5490" s="74"/>
      <c r="N5490" s="74"/>
    </row>
    <row r="5491" spans="2:14" x14ac:dyDescent="0.25">
      <c r="B5491" s="225"/>
      <c r="C5491" s="74"/>
      <c r="D5491" s="74"/>
      <c r="E5491" s="74"/>
      <c r="F5491" s="74"/>
      <c r="G5491" s="75"/>
      <c r="H5491" s="74"/>
      <c r="I5491" s="81"/>
      <c r="J5491" s="74"/>
      <c r="K5491" s="74"/>
      <c r="L5491" s="74"/>
      <c r="M5491" s="74"/>
      <c r="N5491" s="74"/>
    </row>
    <row r="5492" spans="2:14" x14ac:dyDescent="0.25">
      <c r="B5492" s="225"/>
      <c r="C5492" s="74"/>
      <c r="D5492" s="74"/>
      <c r="E5492" s="74"/>
      <c r="F5492" s="74"/>
      <c r="G5492" s="75"/>
      <c r="H5492" s="74"/>
      <c r="I5492" s="81"/>
      <c r="J5492" s="74"/>
      <c r="K5492" s="74"/>
      <c r="L5492" s="74"/>
      <c r="M5492" s="74"/>
      <c r="N5492" s="74"/>
    </row>
    <row r="5493" spans="2:14" x14ac:dyDescent="0.25">
      <c r="B5493" s="225"/>
      <c r="C5493" s="74"/>
      <c r="D5493" s="74"/>
      <c r="E5493" s="74"/>
      <c r="F5493" s="74"/>
      <c r="G5493" s="75"/>
      <c r="H5493" s="74"/>
      <c r="I5493" s="81"/>
      <c r="J5493" s="74"/>
      <c r="K5493" s="74"/>
      <c r="L5493" s="74"/>
      <c r="M5493" s="74"/>
      <c r="N5493" s="74"/>
    </row>
    <row r="5494" spans="2:14" x14ac:dyDescent="0.25">
      <c r="B5494" s="225"/>
      <c r="C5494" s="74"/>
      <c r="D5494" s="74"/>
      <c r="E5494" s="74"/>
      <c r="F5494" s="74"/>
      <c r="G5494" s="75"/>
      <c r="H5494" s="74"/>
      <c r="I5494" s="81"/>
      <c r="J5494" s="74"/>
      <c r="K5494" s="74"/>
      <c r="L5494" s="74"/>
      <c r="M5494" s="74"/>
      <c r="N5494" s="74"/>
    </row>
    <row r="5495" spans="2:14" x14ac:dyDescent="0.25">
      <c r="B5495" s="225"/>
      <c r="C5495" s="74"/>
      <c r="D5495" s="74"/>
      <c r="E5495" s="74"/>
      <c r="F5495" s="74"/>
      <c r="G5495" s="75"/>
      <c r="H5495" s="74"/>
      <c r="I5495" s="81"/>
      <c r="J5495" s="74"/>
      <c r="K5495" s="74"/>
      <c r="L5495" s="74"/>
      <c r="M5495" s="74"/>
      <c r="N5495" s="74"/>
    </row>
    <row r="5496" spans="2:14" x14ac:dyDescent="0.25">
      <c r="B5496" s="225"/>
      <c r="C5496" s="74"/>
      <c r="D5496" s="74"/>
      <c r="E5496" s="74"/>
      <c r="F5496" s="74"/>
      <c r="G5496" s="75"/>
      <c r="H5496" s="74"/>
      <c r="I5496" s="81"/>
      <c r="J5496" s="74"/>
      <c r="K5496" s="74"/>
      <c r="L5496" s="74"/>
      <c r="M5496" s="74"/>
      <c r="N5496" s="74"/>
    </row>
    <row r="5497" spans="2:14" x14ac:dyDescent="0.25">
      <c r="B5497" s="225"/>
      <c r="C5497" s="74"/>
      <c r="D5497" s="74"/>
      <c r="E5497" s="74"/>
      <c r="F5497" s="74"/>
      <c r="G5497" s="75"/>
      <c r="H5497" s="74"/>
      <c r="I5497" s="81"/>
      <c r="J5497" s="74"/>
      <c r="K5497" s="74"/>
      <c r="L5497" s="74"/>
      <c r="M5497" s="74"/>
      <c r="N5497" s="74"/>
    </row>
    <row r="5498" spans="2:14" x14ac:dyDescent="0.25">
      <c r="B5498" s="225"/>
      <c r="C5498" s="74"/>
      <c r="D5498" s="74"/>
      <c r="E5498" s="74"/>
      <c r="F5498" s="74"/>
      <c r="G5498" s="75"/>
      <c r="H5498" s="74"/>
      <c r="I5498" s="81"/>
      <c r="J5498" s="74"/>
      <c r="K5498" s="74"/>
      <c r="L5498" s="74"/>
      <c r="M5498" s="74"/>
      <c r="N5498" s="74"/>
    </row>
    <row r="5499" spans="2:14" x14ac:dyDescent="0.25">
      <c r="B5499" s="225"/>
      <c r="C5499" s="74"/>
      <c r="D5499" s="74"/>
      <c r="E5499" s="74"/>
      <c r="F5499" s="74"/>
      <c r="G5499" s="75"/>
      <c r="H5499" s="74"/>
      <c r="I5499" s="81"/>
      <c r="J5499" s="74"/>
      <c r="K5499" s="74"/>
      <c r="L5499" s="74"/>
      <c r="M5499" s="74"/>
      <c r="N5499" s="74"/>
    </row>
    <row r="5500" spans="2:14" x14ac:dyDescent="0.25">
      <c r="B5500" s="225"/>
      <c r="C5500" s="74"/>
      <c r="D5500" s="74"/>
      <c r="E5500" s="74"/>
      <c r="F5500" s="74"/>
      <c r="G5500" s="75"/>
      <c r="H5500" s="74"/>
      <c r="I5500" s="81"/>
      <c r="J5500" s="74"/>
      <c r="K5500" s="74"/>
      <c r="L5500" s="74"/>
      <c r="M5500" s="74"/>
      <c r="N5500" s="74"/>
    </row>
    <row r="5501" spans="2:14" x14ac:dyDescent="0.25">
      <c r="B5501" s="225"/>
      <c r="C5501" s="74"/>
      <c r="D5501" s="74"/>
      <c r="E5501" s="74"/>
      <c r="F5501" s="74"/>
      <c r="G5501" s="75"/>
      <c r="H5501" s="74"/>
      <c r="I5501" s="81"/>
      <c r="J5501" s="74"/>
      <c r="K5501" s="74"/>
      <c r="L5501" s="74"/>
      <c r="M5501" s="74"/>
      <c r="N5501" s="74"/>
    </row>
    <row r="5502" spans="2:14" x14ac:dyDescent="0.25">
      <c r="B5502" s="225"/>
      <c r="C5502" s="74"/>
      <c r="D5502" s="74"/>
      <c r="E5502" s="74"/>
      <c r="F5502" s="74"/>
      <c r="G5502" s="75"/>
      <c r="H5502" s="74"/>
      <c r="I5502" s="81"/>
      <c r="J5502" s="74"/>
      <c r="K5502" s="74"/>
      <c r="L5502" s="74"/>
      <c r="M5502" s="74"/>
      <c r="N5502" s="74"/>
    </row>
    <row r="5503" spans="2:14" x14ac:dyDescent="0.25">
      <c r="B5503" s="225"/>
      <c r="C5503" s="74"/>
      <c r="D5503" s="74"/>
      <c r="E5503" s="74"/>
      <c r="F5503" s="74"/>
      <c r="G5503" s="75"/>
      <c r="H5503" s="74"/>
      <c r="I5503" s="81"/>
      <c r="J5503" s="74"/>
      <c r="K5503" s="74"/>
      <c r="L5503" s="74"/>
      <c r="M5503" s="74"/>
      <c r="N5503" s="74"/>
    </row>
    <row r="5504" spans="2:14" x14ac:dyDescent="0.25">
      <c r="B5504" s="225"/>
      <c r="C5504" s="74"/>
      <c r="D5504" s="74"/>
      <c r="E5504" s="74"/>
      <c r="F5504" s="74"/>
      <c r="G5504" s="75"/>
      <c r="H5504" s="74"/>
      <c r="I5504" s="81"/>
      <c r="J5504" s="74"/>
      <c r="K5504" s="74"/>
      <c r="L5504" s="74"/>
      <c r="M5504" s="74"/>
      <c r="N5504" s="74"/>
    </row>
    <row r="5505" spans="2:14" x14ac:dyDescent="0.25">
      <c r="B5505" s="225"/>
      <c r="C5505" s="74"/>
      <c r="D5505" s="74"/>
      <c r="E5505" s="74"/>
      <c r="F5505" s="74"/>
      <c r="G5505" s="75"/>
      <c r="H5505" s="74"/>
      <c r="I5505" s="81"/>
      <c r="J5505" s="74"/>
      <c r="K5505" s="74"/>
      <c r="L5505" s="74"/>
      <c r="M5505" s="74"/>
      <c r="N5505" s="74"/>
    </row>
    <row r="5506" spans="2:14" x14ac:dyDescent="0.25">
      <c r="B5506" s="225"/>
      <c r="C5506" s="74"/>
      <c r="D5506" s="74"/>
      <c r="E5506" s="74"/>
      <c r="F5506" s="74"/>
      <c r="G5506" s="75"/>
      <c r="H5506" s="74"/>
      <c r="I5506" s="81"/>
      <c r="J5506" s="74"/>
      <c r="K5506" s="74"/>
      <c r="L5506" s="74"/>
      <c r="M5506" s="74"/>
      <c r="N5506" s="74"/>
    </row>
    <row r="5507" spans="2:14" x14ac:dyDescent="0.25">
      <c r="B5507" s="225"/>
      <c r="C5507" s="74"/>
      <c r="D5507" s="74"/>
      <c r="E5507" s="74"/>
      <c r="F5507" s="74"/>
      <c r="G5507" s="75"/>
      <c r="H5507" s="74"/>
      <c r="I5507" s="81"/>
      <c r="J5507" s="74"/>
      <c r="K5507" s="74"/>
      <c r="L5507" s="74"/>
      <c r="M5507" s="74"/>
      <c r="N5507" s="74"/>
    </row>
    <row r="5508" spans="2:14" x14ac:dyDescent="0.25">
      <c r="B5508" s="225"/>
      <c r="C5508" s="74"/>
      <c r="D5508" s="74"/>
      <c r="E5508" s="74"/>
      <c r="F5508" s="74"/>
      <c r="G5508" s="75"/>
      <c r="H5508" s="74"/>
      <c r="I5508" s="81"/>
      <c r="J5508" s="74"/>
      <c r="K5508" s="74"/>
      <c r="L5508" s="74"/>
      <c r="M5508" s="74"/>
      <c r="N5508" s="74"/>
    </row>
    <row r="5509" spans="2:14" x14ac:dyDescent="0.25">
      <c r="B5509" s="225"/>
      <c r="C5509" s="74"/>
      <c r="D5509" s="74"/>
      <c r="E5509" s="74"/>
      <c r="F5509" s="74"/>
      <c r="G5509" s="75"/>
      <c r="H5509" s="74"/>
      <c r="I5509" s="81"/>
      <c r="J5509" s="74"/>
      <c r="K5509" s="74"/>
      <c r="L5509" s="74"/>
      <c r="M5509" s="74"/>
      <c r="N5509" s="74"/>
    </row>
    <row r="5510" spans="2:14" x14ac:dyDescent="0.25">
      <c r="B5510" s="225"/>
      <c r="C5510" s="74"/>
      <c r="D5510" s="74"/>
      <c r="E5510" s="74"/>
      <c r="F5510" s="74"/>
      <c r="G5510" s="75"/>
      <c r="H5510" s="74"/>
      <c r="I5510" s="81"/>
      <c r="J5510" s="74"/>
      <c r="K5510" s="74"/>
      <c r="L5510" s="74"/>
      <c r="M5510" s="74"/>
      <c r="N5510" s="74"/>
    </row>
    <row r="5511" spans="2:14" x14ac:dyDescent="0.25">
      <c r="B5511" s="225"/>
      <c r="C5511" s="74"/>
      <c r="D5511" s="74"/>
      <c r="E5511" s="74"/>
      <c r="F5511" s="74"/>
      <c r="G5511" s="75"/>
      <c r="H5511" s="74"/>
      <c r="I5511" s="81"/>
      <c r="J5511" s="74"/>
      <c r="K5511" s="74"/>
      <c r="L5511" s="74"/>
      <c r="M5511" s="74"/>
      <c r="N5511" s="74"/>
    </row>
    <row r="5512" spans="2:14" x14ac:dyDescent="0.25">
      <c r="B5512" s="225"/>
      <c r="C5512" s="74"/>
      <c r="D5512" s="74"/>
      <c r="E5512" s="74"/>
      <c r="F5512" s="74"/>
      <c r="G5512" s="75"/>
      <c r="H5512" s="74"/>
      <c r="I5512" s="81"/>
      <c r="J5512" s="74"/>
      <c r="K5512" s="74"/>
      <c r="L5512" s="74"/>
      <c r="M5512" s="74"/>
      <c r="N5512" s="74"/>
    </row>
    <row r="5513" spans="2:14" x14ac:dyDescent="0.25">
      <c r="B5513" s="225"/>
      <c r="C5513" s="74"/>
      <c r="D5513" s="74"/>
      <c r="E5513" s="74"/>
      <c r="F5513" s="74"/>
      <c r="G5513" s="75"/>
      <c r="H5513" s="74"/>
      <c r="I5513" s="81"/>
      <c r="J5513" s="74"/>
      <c r="K5513" s="74"/>
      <c r="L5513" s="74"/>
      <c r="M5513" s="74"/>
      <c r="N5513" s="74"/>
    </row>
    <row r="5514" spans="2:14" x14ac:dyDescent="0.25">
      <c r="B5514" s="225"/>
      <c r="C5514" s="74"/>
      <c r="D5514" s="74"/>
      <c r="E5514" s="74"/>
      <c r="F5514" s="74"/>
      <c r="G5514" s="75"/>
      <c r="H5514" s="74"/>
      <c r="I5514" s="81"/>
      <c r="J5514" s="74"/>
      <c r="K5514" s="74"/>
      <c r="L5514" s="74"/>
      <c r="M5514" s="74"/>
      <c r="N5514" s="74"/>
    </row>
    <row r="5515" spans="2:14" x14ac:dyDescent="0.25">
      <c r="B5515" s="225"/>
      <c r="C5515" s="74"/>
      <c r="D5515" s="74"/>
      <c r="E5515" s="74"/>
      <c r="F5515" s="74"/>
      <c r="G5515" s="75"/>
      <c r="H5515" s="74"/>
      <c r="I5515" s="81"/>
      <c r="J5515" s="74"/>
      <c r="K5515" s="74"/>
      <c r="L5515" s="74"/>
      <c r="M5515" s="74"/>
      <c r="N5515" s="74"/>
    </row>
    <row r="5516" spans="2:14" x14ac:dyDescent="0.25">
      <c r="B5516" s="225"/>
      <c r="C5516" s="74"/>
      <c r="D5516" s="74"/>
      <c r="E5516" s="74"/>
      <c r="F5516" s="74"/>
      <c r="G5516" s="75"/>
      <c r="H5516" s="74"/>
      <c r="I5516" s="81"/>
      <c r="J5516" s="74"/>
      <c r="K5516" s="74"/>
      <c r="L5516" s="74"/>
      <c r="M5516" s="74"/>
      <c r="N5516" s="74"/>
    </row>
    <row r="5517" spans="2:14" x14ac:dyDescent="0.25">
      <c r="B5517" s="225"/>
      <c r="C5517" s="74"/>
      <c r="D5517" s="74"/>
      <c r="E5517" s="74"/>
      <c r="F5517" s="74"/>
      <c r="G5517" s="75"/>
      <c r="H5517" s="74"/>
      <c r="I5517" s="81"/>
      <c r="J5517" s="74"/>
      <c r="K5517" s="74"/>
      <c r="L5517" s="74"/>
      <c r="M5517" s="74"/>
      <c r="N5517" s="74"/>
    </row>
    <row r="5518" spans="2:14" x14ac:dyDescent="0.25">
      <c r="B5518" s="225"/>
      <c r="C5518" s="74"/>
      <c r="D5518" s="74"/>
      <c r="E5518" s="74"/>
      <c r="F5518" s="74"/>
      <c r="G5518" s="75"/>
      <c r="H5518" s="74"/>
      <c r="I5518" s="81"/>
      <c r="J5518" s="74"/>
      <c r="K5518" s="74"/>
      <c r="L5518" s="74"/>
      <c r="M5518" s="74"/>
      <c r="N5518" s="74"/>
    </row>
    <row r="5519" spans="2:14" x14ac:dyDescent="0.25">
      <c r="B5519" s="225"/>
      <c r="C5519" s="74"/>
      <c r="D5519" s="74"/>
      <c r="E5519" s="74"/>
      <c r="F5519" s="74"/>
      <c r="G5519" s="75"/>
      <c r="H5519" s="74"/>
      <c r="I5519" s="81"/>
      <c r="J5519" s="74"/>
      <c r="K5519" s="74"/>
      <c r="L5519" s="74"/>
      <c r="M5519" s="74"/>
      <c r="N5519" s="74"/>
    </row>
    <row r="5520" spans="2:14" x14ac:dyDescent="0.25">
      <c r="B5520" s="225"/>
      <c r="C5520" s="74"/>
      <c r="D5520" s="74"/>
      <c r="E5520" s="74"/>
      <c r="F5520" s="74"/>
      <c r="G5520" s="75"/>
      <c r="H5520" s="74"/>
      <c r="I5520" s="81"/>
      <c r="J5520" s="74"/>
      <c r="K5520" s="74"/>
      <c r="L5520" s="74"/>
      <c r="M5520" s="74"/>
      <c r="N5520" s="74"/>
    </row>
    <row r="5521" spans="2:14" x14ac:dyDescent="0.25">
      <c r="B5521" s="225"/>
      <c r="C5521" s="74"/>
      <c r="D5521" s="74"/>
      <c r="E5521" s="74"/>
      <c r="F5521" s="74"/>
      <c r="G5521" s="75"/>
      <c r="H5521" s="74"/>
      <c r="I5521" s="81"/>
      <c r="J5521" s="74"/>
      <c r="K5521" s="74"/>
      <c r="L5521" s="74"/>
      <c r="M5521" s="74"/>
      <c r="N5521" s="74"/>
    </row>
    <row r="5522" spans="2:14" x14ac:dyDescent="0.25">
      <c r="B5522" s="225"/>
      <c r="C5522" s="74"/>
      <c r="D5522" s="74"/>
      <c r="E5522" s="74"/>
      <c r="F5522" s="74"/>
      <c r="G5522" s="75"/>
      <c r="H5522" s="74"/>
      <c r="I5522" s="81"/>
      <c r="J5522" s="74"/>
      <c r="K5522" s="74"/>
      <c r="L5522" s="74"/>
      <c r="M5522" s="74"/>
      <c r="N5522" s="74"/>
    </row>
    <row r="5523" spans="2:14" x14ac:dyDescent="0.25">
      <c r="B5523" s="225"/>
      <c r="C5523" s="74"/>
      <c r="D5523" s="74"/>
      <c r="E5523" s="74"/>
      <c r="F5523" s="74"/>
      <c r="G5523" s="75"/>
      <c r="H5523" s="74"/>
      <c r="I5523" s="81"/>
      <c r="J5523" s="74"/>
      <c r="K5523" s="74"/>
      <c r="L5523" s="74"/>
      <c r="M5523" s="74"/>
      <c r="N5523" s="74"/>
    </row>
    <row r="5524" spans="2:14" x14ac:dyDescent="0.25">
      <c r="B5524" s="225"/>
      <c r="C5524" s="74"/>
      <c r="D5524" s="74"/>
      <c r="E5524" s="74"/>
      <c r="F5524" s="74"/>
      <c r="G5524" s="75"/>
      <c r="H5524" s="74"/>
      <c r="I5524" s="81"/>
      <c r="J5524" s="74"/>
      <c r="K5524" s="74"/>
      <c r="L5524" s="74"/>
      <c r="M5524" s="74"/>
      <c r="N5524" s="74"/>
    </row>
    <row r="5525" spans="2:14" x14ac:dyDescent="0.25">
      <c r="B5525" s="225"/>
      <c r="C5525" s="74"/>
      <c r="D5525" s="74"/>
      <c r="E5525" s="74"/>
      <c r="F5525" s="74"/>
      <c r="G5525" s="75"/>
      <c r="H5525" s="74"/>
      <c r="I5525" s="81"/>
      <c r="J5525" s="74"/>
      <c r="K5525" s="74"/>
      <c r="L5525" s="74"/>
      <c r="M5525" s="74"/>
      <c r="N5525" s="74"/>
    </row>
    <row r="5526" spans="2:14" x14ac:dyDescent="0.25">
      <c r="B5526" s="225"/>
      <c r="C5526" s="74"/>
      <c r="D5526" s="74"/>
      <c r="E5526" s="74"/>
      <c r="F5526" s="74"/>
      <c r="G5526" s="75"/>
      <c r="H5526" s="74"/>
      <c r="I5526" s="81"/>
      <c r="J5526" s="74"/>
      <c r="K5526" s="74"/>
      <c r="L5526" s="74"/>
      <c r="M5526" s="74"/>
      <c r="N5526" s="74"/>
    </row>
    <row r="5527" spans="2:14" x14ac:dyDescent="0.25">
      <c r="B5527" s="225"/>
      <c r="C5527" s="74"/>
      <c r="D5527" s="74"/>
      <c r="E5527" s="74"/>
      <c r="F5527" s="74"/>
      <c r="G5527" s="75"/>
      <c r="H5527" s="74"/>
      <c r="I5527" s="81"/>
      <c r="J5527" s="74"/>
      <c r="K5527" s="74"/>
      <c r="L5527" s="74"/>
      <c r="M5527" s="74"/>
      <c r="N5527" s="74"/>
    </row>
    <row r="5528" spans="2:14" x14ac:dyDescent="0.25">
      <c r="B5528" s="225"/>
      <c r="C5528" s="74"/>
      <c r="D5528" s="74"/>
      <c r="E5528" s="74"/>
      <c r="F5528" s="74"/>
      <c r="G5528" s="75"/>
      <c r="H5528" s="74"/>
      <c r="I5528" s="81"/>
      <c r="J5528" s="74"/>
      <c r="K5528" s="74"/>
      <c r="L5528" s="74"/>
      <c r="M5528" s="74"/>
      <c r="N5528" s="74"/>
    </row>
    <row r="5529" spans="2:14" x14ac:dyDescent="0.25">
      <c r="B5529" s="225"/>
      <c r="C5529" s="74"/>
      <c r="D5529" s="74"/>
      <c r="E5529" s="74"/>
      <c r="F5529" s="74"/>
      <c r="G5529" s="75"/>
      <c r="H5529" s="74"/>
      <c r="I5529" s="81"/>
      <c r="J5529" s="74"/>
      <c r="K5529" s="74"/>
      <c r="L5529" s="74"/>
      <c r="M5529" s="74"/>
      <c r="N5529" s="74"/>
    </row>
    <row r="5530" spans="2:14" x14ac:dyDescent="0.25">
      <c r="B5530" s="225"/>
      <c r="C5530" s="74"/>
      <c r="D5530" s="74"/>
      <c r="E5530" s="74"/>
      <c r="F5530" s="74"/>
      <c r="G5530" s="75"/>
      <c r="H5530" s="74"/>
      <c r="I5530" s="81"/>
      <c r="J5530" s="74"/>
      <c r="K5530" s="74"/>
      <c r="L5530" s="74"/>
      <c r="M5530" s="74"/>
      <c r="N5530" s="74"/>
    </row>
    <row r="5531" spans="2:14" x14ac:dyDescent="0.25">
      <c r="B5531" s="225"/>
      <c r="C5531" s="74"/>
      <c r="D5531" s="74"/>
      <c r="E5531" s="74"/>
      <c r="F5531" s="74"/>
      <c r="G5531" s="75"/>
      <c r="H5531" s="74"/>
      <c r="I5531" s="81"/>
      <c r="J5531" s="74"/>
      <c r="K5531" s="74"/>
      <c r="L5531" s="74"/>
      <c r="M5531" s="74"/>
      <c r="N5531" s="74"/>
    </row>
    <row r="5532" spans="2:14" x14ac:dyDescent="0.25">
      <c r="B5532" s="225"/>
      <c r="C5532" s="74"/>
      <c r="D5532" s="74"/>
      <c r="E5532" s="74"/>
      <c r="F5532" s="74"/>
      <c r="G5532" s="75"/>
      <c r="H5532" s="74"/>
      <c r="I5532" s="81"/>
      <c r="J5532" s="74"/>
      <c r="K5532" s="74"/>
      <c r="L5532" s="74"/>
      <c r="M5532" s="74"/>
      <c r="N5532" s="74"/>
    </row>
    <row r="5533" spans="2:14" x14ac:dyDescent="0.25">
      <c r="B5533" s="225"/>
      <c r="C5533" s="74"/>
      <c r="D5533" s="74"/>
      <c r="E5533" s="74"/>
      <c r="F5533" s="74"/>
      <c r="G5533" s="75"/>
      <c r="H5533" s="74"/>
      <c r="I5533" s="81"/>
      <c r="J5533" s="74"/>
      <c r="K5533" s="74"/>
      <c r="L5533" s="74"/>
      <c r="M5533" s="74"/>
      <c r="N5533" s="74"/>
    </row>
    <row r="5534" spans="2:14" x14ac:dyDescent="0.25">
      <c r="B5534" s="225"/>
      <c r="C5534" s="74"/>
      <c r="D5534" s="74"/>
      <c r="E5534" s="74"/>
      <c r="F5534" s="74"/>
      <c r="G5534" s="75"/>
      <c r="H5534" s="74"/>
      <c r="I5534" s="81"/>
      <c r="J5534" s="74"/>
      <c r="K5534" s="74"/>
      <c r="L5534" s="74"/>
      <c r="M5534" s="74"/>
      <c r="N5534" s="74"/>
    </row>
    <row r="5535" spans="2:14" x14ac:dyDescent="0.25">
      <c r="B5535" s="225"/>
      <c r="C5535" s="74"/>
      <c r="D5535" s="74"/>
      <c r="E5535" s="74"/>
      <c r="F5535" s="74"/>
      <c r="G5535" s="75"/>
      <c r="H5535" s="74"/>
      <c r="I5535" s="81"/>
      <c r="J5535" s="74"/>
      <c r="K5535" s="74"/>
      <c r="L5535" s="74"/>
      <c r="M5535" s="74"/>
      <c r="N5535" s="74"/>
    </row>
    <row r="5536" spans="2:14" x14ac:dyDescent="0.25">
      <c r="B5536" s="225"/>
      <c r="C5536" s="74"/>
      <c r="D5536" s="74"/>
      <c r="E5536" s="74"/>
      <c r="F5536" s="74"/>
      <c r="G5536" s="75"/>
      <c r="H5536" s="74"/>
      <c r="I5536" s="81"/>
      <c r="J5536" s="74"/>
      <c r="K5536" s="74"/>
      <c r="L5536" s="74"/>
      <c r="M5536" s="74"/>
      <c r="N5536" s="74"/>
    </row>
    <row r="5537" spans="2:14" x14ac:dyDescent="0.25">
      <c r="B5537" s="225"/>
      <c r="C5537" s="74"/>
      <c r="D5537" s="74"/>
      <c r="E5537" s="74"/>
      <c r="F5537" s="74"/>
      <c r="G5537" s="75"/>
      <c r="H5537" s="74"/>
      <c r="I5537" s="81"/>
      <c r="J5537" s="74"/>
      <c r="K5537" s="74"/>
      <c r="L5537" s="74"/>
      <c r="M5537" s="74"/>
      <c r="N5537" s="74"/>
    </row>
    <row r="5538" spans="2:14" x14ac:dyDescent="0.25">
      <c r="B5538" s="225"/>
      <c r="C5538" s="74"/>
      <c r="D5538" s="74"/>
      <c r="E5538" s="74"/>
      <c r="F5538" s="74"/>
      <c r="G5538" s="75"/>
      <c r="H5538" s="74"/>
      <c r="I5538" s="81"/>
      <c r="J5538" s="74"/>
      <c r="K5538" s="74"/>
      <c r="L5538" s="74"/>
      <c r="M5538" s="74"/>
      <c r="N5538" s="74"/>
    </row>
    <row r="5539" spans="2:14" x14ac:dyDescent="0.25">
      <c r="B5539" s="225"/>
      <c r="C5539" s="74"/>
      <c r="D5539" s="74"/>
      <c r="E5539" s="74"/>
      <c r="F5539" s="74"/>
      <c r="G5539" s="75"/>
      <c r="H5539" s="74"/>
      <c r="I5539" s="81"/>
      <c r="J5539" s="74"/>
      <c r="K5539" s="74"/>
      <c r="L5539" s="74"/>
      <c r="M5539" s="74"/>
      <c r="N5539" s="74"/>
    </row>
    <row r="5540" spans="2:14" x14ac:dyDescent="0.25">
      <c r="B5540" s="225"/>
      <c r="C5540" s="74"/>
      <c r="D5540" s="74"/>
      <c r="E5540" s="74"/>
      <c r="F5540" s="74"/>
      <c r="G5540" s="75"/>
      <c r="H5540" s="74"/>
      <c r="I5540" s="81"/>
      <c r="J5540" s="74"/>
      <c r="K5540" s="74"/>
      <c r="L5540" s="74"/>
      <c r="M5540" s="74"/>
      <c r="N5540" s="74"/>
    </row>
    <row r="5541" spans="2:14" x14ac:dyDescent="0.25">
      <c r="B5541" s="225"/>
      <c r="C5541" s="74"/>
      <c r="D5541" s="74"/>
      <c r="E5541" s="74"/>
      <c r="F5541" s="74"/>
      <c r="G5541" s="75"/>
      <c r="H5541" s="74"/>
      <c r="I5541" s="81"/>
      <c r="J5541" s="74"/>
      <c r="K5541" s="74"/>
      <c r="L5541" s="74"/>
      <c r="M5541" s="74"/>
      <c r="N5541" s="74"/>
    </row>
    <row r="5542" spans="2:14" x14ac:dyDescent="0.25">
      <c r="B5542" s="225"/>
      <c r="C5542" s="74"/>
      <c r="D5542" s="74"/>
      <c r="E5542" s="74"/>
      <c r="F5542" s="74"/>
      <c r="G5542" s="75"/>
      <c r="H5542" s="74"/>
      <c r="I5542" s="81"/>
      <c r="J5542" s="74"/>
      <c r="K5542" s="74"/>
      <c r="L5542" s="74"/>
      <c r="M5542" s="74"/>
      <c r="N5542" s="74"/>
    </row>
    <row r="5543" spans="2:14" x14ac:dyDescent="0.25">
      <c r="B5543" s="225"/>
      <c r="C5543" s="74"/>
      <c r="D5543" s="74"/>
      <c r="E5543" s="74"/>
      <c r="F5543" s="74"/>
      <c r="G5543" s="75"/>
      <c r="H5543" s="74"/>
      <c r="I5543" s="81"/>
      <c r="J5543" s="74"/>
      <c r="K5543" s="74"/>
      <c r="L5543" s="74"/>
      <c r="M5543" s="74"/>
      <c r="N5543" s="74"/>
    </row>
    <row r="5544" spans="2:14" x14ac:dyDescent="0.25">
      <c r="B5544" s="225"/>
      <c r="C5544" s="74"/>
      <c r="D5544" s="74"/>
      <c r="E5544" s="74"/>
      <c r="F5544" s="74"/>
      <c r="G5544" s="75"/>
      <c r="H5544" s="74"/>
      <c r="I5544" s="81"/>
      <c r="J5544" s="74"/>
      <c r="K5544" s="74"/>
      <c r="L5544" s="74"/>
      <c r="M5544" s="74"/>
      <c r="N5544" s="74"/>
    </row>
    <row r="5545" spans="2:14" x14ac:dyDescent="0.25">
      <c r="B5545" s="225"/>
      <c r="C5545" s="74"/>
      <c r="D5545" s="74"/>
      <c r="E5545" s="74"/>
      <c r="F5545" s="74"/>
      <c r="G5545" s="75"/>
      <c r="H5545" s="74"/>
      <c r="I5545" s="81"/>
      <c r="J5545" s="74"/>
      <c r="K5545" s="74"/>
      <c r="L5545" s="74"/>
      <c r="M5545" s="74"/>
      <c r="N5545" s="74"/>
    </row>
    <row r="5546" spans="2:14" x14ac:dyDescent="0.25">
      <c r="B5546" s="225"/>
      <c r="C5546" s="74"/>
      <c r="D5546" s="74"/>
      <c r="E5546" s="74"/>
      <c r="F5546" s="74"/>
      <c r="G5546" s="75"/>
      <c r="H5546" s="74"/>
      <c r="I5546" s="81"/>
      <c r="J5546" s="74"/>
      <c r="K5546" s="74"/>
      <c r="L5546" s="74"/>
      <c r="M5546" s="74"/>
      <c r="N5546" s="74"/>
    </row>
    <row r="5547" spans="2:14" x14ac:dyDescent="0.25">
      <c r="B5547" s="225"/>
      <c r="C5547" s="74"/>
      <c r="D5547" s="74"/>
      <c r="E5547" s="74"/>
      <c r="F5547" s="74"/>
      <c r="G5547" s="75"/>
      <c r="H5547" s="74"/>
      <c r="I5547" s="81"/>
      <c r="J5547" s="74"/>
      <c r="K5547" s="74"/>
      <c r="L5547" s="74"/>
      <c r="M5547" s="74"/>
      <c r="N5547" s="74"/>
    </row>
    <row r="5548" spans="2:14" x14ac:dyDescent="0.25">
      <c r="B5548" s="225"/>
      <c r="C5548" s="74"/>
      <c r="D5548" s="74"/>
      <c r="E5548" s="74"/>
      <c r="F5548" s="74"/>
      <c r="G5548" s="75"/>
      <c r="H5548" s="74"/>
      <c r="I5548" s="81"/>
      <c r="J5548" s="74"/>
      <c r="K5548" s="74"/>
      <c r="L5548" s="74"/>
      <c r="M5548" s="74"/>
      <c r="N5548" s="74"/>
    </row>
    <row r="5549" spans="2:14" x14ac:dyDescent="0.25">
      <c r="B5549" s="225"/>
      <c r="C5549" s="74"/>
      <c r="D5549" s="74"/>
      <c r="E5549" s="74"/>
      <c r="F5549" s="74"/>
      <c r="G5549" s="75"/>
      <c r="H5549" s="74"/>
      <c r="I5549" s="81"/>
      <c r="J5549" s="74"/>
      <c r="K5549" s="74"/>
      <c r="L5549" s="74"/>
      <c r="M5549" s="74"/>
      <c r="N5549" s="74"/>
    </row>
    <row r="5550" spans="2:14" x14ac:dyDescent="0.25">
      <c r="B5550" s="225"/>
      <c r="C5550" s="74"/>
      <c r="D5550" s="74"/>
      <c r="E5550" s="74"/>
      <c r="F5550" s="74"/>
      <c r="G5550" s="75"/>
      <c r="H5550" s="74"/>
      <c r="I5550" s="81"/>
      <c r="J5550" s="74"/>
      <c r="K5550" s="74"/>
      <c r="L5550" s="74"/>
      <c r="M5550" s="74"/>
      <c r="N5550" s="74"/>
    </row>
    <row r="5551" spans="2:14" x14ac:dyDescent="0.25">
      <c r="B5551" s="225"/>
      <c r="C5551" s="74"/>
      <c r="D5551" s="74"/>
      <c r="E5551" s="74"/>
      <c r="F5551" s="74"/>
      <c r="G5551" s="75"/>
      <c r="H5551" s="74"/>
      <c r="I5551" s="81"/>
      <c r="J5551" s="74"/>
      <c r="K5551" s="74"/>
      <c r="L5551" s="74"/>
      <c r="M5551" s="74"/>
      <c r="N5551" s="74"/>
    </row>
    <row r="5552" spans="2:14" x14ac:dyDescent="0.25">
      <c r="B5552" s="225"/>
      <c r="C5552" s="74"/>
      <c r="D5552" s="74"/>
      <c r="E5552" s="74"/>
      <c r="F5552" s="74"/>
      <c r="G5552" s="75"/>
      <c r="H5552" s="74"/>
      <c r="I5552" s="81"/>
      <c r="J5552" s="74"/>
      <c r="K5552" s="74"/>
      <c r="L5552" s="74"/>
      <c r="M5552" s="74"/>
      <c r="N5552" s="74"/>
    </row>
    <row r="5553" spans="2:14" x14ac:dyDescent="0.25">
      <c r="B5553" s="225"/>
      <c r="C5553" s="74"/>
      <c r="D5553" s="74"/>
      <c r="E5553" s="74"/>
      <c r="F5553" s="74"/>
      <c r="G5553" s="75"/>
      <c r="H5553" s="74"/>
      <c r="I5553" s="81"/>
      <c r="J5553" s="74"/>
      <c r="K5553" s="74"/>
      <c r="L5553" s="74"/>
      <c r="M5553" s="74"/>
      <c r="N5553" s="74"/>
    </row>
    <row r="5554" spans="2:14" x14ac:dyDescent="0.25">
      <c r="B5554" s="225"/>
      <c r="C5554" s="74"/>
      <c r="D5554" s="74"/>
      <c r="E5554" s="74"/>
      <c r="F5554" s="74"/>
      <c r="G5554" s="75"/>
      <c r="H5554" s="74"/>
      <c r="I5554" s="81"/>
      <c r="J5554" s="74"/>
      <c r="K5554" s="74"/>
      <c r="L5554" s="74"/>
      <c r="M5554" s="74"/>
      <c r="N5554" s="74"/>
    </row>
    <row r="5555" spans="2:14" x14ac:dyDescent="0.25">
      <c r="B5555" s="225"/>
      <c r="C5555" s="74"/>
      <c r="D5555" s="74"/>
      <c r="E5555" s="74"/>
      <c r="F5555" s="74"/>
      <c r="G5555" s="75"/>
      <c r="H5555" s="74"/>
      <c r="I5555" s="81"/>
      <c r="J5555" s="74"/>
      <c r="K5555" s="74"/>
      <c r="L5555" s="74"/>
      <c r="M5555" s="74"/>
      <c r="N5555" s="74"/>
    </row>
    <row r="5556" spans="2:14" x14ac:dyDescent="0.25">
      <c r="B5556" s="225"/>
      <c r="C5556" s="74"/>
      <c r="D5556" s="74"/>
      <c r="E5556" s="74"/>
      <c r="F5556" s="74"/>
      <c r="G5556" s="75"/>
      <c r="H5556" s="74"/>
      <c r="I5556" s="81"/>
      <c r="J5556" s="74"/>
      <c r="K5556" s="74"/>
      <c r="L5556" s="74"/>
      <c r="M5556" s="74"/>
      <c r="N5556" s="74"/>
    </row>
    <row r="5557" spans="2:14" x14ac:dyDescent="0.25">
      <c r="B5557" s="225"/>
      <c r="C5557" s="74"/>
      <c r="D5557" s="74"/>
      <c r="E5557" s="74"/>
      <c r="F5557" s="74"/>
      <c r="G5557" s="75"/>
      <c r="H5557" s="74"/>
      <c r="I5557" s="81"/>
      <c r="J5557" s="74"/>
      <c r="K5557" s="74"/>
      <c r="L5557" s="74"/>
      <c r="M5557" s="74"/>
      <c r="N5557" s="74"/>
    </row>
    <row r="5558" spans="2:14" x14ac:dyDescent="0.25">
      <c r="B5558" s="225"/>
      <c r="C5558" s="74"/>
      <c r="D5558" s="74"/>
      <c r="E5558" s="74"/>
      <c r="F5558" s="74"/>
      <c r="G5558" s="75"/>
      <c r="H5558" s="74"/>
      <c r="I5558" s="81"/>
      <c r="J5558" s="74"/>
      <c r="K5558" s="74"/>
      <c r="L5558" s="74"/>
      <c r="M5558" s="74"/>
      <c r="N5558" s="74"/>
    </row>
    <row r="5559" spans="2:14" x14ac:dyDescent="0.25">
      <c r="B5559" s="225"/>
      <c r="C5559" s="74"/>
      <c r="D5559" s="74"/>
      <c r="E5559" s="74"/>
      <c r="F5559" s="74"/>
      <c r="G5559" s="75"/>
      <c r="H5559" s="74"/>
      <c r="I5559" s="81"/>
      <c r="J5559" s="74"/>
      <c r="K5559" s="74"/>
      <c r="L5559" s="74"/>
      <c r="M5559" s="74"/>
      <c r="N5559" s="74"/>
    </row>
    <row r="5560" spans="2:14" x14ac:dyDescent="0.25">
      <c r="B5560" s="225"/>
      <c r="C5560" s="74"/>
      <c r="D5560" s="74"/>
      <c r="E5560" s="74"/>
      <c r="F5560" s="74"/>
      <c r="G5560" s="75"/>
      <c r="H5560" s="74"/>
      <c r="I5560" s="81"/>
      <c r="J5560" s="74"/>
      <c r="K5560" s="74"/>
      <c r="L5560" s="74"/>
      <c r="M5560" s="74"/>
      <c r="N5560" s="74"/>
    </row>
    <row r="5561" spans="2:14" x14ac:dyDescent="0.25">
      <c r="B5561" s="225"/>
      <c r="C5561" s="74"/>
      <c r="D5561" s="74"/>
      <c r="E5561" s="74"/>
      <c r="F5561" s="74"/>
      <c r="G5561" s="75"/>
      <c r="H5561" s="74"/>
      <c r="I5561" s="81"/>
      <c r="J5561" s="74"/>
      <c r="K5561" s="74"/>
      <c r="L5561" s="74"/>
      <c r="M5561" s="74"/>
      <c r="N5561" s="74"/>
    </row>
    <row r="5562" spans="2:14" x14ac:dyDescent="0.25">
      <c r="B5562" s="225"/>
      <c r="C5562" s="74"/>
      <c r="D5562" s="74"/>
      <c r="E5562" s="74"/>
      <c r="F5562" s="74"/>
      <c r="G5562" s="75"/>
      <c r="H5562" s="74"/>
      <c r="I5562" s="81"/>
      <c r="J5562" s="74"/>
      <c r="K5562" s="74"/>
      <c r="L5562" s="74"/>
      <c r="M5562" s="74"/>
      <c r="N5562" s="74"/>
    </row>
    <row r="5563" spans="2:14" x14ac:dyDescent="0.25">
      <c r="B5563" s="225"/>
      <c r="C5563" s="74"/>
      <c r="D5563" s="74"/>
      <c r="E5563" s="74"/>
      <c r="F5563" s="74"/>
      <c r="G5563" s="75"/>
      <c r="H5563" s="74"/>
      <c r="I5563" s="81"/>
      <c r="J5563" s="74"/>
      <c r="K5563" s="74"/>
      <c r="L5563" s="74"/>
      <c r="M5563" s="74"/>
      <c r="N5563" s="74"/>
    </row>
    <row r="5564" spans="2:14" x14ac:dyDescent="0.25">
      <c r="B5564" s="225"/>
      <c r="C5564" s="74"/>
      <c r="D5564" s="74"/>
      <c r="E5564" s="74"/>
      <c r="F5564" s="74"/>
      <c r="G5564" s="75"/>
      <c r="H5564" s="74"/>
      <c r="I5564" s="81"/>
      <c r="J5564" s="74"/>
      <c r="K5564" s="74"/>
      <c r="L5564" s="74"/>
      <c r="M5564" s="74"/>
      <c r="N5564" s="74"/>
    </row>
    <row r="5565" spans="2:14" x14ac:dyDescent="0.25">
      <c r="B5565" s="225"/>
      <c r="C5565" s="74"/>
      <c r="D5565" s="74"/>
      <c r="E5565" s="74"/>
      <c r="F5565" s="74"/>
      <c r="G5565" s="75"/>
      <c r="H5565" s="74"/>
      <c r="I5565" s="81"/>
      <c r="J5565" s="74"/>
      <c r="K5565" s="74"/>
      <c r="L5565" s="74"/>
      <c r="M5565" s="74"/>
      <c r="N5565" s="74"/>
    </row>
    <row r="5566" spans="2:14" x14ac:dyDescent="0.25">
      <c r="B5566" s="225"/>
      <c r="C5566" s="74"/>
      <c r="D5566" s="74"/>
      <c r="E5566" s="74"/>
      <c r="F5566" s="74"/>
      <c r="G5566" s="75"/>
      <c r="H5566" s="74"/>
      <c r="I5566" s="81"/>
      <c r="J5566" s="74"/>
      <c r="K5566" s="74"/>
      <c r="L5566" s="74"/>
      <c r="M5566" s="74"/>
      <c r="N5566" s="74"/>
    </row>
    <row r="5567" spans="2:14" x14ac:dyDescent="0.25">
      <c r="B5567" s="225"/>
      <c r="C5567" s="74"/>
      <c r="D5567" s="74"/>
      <c r="E5567" s="74"/>
      <c r="F5567" s="74"/>
      <c r="G5567" s="75"/>
      <c r="H5567" s="74"/>
      <c r="I5567" s="81"/>
      <c r="J5567" s="74"/>
      <c r="K5567" s="74"/>
      <c r="L5567" s="74"/>
      <c r="M5567" s="74"/>
      <c r="N5567" s="74"/>
    </row>
    <row r="5568" spans="2:14" x14ac:dyDescent="0.25">
      <c r="B5568" s="225"/>
      <c r="C5568" s="74"/>
      <c r="D5568" s="74"/>
      <c r="E5568" s="74"/>
      <c r="F5568" s="74"/>
      <c r="G5568" s="75"/>
      <c r="H5568" s="74"/>
      <c r="I5568" s="81"/>
      <c r="J5568" s="74"/>
      <c r="K5568" s="74"/>
      <c r="L5568" s="74"/>
      <c r="M5568" s="74"/>
      <c r="N5568" s="74"/>
    </row>
    <row r="5569" spans="2:14" x14ac:dyDescent="0.25">
      <c r="B5569" s="225"/>
      <c r="C5569" s="74"/>
      <c r="D5569" s="74"/>
      <c r="E5569" s="74"/>
      <c r="F5569" s="74"/>
      <c r="G5569" s="75"/>
      <c r="H5569" s="74"/>
      <c r="I5569" s="81"/>
      <c r="J5569" s="74"/>
      <c r="K5569" s="74"/>
      <c r="L5569" s="74"/>
      <c r="M5569" s="74"/>
      <c r="N5569" s="74"/>
    </row>
    <row r="5570" spans="2:14" x14ac:dyDescent="0.25">
      <c r="B5570" s="225"/>
      <c r="C5570" s="74"/>
      <c r="D5570" s="74"/>
      <c r="E5570" s="74"/>
      <c r="F5570" s="74"/>
      <c r="G5570" s="75"/>
      <c r="H5570" s="74"/>
      <c r="I5570" s="81"/>
      <c r="J5570" s="74"/>
      <c r="K5570" s="74"/>
      <c r="L5570" s="74"/>
      <c r="M5570" s="74"/>
      <c r="N5570" s="74"/>
    </row>
    <row r="5571" spans="2:14" x14ac:dyDescent="0.25">
      <c r="B5571" s="225"/>
      <c r="C5571" s="74"/>
      <c r="D5571" s="74"/>
      <c r="E5571" s="74"/>
      <c r="F5571" s="74"/>
      <c r="G5571" s="75"/>
      <c r="H5571" s="74"/>
      <c r="I5571" s="81"/>
      <c r="J5571" s="74"/>
      <c r="K5571" s="74"/>
      <c r="L5571" s="74"/>
      <c r="M5571" s="74"/>
      <c r="N5571" s="74"/>
    </row>
    <row r="5572" spans="2:14" x14ac:dyDescent="0.25">
      <c r="B5572" s="225"/>
      <c r="C5572" s="74"/>
      <c r="D5572" s="74"/>
      <c r="E5572" s="74"/>
      <c r="F5572" s="74"/>
      <c r="G5572" s="75"/>
      <c r="H5572" s="74"/>
      <c r="I5572" s="81"/>
      <c r="J5572" s="74"/>
      <c r="K5572" s="74"/>
      <c r="L5572" s="74"/>
      <c r="M5572" s="74"/>
      <c r="N5572" s="74"/>
    </row>
    <row r="5573" spans="2:14" x14ac:dyDescent="0.25">
      <c r="B5573" s="225"/>
      <c r="C5573" s="74"/>
      <c r="D5573" s="74"/>
      <c r="E5573" s="74"/>
      <c r="F5573" s="74"/>
      <c r="G5573" s="75"/>
      <c r="H5573" s="74"/>
      <c r="I5573" s="81"/>
      <c r="J5573" s="74"/>
      <c r="K5573" s="74"/>
      <c r="L5573" s="74"/>
      <c r="M5573" s="74"/>
      <c r="N5573" s="74"/>
    </row>
    <row r="5574" spans="2:14" x14ac:dyDescent="0.25">
      <c r="B5574" s="225"/>
      <c r="C5574" s="74"/>
      <c r="D5574" s="74"/>
      <c r="E5574" s="74"/>
      <c r="F5574" s="74"/>
      <c r="G5574" s="75"/>
      <c r="H5574" s="74"/>
      <c r="I5574" s="81"/>
      <c r="J5574" s="74"/>
      <c r="K5574" s="74"/>
      <c r="L5574" s="74"/>
      <c r="M5574" s="74"/>
      <c r="N5574" s="74"/>
    </row>
    <row r="5575" spans="2:14" x14ac:dyDescent="0.25">
      <c r="B5575" s="225"/>
      <c r="C5575" s="74"/>
      <c r="D5575" s="74"/>
      <c r="E5575" s="74"/>
      <c r="F5575" s="74"/>
      <c r="G5575" s="75"/>
      <c r="H5575" s="74"/>
      <c r="I5575" s="81"/>
      <c r="J5575" s="74"/>
      <c r="K5575" s="74"/>
      <c r="L5575" s="74"/>
      <c r="M5575" s="74"/>
      <c r="N5575" s="74"/>
    </row>
    <row r="5576" spans="2:14" x14ac:dyDescent="0.25">
      <c r="B5576" s="225"/>
      <c r="C5576" s="74"/>
      <c r="D5576" s="74"/>
      <c r="E5576" s="74"/>
      <c r="F5576" s="74"/>
      <c r="G5576" s="75"/>
      <c r="H5576" s="74"/>
      <c r="I5576" s="81"/>
      <c r="J5576" s="74"/>
      <c r="K5576" s="74"/>
      <c r="L5576" s="74"/>
      <c r="M5576" s="74"/>
      <c r="N5576" s="74"/>
    </row>
    <row r="5577" spans="2:14" x14ac:dyDescent="0.25">
      <c r="B5577" s="225"/>
      <c r="C5577" s="74"/>
      <c r="D5577" s="74"/>
      <c r="E5577" s="74"/>
      <c r="F5577" s="74"/>
      <c r="G5577" s="75"/>
      <c r="H5577" s="74"/>
      <c r="I5577" s="81"/>
      <c r="J5577" s="74"/>
      <c r="K5577" s="74"/>
      <c r="L5577" s="74"/>
      <c r="M5577" s="74"/>
      <c r="N5577" s="74"/>
    </row>
    <row r="5578" spans="2:14" x14ac:dyDescent="0.25">
      <c r="B5578" s="225"/>
      <c r="C5578" s="74"/>
      <c r="D5578" s="74"/>
      <c r="E5578" s="74"/>
      <c r="F5578" s="74"/>
      <c r="G5578" s="75"/>
      <c r="H5578" s="74"/>
      <c r="I5578" s="81"/>
      <c r="J5578" s="74"/>
      <c r="K5578" s="74"/>
      <c r="L5578" s="74"/>
      <c r="M5578" s="74"/>
      <c r="N5578" s="74"/>
    </row>
    <row r="5579" spans="2:14" x14ac:dyDescent="0.25">
      <c r="B5579" s="225"/>
      <c r="C5579" s="74"/>
      <c r="D5579" s="74"/>
      <c r="E5579" s="74"/>
      <c r="F5579" s="74"/>
      <c r="G5579" s="75"/>
      <c r="H5579" s="74"/>
      <c r="I5579" s="81"/>
      <c r="J5579" s="74"/>
      <c r="K5579" s="74"/>
      <c r="L5579" s="74"/>
      <c r="M5579" s="74"/>
      <c r="N5579" s="74"/>
    </row>
    <row r="5580" spans="2:14" x14ac:dyDescent="0.25">
      <c r="B5580" s="225"/>
      <c r="C5580" s="74"/>
      <c r="D5580" s="74"/>
      <c r="E5580" s="74"/>
      <c r="F5580" s="74"/>
      <c r="G5580" s="75"/>
      <c r="H5580" s="74"/>
      <c r="I5580" s="81"/>
      <c r="J5580" s="74"/>
      <c r="K5580" s="74"/>
      <c r="L5580" s="74"/>
      <c r="M5580" s="74"/>
      <c r="N5580" s="74"/>
    </row>
    <row r="5581" spans="2:14" x14ac:dyDescent="0.25">
      <c r="B5581" s="225"/>
      <c r="C5581" s="74"/>
      <c r="D5581" s="74"/>
      <c r="E5581" s="74"/>
      <c r="F5581" s="74"/>
      <c r="G5581" s="75"/>
      <c r="H5581" s="74"/>
      <c r="I5581" s="81"/>
      <c r="J5581" s="74"/>
      <c r="K5581" s="74"/>
      <c r="L5581" s="74"/>
      <c r="M5581" s="74"/>
      <c r="N5581" s="74"/>
    </row>
    <row r="5582" spans="2:14" x14ac:dyDescent="0.25">
      <c r="B5582" s="225"/>
      <c r="C5582" s="74"/>
      <c r="D5582" s="74"/>
      <c r="E5582" s="74"/>
      <c r="F5582" s="74"/>
      <c r="G5582" s="75"/>
      <c r="H5582" s="74"/>
      <c r="I5582" s="81"/>
      <c r="J5582" s="74"/>
      <c r="K5582" s="74"/>
      <c r="L5582" s="74"/>
      <c r="M5582" s="74"/>
      <c r="N5582" s="74"/>
    </row>
    <row r="5583" spans="2:14" x14ac:dyDescent="0.25">
      <c r="B5583" s="225"/>
      <c r="C5583" s="74"/>
      <c r="D5583" s="74"/>
      <c r="E5583" s="74"/>
      <c r="F5583" s="74"/>
      <c r="G5583" s="75"/>
      <c r="H5583" s="74"/>
      <c r="I5583" s="81"/>
      <c r="J5583" s="74"/>
      <c r="K5583" s="74"/>
      <c r="L5583" s="74"/>
      <c r="M5583" s="74"/>
      <c r="N5583" s="74"/>
    </row>
    <row r="5584" spans="2:14" x14ac:dyDescent="0.25">
      <c r="B5584" s="225"/>
      <c r="C5584" s="74"/>
      <c r="D5584" s="74"/>
      <c r="E5584" s="74"/>
      <c r="F5584" s="74"/>
      <c r="G5584" s="75"/>
      <c r="H5584" s="74"/>
      <c r="I5584" s="81"/>
      <c r="J5584" s="74"/>
      <c r="K5584" s="74"/>
      <c r="L5584" s="74"/>
      <c r="M5584" s="74"/>
      <c r="N5584" s="74"/>
    </row>
    <row r="5585" spans="2:14" x14ac:dyDescent="0.25">
      <c r="B5585" s="225"/>
      <c r="C5585" s="74"/>
      <c r="D5585" s="74"/>
      <c r="E5585" s="74"/>
      <c r="F5585" s="74"/>
      <c r="G5585" s="75"/>
      <c r="H5585" s="74"/>
      <c r="I5585" s="81"/>
      <c r="J5585" s="74"/>
      <c r="K5585" s="74"/>
      <c r="L5585" s="74"/>
      <c r="M5585" s="74"/>
      <c r="N5585" s="74"/>
    </row>
    <row r="5586" spans="2:14" x14ac:dyDescent="0.25">
      <c r="B5586" s="225"/>
      <c r="C5586" s="74"/>
      <c r="D5586" s="74"/>
      <c r="E5586" s="74"/>
      <c r="F5586" s="74"/>
      <c r="G5586" s="75"/>
      <c r="H5586" s="74"/>
      <c r="I5586" s="81"/>
      <c r="J5586" s="74"/>
      <c r="K5586" s="74"/>
      <c r="L5586" s="74"/>
      <c r="M5586" s="74"/>
      <c r="N5586" s="74"/>
    </row>
    <row r="5587" spans="2:14" x14ac:dyDescent="0.25">
      <c r="B5587" s="225"/>
      <c r="C5587" s="74"/>
      <c r="D5587" s="74"/>
      <c r="E5587" s="74"/>
      <c r="F5587" s="74"/>
      <c r="G5587" s="75"/>
      <c r="H5587" s="74"/>
      <c r="I5587" s="81"/>
      <c r="J5587" s="74"/>
      <c r="K5587" s="74"/>
      <c r="L5587" s="74"/>
      <c r="M5587" s="74"/>
      <c r="N5587" s="74"/>
    </row>
    <row r="5588" spans="2:14" x14ac:dyDescent="0.25">
      <c r="B5588" s="225"/>
      <c r="C5588" s="74"/>
      <c r="D5588" s="74"/>
      <c r="E5588" s="74"/>
      <c r="F5588" s="74"/>
      <c r="G5588" s="75"/>
      <c r="H5588" s="74"/>
      <c r="I5588" s="81"/>
      <c r="J5588" s="74"/>
      <c r="K5588" s="74"/>
      <c r="L5588" s="74"/>
      <c r="M5588" s="74"/>
      <c r="N5588" s="74"/>
    </row>
    <row r="5589" spans="2:14" x14ac:dyDescent="0.25">
      <c r="B5589" s="225"/>
      <c r="C5589" s="74"/>
      <c r="D5589" s="74"/>
      <c r="E5589" s="74"/>
      <c r="F5589" s="74"/>
      <c r="G5589" s="75"/>
      <c r="H5589" s="74"/>
      <c r="I5589" s="81"/>
      <c r="J5589" s="74"/>
      <c r="K5589" s="74"/>
      <c r="L5589" s="74"/>
      <c r="M5589" s="74"/>
      <c r="N5589" s="74"/>
    </row>
    <row r="5590" spans="2:14" x14ac:dyDescent="0.25">
      <c r="B5590" s="225"/>
      <c r="C5590" s="74"/>
      <c r="D5590" s="74"/>
      <c r="E5590" s="74"/>
      <c r="F5590" s="74"/>
      <c r="G5590" s="75"/>
      <c r="H5590" s="74"/>
      <c r="I5590" s="81"/>
      <c r="J5590" s="74"/>
      <c r="K5590" s="74"/>
      <c r="L5590" s="74"/>
      <c r="M5590" s="74"/>
      <c r="N5590" s="74"/>
    </row>
    <row r="5591" spans="2:14" x14ac:dyDescent="0.25">
      <c r="B5591" s="225"/>
      <c r="C5591" s="74"/>
      <c r="D5591" s="74"/>
      <c r="E5591" s="74"/>
      <c r="F5591" s="74"/>
      <c r="G5591" s="75"/>
      <c r="H5591" s="74"/>
      <c r="I5591" s="81"/>
      <c r="J5591" s="74"/>
      <c r="K5591" s="74"/>
      <c r="L5591" s="74"/>
      <c r="M5591" s="74"/>
      <c r="N5591" s="74"/>
    </row>
    <row r="5592" spans="2:14" x14ac:dyDescent="0.25">
      <c r="B5592" s="225"/>
      <c r="C5592" s="74"/>
      <c r="D5592" s="74"/>
      <c r="E5592" s="74"/>
      <c r="F5592" s="74"/>
      <c r="G5592" s="75"/>
      <c r="H5592" s="74"/>
      <c r="I5592" s="81"/>
      <c r="J5592" s="74"/>
      <c r="K5592" s="74"/>
      <c r="L5592" s="74"/>
      <c r="M5592" s="74"/>
      <c r="N5592" s="74"/>
    </row>
    <row r="5593" spans="2:14" x14ac:dyDescent="0.25">
      <c r="B5593" s="225"/>
      <c r="C5593" s="74"/>
      <c r="D5593" s="74"/>
      <c r="E5593" s="74"/>
      <c r="F5593" s="74"/>
      <c r="G5593" s="75"/>
      <c r="H5593" s="74"/>
      <c r="I5593" s="81"/>
      <c r="J5593" s="74"/>
      <c r="K5593" s="74"/>
      <c r="L5593" s="74"/>
      <c r="M5593" s="74"/>
      <c r="N5593" s="74"/>
    </row>
    <row r="5594" spans="2:14" x14ac:dyDescent="0.25">
      <c r="B5594" s="225"/>
      <c r="C5594" s="74"/>
      <c r="D5594" s="74"/>
      <c r="E5594" s="74"/>
      <c r="F5594" s="74"/>
      <c r="G5594" s="75"/>
      <c r="H5594" s="74"/>
      <c r="I5594" s="81"/>
      <c r="J5594" s="74"/>
      <c r="K5594" s="74"/>
      <c r="L5594" s="74"/>
      <c r="M5594" s="74"/>
      <c r="N5594" s="74"/>
    </row>
    <row r="5595" spans="2:14" x14ac:dyDescent="0.25">
      <c r="B5595" s="225"/>
      <c r="C5595" s="74"/>
      <c r="D5595" s="74"/>
      <c r="E5595" s="74"/>
      <c r="F5595" s="74"/>
      <c r="G5595" s="75"/>
      <c r="H5595" s="74"/>
      <c r="I5595" s="81"/>
      <c r="J5595" s="74"/>
      <c r="K5595" s="74"/>
      <c r="L5595" s="74"/>
      <c r="M5595" s="74"/>
      <c r="N5595" s="74"/>
    </row>
    <row r="5596" spans="2:14" x14ac:dyDescent="0.25">
      <c r="B5596" s="225"/>
      <c r="C5596" s="74"/>
      <c r="D5596" s="74"/>
      <c r="E5596" s="74"/>
      <c r="F5596" s="74"/>
      <c r="G5596" s="75"/>
      <c r="H5596" s="74"/>
      <c r="I5596" s="81"/>
      <c r="J5596" s="74"/>
      <c r="K5596" s="74"/>
      <c r="L5596" s="74"/>
      <c r="M5596" s="74"/>
      <c r="N5596" s="74"/>
    </row>
    <row r="5597" spans="2:14" x14ac:dyDescent="0.25">
      <c r="B5597" s="225"/>
      <c r="C5597" s="74"/>
      <c r="D5597" s="74"/>
      <c r="E5597" s="74"/>
      <c r="F5597" s="74"/>
      <c r="G5597" s="75"/>
      <c r="H5597" s="74"/>
      <c r="I5597" s="81"/>
      <c r="J5597" s="74"/>
      <c r="K5597" s="74"/>
      <c r="L5597" s="74"/>
      <c r="M5597" s="74"/>
      <c r="N5597" s="74"/>
    </row>
    <row r="5598" spans="2:14" x14ac:dyDescent="0.25">
      <c r="B5598" s="225"/>
      <c r="C5598" s="74"/>
      <c r="D5598" s="74"/>
      <c r="E5598" s="74"/>
      <c r="F5598" s="74"/>
      <c r="G5598" s="75"/>
      <c r="H5598" s="74"/>
      <c r="I5598" s="81"/>
      <c r="J5598" s="74"/>
      <c r="K5598" s="74"/>
      <c r="L5598" s="74"/>
      <c r="M5598" s="74"/>
      <c r="N5598" s="74"/>
    </row>
    <row r="5599" spans="2:14" x14ac:dyDescent="0.25">
      <c r="B5599" s="225"/>
      <c r="C5599" s="74"/>
      <c r="D5599" s="74"/>
      <c r="E5599" s="74"/>
      <c r="F5599" s="74"/>
      <c r="G5599" s="75"/>
      <c r="H5599" s="74"/>
      <c r="I5599" s="81"/>
      <c r="J5599" s="74"/>
      <c r="K5599" s="74"/>
      <c r="L5599" s="74"/>
      <c r="M5599" s="74"/>
      <c r="N5599" s="74"/>
    </row>
    <row r="5600" spans="2:14" x14ac:dyDescent="0.25">
      <c r="B5600" s="225"/>
      <c r="C5600" s="74"/>
      <c r="D5600" s="74"/>
      <c r="E5600" s="74"/>
      <c r="F5600" s="74"/>
      <c r="G5600" s="75"/>
      <c r="H5600" s="74"/>
      <c r="I5600" s="81"/>
      <c r="J5600" s="74"/>
      <c r="K5600" s="74"/>
      <c r="L5600" s="74"/>
      <c r="M5600" s="74"/>
      <c r="N5600" s="74"/>
    </row>
    <row r="5601" spans="2:14" x14ac:dyDescent="0.25">
      <c r="B5601" s="225"/>
      <c r="C5601" s="74"/>
      <c r="D5601" s="74"/>
      <c r="E5601" s="74"/>
      <c r="F5601" s="74"/>
      <c r="G5601" s="75"/>
      <c r="H5601" s="74"/>
      <c r="I5601" s="81"/>
      <c r="J5601" s="74"/>
      <c r="K5601" s="74"/>
      <c r="L5601" s="74"/>
      <c r="M5601" s="74"/>
      <c r="N5601" s="74"/>
    </row>
    <row r="5602" spans="2:14" x14ac:dyDescent="0.25">
      <c r="B5602" s="225"/>
      <c r="C5602" s="74"/>
      <c r="D5602" s="74"/>
      <c r="E5602" s="74"/>
      <c r="F5602" s="74"/>
      <c r="G5602" s="75"/>
      <c r="H5602" s="74"/>
      <c r="I5602" s="81"/>
      <c r="J5602" s="74"/>
      <c r="K5602" s="74"/>
      <c r="L5602" s="74"/>
      <c r="M5602" s="74"/>
      <c r="N5602" s="74"/>
    </row>
    <row r="5603" spans="2:14" x14ac:dyDescent="0.25">
      <c r="B5603" s="225"/>
      <c r="C5603" s="74"/>
      <c r="D5603" s="74"/>
      <c r="E5603" s="74"/>
      <c r="F5603" s="74"/>
      <c r="G5603" s="75"/>
      <c r="H5603" s="74"/>
      <c r="I5603" s="81"/>
      <c r="J5603" s="74"/>
      <c r="K5603" s="74"/>
      <c r="L5603" s="74"/>
      <c r="M5603" s="74"/>
      <c r="N5603" s="74"/>
    </row>
    <row r="5604" spans="2:14" x14ac:dyDescent="0.25">
      <c r="B5604" s="225"/>
      <c r="C5604" s="74"/>
      <c r="D5604" s="74"/>
      <c r="E5604" s="74"/>
      <c r="F5604" s="74"/>
      <c r="G5604" s="75"/>
      <c r="H5604" s="74"/>
      <c r="I5604" s="81"/>
      <c r="J5604" s="74"/>
      <c r="K5604" s="74"/>
      <c r="L5604" s="74"/>
      <c r="M5604" s="74"/>
      <c r="N5604" s="74"/>
    </row>
    <row r="5605" spans="2:14" x14ac:dyDescent="0.25">
      <c r="B5605" s="225"/>
      <c r="C5605" s="74"/>
      <c r="D5605" s="74"/>
      <c r="E5605" s="74"/>
      <c r="F5605" s="74"/>
      <c r="G5605" s="75"/>
      <c r="H5605" s="74"/>
      <c r="I5605" s="81"/>
      <c r="J5605" s="74"/>
      <c r="K5605" s="74"/>
      <c r="L5605" s="74"/>
      <c r="M5605" s="74"/>
      <c r="N5605" s="74"/>
    </row>
    <row r="5606" spans="2:14" x14ac:dyDescent="0.25">
      <c r="B5606" s="225"/>
      <c r="C5606" s="74"/>
      <c r="D5606" s="74"/>
      <c r="E5606" s="74"/>
      <c r="F5606" s="74"/>
      <c r="G5606" s="75"/>
      <c r="H5606" s="74"/>
      <c r="I5606" s="81"/>
      <c r="J5606" s="74"/>
      <c r="K5606" s="74"/>
      <c r="L5606" s="74"/>
      <c r="M5606" s="74"/>
      <c r="N5606" s="74"/>
    </row>
    <row r="5607" spans="2:14" x14ac:dyDescent="0.25">
      <c r="B5607" s="225"/>
      <c r="C5607" s="74"/>
      <c r="D5607" s="74"/>
      <c r="E5607" s="74"/>
      <c r="F5607" s="74"/>
      <c r="G5607" s="75"/>
      <c r="H5607" s="74"/>
      <c r="I5607" s="81"/>
      <c r="J5607" s="74"/>
      <c r="K5607" s="74"/>
      <c r="L5607" s="74"/>
      <c r="M5607" s="74"/>
      <c r="N5607" s="74"/>
    </row>
    <row r="5608" spans="2:14" x14ac:dyDescent="0.25">
      <c r="B5608" s="225"/>
      <c r="C5608" s="74"/>
      <c r="D5608" s="74"/>
      <c r="E5608" s="74"/>
      <c r="F5608" s="74"/>
      <c r="G5608" s="75"/>
      <c r="H5608" s="74"/>
      <c r="I5608" s="81"/>
      <c r="J5608" s="74"/>
      <c r="K5608" s="74"/>
      <c r="L5608" s="74"/>
      <c r="M5608" s="74"/>
      <c r="N5608" s="74"/>
    </row>
    <row r="5609" spans="2:14" x14ac:dyDescent="0.25">
      <c r="B5609" s="225"/>
      <c r="C5609" s="74"/>
      <c r="D5609" s="74"/>
      <c r="E5609" s="74"/>
      <c r="F5609" s="74"/>
      <c r="G5609" s="75"/>
      <c r="H5609" s="74"/>
      <c r="I5609" s="81"/>
      <c r="J5609" s="74"/>
      <c r="K5609" s="74"/>
      <c r="L5609" s="74"/>
      <c r="M5609" s="74"/>
      <c r="N5609" s="74"/>
    </row>
    <row r="5610" spans="2:14" x14ac:dyDescent="0.25">
      <c r="B5610" s="225"/>
      <c r="C5610" s="74"/>
      <c r="D5610" s="74"/>
      <c r="E5610" s="74"/>
      <c r="F5610" s="74"/>
      <c r="G5610" s="75"/>
      <c r="H5610" s="74"/>
      <c r="I5610" s="81"/>
      <c r="J5610" s="74"/>
      <c r="K5610" s="74"/>
      <c r="L5610" s="74"/>
      <c r="M5610" s="74"/>
      <c r="N5610" s="74"/>
    </row>
    <row r="5611" spans="2:14" x14ac:dyDescent="0.25">
      <c r="B5611" s="225"/>
      <c r="C5611" s="74"/>
      <c r="D5611" s="74"/>
      <c r="E5611" s="74"/>
      <c r="F5611" s="74"/>
      <c r="G5611" s="75"/>
      <c r="H5611" s="74"/>
      <c r="I5611" s="81"/>
      <c r="J5611" s="74"/>
      <c r="K5611" s="74"/>
      <c r="L5611" s="74"/>
      <c r="M5611" s="74"/>
      <c r="N5611" s="74"/>
    </row>
    <row r="5612" spans="2:14" x14ac:dyDescent="0.25">
      <c r="B5612" s="225"/>
      <c r="C5612" s="74"/>
      <c r="D5612" s="74"/>
      <c r="E5612" s="74"/>
      <c r="F5612" s="74"/>
      <c r="G5612" s="75"/>
      <c r="H5612" s="74"/>
      <c r="I5612" s="81"/>
      <c r="J5612" s="74"/>
      <c r="K5612" s="74"/>
      <c r="L5612" s="74"/>
      <c r="M5612" s="74"/>
      <c r="N5612" s="74"/>
    </row>
    <row r="5613" spans="2:14" x14ac:dyDescent="0.25">
      <c r="B5613" s="225"/>
      <c r="C5613" s="74"/>
      <c r="D5613" s="74"/>
      <c r="E5613" s="74"/>
      <c r="F5613" s="74"/>
      <c r="G5613" s="75"/>
      <c r="H5613" s="74"/>
      <c r="I5613" s="81"/>
      <c r="J5613" s="74"/>
      <c r="K5613" s="74"/>
      <c r="L5613" s="74"/>
      <c r="M5613" s="74"/>
      <c r="N5613" s="74"/>
    </row>
    <row r="5614" spans="2:14" x14ac:dyDescent="0.25">
      <c r="B5614" s="225"/>
      <c r="C5614" s="74"/>
      <c r="D5614" s="74"/>
      <c r="E5614" s="74"/>
      <c r="F5614" s="74"/>
      <c r="G5614" s="75"/>
      <c r="H5614" s="74"/>
      <c r="I5614" s="81"/>
      <c r="J5614" s="74"/>
      <c r="K5614" s="74"/>
      <c r="L5614" s="74"/>
      <c r="M5614" s="74"/>
      <c r="N5614" s="74"/>
    </row>
    <row r="5615" spans="2:14" x14ac:dyDescent="0.25">
      <c r="B5615" s="225"/>
      <c r="C5615" s="74"/>
      <c r="D5615" s="74"/>
      <c r="E5615" s="74"/>
      <c r="F5615" s="74"/>
      <c r="G5615" s="75"/>
      <c r="H5615" s="74"/>
      <c r="I5615" s="81"/>
      <c r="J5615" s="74"/>
      <c r="K5615" s="74"/>
      <c r="L5615" s="74"/>
      <c r="M5615" s="74"/>
      <c r="N5615" s="74"/>
    </row>
    <row r="5616" spans="2:14" x14ac:dyDescent="0.25">
      <c r="B5616" s="225"/>
      <c r="C5616" s="74"/>
      <c r="D5616" s="74"/>
      <c r="E5616" s="74"/>
      <c r="F5616" s="74"/>
      <c r="G5616" s="75"/>
      <c r="H5616" s="74"/>
      <c r="I5616" s="81"/>
      <c r="J5616" s="74"/>
      <c r="K5616" s="74"/>
      <c r="L5616" s="74"/>
      <c r="M5616" s="74"/>
      <c r="N5616" s="74"/>
    </row>
    <row r="5617" spans="2:14" x14ac:dyDescent="0.25">
      <c r="B5617" s="225"/>
      <c r="C5617" s="74"/>
      <c r="D5617" s="74"/>
      <c r="E5617" s="74"/>
      <c r="F5617" s="74"/>
      <c r="G5617" s="75"/>
      <c r="H5617" s="74"/>
      <c r="I5617" s="81"/>
      <c r="J5617" s="74"/>
      <c r="K5617" s="74"/>
      <c r="L5617" s="74"/>
      <c r="M5617" s="74"/>
      <c r="N5617" s="74"/>
    </row>
    <row r="5618" spans="2:14" x14ac:dyDescent="0.25">
      <c r="B5618" s="225"/>
      <c r="C5618" s="74"/>
      <c r="D5618" s="74"/>
      <c r="E5618" s="74"/>
      <c r="F5618" s="74"/>
      <c r="G5618" s="75"/>
      <c r="H5618" s="74"/>
      <c r="I5618" s="81"/>
      <c r="J5618" s="74"/>
      <c r="K5618" s="74"/>
      <c r="L5618" s="74"/>
      <c r="M5618" s="74"/>
      <c r="N5618" s="74"/>
    </row>
    <row r="5619" spans="2:14" x14ac:dyDescent="0.25">
      <c r="B5619" s="225"/>
      <c r="C5619" s="74"/>
      <c r="D5619" s="74"/>
      <c r="E5619" s="74"/>
      <c r="F5619" s="74"/>
      <c r="G5619" s="75"/>
      <c r="H5619" s="74"/>
      <c r="I5619" s="81"/>
      <c r="J5619" s="74"/>
      <c r="K5619" s="74"/>
      <c r="L5619" s="74"/>
      <c r="M5619" s="74"/>
      <c r="N5619" s="74"/>
    </row>
    <row r="5620" spans="2:14" x14ac:dyDescent="0.25">
      <c r="B5620" s="225"/>
      <c r="C5620" s="74"/>
      <c r="D5620" s="74"/>
      <c r="E5620" s="74"/>
      <c r="F5620" s="74"/>
      <c r="G5620" s="75"/>
      <c r="H5620" s="74"/>
      <c r="I5620" s="81"/>
      <c r="J5620" s="74"/>
      <c r="K5620" s="74"/>
      <c r="L5620" s="74"/>
      <c r="M5620" s="74"/>
      <c r="N5620" s="74"/>
    </row>
    <row r="5621" spans="2:14" x14ac:dyDescent="0.25">
      <c r="B5621" s="225"/>
      <c r="C5621" s="74"/>
      <c r="D5621" s="74"/>
      <c r="E5621" s="74"/>
      <c r="F5621" s="74"/>
      <c r="G5621" s="75"/>
      <c r="H5621" s="74"/>
      <c r="I5621" s="81"/>
      <c r="J5621" s="74"/>
      <c r="K5621" s="74"/>
      <c r="L5621" s="74"/>
      <c r="M5621" s="74"/>
      <c r="N5621" s="74"/>
    </row>
    <row r="5622" spans="2:14" x14ac:dyDescent="0.25">
      <c r="B5622" s="225"/>
      <c r="C5622" s="74"/>
      <c r="D5622" s="74"/>
      <c r="E5622" s="74"/>
      <c r="F5622" s="74"/>
      <c r="G5622" s="75"/>
      <c r="H5622" s="74"/>
      <c r="I5622" s="81"/>
      <c r="J5622" s="74"/>
      <c r="K5622" s="74"/>
      <c r="L5622" s="74"/>
      <c r="M5622" s="74"/>
      <c r="N5622" s="74"/>
    </row>
    <row r="5623" spans="2:14" x14ac:dyDescent="0.25">
      <c r="B5623" s="225"/>
      <c r="C5623" s="74"/>
      <c r="D5623" s="74"/>
      <c r="E5623" s="74"/>
      <c r="F5623" s="74"/>
      <c r="G5623" s="75"/>
      <c r="H5623" s="74"/>
      <c r="I5623" s="81"/>
      <c r="J5623" s="74"/>
      <c r="K5623" s="74"/>
      <c r="L5623" s="74"/>
      <c r="M5623" s="74"/>
      <c r="N5623" s="74"/>
    </row>
    <row r="5624" spans="2:14" x14ac:dyDescent="0.25">
      <c r="B5624" s="225"/>
      <c r="C5624" s="74"/>
      <c r="D5624" s="74"/>
      <c r="E5624" s="74"/>
      <c r="F5624" s="74"/>
      <c r="G5624" s="75"/>
      <c r="H5624" s="74"/>
      <c r="I5624" s="81"/>
      <c r="J5624" s="74"/>
      <c r="K5624" s="74"/>
      <c r="L5624" s="74"/>
      <c r="M5624" s="74"/>
      <c r="N5624" s="74"/>
    </row>
    <row r="5625" spans="2:14" x14ac:dyDescent="0.25">
      <c r="B5625" s="225"/>
      <c r="C5625" s="74"/>
      <c r="D5625" s="74"/>
      <c r="E5625" s="74"/>
      <c r="F5625" s="74"/>
      <c r="G5625" s="75"/>
      <c r="H5625" s="74"/>
      <c r="I5625" s="81"/>
      <c r="J5625" s="74"/>
      <c r="K5625" s="74"/>
      <c r="L5625" s="74"/>
      <c r="M5625" s="74"/>
      <c r="N5625" s="74"/>
    </row>
    <row r="5626" spans="2:14" x14ac:dyDescent="0.25">
      <c r="B5626" s="225"/>
      <c r="C5626" s="74"/>
      <c r="D5626" s="74"/>
      <c r="E5626" s="74"/>
      <c r="F5626" s="74"/>
      <c r="G5626" s="75"/>
      <c r="H5626" s="74"/>
      <c r="I5626" s="81"/>
      <c r="J5626" s="74"/>
      <c r="K5626" s="74"/>
      <c r="L5626" s="74"/>
      <c r="M5626" s="74"/>
      <c r="N5626" s="74"/>
    </row>
    <row r="5627" spans="2:14" x14ac:dyDescent="0.25">
      <c r="B5627" s="225"/>
      <c r="C5627" s="74"/>
      <c r="D5627" s="74"/>
      <c r="E5627" s="74"/>
      <c r="F5627" s="74"/>
      <c r="G5627" s="75"/>
      <c r="H5627" s="74"/>
      <c r="I5627" s="81"/>
      <c r="J5627" s="74"/>
      <c r="K5627" s="74"/>
      <c r="L5627" s="74"/>
      <c r="M5627" s="74"/>
      <c r="N5627" s="74"/>
    </row>
    <row r="5628" spans="2:14" x14ac:dyDescent="0.25">
      <c r="B5628" s="225"/>
      <c r="C5628" s="74"/>
      <c r="D5628" s="74"/>
      <c r="E5628" s="74"/>
      <c r="F5628" s="74"/>
      <c r="G5628" s="75"/>
      <c r="H5628" s="74"/>
      <c r="I5628" s="81"/>
      <c r="J5628" s="74"/>
      <c r="K5628" s="74"/>
      <c r="L5628" s="74"/>
      <c r="M5628" s="74"/>
      <c r="N5628" s="74"/>
    </row>
    <row r="5629" spans="2:14" x14ac:dyDescent="0.25">
      <c r="B5629" s="225"/>
      <c r="C5629" s="74"/>
      <c r="D5629" s="74"/>
      <c r="E5629" s="74"/>
      <c r="F5629" s="74"/>
      <c r="G5629" s="75"/>
      <c r="H5629" s="74"/>
      <c r="I5629" s="81"/>
      <c r="J5629" s="74"/>
      <c r="K5629" s="74"/>
      <c r="L5629" s="74"/>
      <c r="M5629" s="74"/>
      <c r="N5629" s="74"/>
    </row>
    <row r="5630" spans="2:14" x14ac:dyDescent="0.25">
      <c r="B5630" s="225"/>
      <c r="C5630" s="74"/>
      <c r="D5630" s="74"/>
      <c r="E5630" s="74"/>
      <c r="F5630" s="74"/>
      <c r="G5630" s="75"/>
      <c r="H5630" s="74"/>
      <c r="I5630" s="81"/>
      <c r="J5630" s="74"/>
      <c r="K5630" s="74"/>
      <c r="L5630" s="74"/>
      <c r="M5630" s="74"/>
      <c r="N5630" s="74"/>
    </row>
    <row r="5631" spans="2:14" x14ac:dyDescent="0.25">
      <c r="B5631" s="225"/>
      <c r="C5631" s="74"/>
      <c r="D5631" s="74"/>
      <c r="E5631" s="74"/>
      <c r="F5631" s="74"/>
      <c r="G5631" s="75"/>
      <c r="H5631" s="74"/>
      <c r="I5631" s="81"/>
      <c r="J5631" s="74"/>
      <c r="K5631" s="74"/>
      <c r="L5631" s="74"/>
      <c r="M5631" s="74"/>
      <c r="N5631" s="74"/>
    </row>
    <row r="5632" spans="2:14" x14ac:dyDescent="0.25">
      <c r="B5632" s="225"/>
      <c r="C5632" s="74"/>
      <c r="D5632" s="74"/>
      <c r="E5632" s="74"/>
      <c r="F5632" s="74"/>
      <c r="G5632" s="75"/>
      <c r="H5632" s="74"/>
      <c r="I5632" s="81"/>
      <c r="J5632" s="74"/>
      <c r="K5632" s="74"/>
      <c r="L5632" s="74"/>
      <c r="M5632" s="74"/>
      <c r="N5632" s="74"/>
    </row>
    <row r="5633" spans="2:14" x14ac:dyDescent="0.25">
      <c r="B5633" s="225"/>
      <c r="C5633" s="74"/>
      <c r="D5633" s="74"/>
      <c r="E5633" s="74"/>
      <c r="F5633" s="74"/>
      <c r="G5633" s="75"/>
      <c r="H5633" s="74"/>
      <c r="I5633" s="81"/>
      <c r="J5633" s="74"/>
      <c r="K5633" s="74"/>
      <c r="L5633" s="74"/>
      <c r="M5633" s="74"/>
      <c r="N5633" s="74"/>
    </row>
    <row r="5634" spans="2:14" x14ac:dyDescent="0.25">
      <c r="B5634" s="225"/>
      <c r="C5634" s="74"/>
      <c r="D5634" s="74"/>
      <c r="E5634" s="74"/>
      <c r="F5634" s="74"/>
      <c r="G5634" s="75"/>
      <c r="H5634" s="74"/>
      <c r="I5634" s="81"/>
      <c r="J5634" s="74"/>
      <c r="K5634" s="74"/>
      <c r="L5634" s="74"/>
      <c r="M5634" s="74"/>
      <c r="N5634" s="74"/>
    </row>
    <row r="5635" spans="2:14" x14ac:dyDescent="0.25">
      <c r="B5635" s="225"/>
      <c r="C5635" s="74"/>
      <c r="D5635" s="74"/>
      <c r="E5635" s="74"/>
      <c r="F5635" s="74"/>
      <c r="G5635" s="75"/>
      <c r="H5635" s="74"/>
      <c r="I5635" s="81"/>
      <c r="J5635" s="74"/>
      <c r="K5635" s="74"/>
      <c r="L5635" s="74"/>
      <c r="M5635" s="74"/>
      <c r="N5635" s="74"/>
    </row>
    <row r="5636" spans="2:14" x14ac:dyDescent="0.25">
      <c r="B5636" s="225"/>
      <c r="C5636" s="74"/>
      <c r="D5636" s="74"/>
      <c r="E5636" s="74"/>
      <c r="F5636" s="74"/>
      <c r="G5636" s="75"/>
      <c r="H5636" s="74"/>
      <c r="I5636" s="81"/>
      <c r="J5636" s="74"/>
      <c r="K5636" s="74"/>
      <c r="L5636" s="74"/>
      <c r="M5636" s="74"/>
      <c r="N5636" s="74"/>
    </row>
    <row r="5637" spans="2:14" x14ac:dyDescent="0.25">
      <c r="B5637" s="225"/>
      <c r="C5637" s="74"/>
      <c r="D5637" s="74"/>
      <c r="E5637" s="74"/>
      <c r="F5637" s="74"/>
      <c r="G5637" s="75"/>
      <c r="H5637" s="74"/>
      <c r="I5637" s="81"/>
      <c r="J5637" s="74"/>
      <c r="K5637" s="74"/>
      <c r="L5637" s="74"/>
      <c r="M5637" s="74"/>
      <c r="N5637" s="74"/>
    </row>
    <row r="5638" spans="2:14" x14ac:dyDescent="0.25">
      <c r="B5638" s="225"/>
      <c r="C5638" s="74"/>
      <c r="D5638" s="74"/>
      <c r="E5638" s="74"/>
      <c r="F5638" s="74"/>
      <c r="G5638" s="75"/>
      <c r="H5638" s="74"/>
      <c r="I5638" s="81"/>
      <c r="J5638" s="74"/>
      <c r="K5638" s="74"/>
      <c r="L5638" s="74"/>
      <c r="M5638" s="74"/>
      <c r="N5638" s="74"/>
    </row>
    <row r="5639" spans="2:14" x14ac:dyDescent="0.25">
      <c r="B5639" s="225"/>
      <c r="C5639" s="74"/>
      <c r="D5639" s="74"/>
      <c r="E5639" s="74"/>
      <c r="F5639" s="74"/>
      <c r="G5639" s="75"/>
      <c r="H5639" s="74"/>
      <c r="I5639" s="81"/>
      <c r="J5639" s="74"/>
      <c r="K5639" s="74"/>
      <c r="L5639" s="74"/>
      <c r="M5639" s="74"/>
      <c r="N5639" s="74"/>
    </row>
    <row r="5640" spans="2:14" x14ac:dyDescent="0.25">
      <c r="B5640" s="225"/>
      <c r="C5640" s="74"/>
      <c r="D5640" s="74"/>
      <c r="E5640" s="74"/>
      <c r="F5640" s="74"/>
      <c r="G5640" s="75"/>
      <c r="H5640" s="74"/>
      <c r="I5640" s="81"/>
      <c r="J5640" s="74"/>
      <c r="K5640" s="74"/>
      <c r="L5640" s="74"/>
      <c r="M5640" s="74"/>
      <c r="N5640" s="74"/>
    </row>
    <row r="5641" spans="2:14" x14ac:dyDescent="0.25">
      <c r="B5641" s="225"/>
      <c r="C5641" s="74"/>
      <c r="D5641" s="74"/>
      <c r="E5641" s="74"/>
      <c r="F5641" s="74"/>
      <c r="G5641" s="75"/>
      <c r="H5641" s="74"/>
      <c r="I5641" s="81"/>
      <c r="J5641" s="74"/>
      <c r="K5641" s="74"/>
      <c r="L5641" s="74"/>
      <c r="M5641" s="74"/>
      <c r="N5641" s="74"/>
    </row>
    <row r="5642" spans="2:14" x14ac:dyDescent="0.25">
      <c r="B5642" s="225"/>
      <c r="C5642" s="74"/>
      <c r="D5642" s="74"/>
      <c r="E5642" s="74"/>
      <c r="F5642" s="74"/>
      <c r="G5642" s="75"/>
      <c r="H5642" s="74"/>
      <c r="I5642" s="81"/>
      <c r="J5642" s="74"/>
      <c r="K5642" s="74"/>
      <c r="L5642" s="74"/>
      <c r="M5642" s="74"/>
      <c r="N5642" s="74"/>
    </row>
    <row r="5643" spans="2:14" x14ac:dyDescent="0.25">
      <c r="B5643" s="225"/>
      <c r="C5643" s="74"/>
      <c r="D5643" s="74"/>
      <c r="E5643" s="74"/>
      <c r="F5643" s="74"/>
      <c r="G5643" s="75"/>
      <c r="H5643" s="74"/>
      <c r="I5643" s="81"/>
      <c r="J5643" s="74"/>
      <c r="K5643" s="74"/>
      <c r="L5643" s="74"/>
      <c r="M5643" s="74"/>
      <c r="N5643" s="74"/>
    </row>
    <row r="5644" spans="2:14" x14ac:dyDescent="0.25">
      <c r="B5644" s="225"/>
      <c r="C5644" s="74"/>
      <c r="D5644" s="74"/>
      <c r="E5644" s="74"/>
      <c r="F5644" s="74"/>
      <c r="G5644" s="75"/>
      <c r="H5644" s="74"/>
      <c r="I5644" s="81"/>
      <c r="J5644" s="74"/>
      <c r="K5644" s="74"/>
      <c r="L5644" s="74"/>
      <c r="M5644" s="74"/>
      <c r="N5644" s="74"/>
    </row>
    <row r="5645" spans="2:14" x14ac:dyDescent="0.25">
      <c r="B5645" s="225"/>
      <c r="C5645" s="74"/>
      <c r="D5645" s="74"/>
      <c r="E5645" s="74"/>
      <c r="F5645" s="74"/>
      <c r="G5645" s="75"/>
      <c r="H5645" s="74"/>
      <c r="I5645" s="81"/>
      <c r="J5645" s="74"/>
      <c r="K5645" s="74"/>
      <c r="L5645" s="74"/>
      <c r="M5645" s="74"/>
      <c r="N5645" s="74"/>
    </row>
    <row r="5646" spans="2:14" x14ac:dyDescent="0.25">
      <c r="B5646" s="225"/>
      <c r="C5646" s="74"/>
      <c r="D5646" s="74"/>
      <c r="E5646" s="74"/>
      <c r="F5646" s="74"/>
      <c r="G5646" s="75"/>
      <c r="H5646" s="74"/>
      <c r="I5646" s="81"/>
      <c r="J5646" s="74"/>
      <c r="K5646" s="74"/>
      <c r="L5646" s="74"/>
      <c r="M5646" s="74"/>
      <c r="N5646" s="74"/>
    </row>
    <row r="5647" spans="2:14" x14ac:dyDescent="0.25">
      <c r="B5647" s="225"/>
      <c r="C5647" s="74"/>
      <c r="D5647" s="74"/>
      <c r="E5647" s="74"/>
      <c r="F5647" s="74"/>
      <c r="G5647" s="75"/>
      <c r="H5647" s="74"/>
      <c r="I5647" s="81"/>
      <c r="J5647" s="74"/>
      <c r="K5647" s="74"/>
      <c r="L5647" s="74"/>
      <c r="M5647" s="74"/>
      <c r="N5647" s="74"/>
    </row>
    <row r="5648" spans="2:14" x14ac:dyDescent="0.25">
      <c r="B5648" s="225"/>
      <c r="C5648" s="74"/>
      <c r="D5648" s="74"/>
      <c r="E5648" s="74"/>
      <c r="F5648" s="74"/>
      <c r="G5648" s="75"/>
      <c r="H5648" s="74"/>
      <c r="I5648" s="81"/>
      <c r="J5648" s="74"/>
      <c r="K5648" s="74"/>
      <c r="L5648" s="74"/>
      <c r="M5648" s="74"/>
      <c r="N5648" s="74"/>
    </row>
    <row r="5649" spans="2:14" x14ac:dyDescent="0.25">
      <c r="B5649" s="225"/>
      <c r="C5649" s="74"/>
      <c r="D5649" s="74"/>
      <c r="E5649" s="74"/>
      <c r="F5649" s="74"/>
      <c r="G5649" s="75"/>
      <c r="H5649" s="74"/>
      <c r="I5649" s="81"/>
      <c r="J5649" s="74"/>
      <c r="K5649" s="74"/>
      <c r="L5649" s="74"/>
      <c r="M5649" s="74"/>
      <c r="N5649" s="74"/>
    </row>
    <row r="5650" spans="2:14" x14ac:dyDescent="0.25">
      <c r="B5650" s="225"/>
      <c r="C5650" s="74"/>
      <c r="D5650" s="74"/>
      <c r="E5650" s="74"/>
      <c r="F5650" s="74"/>
      <c r="G5650" s="75"/>
      <c r="H5650" s="74"/>
      <c r="I5650" s="81"/>
      <c r="J5650" s="74"/>
      <c r="K5650" s="74"/>
      <c r="L5650" s="74"/>
      <c r="M5650" s="74"/>
      <c r="N5650" s="74"/>
    </row>
    <row r="5651" spans="2:14" x14ac:dyDescent="0.25">
      <c r="B5651" s="225"/>
      <c r="C5651" s="74"/>
      <c r="D5651" s="74"/>
      <c r="E5651" s="74"/>
      <c r="F5651" s="74"/>
      <c r="G5651" s="75"/>
      <c r="H5651" s="74"/>
      <c r="I5651" s="81"/>
      <c r="J5651" s="74"/>
      <c r="K5651" s="74"/>
      <c r="L5651" s="74"/>
      <c r="M5651" s="74"/>
      <c r="N5651" s="74"/>
    </row>
    <row r="5652" spans="2:14" x14ac:dyDescent="0.25">
      <c r="B5652" s="225"/>
      <c r="C5652" s="74"/>
      <c r="D5652" s="74"/>
      <c r="E5652" s="74"/>
      <c r="F5652" s="74"/>
      <c r="G5652" s="75"/>
      <c r="H5652" s="74"/>
      <c r="I5652" s="81"/>
      <c r="J5652" s="74"/>
      <c r="K5652" s="74"/>
      <c r="L5652" s="74"/>
      <c r="M5652" s="74"/>
      <c r="N5652" s="74"/>
    </row>
    <row r="5653" spans="2:14" x14ac:dyDescent="0.25">
      <c r="B5653" s="225"/>
      <c r="C5653" s="74"/>
      <c r="D5653" s="74"/>
      <c r="E5653" s="74"/>
      <c r="F5653" s="74"/>
      <c r="G5653" s="75"/>
      <c r="H5653" s="74"/>
      <c r="I5653" s="81"/>
      <c r="J5653" s="74"/>
      <c r="K5653" s="74"/>
      <c r="L5653" s="74"/>
      <c r="M5653" s="74"/>
      <c r="N5653" s="74"/>
    </row>
    <row r="5654" spans="2:14" x14ac:dyDescent="0.25">
      <c r="B5654" s="225"/>
      <c r="C5654" s="74"/>
      <c r="D5654" s="74"/>
      <c r="E5654" s="74"/>
      <c r="F5654" s="74"/>
      <c r="G5654" s="75"/>
      <c r="H5654" s="74"/>
      <c r="I5654" s="81"/>
      <c r="J5654" s="74"/>
      <c r="K5654" s="74"/>
      <c r="L5654" s="74"/>
      <c r="M5654" s="74"/>
      <c r="N5654" s="74"/>
    </row>
    <row r="5655" spans="2:14" x14ac:dyDescent="0.25">
      <c r="B5655" s="225"/>
      <c r="C5655" s="74"/>
      <c r="D5655" s="74"/>
      <c r="E5655" s="74"/>
      <c r="F5655" s="74"/>
      <c r="G5655" s="75"/>
      <c r="H5655" s="74"/>
      <c r="I5655" s="81"/>
      <c r="J5655" s="74"/>
      <c r="K5655" s="74"/>
      <c r="L5655" s="74"/>
      <c r="M5655" s="74"/>
      <c r="N5655" s="74"/>
    </row>
    <row r="5656" spans="2:14" x14ac:dyDescent="0.25">
      <c r="B5656" s="225"/>
      <c r="C5656" s="74"/>
      <c r="D5656" s="74"/>
      <c r="E5656" s="74"/>
      <c r="F5656" s="74"/>
      <c r="G5656" s="75"/>
      <c r="H5656" s="74"/>
      <c r="I5656" s="81"/>
      <c r="J5656" s="74"/>
      <c r="K5656" s="74"/>
      <c r="L5656" s="74"/>
      <c r="M5656" s="74"/>
      <c r="N5656" s="74"/>
    </row>
    <row r="5657" spans="2:14" x14ac:dyDescent="0.25">
      <c r="B5657" s="225"/>
      <c r="C5657" s="74"/>
      <c r="D5657" s="74"/>
      <c r="E5657" s="74"/>
      <c r="F5657" s="74"/>
      <c r="G5657" s="75"/>
      <c r="H5657" s="74"/>
      <c r="I5657" s="81"/>
      <c r="J5657" s="74"/>
      <c r="K5657" s="74"/>
      <c r="L5657" s="74"/>
      <c r="M5657" s="74"/>
      <c r="N5657" s="74"/>
    </row>
    <row r="5658" spans="2:14" x14ac:dyDescent="0.25">
      <c r="B5658" s="225"/>
      <c r="C5658" s="74"/>
      <c r="D5658" s="74"/>
      <c r="E5658" s="74"/>
      <c r="F5658" s="74"/>
      <c r="G5658" s="75"/>
      <c r="H5658" s="74"/>
      <c r="I5658" s="81"/>
      <c r="J5658" s="74"/>
      <c r="K5658" s="74"/>
      <c r="L5658" s="74"/>
      <c r="M5658" s="74"/>
      <c r="N5658" s="74"/>
    </row>
    <row r="5659" spans="2:14" x14ac:dyDescent="0.25">
      <c r="B5659" s="225"/>
      <c r="C5659" s="74"/>
      <c r="D5659" s="74"/>
      <c r="E5659" s="74"/>
      <c r="F5659" s="74"/>
      <c r="G5659" s="75"/>
      <c r="H5659" s="74"/>
      <c r="I5659" s="81"/>
      <c r="J5659" s="74"/>
      <c r="K5659" s="74"/>
      <c r="L5659" s="74"/>
      <c r="M5659" s="74"/>
      <c r="N5659" s="74"/>
    </row>
    <row r="5660" spans="2:14" x14ac:dyDescent="0.25">
      <c r="B5660" s="225"/>
      <c r="C5660" s="74"/>
      <c r="D5660" s="74"/>
      <c r="E5660" s="74"/>
      <c r="F5660" s="74"/>
      <c r="G5660" s="75"/>
      <c r="H5660" s="74"/>
      <c r="I5660" s="81"/>
      <c r="J5660" s="74"/>
      <c r="K5660" s="74"/>
      <c r="L5660" s="74"/>
      <c r="M5660" s="74"/>
      <c r="N5660" s="74"/>
    </row>
    <row r="5661" spans="2:14" x14ac:dyDescent="0.25">
      <c r="B5661" s="225"/>
      <c r="C5661" s="74"/>
      <c r="D5661" s="74"/>
      <c r="E5661" s="74"/>
      <c r="F5661" s="74"/>
      <c r="G5661" s="75"/>
      <c r="H5661" s="74"/>
      <c r="I5661" s="81"/>
      <c r="J5661" s="74"/>
      <c r="K5661" s="74"/>
      <c r="L5661" s="74"/>
      <c r="M5661" s="74"/>
      <c r="N5661" s="74"/>
    </row>
    <row r="5662" spans="2:14" x14ac:dyDescent="0.25">
      <c r="B5662" s="225"/>
      <c r="C5662" s="74"/>
      <c r="D5662" s="74"/>
      <c r="E5662" s="74"/>
      <c r="F5662" s="74"/>
      <c r="G5662" s="75"/>
      <c r="H5662" s="74"/>
      <c r="I5662" s="81"/>
      <c r="J5662" s="74"/>
      <c r="K5662" s="74"/>
      <c r="L5662" s="74"/>
      <c r="M5662" s="74"/>
      <c r="N5662" s="74"/>
    </row>
    <row r="5663" spans="2:14" x14ac:dyDescent="0.25">
      <c r="B5663" s="225"/>
      <c r="C5663" s="74"/>
      <c r="D5663" s="74"/>
      <c r="E5663" s="74"/>
      <c r="F5663" s="74"/>
      <c r="G5663" s="75"/>
      <c r="H5663" s="74"/>
      <c r="I5663" s="81"/>
      <c r="J5663" s="74"/>
      <c r="K5663" s="74"/>
      <c r="L5663" s="74"/>
      <c r="M5663" s="74"/>
      <c r="N5663" s="74"/>
    </row>
    <row r="5664" spans="2:14" x14ac:dyDescent="0.25">
      <c r="B5664" s="225"/>
      <c r="C5664" s="74"/>
      <c r="D5664" s="74"/>
      <c r="E5664" s="74"/>
      <c r="F5664" s="74"/>
      <c r="G5664" s="75"/>
      <c r="H5664" s="74"/>
      <c r="I5664" s="81"/>
      <c r="J5664" s="74"/>
      <c r="K5664" s="74"/>
      <c r="L5664" s="74"/>
      <c r="M5664" s="74"/>
      <c r="N5664" s="74"/>
    </row>
    <row r="5665" spans="2:14" x14ac:dyDescent="0.25">
      <c r="B5665" s="225"/>
      <c r="C5665" s="74"/>
      <c r="D5665" s="74"/>
      <c r="E5665" s="74"/>
      <c r="F5665" s="74"/>
      <c r="G5665" s="75"/>
      <c r="H5665" s="74"/>
      <c r="I5665" s="81"/>
      <c r="J5665" s="74"/>
      <c r="K5665" s="74"/>
      <c r="L5665" s="74"/>
      <c r="M5665" s="74"/>
      <c r="N5665" s="74"/>
    </row>
    <row r="5666" spans="2:14" x14ac:dyDescent="0.25">
      <c r="B5666" s="225"/>
      <c r="C5666" s="74"/>
      <c r="D5666" s="74"/>
      <c r="E5666" s="74"/>
      <c r="F5666" s="74"/>
      <c r="G5666" s="75"/>
      <c r="H5666" s="74"/>
      <c r="I5666" s="81"/>
      <c r="J5666" s="74"/>
      <c r="K5666" s="74"/>
      <c r="L5666" s="74"/>
      <c r="M5666" s="74"/>
      <c r="N5666" s="74"/>
    </row>
    <row r="5667" spans="2:14" x14ac:dyDescent="0.25">
      <c r="B5667" s="225"/>
      <c r="C5667" s="74"/>
      <c r="D5667" s="74"/>
      <c r="E5667" s="74"/>
      <c r="F5667" s="74"/>
      <c r="G5667" s="75"/>
      <c r="H5667" s="74"/>
      <c r="I5667" s="81"/>
      <c r="J5667" s="74"/>
      <c r="K5667" s="74"/>
      <c r="L5667" s="74"/>
      <c r="M5667" s="74"/>
      <c r="N5667" s="74"/>
    </row>
    <row r="5668" spans="2:14" x14ac:dyDescent="0.25">
      <c r="B5668" s="225"/>
      <c r="C5668" s="74"/>
      <c r="D5668" s="74"/>
      <c r="E5668" s="74"/>
      <c r="F5668" s="74"/>
      <c r="G5668" s="75"/>
      <c r="H5668" s="74"/>
      <c r="I5668" s="81"/>
      <c r="J5668" s="74"/>
      <c r="K5668" s="74"/>
      <c r="L5668" s="74"/>
      <c r="M5668" s="74"/>
      <c r="N5668" s="74"/>
    </row>
    <row r="5669" spans="2:14" x14ac:dyDescent="0.25">
      <c r="B5669" s="225"/>
      <c r="C5669" s="74"/>
      <c r="D5669" s="74"/>
      <c r="E5669" s="74"/>
      <c r="F5669" s="74"/>
      <c r="G5669" s="75"/>
      <c r="H5669" s="74"/>
      <c r="I5669" s="81"/>
      <c r="J5669" s="74"/>
      <c r="K5669" s="74"/>
      <c r="L5669" s="74"/>
      <c r="M5669" s="74"/>
      <c r="N5669" s="74"/>
    </row>
    <row r="5670" spans="2:14" x14ac:dyDescent="0.25">
      <c r="B5670" s="225"/>
      <c r="C5670" s="74"/>
      <c r="D5670" s="74"/>
      <c r="E5670" s="74"/>
      <c r="F5670" s="74"/>
      <c r="G5670" s="75"/>
      <c r="H5670" s="74"/>
      <c r="I5670" s="81"/>
      <c r="J5670" s="74"/>
      <c r="K5670" s="74"/>
      <c r="L5670" s="74"/>
      <c r="M5670" s="74"/>
      <c r="N5670" s="74"/>
    </row>
    <row r="5671" spans="2:14" x14ac:dyDescent="0.25">
      <c r="B5671" s="225"/>
      <c r="C5671" s="74"/>
      <c r="D5671" s="74"/>
      <c r="E5671" s="74"/>
      <c r="F5671" s="74"/>
      <c r="G5671" s="75"/>
      <c r="H5671" s="74"/>
      <c r="I5671" s="81"/>
      <c r="J5671" s="74"/>
      <c r="K5671" s="74"/>
      <c r="L5671" s="74"/>
      <c r="M5671" s="74"/>
      <c r="N5671" s="74"/>
    </row>
    <row r="5672" spans="2:14" x14ac:dyDescent="0.25">
      <c r="B5672" s="225"/>
      <c r="C5672" s="74"/>
      <c r="D5672" s="74"/>
      <c r="E5672" s="74"/>
      <c r="F5672" s="74"/>
      <c r="G5672" s="75"/>
      <c r="H5672" s="74"/>
      <c r="I5672" s="81"/>
      <c r="J5672" s="74"/>
      <c r="K5672" s="74"/>
      <c r="L5672" s="74"/>
      <c r="M5672" s="74"/>
      <c r="N5672" s="74"/>
    </row>
    <row r="5673" spans="2:14" x14ac:dyDescent="0.25">
      <c r="B5673" s="225"/>
      <c r="C5673" s="74"/>
      <c r="D5673" s="74"/>
      <c r="E5673" s="74"/>
      <c r="F5673" s="74"/>
      <c r="G5673" s="75"/>
      <c r="H5673" s="74"/>
      <c r="I5673" s="81"/>
      <c r="J5673" s="74"/>
      <c r="K5673" s="74"/>
      <c r="L5673" s="74"/>
      <c r="M5673" s="74"/>
      <c r="N5673" s="74"/>
    </row>
    <row r="5674" spans="2:14" x14ac:dyDescent="0.25">
      <c r="B5674" s="225"/>
      <c r="C5674" s="74"/>
      <c r="D5674" s="74"/>
      <c r="E5674" s="74"/>
      <c r="F5674" s="74"/>
      <c r="G5674" s="75"/>
      <c r="H5674" s="74"/>
      <c r="I5674" s="81"/>
      <c r="J5674" s="74"/>
      <c r="K5674" s="74"/>
      <c r="L5674" s="74"/>
      <c r="M5674" s="74"/>
      <c r="N5674" s="74"/>
    </row>
    <row r="5675" spans="2:14" x14ac:dyDescent="0.25">
      <c r="B5675" s="225"/>
      <c r="C5675" s="74"/>
      <c r="D5675" s="74"/>
      <c r="E5675" s="74"/>
      <c r="F5675" s="74"/>
      <c r="G5675" s="75"/>
      <c r="H5675" s="74"/>
      <c r="I5675" s="81"/>
      <c r="J5675" s="74"/>
      <c r="K5675" s="74"/>
      <c r="L5675" s="74"/>
      <c r="M5675" s="74"/>
      <c r="N5675" s="74"/>
    </row>
    <row r="5676" spans="2:14" x14ac:dyDescent="0.25">
      <c r="B5676" s="225"/>
      <c r="C5676" s="74"/>
      <c r="D5676" s="74"/>
      <c r="E5676" s="74"/>
      <c r="F5676" s="74"/>
      <c r="G5676" s="75"/>
      <c r="H5676" s="74"/>
      <c r="I5676" s="81"/>
      <c r="J5676" s="74"/>
      <c r="K5676" s="74"/>
      <c r="L5676" s="74"/>
      <c r="M5676" s="74"/>
      <c r="N5676" s="74"/>
    </row>
    <row r="5677" spans="2:14" x14ac:dyDescent="0.25">
      <c r="B5677" s="225"/>
      <c r="C5677" s="74"/>
      <c r="D5677" s="74"/>
      <c r="E5677" s="74"/>
      <c r="F5677" s="74"/>
      <c r="G5677" s="75"/>
      <c r="H5677" s="74"/>
      <c r="I5677" s="81"/>
      <c r="J5677" s="74"/>
      <c r="K5677" s="74"/>
      <c r="L5677" s="74"/>
      <c r="M5677" s="74"/>
      <c r="N5677" s="74"/>
    </row>
    <row r="5678" spans="2:14" x14ac:dyDescent="0.25">
      <c r="B5678" s="225"/>
      <c r="C5678" s="74"/>
      <c r="D5678" s="74"/>
      <c r="E5678" s="74"/>
      <c r="F5678" s="74"/>
      <c r="G5678" s="75"/>
      <c r="H5678" s="74"/>
      <c r="I5678" s="81"/>
      <c r="J5678" s="74"/>
      <c r="K5678" s="74"/>
      <c r="L5678" s="74"/>
      <c r="M5678" s="74"/>
      <c r="N5678" s="74"/>
    </row>
    <row r="5679" spans="2:14" x14ac:dyDescent="0.25">
      <c r="B5679" s="225"/>
      <c r="C5679" s="74"/>
      <c r="D5679" s="74"/>
      <c r="E5679" s="74"/>
      <c r="F5679" s="74"/>
      <c r="G5679" s="75"/>
      <c r="H5679" s="74"/>
      <c r="I5679" s="81"/>
      <c r="J5679" s="74"/>
      <c r="K5679" s="74"/>
      <c r="L5679" s="74"/>
      <c r="M5679" s="74"/>
      <c r="N5679" s="74"/>
    </row>
    <row r="5680" spans="2:14" x14ac:dyDescent="0.25">
      <c r="B5680" s="225"/>
      <c r="C5680" s="74"/>
      <c r="D5680" s="74"/>
      <c r="E5680" s="74"/>
      <c r="F5680" s="74"/>
      <c r="G5680" s="75"/>
      <c r="H5680" s="74"/>
      <c r="I5680" s="81"/>
      <c r="J5680" s="74"/>
      <c r="K5680" s="74"/>
      <c r="L5680" s="74"/>
      <c r="M5680" s="74"/>
      <c r="N5680" s="74"/>
    </row>
    <row r="5681" spans="2:14" x14ac:dyDescent="0.25">
      <c r="B5681" s="225"/>
      <c r="C5681" s="74"/>
      <c r="D5681" s="74"/>
      <c r="E5681" s="74"/>
      <c r="F5681" s="74"/>
      <c r="G5681" s="75"/>
      <c r="H5681" s="74"/>
      <c r="I5681" s="81"/>
      <c r="J5681" s="74"/>
      <c r="K5681" s="74"/>
      <c r="L5681" s="74"/>
      <c r="M5681" s="74"/>
      <c r="N5681" s="74"/>
    </row>
    <row r="5682" spans="2:14" x14ac:dyDescent="0.25">
      <c r="B5682" s="225"/>
      <c r="C5682" s="74"/>
      <c r="D5682" s="74"/>
      <c r="E5682" s="74"/>
      <c r="F5682" s="74"/>
      <c r="G5682" s="75"/>
      <c r="H5682" s="74"/>
      <c r="I5682" s="81"/>
      <c r="J5682" s="74"/>
      <c r="K5682" s="74"/>
      <c r="L5682" s="74"/>
      <c r="M5682" s="74"/>
      <c r="N5682" s="74"/>
    </row>
    <row r="5683" spans="2:14" x14ac:dyDescent="0.25">
      <c r="B5683" s="225"/>
      <c r="C5683" s="74"/>
      <c r="D5683" s="74"/>
      <c r="E5683" s="74"/>
      <c r="F5683" s="74"/>
      <c r="G5683" s="75"/>
      <c r="H5683" s="74"/>
      <c r="I5683" s="81"/>
      <c r="J5683" s="74"/>
      <c r="K5683" s="74"/>
      <c r="L5683" s="74"/>
      <c r="M5683" s="74"/>
      <c r="N5683" s="74"/>
    </row>
    <row r="5684" spans="2:14" x14ac:dyDescent="0.25">
      <c r="B5684" s="225"/>
      <c r="C5684" s="74"/>
      <c r="D5684" s="74"/>
      <c r="E5684" s="74"/>
      <c r="F5684" s="74"/>
      <c r="G5684" s="75"/>
      <c r="H5684" s="74"/>
      <c r="I5684" s="81"/>
      <c r="J5684" s="74"/>
      <c r="K5684" s="74"/>
      <c r="L5684" s="74"/>
      <c r="M5684" s="74"/>
      <c r="N5684" s="74"/>
    </row>
    <row r="5685" spans="2:14" x14ac:dyDescent="0.25">
      <c r="B5685" s="225"/>
      <c r="C5685" s="74"/>
      <c r="D5685" s="74"/>
      <c r="E5685" s="74"/>
      <c r="F5685" s="74"/>
      <c r="G5685" s="75"/>
      <c r="H5685" s="74"/>
      <c r="I5685" s="81"/>
      <c r="J5685" s="74"/>
      <c r="K5685" s="74"/>
      <c r="L5685" s="74"/>
      <c r="M5685" s="74"/>
      <c r="N5685" s="74"/>
    </row>
    <row r="5686" spans="2:14" x14ac:dyDescent="0.25">
      <c r="B5686" s="225"/>
      <c r="C5686" s="74"/>
      <c r="D5686" s="74"/>
      <c r="E5686" s="74"/>
      <c r="F5686" s="74"/>
      <c r="G5686" s="75"/>
      <c r="H5686" s="74"/>
      <c r="I5686" s="81"/>
      <c r="J5686" s="74"/>
      <c r="K5686" s="74"/>
      <c r="L5686" s="74"/>
      <c r="M5686" s="74"/>
      <c r="N5686" s="74"/>
    </row>
    <row r="5687" spans="2:14" x14ac:dyDescent="0.25">
      <c r="B5687" s="225"/>
      <c r="C5687" s="74"/>
      <c r="D5687" s="74"/>
      <c r="E5687" s="74"/>
      <c r="F5687" s="74"/>
      <c r="G5687" s="75"/>
      <c r="H5687" s="74"/>
      <c r="I5687" s="81"/>
      <c r="J5687" s="74"/>
      <c r="K5687" s="74"/>
      <c r="L5687" s="74"/>
      <c r="M5687" s="74"/>
      <c r="N5687" s="74"/>
    </row>
    <row r="5688" spans="2:14" x14ac:dyDescent="0.25">
      <c r="B5688" s="225"/>
      <c r="C5688" s="74"/>
      <c r="D5688" s="74"/>
      <c r="E5688" s="74"/>
      <c r="F5688" s="74"/>
      <c r="G5688" s="75"/>
      <c r="H5688" s="74"/>
      <c r="I5688" s="81"/>
      <c r="J5688" s="74"/>
      <c r="K5688" s="74"/>
      <c r="L5688" s="74"/>
      <c r="M5688" s="74"/>
      <c r="N5688" s="74"/>
    </row>
    <row r="5689" spans="2:14" x14ac:dyDescent="0.25">
      <c r="B5689" s="225"/>
      <c r="C5689" s="74"/>
      <c r="D5689" s="74"/>
      <c r="E5689" s="74"/>
      <c r="F5689" s="74"/>
      <c r="G5689" s="75"/>
      <c r="H5689" s="74"/>
      <c r="I5689" s="81"/>
      <c r="J5689" s="74"/>
      <c r="K5689" s="74"/>
      <c r="L5689" s="74"/>
      <c r="M5689" s="74"/>
      <c r="N5689" s="74"/>
    </row>
    <row r="5690" spans="2:14" x14ac:dyDescent="0.25">
      <c r="B5690" s="225"/>
      <c r="C5690" s="74"/>
      <c r="D5690" s="74"/>
      <c r="E5690" s="74"/>
      <c r="F5690" s="74"/>
      <c r="G5690" s="75"/>
      <c r="H5690" s="74"/>
      <c r="I5690" s="81"/>
      <c r="J5690" s="74"/>
      <c r="K5690" s="74"/>
      <c r="L5690" s="74"/>
      <c r="M5690" s="74"/>
      <c r="N5690" s="74"/>
    </row>
    <row r="5691" spans="2:14" x14ac:dyDescent="0.25">
      <c r="B5691" s="225"/>
      <c r="C5691" s="74"/>
      <c r="D5691" s="74"/>
      <c r="E5691" s="74"/>
      <c r="F5691" s="74"/>
      <c r="G5691" s="75"/>
      <c r="H5691" s="74"/>
      <c r="I5691" s="81"/>
      <c r="J5691" s="74"/>
      <c r="K5691" s="74"/>
      <c r="L5691" s="74"/>
      <c r="M5691" s="74"/>
      <c r="N5691" s="74"/>
    </row>
    <row r="5692" spans="2:14" x14ac:dyDescent="0.25">
      <c r="B5692" s="225"/>
      <c r="C5692" s="74"/>
      <c r="D5692" s="74"/>
      <c r="E5692" s="74"/>
      <c r="F5692" s="74"/>
      <c r="G5692" s="75"/>
      <c r="H5692" s="74"/>
      <c r="I5692" s="81"/>
      <c r="J5692" s="74"/>
      <c r="K5692" s="74"/>
      <c r="L5692" s="74"/>
      <c r="M5692" s="74"/>
      <c r="N5692" s="74"/>
    </row>
    <row r="5693" spans="2:14" x14ac:dyDescent="0.25">
      <c r="B5693" s="225"/>
      <c r="C5693" s="74"/>
      <c r="D5693" s="74"/>
      <c r="E5693" s="74"/>
      <c r="F5693" s="74"/>
      <c r="G5693" s="75"/>
      <c r="H5693" s="74"/>
      <c r="I5693" s="81"/>
      <c r="J5693" s="74"/>
      <c r="K5693" s="74"/>
      <c r="L5693" s="74"/>
      <c r="M5693" s="74"/>
      <c r="N5693" s="74"/>
    </row>
    <row r="5694" spans="2:14" x14ac:dyDescent="0.25">
      <c r="B5694" s="225"/>
      <c r="C5694" s="74"/>
      <c r="D5694" s="74"/>
      <c r="E5694" s="74"/>
      <c r="F5694" s="74"/>
      <c r="G5694" s="75"/>
      <c r="H5694" s="74"/>
      <c r="I5694" s="81"/>
      <c r="J5694" s="74"/>
      <c r="K5694" s="74"/>
      <c r="L5694" s="74"/>
      <c r="M5694" s="74"/>
      <c r="N5694" s="74"/>
    </row>
    <row r="5695" spans="2:14" x14ac:dyDescent="0.25">
      <c r="B5695" s="225"/>
      <c r="C5695" s="74"/>
      <c r="D5695" s="74"/>
      <c r="E5695" s="74"/>
      <c r="F5695" s="74"/>
      <c r="G5695" s="75"/>
      <c r="H5695" s="74"/>
      <c r="I5695" s="81"/>
      <c r="J5695" s="74"/>
      <c r="K5695" s="74"/>
      <c r="L5695" s="74"/>
      <c r="M5695" s="74"/>
      <c r="N5695" s="74"/>
    </row>
    <row r="5696" spans="2:14" x14ac:dyDescent="0.25">
      <c r="B5696" s="225"/>
      <c r="C5696" s="74"/>
      <c r="D5696" s="74"/>
      <c r="E5696" s="74"/>
      <c r="F5696" s="74"/>
      <c r="G5696" s="75"/>
      <c r="H5696" s="74"/>
      <c r="I5696" s="81"/>
      <c r="J5696" s="74"/>
      <c r="K5696" s="74"/>
      <c r="L5696" s="74"/>
      <c r="M5696" s="74"/>
      <c r="N5696" s="74"/>
    </row>
    <row r="5697" spans="2:14" x14ac:dyDescent="0.25">
      <c r="B5697" s="225"/>
      <c r="C5697" s="74"/>
      <c r="D5697" s="74"/>
      <c r="E5697" s="74"/>
      <c r="F5697" s="74"/>
      <c r="G5697" s="75"/>
      <c r="H5697" s="74"/>
      <c r="I5697" s="81"/>
      <c r="J5697" s="74"/>
      <c r="K5697" s="74"/>
      <c r="L5697" s="74"/>
      <c r="M5697" s="74"/>
      <c r="N5697" s="74"/>
    </row>
    <row r="5698" spans="2:14" x14ac:dyDescent="0.25">
      <c r="B5698" s="225"/>
      <c r="C5698" s="74"/>
      <c r="D5698" s="74"/>
      <c r="E5698" s="74"/>
      <c r="F5698" s="74"/>
      <c r="G5698" s="75"/>
      <c r="H5698" s="74"/>
      <c r="I5698" s="81"/>
      <c r="J5698" s="74"/>
      <c r="K5698" s="74"/>
      <c r="L5698" s="74"/>
      <c r="M5698" s="74"/>
      <c r="N5698" s="74"/>
    </row>
    <row r="5699" spans="2:14" x14ac:dyDescent="0.25">
      <c r="B5699" s="225"/>
      <c r="C5699" s="74"/>
      <c r="D5699" s="74"/>
      <c r="E5699" s="74"/>
      <c r="F5699" s="74"/>
      <c r="G5699" s="75"/>
      <c r="H5699" s="74"/>
      <c r="I5699" s="81"/>
      <c r="J5699" s="74"/>
      <c r="K5699" s="74"/>
      <c r="L5699" s="74"/>
      <c r="M5699" s="74"/>
      <c r="N5699" s="74"/>
    </row>
    <row r="5700" spans="2:14" x14ac:dyDescent="0.25">
      <c r="B5700" s="225"/>
      <c r="C5700" s="74"/>
      <c r="D5700" s="74"/>
      <c r="E5700" s="74"/>
      <c r="F5700" s="74"/>
      <c r="G5700" s="75"/>
      <c r="H5700" s="74"/>
      <c r="I5700" s="81"/>
      <c r="J5700" s="74"/>
      <c r="K5700" s="74"/>
      <c r="L5700" s="74"/>
      <c r="M5700" s="74"/>
      <c r="N5700" s="74"/>
    </row>
    <row r="5701" spans="2:14" x14ac:dyDescent="0.25">
      <c r="B5701" s="225"/>
      <c r="C5701" s="74"/>
      <c r="D5701" s="74"/>
      <c r="E5701" s="74"/>
      <c r="F5701" s="74"/>
      <c r="G5701" s="75"/>
      <c r="H5701" s="74"/>
      <c r="I5701" s="81"/>
      <c r="J5701" s="74"/>
      <c r="K5701" s="74"/>
      <c r="L5701" s="74"/>
      <c r="M5701" s="74"/>
      <c r="N5701" s="74"/>
    </row>
    <row r="5702" spans="2:14" x14ac:dyDescent="0.25">
      <c r="B5702" s="225"/>
      <c r="C5702" s="74"/>
      <c r="D5702" s="74"/>
      <c r="E5702" s="74"/>
      <c r="F5702" s="74"/>
      <c r="G5702" s="75"/>
      <c r="H5702" s="74"/>
      <c r="I5702" s="81"/>
      <c r="J5702" s="74"/>
      <c r="K5702" s="74"/>
      <c r="L5702" s="74"/>
      <c r="M5702" s="74"/>
      <c r="N5702" s="74"/>
    </row>
    <row r="5703" spans="2:14" x14ac:dyDescent="0.25">
      <c r="B5703" s="225"/>
      <c r="C5703" s="74"/>
      <c r="D5703" s="74"/>
      <c r="E5703" s="74"/>
      <c r="F5703" s="74"/>
      <c r="G5703" s="75"/>
      <c r="H5703" s="74"/>
      <c r="I5703" s="81"/>
      <c r="J5703" s="74"/>
      <c r="K5703" s="74"/>
      <c r="L5703" s="74"/>
      <c r="M5703" s="74"/>
      <c r="N5703" s="74"/>
    </row>
    <row r="5704" spans="2:14" x14ac:dyDescent="0.25">
      <c r="B5704" s="225"/>
      <c r="C5704" s="74"/>
      <c r="D5704" s="74"/>
      <c r="E5704" s="74"/>
      <c r="F5704" s="74"/>
      <c r="G5704" s="75"/>
      <c r="H5704" s="74"/>
      <c r="I5704" s="81"/>
      <c r="J5704" s="74"/>
      <c r="K5704" s="74"/>
      <c r="L5704" s="74"/>
      <c r="M5704" s="74"/>
      <c r="N5704" s="74"/>
    </row>
    <row r="5705" spans="2:14" x14ac:dyDescent="0.25">
      <c r="B5705" s="225"/>
      <c r="C5705" s="74"/>
      <c r="D5705" s="74"/>
      <c r="E5705" s="74"/>
      <c r="F5705" s="74"/>
      <c r="G5705" s="75"/>
      <c r="H5705" s="74"/>
      <c r="I5705" s="81"/>
      <c r="J5705" s="74"/>
      <c r="K5705" s="74"/>
      <c r="L5705" s="74"/>
      <c r="M5705" s="74"/>
      <c r="N5705" s="74"/>
    </row>
    <row r="5706" spans="2:14" x14ac:dyDescent="0.25">
      <c r="B5706" s="225"/>
      <c r="C5706" s="74"/>
      <c r="D5706" s="74"/>
      <c r="E5706" s="74"/>
      <c r="F5706" s="74"/>
      <c r="G5706" s="75"/>
      <c r="H5706" s="74"/>
      <c r="I5706" s="81"/>
      <c r="J5706" s="74"/>
      <c r="K5706" s="74"/>
      <c r="L5706" s="74"/>
      <c r="M5706" s="74"/>
      <c r="N5706" s="74"/>
    </row>
    <row r="5707" spans="2:14" x14ac:dyDescent="0.25">
      <c r="B5707" s="225"/>
      <c r="C5707" s="74"/>
      <c r="D5707" s="74"/>
      <c r="E5707" s="74"/>
      <c r="F5707" s="74"/>
      <c r="G5707" s="75"/>
      <c r="H5707" s="74"/>
      <c r="I5707" s="81"/>
      <c r="J5707" s="74"/>
      <c r="K5707" s="74"/>
      <c r="L5707" s="74"/>
      <c r="M5707" s="74"/>
      <c r="N5707" s="74"/>
    </row>
    <row r="5708" spans="2:14" x14ac:dyDescent="0.25">
      <c r="B5708" s="225"/>
      <c r="C5708" s="74"/>
      <c r="D5708" s="74"/>
      <c r="E5708" s="74"/>
      <c r="F5708" s="74"/>
      <c r="G5708" s="75"/>
      <c r="H5708" s="74"/>
      <c r="I5708" s="81"/>
      <c r="J5708" s="74"/>
      <c r="K5708" s="74"/>
      <c r="L5708" s="74"/>
      <c r="M5708" s="74"/>
      <c r="N5708" s="74"/>
    </row>
    <row r="5709" spans="2:14" x14ac:dyDescent="0.25">
      <c r="B5709" s="225"/>
      <c r="C5709" s="74"/>
      <c r="D5709" s="74"/>
      <c r="E5709" s="74"/>
      <c r="F5709" s="74"/>
      <c r="G5709" s="75"/>
      <c r="H5709" s="74"/>
      <c r="I5709" s="81"/>
      <c r="J5709" s="74"/>
      <c r="K5709" s="74"/>
      <c r="L5709" s="74"/>
      <c r="M5709" s="74"/>
      <c r="N5709" s="74"/>
    </row>
    <row r="5710" spans="2:14" x14ac:dyDescent="0.25">
      <c r="B5710" s="225"/>
      <c r="C5710" s="74"/>
      <c r="D5710" s="74"/>
      <c r="E5710" s="74"/>
      <c r="F5710" s="74"/>
      <c r="G5710" s="75"/>
      <c r="H5710" s="74"/>
      <c r="I5710" s="81"/>
      <c r="J5710" s="74"/>
      <c r="K5710" s="74"/>
      <c r="L5710" s="74"/>
      <c r="M5710" s="74"/>
      <c r="N5710" s="74"/>
    </row>
    <row r="5711" spans="2:14" x14ac:dyDescent="0.25">
      <c r="B5711" s="225"/>
      <c r="C5711" s="74"/>
      <c r="D5711" s="74"/>
      <c r="E5711" s="74"/>
      <c r="F5711" s="74"/>
      <c r="G5711" s="75"/>
      <c r="H5711" s="74"/>
      <c r="I5711" s="81"/>
      <c r="J5711" s="74"/>
      <c r="K5711" s="74"/>
      <c r="L5711" s="74"/>
      <c r="M5711" s="74"/>
      <c r="N5711" s="74"/>
    </row>
    <row r="5712" spans="2:14" x14ac:dyDescent="0.25">
      <c r="B5712" s="225"/>
      <c r="C5712" s="74"/>
      <c r="D5712" s="74"/>
      <c r="E5712" s="74"/>
      <c r="F5712" s="74"/>
      <c r="G5712" s="75"/>
      <c r="H5712" s="74"/>
      <c r="I5712" s="81"/>
      <c r="J5712" s="74"/>
      <c r="K5712" s="74"/>
      <c r="L5712" s="74"/>
      <c r="M5712" s="74"/>
      <c r="N5712" s="74"/>
    </row>
    <row r="5713" spans="2:14" x14ac:dyDescent="0.25">
      <c r="B5713" s="225"/>
      <c r="C5713" s="74"/>
      <c r="D5713" s="74"/>
      <c r="E5713" s="74"/>
      <c r="F5713" s="74"/>
      <c r="G5713" s="75"/>
      <c r="H5713" s="74"/>
      <c r="I5713" s="81"/>
      <c r="J5713" s="74"/>
      <c r="K5713" s="74"/>
      <c r="L5713" s="74"/>
      <c r="M5713" s="74"/>
      <c r="N5713" s="74"/>
    </row>
    <row r="5714" spans="2:14" x14ac:dyDescent="0.25">
      <c r="B5714" s="225"/>
      <c r="C5714" s="74"/>
      <c r="D5714" s="74"/>
      <c r="E5714" s="74"/>
      <c r="F5714" s="74"/>
      <c r="G5714" s="75"/>
      <c r="H5714" s="74"/>
      <c r="I5714" s="81"/>
      <c r="J5714" s="74"/>
      <c r="K5714" s="74"/>
      <c r="L5714" s="74"/>
      <c r="M5714" s="74"/>
      <c r="N5714" s="74"/>
    </row>
    <row r="5715" spans="2:14" x14ac:dyDescent="0.25">
      <c r="B5715" s="225"/>
      <c r="C5715" s="74"/>
      <c r="D5715" s="74"/>
      <c r="E5715" s="74"/>
      <c r="F5715" s="74"/>
      <c r="G5715" s="75"/>
      <c r="H5715" s="74"/>
      <c r="I5715" s="81"/>
      <c r="J5715" s="74"/>
      <c r="K5715" s="74"/>
      <c r="L5715" s="74"/>
      <c r="M5715" s="74"/>
      <c r="N5715" s="74"/>
    </row>
    <row r="5716" spans="2:14" x14ac:dyDescent="0.25">
      <c r="B5716" s="225"/>
      <c r="C5716" s="74"/>
      <c r="D5716" s="74"/>
      <c r="E5716" s="74"/>
      <c r="F5716" s="74"/>
      <c r="G5716" s="75"/>
      <c r="H5716" s="74"/>
      <c r="I5716" s="81"/>
      <c r="J5716" s="74"/>
      <c r="K5716" s="74"/>
      <c r="L5716" s="74"/>
      <c r="M5716" s="74"/>
      <c r="N5716" s="74"/>
    </row>
    <row r="5717" spans="2:14" x14ac:dyDescent="0.25">
      <c r="B5717" s="225"/>
      <c r="C5717" s="74"/>
      <c r="D5717" s="74"/>
      <c r="E5717" s="74"/>
      <c r="F5717" s="74"/>
      <c r="G5717" s="75"/>
      <c r="H5717" s="74"/>
      <c r="I5717" s="81"/>
      <c r="J5717" s="74"/>
      <c r="K5717" s="74"/>
      <c r="L5717" s="74"/>
      <c r="M5717" s="74"/>
      <c r="N5717" s="74"/>
    </row>
    <row r="5718" spans="2:14" x14ac:dyDescent="0.25">
      <c r="B5718" s="225"/>
      <c r="C5718" s="74"/>
      <c r="D5718" s="74"/>
      <c r="E5718" s="74"/>
      <c r="F5718" s="74"/>
      <c r="G5718" s="75"/>
      <c r="H5718" s="74"/>
      <c r="I5718" s="81"/>
      <c r="J5718" s="74"/>
      <c r="K5718" s="74"/>
      <c r="L5718" s="74"/>
      <c r="M5718" s="74"/>
      <c r="N5718" s="74"/>
    </row>
    <row r="5719" spans="2:14" x14ac:dyDescent="0.25">
      <c r="B5719" s="225"/>
      <c r="C5719" s="74"/>
      <c r="D5719" s="74"/>
      <c r="E5719" s="74"/>
      <c r="F5719" s="74"/>
      <c r="G5719" s="75"/>
      <c r="H5719" s="74"/>
      <c r="I5719" s="81"/>
      <c r="J5719" s="74"/>
      <c r="K5719" s="74"/>
      <c r="L5719" s="74"/>
      <c r="M5719" s="74"/>
      <c r="N5719" s="74"/>
    </row>
    <row r="5720" spans="2:14" x14ac:dyDescent="0.25">
      <c r="B5720" s="225"/>
      <c r="C5720" s="74"/>
      <c r="D5720" s="74"/>
      <c r="E5720" s="74"/>
      <c r="F5720" s="74"/>
      <c r="G5720" s="75"/>
      <c r="H5720" s="74"/>
      <c r="I5720" s="81"/>
      <c r="J5720" s="74"/>
      <c r="K5720" s="74"/>
      <c r="L5720" s="74"/>
      <c r="M5720" s="74"/>
      <c r="N5720" s="74"/>
    </row>
    <row r="5721" spans="2:14" x14ac:dyDescent="0.25">
      <c r="B5721" s="225"/>
      <c r="C5721" s="74"/>
      <c r="D5721" s="74"/>
      <c r="E5721" s="74"/>
      <c r="F5721" s="74"/>
      <c r="G5721" s="75"/>
      <c r="H5721" s="74"/>
      <c r="I5721" s="81"/>
      <c r="J5721" s="74"/>
      <c r="K5721" s="74"/>
      <c r="L5721" s="74"/>
      <c r="M5721" s="74"/>
      <c r="N5721" s="74"/>
    </row>
    <row r="5722" spans="2:14" x14ac:dyDescent="0.25">
      <c r="B5722" s="225"/>
      <c r="C5722" s="74"/>
      <c r="D5722" s="74"/>
      <c r="E5722" s="74"/>
      <c r="F5722" s="74"/>
      <c r="G5722" s="75"/>
      <c r="H5722" s="74"/>
      <c r="I5722" s="81"/>
      <c r="J5722" s="74"/>
      <c r="K5722" s="74"/>
      <c r="L5722" s="74"/>
      <c r="M5722" s="74"/>
      <c r="N5722" s="74"/>
    </row>
    <row r="5723" spans="2:14" x14ac:dyDescent="0.25">
      <c r="B5723" s="225"/>
      <c r="C5723" s="74"/>
      <c r="D5723" s="74"/>
      <c r="E5723" s="74"/>
      <c r="F5723" s="74"/>
      <c r="G5723" s="75"/>
      <c r="H5723" s="74"/>
      <c r="I5723" s="81"/>
      <c r="J5723" s="74"/>
      <c r="K5723" s="74"/>
      <c r="L5723" s="74"/>
      <c r="M5723" s="74"/>
      <c r="N5723" s="74"/>
    </row>
    <row r="5724" spans="2:14" x14ac:dyDescent="0.25">
      <c r="B5724" s="225"/>
      <c r="C5724" s="74"/>
      <c r="D5724" s="74"/>
      <c r="E5724" s="74"/>
      <c r="F5724" s="74"/>
      <c r="G5724" s="75"/>
      <c r="H5724" s="74"/>
      <c r="I5724" s="81"/>
      <c r="J5724" s="74"/>
      <c r="K5724" s="74"/>
      <c r="L5724" s="74"/>
      <c r="M5724" s="74"/>
      <c r="N5724" s="74"/>
    </row>
    <row r="5725" spans="2:14" x14ac:dyDescent="0.25">
      <c r="B5725" s="225"/>
      <c r="C5725" s="74"/>
      <c r="D5725" s="74"/>
      <c r="E5725" s="74"/>
      <c r="F5725" s="74"/>
      <c r="G5725" s="75"/>
      <c r="H5725" s="74"/>
      <c r="I5725" s="81"/>
      <c r="J5725" s="74"/>
      <c r="K5725" s="74"/>
      <c r="L5725" s="74"/>
      <c r="M5725" s="74"/>
      <c r="N5725" s="74"/>
    </row>
    <row r="5726" spans="2:14" x14ac:dyDescent="0.25">
      <c r="B5726" s="225"/>
      <c r="C5726" s="74"/>
      <c r="D5726" s="74"/>
      <c r="E5726" s="74"/>
      <c r="F5726" s="74"/>
      <c r="G5726" s="75"/>
      <c r="H5726" s="74"/>
      <c r="I5726" s="81"/>
      <c r="J5726" s="74"/>
      <c r="K5726" s="74"/>
      <c r="L5726" s="74"/>
      <c r="M5726" s="74"/>
      <c r="N5726" s="74"/>
    </row>
    <row r="5727" spans="2:14" x14ac:dyDescent="0.25">
      <c r="B5727" s="225"/>
      <c r="C5727" s="74"/>
      <c r="D5727" s="74"/>
      <c r="E5727" s="74"/>
      <c r="F5727" s="74"/>
      <c r="G5727" s="75"/>
      <c r="H5727" s="74"/>
      <c r="I5727" s="81"/>
      <c r="J5727" s="74"/>
      <c r="K5727" s="74"/>
      <c r="L5727" s="74"/>
      <c r="M5727" s="74"/>
      <c r="N5727" s="74"/>
    </row>
    <row r="5728" spans="2:14" x14ac:dyDescent="0.25">
      <c r="B5728" s="225"/>
      <c r="C5728" s="74"/>
      <c r="D5728" s="74"/>
      <c r="E5728" s="74"/>
      <c r="F5728" s="74"/>
      <c r="G5728" s="75"/>
      <c r="H5728" s="74"/>
      <c r="I5728" s="81"/>
      <c r="J5728" s="74"/>
      <c r="K5728" s="74"/>
      <c r="L5728" s="74"/>
      <c r="M5728" s="74"/>
      <c r="N5728" s="74"/>
    </row>
    <row r="5729" spans="2:14" x14ac:dyDescent="0.25">
      <c r="B5729" s="225"/>
      <c r="C5729" s="74"/>
      <c r="D5729" s="74"/>
      <c r="E5729" s="74"/>
      <c r="F5729" s="74"/>
      <c r="G5729" s="75"/>
      <c r="H5729" s="74"/>
      <c r="I5729" s="81"/>
      <c r="J5729" s="74"/>
      <c r="K5729" s="74"/>
      <c r="L5729" s="74"/>
      <c r="M5729" s="74"/>
      <c r="N5729" s="74"/>
    </row>
    <row r="5730" spans="2:14" x14ac:dyDescent="0.25">
      <c r="B5730" s="225"/>
      <c r="C5730" s="74"/>
      <c r="D5730" s="74"/>
      <c r="E5730" s="74"/>
      <c r="F5730" s="74"/>
      <c r="G5730" s="75"/>
      <c r="H5730" s="74"/>
      <c r="I5730" s="81"/>
      <c r="J5730" s="74"/>
      <c r="K5730" s="74"/>
      <c r="L5730" s="74"/>
      <c r="M5730" s="74"/>
      <c r="N5730" s="74"/>
    </row>
    <row r="5731" spans="2:14" x14ac:dyDescent="0.25">
      <c r="B5731" s="225"/>
      <c r="C5731" s="74"/>
      <c r="D5731" s="74"/>
      <c r="E5731" s="74"/>
      <c r="F5731" s="74"/>
      <c r="G5731" s="75"/>
      <c r="H5731" s="74"/>
      <c r="I5731" s="81"/>
      <c r="J5731" s="74"/>
      <c r="K5731" s="74"/>
      <c r="L5731" s="74"/>
      <c r="M5731" s="74"/>
      <c r="N5731" s="74"/>
    </row>
    <row r="5732" spans="2:14" x14ac:dyDescent="0.25">
      <c r="B5732" s="225"/>
      <c r="C5732" s="74"/>
      <c r="D5732" s="74"/>
      <c r="E5732" s="74"/>
      <c r="F5732" s="74"/>
      <c r="G5732" s="75"/>
      <c r="H5732" s="74"/>
      <c r="I5732" s="81"/>
      <c r="J5732" s="74"/>
      <c r="K5732" s="74"/>
      <c r="L5732" s="74"/>
      <c r="M5732" s="74"/>
      <c r="N5732" s="74"/>
    </row>
    <row r="5733" spans="2:14" x14ac:dyDescent="0.25">
      <c r="B5733" s="225"/>
      <c r="C5733" s="74"/>
      <c r="D5733" s="74"/>
      <c r="E5733" s="74"/>
      <c r="F5733" s="74"/>
      <c r="G5733" s="75"/>
      <c r="H5733" s="74"/>
      <c r="I5733" s="81"/>
      <c r="J5733" s="74"/>
      <c r="K5733" s="74"/>
      <c r="L5733" s="74"/>
      <c r="M5733" s="74"/>
      <c r="N5733" s="74"/>
    </row>
    <row r="5734" spans="2:14" x14ac:dyDescent="0.25">
      <c r="B5734" s="225"/>
      <c r="C5734" s="74"/>
      <c r="D5734" s="74"/>
      <c r="E5734" s="74"/>
      <c r="F5734" s="74"/>
      <c r="G5734" s="75"/>
      <c r="H5734" s="74"/>
      <c r="I5734" s="81"/>
      <c r="J5734" s="74"/>
      <c r="K5734" s="74"/>
      <c r="L5734" s="74"/>
      <c r="M5734" s="74"/>
      <c r="N5734" s="74"/>
    </row>
    <row r="5735" spans="2:14" x14ac:dyDescent="0.25">
      <c r="B5735" s="225"/>
      <c r="C5735" s="74"/>
      <c r="D5735" s="74"/>
      <c r="E5735" s="74"/>
      <c r="F5735" s="74"/>
      <c r="G5735" s="75"/>
      <c r="H5735" s="74"/>
      <c r="I5735" s="81"/>
      <c r="J5735" s="74"/>
      <c r="K5735" s="74"/>
      <c r="L5735" s="74"/>
      <c r="M5735" s="74"/>
      <c r="N5735" s="74"/>
    </row>
    <row r="5736" spans="2:14" x14ac:dyDescent="0.25">
      <c r="B5736" s="225"/>
      <c r="C5736" s="74"/>
      <c r="D5736" s="74"/>
      <c r="E5736" s="74"/>
      <c r="F5736" s="74"/>
      <c r="G5736" s="75"/>
      <c r="H5736" s="74"/>
      <c r="I5736" s="81"/>
      <c r="J5736" s="74"/>
      <c r="K5736" s="74"/>
      <c r="L5736" s="74"/>
      <c r="M5736" s="74"/>
      <c r="N5736" s="74"/>
    </row>
    <row r="5737" spans="2:14" x14ac:dyDescent="0.25">
      <c r="B5737" s="225"/>
      <c r="C5737" s="74"/>
      <c r="D5737" s="74"/>
      <c r="E5737" s="74"/>
      <c r="F5737" s="74"/>
      <c r="G5737" s="75"/>
      <c r="H5737" s="74"/>
      <c r="I5737" s="81"/>
      <c r="J5737" s="74"/>
      <c r="K5737" s="74"/>
      <c r="L5737" s="74"/>
      <c r="M5737" s="74"/>
      <c r="N5737" s="74"/>
    </row>
    <row r="5738" spans="2:14" x14ac:dyDescent="0.25">
      <c r="B5738" s="225"/>
      <c r="C5738" s="74"/>
      <c r="D5738" s="74"/>
      <c r="E5738" s="74"/>
      <c r="F5738" s="74"/>
      <c r="G5738" s="75"/>
      <c r="H5738" s="74"/>
      <c r="I5738" s="81"/>
      <c r="J5738" s="74"/>
      <c r="K5738" s="74"/>
      <c r="L5738" s="74"/>
      <c r="M5738" s="74"/>
      <c r="N5738" s="74"/>
    </row>
    <row r="5739" spans="2:14" x14ac:dyDescent="0.25">
      <c r="B5739" s="225"/>
      <c r="C5739" s="74"/>
      <c r="D5739" s="74"/>
      <c r="E5739" s="74"/>
      <c r="F5739" s="74"/>
      <c r="G5739" s="75"/>
      <c r="H5739" s="74"/>
      <c r="I5739" s="81"/>
      <c r="J5739" s="74"/>
      <c r="K5739" s="74"/>
      <c r="L5739" s="74"/>
      <c r="M5739" s="74"/>
      <c r="N5739" s="74"/>
    </row>
    <row r="5740" spans="2:14" x14ac:dyDescent="0.25">
      <c r="B5740" s="225"/>
      <c r="C5740" s="74"/>
      <c r="D5740" s="74"/>
      <c r="E5740" s="74"/>
      <c r="F5740" s="74"/>
      <c r="G5740" s="75"/>
      <c r="H5740" s="74"/>
      <c r="I5740" s="81"/>
      <c r="J5740" s="74"/>
      <c r="K5740" s="74"/>
      <c r="L5740" s="74"/>
      <c r="M5740" s="74"/>
      <c r="N5740" s="74"/>
    </row>
    <row r="5741" spans="2:14" x14ac:dyDescent="0.25">
      <c r="B5741" s="225"/>
      <c r="C5741" s="74"/>
      <c r="D5741" s="74"/>
      <c r="E5741" s="74"/>
      <c r="F5741" s="74"/>
      <c r="G5741" s="75"/>
      <c r="H5741" s="74"/>
      <c r="I5741" s="81"/>
      <c r="J5741" s="74"/>
      <c r="K5741" s="74"/>
      <c r="L5741" s="74"/>
      <c r="M5741" s="74"/>
      <c r="N5741" s="74"/>
    </row>
    <row r="5742" spans="2:14" x14ac:dyDescent="0.25">
      <c r="B5742" s="225"/>
      <c r="C5742" s="74"/>
      <c r="D5742" s="74"/>
      <c r="E5742" s="74"/>
      <c r="F5742" s="74"/>
      <c r="G5742" s="75"/>
      <c r="H5742" s="74"/>
      <c r="I5742" s="81"/>
      <c r="J5742" s="74"/>
      <c r="K5742" s="74"/>
      <c r="L5742" s="74"/>
      <c r="M5742" s="74"/>
      <c r="N5742" s="74"/>
    </row>
    <row r="5743" spans="2:14" x14ac:dyDescent="0.25">
      <c r="B5743" s="225"/>
      <c r="C5743" s="74"/>
      <c r="D5743" s="74"/>
      <c r="E5743" s="74"/>
      <c r="F5743" s="74"/>
      <c r="G5743" s="75"/>
      <c r="H5743" s="74"/>
      <c r="I5743" s="81"/>
      <c r="J5743" s="74"/>
      <c r="K5743" s="74"/>
      <c r="L5743" s="74"/>
      <c r="M5743" s="74"/>
      <c r="N5743" s="74"/>
    </row>
    <row r="5744" spans="2:14" x14ac:dyDescent="0.25">
      <c r="B5744" s="225"/>
      <c r="C5744" s="74"/>
      <c r="D5744" s="74"/>
      <c r="E5744" s="74"/>
      <c r="F5744" s="74"/>
      <c r="G5744" s="75"/>
      <c r="H5744" s="74"/>
      <c r="I5744" s="81"/>
      <c r="J5744" s="74"/>
      <c r="K5744" s="74"/>
      <c r="L5744" s="74"/>
      <c r="M5744" s="74"/>
      <c r="N5744" s="74"/>
    </row>
    <row r="5745" spans="2:14" x14ac:dyDescent="0.25">
      <c r="B5745" s="225"/>
      <c r="C5745" s="74"/>
      <c r="D5745" s="74"/>
      <c r="E5745" s="74"/>
      <c r="F5745" s="74"/>
      <c r="G5745" s="75"/>
      <c r="H5745" s="74"/>
      <c r="I5745" s="81"/>
      <c r="J5745" s="74"/>
      <c r="K5745" s="74"/>
      <c r="L5745" s="74"/>
      <c r="M5745" s="74"/>
      <c r="N5745" s="74"/>
    </row>
    <row r="5746" spans="2:14" x14ac:dyDescent="0.25">
      <c r="B5746" s="225"/>
      <c r="C5746" s="74"/>
      <c r="D5746" s="74"/>
      <c r="E5746" s="74"/>
      <c r="F5746" s="74"/>
      <c r="G5746" s="75"/>
      <c r="H5746" s="74"/>
      <c r="I5746" s="81"/>
      <c r="J5746" s="74"/>
      <c r="K5746" s="74"/>
      <c r="L5746" s="74"/>
      <c r="M5746" s="74"/>
      <c r="N5746" s="74"/>
    </row>
    <row r="5747" spans="2:14" x14ac:dyDescent="0.25">
      <c r="B5747" s="225"/>
      <c r="C5747" s="74"/>
      <c r="D5747" s="74"/>
      <c r="E5747" s="74"/>
      <c r="F5747" s="74"/>
      <c r="G5747" s="75"/>
      <c r="H5747" s="74"/>
      <c r="I5747" s="81"/>
      <c r="J5747" s="74"/>
      <c r="K5747" s="74"/>
      <c r="L5747" s="74"/>
      <c r="M5747" s="74"/>
      <c r="N5747" s="74"/>
    </row>
    <row r="5748" spans="2:14" x14ac:dyDescent="0.25">
      <c r="B5748" s="225"/>
      <c r="C5748" s="74"/>
      <c r="D5748" s="74"/>
      <c r="E5748" s="74"/>
      <c r="F5748" s="74"/>
      <c r="G5748" s="75"/>
      <c r="H5748" s="74"/>
      <c r="I5748" s="81"/>
      <c r="J5748" s="74"/>
      <c r="K5748" s="74"/>
      <c r="L5748" s="74"/>
      <c r="M5748" s="74"/>
      <c r="N5748" s="74"/>
    </row>
    <row r="5749" spans="2:14" x14ac:dyDescent="0.25">
      <c r="B5749" s="225"/>
      <c r="C5749" s="74"/>
      <c r="D5749" s="74"/>
      <c r="E5749" s="74"/>
      <c r="F5749" s="74"/>
      <c r="G5749" s="75"/>
      <c r="H5749" s="74"/>
      <c r="I5749" s="81"/>
      <c r="J5749" s="74"/>
      <c r="K5749" s="74"/>
      <c r="L5749" s="74"/>
      <c r="M5749" s="74"/>
      <c r="N5749" s="74"/>
    </row>
    <row r="5750" spans="2:14" x14ac:dyDescent="0.25">
      <c r="B5750" s="225"/>
      <c r="C5750" s="74"/>
      <c r="D5750" s="74"/>
      <c r="E5750" s="74"/>
      <c r="F5750" s="74"/>
      <c r="G5750" s="75"/>
      <c r="H5750" s="74"/>
      <c r="I5750" s="81"/>
      <c r="J5750" s="74"/>
      <c r="K5750" s="74"/>
      <c r="L5750" s="74"/>
      <c r="M5750" s="74"/>
      <c r="N5750" s="74"/>
    </row>
    <row r="5751" spans="2:14" x14ac:dyDescent="0.25">
      <c r="B5751" s="225"/>
      <c r="C5751" s="74"/>
      <c r="D5751" s="74"/>
      <c r="E5751" s="74"/>
      <c r="F5751" s="74"/>
      <c r="G5751" s="75"/>
      <c r="H5751" s="74"/>
      <c r="I5751" s="81"/>
      <c r="J5751" s="74"/>
      <c r="K5751" s="74"/>
      <c r="L5751" s="74"/>
      <c r="M5751" s="74"/>
      <c r="N5751" s="74"/>
    </row>
    <row r="5752" spans="2:14" x14ac:dyDescent="0.25">
      <c r="B5752" s="225"/>
      <c r="C5752" s="74"/>
      <c r="D5752" s="74"/>
      <c r="E5752" s="74"/>
      <c r="F5752" s="74"/>
      <c r="G5752" s="75"/>
      <c r="H5752" s="74"/>
      <c r="I5752" s="81"/>
      <c r="J5752" s="74"/>
      <c r="K5752" s="74"/>
      <c r="L5752" s="74"/>
      <c r="M5752" s="74"/>
      <c r="N5752" s="74"/>
    </row>
    <row r="5753" spans="2:14" x14ac:dyDescent="0.25">
      <c r="B5753" s="225"/>
      <c r="C5753" s="74"/>
      <c r="D5753" s="74"/>
      <c r="E5753" s="74"/>
      <c r="F5753" s="74"/>
      <c r="G5753" s="75"/>
      <c r="H5753" s="74"/>
      <c r="I5753" s="81"/>
      <c r="J5753" s="74"/>
      <c r="K5753" s="74"/>
      <c r="L5753" s="74"/>
      <c r="M5753" s="74"/>
      <c r="N5753" s="74"/>
    </row>
    <row r="5754" spans="2:14" x14ac:dyDescent="0.25">
      <c r="B5754" s="225"/>
      <c r="C5754" s="74"/>
      <c r="D5754" s="74"/>
      <c r="E5754" s="74"/>
      <c r="F5754" s="74"/>
      <c r="G5754" s="75"/>
      <c r="H5754" s="74"/>
      <c r="I5754" s="81"/>
      <c r="J5754" s="74"/>
      <c r="K5754" s="74"/>
      <c r="L5754" s="74"/>
      <c r="M5754" s="74"/>
      <c r="N5754" s="74"/>
    </row>
    <row r="5755" spans="2:14" x14ac:dyDescent="0.25">
      <c r="B5755" s="225"/>
      <c r="C5755" s="74"/>
      <c r="D5755" s="74"/>
      <c r="E5755" s="74"/>
      <c r="F5755" s="74"/>
      <c r="G5755" s="75"/>
      <c r="H5755" s="74"/>
      <c r="I5755" s="81"/>
      <c r="J5755" s="74"/>
      <c r="K5755" s="74"/>
      <c r="L5755" s="74"/>
      <c r="M5755" s="74"/>
      <c r="N5755" s="74"/>
    </row>
    <row r="5756" spans="2:14" x14ac:dyDescent="0.25">
      <c r="B5756" s="225"/>
      <c r="C5756" s="74"/>
      <c r="D5756" s="74"/>
      <c r="E5756" s="74"/>
      <c r="F5756" s="74"/>
      <c r="G5756" s="75"/>
      <c r="H5756" s="74"/>
      <c r="I5756" s="81"/>
      <c r="J5756" s="74"/>
      <c r="K5756" s="74"/>
      <c r="L5756" s="74"/>
      <c r="M5756" s="74"/>
      <c r="N5756" s="74"/>
    </row>
    <row r="5757" spans="2:14" x14ac:dyDescent="0.25">
      <c r="B5757" s="225"/>
      <c r="C5757" s="74"/>
      <c r="D5757" s="74"/>
      <c r="E5757" s="74"/>
      <c r="F5757" s="74"/>
      <c r="G5757" s="75"/>
      <c r="H5757" s="74"/>
      <c r="I5757" s="81"/>
      <c r="J5757" s="74"/>
      <c r="K5757" s="74"/>
      <c r="L5757" s="74"/>
      <c r="M5757" s="74"/>
      <c r="N5757" s="74"/>
    </row>
    <row r="5758" spans="2:14" x14ac:dyDescent="0.25">
      <c r="B5758" s="225"/>
      <c r="C5758" s="74"/>
      <c r="D5758" s="74"/>
      <c r="E5758" s="74"/>
      <c r="F5758" s="74"/>
      <c r="G5758" s="75"/>
      <c r="H5758" s="74"/>
      <c r="I5758" s="81"/>
      <c r="J5758" s="74"/>
      <c r="K5758" s="74"/>
      <c r="L5758" s="74"/>
      <c r="M5758" s="74"/>
      <c r="N5758" s="74"/>
    </row>
    <row r="5759" spans="2:14" x14ac:dyDescent="0.25">
      <c r="B5759" s="225"/>
      <c r="C5759" s="74"/>
      <c r="D5759" s="74"/>
      <c r="E5759" s="74"/>
      <c r="F5759" s="74"/>
      <c r="G5759" s="75"/>
      <c r="H5759" s="74"/>
      <c r="I5759" s="81"/>
      <c r="J5759" s="74"/>
      <c r="K5759" s="74"/>
      <c r="L5759" s="74"/>
      <c r="M5759" s="74"/>
      <c r="N5759" s="74"/>
    </row>
    <row r="5760" spans="2:14" x14ac:dyDescent="0.25">
      <c r="B5760" s="225"/>
      <c r="C5760" s="74"/>
      <c r="D5760" s="74"/>
      <c r="E5760" s="74"/>
      <c r="F5760" s="74"/>
      <c r="G5760" s="75"/>
      <c r="H5760" s="74"/>
      <c r="I5760" s="81"/>
      <c r="J5760" s="74"/>
      <c r="K5760" s="74"/>
      <c r="L5760" s="74"/>
      <c r="M5760" s="74"/>
      <c r="N5760" s="74"/>
    </row>
    <row r="5761" spans="2:14" x14ac:dyDescent="0.25">
      <c r="B5761" s="225"/>
      <c r="C5761" s="74"/>
      <c r="D5761" s="74"/>
      <c r="E5761" s="74"/>
      <c r="F5761" s="74"/>
      <c r="G5761" s="75"/>
      <c r="H5761" s="74"/>
      <c r="I5761" s="81"/>
      <c r="J5761" s="74"/>
      <c r="K5761" s="74"/>
      <c r="L5761" s="74"/>
      <c r="M5761" s="74"/>
      <c r="N5761" s="74"/>
    </row>
    <row r="5762" spans="2:14" x14ac:dyDescent="0.25">
      <c r="B5762" s="225"/>
      <c r="C5762" s="74"/>
      <c r="D5762" s="74"/>
      <c r="E5762" s="74"/>
      <c r="F5762" s="74"/>
      <c r="G5762" s="75"/>
      <c r="H5762" s="74"/>
      <c r="I5762" s="81"/>
      <c r="J5762" s="74"/>
      <c r="K5762" s="74"/>
      <c r="L5762" s="74"/>
      <c r="M5762" s="74"/>
      <c r="N5762" s="74"/>
    </row>
    <row r="5763" spans="2:14" x14ac:dyDescent="0.25">
      <c r="B5763" s="225"/>
      <c r="C5763" s="74"/>
      <c r="D5763" s="74"/>
      <c r="E5763" s="74"/>
      <c r="F5763" s="74"/>
      <c r="G5763" s="75"/>
      <c r="H5763" s="74"/>
      <c r="I5763" s="81"/>
      <c r="J5763" s="74"/>
      <c r="K5763" s="74"/>
      <c r="L5763" s="74"/>
      <c r="M5763" s="74"/>
      <c r="N5763" s="74"/>
    </row>
    <row r="5764" spans="2:14" x14ac:dyDescent="0.25">
      <c r="B5764" s="225"/>
      <c r="C5764" s="74"/>
      <c r="D5764" s="74"/>
      <c r="E5764" s="74"/>
      <c r="F5764" s="74"/>
      <c r="G5764" s="75"/>
      <c r="H5764" s="74"/>
      <c r="I5764" s="81"/>
      <c r="J5764" s="74"/>
      <c r="K5764" s="74"/>
      <c r="L5764" s="74"/>
      <c r="M5764" s="74"/>
      <c r="N5764" s="74"/>
    </row>
    <row r="5765" spans="2:14" x14ac:dyDescent="0.25">
      <c r="B5765" s="225"/>
      <c r="C5765" s="74"/>
      <c r="D5765" s="74"/>
      <c r="E5765" s="74"/>
      <c r="F5765" s="74"/>
      <c r="G5765" s="75"/>
      <c r="H5765" s="74"/>
      <c r="I5765" s="81"/>
      <c r="J5765" s="74"/>
      <c r="K5765" s="74"/>
      <c r="L5765" s="74"/>
      <c r="M5765" s="74"/>
      <c r="N5765" s="74"/>
    </row>
    <row r="5766" spans="2:14" x14ac:dyDescent="0.25">
      <c r="B5766" s="225"/>
      <c r="C5766" s="74"/>
      <c r="D5766" s="74"/>
      <c r="E5766" s="74"/>
      <c r="F5766" s="74"/>
      <c r="G5766" s="75"/>
      <c r="H5766" s="74"/>
      <c r="I5766" s="81"/>
      <c r="J5766" s="74"/>
      <c r="K5766" s="74"/>
      <c r="L5766" s="74"/>
      <c r="M5766" s="74"/>
      <c r="N5766" s="74"/>
    </row>
    <row r="5767" spans="2:14" x14ac:dyDescent="0.25">
      <c r="B5767" s="225"/>
      <c r="C5767" s="74"/>
      <c r="D5767" s="74"/>
      <c r="E5767" s="74"/>
      <c r="F5767" s="74"/>
      <c r="G5767" s="75"/>
      <c r="H5767" s="74"/>
      <c r="I5767" s="81"/>
      <c r="J5767" s="74"/>
      <c r="K5767" s="74"/>
      <c r="L5767" s="74"/>
      <c r="M5767" s="74"/>
      <c r="N5767" s="74"/>
    </row>
    <row r="5768" spans="2:14" x14ac:dyDescent="0.25">
      <c r="B5768" s="225"/>
      <c r="C5768" s="74"/>
      <c r="D5768" s="74"/>
      <c r="E5768" s="74"/>
      <c r="F5768" s="74"/>
      <c r="G5768" s="75"/>
      <c r="H5768" s="74"/>
      <c r="I5768" s="81"/>
      <c r="J5768" s="74"/>
      <c r="K5768" s="74"/>
      <c r="L5768" s="74"/>
      <c r="M5768" s="74"/>
      <c r="N5768" s="74"/>
    </row>
    <row r="5769" spans="2:14" x14ac:dyDescent="0.25">
      <c r="B5769" s="225"/>
      <c r="C5769" s="74"/>
      <c r="D5769" s="74"/>
      <c r="E5769" s="74"/>
      <c r="F5769" s="74"/>
      <c r="G5769" s="75"/>
      <c r="H5769" s="74"/>
      <c r="I5769" s="81"/>
      <c r="J5769" s="74"/>
      <c r="K5769" s="74"/>
      <c r="L5769" s="74"/>
      <c r="M5769" s="74"/>
      <c r="N5769" s="74"/>
    </row>
    <row r="5770" spans="2:14" x14ac:dyDescent="0.25">
      <c r="B5770" s="225"/>
      <c r="C5770" s="74"/>
      <c r="D5770" s="74"/>
      <c r="E5770" s="74"/>
      <c r="F5770" s="74"/>
      <c r="G5770" s="75"/>
      <c r="H5770" s="74"/>
      <c r="I5770" s="81"/>
      <c r="J5770" s="74"/>
      <c r="K5770" s="74"/>
      <c r="L5770" s="74"/>
      <c r="M5770" s="74"/>
      <c r="N5770" s="74"/>
    </row>
    <row r="5771" spans="2:14" x14ac:dyDescent="0.25">
      <c r="B5771" s="225"/>
      <c r="C5771" s="74"/>
      <c r="D5771" s="74"/>
      <c r="E5771" s="74"/>
      <c r="F5771" s="74"/>
      <c r="G5771" s="75"/>
      <c r="H5771" s="74"/>
      <c r="I5771" s="81"/>
      <c r="J5771" s="74"/>
      <c r="K5771" s="74"/>
      <c r="L5771" s="74"/>
      <c r="M5771" s="74"/>
      <c r="N5771" s="74"/>
    </row>
    <row r="5772" spans="2:14" x14ac:dyDescent="0.25">
      <c r="B5772" s="225"/>
      <c r="C5772" s="74"/>
      <c r="D5772" s="74"/>
      <c r="E5772" s="74"/>
      <c r="F5772" s="74"/>
      <c r="G5772" s="75"/>
      <c r="H5772" s="74"/>
      <c r="I5772" s="81"/>
      <c r="J5772" s="74"/>
      <c r="K5772" s="74"/>
      <c r="L5772" s="74"/>
      <c r="M5772" s="74"/>
      <c r="N5772" s="74"/>
    </row>
    <row r="5773" spans="2:14" x14ac:dyDescent="0.25">
      <c r="B5773" s="225"/>
      <c r="C5773" s="74"/>
      <c r="D5773" s="74"/>
      <c r="E5773" s="74"/>
      <c r="F5773" s="74"/>
      <c r="G5773" s="75"/>
      <c r="H5773" s="74"/>
      <c r="I5773" s="81"/>
      <c r="J5773" s="74"/>
      <c r="K5773" s="74"/>
      <c r="L5773" s="74"/>
      <c r="M5773" s="74"/>
      <c r="N5773" s="74"/>
    </row>
    <row r="5774" spans="2:14" x14ac:dyDescent="0.25">
      <c r="B5774" s="225"/>
      <c r="C5774" s="74"/>
      <c r="D5774" s="74"/>
      <c r="E5774" s="74"/>
      <c r="F5774" s="74"/>
      <c r="G5774" s="75"/>
      <c r="H5774" s="74"/>
      <c r="I5774" s="81"/>
      <c r="J5774" s="74"/>
      <c r="K5774" s="74"/>
      <c r="L5774" s="74"/>
      <c r="M5774" s="74"/>
      <c r="N5774" s="74"/>
    </row>
    <row r="5775" spans="2:14" x14ac:dyDescent="0.25">
      <c r="B5775" s="225"/>
      <c r="C5775" s="74"/>
      <c r="D5775" s="74"/>
      <c r="E5775" s="74"/>
      <c r="F5775" s="74"/>
      <c r="G5775" s="75"/>
      <c r="H5775" s="74"/>
      <c r="I5775" s="81"/>
      <c r="J5775" s="74"/>
      <c r="K5775" s="74"/>
      <c r="L5775" s="74"/>
      <c r="M5775" s="74"/>
      <c r="N5775" s="74"/>
    </row>
    <row r="5776" spans="2:14" x14ac:dyDescent="0.25">
      <c r="B5776" s="225"/>
      <c r="C5776" s="74"/>
      <c r="D5776" s="74"/>
      <c r="E5776" s="74"/>
      <c r="F5776" s="74"/>
      <c r="G5776" s="75"/>
      <c r="H5776" s="74"/>
      <c r="I5776" s="81"/>
      <c r="J5776" s="74"/>
      <c r="K5776" s="74"/>
      <c r="L5776" s="74"/>
      <c r="M5776" s="74"/>
      <c r="N5776" s="74"/>
    </row>
    <row r="5777" spans="2:14" x14ac:dyDescent="0.25">
      <c r="B5777" s="225"/>
      <c r="C5777" s="74"/>
      <c r="D5777" s="74"/>
      <c r="E5777" s="74"/>
      <c r="F5777" s="74"/>
      <c r="G5777" s="75"/>
      <c r="H5777" s="74"/>
      <c r="I5777" s="81"/>
      <c r="J5777" s="74"/>
      <c r="K5777" s="74"/>
      <c r="L5777" s="74"/>
      <c r="M5777" s="74"/>
      <c r="N5777" s="74"/>
    </row>
    <row r="5778" spans="2:14" x14ac:dyDescent="0.25">
      <c r="B5778" s="225"/>
      <c r="C5778" s="74"/>
      <c r="D5778" s="74"/>
      <c r="E5778" s="74"/>
      <c r="F5778" s="74"/>
      <c r="G5778" s="75"/>
      <c r="H5778" s="74"/>
      <c r="I5778" s="81"/>
      <c r="J5778" s="74"/>
      <c r="K5778" s="74"/>
      <c r="L5778" s="74"/>
      <c r="M5778" s="74"/>
      <c r="N5778" s="74"/>
    </row>
    <row r="5779" spans="2:14" x14ac:dyDescent="0.25">
      <c r="B5779" s="225"/>
      <c r="C5779" s="74"/>
      <c r="D5779" s="74"/>
      <c r="E5779" s="74"/>
      <c r="F5779" s="74"/>
      <c r="G5779" s="75"/>
      <c r="H5779" s="74"/>
      <c r="I5779" s="81"/>
      <c r="J5779" s="74"/>
      <c r="K5779" s="74"/>
      <c r="L5779" s="74"/>
      <c r="M5779" s="74"/>
      <c r="N5779" s="74"/>
    </row>
    <row r="5780" spans="2:14" x14ac:dyDescent="0.25">
      <c r="B5780" s="225"/>
      <c r="C5780" s="74"/>
      <c r="D5780" s="74"/>
      <c r="E5780" s="74"/>
      <c r="F5780" s="74"/>
      <c r="G5780" s="75"/>
      <c r="H5780" s="74"/>
      <c r="I5780" s="81"/>
      <c r="J5780" s="74"/>
      <c r="K5780" s="74"/>
      <c r="L5780" s="74"/>
      <c r="M5780" s="74"/>
      <c r="N5780" s="74"/>
    </row>
    <row r="5781" spans="2:14" x14ac:dyDescent="0.25">
      <c r="B5781" s="225"/>
      <c r="C5781" s="74"/>
      <c r="D5781" s="74"/>
      <c r="E5781" s="74"/>
      <c r="F5781" s="74"/>
      <c r="G5781" s="75"/>
      <c r="H5781" s="74"/>
      <c r="I5781" s="81"/>
      <c r="J5781" s="74"/>
      <c r="K5781" s="74"/>
      <c r="L5781" s="74"/>
      <c r="M5781" s="74"/>
      <c r="N5781" s="74"/>
    </row>
    <row r="5782" spans="2:14" x14ac:dyDescent="0.25">
      <c r="B5782" s="225"/>
      <c r="C5782" s="74"/>
      <c r="D5782" s="74"/>
      <c r="E5782" s="74"/>
      <c r="F5782" s="74"/>
      <c r="G5782" s="75"/>
      <c r="H5782" s="74"/>
      <c r="I5782" s="81"/>
      <c r="J5782" s="74"/>
      <c r="K5782" s="74"/>
      <c r="L5782" s="74"/>
      <c r="M5782" s="74"/>
      <c r="N5782" s="74"/>
    </row>
    <row r="5783" spans="2:14" x14ac:dyDescent="0.25">
      <c r="B5783" s="225"/>
      <c r="C5783" s="74"/>
      <c r="D5783" s="74"/>
      <c r="E5783" s="74"/>
      <c r="F5783" s="74"/>
      <c r="G5783" s="75"/>
      <c r="H5783" s="74"/>
      <c r="I5783" s="81"/>
      <c r="J5783" s="74"/>
      <c r="K5783" s="74"/>
      <c r="L5783" s="74"/>
      <c r="M5783" s="74"/>
      <c r="N5783" s="74"/>
    </row>
    <row r="5784" spans="2:14" x14ac:dyDescent="0.25">
      <c r="B5784" s="225"/>
      <c r="C5784" s="74"/>
      <c r="D5784" s="74"/>
      <c r="E5784" s="74"/>
      <c r="F5784" s="74"/>
      <c r="G5784" s="75"/>
      <c r="H5784" s="74"/>
      <c r="I5784" s="81"/>
      <c r="J5784" s="74"/>
      <c r="K5784" s="74"/>
      <c r="L5784" s="74"/>
      <c r="M5784" s="74"/>
      <c r="N5784" s="74"/>
    </row>
    <row r="5785" spans="2:14" x14ac:dyDescent="0.25">
      <c r="B5785" s="225"/>
      <c r="C5785" s="74"/>
      <c r="D5785" s="74"/>
      <c r="E5785" s="74"/>
      <c r="F5785" s="74"/>
      <c r="G5785" s="75"/>
      <c r="H5785" s="74"/>
      <c r="I5785" s="81"/>
      <c r="J5785" s="74"/>
      <c r="K5785" s="74"/>
      <c r="L5785" s="74"/>
      <c r="M5785" s="74"/>
      <c r="N5785" s="74"/>
    </row>
    <row r="5786" spans="2:14" x14ac:dyDescent="0.25">
      <c r="B5786" s="225"/>
      <c r="C5786" s="74"/>
      <c r="D5786" s="74"/>
      <c r="E5786" s="74"/>
      <c r="F5786" s="74"/>
      <c r="G5786" s="75"/>
      <c r="H5786" s="74"/>
      <c r="I5786" s="81"/>
      <c r="J5786" s="74"/>
      <c r="K5786" s="74"/>
      <c r="L5786" s="74"/>
      <c r="M5786" s="74"/>
      <c r="N5786" s="74"/>
    </row>
    <row r="5787" spans="2:14" x14ac:dyDescent="0.25">
      <c r="B5787" s="225"/>
      <c r="C5787" s="74"/>
      <c r="D5787" s="74"/>
      <c r="E5787" s="74"/>
      <c r="F5787" s="74"/>
      <c r="G5787" s="75"/>
      <c r="H5787" s="74"/>
      <c r="I5787" s="81"/>
      <c r="J5787" s="74"/>
      <c r="K5787" s="74"/>
      <c r="L5787" s="74"/>
      <c r="M5787" s="74"/>
      <c r="N5787" s="74"/>
    </row>
    <row r="5788" spans="2:14" x14ac:dyDescent="0.25">
      <c r="B5788" s="225"/>
      <c r="C5788" s="74"/>
      <c r="D5788" s="74"/>
      <c r="E5788" s="74"/>
      <c r="F5788" s="74"/>
      <c r="G5788" s="75"/>
      <c r="H5788" s="74"/>
      <c r="I5788" s="81"/>
      <c r="J5788" s="74"/>
      <c r="K5788" s="74"/>
      <c r="L5788" s="74"/>
      <c r="M5788" s="74"/>
      <c r="N5788" s="74"/>
    </row>
    <row r="5789" spans="2:14" x14ac:dyDescent="0.25">
      <c r="B5789" s="225"/>
      <c r="C5789" s="74"/>
      <c r="D5789" s="74"/>
      <c r="E5789" s="74"/>
      <c r="F5789" s="74"/>
      <c r="G5789" s="75"/>
      <c r="H5789" s="74"/>
      <c r="I5789" s="81"/>
      <c r="J5789" s="74"/>
      <c r="K5789" s="74"/>
      <c r="L5789" s="74"/>
      <c r="M5789" s="74"/>
      <c r="N5789" s="74"/>
    </row>
    <row r="5790" spans="2:14" x14ac:dyDescent="0.25">
      <c r="B5790" s="225"/>
      <c r="C5790" s="74"/>
      <c r="D5790" s="74"/>
      <c r="E5790" s="74"/>
      <c r="F5790" s="74"/>
      <c r="G5790" s="75"/>
      <c r="H5790" s="74"/>
      <c r="I5790" s="81"/>
      <c r="J5790" s="74"/>
      <c r="K5790" s="74"/>
      <c r="L5790" s="74"/>
      <c r="M5790" s="74"/>
      <c r="N5790" s="74"/>
    </row>
    <row r="5791" spans="2:14" x14ac:dyDescent="0.25">
      <c r="B5791" s="225"/>
      <c r="C5791" s="74"/>
      <c r="D5791" s="74"/>
      <c r="E5791" s="74"/>
      <c r="F5791" s="74"/>
      <c r="G5791" s="75"/>
      <c r="H5791" s="74"/>
      <c r="I5791" s="81"/>
      <c r="J5791" s="74"/>
      <c r="K5791" s="74"/>
      <c r="L5791" s="74"/>
      <c r="M5791" s="74"/>
      <c r="N5791" s="74"/>
    </row>
    <row r="5792" spans="2:14" x14ac:dyDescent="0.25">
      <c r="B5792" s="225"/>
      <c r="C5792" s="74"/>
      <c r="D5792" s="74"/>
      <c r="E5792" s="74"/>
      <c r="F5792" s="74"/>
      <c r="G5792" s="75"/>
      <c r="H5792" s="74"/>
      <c r="I5792" s="81"/>
      <c r="J5792" s="74"/>
      <c r="K5792" s="74"/>
      <c r="L5792" s="74"/>
      <c r="M5792" s="74"/>
      <c r="N5792" s="74"/>
    </row>
    <row r="5793" spans="2:14" x14ac:dyDescent="0.25">
      <c r="B5793" s="225"/>
      <c r="C5793" s="74"/>
      <c r="D5793" s="74"/>
      <c r="E5793" s="74"/>
      <c r="F5793" s="74"/>
      <c r="G5793" s="75"/>
      <c r="H5793" s="74"/>
      <c r="I5793" s="81"/>
      <c r="J5793" s="74"/>
      <c r="K5793" s="74"/>
      <c r="L5793" s="74"/>
      <c r="M5793" s="74"/>
      <c r="N5793" s="74"/>
    </row>
    <row r="5794" spans="2:14" x14ac:dyDescent="0.25">
      <c r="B5794" s="225"/>
      <c r="C5794" s="74"/>
      <c r="D5794" s="74"/>
      <c r="E5794" s="74"/>
      <c r="F5794" s="74"/>
      <c r="G5794" s="75"/>
      <c r="H5794" s="74"/>
      <c r="I5794" s="81"/>
      <c r="J5794" s="74"/>
      <c r="K5794" s="74"/>
      <c r="L5794" s="74"/>
      <c r="M5794" s="74"/>
      <c r="N5794" s="74"/>
    </row>
    <row r="5795" spans="2:14" x14ac:dyDescent="0.25">
      <c r="B5795" s="225"/>
      <c r="C5795" s="74"/>
      <c r="D5795" s="74"/>
      <c r="E5795" s="74"/>
      <c r="F5795" s="74"/>
      <c r="G5795" s="75"/>
      <c r="H5795" s="74"/>
      <c r="I5795" s="81"/>
      <c r="J5795" s="74"/>
      <c r="K5795" s="74"/>
      <c r="L5795" s="74"/>
      <c r="M5795" s="74"/>
      <c r="N5795" s="74"/>
    </row>
    <row r="5796" spans="2:14" x14ac:dyDescent="0.25">
      <c r="B5796" s="225"/>
      <c r="C5796" s="74"/>
      <c r="D5796" s="74"/>
      <c r="E5796" s="74"/>
      <c r="F5796" s="74"/>
      <c r="G5796" s="75"/>
      <c r="H5796" s="74"/>
      <c r="I5796" s="81"/>
      <c r="J5796" s="74"/>
      <c r="K5796" s="74"/>
      <c r="L5796" s="74"/>
      <c r="M5796" s="74"/>
      <c r="N5796" s="74"/>
    </row>
    <row r="5797" spans="2:14" x14ac:dyDescent="0.25">
      <c r="B5797" s="225"/>
      <c r="C5797" s="74"/>
      <c r="D5797" s="74"/>
      <c r="E5797" s="74"/>
      <c r="F5797" s="74"/>
      <c r="G5797" s="75"/>
      <c r="H5797" s="74"/>
      <c r="I5797" s="81"/>
      <c r="J5797" s="74"/>
      <c r="K5797" s="74"/>
      <c r="L5797" s="74"/>
      <c r="M5797" s="74"/>
      <c r="N5797" s="74"/>
    </row>
    <row r="5798" spans="2:14" x14ac:dyDescent="0.25">
      <c r="B5798" s="225"/>
      <c r="C5798" s="74"/>
      <c r="D5798" s="74"/>
      <c r="E5798" s="74"/>
      <c r="F5798" s="74"/>
      <c r="G5798" s="75"/>
      <c r="H5798" s="74"/>
      <c r="I5798" s="81"/>
      <c r="J5798" s="74"/>
      <c r="K5798" s="74"/>
      <c r="L5798" s="74"/>
      <c r="M5798" s="74"/>
      <c r="N5798" s="74"/>
    </row>
    <row r="5799" spans="2:14" x14ac:dyDescent="0.25">
      <c r="B5799" s="225"/>
      <c r="C5799" s="74"/>
      <c r="D5799" s="74"/>
      <c r="E5799" s="74"/>
      <c r="F5799" s="74"/>
      <c r="G5799" s="75"/>
      <c r="H5799" s="74"/>
      <c r="I5799" s="81"/>
      <c r="J5799" s="74"/>
      <c r="K5799" s="74"/>
      <c r="L5799" s="74"/>
      <c r="M5799" s="74"/>
      <c r="N5799" s="74"/>
    </row>
    <row r="5800" spans="2:14" x14ac:dyDescent="0.25">
      <c r="B5800" s="225"/>
      <c r="C5800" s="74"/>
      <c r="D5800" s="74"/>
      <c r="E5800" s="74"/>
      <c r="F5800" s="74"/>
      <c r="G5800" s="75"/>
      <c r="H5800" s="74"/>
      <c r="I5800" s="81"/>
      <c r="J5800" s="74"/>
      <c r="K5800" s="74"/>
      <c r="L5800" s="74"/>
      <c r="M5800" s="74"/>
      <c r="N5800" s="74"/>
    </row>
    <row r="5801" spans="2:14" x14ac:dyDescent="0.25">
      <c r="B5801" s="225"/>
      <c r="C5801" s="74"/>
      <c r="D5801" s="74"/>
      <c r="E5801" s="74"/>
      <c r="F5801" s="74"/>
      <c r="G5801" s="75"/>
      <c r="H5801" s="74"/>
      <c r="I5801" s="81"/>
      <c r="J5801" s="74"/>
      <c r="K5801" s="74"/>
      <c r="L5801" s="74"/>
      <c r="M5801" s="74"/>
      <c r="N5801" s="74"/>
    </row>
    <row r="5802" spans="2:14" x14ac:dyDescent="0.25">
      <c r="B5802" s="225"/>
      <c r="C5802" s="74"/>
      <c r="D5802" s="74"/>
      <c r="E5802" s="74"/>
      <c r="F5802" s="74"/>
      <c r="G5802" s="75"/>
      <c r="H5802" s="74"/>
      <c r="I5802" s="81"/>
      <c r="J5802" s="74"/>
      <c r="K5802" s="74"/>
      <c r="L5802" s="74"/>
      <c r="M5802" s="74"/>
      <c r="N5802" s="74"/>
    </row>
    <row r="5803" spans="2:14" x14ac:dyDescent="0.25">
      <c r="B5803" s="225"/>
      <c r="C5803" s="74"/>
      <c r="D5803" s="74"/>
      <c r="E5803" s="74"/>
      <c r="F5803" s="74"/>
      <c r="G5803" s="75"/>
      <c r="H5803" s="74"/>
      <c r="I5803" s="81"/>
      <c r="J5803" s="74"/>
      <c r="K5803" s="74"/>
      <c r="L5803" s="74"/>
      <c r="M5803" s="74"/>
      <c r="N5803" s="74"/>
    </row>
    <row r="5804" spans="2:14" x14ac:dyDescent="0.25">
      <c r="B5804" s="225"/>
      <c r="C5804" s="74"/>
      <c r="D5804" s="74"/>
      <c r="E5804" s="74"/>
      <c r="F5804" s="74"/>
      <c r="G5804" s="75"/>
      <c r="H5804" s="74"/>
      <c r="I5804" s="81"/>
      <c r="J5804" s="74"/>
      <c r="K5804" s="74"/>
      <c r="L5804" s="74"/>
      <c r="M5804" s="74"/>
      <c r="N5804" s="74"/>
    </row>
    <row r="5805" spans="2:14" x14ac:dyDescent="0.25">
      <c r="B5805" s="225"/>
      <c r="C5805" s="74"/>
      <c r="D5805" s="74"/>
      <c r="E5805" s="74"/>
      <c r="F5805" s="74"/>
      <c r="G5805" s="75"/>
      <c r="H5805" s="74"/>
      <c r="I5805" s="81"/>
      <c r="J5805" s="74"/>
      <c r="K5805" s="74"/>
      <c r="L5805" s="74"/>
      <c r="M5805" s="74"/>
      <c r="N5805" s="74"/>
    </row>
    <row r="5806" spans="2:14" x14ac:dyDescent="0.25">
      <c r="B5806" s="225"/>
      <c r="C5806" s="74"/>
      <c r="D5806" s="74"/>
      <c r="E5806" s="74"/>
      <c r="F5806" s="74"/>
      <c r="G5806" s="75"/>
      <c r="H5806" s="74"/>
      <c r="I5806" s="81"/>
      <c r="J5806" s="74"/>
      <c r="K5806" s="74"/>
      <c r="L5806" s="74"/>
      <c r="M5806" s="74"/>
      <c r="N5806" s="74"/>
    </row>
    <row r="5807" spans="2:14" x14ac:dyDescent="0.25">
      <c r="B5807" s="225"/>
      <c r="C5807" s="74"/>
      <c r="D5807" s="74"/>
      <c r="E5807" s="74"/>
      <c r="F5807" s="74"/>
      <c r="G5807" s="75"/>
      <c r="H5807" s="74"/>
      <c r="I5807" s="81"/>
      <c r="J5807" s="74"/>
      <c r="K5807" s="74"/>
      <c r="L5807" s="74"/>
      <c r="M5807" s="74"/>
      <c r="N5807" s="74"/>
    </row>
    <row r="5808" spans="2:14" x14ac:dyDescent="0.25">
      <c r="B5808" s="225"/>
      <c r="C5808" s="74"/>
      <c r="D5808" s="74"/>
      <c r="E5808" s="74"/>
      <c r="F5808" s="74"/>
      <c r="G5808" s="75"/>
      <c r="H5808" s="74"/>
      <c r="I5808" s="81"/>
      <c r="J5808" s="74"/>
      <c r="K5808" s="74"/>
      <c r="L5808" s="74"/>
      <c r="M5808" s="74"/>
      <c r="N5808" s="74"/>
    </row>
    <row r="5809" spans="2:14" x14ac:dyDescent="0.25">
      <c r="B5809" s="225"/>
      <c r="C5809" s="74"/>
      <c r="D5809" s="74"/>
      <c r="E5809" s="74"/>
      <c r="F5809" s="74"/>
      <c r="G5809" s="75"/>
      <c r="H5809" s="74"/>
      <c r="I5809" s="81"/>
      <c r="J5809" s="74"/>
      <c r="K5809" s="74"/>
      <c r="L5809" s="74"/>
      <c r="M5809" s="74"/>
      <c r="N5809" s="74"/>
    </row>
    <row r="5810" spans="2:14" x14ac:dyDescent="0.25">
      <c r="B5810" s="225"/>
      <c r="C5810" s="74"/>
      <c r="D5810" s="74"/>
      <c r="E5810" s="74"/>
      <c r="F5810" s="74"/>
      <c r="G5810" s="75"/>
      <c r="H5810" s="74"/>
      <c r="I5810" s="81"/>
      <c r="J5810" s="74"/>
      <c r="K5810" s="74"/>
      <c r="L5810" s="74"/>
      <c r="M5810" s="74"/>
      <c r="N5810" s="74"/>
    </row>
    <row r="5811" spans="2:14" x14ac:dyDescent="0.25">
      <c r="B5811" s="225"/>
      <c r="C5811" s="74"/>
      <c r="D5811" s="74"/>
      <c r="E5811" s="74"/>
      <c r="F5811" s="74"/>
      <c r="G5811" s="75"/>
      <c r="H5811" s="74"/>
      <c r="I5811" s="81"/>
      <c r="J5811" s="74"/>
      <c r="K5811" s="74"/>
      <c r="L5811" s="74"/>
      <c r="M5811" s="74"/>
      <c r="N5811" s="74"/>
    </row>
    <row r="5812" spans="2:14" x14ac:dyDescent="0.25">
      <c r="B5812" s="225"/>
      <c r="C5812" s="74"/>
      <c r="D5812" s="74"/>
      <c r="E5812" s="74"/>
      <c r="F5812" s="74"/>
      <c r="G5812" s="75"/>
      <c r="H5812" s="74"/>
      <c r="I5812" s="81"/>
      <c r="J5812" s="74"/>
      <c r="K5812" s="74"/>
      <c r="L5812" s="74"/>
      <c r="M5812" s="74"/>
      <c r="N5812" s="74"/>
    </row>
    <row r="5813" spans="2:14" x14ac:dyDescent="0.25">
      <c r="B5813" s="225"/>
      <c r="C5813" s="74"/>
      <c r="D5813" s="74"/>
      <c r="E5813" s="74"/>
      <c r="F5813" s="74"/>
      <c r="G5813" s="75"/>
      <c r="H5813" s="74"/>
      <c r="I5813" s="81"/>
      <c r="J5813" s="74"/>
      <c r="K5813" s="74"/>
      <c r="L5813" s="74"/>
      <c r="M5813" s="74"/>
      <c r="N5813" s="74"/>
    </row>
    <row r="5814" spans="2:14" x14ac:dyDescent="0.25">
      <c r="B5814" s="225"/>
      <c r="C5814" s="74"/>
      <c r="D5814" s="74"/>
      <c r="E5814" s="74"/>
      <c r="F5814" s="74"/>
      <c r="G5814" s="75"/>
      <c r="H5814" s="74"/>
      <c r="I5814" s="81"/>
      <c r="J5814" s="74"/>
      <c r="K5814" s="74"/>
      <c r="L5814" s="74"/>
      <c r="M5814" s="74"/>
      <c r="N5814" s="74"/>
    </row>
    <row r="5815" spans="2:14" x14ac:dyDescent="0.25">
      <c r="B5815" s="225"/>
      <c r="C5815" s="74"/>
      <c r="D5815" s="74"/>
      <c r="E5815" s="74"/>
      <c r="F5815" s="74"/>
      <c r="G5815" s="75"/>
      <c r="H5815" s="74"/>
      <c r="I5815" s="81"/>
      <c r="J5815" s="74"/>
      <c r="K5815" s="74"/>
      <c r="L5815" s="74"/>
      <c r="M5815" s="74"/>
      <c r="N5815" s="74"/>
    </row>
    <row r="5816" spans="2:14" x14ac:dyDescent="0.25">
      <c r="B5816" s="225"/>
      <c r="C5816" s="74"/>
      <c r="D5816" s="74"/>
      <c r="E5816" s="74"/>
      <c r="F5816" s="74"/>
      <c r="G5816" s="75"/>
      <c r="H5816" s="74"/>
      <c r="I5816" s="81"/>
      <c r="J5816" s="74"/>
      <c r="K5816" s="74"/>
      <c r="L5816" s="74"/>
      <c r="M5816" s="74"/>
      <c r="N5816" s="74"/>
    </row>
    <row r="5817" spans="2:14" x14ac:dyDescent="0.25">
      <c r="B5817" s="225"/>
      <c r="C5817" s="74"/>
      <c r="D5817" s="74"/>
      <c r="E5817" s="74"/>
      <c r="F5817" s="74"/>
      <c r="G5817" s="75"/>
      <c r="H5817" s="74"/>
      <c r="I5817" s="81"/>
      <c r="J5817" s="74"/>
      <c r="K5817" s="74"/>
      <c r="L5817" s="74"/>
      <c r="M5817" s="74"/>
      <c r="N5817" s="74"/>
    </row>
    <row r="5818" spans="2:14" x14ac:dyDescent="0.25">
      <c r="B5818" s="225"/>
      <c r="C5818" s="74"/>
      <c r="D5818" s="74"/>
      <c r="E5818" s="74"/>
      <c r="F5818" s="74"/>
      <c r="G5818" s="75"/>
      <c r="H5818" s="74"/>
      <c r="I5818" s="81"/>
      <c r="J5818" s="74"/>
      <c r="K5818" s="74"/>
      <c r="L5818" s="74"/>
      <c r="M5818" s="74"/>
      <c r="N5818" s="74"/>
    </row>
    <row r="5819" spans="2:14" x14ac:dyDescent="0.25">
      <c r="B5819" s="225"/>
      <c r="C5819" s="74"/>
      <c r="D5819" s="74"/>
      <c r="E5819" s="74"/>
      <c r="F5819" s="74"/>
      <c r="G5819" s="75"/>
      <c r="H5819" s="74"/>
      <c r="I5819" s="81"/>
      <c r="J5819" s="74"/>
      <c r="K5819" s="74"/>
      <c r="L5819" s="74"/>
      <c r="M5819" s="74"/>
      <c r="N5819" s="74"/>
    </row>
    <row r="5820" spans="2:14" x14ac:dyDescent="0.25">
      <c r="B5820" s="225"/>
      <c r="C5820" s="74"/>
      <c r="D5820" s="74"/>
      <c r="E5820" s="74"/>
      <c r="F5820" s="74"/>
      <c r="G5820" s="75"/>
      <c r="H5820" s="74"/>
      <c r="I5820" s="81"/>
      <c r="J5820" s="74"/>
      <c r="K5820" s="74"/>
      <c r="L5820" s="74"/>
      <c r="M5820" s="74"/>
      <c r="N5820" s="74"/>
    </row>
    <row r="5821" spans="2:14" x14ac:dyDescent="0.25">
      <c r="B5821" s="225"/>
      <c r="C5821" s="74"/>
      <c r="D5821" s="74"/>
      <c r="E5821" s="74"/>
      <c r="F5821" s="74"/>
      <c r="G5821" s="75"/>
      <c r="H5821" s="74"/>
      <c r="I5821" s="81"/>
      <c r="J5821" s="74"/>
      <c r="K5821" s="74"/>
      <c r="L5821" s="74"/>
      <c r="M5821" s="74"/>
      <c r="N5821" s="74"/>
    </row>
    <row r="5822" spans="2:14" x14ac:dyDescent="0.25">
      <c r="B5822" s="225"/>
      <c r="C5822" s="74"/>
      <c r="D5822" s="74"/>
      <c r="E5822" s="74"/>
      <c r="F5822" s="74"/>
      <c r="G5822" s="75"/>
      <c r="H5822" s="74"/>
      <c r="I5822" s="81"/>
      <c r="J5822" s="74"/>
      <c r="K5822" s="74"/>
      <c r="L5822" s="74"/>
      <c r="M5822" s="74"/>
      <c r="N5822" s="74"/>
    </row>
    <row r="5823" spans="2:14" x14ac:dyDescent="0.25">
      <c r="B5823" s="225"/>
      <c r="C5823" s="74"/>
      <c r="D5823" s="74"/>
      <c r="E5823" s="74"/>
      <c r="F5823" s="74"/>
      <c r="G5823" s="75"/>
      <c r="H5823" s="74"/>
      <c r="I5823" s="81"/>
      <c r="J5823" s="74"/>
      <c r="K5823" s="74"/>
      <c r="L5823" s="74"/>
      <c r="M5823" s="74"/>
      <c r="N5823" s="74"/>
    </row>
    <row r="5824" spans="2:14" x14ac:dyDescent="0.25">
      <c r="B5824" s="225"/>
      <c r="C5824" s="74"/>
      <c r="D5824" s="74"/>
      <c r="E5824" s="74"/>
      <c r="F5824" s="74"/>
      <c r="G5824" s="75"/>
      <c r="H5824" s="74"/>
      <c r="I5824" s="81"/>
      <c r="J5824" s="74"/>
      <c r="K5824" s="74"/>
      <c r="L5824" s="74"/>
      <c r="M5824" s="74"/>
      <c r="N5824" s="74"/>
    </row>
    <row r="5825" spans="2:14" x14ac:dyDescent="0.25">
      <c r="B5825" s="225"/>
      <c r="C5825" s="74"/>
      <c r="D5825" s="74"/>
      <c r="E5825" s="74"/>
      <c r="F5825" s="74"/>
      <c r="G5825" s="75"/>
      <c r="H5825" s="74"/>
      <c r="I5825" s="81"/>
      <c r="J5825" s="74"/>
      <c r="K5825" s="74"/>
      <c r="L5825" s="74"/>
      <c r="M5825" s="74"/>
      <c r="N5825" s="74"/>
    </row>
    <row r="5826" spans="2:14" x14ac:dyDescent="0.25">
      <c r="B5826" s="225"/>
      <c r="C5826" s="74"/>
      <c r="D5826" s="74"/>
      <c r="E5826" s="74"/>
      <c r="F5826" s="74"/>
      <c r="G5826" s="75"/>
      <c r="H5826" s="74"/>
      <c r="I5826" s="81"/>
      <c r="J5826" s="74"/>
      <c r="K5826" s="74"/>
      <c r="L5826" s="74"/>
      <c r="M5826" s="74"/>
      <c r="N5826" s="74"/>
    </row>
    <row r="5827" spans="2:14" x14ac:dyDescent="0.25">
      <c r="B5827" s="225"/>
      <c r="C5827" s="74"/>
      <c r="D5827" s="74"/>
      <c r="E5827" s="74"/>
      <c r="F5827" s="74"/>
      <c r="G5827" s="75"/>
      <c r="H5827" s="74"/>
      <c r="I5827" s="81"/>
      <c r="J5827" s="74"/>
      <c r="K5827" s="74"/>
      <c r="L5827" s="74"/>
      <c r="M5827" s="74"/>
      <c r="N5827" s="74"/>
    </row>
    <row r="5828" spans="2:14" x14ac:dyDescent="0.25">
      <c r="B5828" s="225"/>
      <c r="C5828" s="74"/>
      <c r="D5828" s="74"/>
      <c r="E5828" s="74"/>
      <c r="F5828" s="74"/>
      <c r="G5828" s="75"/>
      <c r="H5828" s="74"/>
      <c r="I5828" s="81"/>
      <c r="J5828" s="74"/>
      <c r="K5828" s="74"/>
      <c r="L5828" s="74"/>
      <c r="M5828" s="74"/>
      <c r="N5828" s="74"/>
    </row>
    <row r="5829" spans="2:14" x14ac:dyDescent="0.25">
      <c r="B5829" s="225"/>
      <c r="C5829" s="74"/>
      <c r="D5829" s="74"/>
      <c r="E5829" s="74"/>
      <c r="F5829" s="74"/>
      <c r="G5829" s="75"/>
      <c r="H5829" s="74"/>
      <c r="I5829" s="81"/>
      <c r="J5829" s="74"/>
      <c r="K5829" s="74"/>
      <c r="L5829" s="74"/>
      <c r="M5829" s="74"/>
      <c r="N5829" s="74"/>
    </row>
    <row r="5830" spans="2:14" x14ac:dyDescent="0.25">
      <c r="B5830" s="225"/>
      <c r="C5830" s="74"/>
      <c r="D5830" s="74"/>
      <c r="E5830" s="74"/>
      <c r="F5830" s="74"/>
      <c r="G5830" s="75"/>
      <c r="H5830" s="74"/>
      <c r="I5830" s="81"/>
      <c r="J5830" s="74"/>
      <c r="K5830" s="74"/>
      <c r="L5830" s="74"/>
      <c r="M5830" s="74"/>
      <c r="N5830" s="74"/>
    </row>
    <row r="5831" spans="2:14" x14ac:dyDescent="0.25">
      <c r="B5831" s="225"/>
      <c r="C5831" s="74"/>
      <c r="D5831" s="74"/>
      <c r="E5831" s="74"/>
      <c r="F5831" s="74"/>
      <c r="G5831" s="75"/>
      <c r="H5831" s="74"/>
      <c r="I5831" s="81"/>
      <c r="J5831" s="74"/>
      <c r="K5831" s="74"/>
      <c r="L5831" s="74"/>
      <c r="M5831" s="74"/>
      <c r="N5831" s="74"/>
    </row>
    <row r="5832" spans="2:14" x14ac:dyDescent="0.25">
      <c r="B5832" s="225"/>
      <c r="C5832" s="74"/>
      <c r="D5832" s="74"/>
      <c r="E5832" s="74"/>
      <c r="F5832" s="74"/>
      <c r="G5832" s="75"/>
      <c r="H5832" s="74"/>
      <c r="I5832" s="81"/>
      <c r="J5832" s="74"/>
      <c r="K5832" s="74"/>
      <c r="L5832" s="74"/>
      <c r="M5832" s="74"/>
      <c r="N5832" s="74"/>
    </row>
    <row r="5833" spans="2:14" x14ac:dyDescent="0.25">
      <c r="B5833" s="225"/>
      <c r="C5833" s="74"/>
      <c r="D5833" s="74"/>
      <c r="E5833" s="74"/>
      <c r="F5833" s="74"/>
      <c r="G5833" s="75"/>
      <c r="H5833" s="74"/>
      <c r="I5833" s="81"/>
      <c r="J5833" s="74"/>
      <c r="K5833" s="74"/>
      <c r="L5833" s="74"/>
      <c r="M5833" s="74"/>
      <c r="N5833" s="74"/>
    </row>
    <row r="5834" spans="2:14" x14ac:dyDescent="0.25">
      <c r="B5834" s="225"/>
      <c r="C5834" s="74"/>
      <c r="D5834" s="74"/>
      <c r="E5834" s="74"/>
      <c r="F5834" s="74"/>
      <c r="G5834" s="75"/>
      <c r="H5834" s="74"/>
      <c r="I5834" s="81"/>
      <c r="J5834" s="74"/>
      <c r="K5834" s="74"/>
      <c r="L5834" s="74"/>
      <c r="M5834" s="74"/>
      <c r="N5834" s="74"/>
    </row>
    <row r="5835" spans="2:14" x14ac:dyDescent="0.25">
      <c r="B5835" s="225"/>
      <c r="C5835" s="74"/>
      <c r="D5835" s="74"/>
      <c r="E5835" s="74"/>
      <c r="F5835" s="74"/>
      <c r="G5835" s="75"/>
      <c r="H5835" s="74"/>
      <c r="I5835" s="81"/>
      <c r="J5835" s="74"/>
      <c r="K5835" s="74"/>
      <c r="L5835" s="74"/>
      <c r="M5835" s="74"/>
      <c r="N5835" s="74"/>
    </row>
    <row r="5836" spans="2:14" x14ac:dyDescent="0.25">
      <c r="B5836" s="225"/>
      <c r="C5836" s="74"/>
      <c r="D5836" s="74"/>
      <c r="E5836" s="74"/>
      <c r="F5836" s="74"/>
      <c r="G5836" s="75"/>
      <c r="H5836" s="74"/>
      <c r="I5836" s="81"/>
      <c r="J5836" s="74"/>
      <c r="K5836" s="74"/>
      <c r="L5836" s="74"/>
      <c r="M5836" s="74"/>
      <c r="N5836" s="74"/>
    </row>
    <row r="5837" spans="2:14" x14ac:dyDescent="0.25">
      <c r="B5837" s="225"/>
      <c r="C5837" s="74"/>
      <c r="D5837" s="74"/>
      <c r="E5837" s="74"/>
      <c r="F5837" s="74"/>
      <c r="G5837" s="75"/>
      <c r="H5837" s="74"/>
      <c r="I5837" s="81"/>
      <c r="J5837" s="74"/>
      <c r="K5837" s="74"/>
      <c r="L5837" s="74"/>
      <c r="M5837" s="74"/>
      <c r="N5837" s="74"/>
    </row>
    <row r="5838" spans="2:14" x14ac:dyDescent="0.25">
      <c r="B5838" s="225"/>
      <c r="C5838" s="74"/>
      <c r="D5838" s="74"/>
      <c r="E5838" s="74"/>
      <c r="F5838" s="74"/>
      <c r="G5838" s="75"/>
      <c r="H5838" s="74"/>
      <c r="I5838" s="81"/>
      <c r="J5838" s="74"/>
      <c r="K5838" s="74"/>
      <c r="L5838" s="74"/>
      <c r="M5838" s="74"/>
      <c r="N5838" s="74"/>
    </row>
    <row r="5839" spans="2:14" x14ac:dyDescent="0.25">
      <c r="B5839" s="225"/>
      <c r="C5839" s="74"/>
      <c r="D5839" s="74"/>
      <c r="E5839" s="74"/>
      <c r="F5839" s="74"/>
      <c r="G5839" s="75"/>
      <c r="H5839" s="74"/>
      <c r="I5839" s="81"/>
      <c r="J5839" s="74"/>
      <c r="K5839" s="74"/>
      <c r="L5839" s="74"/>
      <c r="M5839" s="74"/>
      <c r="N5839" s="74"/>
    </row>
    <row r="5840" spans="2:14" x14ac:dyDescent="0.25">
      <c r="B5840" s="225"/>
      <c r="C5840" s="74"/>
      <c r="D5840" s="74"/>
      <c r="E5840" s="74"/>
      <c r="F5840" s="74"/>
      <c r="G5840" s="75"/>
      <c r="H5840" s="74"/>
      <c r="I5840" s="81"/>
      <c r="J5840" s="74"/>
      <c r="K5840" s="74"/>
      <c r="L5840" s="74"/>
      <c r="M5840" s="74"/>
      <c r="N5840" s="74"/>
    </row>
    <row r="5841" spans="2:14" x14ac:dyDescent="0.25">
      <c r="B5841" s="225"/>
      <c r="C5841" s="74"/>
      <c r="D5841" s="74"/>
      <c r="E5841" s="74"/>
      <c r="F5841" s="74"/>
      <c r="G5841" s="75"/>
      <c r="H5841" s="74"/>
      <c r="I5841" s="81"/>
      <c r="J5841" s="74"/>
      <c r="K5841" s="74"/>
      <c r="L5841" s="74"/>
      <c r="M5841" s="74"/>
      <c r="N5841" s="74"/>
    </row>
    <row r="5842" spans="2:14" x14ac:dyDescent="0.25">
      <c r="B5842" s="225"/>
      <c r="C5842" s="74"/>
      <c r="D5842" s="74"/>
      <c r="E5842" s="74"/>
      <c r="F5842" s="74"/>
      <c r="G5842" s="75"/>
      <c r="H5842" s="74"/>
      <c r="I5842" s="81"/>
      <c r="J5842" s="74"/>
      <c r="K5842" s="74"/>
      <c r="L5842" s="74"/>
      <c r="M5842" s="74"/>
      <c r="N5842" s="74"/>
    </row>
    <row r="5843" spans="2:14" x14ac:dyDescent="0.25">
      <c r="B5843" s="225"/>
      <c r="C5843" s="74"/>
      <c r="D5843" s="74"/>
      <c r="E5843" s="74"/>
      <c r="F5843" s="74"/>
      <c r="G5843" s="75"/>
      <c r="H5843" s="74"/>
      <c r="I5843" s="81"/>
      <c r="J5843" s="74"/>
      <c r="K5843" s="74"/>
      <c r="L5843" s="74"/>
      <c r="M5843" s="74"/>
      <c r="N5843" s="74"/>
    </row>
    <row r="5844" spans="2:14" x14ac:dyDescent="0.25">
      <c r="B5844" s="225"/>
      <c r="C5844" s="74"/>
      <c r="D5844" s="74"/>
      <c r="E5844" s="74"/>
      <c r="F5844" s="74"/>
      <c r="G5844" s="75"/>
      <c r="H5844" s="74"/>
      <c r="I5844" s="81"/>
      <c r="J5844" s="74"/>
      <c r="K5844" s="74"/>
      <c r="L5844" s="74"/>
      <c r="M5844" s="74"/>
      <c r="N5844" s="74"/>
    </row>
    <row r="5845" spans="2:14" x14ac:dyDescent="0.25">
      <c r="B5845" s="225"/>
      <c r="C5845" s="74"/>
      <c r="D5845" s="74"/>
      <c r="E5845" s="74"/>
      <c r="F5845" s="74"/>
      <c r="G5845" s="75"/>
      <c r="H5845" s="74"/>
      <c r="I5845" s="81"/>
      <c r="J5845" s="74"/>
      <c r="K5845" s="74"/>
      <c r="L5845" s="74"/>
      <c r="M5845" s="74"/>
      <c r="N5845" s="74"/>
    </row>
    <row r="5846" spans="2:14" x14ac:dyDescent="0.25">
      <c r="B5846" s="225"/>
      <c r="C5846" s="74"/>
      <c r="D5846" s="74"/>
      <c r="E5846" s="74"/>
      <c r="F5846" s="74"/>
      <c r="G5846" s="75"/>
      <c r="H5846" s="74"/>
      <c r="I5846" s="81"/>
      <c r="J5846" s="74"/>
      <c r="K5846" s="74"/>
      <c r="L5846" s="74"/>
      <c r="M5846" s="74"/>
      <c r="N5846" s="74"/>
    </row>
    <row r="5847" spans="2:14" x14ac:dyDescent="0.25">
      <c r="B5847" s="225"/>
      <c r="C5847" s="74"/>
      <c r="D5847" s="74"/>
      <c r="E5847" s="74"/>
      <c r="F5847" s="74"/>
      <c r="G5847" s="75"/>
      <c r="H5847" s="74"/>
      <c r="I5847" s="81"/>
      <c r="J5847" s="74"/>
      <c r="K5847" s="74"/>
      <c r="L5847" s="74"/>
      <c r="M5847" s="74"/>
      <c r="N5847" s="74"/>
    </row>
    <row r="5848" spans="2:14" x14ac:dyDescent="0.25">
      <c r="B5848" s="225"/>
      <c r="C5848" s="74"/>
      <c r="D5848" s="74"/>
      <c r="E5848" s="74"/>
      <c r="F5848" s="74"/>
      <c r="G5848" s="75"/>
      <c r="H5848" s="74"/>
      <c r="I5848" s="81"/>
      <c r="J5848" s="74"/>
      <c r="K5848" s="74"/>
      <c r="L5848" s="74"/>
      <c r="M5848" s="74"/>
      <c r="N5848" s="74"/>
    </row>
    <row r="5849" spans="2:14" x14ac:dyDescent="0.25">
      <c r="B5849" s="225"/>
      <c r="C5849" s="74"/>
      <c r="D5849" s="74"/>
      <c r="E5849" s="74"/>
      <c r="F5849" s="74"/>
      <c r="G5849" s="75"/>
      <c r="H5849" s="74"/>
      <c r="I5849" s="81"/>
      <c r="J5849" s="74"/>
      <c r="K5849" s="74"/>
      <c r="L5849" s="74"/>
      <c r="M5849" s="74"/>
      <c r="N5849" s="74"/>
    </row>
    <row r="5850" spans="2:14" x14ac:dyDescent="0.25">
      <c r="B5850" s="225"/>
      <c r="C5850" s="74"/>
      <c r="D5850" s="74"/>
      <c r="E5850" s="74"/>
      <c r="F5850" s="74"/>
      <c r="G5850" s="75"/>
      <c r="H5850" s="74"/>
      <c r="I5850" s="81"/>
      <c r="J5850" s="74"/>
      <c r="K5850" s="74"/>
      <c r="L5850" s="74"/>
      <c r="M5850" s="74"/>
      <c r="N5850" s="74"/>
    </row>
    <row r="5851" spans="2:14" x14ac:dyDescent="0.25">
      <c r="B5851" s="225"/>
      <c r="C5851" s="74"/>
      <c r="D5851" s="74"/>
      <c r="E5851" s="74"/>
      <c r="F5851" s="74"/>
      <c r="G5851" s="75"/>
      <c r="H5851" s="74"/>
      <c r="I5851" s="81"/>
      <c r="J5851" s="74"/>
      <c r="K5851" s="74"/>
      <c r="L5851" s="74"/>
      <c r="M5851" s="74"/>
      <c r="N5851" s="74"/>
    </row>
    <row r="5852" spans="2:14" x14ac:dyDescent="0.25">
      <c r="B5852" s="225"/>
      <c r="C5852" s="74"/>
      <c r="D5852" s="74"/>
      <c r="E5852" s="74"/>
      <c r="F5852" s="74"/>
      <c r="G5852" s="75"/>
      <c r="H5852" s="74"/>
      <c r="I5852" s="81"/>
      <c r="J5852" s="74"/>
      <c r="K5852" s="74"/>
      <c r="L5852" s="74"/>
      <c r="M5852" s="74"/>
      <c r="N5852" s="74"/>
    </row>
    <row r="5853" spans="2:14" x14ac:dyDescent="0.25">
      <c r="B5853" s="225"/>
      <c r="C5853" s="74"/>
      <c r="D5853" s="74"/>
      <c r="E5853" s="74"/>
      <c r="F5853" s="74"/>
      <c r="G5853" s="75"/>
      <c r="H5853" s="74"/>
      <c r="I5853" s="81"/>
      <c r="J5853" s="74"/>
      <c r="K5853" s="74"/>
      <c r="L5853" s="74"/>
      <c r="M5853" s="74"/>
      <c r="N5853" s="74"/>
    </row>
    <row r="5854" spans="2:14" x14ac:dyDescent="0.25">
      <c r="B5854" s="225"/>
      <c r="C5854" s="74"/>
      <c r="D5854" s="74"/>
      <c r="E5854" s="74"/>
      <c r="F5854" s="74"/>
      <c r="G5854" s="75"/>
      <c r="H5854" s="74"/>
      <c r="I5854" s="81"/>
      <c r="J5854" s="74"/>
      <c r="K5854" s="74"/>
      <c r="L5854" s="74"/>
      <c r="M5854" s="74"/>
      <c r="N5854" s="74"/>
    </row>
    <row r="5855" spans="2:14" x14ac:dyDescent="0.25">
      <c r="B5855" s="225"/>
      <c r="C5855" s="74"/>
      <c r="D5855" s="74"/>
      <c r="E5855" s="74"/>
      <c r="F5855" s="74"/>
      <c r="G5855" s="75"/>
      <c r="H5855" s="74"/>
      <c r="I5855" s="81"/>
      <c r="J5855" s="74"/>
      <c r="K5855" s="74"/>
      <c r="L5855" s="74"/>
      <c r="M5855" s="74"/>
      <c r="N5855" s="74"/>
    </row>
    <row r="5856" spans="2:14" x14ac:dyDescent="0.25">
      <c r="B5856" s="225"/>
      <c r="C5856" s="74"/>
      <c r="D5856" s="74"/>
      <c r="E5856" s="74"/>
      <c r="F5856" s="74"/>
      <c r="G5856" s="75"/>
      <c r="H5856" s="74"/>
      <c r="I5856" s="81"/>
      <c r="J5856" s="74"/>
      <c r="K5856" s="74"/>
      <c r="L5856" s="74"/>
      <c r="M5856" s="74"/>
      <c r="N5856" s="74"/>
    </row>
    <row r="5857" spans="2:14" x14ac:dyDescent="0.25">
      <c r="B5857" s="225"/>
      <c r="C5857" s="74"/>
      <c r="D5857" s="74"/>
      <c r="E5857" s="74"/>
      <c r="F5857" s="74"/>
      <c r="G5857" s="75"/>
      <c r="H5857" s="74"/>
      <c r="I5857" s="81"/>
      <c r="J5857" s="74"/>
      <c r="K5857" s="74"/>
      <c r="L5857" s="74"/>
      <c r="M5857" s="74"/>
      <c r="N5857" s="74"/>
    </row>
    <row r="5858" spans="2:14" x14ac:dyDescent="0.25">
      <c r="B5858" s="225"/>
      <c r="C5858" s="74"/>
      <c r="D5858" s="74"/>
      <c r="E5858" s="74"/>
      <c r="F5858" s="74"/>
      <c r="G5858" s="75"/>
      <c r="H5858" s="74"/>
      <c r="I5858" s="81"/>
      <c r="J5858" s="74"/>
      <c r="K5858" s="74"/>
      <c r="L5858" s="74"/>
      <c r="M5858" s="74"/>
      <c r="N5858" s="74"/>
    </row>
    <row r="5859" spans="2:14" x14ac:dyDescent="0.25">
      <c r="B5859" s="225"/>
      <c r="C5859" s="74"/>
      <c r="D5859" s="74"/>
      <c r="E5859" s="74"/>
      <c r="F5859" s="74"/>
      <c r="G5859" s="75"/>
      <c r="H5859" s="74"/>
      <c r="I5859" s="81"/>
      <c r="J5859" s="74"/>
      <c r="K5859" s="74"/>
      <c r="L5859" s="74"/>
      <c r="M5859" s="74"/>
      <c r="N5859" s="74"/>
    </row>
    <row r="5860" spans="2:14" x14ac:dyDescent="0.25">
      <c r="B5860" s="225"/>
      <c r="C5860" s="74"/>
      <c r="D5860" s="74"/>
      <c r="E5860" s="74"/>
      <c r="F5860" s="74"/>
      <c r="G5860" s="75"/>
      <c r="H5860" s="74"/>
      <c r="I5860" s="81"/>
      <c r="J5860" s="74"/>
      <c r="K5860" s="74"/>
      <c r="L5860" s="74"/>
      <c r="M5860" s="74"/>
      <c r="N5860" s="74"/>
    </row>
    <row r="5861" spans="2:14" x14ac:dyDescent="0.25">
      <c r="B5861" s="225"/>
      <c r="C5861" s="74"/>
      <c r="D5861" s="74"/>
      <c r="E5861" s="74"/>
      <c r="F5861" s="74"/>
      <c r="G5861" s="75"/>
      <c r="H5861" s="74"/>
      <c r="I5861" s="81"/>
      <c r="J5861" s="74"/>
      <c r="K5861" s="74"/>
      <c r="L5861" s="74"/>
      <c r="M5861" s="74"/>
      <c r="N5861" s="74"/>
    </row>
    <row r="5862" spans="2:14" x14ac:dyDescent="0.25">
      <c r="B5862" s="225"/>
      <c r="C5862" s="74"/>
      <c r="D5862" s="74"/>
      <c r="E5862" s="74"/>
      <c r="F5862" s="74"/>
      <c r="G5862" s="75"/>
      <c r="H5862" s="74"/>
      <c r="I5862" s="81"/>
      <c r="J5862" s="74"/>
      <c r="K5862" s="74"/>
      <c r="L5862" s="74"/>
      <c r="M5862" s="74"/>
      <c r="N5862" s="74"/>
    </row>
    <row r="5863" spans="2:14" x14ac:dyDescent="0.25">
      <c r="B5863" s="225"/>
      <c r="C5863" s="74"/>
      <c r="D5863" s="74"/>
      <c r="E5863" s="74"/>
      <c r="F5863" s="74"/>
      <c r="G5863" s="75"/>
      <c r="H5863" s="74"/>
      <c r="I5863" s="81"/>
      <c r="J5863" s="74"/>
      <c r="K5863" s="74"/>
      <c r="L5863" s="74"/>
      <c r="M5863" s="74"/>
      <c r="N5863" s="74"/>
    </row>
    <row r="5864" spans="2:14" x14ac:dyDescent="0.25">
      <c r="B5864" s="225"/>
      <c r="C5864" s="74"/>
      <c r="D5864" s="74"/>
      <c r="E5864" s="74"/>
      <c r="F5864" s="74"/>
      <c r="G5864" s="75"/>
      <c r="H5864" s="74"/>
      <c r="I5864" s="81"/>
      <c r="J5864" s="74"/>
      <c r="K5864" s="74"/>
      <c r="L5864" s="74"/>
      <c r="M5864" s="74"/>
      <c r="N5864" s="74"/>
    </row>
    <row r="5865" spans="2:14" x14ac:dyDescent="0.25">
      <c r="B5865" s="225"/>
      <c r="C5865" s="74"/>
      <c r="D5865" s="74"/>
      <c r="E5865" s="74"/>
      <c r="F5865" s="74"/>
      <c r="G5865" s="75"/>
      <c r="H5865" s="74"/>
      <c r="I5865" s="81"/>
      <c r="J5865" s="74"/>
      <c r="K5865" s="74"/>
      <c r="L5865" s="74"/>
      <c r="M5865" s="74"/>
      <c r="N5865" s="74"/>
    </row>
    <row r="5866" spans="2:14" x14ac:dyDescent="0.25">
      <c r="B5866" s="225"/>
      <c r="C5866" s="74"/>
      <c r="D5866" s="74"/>
      <c r="E5866" s="74"/>
      <c r="F5866" s="74"/>
      <c r="G5866" s="75"/>
      <c r="H5866" s="74"/>
      <c r="I5866" s="81"/>
      <c r="J5866" s="74"/>
      <c r="K5866" s="74"/>
      <c r="L5866" s="74"/>
      <c r="M5866" s="74"/>
      <c r="N5866" s="74"/>
    </row>
    <row r="5867" spans="2:14" x14ac:dyDescent="0.25">
      <c r="B5867" s="225"/>
      <c r="C5867" s="74"/>
      <c r="D5867" s="74"/>
      <c r="E5867" s="74"/>
      <c r="F5867" s="74"/>
      <c r="G5867" s="75"/>
      <c r="H5867" s="74"/>
      <c r="I5867" s="81"/>
      <c r="J5867" s="74"/>
      <c r="K5867" s="74"/>
      <c r="L5867" s="74"/>
      <c r="M5867" s="74"/>
      <c r="N5867" s="74"/>
    </row>
    <row r="5868" spans="2:14" x14ac:dyDescent="0.25">
      <c r="B5868" s="225"/>
      <c r="C5868" s="74"/>
      <c r="D5868" s="74"/>
      <c r="E5868" s="74"/>
      <c r="F5868" s="74"/>
      <c r="G5868" s="75"/>
      <c r="H5868" s="74"/>
      <c r="I5868" s="81"/>
      <c r="J5868" s="74"/>
      <c r="K5868" s="74"/>
      <c r="L5868" s="74"/>
      <c r="M5868" s="74"/>
      <c r="N5868" s="74"/>
    </row>
    <row r="5869" spans="2:14" x14ac:dyDescent="0.25">
      <c r="B5869" s="225"/>
      <c r="C5869" s="74"/>
      <c r="D5869" s="74"/>
      <c r="E5869" s="74"/>
      <c r="F5869" s="74"/>
      <c r="G5869" s="75"/>
      <c r="H5869" s="74"/>
      <c r="I5869" s="81"/>
      <c r="J5869" s="74"/>
      <c r="K5869" s="74"/>
      <c r="L5869" s="74"/>
      <c r="M5869" s="74"/>
      <c r="N5869" s="74"/>
    </row>
    <row r="5870" spans="2:14" x14ac:dyDescent="0.25">
      <c r="B5870" s="225"/>
      <c r="C5870" s="74"/>
      <c r="D5870" s="74"/>
      <c r="E5870" s="74"/>
      <c r="F5870" s="74"/>
      <c r="G5870" s="75"/>
      <c r="H5870" s="74"/>
      <c r="I5870" s="81"/>
      <c r="J5870" s="74"/>
      <c r="K5870" s="74"/>
      <c r="L5870" s="74"/>
      <c r="M5870" s="74"/>
      <c r="N5870" s="74"/>
    </row>
    <row r="5871" spans="2:14" x14ac:dyDescent="0.25">
      <c r="B5871" s="225"/>
      <c r="C5871" s="74"/>
      <c r="D5871" s="74"/>
      <c r="E5871" s="74"/>
      <c r="F5871" s="74"/>
      <c r="G5871" s="75"/>
      <c r="H5871" s="74"/>
      <c r="I5871" s="81"/>
      <c r="J5871" s="74"/>
      <c r="K5871" s="74"/>
      <c r="L5871" s="74"/>
      <c r="M5871" s="74"/>
      <c r="N5871" s="74"/>
    </row>
    <row r="5872" spans="2:14" x14ac:dyDescent="0.25">
      <c r="B5872" s="225"/>
      <c r="C5872" s="74"/>
      <c r="D5872" s="74"/>
      <c r="E5872" s="74"/>
      <c r="F5872" s="74"/>
      <c r="G5872" s="75"/>
      <c r="H5872" s="74"/>
      <c r="I5872" s="81"/>
      <c r="J5872" s="74"/>
      <c r="K5872" s="74"/>
      <c r="L5872" s="74"/>
      <c r="M5872" s="74"/>
      <c r="N5872" s="74"/>
    </row>
    <row r="5873" spans="2:14" x14ac:dyDescent="0.25">
      <c r="B5873" s="225"/>
      <c r="C5873" s="74"/>
      <c r="D5873" s="74"/>
      <c r="E5873" s="74"/>
      <c r="F5873" s="74"/>
      <c r="G5873" s="75"/>
      <c r="H5873" s="74"/>
      <c r="I5873" s="81"/>
      <c r="J5873" s="74"/>
      <c r="K5873" s="74"/>
      <c r="L5873" s="74"/>
      <c r="M5873" s="74"/>
      <c r="N5873" s="74"/>
    </row>
    <row r="5874" spans="2:14" x14ac:dyDescent="0.25">
      <c r="B5874" s="225"/>
      <c r="C5874" s="74"/>
      <c r="D5874" s="74"/>
      <c r="E5874" s="74"/>
      <c r="F5874" s="74"/>
      <c r="G5874" s="75"/>
      <c r="H5874" s="74"/>
      <c r="I5874" s="81"/>
      <c r="J5874" s="74"/>
      <c r="K5874" s="74"/>
      <c r="L5874" s="74"/>
      <c r="M5874" s="74"/>
      <c r="N5874" s="74"/>
    </row>
    <row r="5875" spans="2:14" x14ac:dyDescent="0.25">
      <c r="B5875" s="225"/>
      <c r="C5875" s="74"/>
      <c r="D5875" s="74"/>
      <c r="E5875" s="74"/>
      <c r="F5875" s="74"/>
      <c r="G5875" s="75"/>
      <c r="H5875" s="74"/>
      <c r="I5875" s="81"/>
      <c r="J5875" s="74"/>
      <c r="K5875" s="74"/>
      <c r="L5875" s="74"/>
      <c r="M5875" s="74"/>
      <c r="N5875" s="74"/>
    </row>
    <row r="5876" spans="2:14" x14ac:dyDescent="0.25">
      <c r="B5876" s="225"/>
      <c r="C5876" s="74"/>
      <c r="D5876" s="74"/>
      <c r="E5876" s="74"/>
      <c r="F5876" s="74"/>
      <c r="G5876" s="75"/>
      <c r="H5876" s="74"/>
      <c r="I5876" s="81"/>
      <c r="J5876" s="74"/>
      <c r="K5876" s="74"/>
      <c r="L5876" s="74"/>
      <c r="M5876" s="74"/>
      <c r="N5876" s="74"/>
    </row>
    <row r="5877" spans="2:14" x14ac:dyDescent="0.25">
      <c r="B5877" s="225"/>
      <c r="C5877" s="74"/>
      <c r="D5877" s="74"/>
      <c r="E5877" s="74"/>
      <c r="F5877" s="74"/>
      <c r="G5877" s="75"/>
      <c r="H5877" s="74"/>
      <c r="I5877" s="81"/>
      <c r="J5877" s="74"/>
      <c r="K5877" s="74"/>
      <c r="L5877" s="74"/>
      <c r="M5877" s="74"/>
      <c r="N5877" s="74"/>
    </row>
    <row r="5878" spans="2:14" x14ac:dyDescent="0.25">
      <c r="B5878" s="225"/>
      <c r="C5878" s="74"/>
      <c r="D5878" s="74"/>
      <c r="E5878" s="74"/>
      <c r="F5878" s="74"/>
      <c r="G5878" s="75"/>
      <c r="H5878" s="74"/>
      <c r="I5878" s="81"/>
      <c r="J5878" s="74"/>
      <c r="K5878" s="74"/>
      <c r="L5878" s="74"/>
      <c r="M5878" s="74"/>
      <c r="N5878" s="74"/>
    </row>
    <row r="5879" spans="2:14" x14ac:dyDescent="0.25">
      <c r="B5879" s="225"/>
      <c r="C5879" s="74"/>
      <c r="D5879" s="74"/>
      <c r="E5879" s="74"/>
      <c r="F5879" s="74"/>
      <c r="G5879" s="75"/>
      <c r="H5879" s="74"/>
      <c r="I5879" s="81"/>
      <c r="J5879" s="74"/>
      <c r="K5879" s="74"/>
      <c r="L5879" s="74"/>
      <c r="M5879" s="74"/>
      <c r="N5879" s="74"/>
    </row>
    <row r="5880" spans="2:14" x14ac:dyDescent="0.25">
      <c r="B5880" s="225"/>
      <c r="C5880" s="74"/>
      <c r="D5880" s="74"/>
      <c r="E5880" s="74"/>
      <c r="F5880" s="74"/>
      <c r="G5880" s="75"/>
      <c r="H5880" s="74"/>
      <c r="I5880" s="81"/>
      <c r="J5880" s="74"/>
      <c r="K5880" s="74"/>
      <c r="L5880" s="74"/>
      <c r="M5880" s="74"/>
      <c r="N5880" s="74"/>
    </row>
    <row r="5881" spans="2:14" x14ac:dyDescent="0.25">
      <c r="B5881" s="225"/>
      <c r="C5881" s="74"/>
      <c r="D5881" s="74"/>
      <c r="E5881" s="74"/>
      <c r="F5881" s="74"/>
      <c r="G5881" s="75"/>
      <c r="H5881" s="74"/>
      <c r="I5881" s="81"/>
      <c r="J5881" s="74"/>
      <c r="K5881" s="74"/>
      <c r="L5881" s="74"/>
      <c r="M5881" s="74"/>
      <c r="N5881" s="74"/>
    </row>
    <row r="5882" spans="2:14" x14ac:dyDescent="0.25">
      <c r="B5882" s="225"/>
      <c r="C5882" s="74"/>
      <c r="D5882" s="74"/>
      <c r="E5882" s="74"/>
      <c r="F5882" s="74"/>
      <c r="G5882" s="75"/>
      <c r="H5882" s="74"/>
      <c r="I5882" s="81"/>
      <c r="J5882" s="74"/>
      <c r="K5882" s="74"/>
      <c r="L5882" s="74"/>
      <c r="M5882" s="74"/>
      <c r="N5882" s="74"/>
    </row>
    <row r="5883" spans="2:14" x14ac:dyDescent="0.25">
      <c r="B5883" s="225"/>
      <c r="C5883" s="74"/>
      <c r="D5883" s="74"/>
      <c r="E5883" s="74"/>
      <c r="F5883" s="74"/>
      <c r="G5883" s="75"/>
      <c r="H5883" s="74"/>
      <c r="I5883" s="81"/>
      <c r="J5883" s="74"/>
      <c r="K5883" s="74"/>
      <c r="L5883" s="74"/>
      <c r="M5883" s="74"/>
      <c r="N5883" s="74"/>
    </row>
    <row r="5884" spans="2:14" x14ac:dyDescent="0.25">
      <c r="B5884" s="225"/>
      <c r="C5884" s="74"/>
      <c r="D5884" s="74"/>
      <c r="E5884" s="74"/>
      <c r="F5884" s="74"/>
      <c r="G5884" s="75"/>
      <c r="H5884" s="74"/>
      <c r="I5884" s="81"/>
      <c r="J5884" s="74"/>
      <c r="K5884" s="74"/>
      <c r="L5884" s="74"/>
      <c r="M5884" s="74"/>
      <c r="N5884" s="74"/>
    </row>
    <row r="5885" spans="2:14" x14ac:dyDescent="0.25">
      <c r="B5885" s="225"/>
      <c r="C5885" s="74"/>
      <c r="D5885" s="74"/>
      <c r="E5885" s="74"/>
      <c r="F5885" s="74"/>
      <c r="G5885" s="75"/>
      <c r="H5885" s="74"/>
      <c r="I5885" s="81"/>
      <c r="J5885" s="74"/>
      <c r="K5885" s="74"/>
      <c r="L5885" s="74"/>
      <c r="M5885" s="74"/>
      <c r="N5885" s="74"/>
    </row>
    <row r="5886" spans="2:14" x14ac:dyDescent="0.25">
      <c r="B5886" s="225"/>
      <c r="C5886" s="74"/>
      <c r="D5886" s="74"/>
      <c r="E5886" s="74"/>
      <c r="F5886" s="74"/>
      <c r="G5886" s="75"/>
      <c r="H5886" s="74"/>
      <c r="I5886" s="81"/>
      <c r="J5886" s="74"/>
      <c r="K5886" s="74"/>
      <c r="L5886" s="74"/>
      <c r="M5886" s="74"/>
      <c r="N5886" s="74"/>
    </row>
    <row r="5887" spans="2:14" x14ac:dyDescent="0.25">
      <c r="B5887" s="225"/>
      <c r="C5887" s="74"/>
      <c r="D5887" s="74"/>
      <c r="E5887" s="74"/>
      <c r="F5887" s="74"/>
      <c r="G5887" s="75"/>
      <c r="H5887" s="74"/>
      <c r="I5887" s="81"/>
      <c r="J5887" s="74"/>
      <c r="K5887" s="74"/>
      <c r="L5887" s="74"/>
      <c r="M5887" s="74"/>
      <c r="N5887" s="74"/>
    </row>
    <row r="5888" spans="2:14" x14ac:dyDescent="0.25">
      <c r="B5888" s="225"/>
      <c r="C5888" s="74"/>
      <c r="D5888" s="74"/>
      <c r="E5888" s="74"/>
      <c r="F5888" s="74"/>
      <c r="G5888" s="75"/>
      <c r="H5888" s="74"/>
      <c r="I5888" s="81"/>
      <c r="J5888" s="74"/>
      <c r="K5888" s="74"/>
      <c r="L5888" s="74"/>
      <c r="M5888" s="74"/>
      <c r="N5888" s="74"/>
    </row>
    <row r="5889" spans="2:14" x14ac:dyDescent="0.25">
      <c r="B5889" s="225"/>
      <c r="C5889" s="74"/>
      <c r="D5889" s="74"/>
      <c r="E5889" s="74"/>
      <c r="F5889" s="74"/>
      <c r="G5889" s="75"/>
      <c r="H5889" s="74"/>
      <c r="I5889" s="81"/>
      <c r="J5889" s="74"/>
      <c r="K5889" s="74"/>
      <c r="L5889" s="74"/>
      <c r="M5889" s="74"/>
      <c r="N5889" s="74"/>
    </row>
    <row r="5890" spans="2:14" x14ac:dyDescent="0.25">
      <c r="B5890" s="225"/>
      <c r="C5890" s="74"/>
      <c r="D5890" s="74"/>
      <c r="E5890" s="74"/>
      <c r="F5890" s="74"/>
      <c r="G5890" s="75"/>
      <c r="H5890" s="74"/>
      <c r="I5890" s="81"/>
      <c r="J5890" s="74"/>
      <c r="K5890" s="74"/>
      <c r="L5890" s="74"/>
      <c r="M5890" s="74"/>
      <c r="N5890" s="74"/>
    </row>
    <row r="5891" spans="2:14" x14ac:dyDescent="0.25">
      <c r="B5891" s="225"/>
      <c r="C5891" s="74"/>
      <c r="D5891" s="74"/>
      <c r="E5891" s="74"/>
      <c r="F5891" s="74"/>
      <c r="G5891" s="75"/>
      <c r="H5891" s="74"/>
      <c r="I5891" s="81"/>
      <c r="J5891" s="74"/>
      <c r="K5891" s="74"/>
      <c r="L5891" s="74"/>
      <c r="M5891" s="74"/>
      <c r="N5891" s="74"/>
    </row>
    <row r="5892" spans="2:14" x14ac:dyDescent="0.25">
      <c r="B5892" s="225"/>
      <c r="C5892" s="74"/>
      <c r="D5892" s="74"/>
      <c r="E5892" s="74"/>
      <c r="F5892" s="74"/>
      <c r="G5892" s="75"/>
      <c r="H5892" s="74"/>
      <c r="I5892" s="81"/>
      <c r="J5892" s="74"/>
      <c r="K5892" s="74"/>
      <c r="L5892" s="74"/>
      <c r="M5892" s="74"/>
      <c r="N5892" s="74"/>
    </row>
    <row r="5893" spans="2:14" x14ac:dyDescent="0.25">
      <c r="B5893" s="225"/>
      <c r="C5893" s="74"/>
      <c r="D5893" s="74"/>
      <c r="E5893" s="74"/>
      <c r="F5893" s="74"/>
      <c r="G5893" s="75"/>
      <c r="H5893" s="74"/>
      <c r="I5893" s="81"/>
      <c r="J5893" s="74"/>
      <c r="K5893" s="74"/>
      <c r="L5893" s="74"/>
      <c r="M5893" s="74"/>
      <c r="N5893" s="74"/>
    </row>
    <row r="5894" spans="2:14" x14ac:dyDescent="0.25">
      <c r="B5894" s="225"/>
      <c r="C5894" s="74"/>
      <c r="D5894" s="74"/>
      <c r="E5894" s="74"/>
      <c r="F5894" s="74"/>
      <c r="G5894" s="75"/>
      <c r="H5894" s="74"/>
      <c r="I5894" s="81"/>
      <c r="J5894" s="74"/>
      <c r="K5894" s="74"/>
      <c r="L5894" s="74"/>
      <c r="M5894" s="74"/>
      <c r="N5894" s="74"/>
    </row>
    <row r="5895" spans="2:14" x14ac:dyDescent="0.25">
      <c r="B5895" s="225"/>
      <c r="C5895" s="74"/>
      <c r="D5895" s="74"/>
      <c r="E5895" s="74"/>
      <c r="F5895" s="74"/>
      <c r="G5895" s="75"/>
      <c r="H5895" s="74"/>
      <c r="I5895" s="81"/>
      <c r="J5895" s="74"/>
      <c r="K5895" s="74"/>
      <c r="L5895" s="74"/>
      <c r="M5895" s="74"/>
      <c r="N5895" s="74"/>
    </row>
    <row r="5896" spans="2:14" x14ac:dyDescent="0.25">
      <c r="B5896" s="225"/>
      <c r="C5896" s="74"/>
      <c r="D5896" s="74"/>
      <c r="E5896" s="74"/>
      <c r="F5896" s="74"/>
      <c r="G5896" s="75"/>
      <c r="H5896" s="74"/>
      <c r="I5896" s="81"/>
      <c r="J5896" s="74"/>
      <c r="K5896" s="74"/>
      <c r="L5896" s="74"/>
      <c r="M5896" s="74"/>
      <c r="N5896" s="74"/>
    </row>
    <row r="5897" spans="2:14" x14ac:dyDescent="0.25">
      <c r="B5897" s="225"/>
      <c r="C5897" s="74"/>
      <c r="D5897" s="74"/>
      <c r="E5897" s="74"/>
      <c r="F5897" s="74"/>
      <c r="G5897" s="75"/>
      <c r="H5897" s="74"/>
      <c r="I5897" s="81"/>
      <c r="J5897" s="74"/>
      <c r="K5897" s="74"/>
      <c r="L5897" s="74"/>
      <c r="M5897" s="74"/>
      <c r="N5897" s="74"/>
    </row>
    <row r="5898" spans="2:14" x14ac:dyDescent="0.25">
      <c r="B5898" s="225"/>
      <c r="C5898" s="74"/>
      <c r="D5898" s="74"/>
      <c r="E5898" s="74"/>
      <c r="F5898" s="74"/>
      <c r="G5898" s="75"/>
      <c r="H5898" s="74"/>
      <c r="I5898" s="81"/>
      <c r="J5898" s="74"/>
      <c r="K5898" s="74"/>
      <c r="L5898" s="74"/>
      <c r="M5898" s="74"/>
      <c r="N5898" s="74"/>
    </row>
    <row r="5899" spans="2:14" x14ac:dyDescent="0.25">
      <c r="B5899" s="225"/>
      <c r="C5899" s="74"/>
      <c r="D5899" s="74"/>
      <c r="E5899" s="74"/>
      <c r="F5899" s="74"/>
      <c r="G5899" s="75"/>
      <c r="H5899" s="74"/>
      <c r="I5899" s="81"/>
      <c r="J5899" s="74"/>
      <c r="K5899" s="74"/>
      <c r="L5899" s="74"/>
      <c r="M5899" s="74"/>
      <c r="N5899" s="74"/>
    </row>
    <row r="5900" spans="2:14" x14ac:dyDescent="0.25">
      <c r="B5900" s="225"/>
      <c r="C5900" s="74"/>
      <c r="D5900" s="74"/>
      <c r="E5900" s="74"/>
      <c r="F5900" s="74"/>
      <c r="G5900" s="75"/>
      <c r="H5900" s="74"/>
      <c r="I5900" s="81"/>
      <c r="J5900" s="74"/>
      <c r="K5900" s="74"/>
      <c r="L5900" s="74"/>
      <c r="M5900" s="74"/>
      <c r="N5900" s="74"/>
    </row>
    <row r="5901" spans="2:14" x14ac:dyDescent="0.25">
      <c r="B5901" s="225"/>
      <c r="C5901" s="74"/>
      <c r="D5901" s="74"/>
      <c r="E5901" s="74"/>
      <c r="F5901" s="74"/>
      <c r="G5901" s="75"/>
      <c r="H5901" s="74"/>
      <c r="I5901" s="81"/>
      <c r="J5901" s="74"/>
      <c r="K5901" s="74"/>
      <c r="L5901" s="74"/>
      <c r="M5901" s="74"/>
      <c r="N5901" s="74"/>
    </row>
    <row r="5902" spans="2:14" x14ac:dyDescent="0.25">
      <c r="B5902" s="225"/>
      <c r="C5902" s="74"/>
      <c r="D5902" s="74"/>
      <c r="E5902" s="74"/>
      <c r="F5902" s="74"/>
      <c r="G5902" s="75"/>
      <c r="H5902" s="74"/>
      <c r="I5902" s="81"/>
      <c r="J5902" s="74"/>
      <c r="K5902" s="74"/>
      <c r="L5902" s="74"/>
      <c r="M5902" s="74"/>
      <c r="N5902" s="74"/>
    </row>
    <row r="5903" spans="2:14" x14ac:dyDescent="0.25">
      <c r="B5903" s="225"/>
      <c r="C5903" s="74"/>
      <c r="D5903" s="74"/>
      <c r="E5903" s="74"/>
      <c r="F5903" s="74"/>
      <c r="G5903" s="75"/>
      <c r="H5903" s="74"/>
      <c r="I5903" s="81"/>
      <c r="J5903" s="74"/>
      <c r="K5903" s="74"/>
      <c r="L5903" s="74"/>
      <c r="M5903" s="74"/>
      <c r="N5903" s="74"/>
    </row>
    <row r="5904" spans="2:14" x14ac:dyDescent="0.25">
      <c r="B5904" s="225"/>
      <c r="C5904" s="74"/>
      <c r="D5904" s="74"/>
      <c r="E5904" s="74"/>
      <c r="F5904" s="74"/>
      <c r="G5904" s="75"/>
      <c r="H5904" s="74"/>
      <c r="I5904" s="81"/>
      <c r="J5904" s="74"/>
      <c r="K5904" s="74"/>
      <c r="L5904" s="74"/>
      <c r="M5904" s="74"/>
      <c r="N5904" s="74"/>
    </row>
    <row r="5905" spans="2:14" x14ac:dyDescent="0.25">
      <c r="B5905" s="225"/>
      <c r="C5905" s="74"/>
      <c r="D5905" s="74"/>
      <c r="E5905" s="74"/>
      <c r="F5905" s="74"/>
      <c r="G5905" s="75"/>
      <c r="H5905" s="74"/>
      <c r="I5905" s="81"/>
      <c r="J5905" s="74"/>
      <c r="K5905" s="74"/>
      <c r="L5905" s="74"/>
      <c r="M5905" s="74"/>
      <c r="N5905" s="74"/>
    </row>
    <row r="5906" spans="2:14" x14ac:dyDescent="0.25">
      <c r="B5906" s="225"/>
      <c r="C5906" s="74"/>
      <c r="D5906" s="74"/>
      <c r="E5906" s="74"/>
      <c r="F5906" s="74"/>
      <c r="G5906" s="75"/>
      <c r="H5906" s="74"/>
      <c r="I5906" s="81"/>
      <c r="J5906" s="74"/>
      <c r="K5906" s="74"/>
      <c r="L5906" s="74"/>
      <c r="M5906" s="74"/>
      <c r="N5906" s="74"/>
    </row>
    <row r="5907" spans="2:14" x14ac:dyDescent="0.25">
      <c r="B5907" s="225"/>
      <c r="C5907" s="74"/>
      <c r="D5907" s="74"/>
      <c r="E5907" s="74"/>
      <c r="F5907" s="74"/>
      <c r="G5907" s="75"/>
      <c r="H5907" s="74"/>
      <c r="I5907" s="81"/>
      <c r="J5907" s="74"/>
      <c r="K5907" s="74"/>
      <c r="L5907" s="74"/>
      <c r="M5907" s="74"/>
      <c r="N5907" s="74"/>
    </row>
    <row r="5908" spans="2:14" x14ac:dyDescent="0.25">
      <c r="B5908" s="225"/>
      <c r="C5908" s="74"/>
      <c r="D5908" s="74"/>
      <c r="E5908" s="74"/>
      <c r="F5908" s="74"/>
      <c r="G5908" s="75"/>
      <c r="H5908" s="74"/>
      <c r="I5908" s="81"/>
      <c r="J5908" s="74"/>
      <c r="K5908" s="74"/>
      <c r="L5908" s="74"/>
      <c r="M5908" s="74"/>
      <c r="N5908" s="74"/>
    </row>
    <row r="5909" spans="2:14" x14ac:dyDescent="0.25">
      <c r="B5909" s="225"/>
      <c r="C5909" s="74"/>
      <c r="D5909" s="74"/>
      <c r="E5909" s="74"/>
      <c r="F5909" s="74"/>
      <c r="G5909" s="75"/>
      <c r="H5909" s="74"/>
      <c r="I5909" s="81"/>
      <c r="J5909" s="74"/>
      <c r="K5909" s="74"/>
      <c r="L5909" s="74"/>
      <c r="M5909" s="74"/>
      <c r="N5909" s="74"/>
    </row>
    <row r="5910" spans="2:14" x14ac:dyDescent="0.25">
      <c r="B5910" s="225"/>
      <c r="C5910" s="74"/>
      <c r="D5910" s="74"/>
      <c r="E5910" s="74"/>
      <c r="F5910" s="74"/>
      <c r="G5910" s="75"/>
      <c r="H5910" s="74"/>
      <c r="I5910" s="81"/>
      <c r="J5910" s="74"/>
      <c r="K5910" s="74"/>
      <c r="L5910" s="74"/>
      <c r="M5910" s="74"/>
      <c r="N5910" s="74"/>
    </row>
    <row r="5911" spans="2:14" x14ac:dyDescent="0.25">
      <c r="B5911" s="225"/>
      <c r="C5911" s="74"/>
      <c r="D5911" s="74"/>
      <c r="E5911" s="74"/>
      <c r="F5911" s="74"/>
      <c r="G5911" s="75"/>
      <c r="H5911" s="74"/>
      <c r="I5911" s="81"/>
      <c r="J5911" s="74"/>
      <c r="K5911" s="74"/>
      <c r="L5911" s="74"/>
      <c r="M5911" s="74"/>
      <c r="N5911" s="74"/>
    </row>
    <row r="5912" spans="2:14" x14ac:dyDescent="0.25">
      <c r="B5912" s="225"/>
      <c r="C5912" s="74"/>
      <c r="D5912" s="74"/>
      <c r="E5912" s="74"/>
      <c r="F5912" s="74"/>
      <c r="G5912" s="75"/>
      <c r="H5912" s="74"/>
      <c r="I5912" s="81"/>
      <c r="J5912" s="74"/>
      <c r="K5912" s="74"/>
      <c r="L5912" s="74"/>
      <c r="M5912" s="74"/>
      <c r="N5912" s="74"/>
    </row>
    <row r="5913" spans="2:14" x14ac:dyDescent="0.25">
      <c r="B5913" s="225"/>
      <c r="C5913" s="74"/>
      <c r="D5913" s="74"/>
      <c r="E5913" s="74"/>
      <c r="F5913" s="74"/>
      <c r="G5913" s="75"/>
      <c r="H5913" s="74"/>
      <c r="I5913" s="81"/>
      <c r="J5913" s="74"/>
      <c r="K5913" s="74"/>
      <c r="L5913" s="74"/>
      <c r="M5913" s="74"/>
      <c r="N5913" s="74"/>
    </row>
    <row r="5914" spans="2:14" x14ac:dyDescent="0.25">
      <c r="B5914" s="225"/>
      <c r="C5914" s="74"/>
      <c r="D5914" s="74"/>
      <c r="E5914" s="74"/>
      <c r="F5914" s="74"/>
      <c r="G5914" s="75"/>
      <c r="H5914" s="74"/>
      <c r="I5914" s="81"/>
      <c r="J5914" s="74"/>
      <c r="K5914" s="74"/>
      <c r="L5914" s="74"/>
      <c r="M5914" s="74"/>
      <c r="N5914" s="74"/>
    </row>
    <row r="5915" spans="2:14" x14ac:dyDescent="0.25">
      <c r="B5915" s="225"/>
      <c r="C5915" s="74"/>
      <c r="D5915" s="74"/>
      <c r="E5915" s="74"/>
      <c r="F5915" s="74"/>
      <c r="G5915" s="75"/>
      <c r="H5915" s="74"/>
      <c r="I5915" s="81"/>
      <c r="J5915" s="74"/>
      <c r="K5915" s="74"/>
      <c r="L5915" s="74"/>
      <c r="M5915" s="74"/>
      <c r="N5915" s="74"/>
    </row>
    <row r="5916" spans="2:14" x14ac:dyDescent="0.25">
      <c r="B5916" s="225"/>
      <c r="C5916" s="74"/>
      <c r="D5916" s="74"/>
      <c r="E5916" s="74"/>
      <c r="F5916" s="74"/>
      <c r="G5916" s="75"/>
      <c r="H5916" s="74"/>
      <c r="I5916" s="81"/>
      <c r="J5916" s="74"/>
      <c r="K5916" s="74"/>
      <c r="L5916" s="74"/>
      <c r="M5916" s="74"/>
      <c r="N5916" s="74"/>
    </row>
    <row r="5917" spans="2:14" x14ac:dyDescent="0.25">
      <c r="B5917" s="225"/>
      <c r="C5917" s="74"/>
      <c r="D5917" s="74"/>
      <c r="E5917" s="74"/>
      <c r="F5917" s="74"/>
      <c r="G5917" s="75"/>
      <c r="H5917" s="74"/>
      <c r="I5917" s="81"/>
      <c r="J5917" s="74"/>
      <c r="K5917" s="74"/>
      <c r="L5917" s="74"/>
      <c r="M5917" s="74"/>
      <c r="N5917" s="74"/>
    </row>
    <row r="5918" spans="2:14" x14ac:dyDescent="0.25">
      <c r="B5918" s="225"/>
      <c r="C5918" s="74"/>
      <c r="D5918" s="74"/>
      <c r="E5918" s="74"/>
      <c r="F5918" s="74"/>
      <c r="G5918" s="75"/>
      <c r="H5918" s="74"/>
      <c r="I5918" s="81"/>
      <c r="J5918" s="74"/>
      <c r="K5918" s="74"/>
      <c r="L5918" s="74"/>
      <c r="M5918" s="74"/>
      <c r="N5918" s="74"/>
    </row>
    <row r="5919" spans="2:14" x14ac:dyDescent="0.25">
      <c r="B5919" s="225"/>
      <c r="C5919" s="74"/>
      <c r="D5919" s="74"/>
      <c r="E5919" s="74"/>
      <c r="F5919" s="74"/>
      <c r="G5919" s="75"/>
      <c r="H5919" s="74"/>
      <c r="I5919" s="81"/>
      <c r="J5919" s="74"/>
      <c r="K5919" s="74"/>
      <c r="L5919" s="74"/>
      <c r="M5919" s="74"/>
      <c r="N5919" s="74"/>
    </row>
    <row r="5920" spans="2:14" x14ac:dyDescent="0.25">
      <c r="B5920" s="225"/>
      <c r="C5920" s="74"/>
      <c r="D5920" s="74"/>
      <c r="E5920" s="74"/>
      <c r="F5920" s="74"/>
      <c r="G5920" s="75"/>
      <c r="H5920" s="74"/>
      <c r="I5920" s="81"/>
      <c r="J5920" s="74"/>
      <c r="K5920" s="74"/>
      <c r="L5920" s="74"/>
      <c r="M5920" s="74"/>
      <c r="N5920" s="74"/>
    </row>
    <row r="5921" spans="2:14" x14ac:dyDescent="0.25">
      <c r="B5921" s="225"/>
      <c r="C5921" s="74"/>
      <c r="D5921" s="74"/>
      <c r="E5921" s="74"/>
      <c r="F5921" s="74"/>
      <c r="G5921" s="75"/>
      <c r="H5921" s="74"/>
      <c r="I5921" s="81"/>
      <c r="J5921" s="74"/>
      <c r="K5921" s="74"/>
      <c r="L5921" s="74"/>
      <c r="M5921" s="74"/>
      <c r="N5921" s="74"/>
    </row>
    <row r="5922" spans="2:14" x14ac:dyDescent="0.25">
      <c r="B5922" s="225"/>
      <c r="C5922" s="74"/>
      <c r="D5922" s="74"/>
      <c r="E5922" s="74"/>
      <c r="F5922" s="74"/>
      <c r="G5922" s="75"/>
      <c r="H5922" s="74"/>
      <c r="I5922" s="81"/>
      <c r="J5922" s="74"/>
      <c r="K5922" s="74"/>
      <c r="L5922" s="74"/>
      <c r="M5922" s="74"/>
      <c r="N5922" s="74"/>
    </row>
    <row r="5923" spans="2:14" x14ac:dyDescent="0.25">
      <c r="B5923" s="225"/>
      <c r="C5923" s="74"/>
      <c r="D5923" s="74"/>
      <c r="E5923" s="74"/>
      <c r="F5923" s="74"/>
      <c r="G5923" s="75"/>
      <c r="H5923" s="74"/>
      <c r="I5923" s="81"/>
      <c r="J5923" s="74"/>
      <c r="K5923" s="74"/>
      <c r="L5923" s="74"/>
      <c r="M5923" s="74"/>
      <c r="N5923" s="74"/>
    </row>
    <row r="5924" spans="2:14" x14ac:dyDescent="0.25">
      <c r="B5924" s="225"/>
      <c r="C5924" s="74"/>
      <c r="D5924" s="74"/>
      <c r="E5924" s="74"/>
      <c r="F5924" s="74"/>
      <c r="G5924" s="75"/>
      <c r="H5924" s="74"/>
      <c r="I5924" s="81"/>
      <c r="J5924" s="74"/>
      <c r="K5924" s="74"/>
      <c r="L5924" s="74"/>
      <c r="M5924" s="74"/>
      <c r="N5924" s="74"/>
    </row>
    <row r="5925" spans="2:14" x14ac:dyDescent="0.25">
      <c r="B5925" s="225"/>
      <c r="C5925" s="74"/>
      <c r="D5925" s="74"/>
      <c r="E5925" s="74"/>
      <c r="F5925" s="74"/>
      <c r="G5925" s="75"/>
      <c r="H5925" s="74"/>
      <c r="I5925" s="81"/>
      <c r="J5925" s="74"/>
      <c r="K5925" s="74"/>
      <c r="L5925" s="74"/>
      <c r="M5925" s="74"/>
      <c r="N5925" s="74"/>
    </row>
    <row r="5926" spans="2:14" x14ac:dyDescent="0.25">
      <c r="B5926" s="225"/>
      <c r="C5926" s="74"/>
      <c r="D5926" s="74"/>
      <c r="E5926" s="74"/>
      <c r="F5926" s="74"/>
      <c r="G5926" s="75"/>
      <c r="H5926" s="74"/>
      <c r="I5926" s="81"/>
      <c r="J5926" s="74"/>
      <c r="K5926" s="74"/>
      <c r="L5926" s="74"/>
      <c r="M5926" s="74"/>
      <c r="N5926" s="74"/>
    </row>
    <row r="5927" spans="2:14" x14ac:dyDescent="0.25">
      <c r="B5927" s="225"/>
      <c r="C5927" s="74"/>
      <c r="D5927" s="74"/>
      <c r="E5927" s="74"/>
      <c r="F5927" s="74"/>
      <c r="G5927" s="75"/>
      <c r="H5927" s="74"/>
      <c r="I5927" s="81"/>
      <c r="J5927" s="74"/>
      <c r="K5927" s="74"/>
      <c r="L5927" s="74"/>
      <c r="M5927" s="74"/>
      <c r="N5927" s="74"/>
    </row>
    <row r="5928" spans="2:14" x14ac:dyDescent="0.25">
      <c r="B5928" s="225"/>
      <c r="C5928" s="74"/>
      <c r="D5928" s="74"/>
      <c r="E5928" s="74"/>
      <c r="F5928" s="74"/>
      <c r="G5928" s="75"/>
      <c r="H5928" s="74"/>
      <c r="I5928" s="81"/>
      <c r="J5928" s="74"/>
      <c r="K5928" s="74"/>
      <c r="L5928" s="74"/>
      <c r="M5928" s="74"/>
      <c r="N5928" s="74"/>
    </row>
    <row r="5929" spans="2:14" x14ac:dyDescent="0.25">
      <c r="B5929" s="225"/>
      <c r="C5929" s="74"/>
      <c r="D5929" s="74"/>
      <c r="E5929" s="74"/>
      <c r="F5929" s="74"/>
      <c r="G5929" s="75"/>
      <c r="H5929" s="74"/>
      <c r="I5929" s="81"/>
      <c r="J5929" s="74"/>
      <c r="K5929" s="74"/>
      <c r="L5929" s="74"/>
      <c r="M5929" s="74"/>
      <c r="N5929" s="74"/>
    </row>
    <row r="5930" spans="2:14" x14ac:dyDescent="0.25">
      <c r="B5930" s="225"/>
      <c r="C5930" s="74"/>
      <c r="D5930" s="74"/>
      <c r="E5930" s="74"/>
      <c r="F5930" s="74"/>
      <c r="G5930" s="75"/>
      <c r="H5930" s="74"/>
      <c r="I5930" s="81"/>
      <c r="J5930" s="74"/>
      <c r="K5930" s="74"/>
      <c r="L5930" s="74"/>
      <c r="M5930" s="74"/>
      <c r="N5930" s="74"/>
    </row>
    <row r="5931" spans="2:14" x14ac:dyDescent="0.25">
      <c r="B5931" s="225"/>
      <c r="C5931" s="74"/>
      <c r="D5931" s="74"/>
      <c r="E5931" s="74"/>
      <c r="F5931" s="74"/>
      <c r="G5931" s="75"/>
      <c r="H5931" s="74"/>
      <c r="I5931" s="81"/>
      <c r="J5931" s="74"/>
      <c r="K5931" s="74"/>
      <c r="L5931" s="74"/>
      <c r="M5931" s="74"/>
      <c r="N5931" s="74"/>
    </row>
    <row r="5932" spans="2:14" x14ac:dyDescent="0.25">
      <c r="B5932" s="225"/>
      <c r="C5932" s="74"/>
      <c r="D5932" s="74"/>
      <c r="E5932" s="74"/>
      <c r="F5932" s="74"/>
      <c r="G5932" s="75"/>
      <c r="H5932" s="74"/>
      <c r="I5932" s="81"/>
      <c r="J5932" s="74"/>
      <c r="K5932" s="74"/>
      <c r="L5932" s="74"/>
      <c r="M5932" s="74"/>
      <c r="N5932" s="74"/>
    </row>
    <row r="5933" spans="2:14" x14ac:dyDescent="0.25">
      <c r="B5933" s="225"/>
      <c r="C5933" s="74"/>
      <c r="D5933" s="74"/>
      <c r="E5933" s="74"/>
      <c r="F5933" s="74"/>
      <c r="G5933" s="75"/>
      <c r="H5933" s="74"/>
      <c r="I5933" s="81"/>
      <c r="J5933" s="74"/>
      <c r="K5933" s="74"/>
      <c r="L5933" s="74"/>
      <c r="M5933" s="74"/>
      <c r="N5933" s="74"/>
    </row>
    <row r="5934" spans="2:14" x14ac:dyDescent="0.25">
      <c r="B5934" s="225"/>
      <c r="C5934" s="74"/>
      <c r="D5934" s="74"/>
      <c r="E5934" s="74"/>
      <c r="F5934" s="74"/>
      <c r="G5934" s="75"/>
      <c r="H5934" s="74"/>
      <c r="I5934" s="81"/>
      <c r="J5934" s="74"/>
      <c r="K5934" s="74"/>
      <c r="L5934" s="74"/>
      <c r="M5934" s="74"/>
      <c r="N5934" s="74"/>
    </row>
    <row r="5935" spans="2:14" x14ac:dyDescent="0.25">
      <c r="B5935" s="225"/>
      <c r="C5935" s="74"/>
      <c r="D5935" s="74"/>
      <c r="E5935" s="74"/>
      <c r="F5935" s="74"/>
      <c r="G5935" s="75"/>
      <c r="H5935" s="74"/>
      <c r="I5935" s="81"/>
      <c r="J5935" s="74"/>
      <c r="K5935" s="74"/>
      <c r="L5935" s="74"/>
      <c r="M5935" s="74"/>
      <c r="N5935" s="74"/>
    </row>
    <row r="5936" spans="2:14" x14ac:dyDescent="0.25">
      <c r="B5936" s="225"/>
      <c r="C5936" s="74"/>
      <c r="D5936" s="74"/>
      <c r="E5936" s="74"/>
      <c r="F5936" s="74"/>
      <c r="G5936" s="75"/>
      <c r="H5936" s="74"/>
      <c r="I5936" s="81"/>
      <c r="J5936" s="74"/>
      <c r="K5936" s="74"/>
      <c r="L5936" s="74"/>
      <c r="M5936" s="74"/>
      <c r="N5936" s="74"/>
    </row>
    <row r="5937" spans="2:14" x14ac:dyDescent="0.25">
      <c r="B5937" s="225"/>
      <c r="C5937" s="74"/>
      <c r="D5937" s="74"/>
      <c r="E5937" s="74"/>
      <c r="F5937" s="74"/>
      <c r="G5937" s="75"/>
      <c r="H5937" s="74"/>
      <c r="I5937" s="81"/>
      <c r="J5937" s="74"/>
      <c r="K5937" s="74"/>
      <c r="L5937" s="74"/>
      <c r="M5937" s="74"/>
      <c r="N5937" s="74"/>
    </row>
    <row r="5938" spans="2:14" x14ac:dyDescent="0.25">
      <c r="B5938" s="225"/>
      <c r="C5938" s="74"/>
      <c r="D5938" s="74"/>
      <c r="E5938" s="74"/>
      <c r="F5938" s="74"/>
      <c r="G5938" s="75"/>
      <c r="H5938" s="74"/>
      <c r="I5938" s="81"/>
      <c r="J5938" s="74"/>
      <c r="K5938" s="74"/>
      <c r="L5938" s="74"/>
      <c r="M5938" s="74"/>
      <c r="N5938" s="74"/>
    </row>
    <row r="5939" spans="2:14" x14ac:dyDescent="0.25">
      <c r="B5939" s="225"/>
      <c r="C5939" s="74"/>
      <c r="D5939" s="74"/>
      <c r="E5939" s="74"/>
      <c r="F5939" s="74"/>
      <c r="G5939" s="75"/>
      <c r="H5939" s="74"/>
      <c r="I5939" s="81"/>
      <c r="J5939" s="74"/>
      <c r="K5939" s="74"/>
      <c r="L5939" s="74"/>
      <c r="M5939" s="74"/>
      <c r="N5939" s="74"/>
    </row>
    <row r="5940" spans="2:14" x14ac:dyDescent="0.25">
      <c r="B5940" s="225"/>
      <c r="C5940" s="74"/>
      <c r="D5940" s="74"/>
      <c r="E5940" s="74"/>
      <c r="F5940" s="74"/>
      <c r="G5940" s="75"/>
      <c r="H5940" s="74"/>
      <c r="I5940" s="81"/>
      <c r="J5940" s="74"/>
      <c r="K5940" s="74"/>
      <c r="L5940" s="74"/>
      <c r="M5940" s="74"/>
      <c r="N5940" s="74"/>
    </row>
    <row r="5941" spans="2:14" x14ac:dyDescent="0.25">
      <c r="B5941" s="225"/>
      <c r="C5941" s="74"/>
      <c r="D5941" s="74"/>
      <c r="E5941" s="74"/>
      <c r="F5941" s="74"/>
      <c r="G5941" s="75"/>
      <c r="H5941" s="74"/>
      <c r="I5941" s="81"/>
      <c r="J5941" s="74"/>
      <c r="K5941" s="74"/>
      <c r="L5941" s="74"/>
      <c r="M5941" s="74"/>
      <c r="N5941" s="74"/>
    </row>
    <row r="5942" spans="2:14" x14ac:dyDescent="0.25">
      <c r="B5942" s="225"/>
      <c r="C5942" s="74"/>
      <c r="D5942" s="74"/>
      <c r="E5942" s="74"/>
      <c r="F5942" s="74"/>
      <c r="G5942" s="75"/>
      <c r="H5942" s="74"/>
      <c r="I5942" s="81"/>
      <c r="J5942" s="74"/>
      <c r="K5942" s="74"/>
      <c r="L5942" s="74"/>
      <c r="M5942" s="74"/>
      <c r="N5942" s="74"/>
    </row>
    <row r="5943" spans="2:14" x14ac:dyDescent="0.25">
      <c r="B5943" s="225"/>
      <c r="C5943" s="74"/>
      <c r="D5943" s="74"/>
      <c r="E5943" s="74"/>
      <c r="F5943" s="74"/>
      <c r="G5943" s="75"/>
      <c r="H5943" s="74"/>
      <c r="I5943" s="81"/>
      <c r="J5943" s="74"/>
      <c r="K5943" s="74"/>
      <c r="L5943" s="74"/>
      <c r="M5943" s="74"/>
      <c r="N5943" s="74"/>
    </row>
    <row r="5944" spans="2:14" x14ac:dyDescent="0.25">
      <c r="B5944" s="225"/>
      <c r="C5944" s="74"/>
      <c r="D5944" s="74"/>
      <c r="E5944" s="74"/>
      <c r="F5944" s="74"/>
      <c r="G5944" s="75"/>
      <c r="H5944" s="74"/>
      <c r="I5944" s="81"/>
      <c r="J5944" s="74"/>
      <c r="K5944" s="74"/>
      <c r="L5944" s="74"/>
      <c r="M5944" s="74"/>
      <c r="N5944" s="74"/>
    </row>
    <row r="5945" spans="2:14" x14ac:dyDescent="0.25">
      <c r="B5945" s="225"/>
      <c r="C5945" s="74"/>
      <c r="D5945" s="74"/>
      <c r="E5945" s="74"/>
      <c r="F5945" s="74"/>
      <c r="G5945" s="75"/>
      <c r="H5945" s="74"/>
      <c r="I5945" s="81"/>
      <c r="J5945" s="74"/>
      <c r="K5945" s="74"/>
      <c r="L5945" s="74"/>
      <c r="M5945" s="74"/>
      <c r="N5945" s="74"/>
    </row>
    <row r="5946" spans="2:14" x14ac:dyDescent="0.25">
      <c r="B5946" s="225"/>
      <c r="C5946" s="74"/>
      <c r="D5946" s="74"/>
      <c r="E5946" s="74"/>
      <c r="F5946" s="74"/>
      <c r="G5946" s="75"/>
      <c r="H5946" s="74"/>
      <c r="I5946" s="81"/>
      <c r="J5946" s="74"/>
      <c r="K5946" s="74"/>
      <c r="L5946" s="74"/>
      <c r="M5946" s="74"/>
      <c r="N5946" s="74"/>
    </row>
    <row r="5947" spans="2:14" x14ac:dyDescent="0.25">
      <c r="B5947" s="225"/>
      <c r="C5947" s="74"/>
      <c r="D5947" s="74"/>
      <c r="E5947" s="74"/>
      <c r="F5947" s="74"/>
      <c r="G5947" s="75"/>
      <c r="H5947" s="74"/>
      <c r="I5947" s="81"/>
      <c r="J5947" s="74"/>
      <c r="K5947" s="74"/>
      <c r="L5947" s="74"/>
      <c r="M5947" s="74"/>
      <c r="N5947" s="74"/>
    </row>
    <row r="5948" spans="2:14" x14ac:dyDescent="0.25">
      <c r="B5948" s="225"/>
      <c r="C5948" s="74"/>
      <c r="D5948" s="74"/>
      <c r="E5948" s="74"/>
      <c r="F5948" s="74"/>
      <c r="G5948" s="75"/>
      <c r="H5948" s="74"/>
      <c r="I5948" s="81"/>
      <c r="J5948" s="74"/>
      <c r="K5948" s="74"/>
      <c r="L5948" s="74"/>
      <c r="M5948" s="74"/>
      <c r="N5948" s="74"/>
    </row>
    <row r="5949" spans="2:14" x14ac:dyDescent="0.25">
      <c r="B5949" s="225"/>
      <c r="C5949" s="74"/>
      <c r="D5949" s="74"/>
      <c r="E5949" s="74"/>
      <c r="F5949" s="74"/>
      <c r="G5949" s="75"/>
      <c r="H5949" s="74"/>
      <c r="I5949" s="81"/>
      <c r="J5949" s="74"/>
      <c r="K5949" s="74"/>
      <c r="L5949" s="74"/>
      <c r="M5949" s="74"/>
      <c r="N5949" s="74"/>
    </row>
    <row r="5950" spans="2:14" x14ac:dyDescent="0.25">
      <c r="B5950" s="225"/>
      <c r="C5950" s="74"/>
      <c r="D5950" s="74"/>
      <c r="E5950" s="74"/>
      <c r="F5950" s="74"/>
      <c r="G5950" s="75"/>
      <c r="H5950" s="74"/>
      <c r="I5950" s="81"/>
      <c r="J5950" s="74"/>
      <c r="K5950" s="74"/>
      <c r="L5950" s="74"/>
      <c r="M5950" s="74"/>
      <c r="N5950" s="74"/>
    </row>
    <row r="5951" spans="2:14" x14ac:dyDescent="0.25">
      <c r="B5951" s="225"/>
      <c r="C5951" s="74"/>
      <c r="D5951" s="74"/>
      <c r="E5951" s="74"/>
      <c r="F5951" s="74"/>
      <c r="G5951" s="75"/>
      <c r="H5951" s="74"/>
      <c r="I5951" s="81"/>
      <c r="J5951" s="74"/>
      <c r="K5951" s="74"/>
      <c r="L5951" s="74"/>
      <c r="M5951" s="74"/>
      <c r="N5951" s="74"/>
    </row>
    <row r="5952" spans="2:14" x14ac:dyDescent="0.25">
      <c r="B5952" s="225"/>
      <c r="C5952" s="74"/>
      <c r="D5952" s="74"/>
      <c r="E5952" s="74"/>
      <c r="F5952" s="74"/>
      <c r="G5952" s="75"/>
      <c r="H5952" s="74"/>
      <c r="I5952" s="81"/>
      <c r="J5952" s="74"/>
      <c r="K5952" s="74"/>
      <c r="L5952" s="74"/>
      <c r="M5952" s="74"/>
      <c r="N5952" s="74"/>
    </row>
    <row r="5953" spans="2:14" x14ac:dyDescent="0.25">
      <c r="B5953" s="225"/>
      <c r="C5953" s="74"/>
      <c r="D5953" s="74"/>
      <c r="E5953" s="74"/>
      <c r="F5953" s="74"/>
      <c r="G5953" s="75"/>
      <c r="H5953" s="74"/>
      <c r="I5953" s="81"/>
      <c r="J5953" s="74"/>
      <c r="K5953" s="74"/>
      <c r="L5953" s="74"/>
      <c r="M5953" s="74"/>
      <c r="N5953" s="74"/>
    </row>
    <row r="5954" spans="2:14" x14ac:dyDescent="0.25">
      <c r="B5954" s="225"/>
      <c r="C5954" s="74"/>
      <c r="D5954" s="74"/>
      <c r="E5954" s="74"/>
      <c r="F5954" s="74"/>
      <c r="G5954" s="75"/>
      <c r="H5954" s="74"/>
      <c r="I5954" s="81"/>
      <c r="J5954" s="74"/>
      <c r="K5954" s="74"/>
      <c r="L5954" s="74"/>
      <c r="M5954" s="74"/>
      <c r="N5954" s="74"/>
    </row>
    <row r="5955" spans="2:14" x14ac:dyDescent="0.25">
      <c r="B5955" s="225"/>
      <c r="C5955" s="74"/>
      <c r="D5955" s="74"/>
      <c r="E5955" s="74"/>
      <c r="F5955" s="74"/>
      <c r="G5955" s="75"/>
      <c r="H5955" s="74"/>
      <c r="I5955" s="81"/>
      <c r="J5955" s="74"/>
      <c r="K5955" s="74"/>
      <c r="L5955" s="74"/>
      <c r="M5955" s="74"/>
      <c r="N5955" s="74"/>
    </row>
    <row r="5956" spans="2:14" x14ac:dyDescent="0.25">
      <c r="B5956" s="225"/>
      <c r="C5956" s="74"/>
      <c r="D5956" s="74"/>
      <c r="E5956" s="74"/>
      <c r="F5956" s="74"/>
      <c r="G5956" s="75"/>
      <c r="H5956" s="74"/>
      <c r="I5956" s="81"/>
      <c r="J5956" s="74"/>
      <c r="K5956" s="74"/>
      <c r="L5956" s="74"/>
      <c r="M5956" s="74"/>
      <c r="N5956" s="74"/>
    </row>
    <row r="5957" spans="2:14" x14ac:dyDescent="0.25">
      <c r="B5957" s="225"/>
      <c r="C5957" s="74"/>
      <c r="D5957" s="74"/>
      <c r="E5957" s="74"/>
      <c r="F5957" s="74"/>
      <c r="G5957" s="75"/>
      <c r="H5957" s="74"/>
      <c r="I5957" s="81"/>
      <c r="J5957" s="74"/>
      <c r="K5957" s="74"/>
      <c r="L5957" s="74"/>
      <c r="M5957" s="74"/>
      <c r="N5957" s="74"/>
    </row>
    <row r="5958" spans="2:14" x14ac:dyDescent="0.25">
      <c r="B5958" s="225"/>
      <c r="C5958" s="74"/>
      <c r="D5958" s="74"/>
      <c r="E5958" s="74"/>
      <c r="F5958" s="74"/>
      <c r="G5958" s="75"/>
      <c r="H5958" s="74"/>
      <c r="I5958" s="81"/>
      <c r="J5958" s="74"/>
      <c r="K5958" s="74"/>
      <c r="L5958" s="74"/>
      <c r="M5958" s="74"/>
      <c r="N5958" s="74"/>
    </row>
    <row r="5959" spans="2:14" x14ac:dyDescent="0.25">
      <c r="B5959" s="225"/>
      <c r="C5959" s="74"/>
      <c r="D5959" s="74"/>
      <c r="E5959" s="74"/>
      <c r="F5959" s="74"/>
      <c r="G5959" s="75"/>
      <c r="H5959" s="74"/>
      <c r="I5959" s="81"/>
      <c r="J5959" s="74"/>
      <c r="K5959" s="74"/>
      <c r="L5959" s="74"/>
      <c r="M5959" s="74"/>
      <c r="N5959" s="74"/>
    </row>
    <row r="5960" spans="2:14" x14ac:dyDescent="0.25">
      <c r="B5960" s="225"/>
      <c r="C5960" s="74"/>
      <c r="D5960" s="74"/>
      <c r="E5960" s="74"/>
      <c r="F5960" s="74"/>
      <c r="G5960" s="75"/>
      <c r="H5960" s="74"/>
      <c r="I5960" s="81"/>
      <c r="J5960" s="74"/>
      <c r="K5960" s="74"/>
      <c r="L5960" s="74"/>
      <c r="M5960" s="74"/>
      <c r="N5960" s="74"/>
    </row>
    <row r="5961" spans="2:14" x14ac:dyDescent="0.25">
      <c r="B5961" s="225"/>
      <c r="C5961" s="74"/>
      <c r="D5961" s="74"/>
      <c r="E5961" s="74"/>
      <c r="F5961" s="74"/>
      <c r="G5961" s="75"/>
      <c r="H5961" s="74"/>
      <c r="I5961" s="81"/>
      <c r="J5961" s="74"/>
      <c r="K5961" s="74"/>
      <c r="L5961" s="74"/>
      <c r="M5961" s="74"/>
      <c r="N5961" s="74"/>
    </row>
    <row r="5962" spans="2:14" x14ac:dyDescent="0.25">
      <c r="B5962" s="225"/>
      <c r="C5962" s="74"/>
      <c r="D5962" s="74"/>
      <c r="E5962" s="74"/>
      <c r="F5962" s="74"/>
      <c r="G5962" s="75"/>
      <c r="H5962" s="74"/>
      <c r="I5962" s="81"/>
      <c r="J5962" s="74"/>
      <c r="K5962" s="74"/>
      <c r="L5962" s="74"/>
      <c r="M5962" s="74"/>
      <c r="N5962" s="74"/>
    </row>
    <row r="5963" spans="2:14" x14ac:dyDescent="0.25">
      <c r="B5963" s="225"/>
      <c r="C5963" s="74"/>
      <c r="D5963" s="74"/>
      <c r="E5963" s="74"/>
      <c r="F5963" s="74"/>
      <c r="G5963" s="75"/>
      <c r="H5963" s="74"/>
      <c r="I5963" s="81"/>
      <c r="J5963" s="74"/>
      <c r="K5963" s="74"/>
      <c r="L5963" s="74"/>
      <c r="M5963" s="74"/>
      <c r="N5963" s="74"/>
    </row>
    <row r="5964" spans="2:14" x14ac:dyDescent="0.25">
      <c r="B5964" s="225"/>
      <c r="C5964" s="74"/>
      <c r="D5964" s="74"/>
      <c r="E5964" s="74"/>
      <c r="F5964" s="74"/>
      <c r="G5964" s="75"/>
      <c r="H5964" s="74"/>
      <c r="I5964" s="81"/>
      <c r="J5964" s="74"/>
      <c r="K5964" s="74"/>
      <c r="L5964" s="74"/>
      <c r="M5964" s="74"/>
      <c r="N5964" s="74"/>
    </row>
    <row r="5965" spans="2:14" x14ac:dyDescent="0.25">
      <c r="B5965" s="225"/>
      <c r="C5965" s="74"/>
      <c r="D5965" s="74"/>
      <c r="E5965" s="74"/>
      <c r="F5965" s="74"/>
      <c r="G5965" s="75"/>
      <c r="H5965" s="74"/>
      <c r="I5965" s="81"/>
      <c r="J5965" s="74"/>
      <c r="K5965" s="74"/>
      <c r="L5965" s="74"/>
      <c r="M5965" s="74"/>
      <c r="N5965" s="74"/>
    </row>
    <row r="5966" spans="2:14" x14ac:dyDescent="0.25">
      <c r="B5966" s="225"/>
      <c r="C5966" s="74"/>
      <c r="D5966" s="74"/>
      <c r="E5966" s="74"/>
      <c r="F5966" s="74"/>
      <c r="G5966" s="75"/>
      <c r="H5966" s="74"/>
      <c r="I5966" s="81"/>
      <c r="J5966" s="74"/>
      <c r="K5966" s="74"/>
      <c r="L5966" s="74"/>
      <c r="M5966" s="74"/>
      <c r="N5966" s="74"/>
    </row>
    <row r="5967" spans="2:14" x14ac:dyDescent="0.25">
      <c r="B5967" s="225"/>
      <c r="C5967" s="74"/>
      <c r="D5967" s="74"/>
      <c r="E5967" s="74"/>
      <c r="F5967" s="74"/>
      <c r="G5967" s="75"/>
      <c r="H5967" s="74"/>
      <c r="I5967" s="81"/>
      <c r="J5967" s="74"/>
      <c r="K5967" s="74"/>
      <c r="L5967" s="74"/>
      <c r="M5967" s="74"/>
      <c r="N5967" s="74"/>
    </row>
    <row r="5968" spans="2:14" x14ac:dyDescent="0.25">
      <c r="B5968" s="225"/>
      <c r="C5968" s="74"/>
      <c r="D5968" s="74"/>
      <c r="E5968" s="74"/>
      <c r="F5968" s="74"/>
      <c r="G5968" s="75"/>
      <c r="H5968" s="74"/>
      <c r="I5968" s="81"/>
      <c r="J5968" s="74"/>
      <c r="K5968" s="74"/>
      <c r="L5968" s="74"/>
      <c r="M5968" s="74"/>
      <c r="N5968" s="74"/>
    </row>
    <row r="5969" spans="2:14" x14ac:dyDescent="0.25">
      <c r="B5969" s="225"/>
      <c r="C5969" s="74"/>
      <c r="D5969" s="74"/>
      <c r="E5969" s="74"/>
      <c r="F5969" s="74"/>
      <c r="G5969" s="75"/>
      <c r="H5969" s="74"/>
      <c r="I5969" s="81"/>
      <c r="J5969" s="74"/>
      <c r="K5969" s="74"/>
      <c r="L5969" s="74"/>
      <c r="M5969" s="74"/>
      <c r="N5969" s="74"/>
    </row>
    <row r="5970" spans="2:14" x14ac:dyDescent="0.25">
      <c r="B5970" s="225"/>
      <c r="C5970" s="74"/>
      <c r="D5970" s="74"/>
      <c r="E5970" s="74"/>
      <c r="F5970" s="74"/>
      <c r="G5970" s="75"/>
      <c r="H5970" s="74"/>
      <c r="I5970" s="81"/>
      <c r="J5970" s="74"/>
      <c r="K5970" s="74"/>
      <c r="L5970" s="74"/>
      <c r="M5970" s="74"/>
      <c r="N5970" s="74"/>
    </row>
    <row r="5971" spans="2:14" x14ac:dyDescent="0.25">
      <c r="B5971" s="225"/>
      <c r="C5971" s="74"/>
      <c r="D5971" s="74"/>
      <c r="E5971" s="74"/>
      <c r="F5971" s="74"/>
      <c r="G5971" s="75"/>
      <c r="H5971" s="74"/>
      <c r="I5971" s="81"/>
      <c r="J5971" s="74"/>
      <c r="K5971" s="74"/>
      <c r="L5971" s="74"/>
      <c r="M5971" s="74"/>
      <c r="N5971" s="74"/>
    </row>
    <row r="5972" spans="2:14" x14ac:dyDescent="0.25">
      <c r="B5972" s="225"/>
      <c r="C5972" s="74"/>
      <c r="D5972" s="74"/>
      <c r="E5972" s="74"/>
      <c r="F5972" s="74"/>
      <c r="G5972" s="75"/>
      <c r="H5972" s="74"/>
      <c r="I5972" s="81"/>
      <c r="J5972" s="74"/>
      <c r="K5972" s="74"/>
      <c r="L5972" s="74"/>
      <c r="M5972" s="74"/>
      <c r="N5972" s="74"/>
    </row>
    <row r="5973" spans="2:14" x14ac:dyDescent="0.25">
      <c r="B5973" s="225"/>
      <c r="C5973" s="74"/>
      <c r="D5973" s="74"/>
      <c r="E5973" s="74"/>
      <c r="F5973" s="74"/>
      <c r="G5973" s="75"/>
      <c r="H5973" s="74"/>
      <c r="I5973" s="81"/>
      <c r="J5973" s="74"/>
      <c r="K5973" s="74"/>
      <c r="L5973" s="74"/>
      <c r="M5973" s="74"/>
      <c r="N5973" s="74"/>
    </row>
    <row r="5974" spans="2:14" x14ac:dyDescent="0.25">
      <c r="B5974" s="225"/>
      <c r="C5974" s="74"/>
      <c r="D5974" s="74"/>
      <c r="E5974" s="74"/>
      <c r="F5974" s="74"/>
      <c r="G5974" s="75"/>
      <c r="H5974" s="74"/>
      <c r="I5974" s="81"/>
      <c r="J5974" s="74"/>
      <c r="K5974" s="74"/>
      <c r="L5974" s="74"/>
      <c r="M5974" s="74"/>
      <c r="N5974" s="74"/>
    </row>
    <row r="5975" spans="2:14" x14ac:dyDescent="0.25">
      <c r="B5975" s="225"/>
      <c r="C5975" s="74"/>
      <c r="D5975" s="74"/>
      <c r="E5975" s="74"/>
      <c r="F5975" s="74"/>
      <c r="G5975" s="75"/>
      <c r="H5975" s="74"/>
      <c r="I5975" s="81"/>
      <c r="J5975" s="74"/>
      <c r="K5975" s="74"/>
      <c r="L5975" s="74"/>
      <c r="M5975" s="74"/>
      <c r="N5975" s="74"/>
    </row>
    <row r="5976" spans="2:14" x14ac:dyDescent="0.25">
      <c r="B5976" s="225"/>
      <c r="C5976" s="74"/>
      <c r="D5976" s="74"/>
      <c r="E5976" s="74"/>
      <c r="F5976" s="74"/>
      <c r="G5976" s="75"/>
      <c r="H5976" s="74"/>
      <c r="I5976" s="81"/>
      <c r="J5976" s="74"/>
      <c r="K5976" s="74"/>
      <c r="L5976" s="74"/>
      <c r="M5976" s="74"/>
      <c r="N5976" s="74"/>
    </row>
    <row r="5977" spans="2:14" x14ac:dyDescent="0.25">
      <c r="B5977" s="225"/>
      <c r="C5977" s="74"/>
      <c r="D5977" s="74"/>
      <c r="E5977" s="74"/>
      <c r="F5977" s="74"/>
      <c r="G5977" s="75"/>
      <c r="H5977" s="74"/>
      <c r="I5977" s="81"/>
      <c r="J5977" s="74"/>
      <c r="K5977" s="74"/>
      <c r="L5977" s="74"/>
      <c r="M5977" s="74"/>
      <c r="N5977" s="74"/>
    </row>
    <row r="5978" spans="2:14" x14ac:dyDescent="0.25">
      <c r="B5978" s="225"/>
      <c r="C5978" s="74"/>
      <c r="D5978" s="74"/>
      <c r="E5978" s="74"/>
      <c r="F5978" s="74"/>
      <c r="G5978" s="75"/>
      <c r="H5978" s="74"/>
      <c r="I5978" s="81"/>
      <c r="J5978" s="74"/>
      <c r="K5978" s="74"/>
      <c r="L5978" s="74"/>
      <c r="M5978" s="74"/>
      <c r="N5978" s="74"/>
    </row>
    <row r="5979" spans="2:14" x14ac:dyDescent="0.25">
      <c r="B5979" s="225"/>
      <c r="C5979" s="74"/>
      <c r="D5979" s="74"/>
      <c r="E5979" s="74"/>
      <c r="F5979" s="74"/>
      <c r="G5979" s="75"/>
      <c r="H5979" s="74"/>
      <c r="I5979" s="81"/>
      <c r="J5979" s="74"/>
      <c r="K5979" s="74"/>
      <c r="L5979" s="74"/>
      <c r="M5979" s="74"/>
      <c r="N5979" s="74"/>
    </row>
    <row r="5980" spans="2:14" x14ac:dyDescent="0.25">
      <c r="B5980" s="225"/>
      <c r="C5980" s="74"/>
      <c r="D5980" s="74"/>
      <c r="E5980" s="74"/>
      <c r="F5980" s="74"/>
      <c r="G5980" s="75"/>
      <c r="H5980" s="74"/>
      <c r="I5980" s="81"/>
      <c r="J5980" s="74"/>
      <c r="K5980" s="74"/>
      <c r="L5980" s="74"/>
      <c r="M5980" s="74"/>
      <c r="N5980" s="74"/>
    </row>
    <row r="5981" spans="2:14" x14ac:dyDescent="0.25">
      <c r="B5981" s="225"/>
      <c r="C5981" s="74"/>
      <c r="D5981" s="74"/>
      <c r="E5981" s="74"/>
      <c r="F5981" s="74"/>
      <c r="G5981" s="75"/>
      <c r="H5981" s="74"/>
      <c r="I5981" s="81"/>
      <c r="J5981" s="74"/>
      <c r="K5981" s="74"/>
      <c r="L5981" s="74"/>
      <c r="M5981" s="74"/>
      <c r="N5981" s="74"/>
    </row>
    <row r="5982" spans="2:14" x14ac:dyDescent="0.25">
      <c r="B5982" s="225"/>
      <c r="C5982" s="74"/>
      <c r="D5982" s="74"/>
      <c r="E5982" s="74"/>
      <c r="F5982" s="74"/>
      <c r="G5982" s="75"/>
      <c r="H5982" s="74"/>
      <c r="I5982" s="81"/>
      <c r="J5982" s="74"/>
      <c r="K5982" s="74"/>
      <c r="L5982" s="74"/>
      <c r="M5982" s="74"/>
      <c r="N5982" s="74"/>
    </row>
    <row r="5983" spans="2:14" x14ac:dyDescent="0.25">
      <c r="B5983" s="225"/>
      <c r="C5983" s="74"/>
      <c r="D5983" s="74"/>
      <c r="E5983" s="74"/>
      <c r="F5983" s="74"/>
      <c r="G5983" s="75"/>
      <c r="H5983" s="74"/>
      <c r="I5983" s="81"/>
      <c r="J5983" s="74"/>
      <c r="K5983" s="74"/>
      <c r="L5983" s="74"/>
      <c r="M5983" s="74"/>
      <c r="N5983" s="74"/>
    </row>
    <row r="5984" spans="2:14" x14ac:dyDescent="0.25">
      <c r="B5984" s="225"/>
      <c r="C5984" s="74"/>
      <c r="D5984" s="74"/>
      <c r="E5984" s="74"/>
      <c r="F5984" s="74"/>
      <c r="G5984" s="75"/>
      <c r="H5984" s="74"/>
      <c r="I5984" s="81"/>
      <c r="J5984" s="74"/>
      <c r="K5984" s="74"/>
      <c r="L5984" s="74"/>
      <c r="M5984" s="74"/>
      <c r="N5984" s="74"/>
    </row>
    <row r="5985" spans="2:14" x14ac:dyDescent="0.25">
      <c r="B5985" s="225"/>
      <c r="C5985" s="74"/>
      <c r="D5985" s="74"/>
      <c r="E5985" s="74"/>
      <c r="F5985" s="74"/>
      <c r="G5985" s="75"/>
      <c r="H5985" s="74"/>
      <c r="I5985" s="81"/>
      <c r="J5985" s="74"/>
      <c r="K5985" s="74"/>
      <c r="L5985" s="74"/>
      <c r="M5985" s="74"/>
      <c r="N5985" s="74"/>
    </row>
    <row r="5986" spans="2:14" x14ac:dyDescent="0.25">
      <c r="B5986" s="225"/>
      <c r="C5986" s="74"/>
      <c r="D5986" s="74"/>
      <c r="E5986" s="74"/>
      <c r="F5986" s="74"/>
      <c r="G5986" s="75"/>
      <c r="H5986" s="74"/>
      <c r="I5986" s="81"/>
      <c r="J5986" s="74"/>
      <c r="K5986" s="74"/>
      <c r="L5986" s="74"/>
      <c r="M5986" s="74"/>
      <c r="N5986" s="74"/>
    </row>
    <row r="5987" spans="2:14" x14ac:dyDescent="0.25">
      <c r="B5987" s="225"/>
      <c r="C5987" s="74"/>
      <c r="D5987" s="74"/>
      <c r="E5987" s="74"/>
      <c r="F5987" s="74"/>
      <c r="G5987" s="75"/>
      <c r="H5987" s="74"/>
      <c r="I5987" s="81"/>
      <c r="J5987" s="74"/>
      <c r="K5987" s="74"/>
      <c r="L5987" s="74"/>
      <c r="M5987" s="74"/>
      <c r="N5987" s="74"/>
    </row>
    <row r="5988" spans="2:14" x14ac:dyDescent="0.25">
      <c r="B5988" s="225"/>
      <c r="C5988" s="74"/>
      <c r="D5988" s="74"/>
      <c r="E5988" s="74"/>
      <c r="F5988" s="74"/>
      <c r="G5988" s="75"/>
      <c r="H5988" s="74"/>
      <c r="I5988" s="81"/>
      <c r="J5988" s="74"/>
      <c r="K5988" s="74"/>
      <c r="L5988" s="74"/>
      <c r="M5988" s="74"/>
      <c r="N5988" s="74"/>
    </row>
    <row r="5989" spans="2:14" x14ac:dyDescent="0.25">
      <c r="B5989" s="225"/>
      <c r="C5989" s="74"/>
      <c r="D5989" s="74"/>
      <c r="E5989" s="74"/>
      <c r="F5989" s="74"/>
      <c r="G5989" s="75"/>
      <c r="H5989" s="74"/>
      <c r="I5989" s="81"/>
      <c r="J5989" s="74"/>
      <c r="K5989" s="74"/>
      <c r="L5989" s="74"/>
      <c r="M5989" s="74"/>
      <c r="N5989" s="74"/>
    </row>
    <row r="5990" spans="2:14" x14ac:dyDescent="0.25">
      <c r="B5990" s="225"/>
      <c r="C5990" s="74"/>
      <c r="D5990" s="74"/>
      <c r="E5990" s="74"/>
      <c r="F5990" s="74"/>
      <c r="G5990" s="75"/>
      <c r="H5990" s="74"/>
      <c r="I5990" s="81"/>
      <c r="J5990" s="74"/>
      <c r="K5990" s="74"/>
      <c r="L5990" s="74"/>
      <c r="M5990" s="74"/>
      <c r="N5990" s="74"/>
    </row>
    <row r="5991" spans="2:14" x14ac:dyDescent="0.25">
      <c r="B5991" s="225"/>
      <c r="C5991" s="74"/>
      <c r="D5991" s="74"/>
      <c r="E5991" s="74"/>
      <c r="F5991" s="74"/>
      <c r="G5991" s="75"/>
      <c r="H5991" s="74"/>
      <c r="I5991" s="81"/>
      <c r="J5991" s="74"/>
      <c r="K5991" s="74"/>
      <c r="L5991" s="74"/>
      <c r="M5991" s="74"/>
      <c r="N5991" s="74"/>
    </row>
    <row r="5992" spans="2:14" x14ac:dyDescent="0.25">
      <c r="B5992" s="225"/>
      <c r="C5992" s="74"/>
      <c r="D5992" s="74"/>
      <c r="E5992" s="74"/>
      <c r="F5992" s="74"/>
      <c r="G5992" s="75"/>
      <c r="H5992" s="74"/>
      <c r="I5992" s="81"/>
      <c r="J5992" s="74"/>
      <c r="K5992" s="74"/>
      <c r="L5992" s="74"/>
      <c r="M5992" s="74"/>
      <c r="N5992" s="74"/>
    </row>
    <row r="5993" spans="2:14" x14ac:dyDescent="0.25">
      <c r="B5993" s="225"/>
      <c r="C5993" s="74"/>
      <c r="D5993" s="74"/>
      <c r="E5993" s="74"/>
      <c r="F5993" s="74"/>
      <c r="G5993" s="75"/>
      <c r="H5993" s="74"/>
      <c r="I5993" s="81"/>
      <c r="J5993" s="74"/>
      <c r="K5993" s="74"/>
      <c r="L5993" s="74"/>
      <c r="M5993" s="74"/>
      <c r="N5993" s="74"/>
    </row>
    <row r="5994" spans="2:14" x14ac:dyDescent="0.25">
      <c r="B5994" s="225"/>
      <c r="C5994" s="74"/>
      <c r="D5994" s="74"/>
      <c r="E5994" s="74"/>
      <c r="F5994" s="74"/>
      <c r="G5994" s="75"/>
      <c r="H5994" s="74"/>
      <c r="I5994" s="81"/>
      <c r="J5994" s="74"/>
      <c r="K5994" s="74"/>
      <c r="L5994" s="74"/>
      <c r="M5994" s="74"/>
      <c r="N5994" s="74"/>
    </row>
    <row r="5995" spans="2:14" x14ac:dyDescent="0.25">
      <c r="B5995" s="225"/>
      <c r="C5995" s="74"/>
      <c r="D5995" s="74"/>
      <c r="E5995" s="74"/>
      <c r="F5995" s="74"/>
      <c r="G5995" s="75"/>
      <c r="H5995" s="74"/>
      <c r="I5995" s="81"/>
      <c r="J5995" s="74"/>
      <c r="K5995" s="74"/>
      <c r="L5995" s="74"/>
      <c r="M5995" s="74"/>
      <c r="N5995" s="74"/>
    </row>
    <row r="5996" spans="2:14" x14ac:dyDescent="0.25">
      <c r="B5996" s="225"/>
      <c r="C5996" s="74"/>
      <c r="D5996" s="74"/>
      <c r="E5996" s="74"/>
      <c r="F5996" s="74"/>
      <c r="G5996" s="75"/>
      <c r="H5996" s="74"/>
      <c r="I5996" s="81"/>
      <c r="J5996" s="74"/>
      <c r="K5996" s="74"/>
      <c r="L5996" s="74"/>
      <c r="M5996" s="74"/>
      <c r="N5996" s="74"/>
    </row>
    <row r="5997" spans="2:14" x14ac:dyDescent="0.25">
      <c r="B5997" s="225"/>
      <c r="C5997" s="74"/>
      <c r="D5997" s="74"/>
      <c r="E5997" s="74"/>
      <c r="F5997" s="74"/>
      <c r="G5997" s="75"/>
      <c r="H5997" s="74"/>
      <c r="I5997" s="81"/>
      <c r="J5997" s="74"/>
      <c r="K5997" s="74"/>
      <c r="L5997" s="74"/>
      <c r="M5997" s="74"/>
      <c r="N5997" s="74"/>
    </row>
    <row r="5998" spans="2:14" x14ac:dyDescent="0.25">
      <c r="B5998" s="225"/>
      <c r="C5998" s="74"/>
      <c r="D5998" s="74"/>
      <c r="E5998" s="74"/>
      <c r="F5998" s="74"/>
      <c r="G5998" s="75"/>
      <c r="H5998" s="74"/>
      <c r="I5998" s="81"/>
      <c r="J5998" s="74"/>
      <c r="K5998" s="74"/>
      <c r="L5998" s="74"/>
      <c r="M5998" s="74"/>
      <c r="N5998" s="74"/>
    </row>
    <row r="5999" spans="2:14" x14ac:dyDescent="0.25">
      <c r="B5999" s="225"/>
      <c r="C5999" s="74"/>
      <c r="D5999" s="74"/>
      <c r="E5999" s="74"/>
      <c r="F5999" s="74"/>
      <c r="G5999" s="75"/>
      <c r="H5999" s="74"/>
      <c r="I5999" s="81"/>
      <c r="J5999" s="74"/>
      <c r="K5999" s="74"/>
      <c r="L5999" s="74"/>
      <c r="M5999" s="74"/>
      <c r="N5999" s="74"/>
    </row>
    <row r="6000" spans="2:14" x14ac:dyDescent="0.25">
      <c r="B6000" s="225"/>
      <c r="C6000" s="74"/>
      <c r="D6000" s="74"/>
      <c r="E6000" s="74"/>
      <c r="F6000" s="74"/>
      <c r="G6000" s="75"/>
      <c r="H6000" s="74"/>
      <c r="I6000" s="81"/>
      <c r="J6000" s="74"/>
      <c r="K6000" s="74"/>
      <c r="L6000" s="74"/>
      <c r="M6000" s="74"/>
      <c r="N6000" s="74"/>
    </row>
    <row r="6001" spans="2:14" x14ac:dyDescent="0.25">
      <c r="B6001" s="225"/>
      <c r="C6001" s="74"/>
      <c r="D6001" s="74"/>
      <c r="E6001" s="74"/>
      <c r="F6001" s="74"/>
      <c r="G6001" s="75"/>
      <c r="H6001" s="74"/>
      <c r="I6001" s="81"/>
      <c r="J6001" s="74"/>
      <c r="K6001" s="74"/>
      <c r="L6001" s="74"/>
      <c r="M6001" s="74"/>
      <c r="N6001" s="74"/>
    </row>
    <row r="6002" spans="2:14" x14ac:dyDescent="0.25">
      <c r="B6002" s="225"/>
      <c r="C6002" s="74"/>
      <c r="D6002" s="74"/>
      <c r="E6002" s="74"/>
      <c r="F6002" s="74"/>
      <c r="G6002" s="75"/>
      <c r="H6002" s="74"/>
      <c r="I6002" s="81"/>
      <c r="J6002" s="74"/>
      <c r="K6002" s="74"/>
      <c r="L6002" s="74"/>
      <c r="M6002" s="74"/>
      <c r="N6002" s="74"/>
    </row>
    <row r="6003" spans="2:14" x14ac:dyDescent="0.25">
      <c r="B6003" s="225"/>
      <c r="C6003" s="74"/>
      <c r="D6003" s="74"/>
      <c r="E6003" s="74"/>
      <c r="F6003" s="74"/>
      <c r="G6003" s="75"/>
      <c r="H6003" s="74"/>
      <c r="I6003" s="81"/>
      <c r="J6003" s="74"/>
      <c r="K6003" s="74"/>
      <c r="L6003" s="74"/>
      <c r="M6003" s="74"/>
      <c r="N6003" s="74"/>
    </row>
    <row r="6004" spans="2:14" x14ac:dyDescent="0.25">
      <c r="B6004" s="225"/>
      <c r="C6004" s="74"/>
      <c r="D6004" s="74"/>
      <c r="E6004" s="74"/>
      <c r="F6004" s="74"/>
      <c r="G6004" s="75"/>
      <c r="H6004" s="74"/>
      <c r="I6004" s="81"/>
      <c r="J6004" s="74"/>
      <c r="K6004" s="74"/>
      <c r="L6004" s="74"/>
      <c r="M6004" s="74"/>
      <c r="N6004" s="74"/>
    </row>
    <row r="6005" spans="2:14" x14ac:dyDescent="0.25">
      <c r="B6005" s="225"/>
      <c r="C6005" s="74"/>
      <c r="D6005" s="74"/>
      <c r="E6005" s="74"/>
      <c r="F6005" s="74"/>
      <c r="G6005" s="75"/>
      <c r="H6005" s="74"/>
      <c r="I6005" s="81"/>
      <c r="J6005" s="74"/>
      <c r="K6005" s="74"/>
      <c r="L6005" s="74"/>
      <c r="M6005" s="74"/>
      <c r="N6005" s="74"/>
    </row>
    <row r="6006" spans="2:14" x14ac:dyDescent="0.25">
      <c r="B6006" s="225"/>
      <c r="C6006" s="74"/>
      <c r="D6006" s="74"/>
      <c r="E6006" s="74"/>
      <c r="F6006" s="74"/>
      <c r="G6006" s="75"/>
      <c r="H6006" s="74"/>
      <c r="I6006" s="81"/>
      <c r="J6006" s="74"/>
      <c r="K6006" s="74"/>
      <c r="L6006" s="74"/>
      <c r="M6006" s="74"/>
      <c r="N6006" s="74"/>
    </row>
    <row r="6007" spans="2:14" x14ac:dyDescent="0.25">
      <c r="B6007" s="225"/>
      <c r="C6007" s="74"/>
      <c r="D6007" s="74"/>
      <c r="E6007" s="74"/>
      <c r="F6007" s="74"/>
      <c r="G6007" s="75"/>
      <c r="H6007" s="74"/>
      <c r="I6007" s="81"/>
      <c r="J6007" s="74"/>
      <c r="K6007" s="74"/>
      <c r="L6007" s="74"/>
      <c r="M6007" s="74"/>
      <c r="N6007" s="74"/>
    </row>
    <row r="6008" spans="2:14" x14ac:dyDescent="0.25">
      <c r="B6008" s="225"/>
      <c r="C6008" s="74"/>
      <c r="D6008" s="74"/>
      <c r="E6008" s="74"/>
      <c r="F6008" s="74"/>
      <c r="G6008" s="75"/>
      <c r="H6008" s="74"/>
      <c r="I6008" s="81"/>
      <c r="J6008" s="74"/>
      <c r="K6008" s="74"/>
      <c r="L6008" s="74"/>
      <c r="M6008" s="74"/>
      <c r="N6008" s="74"/>
    </row>
    <row r="6009" spans="2:14" x14ac:dyDescent="0.25">
      <c r="B6009" s="225"/>
      <c r="C6009" s="74"/>
      <c r="D6009" s="74"/>
      <c r="E6009" s="74"/>
      <c r="F6009" s="74"/>
      <c r="G6009" s="75"/>
      <c r="H6009" s="74"/>
      <c r="I6009" s="81"/>
      <c r="J6009" s="74"/>
      <c r="K6009" s="74"/>
      <c r="L6009" s="74"/>
      <c r="M6009" s="74"/>
      <c r="N6009" s="74"/>
    </row>
    <row r="6010" spans="2:14" x14ac:dyDescent="0.25">
      <c r="B6010" s="225"/>
      <c r="C6010" s="74"/>
      <c r="D6010" s="74"/>
      <c r="E6010" s="74"/>
      <c r="F6010" s="74"/>
      <c r="G6010" s="75"/>
      <c r="H6010" s="74"/>
      <c r="I6010" s="81"/>
      <c r="J6010" s="74"/>
      <c r="K6010" s="74"/>
      <c r="L6010" s="74"/>
      <c r="M6010" s="74"/>
      <c r="N6010" s="74"/>
    </row>
    <row r="6011" spans="2:14" x14ac:dyDescent="0.25">
      <c r="B6011" s="225"/>
      <c r="C6011" s="74"/>
      <c r="D6011" s="74"/>
      <c r="E6011" s="74"/>
      <c r="F6011" s="74"/>
      <c r="G6011" s="75"/>
      <c r="H6011" s="74"/>
      <c r="I6011" s="81"/>
      <c r="J6011" s="74"/>
      <c r="K6011" s="74"/>
      <c r="L6011" s="74"/>
      <c r="M6011" s="74"/>
      <c r="N6011" s="74"/>
    </row>
    <row r="6012" spans="2:14" x14ac:dyDescent="0.25">
      <c r="B6012" s="225"/>
      <c r="C6012" s="74"/>
      <c r="D6012" s="74"/>
      <c r="E6012" s="74"/>
      <c r="F6012" s="74"/>
      <c r="G6012" s="75"/>
      <c r="H6012" s="74"/>
      <c r="I6012" s="81"/>
      <c r="J6012" s="74"/>
      <c r="K6012" s="74"/>
      <c r="L6012" s="74"/>
      <c r="M6012" s="74"/>
      <c r="N6012" s="74"/>
    </row>
    <row r="6013" spans="2:14" x14ac:dyDescent="0.25">
      <c r="B6013" s="225"/>
      <c r="C6013" s="74"/>
      <c r="D6013" s="74"/>
      <c r="E6013" s="74"/>
      <c r="F6013" s="74"/>
      <c r="G6013" s="75"/>
      <c r="H6013" s="74"/>
      <c r="I6013" s="81"/>
      <c r="J6013" s="74"/>
      <c r="K6013" s="74"/>
      <c r="L6013" s="74"/>
      <c r="M6013" s="74"/>
      <c r="N6013" s="74"/>
    </row>
    <row r="6014" spans="2:14" x14ac:dyDescent="0.25">
      <c r="B6014" s="225"/>
      <c r="C6014" s="74"/>
      <c r="D6014" s="74"/>
      <c r="E6014" s="74"/>
      <c r="F6014" s="74"/>
      <c r="G6014" s="75"/>
      <c r="H6014" s="74"/>
      <c r="I6014" s="81"/>
      <c r="J6014" s="74"/>
      <c r="K6014" s="74"/>
      <c r="L6014" s="74"/>
      <c r="M6014" s="74"/>
      <c r="N6014" s="74"/>
    </row>
    <row r="6015" spans="2:14" x14ac:dyDescent="0.25">
      <c r="B6015" s="225"/>
      <c r="C6015" s="74"/>
      <c r="D6015" s="74"/>
      <c r="E6015" s="74"/>
      <c r="F6015" s="74"/>
      <c r="G6015" s="75"/>
      <c r="H6015" s="74"/>
      <c r="I6015" s="81"/>
      <c r="J6015" s="74"/>
      <c r="K6015" s="74"/>
      <c r="L6015" s="74"/>
      <c r="M6015" s="74"/>
      <c r="N6015" s="74"/>
    </row>
    <row r="6016" spans="2:14" x14ac:dyDescent="0.25">
      <c r="B6016" s="225"/>
      <c r="C6016" s="74"/>
      <c r="D6016" s="74"/>
      <c r="E6016" s="74"/>
      <c r="F6016" s="74"/>
      <c r="G6016" s="75"/>
      <c r="H6016" s="74"/>
      <c r="I6016" s="81"/>
      <c r="J6016" s="74"/>
      <c r="K6016" s="74"/>
      <c r="L6016" s="74"/>
      <c r="M6016" s="74"/>
      <c r="N6016" s="74"/>
    </row>
    <row r="6017" spans="2:14" x14ac:dyDescent="0.25">
      <c r="B6017" s="225"/>
      <c r="C6017" s="74"/>
      <c r="D6017" s="74"/>
      <c r="E6017" s="74"/>
      <c r="F6017" s="74"/>
      <c r="G6017" s="75"/>
      <c r="H6017" s="74"/>
      <c r="I6017" s="81"/>
      <c r="J6017" s="74"/>
      <c r="K6017" s="74"/>
      <c r="L6017" s="74"/>
      <c r="M6017" s="74"/>
      <c r="N6017" s="74"/>
    </row>
    <row r="6018" spans="2:14" x14ac:dyDescent="0.25">
      <c r="B6018" s="225"/>
      <c r="C6018" s="74"/>
      <c r="D6018" s="74"/>
      <c r="E6018" s="74"/>
      <c r="F6018" s="74"/>
      <c r="G6018" s="75"/>
      <c r="H6018" s="74"/>
      <c r="I6018" s="81"/>
      <c r="J6018" s="74"/>
      <c r="K6018" s="74"/>
      <c r="L6018" s="74"/>
      <c r="M6018" s="74"/>
      <c r="N6018" s="74"/>
    </row>
    <row r="6019" spans="2:14" x14ac:dyDescent="0.25">
      <c r="B6019" s="225"/>
      <c r="C6019" s="74"/>
      <c r="D6019" s="74"/>
      <c r="E6019" s="74"/>
      <c r="F6019" s="74"/>
      <c r="G6019" s="75"/>
      <c r="H6019" s="74"/>
      <c r="I6019" s="81"/>
      <c r="J6019" s="74"/>
      <c r="K6019" s="74"/>
      <c r="L6019" s="74"/>
      <c r="M6019" s="74"/>
      <c r="N6019" s="74"/>
    </row>
    <row r="6020" spans="2:14" x14ac:dyDescent="0.25">
      <c r="B6020" s="225"/>
      <c r="C6020" s="74"/>
      <c r="D6020" s="74"/>
      <c r="E6020" s="74"/>
      <c r="F6020" s="74"/>
      <c r="G6020" s="75"/>
      <c r="H6020" s="74"/>
      <c r="I6020" s="81"/>
      <c r="J6020" s="74"/>
      <c r="K6020" s="74"/>
      <c r="L6020" s="74"/>
      <c r="M6020" s="74"/>
      <c r="N6020" s="74"/>
    </row>
    <row r="6021" spans="2:14" x14ac:dyDescent="0.25">
      <c r="B6021" s="225"/>
      <c r="C6021" s="74"/>
      <c r="D6021" s="74"/>
      <c r="E6021" s="74"/>
      <c r="F6021" s="74"/>
      <c r="G6021" s="75"/>
      <c r="H6021" s="74"/>
      <c r="I6021" s="81"/>
      <c r="J6021" s="74"/>
      <c r="K6021" s="74"/>
      <c r="L6021" s="74"/>
      <c r="M6021" s="74"/>
      <c r="N6021" s="74"/>
    </row>
    <row r="6022" spans="2:14" x14ac:dyDescent="0.25">
      <c r="B6022" s="225"/>
      <c r="C6022" s="74"/>
      <c r="D6022" s="74"/>
      <c r="E6022" s="74"/>
      <c r="F6022" s="74"/>
      <c r="G6022" s="75"/>
      <c r="H6022" s="74"/>
      <c r="I6022" s="81"/>
      <c r="J6022" s="74"/>
      <c r="K6022" s="74"/>
      <c r="L6022" s="74"/>
      <c r="M6022" s="74"/>
      <c r="N6022" s="74"/>
    </row>
    <row r="6023" spans="2:14" x14ac:dyDescent="0.25">
      <c r="B6023" s="225"/>
      <c r="C6023" s="74"/>
      <c r="D6023" s="74"/>
      <c r="E6023" s="74"/>
      <c r="F6023" s="74"/>
      <c r="G6023" s="75"/>
      <c r="H6023" s="74"/>
      <c r="I6023" s="81"/>
      <c r="J6023" s="74"/>
      <c r="K6023" s="74"/>
      <c r="L6023" s="74"/>
      <c r="M6023" s="74"/>
      <c r="N6023" s="74"/>
    </row>
    <row r="6024" spans="2:14" x14ac:dyDescent="0.25">
      <c r="B6024" s="225"/>
      <c r="C6024" s="74"/>
      <c r="D6024" s="74"/>
      <c r="E6024" s="74"/>
      <c r="F6024" s="74"/>
      <c r="G6024" s="75"/>
      <c r="H6024" s="74"/>
      <c r="I6024" s="81"/>
      <c r="J6024" s="74"/>
      <c r="K6024" s="74"/>
      <c r="L6024" s="74"/>
      <c r="M6024" s="74"/>
      <c r="N6024" s="74"/>
    </row>
    <row r="6025" spans="2:14" x14ac:dyDescent="0.25">
      <c r="B6025" s="225"/>
      <c r="C6025" s="74"/>
      <c r="D6025" s="74"/>
      <c r="E6025" s="74"/>
      <c r="F6025" s="74"/>
      <c r="G6025" s="75"/>
      <c r="H6025" s="74"/>
      <c r="I6025" s="81"/>
      <c r="J6025" s="74"/>
      <c r="K6025" s="74"/>
      <c r="L6025" s="74"/>
      <c r="M6025" s="74"/>
      <c r="N6025" s="74"/>
    </row>
    <row r="6026" spans="2:14" x14ac:dyDescent="0.25">
      <c r="B6026" s="225"/>
      <c r="C6026" s="74"/>
      <c r="D6026" s="74"/>
      <c r="E6026" s="74"/>
      <c r="F6026" s="74"/>
      <c r="G6026" s="75"/>
      <c r="H6026" s="74"/>
      <c r="I6026" s="81"/>
      <c r="J6026" s="74"/>
      <c r="K6026" s="74"/>
      <c r="L6026" s="74"/>
      <c r="M6026" s="74"/>
      <c r="N6026" s="74"/>
    </row>
    <row r="6027" spans="2:14" x14ac:dyDescent="0.25">
      <c r="B6027" s="225"/>
      <c r="C6027" s="74"/>
      <c r="D6027" s="74"/>
      <c r="E6027" s="74"/>
      <c r="F6027" s="74"/>
      <c r="G6027" s="75"/>
      <c r="H6027" s="74"/>
      <c r="I6027" s="81"/>
      <c r="J6027" s="74"/>
      <c r="K6027" s="74"/>
      <c r="L6027" s="74"/>
      <c r="M6027" s="74"/>
      <c r="N6027" s="74"/>
    </row>
    <row r="6028" spans="2:14" x14ac:dyDescent="0.25">
      <c r="B6028" s="225"/>
      <c r="C6028" s="74"/>
      <c r="D6028" s="74"/>
      <c r="E6028" s="74"/>
      <c r="F6028" s="74"/>
      <c r="G6028" s="75"/>
      <c r="H6028" s="74"/>
      <c r="I6028" s="81"/>
      <c r="J6028" s="74"/>
      <c r="K6028" s="74"/>
      <c r="L6028" s="74"/>
      <c r="M6028" s="74"/>
      <c r="N6028" s="74"/>
    </row>
    <row r="6029" spans="2:14" x14ac:dyDescent="0.25">
      <c r="B6029" s="225"/>
      <c r="C6029" s="74"/>
      <c r="D6029" s="74"/>
      <c r="E6029" s="74"/>
      <c r="F6029" s="74"/>
      <c r="G6029" s="75"/>
      <c r="H6029" s="74"/>
      <c r="I6029" s="81"/>
      <c r="J6029" s="74"/>
      <c r="K6029" s="74"/>
      <c r="L6029" s="74"/>
      <c r="M6029" s="74"/>
      <c r="N6029" s="74"/>
    </row>
    <row r="6030" spans="2:14" x14ac:dyDescent="0.25">
      <c r="B6030" s="225"/>
      <c r="C6030" s="74"/>
      <c r="D6030" s="74"/>
      <c r="E6030" s="74"/>
      <c r="F6030" s="74"/>
      <c r="G6030" s="75"/>
      <c r="H6030" s="74"/>
      <c r="I6030" s="81"/>
      <c r="J6030" s="74"/>
      <c r="K6030" s="74"/>
      <c r="L6030" s="74"/>
      <c r="M6030" s="74"/>
      <c r="N6030" s="74"/>
    </row>
    <row r="6031" spans="2:14" x14ac:dyDescent="0.25">
      <c r="B6031" s="225"/>
      <c r="C6031" s="74"/>
      <c r="D6031" s="74"/>
      <c r="E6031" s="74"/>
      <c r="F6031" s="74"/>
      <c r="G6031" s="75"/>
      <c r="H6031" s="74"/>
      <c r="I6031" s="81"/>
      <c r="J6031" s="74"/>
      <c r="K6031" s="74"/>
      <c r="L6031" s="74"/>
      <c r="M6031" s="74"/>
      <c r="N6031" s="74"/>
    </row>
    <row r="6032" spans="2:14" x14ac:dyDescent="0.25">
      <c r="B6032" s="225"/>
      <c r="C6032" s="74"/>
      <c r="D6032" s="74"/>
      <c r="E6032" s="74"/>
      <c r="F6032" s="74"/>
      <c r="G6032" s="75"/>
      <c r="H6032" s="74"/>
      <c r="I6032" s="81"/>
      <c r="J6032" s="74"/>
      <c r="K6032" s="74"/>
      <c r="L6032" s="74"/>
      <c r="M6032" s="74"/>
      <c r="N6032" s="74"/>
    </row>
    <row r="6033" spans="2:14" x14ac:dyDescent="0.25">
      <c r="B6033" s="225"/>
      <c r="C6033" s="74"/>
      <c r="D6033" s="74"/>
      <c r="E6033" s="74"/>
      <c r="F6033" s="74"/>
      <c r="G6033" s="75"/>
      <c r="H6033" s="74"/>
      <c r="I6033" s="81"/>
      <c r="J6033" s="74"/>
      <c r="K6033" s="74"/>
      <c r="L6033" s="74"/>
      <c r="M6033" s="74"/>
      <c r="N6033" s="74"/>
    </row>
    <row r="6034" spans="2:14" x14ac:dyDescent="0.25">
      <c r="B6034" s="225"/>
      <c r="C6034" s="74"/>
      <c r="D6034" s="74"/>
      <c r="E6034" s="74"/>
      <c r="F6034" s="74"/>
      <c r="G6034" s="75"/>
      <c r="H6034" s="74"/>
      <c r="I6034" s="81"/>
      <c r="J6034" s="74"/>
      <c r="K6034" s="74"/>
      <c r="L6034" s="74"/>
      <c r="M6034" s="74"/>
      <c r="N6034" s="74"/>
    </row>
    <row r="6035" spans="2:14" x14ac:dyDescent="0.25">
      <c r="B6035" s="225"/>
      <c r="C6035" s="74"/>
      <c r="D6035" s="74"/>
      <c r="E6035" s="74"/>
      <c r="F6035" s="74"/>
      <c r="G6035" s="75"/>
      <c r="H6035" s="74"/>
      <c r="I6035" s="81"/>
      <c r="J6035" s="74"/>
      <c r="K6035" s="74"/>
      <c r="L6035" s="74"/>
      <c r="M6035" s="74"/>
      <c r="N6035" s="74"/>
    </row>
    <row r="6036" spans="2:14" x14ac:dyDescent="0.25">
      <c r="B6036" s="225"/>
      <c r="C6036" s="74"/>
      <c r="D6036" s="74"/>
      <c r="E6036" s="74"/>
      <c r="F6036" s="74"/>
      <c r="G6036" s="75"/>
      <c r="H6036" s="74"/>
      <c r="I6036" s="81"/>
      <c r="J6036" s="74"/>
      <c r="K6036" s="74"/>
      <c r="L6036" s="74"/>
      <c r="M6036" s="74"/>
      <c r="N6036" s="74"/>
    </row>
    <row r="6037" spans="2:14" x14ac:dyDescent="0.25">
      <c r="B6037" s="225"/>
      <c r="C6037" s="74"/>
      <c r="D6037" s="74"/>
      <c r="E6037" s="74"/>
      <c r="F6037" s="74"/>
      <c r="G6037" s="75"/>
      <c r="H6037" s="74"/>
      <c r="I6037" s="81"/>
      <c r="J6037" s="74"/>
      <c r="K6037" s="74"/>
      <c r="L6037" s="74"/>
      <c r="M6037" s="74"/>
      <c r="N6037" s="74"/>
    </row>
    <row r="6038" spans="2:14" x14ac:dyDescent="0.25">
      <c r="B6038" s="225"/>
      <c r="C6038" s="74"/>
      <c r="D6038" s="74"/>
      <c r="E6038" s="74"/>
      <c r="F6038" s="74"/>
      <c r="G6038" s="75"/>
      <c r="H6038" s="74"/>
      <c r="I6038" s="81"/>
      <c r="J6038" s="74"/>
      <c r="K6038" s="74"/>
      <c r="L6038" s="74"/>
      <c r="M6038" s="74"/>
      <c r="N6038" s="74"/>
    </row>
    <row r="6039" spans="2:14" x14ac:dyDescent="0.25">
      <c r="B6039" s="225"/>
      <c r="C6039" s="74"/>
      <c r="D6039" s="74"/>
      <c r="E6039" s="74"/>
      <c r="F6039" s="74"/>
      <c r="G6039" s="75"/>
      <c r="H6039" s="74"/>
      <c r="I6039" s="81"/>
      <c r="J6039" s="74"/>
      <c r="K6039" s="74"/>
      <c r="L6039" s="74"/>
      <c r="M6039" s="74"/>
      <c r="N6039" s="74"/>
    </row>
    <row r="6040" spans="2:14" x14ac:dyDescent="0.25">
      <c r="B6040" s="225"/>
      <c r="C6040" s="74"/>
      <c r="D6040" s="74"/>
      <c r="E6040" s="74"/>
      <c r="F6040" s="74"/>
      <c r="G6040" s="75"/>
      <c r="H6040" s="74"/>
      <c r="I6040" s="81"/>
      <c r="J6040" s="74"/>
      <c r="K6040" s="74"/>
      <c r="L6040" s="74"/>
      <c r="M6040" s="74"/>
      <c r="N6040" s="74"/>
    </row>
    <row r="6041" spans="2:14" x14ac:dyDescent="0.25">
      <c r="B6041" s="225"/>
      <c r="C6041" s="74"/>
      <c r="D6041" s="74"/>
      <c r="E6041" s="74"/>
      <c r="F6041" s="74"/>
      <c r="G6041" s="75"/>
      <c r="H6041" s="74"/>
      <c r="I6041" s="81"/>
      <c r="J6041" s="74"/>
      <c r="K6041" s="74"/>
      <c r="L6041" s="74"/>
      <c r="M6041" s="74"/>
      <c r="N6041" s="74"/>
    </row>
    <row r="6042" spans="2:14" x14ac:dyDescent="0.25">
      <c r="B6042" s="225"/>
      <c r="C6042" s="74"/>
      <c r="D6042" s="74"/>
      <c r="E6042" s="74"/>
      <c r="F6042" s="74"/>
      <c r="G6042" s="75"/>
      <c r="H6042" s="74"/>
      <c r="I6042" s="81"/>
      <c r="J6042" s="74"/>
      <c r="K6042" s="74"/>
      <c r="L6042" s="74"/>
      <c r="M6042" s="74"/>
      <c r="N6042" s="74"/>
    </row>
    <row r="6043" spans="2:14" x14ac:dyDescent="0.25">
      <c r="B6043" s="225"/>
      <c r="C6043" s="74"/>
      <c r="D6043" s="74"/>
      <c r="E6043" s="74"/>
      <c r="F6043" s="74"/>
      <c r="G6043" s="75"/>
      <c r="H6043" s="74"/>
      <c r="I6043" s="81"/>
      <c r="J6043" s="74"/>
      <c r="K6043" s="74"/>
      <c r="L6043" s="74"/>
      <c r="M6043" s="74"/>
      <c r="N6043" s="74"/>
    </row>
    <row r="6044" spans="2:14" x14ac:dyDescent="0.25">
      <c r="B6044" s="225"/>
      <c r="C6044" s="74"/>
      <c r="D6044" s="74"/>
      <c r="E6044" s="74"/>
      <c r="F6044" s="74"/>
      <c r="G6044" s="75"/>
      <c r="H6044" s="74"/>
      <c r="I6044" s="81"/>
      <c r="J6044" s="74"/>
      <c r="K6044" s="74"/>
      <c r="L6044" s="74"/>
      <c r="M6044" s="74"/>
      <c r="N6044" s="74"/>
    </row>
    <row r="6045" spans="2:14" x14ac:dyDescent="0.25">
      <c r="B6045" s="225"/>
      <c r="C6045" s="74"/>
      <c r="D6045" s="74"/>
      <c r="E6045" s="74"/>
      <c r="F6045" s="74"/>
      <c r="G6045" s="75"/>
      <c r="H6045" s="74"/>
      <c r="I6045" s="81"/>
      <c r="J6045" s="74"/>
      <c r="K6045" s="74"/>
      <c r="L6045" s="74"/>
      <c r="M6045" s="74"/>
      <c r="N6045" s="74"/>
    </row>
    <row r="6046" spans="2:14" x14ac:dyDescent="0.25">
      <c r="B6046" s="225"/>
      <c r="C6046" s="74"/>
      <c r="D6046" s="74"/>
      <c r="E6046" s="74"/>
      <c r="F6046" s="74"/>
      <c r="G6046" s="75"/>
      <c r="H6046" s="74"/>
      <c r="I6046" s="81"/>
      <c r="J6046" s="74"/>
      <c r="K6046" s="74"/>
      <c r="L6046" s="74"/>
      <c r="M6046" s="74"/>
      <c r="N6046" s="74"/>
    </row>
    <row r="6047" spans="2:14" x14ac:dyDescent="0.25">
      <c r="B6047" s="225"/>
      <c r="C6047" s="74"/>
      <c r="D6047" s="74"/>
      <c r="E6047" s="74"/>
      <c r="F6047" s="74"/>
      <c r="G6047" s="75"/>
      <c r="H6047" s="74"/>
      <c r="I6047" s="81"/>
      <c r="J6047" s="74"/>
      <c r="K6047" s="74"/>
      <c r="L6047" s="74"/>
      <c r="M6047" s="74"/>
      <c r="N6047" s="74"/>
    </row>
    <row r="6048" spans="2:14" x14ac:dyDescent="0.25">
      <c r="B6048" s="225"/>
      <c r="C6048" s="74"/>
      <c r="D6048" s="74"/>
      <c r="E6048" s="74"/>
      <c r="F6048" s="74"/>
      <c r="G6048" s="75"/>
      <c r="H6048" s="74"/>
      <c r="I6048" s="81"/>
      <c r="J6048" s="74"/>
      <c r="K6048" s="74"/>
      <c r="L6048" s="74"/>
      <c r="M6048" s="74"/>
      <c r="N6048" s="74"/>
    </row>
    <row r="6049" spans="2:14" x14ac:dyDescent="0.25">
      <c r="B6049" s="225"/>
      <c r="C6049" s="74"/>
      <c r="D6049" s="74"/>
      <c r="E6049" s="74"/>
      <c r="F6049" s="74"/>
      <c r="G6049" s="75"/>
      <c r="H6049" s="74"/>
      <c r="I6049" s="81"/>
      <c r="J6049" s="74"/>
      <c r="K6049" s="74"/>
      <c r="L6049" s="74"/>
      <c r="M6049" s="74"/>
      <c r="N6049" s="74"/>
    </row>
    <row r="6050" spans="2:14" x14ac:dyDescent="0.25">
      <c r="B6050" s="225"/>
      <c r="C6050" s="74"/>
      <c r="D6050" s="74"/>
      <c r="E6050" s="74"/>
      <c r="F6050" s="74"/>
      <c r="G6050" s="75"/>
      <c r="H6050" s="74"/>
      <c r="I6050" s="81"/>
      <c r="J6050" s="74"/>
      <c r="K6050" s="74"/>
      <c r="L6050" s="74"/>
      <c r="M6050" s="74"/>
      <c r="N6050" s="74"/>
    </row>
    <row r="6051" spans="2:14" x14ac:dyDescent="0.25">
      <c r="B6051" s="225"/>
      <c r="C6051" s="74"/>
      <c r="D6051" s="74"/>
      <c r="E6051" s="74"/>
      <c r="F6051" s="74"/>
      <c r="G6051" s="75"/>
      <c r="H6051" s="74"/>
      <c r="I6051" s="81"/>
      <c r="J6051" s="74"/>
      <c r="K6051" s="74"/>
      <c r="L6051" s="74"/>
      <c r="M6051" s="74"/>
      <c r="N6051" s="74"/>
    </row>
    <row r="6052" spans="2:14" x14ac:dyDescent="0.25">
      <c r="B6052" s="225"/>
      <c r="C6052" s="74"/>
      <c r="D6052" s="74"/>
      <c r="E6052" s="74"/>
      <c r="F6052" s="74"/>
      <c r="G6052" s="75"/>
      <c r="H6052" s="74"/>
      <c r="I6052" s="81"/>
      <c r="J6052" s="74"/>
      <c r="K6052" s="74"/>
      <c r="L6052" s="74"/>
      <c r="M6052" s="74"/>
      <c r="N6052" s="74"/>
    </row>
    <row r="6053" spans="2:14" x14ac:dyDescent="0.25">
      <c r="B6053" s="225"/>
      <c r="C6053" s="74"/>
      <c r="D6053" s="74"/>
      <c r="E6053" s="74"/>
      <c r="F6053" s="74"/>
      <c r="G6053" s="75"/>
      <c r="H6053" s="74"/>
      <c r="I6053" s="81"/>
      <c r="J6053" s="74"/>
      <c r="K6053" s="74"/>
      <c r="L6053" s="74"/>
      <c r="M6053" s="74"/>
      <c r="N6053" s="74"/>
    </row>
    <row r="6054" spans="2:14" x14ac:dyDescent="0.25">
      <c r="B6054" s="225"/>
      <c r="C6054" s="74"/>
      <c r="D6054" s="74"/>
      <c r="E6054" s="74"/>
      <c r="F6054" s="74"/>
      <c r="G6054" s="75"/>
      <c r="H6054" s="74"/>
      <c r="I6054" s="81"/>
      <c r="J6054" s="74"/>
      <c r="K6054" s="74"/>
      <c r="L6054" s="74"/>
      <c r="M6054" s="74"/>
      <c r="N6054" s="74"/>
    </row>
    <row r="6055" spans="2:14" x14ac:dyDescent="0.25">
      <c r="B6055" s="225"/>
      <c r="C6055" s="74"/>
      <c r="D6055" s="74"/>
      <c r="E6055" s="74"/>
      <c r="F6055" s="74"/>
      <c r="G6055" s="75"/>
      <c r="H6055" s="74"/>
      <c r="I6055" s="81"/>
      <c r="J6055" s="74"/>
      <c r="K6055" s="74"/>
      <c r="L6055" s="74"/>
      <c r="M6055" s="74"/>
      <c r="N6055" s="74"/>
    </row>
    <row r="6056" spans="2:14" x14ac:dyDescent="0.25">
      <c r="B6056" s="225"/>
      <c r="C6056" s="74"/>
      <c r="D6056" s="74"/>
      <c r="E6056" s="74"/>
      <c r="F6056" s="74"/>
      <c r="G6056" s="75"/>
      <c r="H6056" s="74"/>
      <c r="I6056" s="81"/>
      <c r="J6056" s="74"/>
      <c r="K6056" s="74"/>
      <c r="L6056" s="74"/>
      <c r="M6056" s="74"/>
      <c r="N6056" s="74"/>
    </row>
    <row r="6057" spans="2:14" x14ac:dyDescent="0.25">
      <c r="B6057" s="225"/>
      <c r="C6057" s="74"/>
      <c r="D6057" s="74"/>
      <c r="E6057" s="74"/>
      <c r="F6057" s="74"/>
      <c r="G6057" s="75"/>
      <c r="H6057" s="74"/>
      <c r="I6057" s="81"/>
      <c r="J6057" s="74"/>
      <c r="K6057" s="74"/>
      <c r="L6057" s="74"/>
      <c r="M6057" s="74"/>
      <c r="N6057" s="74"/>
    </row>
    <row r="6058" spans="2:14" x14ac:dyDescent="0.25">
      <c r="B6058" s="225"/>
      <c r="C6058" s="74"/>
      <c r="D6058" s="74"/>
      <c r="E6058" s="74"/>
      <c r="F6058" s="74"/>
      <c r="G6058" s="75"/>
      <c r="H6058" s="74"/>
      <c r="I6058" s="81"/>
      <c r="J6058" s="74"/>
      <c r="K6058" s="74"/>
      <c r="L6058" s="74"/>
      <c r="M6058" s="74"/>
      <c r="N6058" s="74"/>
    </row>
    <row r="6059" spans="2:14" x14ac:dyDescent="0.25">
      <c r="B6059" s="225"/>
      <c r="C6059" s="74"/>
      <c r="D6059" s="74"/>
      <c r="E6059" s="74"/>
      <c r="F6059" s="74"/>
      <c r="G6059" s="75"/>
      <c r="H6059" s="74"/>
      <c r="I6059" s="81"/>
      <c r="J6059" s="74"/>
      <c r="K6059" s="74"/>
      <c r="L6059" s="74"/>
      <c r="M6059" s="74"/>
      <c r="N6059" s="74"/>
    </row>
    <row r="6060" spans="2:14" x14ac:dyDescent="0.25">
      <c r="B6060" s="225"/>
      <c r="C6060" s="74"/>
      <c r="D6060" s="74"/>
      <c r="E6060" s="74"/>
      <c r="F6060" s="74"/>
      <c r="G6060" s="75"/>
      <c r="H6060" s="74"/>
      <c r="I6060" s="81"/>
      <c r="J6060" s="74"/>
      <c r="K6060" s="74"/>
      <c r="L6060" s="74"/>
      <c r="M6060" s="74"/>
      <c r="N6060" s="74"/>
    </row>
    <row r="6061" spans="2:14" x14ac:dyDescent="0.25">
      <c r="B6061" s="225"/>
      <c r="C6061" s="74"/>
      <c r="D6061" s="74"/>
      <c r="E6061" s="74"/>
      <c r="F6061" s="74"/>
      <c r="G6061" s="75"/>
      <c r="H6061" s="74"/>
      <c r="I6061" s="81"/>
      <c r="J6061" s="74"/>
      <c r="K6061" s="74"/>
      <c r="L6061" s="74"/>
      <c r="M6061" s="74"/>
      <c r="N6061" s="74"/>
    </row>
    <row r="6062" spans="2:14" x14ac:dyDescent="0.25">
      <c r="B6062" s="225"/>
      <c r="C6062" s="74"/>
      <c r="D6062" s="74"/>
      <c r="E6062" s="74"/>
      <c r="F6062" s="74"/>
      <c r="G6062" s="75"/>
      <c r="H6062" s="74"/>
      <c r="I6062" s="81"/>
      <c r="J6062" s="74"/>
      <c r="K6062" s="74"/>
      <c r="L6062" s="74"/>
      <c r="M6062" s="74"/>
      <c r="N6062" s="74"/>
    </row>
    <row r="6063" spans="2:14" x14ac:dyDescent="0.25">
      <c r="B6063" s="225"/>
      <c r="C6063" s="74"/>
      <c r="D6063" s="74"/>
      <c r="E6063" s="74"/>
      <c r="F6063" s="74"/>
      <c r="G6063" s="75"/>
      <c r="H6063" s="74"/>
      <c r="I6063" s="81"/>
      <c r="J6063" s="74"/>
      <c r="K6063" s="74"/>
      <c r="L6063" s="74"/>
      <c r="M6063" s="74"/>
      <c r="N6063" s="74"/>
    </row>
    <row r="6064" spans="2:14" x14ac:dyDescent="0.25">
      <c r="B6064" s="225"/>
      <c r="C6064" s="74"/>
      <c r="D6064" s="74"/>
      <c r="E6064" s="74"/>
      <c r="F6064" s="74"/>
      <c r="G6064" s="75"/>
      <c r="H6064" s="74"/>
      <c r="I6064" s="81"/>
      <c r="J6064" s="74"/>
      <c r="K6064" s="74"/>
      <c r="L6064" s="74"/>
      <c r="M6064" s="74"/>
      <c r="N6064" s="74"/>
    </row>
    <row r="6065" spans="2:14" x14ac:dyDescent="0.25">
      <c r="B6065" s="225"/>
      <c r="C6065" s="74"/>
      <c r="D6065" s="74"/>
      <c r="E6065" s="74"/>
      <c r="F6065" s="74"/>
      <c r="G6065" s="75"/>
      <c r="H6065" s="74"/>
      <c r="I6065" s="81"/>
      <c r="J6065" s="74"/>
      <c r="K6065" s="74"/>
      <c r="L6065" s="74"/>
      <c r="M6065" s="74"/>
      <c r="N6065" s="74"/>
    </row>
    <row r="6066" spans="2:14" x14ac:dyDescent="0.25">
      <c r="B6066" s="225"/>
      <c r="C6066" s="74"/>
      <c r="D6066" s="74"/>
      <c r="E6066" s="74"/>
      <c r="F6066" s="74"/>
      <c r="G6066" s="75"/>
      <c r="H6066" s="74"/>
      <c r="I6066" s="81"/>
      <c r="J6066" s="74"/>
      <c r="K6066" s="74"/>
      <c r="L6066" s="74"/>
      <c r="M6066" s="74"/>
      <c r="N6066" s="74"/>
    </row>
    <row r="6067" spans="2:14" x14ac:dyDescent="0.25">
      <c r="B6067" s="225"/>
      <c r="C6067" s="74"/>
      <c r="D6067" s="74"/>
      <c r="E6067" s="74"/>
      <c r="F6067" s="74"/>
      <c r="G6067" s="75"/>
      <c r="H6067" s="74"/>
      <c r="I6067" s="81"/>
      <c r="J6067" s="74"/>
      <c r="K6067" s="74"/>
      <c r="L6067" s="74"/>
      <c r="M6067" s="74"/>
      <c r="N6067" s="74"/>
    </row>
    <row r="6068" spans="2:14" x14ac:dyDescent="0.25">
      <c r="B6068" s="225"/>
      <c r="C6068" s="74"/>
      <c r="D6068" s="74"/>
      <c r="E6068" s="74"/>
      <c r="F6068" s="74"/>
      <c r="G6068" s="75"/>
      <c r="H6068" s="74"/>
      <c r="I6068" s="81"/>
      <c r="J6068" s="74"/>
      <c r="K6068" s="74"/>
      <c r="L6068" s="74"/>
      <c r="M6068" s="74"/>
      <c r="N6068" s="74"/>
    </row>
    <row r="6069" spans="2:14" x14ac:dyDescent="0.25">
      <c r="B6069" s="225"/>
      <c r="C6069" s="74"/>
      <c r="D6069" s="74"/>
      <c r="E6069" s="74"/>
      <c r="F6069" s="74"/>
      <c r="G6069" s="75"/>
      <c r="H6069" s="74"/>
      <c r="I6069" s="81"/>
      <c r="J6069" s="74"/>
      <c r="K6069" s="74"/>
      <c r="L6069" s="74"/>
      <c r="M6069" s="74"/>
      <c r="N6069" s="74"/>
    </row>
    <row r="6070" spans="2:14" x14ac:dyDescent="0.25">
      <c r="B6070" s="225"/>
      <c r="C6070" s="74"/>
      <c r="D6070" s="74"/>
      <c r="E6070" s="74"/>
      <c r="F6070" s="74"/>
      <c r="G6070" s="75"/>
      <c r="H6070" s="74"/>
      <c r="I6070" s="81"/>
      <c r="J6070" s="74"/>
      <c r="K6070" s="74"/>
      <c r="L6070" s="74"/>
      <c r="M6070" s="74"/>
      <c r="N6070" s="74"/>
    </row>
    <row r="6071" spans="2:14" x14ac:dyDescent="0.25">
      <c r="B6071" s="225"/>
      <c r="C6071" s="74"/>
      <c r="D6071" s="74"/>
      <c r="E6071" s="74"/>
      <c r="F6071" s="74"/>
      <c r="G6071" s="75"/>
      <c r="H6071" s="74"/>
      <c r="I6071" s="81"/>
      <c r="J6071" s="74"/>
      <c r="K6071" s="74"/>
      <c r="L6071" s="74"/>
      <c r="M6071" s="74"/>
      <c r="N6071" s="74"/>
    </row>
    <row r="6072" spans="2:14" x14ac:dyDescent="0.25">
      <c r="B6072" s="225"/>
      <c r="C6072" s="74"/>
      <c r="D6072" s="74"/>
      <c r="E6072" s="74"/>
      <c r="F6072" s="74"/>
      <c r="G6072" s="75"/>
      <c r="H6072" s="74"/>
      <c r="I6072" s="81"/>
      <c r="J6072" s="74"/>
      <c r="K6072" s="74"/>
      <c r="L6072" s="74"/>
      <c r="M6072" s="74"/>
      <c r="N6072" s="74"/>
    </row>
    <row r="6073" spans="2:14" x14ac:dyDescent="0.25">
      <c r="B6073" s="225"/>
      <c r="C6073" s="74"/>
      <c r="D6073" s="74"/>
      <c r="E6073" s="74"/>
      <c r="F6073" s="74"/>
      <c r="G6073" s="75"/>
      <c r="H6073" s="74"/>
      <c r="I6073" s="81"/>
      <c r="J6073" s="74"/>
      <c r="K6073" s="74"/>
      <c r="L6073" s="74"/>
      <c r="M6073" s="74"/>
      <c r="N6073" s="74"/>
    </row>
    <row r="6074" spans="2:14" x14ac:dyDescent="0.25">
      <c r="B6074" s="225"/>
      <c r="C6074" s="74"/>
      <c r="D6074" s="74"/>
      <c r="E6074" s="74"/>
      <c r="F6074" s="74"/>
      <c r="G6074" s="75"/>
      <c r="H6074" s="74"/>
      <c r="I6074" s="81"/>
      <c r="J6074" s="74"/>
      <c r="K6074" s="74"/>
      <c r="L6074" s="74"/>
      <c r="M6074" s="74"/>
      <c r="N6074" s="74"/>
    </row>
    <row r="6075" spans="2:14" x14ac:dyDescent="0.25">
      <c r="B6075" s="225"/>
      <c r="C6075" s="74"/>
      <c r="D6075" s="74"/>
      <c r="E6075" s="74"/>
      <c r="F6075" s="74"/>
      <c r="G6075" s="75"/>
      <c r="H6075" s="74"/>
      <c r="I6075" s="81"/>
      <c r="J6075" s="74"/>
      <c r="K6075" s="74"/>
      <c r="L6075" s="74"/>
      <c r="M6075" s="74"/>
      <c r="N6075" s="74"/>
    </row>
    <row r="6076" spans="2:14" x14ac:dyDescent="0.25">
      <c r="B6076" s="225"/>
      <c r="C6076" s="74"/>
      <c r="D6076" s="74"/>
      <c r="E6076" s="74"/>
      <c r="F6076" s="74"/>
      <c r="G6076" s="75"/>
      <c r="H6076" s="74"/>
      <c r="I6076" s="81"/>
      <c r="J6076" s="74"/>
      <c r="K6076" s="74"/>
      <c r="L6076" s="74"/>
      <c r="M6076" s="74"/>
      <c r="N6076" s="74"/>
    </row>
    <row r="6077" spans="2:14" x14ac:dyDescent="0.25">
      <c r="B6077" s="225"/>
      <c r="C6077" s="74"/>
      <c r="D6077" s="74"/>
      <c r="E6077" s="74"/>
      <c r="F6077" s="74"/>
      <c r="G6077" s="75"/>
      <c r="H6077" s="74"/>
      <c r="I6077" s="81"/>
      <c r="J6077" s="74"/>
      <c r="K6077" s="74"/>
      <c r="L6077" s="74"/>
      <c r="M6077" s="74"/>
      <c r="N6077" s="74"/>
    </row>
    <row r="6078" spans="2:14" x14ac:dyDescent="0.25">
      <c r="B6078" s="225"/>
      <c r="C6078" s="74"/>
      <c r="D6078" s="74"/>
      <c r="E6078" s="74"/>
      <c r="F6078" s="74"/>
      <c r="G6078" s="75"/>
      <c r="H6078" s="74"/>
      <c r="I6078" s="81"/>
      <c r="J6078" s="74"/>
      <c r="K6078" s="74"/>
      <c r="L6078" s="74"/>
      <c r="M6078" s="74"/>
      <c r="N6078" s="74"/>
    </row>
    <row r="6079" spans="2:14" x14ac:dyDescent="0.25">
      <c r="B6079" s="225"/>
      <c r="C6079" s="74"/>
      <c r="D6079" s="74"/>
      <c r="E6079" s="74"/>
      <c r="F6079" s="74"/>
      <c r="G6079" s="75"/>
      <c r="H6079" s="74"/>
      <c r="I6079" s="81"/>
      <c r="J6079" s="74"/>
      <c r="K6079" s="74"/>
      <c r="L6079" s="74"/>
      <c r="M6079" s="74"/>
      <c r="N6079" s="74"/>
    </row>
    <row r="6080" spans="2:14" x14ac:dyDescent="0.25">
      <c r="B6080" s="225"/>
      <c r="C6080" s="74"/>
      <c r="D6080" s="74"/>
      <c r="E6080" s="74"/>
      <c r="F6080" s="74"/>
      <c r="G6080" s="75"/>
      <c r="H6080" s="74"/>
      <c r="I6080" s="81"/>
      <c r="J6080" s="74"/>
      <c r="K6080" s="74"/>
      <c r="L6080" s="74"/>
      <c r="M6080" s="74"/>
      <c r="N6080" s="74"/>
    </row>
    <row r="6081" spans="2:14" x14ac:dyDescent="0.25">
      <c r="B6081" s="225"/>
      <c r="C6081" s="74"/>
      <c r="D6081" s="74"/>
      <c r="E6081" s="74"/>
      <c r="F6081" s="74"/>
      <c r="G6081" s="75"/>
      <c r="H6081" s="74"/>
      <c r="I6081" s="81"/>
      <c r="J6081" s="74"/>
      <c r="K6081" s="74"/>
      <c r="L6081" s="74"/>
      <c r="M6081" s="74"/>
      <c r="N6081" s="74"/>
    </row>
    <row r="6082" spans="2:14" x14ac:dyDescent="0.25">
      <c r="B6082" s="225"/>
      <c r="C6082" s="74"/>
      <c r="D6082" s="74"/>
      <c r="E6082" s="74"/>
      <c r="F6082" s="74"/>
      <c r="G6082" s="75"/>
      <c r="H6082" s="74"/>
      <c r="I6082" s="81"/>
      <c r="J6082" s="74"/>
      <c r="K6082" s="74"/>
      <c r="L6082" s="74"/>
      <c r="M6082" s="74"/>
      <c r="N6082" s="74"/>
    </row>
    <row r="6083" spans="2:14" x14ac:dyDescent="0.25">
      <c r="B6083" s="225"/>
      <c r="C6083" s="74"/>
      <c r="D6083" s="74"/>
      <c r="E6083" s="74"/>
      <c r="F6083" s="74"/>
      <c r="G6083" s="75"/>
      <c r="H6083" s="74"/>
      <c r="I6083" s="81"/>
      <c r="J6083" s="74"/>
      <c r="K6083" s="74"/>
      <c r="L6083" s="74"/>
      <c r="M6083" s="74"/>
      <c r="N6083" s="74"/>
    </row>
    <row r="6084" spans="2:14" x14ac:dyDescent="0.25">
      <c r="B6084" s="225"/>
      <c r="C6084" s="74"/>
      <c r="D6084" s="74"/>
      <c r="E6084" s="74"/>
      <c r="F6084" s="74"/>
      <c r="G6084" s="75"/>
      <c r="H6084" s="74"/>
      <c r="I6084" s="81"/>
      <c r="J6084" s="74"/>
      <c r="K6084" s="74"/>
      <c r="L6084" s="74"/>
      <c r="M6084" s="74"/>
      <c r="N6084" s="74"/>
    </row>
    <row r="6085" spans="2:14" x14ac:dyDescent="0.25">
      <c r="B6085" s="225"/>
      <c r="C6085" s="74"/>
      <c r="D6085" s="74"/>
      <c r="E6085" s="74"/>
      <c r="F6085" s="74"/>
      <c r="G6085" s="75"/>
      <c r="H6085" s="74"/>
      <c r="I6085" s="81"/>
      <c r="J6085" s="74"/>
      <c r="K6085" s="74"/>
      <c r="L6085" s="74"/>
      <c r="M6085" s="74"/>
      <c r="N6085" s="74"/>
    </row>
    <row r="6086" spans="2:14" x14ac:dyDescent="0.25">
      <c r="B6086" s="225"/>
      <c r="C6086" s="74"/>
      <c r="D6086" s="74"/>
      <c r="E6086" s="74"/>
      <c r="F6086" s="74"/>
      <c r="G6086" s="75"/>
      <c r="H6086" s="74"/>
      <c r="I6086" s="81"/>
      <c r="J6086" s="74"/>
      <c r="K6086" s="74"/>
      <c r="L6086" s="74"/>
      <c r="M6086" s="74"/>
      <c r="N6086" s="74"/>
    </row>
    <row r="6087" spans="2:14" x14ac:dyDescent="0.25">
      <c r="B6087" s="225"/>
      <c r="C6087" s="74"/>
      <c r="D6087" s="74"/>
      <c r="E6087" s="74"/>
      <c r="F6087" s="74"/>
      <c r="G6087" s="75"/>
      <c r="H6087" s="74"/>
      <c r="I6087" s="81"/>
      <c r="J6087" s="74"/>
      <c r="K6087" s="74"/>
      <c r="L6087" s="74"/>
      <c r="M6087" s="74"/>
      <c r="N6087" s="74"/>
    </row>
    <row r="6088" spans="2:14" x14ac:dyDescent="0.25">
      <c r="B6088" s="225"/>
      <c r="C6088" s="74"/>
      <c r="D6088" s="74"/>
      <c r="E6088" s="74"/>
      <c r="F6088" s="74"/>
      <c r="G6088" s="75"/>
      <c r="H6088" s="74"/>
      <c r="I6088" s="81"/>
      <c r="J6088" s="74"/>
      <c r="K6088" s="74"/>
      <c r="L6088" s="74"/>
      <c r="M6088" s="74"/>
      <c r="N6088" s="74"/>
    </row>
    <row r="6089" spans="2:14" x14ac:dyDescent="0.25">
      <c r="B6089" s="225"/>
      <c r="C6089" s="74"/>
      <c r="D6089" s="74"/>
      <c r="E6089" s="74"/>
      <c r="F6089" s="74"/>
      <c r="G6089" s="75"/>
      <c r="H6089" s="74"/>
      <c r="I6089" s="81"/>
      <c r="J6089" s="74"/>
      <c r="K6089" s="74"/>
      <c r="L6089" s="74"/>
      <c r="M6089" s="74"/>
      <c r="N6089" s="74"/>
    </row>
    <row r="6090" spans="2:14" x14ac:dyDescent="0.25">
      <c r="B6090" s="225"/>
      <c r="C6090" s="74"/>
      <c r="D6090" s="74"/>
      <c r="E6090" s="74"/>
      <c r="F6090" s="74"/>
      <c r="G6090" s="75"/>
      <c r="H6090" s="74"/>
      <c r="I6090" s="81"/>
      <c r="J6090" s="74"/>
      <c r="K6090" s="74"/>
      <c r="L6090" s="74"/>
      <c r="M6090" s="74"/>
      <c r="N6090" s="74"/>
    </row>
    <row r="6091" spans="2:14" x14ac:dyDescent="0.25">
      <c r="B6091" s="225"/>
      <c r="C6091" s="74"/>
      <c r="D6091" s="74"/>
      <c r="E6091" s="74"/>
      <c r="F6091" s="74"/>
      <c r="G6091" s="75"/>
      <c r="H6091" s="74"/>
      <c r="I6091" s="81"/>
      <c r="J6091" s="74"/>
      <c r="K6091" s="74"/>
      <c r="L6091" s="74"/>
      <c r="M6091" s="74"/>
      <c r="N6091" s="74"/>
    </row>
    <row r="6092" spans="2:14" x14ac:dyDescent="0.25">
      <c r="B6092" s="225"/>
      <c r="C6092" s="74"/>
      <c r="D6092" s="74"/>
      <c r="E6092" s="74"/>
      <c r="F6092" s="74"/>
      <c r="G6092" s="75"/>
      <c r="H6092" s="74"/>
      <c r="I6092" s="81"/>
      <c r="J6092" s="74"/>
      <c r="K6092" s="74"/>
      <c r="L6092" s="74"/>
      <c r="M6092" s="74"/>
      <c r="N6092" s="74"/>
    </row>
    <row r="6093" spans="2:14" x14ac:dyDescent="0.25">
      <c r="B6093" s="225"/>
      <c r="C6093" s="74"/>
      <c r="D6093" s="74"/>
      <c r="E6093" s="74"/>
      <c r="F6093" s="74"/>
      <c r="G6093" s="75"/>
      <c r="H6093" s="74"/>
      <c r="I6093" s="81"/>
      <c r="J6093" s="74"/>
      <c r="K6093" s="74"/>
      <c r="L6093" s="74"/>
      <c r="M6093" s="74"/>
      <c r="N6093" s="74"/>
    </row>
    <row r="6094" spans="2:14" x14ac:dyDescent="0.25">
      <c r="B6094" s="225"/>
      <c r="C6094" s="74"/>
      <c r="D6094" s="74"/>
      <c r="E6094" s="74"/>
      <c r="F6094" s="74"/>
      <c r="G6094" s="75"/>
      <c r="H6094" s="74"/>
      <c r="I6094" s="81"/>
      <c r="J6094" s="74"/>
      <c r="K6094" s="74"/>
      <c r="L6094" s="74"/>
      <c r="M6094" s="74"/>
      <c r="N6094" s="74"/>
    </row>
    <row r="6095" spans="2:14" x14ac:dyDescent="0.25">
      <c r="B6095" s="225"/>
      <c r="C6095" s="74"/>
      <c r="D6095" s="74"/>
      <c r="E6095" s="74"/>
      <c r="F6095" s="74"/>
      <c r="G6095" s="75"/>
      <c r="H6095" s="74"/>
      <c r="I6095" s="81"/>
      <c r="J6095" s="74"/>
      <c r="K6095" s="74"/>
      <c r="L6095" s="74"/>
      <c r="M6095" s="74"/>
      <c r="N6095" s="74"/>
    </row>
    <row r="6096" spans="2:14" x14ac:dyDescent="0.25">
      <c r="B6096" s="225"/>
      <c r="C6096" s="74"/>
      <c r="D6096" s="74"/>
      <c r="E6096" s="74"/>
      <c r="F6096" s="74"/>
      <c r="G6096" s="75"/>
      <c r="H6096" s="74"/>
      <c r="I6096" s="81"/>
      <c r="J6096" s="74"/>
      <c r="K6096" s="74"/>
      <c r="L6096" s="74"/>
      <c r="M6096" s="74"/>
      <c r="N6096" s="74"/>
    </row>
    <row r="6097" spans="2:14" x14ac:dyDescent="0.25">
      <c r="B6097" s="225"/>
      <c r="C6097" s="74"/>
      <c r="D6097" s="74"/>
      <c r="E6097" s="74"/>
      <c r="F6097" s="74"/>
      <c r="G6097" s="75"/>
      <c r="H6097" s="74"/>
      <c r="I6097" s="81"/>
      <c r="J6097" s="74"/>
      <c r="K6097" s="74"/>
      <c r="L6097" s="74"/>
      <c r="M6097" s="74"/>
      <c r="N6097" s="74"/>
    </row>
    <row r="6098" spans="2:14" x14ac:dyDescent="0.25">
      <c r="B6098" s="225"/>
      <c r="C6098" s="74"/>
      <c r="D6098" s="74"/>
      <c r="E6098" s="74"/>
      <c r="F6098" s="74"/>
      <c r="G6098" s="75"/>
      <c r="H6098" s="74"/>
      <c r="I6098" s="81"/>
      <c r="J6098" s="74"/>
      <c r="K6098" s="74"/>
      <c r="L6098" s="74"/>
      <c r="M6098" s="74"/>
      <c r="N6098" s="74"/>
    </row>
    <row r="6099" spans="2:14" x14ac:dyDescent="0.25">
      <c r="B6099" s="225"/>
      <c r="C6099" s="74"/>
      <c r="D6099" s="74"/>
      <c r="E6099" s="74"/>
      <c r="F6099" s="74"/>
      <c r="G6099" s="75"/>
      <c r="H6099" s="74"/>
      <c r="I6099" s="81"/>
      <c r="J6099" s="74"/>
      <c r="K6099" s="74"/>
      <c r="L6099" s="74"/>
      <c r="M6099" s="74"/>
      <c r="N6099" s="74"/>
    </row>
    <row r="6100" spans="2:14" x14ac:dyDescent="0.25">
      <c r="B6100" s="225"/>
      <c r="C6100" s="74"/>
      <c r="D6100" s="74"/>
      <c r="E6100" s="74"/>
      <c r="F6100" s="74"/>
      <c r="G6100" s="75"/>
      <c r="H6100" s="74"/>
      <c r="I6100" s="81"/>
      <c r="J6100" s="74"/>
      <c r="K6100" s="74"/>
      <c r="L6100" s="74"/>
      <c r="M6100" s="74"/>
      <c r="N6100" s="74"/>
    </row>
    <row r="6101" spans="2:14" x14ac:dyDescent="0.25">
      <c r="B6101" s="225"/>
      <c r="C6101" s="74"/>
      <c r="D6101" s="74"/>
      <c r="E6101" s="74"/>
      <c r="F6101" s="74"/>
      <c r="G6101" s="75"/>
      <c r="H6101" s="74"/>
      <c r="I6101" s="81"/>
      <c r="J6101" s="74"/>
      <c r="K6101" s="74"/>
      <c r="L6101" s="74"/>
      <c r="M6101" s="74"/>
      <c r="N6101" s="74"/>
    </row>
    <row r="6102" spans="2:14" x14ac:dyDescent="0.25">
      <c r="B6102" s="225"/>
      <c r="C6102" s="74"/>
      <c r="D6102" s="74"/>
      <c r="E6102" s="74"/>
      <c r="F6102" s="74"/>
      <c r="G6102" s="75"/>
      <c r="H6102" s="74"/>
      <c r="I6102" s="81"/>
      <c r="J6102" s="74"/>
      <c r="K6102" s="74"/>
      <c r="L6102" s="74"/>
      <c r="M6102" s="74"/>
      <c r="N6102" s="74"/>
    </row>
    <row r="6103" spans="2:14" x14ac:dyDescent="0.25">
      <c r="B6103" s="225"/>
      <c r="C6103" s="74"/>
      <c r="D6103" s="74"/>
      <c r="E6103" s="74"/>
      <c r="F6103" s="74"/>
      <c r="G6103" s="75"/>
      <c r="H6103" s="74"/>
      <c r="I6103" s="81"/>
      <c r="J6103" s="74"/>
      <c r="K6103" s="74"/>
      <c r="L6103" s="74"/>
      <c r="M6103" s="74"/>
      <c r="N6103" s="74"/>
    </row>
    <row r="6104" spans="2:14" x14ac:dyDescent="0.25">
      <c r="B6104" s="225"/>
      <c r="C6104" s="74"/>
      <c r="D6104" s="74"/>
      <c r="E6104" s="74"/>
      <c r="F6104" s="74"/>
      <c r="G6104" s="75"/>
      <c r="H6104" s="74"/>
      <c r="I6104" s="81"/>
      <c r="J6104" s="74"/>
      <c r="K6104" s="74"/>
      <c r="L6104" s="74"/>
      <c r="M6104" s="74"/>
      <c r="N6104" s="74"/>
    </row>
    <row r="6105" spans="2:14" x14ac:dyDescent="0.25">
      <c r="B6105" s="225"/>
      <c r="C6105" s="74"/>
      <c r="D6105" s="74"/>
      <c r="E6105" s="74"/>
      <c r="F6105" s="74"/>
      <c r="G6105" s="75"/>
      <c r="H6105" s="74"/>
      <c r="I6105" s="81"/>
      <c r="J6105" s="74"/>
      <c r="K6105" s="74"/>
      <c r="L6105" s="74"/>
      <c r="M6105" s="74"/>
      <c r="N6105" s="74"/>
    </row>
    <row r="6106" spans="2:14" x14ac:dyDescent="0.25">
      <c r="B6106" s="225"/>
      <c r="C6106" s="74"/>
      <c r="D6106" s="74"/>
      <c r="E6106" s="74"/>
      <c r="F6106" s="74"/>
      <c r="G6106" s="75"/>
      <c r="H6106" s="74"/>
      <c r="I6106" s="81"/>
      <c r="J6106" s="74"/>
      <c r="K6106" s="74"/>
      <c r="L6106" s="74"/>
      <c r="M6106" s="74"/>
      <c r="N6106" s="74"/>
    </row>
    <row r="6107" spans="2:14" x14ac:dyDescent="0.25">
      <c r="B6107" s="225"/>
      <c r="C6107" s="74"/>
      <c r="D6107" s="74"/>
      <c r="E6107" s="74"/>
      <c r="F6107" s="74"/>
      <c r="G6107" s="75"/>
      <c r="H6107" s="74"/>
      <c r="I6107" s="81"/>
      <c r="J6107" s="74"/>
      <c r="K6107" s="74"/>
      <c r="L6107" s="74"/>
      <c r="M6107" s="74"/>
      <c r="N6107" s="74"/>
    </row>
    <row r="6108" spans="2:14" x14ac:dyDescent="0.25">
      <c r="B6108" s="225"/>
      <c r="C6108" s="74"/>
      <c r="D6108" s="74"/>
      <c r="E6108" s="74"/>
      <c r="F6108" s="74"/>
      <c r="G6108" s="75"/>
      <c r="H6108" s="74"/>
      <c r="I6108" s="81"/>
      <c r="J6108" s="74"/>
      <c r="K6108" s="74"/>
      <c r="L6108" s="74"/>
      <c r="M6108" s="74"/>
      <c r="N6108" s="74"/>
    </row>
    <row r="6109" spans="2:14" x14ac:dyDescent="0.25">
      <c r="B6109" s="225"/>
      <c r="C6109" s="74"/>
      <c r="D6109" s="74"/>
      <c r="E6109" s="74"/>
      <c r="F6109" s="74"/>
      <c r="G6109" s="75"/>
      <c r="H6109" s="74"/>
      <c r="I6109" s="81"/>
      <c r="J6109" s="74"/>
      <c r="K6109" s="74"/>
      <c r="L6109" s="74"/>
      <c r="M6109" s="74"/>
      <c r="N6109" s="74"/>
    </row>
    <row r="6110" spans="2:14" x14ac:dyDescent="0.25">
      <c r="B6110" s="225"/>
      <c r="C6110" s="74"/>
      <c r="D6110" s="74"/>
      <c r="E6110" s="74"/>
      <c r="F6110" s="74"/>
      <c r="G6110" s="75"/>
      <c r="H6110" s="74"/>
      <c r="I6110" s="81"/>
      <c r="J6110" s="74"/>
      <c r="K6110" s="74"/>
      <c r="L6110" s="74"/>
      <c r="M6110" s="74"/>
      <c r="N6110" s="74"/>
    </row>
    <row r="6111" spans="2:14" x14ac:dyDescent="0.25">
      <c r="B6111" s="225"/>
      <c r="C6111" s="74"/>
      <c r="D6111" s="74"/>
      <c r="E6111" s="74"/>
      <c r="F6111" s="74"/>
      <c r="G6111" s="75"/>
      <c r="H6111" s="74"/>
      <c r="I6111" s="81"/>
      <c r="J6111" s="74"/>
      <c r="K6111" s="74"/>
      <c r="L6111" s="74"/>
      <c r="M6111" s="74"/>
      <c r="N6111" s="74"/>
    </row>
    <row r="6112" spans="2:14" x14ac:dyDescent="0.25">
      <c r="B6112" s="225"/>
      <c r="C6112" s="74"/>
      <c r="D6112" s="74"/>
      <c r="E6112" s="74"/>
      <c r="F6112" s="74"/>
      <c r="G6112" s="75"/>
      <c r="H6112" s="74"/>
      <c r="I6112" s="81"/>
      <c r="J6112" s="74"/>
      <c r="K6112" s="74"/>
      <c r="L6112" s="74"/>
      <c r="M6112" s="74"/>
      <c r="N6112" s="74"/>
    </row>
    <row r="6113" spans="2:14" x14ac:dyDescent="0.25">
      <c r="B6113" s="225"/>
      <c r="C6113" s="74"/>
      <c r="D6113" s="74"/>
      <c r="E6113" s="74"/>
      <c r="F6113" s="74"/>
      <c r="G6113" s="75"/>
      <c r="H6113" s="74"/>
      <c r="I6113" s="81"/>
      <c r="J6113" s="74"/>
      <c r="K6113" s="74"/>
      <c r="L6113" s="74"/>
      <c r="M6113" s="74"/>
      <c r="N6113" s="74"/>
    </row>
    <row r="6114" spans="2:14" x14ac:dyDescent="0.25">
      <c r="B6114" s="225"/>
      <c r="C6114" s="74"/>
      <c r="D6114" s="74"/>
      <c r="E6114" s="74"/>
      <c r="F6114" s="74"/>
      <c r="G6114" s="75"/>
      <c r="H6114" s="74"/>
      <c r="I6114" s="81"/>
      <c r="J6114" s="74"/>
      <c r="K6114" s="74"/>
      <c r="L6114" s="74"/>
      <c r="M6114" s="74"/>
      <c r="N6114" s="74"/>
    </row>
    <row r="6115" spans="2:14" x14ac:dyDescent="0.25">
      <c r="B6115" s="225"/>
      <c r="C6115" s="74"/>
      <c r="D6115" s="74"/>
      <c r="E6115" s="74"/>
      <c r="F6115" s="74"/>
      <c r="G6115" s="75"/>
      <c r="H6115" s="74"/>
      <c r="I6115" s="81"/>
      <c r="J6115" s="74"/>
      <c r="K6115" s="74"/>
      <c r="L6115" s="74"/>
      <c r="M6115" s="74"/>
      <c r="N6115" s="74"/>
    </row>
    <row r="6116" spans="2:14" x14ac:dyDescent="0.25">
      <c r="B6116" s="225"/>
      <c r="C6116" s="74"/>
      <c r="D6116" s="74"/>
      <c r="E6116" s="74"/>
      <c r="F6116" s="74"/>
      <c r="G6116" s="75"/>
      <c r="H6116" s="74"/>
      <c r="I6116" s="81"/>
      <c r="J6116" s="74"/>
      <c r="K6116" s="74"/>
      <c r="L6116" s="74"/>
      <c r="M6116" s="74"/>
      <c r="N6116" s="74"/>
    </row>
    <row r="6117" spans="2:14" x14ac:dyDescent="0.25">
      <c r="B6117" s="225"/>
      <c r="C6117" s="74"/>
      <c r="D6117" s="74"/>
      <c r="E6117" s="74"/>
      <c r="F6117" s="74"/>
      <c r="G6117" s="75"/>
      <c r="H6117" s="74"/>
      <c r="I6117" s="81"/>
      <c r="J6117" s="74"/>
      <c r="K6117" s="74"/>
      <c r="L6117" s="74"/>
      <c r="M6117" s="74"/>
      <c r="N6117" s="74"/>
    </row>
    <row r="6118" spans="2:14" x14ac:dyDescent="0.25">
      <c r="B6118" s="225"/>
      <c r="C6118" s="74"/>
      <c r="D6118" s="74"/>
      <c r="E6118" s="74"/>
      <c r="F6118" s="74"/>
      <c r="G6118" s="75"/>
      <c r="H6118" s="74"/>
      <c r="I6118" s="81"/>
      <c r="J6118" s="74"/>
      <c r="K6118" s="74"/>
      <c r="L6118" s="74"/>
      <c r="M6118" s="74"/>
      <c r="N6118" s="74"/>
    </row>
    <row r="6119" spans="2:14" x14ac:dyDescent="0.25">
      <c r="B6119" s="225"/>
      <c r="C6119" s="74"/>
      <c r="D6119" s="74"/>
      <c r="E6119" s="74"/>
      <c r="F6119" s="74"/>
      <c r="G6119" s="75"/>
      <c r="H6119" s="74"/>
      <c r="I6119" s="81"/>
      <c r="J6119" s="74"/>
      <c r="K6119" s="74"/>
      <c r="L6119" s="74"/>
      <c r="M6119" s="74"/>
      <c r="N6119" s="74"/>
    </row>
    <row r="6120" spans="2:14" x14ac:dyDescent="0.25">
      <c r="B6120" s="225"/>
      <c r="C6120" s="74"/>
      <c r="D6120" s="74"/>
      <c r="E6120" s="74"/>
      <c r="F6120" s="74"/>
      <c r="G6120" s="75"/>
      <c r="H6120" s="74"/>
      <c r="I6120" s="81"/>
      <c r="J6120" s="74"/>
      <c r="K6120" s="74"/>
      <c r="L6120" s="74"/>
      <c r="M6120" s="74"/>
      <c r="N6120" s="74"/>
    </row>
    <row r="6121" spans="2:14" x14ac:dyDescent="0.25">
      <c r="B6121" s="225"/>
      <c r="C6121" s="74"/>
      <c r="D6121" s="74"/>
      <c r="E6121" s="74"/>
      <c r="F6121" s="74"/>
      <c r="G6121" s="75"/>
      <c r="H6121" s="74"/>
      <c r="I6121" s="81"/>
      <c r="J6121" s="74"/>
      <c r="K6121" s="74"/>
      <c r="L6121" s="74"/>
      <c r="M6121" s="74"/>
      <c r="N6121" s="74"/>
    </row>
    <row r="6122" spans="2:14" x14ac:dyDescent="0.25">
      <c r="B6122" s="225"/>
      <c r="C6122" s="74"/>
      <c r="D6122" s="74"/>
      <c r="E6122" s="74"/>
      <c r="F6122" s="74"/>
      <c r="G6122" s="75"/>
      <c r="H6122" s="74"/>
      <c r="I6122" s="81"/>
      <c r="J6122" s="74"/>
      <c r="K6122" s="74"/>
      <c r="L6122" s="74"/>
      <c r="M6122" s="74"/>
      <c r="N6122" s="74"/>
    </row>
    <row r="6123" spans="2:14" x14ac:dyDescent="0.25">
      <c r="B6123" s="225"/>
      <c r="C6123" s="74"/>
      <c r="D6123" s="74"/>
      <c r="E6123" s="74"/>
      <c r="F6123" s="74"/>
      <c r="G6123" s="75"/>
      <c r="H6123" s="74"/>
      <c r="I6123" s="81"/>
      <c r="J6123" s="74"/>
      <c r="K6123" s="74"/>
      <c r="L6123" s="74"/>
      <c r="M6123" s="74"/>
      <c r="N6123" s="74"/>
    </row>
    <row r="6124" spans="2:14" x14ac:dyDescent="0.25">
      <c r="B6124" s="225"/>
      <c r="C6124" s="74"/>
      <c r="D6124" s="74"/>
      <c r="E6124" s="74"/>
      <c r="F6124" s="74"/>
      <c r="G6124" s="75"/>
      <c r="H6124" s="74"/>
      <c r="I6124" s="81"/>
      <c r="J6124" s="74"/>
      <c r="K6124" s="74"/>
      <c r="L6124" s="74"/>
      <c r="M6124" s="74"/>
      <c r="N6124" s="74"/>
    </row>
    <row r="6125" spans="2:14" x14ac:dyDescent="0.25">
      <c r="B6125" s="225"/>
      <c r="C6125" s="74"/>
      <c r="D6125" s="74"/>
      <c r="E6125" s="74"/>
      <c r="F6125" s="74"/>
      <c r="G6125" s="75"/>
      <c r="H6125" s="74"/>
      <c r="I6125" s="81"/>
      <c r="J6125" s="74"/>
      <c r="K6125" s="74"/>
      <c r="L6125" s="74"/>
      <c r="M6125" s="74"/>
      <c r="N6125" s="74"/>
    </row>
    <row r="6126" spans="2:14" x14ac:dyDescent="0.25">
      <c r="B6126" s="225"/>
      <c r="C6126" s="74"/>
      <c r="D6126" s="74"/>
      <c r="E6126" s="74"/>
      <c r="F6126" s="74"/>
      <c r="G6126" s="75"/>
      <c r="H6126" s="74"/>
      <c r="I6126" s="81"/>
      <c r="J6126" s="74"/>
      <c r="K6126" s="74"/>
      <c r="L6126" s="74"/>
      <c r="M6126" s="74"/>
      <c r="N6126" s="74"/>
    </row>
    <row r="6127" spans="2:14" x14ac:dyDescent="0.25">
      <c r="B6127" s="225"/>
      <c r="C6127" s="74"/>
      <c r="D6127" s="74"/>
      <c r="E6127" s="74"/>
      <c r="F6127" s="74"/>
      <c r="G6127" s="75"/>
      <c r="H6127" s="74"/>
      <c r="I6127" s="81"/>
      <c r="J6127" s="74"/>
      <c r="K6127" s="74"/>
      <c r="L6127" s="74"/>
      <c r="M6127" s="74"/>
      <c r="N6127" s="74"/>
    </row>
    <row r="6128" spans="2:14" x14ac:dyDescent="0.25">
      <c r="B6128" s="225"/>
      <c r="C6128" s="74"/>
      <c r="D6128" s="74"/>
      <c r="E6128" s="74"/>
      <c r="F6128" s="74"/>
      <c r="G6128" s="75"/>
      <c r="H6128" s="74"/>
      <c r="I6128" s="81"/>
      <c r="J6128" s="74"/>
      <c r="K6128" s="74"/>
      <c r="L6128" s="74"/>
      <c r="M6128" s="74"/>
      <c r="N6128" s="74"/>
    </row>
    <row r="6129" spans="2:14" x14ac:dyDescent="0.25">
      <c r="B6129" s="225"/>
      <c r="C6129" s="74"/>
      <c r="D6129" s="74"/>
      <c r="E6129" s="74"/>
      <c r="F6129" s="74"/>
      <c r="G6129" s="75"/>
      <c r="H6129" s="74"/>
      <c r="I6129" s="81"/>
      <c r="J6129" s="74"/>
      <c r="K6129" s="74"/>
      <c r="L6129" s="74"/>
      <c r="M6129" s="74"/>
      <c r="N6129" s="74"/>
    </row>
    <row r="6130" spans="2:14" x14ac:dyDescent="0.25">
      <c r="B6130" s="225"/>
      <c r="C6130" s="74"/>
      <c r="D6130" s="74"/>
      <c r="E6130" s="74"/>
      <c r="F6130" s="74"/>
      <c r="G6130" s="75"/>
      <c r="H6130" s="74"/>
      <c r="I6130" s="81"/>
      <c r="J6130" s="74"/>
      <c r="K6130" s="74"/>
      <c r="L6130" s="74"/>
      <c r="M6130" s="74"/>
      <c r="N6130" s="74"/>
    </row>
    <row r="6131" spans="2:14" x14ac:dyDescent="0.25">
      <c r="B6131" s="225"/>
      <c r="C6131" s="74"/>
      <c r="D6131" s="74"/>
      <c r="E6131" s="74"/>
      <c r="F6131" s="74"/>
      <c r="G6131" s="75"/>
      <c r="H6131" s="74"/>
      <c r="I6131" s="81"/>
      <c r="J6131" s="74"/>
      <c r="K6131" s="74"/>
      <c r="L6131" s="74"/>
      <c r="M6131" s="74"/>
      <c r="N6131" s="74"/>
    </row>
    <row r="6132" spans="2:14" x14ac:dyDescent="0.25">
      <c r="B6132" s="225"/>
      <c r="C6132" s="74"/>
      <c r="D6132" s="74"/>
      <c r="E6132" s="74"/>
      <c r="F6132" s="74"/>
      <c r="G6132" s="75"/>
      <c r="H6132" s="74"/>
      <c r="I6132" s="81"/>
      <c r="J6132" s="74"/>
      <c r="K6132" s="74"/>
      <c r="L6132" s="74"/>
      <c r="M6132" s="74"/>
      <c r="N6132" s="74"/>
    </row>
    <row r="6133" spans="2:14" x14ac:dyDescent="0.25">
      <c r="B6133" s="225"/>
      <c r="C6133" s="74"/>
      <c r="D6133" s="74"/>
      <c r="E6133" s="74"/>
      <c r="F6133" s="74"/>
      <c r="G6133" s="75"/>
      <c r="H6133" s="74"/>
      <c r="I6133" s="81"/>
      <c r="J6133" s="74"/>
      <c r="K6133" s="74"/>
      <c r="L6133" s="74"/>
      <c r="M6133" s="74"/>
      <c r="N6133" s="74"/>
    </row>
    <row r="6134" spans="2:14" x14ac:dyDescent="0.25">
      <c r="B6134" s="225"/>
      <c r="C6134" s="74"/>
      <c r="D6134" s="74"/>
      <c r="E6134" s="74"/>
      <c r="F6134" s="74"/>
      <c r="G6134" s="75"/>
      <c r="H6134" s="74"/>
      <c r="I6134" s="81"/>
      <c r="J6134" s="74"/>
      <c r="K6134" s="74"/>
      <c r="L6134" s="74"/>
      <c r="M6134" s="74"/>
      <c r="N6134" s="74"/>
    </row>
    <row r="6135" spans="2:14" x14ac:dyDescent="0.25">
      <c r="B6135" s="225"/>
      <c r="C6135" s="74"/>
      <c r="D6135" s="74"/>
      <c r="E6135" s="74"/>
      <c r="F6135" s="74"/>
      <c r="G6135" s="75"/>
      <c r="H6135" s="74"/>
      <c r="I6135" s="81"/>
      <c r="J6135" s="74"/>
      <c r="K6135" s="74"/>
      <c r="L6135" s="74"/>
      <c r="M6135" s="74"/>
      <c r="N6135" s="74"/>
    </row>
    <row r="6136" spans="2:14" x14ac:dyDescent="0.25">
      <c r="B6136" s="225"/>
      <c r="C6136" s="74"/>
      <c r="D6136" s="74"/>
      <c r="E6136" s="74"/>
      <c r="F6136" s="74"/>
      <c r="G6136" s="75"/>
      <c r="H6136" s="74"/>
      <c r="I6136" s="81"/>
      <c r="J6136" s="74"/>
      <c r="K6136" s="74"/>
      <c r="L6136" s="74"/>
      <c r="M6136" s="74"/>
      <c r="N6136" s="74"/>
    </row>
    <row r="6137" spans="2:14" x14ac:dyDescent="0.25">
      <c r="B6137" s="225"/>
      <c r="C6137" s="74"/>
      <c r="D6137" s="74"/>
      <c r="E6137" s="74"/>
      <c r="F6137" s="74"/>
      <c r="G6137" s="75"/>
      <c r="H6137" s="74"/>
      <c r="I6137" s="81"/>
      <c r="J6137" s="74"/>
      <c r="K6137" s="74"/>
      <c r="L6137" s="74"/>
      <c r="M6137" s="74"/>
      <c r="N6137" s="74"/>
    </row>
    <row r="6138" spans="2:14" x14ac:dyDescent="0.25">
      <c r="B6138" s="225"/>
      <c r="C6138" s="74"/>
      <c r="D6138" s="74"/>
      <c r="E6138" s="74"/>
      <c r="F6138" s="74"/>
      <c r="G6138" s="75"/>
      <c r="H6138" s="74"/>
      <c r="I6138" s="81"/>
      <c r="J6138" s="74"/>
      <c r="K6138" s="74"/>
      <c r="L6138" s="74"/>
      <c r="M6138" s="74"/>
      <c r="N6138" s="74"/>
    </row>
    <row r="6139" spans="2:14" x14ac:dyDescent="0.25">
      <c r="B6139" s="225"/>
      <c r="C6139" s="74"/>
      <c r="D6139" s="74"/>
      <c r="E6139" s="74"/>
      <c r="F6139" s="74"/>
      <c r="G6139" s="75"/>
      <c r="H6139" s="74"/>
      <c r="I6139" s="81"/>
      <c r="J6139" s="74"/>
      <c r="K6139" s="74"/>
      <c r="L6139" s="74"/>
      <c r="M6139" s="74"/>
      <c r="N6139" s="74"/>
    </row>
    <row r="6140" spans="2:14" x14ac:dyDescent="0.25">
      <c r="B6140" s="225"/>
      <c r="C6140" s="74"/>
      <c r="D6140" s="74"/>
      <c r="E6140" s="74"/>
      <c r="F6140" s="74"/>
      <c r="G6140" s="75"/>
      <c r="H6140" s="74"/>
      <c r="I6140" s="81"/>
      <c r="J6140" s="74"/>
      <c r="K6140" s="74"/>
      <c r="L6140" s="74"/>
      <c r="M6140" s="74"/>
      <c r="N6140" s="74"/>
    </row>
    <row r="6141" spans="2:14" x14ac:dyDescent="0.25">
      <c r="B6141" s="225"/>
      <c r="C6141" s="74"/>
      <c r="D6141" s="74"/>
      <c r="E6141" s="74"/>
      <c r="F6141" s="74"/>
      <c r="G6141" s="75"/>
      <c r="H6141" s="74"/>
      <c r="I6141" s="81"/>
      <c r="J6141" s="74"/>
      <c r="K6141" s="74"/>
      <c r="L6141" s="74"/>
      <c r="M6141" s="74"/>
      <c r="N6141" s="74"/>
    </row>
    <row r="6142" spans="2:14" x14ac:dyDescent="0.25">
      <c r="B6142" s="225"/>
      <c r="C6142" s="74"/>
      <c r="D6142" s="74"/>
      <c r="E6142" s="74"/>
      <c r="F6142" s="74"/>
      <c r="G6142" s="75"/>
      <c r="H6142" s="74"/>
      <c r="I6142" s="81"/>
      <c r="J6142" s="74"/>
      <c r="K6142" s="74"/>
      <c r="L6142" s="74"/>
      <c r="M6142" s="74"/>
      <c r="N6142" s="74"/>
    </row>
    <row r="6143" spans="2:14" x14ac:dyDescent="0.25">
      <c r="B6143" s="225"/>
      <c r="C6143" s="74"/>
      <c r="D6143" s="74"/>
      <c r="E6143" s="74"/>
      <c r="F6143" s="74"/>
      <c r="G6143" s="75"/>
      <c r="H6143" s="74"/>
      <c r="I6143" s="81"/>
      <c r="J6143" s="74"/>
      <c r="K6143" s="74"/>
      <c r="L6143" s="74"/>
      <c r="M6143" s="74"/>
      <c r="N6143" s="74"/>
    </row>
    <row r="6144" spans="2:14" x14ac:dyDescent="0.25">
      <c r="B6144" s="225"/>
      <c r="C6144" s="74"/>
      <c r="D6144" s="74"/>
      <c r="E6144" s="74"/>
      <c r="F6144" s="74"/>
      <c r="G6144" s="75"/>
      <c r="H6144" s="74"/>
      <c r="I6144" s="81"/>
      <c r="J6144" s="74"/>
      <c r="K6144" s="74"/>
      <c r="L6144" s="74"/>
      <c r="M6144" s="74"/>
      <c r="N6144" s="74"/>
    </row>
    <row r="6145" spans="2:14" x14ac:dyDescent="0.25">
      <c r="B6145" s="225"/>
      <c r="C6145" s="74"/>
      <c r="D6145" s="74"/>
      <c r="E6145" s="74"/>
      <c r="F6145" s="74"/>
      <c r="G6145" s="75"/>
      <c r="H6145" s="74"/>
      <c r="I6145" s="81"/>
      <c r="J6145" s="74"/>
      <c r="K6145" s="74"/>
      <c r="L6145" s="74"/>
      <c r="M6145" s="74"/>
      <c r="N6145" s="74"/>
    </row>
    <row r="6146" spans="2:14" x14ac:dyDescent="0.25">
      <c r="B6146" s="225"/>
      <c r="C6146" s="74"/>
      <c r="D6146" s="74"/>
      <c r="E6146" s="74"/>
      <c r="F6146" s="74"/>
      <c r="G6146" s="75"/>
      <c r="H6146" s="74"/>
      <c r="I6146" s="81"/>
      <c r="J6146" s="74"/>
      <c r="K6146" s="74"/>
      <c r="L6146" s="74"/>
      <c r="M6146" s="74"/>
      <c r="N6146" s="74"/>
    </row>
    <row r="6147" spans="2:14" x14ac:dyDescent="0.25">
      <c r="B6147" s="225"/>
      <c r="C6147" s="74"/>
      <c r="D6147" s="74"/>
      <c r="E6147" s="74"/>
      <c r="F6147" s="74"/>
      <c r="G6147" s="75"/>
      <c r="H6147" s="74"/>
      <c r="I6147" s="81"/>
      <c r="J6147" s="74"/>
      <c r="K6147" s="74"/>
      <c r="L6147" s="74"/>
      <c r="M6147" s="74"/>
      <c r="N6147" s="74"/>
    </row>
    <row r="6148" spans="2:14" x14ac:dyDescent="0.25">
      <c r="B6148" s="225"/>
      <c r="C6148" s="74"/>
      <c r="D6148" s="74"/>
      <c r="E6148" s="74"/>
      <c r="F6148" s="74"/>
      <c r="G6148" s="75"/>
      <c r="H6148" s="74"/>
      <c r="I6148" s="81"/>
      <c r="J6148" s="74"/>
      <c r="K6148" s="74"/>
      <c r="L6148" s="74"/>
      <c r="M6148" s="74"/>
      <c r="N6148" s="74"/>
    </row>
    <row r="6149" spans="2:14" x14ac:dyDescent="0.25">
      <c r="B6149" s="225"/>
      <c r="C6149" s="74"/>
      <c r="D6149" s="74"/>
      <c r="E6149" s="74"/>
      <c r="F6149" s="74"/>
      <c r="G6149" s="75"/>
      <c r="H6149" s="74"/>
      <c r="I6149" s="81"/>
      <c r="J6149" s="74"/>
      <c r="K6149" s="74"/>
      <c r="L6149" s="74"/>
      <c r="M6149" s="74"/>
      <c r="N6149" s="74"/>
    </row>
    <row r="6150" spans="2:14" x14ac:dyDescent="0.25">
      <c r="B6150" s="225"/>
      <c r="C6150" s="74"/>
      <c r="D6150" s="74"/>
      <c r="E6150" s="74"/>
      <c r="F6150" s="74"/>
      <c r="G6150" s="75"/>
      <c r="H6150" s="74"/>
      <c r="I6150" s="81"/>
      <c r="J6150" s="74"/>
      <c r="K6150" s="74"/>
      <c r="L6150" s="74"/>
      <c r="M6150" s="74"/>
      <c r="N6150" s="74"/>
    </row>
    <row r="6151" spans="2:14" x14ac:dyDescent="0.25">
      <c r="B6151" s="225"/>
      <c r="C6151" s="74"/>
      <c r="D6151" s="74"/>
      <c r="E6151" s="74"/>
      <c r="F6151" s="74"/>
      <c r="G6151" s="75"/>
      <c r="H6151" s="74"/>
      <c r="I6151" s="81"/>
      <c r="J6151" s="74"/>
      <c r="K6151" s="74"/>
      <c r="L6151" s="74"/>
      <c r="M6151" s="74"/>
      <c r="N6151" s="74"/>
    </row>
    <row r="6152" spans="2:14" x14ac:dyDescent="0.25">
      <c r="B6152" s="225"/>
      <c r="C6152" s="74"/>
      <c r="D6152" s="74"/>
      <c r="E6152" s="74"/>
      <c r="F6152" s="74"/>
      <c r="G6152" s="75"/>
      <c r="H6152" s="74"/>
      <c r="I6152" s="81"/>
      <c r="J6152" s="74"/>
      <c r="K6152" s="74"/>
      <c r="L6152" s="74"/>
      <c r="M6152" s="74"/>
      <c r="N6152" s="74"/>
    </row>
    <row r="6153" spans="2:14" x14ac:dyDescent="0.25">
      <c r="B6153" s="225"/>
      <c r="C6153" s="74"/>
      <c r="D6153" s="74"/>
      <c r="E6153" s="74"/>
      <c r="F6153" s="74"/>
      <c r="G6153" s="75"/>
      <c r="H6153" s="74"/>
      <c r="I6153" s="81"/>
      <c r="J6153" s="74"/>
      <c r="K6153" s="74"/>
      <c r="L6153" s="74"/>
      <c r="M6153" s="74"/>
      <c r="N6153" s="74"/>
    </row>
    <row r="6154" spans="2:14" x14ac:dyDescent="0.25">
      <c r="B6154" s="225"/>
      <c r="C6154" s="74"/>
      <c r="D6154" s="74"/>
      <c r="E6154" s="74"/>
      <c r="F6154" s="74"/>
      <c r="G6154" s="75"/>
      <c r="H6154" s="74"/>
      <c r="I6154" s="81"/>
      <c r="J6154" s="74"/>
      <c r="K6154" s="74"/>
      <c r="L6154" s="74"/>
      <c r="M6154" s="74"/>
      <c r="N6154" s="74"/>
    </row>
    <row r="6155" spans="2:14" x14ac:dyDescent="0.25">
      <c r="B6155" s="225"/>
      <c r="C6155" s="74"/>
      <c r="D6155" s="74"/>
      <c r="E6155" s="74"/>
      <c r="F6155" s="74"/>
      <c r="G6155" s="75"/>
      <c r="H6155" s="74"/>
      <c r="I6155" s="81"/>
      <c r="J6155" s="74"/>
      <c r="K6155" s="74"/>
      <c r="L6155" s="74"/>
      <c r="M6155" s="74"/>
      <c r="N6155" s="74"/>
    </row>
    <row r="6156" spans="2:14" x14ac:dyDescent="0.25">
      <c r="B6156" s="225"/>
      <c r="C6156" s="74"/>
      <c r="D6156" s="74"/>
      <c r="E6156" s="74"/>
      <c r="F6156" s="74"/>
      <c r="G6156" s="75"/>
      <c r="H6156" s="74"/>
      <c r="I6156" s="81"/>
      <c r="J6156" s="74"/>
      <c r="K6156" s="74"/>
      <c r="L6156" s="74"/>
      <c r="M6156" s="74"/>
      <c r="N6156" s="74"/>
    </row>
    <row r="6157" spans="2:14" x14ac:dyDescent="0.25">
      <c r="B6157" s="225"/>
      <c r="C6157" s="74"/>
      <c r="D6157" s="74"/>
      <c r="E6157" s="74"/>
      <c r="F6157" s="74"/>
      <c r="G6157" s="75"/>
      <c r="H6157" s="74"/>
      <c r="I6157" s="81"/>
      <c r="J6157" s="74"/>
      <c r="K6157" s="74"/>
      <c r="L6157" s="74"/>
      <c r="M6157" s="74"/>
      <c r="N6157" s="74"/>
    </row>
    <row r="6158" spans="2:14" x14ac:dyDescent="0.25">
      <c r="B6158" s="225"/>
      <c r="C6158" s="74"/>
      <c r="D6158" s="74"/>
      <c r="E6158" s="74"/>
      <c r="F6158" s="74"/>
      <c r="G6158" s="75"/>
      <c r="H6158" s="74"/>
      <c r="I6158" s="81"/>
      <c r="J6158" s="74"/>
      <c r="K6158" s="74"/>
      <c r="L6158" s="74"/>
      <c r="M6158" s="74"/>
      <c r="N6158" s="74"/>
    </row>
    <row r="6159" spans="2:14" x14ac:dyDescent="0.25">
      <c r="B6159" s="225"/>
      <c r="C6159" s="74"/>
      <c r="D6159" s="74"/>
      <c r="E6159" s="74"/>
      <c r="F6159" s="74"/>
      <c r="G6159" s="75"/>
      <c r="H6159" s="74"/>
      <c r="I6159" s="81"/>
      <c r="J6159" s="74"/>
      <c r="K6159" s="74"/>
      <c r="L6159" s="74"/>
      <c r="M6159" s="74"/>
      <c r="N6159" s="74"/>
    </row>
    <row r="6160" spans="2:14" x14ac:dyDescent="0.25">
      <c r="B6160" s="225"/>
      <c r="C6160" s="74"/>
      <c r="D6160" s="74"/>
      <c r="E6160" s="74"/>
      <c r="F6160" s="74"/>
      <c r="G6160" s="75"/>
      <c r="H6160" s="74"/>
      <c r="I6160" s="81"/>
      <c r="J6160" s="74"/>
      <c r="K6160" s="74"/>
      <c r="L6160" s="74"/>
      <c r="M6160" s="74"/>
      <c r="N6160" s="74"/>
    </row>
    <row r="6161" spans="2:14" x14ac:dyDescent="0.25">
      <c r="B6161" s="225"/>
      <c r="C6161" s="74"/>
      <c r="D6161" s="74"/>
      <c r="E6161" s="74"/>
      <c r="F6161" s="74"/>
      <c r="G6161" s="75"/>
      <c r="H6161" s="74"/>
      <c r="I6161" s="81"/>
      <c r="J6161" s="74"/>
      <c r="K6161" s="74"/>
      <c r="L6161" s="74"/>
      <c r="M6161" s="74"/>
      <c r="N6161" s="74"/>
    </row>
    <row r="6162" spans="2:14" x14ac:dyDescent="0.25">
      <c r="B6162" s="225"/>
      <c r="C6162" s="74"/>
      <c r="D6162" s="74"/>
      <c r="E6162" s="74"/>
      <c r="F6162" s="74"/>
      <c r="G6162" s="75"/>
      <c r="H6162" s="74"/>
      <c r="I6162" s="81"/>
      <c r="J6162" s="74"/>
      <c r="K6162" s="74"/>
      <c r="L6162" s="74"/>
      <c r="M6162" s="74"/>
      <c r="N6162" s="74"/>
    </row>
    <row r="6163" spans="2:14" x14ac:dyDescent="0.25">
      <c r="B6163" s="225"/>
      <c r="C6163" s="74"/>
      <c r="D6163" s="74"/>
      <c r="E6163" s="74"/>
      <c r="F6163" s="74"/>
      <c r="G6163" s="75"/>
      <c r="H6163" s="74"/>
      <c r="I6163" s="81"/>
      <c r="J6163" s="74"/>
      <c r="K6163" s="74"/>
      <c r="L6163" s="74"/>
      <c r="M6163" s="74"/>
      <c r="N6163" s="74"/>
    </row>
    <row r="6164" spans="2:14" x14ac:dyDescent="0.25">
      <c r="B6164" s="225"/>
      <c r="C6164" s="74"/>
      <c r="D6164" s="74"/>
      <c r="E6164" s="74"/>
      <c r="F6164" s="74"/>
      <c r="G6164" s="75"/>
      <c r="H6164" s="74"/>
      <c r="I6164" s="81"/>
      <c r="J6164" s="74"/>
      <c r="K6164" s="74"/>
      <c r="L6164" s="74"/>
      <c r="M6164" s="74"/>
      <c r="N6164" s="74"/>
    </row>
    <row r="6165" spans="2:14" x14ac:dyDescent="0.25">
      <c r="B6165" s="225"/>
      <c r="C6165" s="74"/>
      <c r="D6165" s="74"/>
      <c r="E6165" s="74"/>
      <c r="F6165" s="74"/>
      <c r="G6165" s="75"/>
      <c r="H6165" s="74"/>
      <c r="I6165" s="81"/>
      <c r="J6165" s="74"/>
      <c r="K6165" s="74"/>
      <c r="L6165" s="74"/>
      <c r="M6165" s="74"/>
      <c r="N6165" s="74"/>
    </row>
    <row r="6166" spans="2:14" x14ac:dyDescent="0.25">
      <c r="B6166" s="225"/>
      <c r="C6166" s="74"/>
      <c r="D6166" s="74"/>
      <c r="E6166" s="74"/>
      <c r="F6166" s="74"/>
      <c r="G6166" s="75"/>
      <c r="H6166" s="74"/>
      <c r="I6166" s="81"/>
      <c r="J6166" s="74"/>
      <c r="K6166" s="74"/>
      <c r="L6166" s="74"/>
      <c r="M6166" s="74"/>
      <c r="N6166" s="74"/>
    </row>
    <row r="6167" spans="2:14" x14ac:dyDescent="0.25">
      <c r="B6167" s="225"/>
      <c r="C6167" s="74"/>
      <c r="D6167" s="74"/>
      <c r="E6167" s="74"/>
      <c r="F6167" s="74"/>
      <c r="G6167" s="75"/>
      <c r="H6167" s="74"/>
      <c r="I6167" s="81"/>
      <c r="J6167" s="74"/>
      <c r="K6167" s="74"/>
      <c r="L6167" s="74"/>
      <c r="M6167" s="74"/>
      <c r="N6167" s="74"/>
    </row>
    <row r="6168" spans="2:14" x14ac:dyDescent="0.25">
      <c r="B6168" s="225"/>
      <c r="C6168" s="74"/>
      <c r="D6168" s="74"/>
      <c r="E6168" s="74"/>
      <c r="F6168" s="74"/>
      <c r="G6168" s="75"/>
      <c r="H6168" s="74"/>
      <c r="I6168" s="81"/>
      <c r="J6168" s="74"/>
      <c r="K6168" s="74"/>
      <c r="L6168" s="74"/>
      <c r="M6168" s="74"/>
      <c r="N6168" s="74"/>
    </row>
    <row r="6169" spans="2:14" x14ac:dyDescent="0.25">
      <c r="B6169" s="225"/>
      <c r="C6169" s="74"/>
      <c r="D6169" s="74"/>
      <c r="E6169" s="74"/>
      <c r="F6169" s="74"/>
      <c r="G6169" s="75"/>
      <c r="H6169" s="74"/>
      <c r="I6169" s="81"/>
      <c r="J6169" s="74"/>
      <c r="K6169" s="74"/>
      <c r="L6169" s="74"/>
      <c r="M6169" s="74"/>
      <c r="N6169" s="74"/>
    </row>
    <row r="6170" spans="2:14" x14ac:dyDescent="0.25">
      <c r="B6170" s="225"/>
      <c r="C6170" s="74"/>
      <c r="D6170" s="74"/>
      <c r="E6170" s="74"/>
      <c r="F6170" s="74"/>
      <c r="G6170" s="75"/>
      <c r="H6170" s="74"/>
      <c r="I6170" s="81"/>
      <c r="J6170" s="74"/>
      <c r="K6170" s="74"/>
      <c r="L6170" s="74"/>
      <c r="M6170" s="74"/>
      <c r="N6170" s="74"/>
    </row>
    <row r="6171" spans="2:14" x14ac:dyDescent="0.25">
      <c r="B6171" s="225"/>
      <c r="C6171" s="74"/>
      <c r="D6171" s="74"/>
      <c r="E6171" s="74"/>
      <c r="F6171" s="74"/>
      <c r="G6171" s="75"/>
      <c r="H6171" s="74"/>
      <c r="I6171" s="81"/>
      <c r="J6171" s="74"/>
      <c r="K6171" s="74"/>
      <c r="L6171" s="74"/>
      <c r="M6171" s="74"/>
      <c r="N6171" s="74"/>
    </row>
    <row r="6172" spans="2:14" x14ac:dyDescent="0.25">
      <c r="B6172" s="225"/>
      <c r="C6172" s="74"/>
      <c r="D6172" s="74"/>
      <c r="E6172" s="74"/>
      <c r="F6172" s="74"/>
      <c r="G6172" s="75"/>
      <c r="H6172" s="74"/>
      <c r="I6172" s="81"/>
      <c r="J6172" s="74"/>
      <c r="K6172" s="74"/>
      <c r="L6172" s="74"/>
      <c r="M6172" s="74"/>
      <c r="N6172" s="74"/>
    </row>
    <row r="6173" spans="2:14" x14ac:dyDescent="0.25">
      <c r="B6173" s="225"/>
      <c r="C6173" s="74"/>
      <c r="D6173" s="74"/>
      <c r="E6173" s="74"/>
      <c r="F6173" s="74"/>
      <c r="G6173" s="75"/>
      <c r="H6173" s="74"/>
      <c r="I6173" s="81"/>
      <c r="J6173" s="74"/>
      <c r="K6173" s="74"/>
      <c r="L6173" s="74"/>
      <c r="M6173" s="74"/>
      <c r="N6173" s="74"/>
    </row>
    <row r="6174" spans="2:14" x14ac:dyDescent="0.25">
      <c r="B6174" s="225"/>
      <c r="C6174" s="74"/>
      <c r="D6174" s="74"/>
      <c r="E6174" s="74"/>
      <c r="F6174" s="74"/>
      <c r="G6174" s="75"/>
      <c r="H6174" s="74"/>
      <c r="I6174" s="81"/>
      <c r="J6174" s="74"/>
      <c r="K6174" s="74"/>
      <c r="L6174" s="74"/>
      <c r="M6174" s="74"/>
      <c r="N6174" s="74"/>
    </row>
    <row r="6175" spans="2:14" x14ac:dyDescent="0.25">
      <c r="B6175" s="225"/>
      <c r="C6175" s="74"/>
      <c r="D6175" s="74"/>
      <c r="E6175" s="74"/>
      <c r="F6175" s="74"/>
      <c r="G6175" s="75"/>
      <c r="H6175" s="74"/>
      <c r="I6175" s="81"/>
      <c r="J6175" s="74"/>
      <c r="K6175" s="74"/>
      <c r="L6175" s="74"/>
      <c r="M6175" s="74"/>
      <c r="N6175" s="74"/>
    </row>
    <row r="6176" spans="2:14" x14ac:dyDescent="0.25">
      <c r="B6176" s="225"/>
      <c r="C6176" s="74"/>
      <c r="D6176" s="74"/>
      <c r="E6176" s="74"/>
      <c r="F6176" s="74"/>
      <c r="G6176" s="75"/>
      <c r="H6176" s="74"/>
      <c r="I6176" s="81"/>
      <c r="J6176" s="74"/>
      <c r="K6176" s="74"/>
      <c r="L6176" s="74"/>
      <c r="M6176" s="74"/>
      <c r="N6176" s="74"/>
    </row>
    <row r="6177" spans="2:14" x14ac:dyDescent="0.25">
      <c r="B6177" s="225"/>
      <c r="C6177" s="74"/>
      <c r="D6177" s="74"/>
      <c r="E6177" s="74"/>
      <c r="F6177" s="74"/>
      <c r="G6177" s="75"/>
      <c r="H6177" s="74"/>
      <c r="I6177" s="81"/>
      <c r="J6177" s="74"/>
      <c r="K6177" s="74"/>
      <c r="L6177" s="74"/>
      <c r="M6177" s="74"/>
      <c r="N6177" s="74"/>
    </row>
    <row r="6178" spans="2:14" x14ac:dyDescent="0.25">
      <c r="B6178" s="225"/>
      <c r="C6178" s="74"/>
      <c r="D6178" s="74"/>
      <c r="E6178" s="74"/>
      <c r="F6178" s="74"/>
      <c r="G6178" s="75"/>
      <c r="H6178" s="74"/>
      <c r="I6178" s="81"/>
      <c r="J6178" s="74"/>
      <c r="K6178" s="74"/>
      <c r="L6178" s="74"/>
      <c r="M6178" s="74"/>
      <c r="N6178" s="74"/>
    </row>
    <row r="6179" spans="2:14" x14ac:dyDescent="0.25">
      <c r="B6179" s="225"/>
      <c r="C6179" s="74"/>
      <c r="D6179" s="74"/>
      <c r="E6179" s="74"/>
      <c r="F6179" s="74"/>
      <c r="G6179" s="75"/>
      <c r="H6179" s="74"/>
      <c r="I6179" s="81"/>
      <c r="J6179" s="74"/>
      <c r="K6179" s="74"/>
      <c r="L6179" s="74"/>
      <c r="M6179" s="74"/>
      <c r="N6179" s="74"/>
    </row>
    <row r="6180" spans="2:14" x14ac:dyDescent="0.25">
      <c r="B6180" s="225"/>
      <c r="C6180" s="74"/>
      <c r="D6180" s="74"/>
      <c r="E6180" s="74"/>
      <c r="F6180" s="74"/>
      <c r="G6180" s="75"/>
      <c r="H6180" s="74"/>
      <c r="I6180" s="81"/>
      <c r="J6180" s="74"/>
      <c r="K6180" s="74"/>
      <c r="L6180" s="74"/>
      <c r="M6180" s="74"/>
      <c r="N6180" s="74"/>
    </row>
    <row r="6181" spans="2:14" x14ac:dyDescent="0.25">
      <c r="B6181" s="225"/>
      <c r="C6181" s="74"/>
      <c r="D6181" s="74"/>
      <c r="E6181" s="74"/>
      <c r="F6181" s="74"/>
      <c r="G6181" s="75"/>
      <c r="H6181" s="74"/>
      <c r="I6181" s="81"/>
      <c r="J6181" s="74"/>
      <c r="K6181" s="74"/>
      <c r="L6181" s="74"/>
      <c r="M6181" s="74"/>
      <c r="N6181" s="74"/>
    </row>
    <row r="6182" spans="2:14" x14ac:dyDescent="0.25">
      <c r="B6182" s="225"/>
      <c r="C6182" s="74"/>
      <c r="D6182" s="74"/>
      <c r="E6182" s="74"/>
      <c r="F6182" s="74"/>
      <c r="G6182" s="75"/>
      <c r="H6182" s="74"/>
      <c r="I6182" s="81"/>
      <c r="J6182" s="74"/>
      <c r="K6182" s="74"/>
      <c r="L6182" s="74"/>
      <c r="M6182" s="74"/>
      <c r="N6182" s="74"/>
    </row>
    <row r="6183" spans="2:14" x14ac:dyDescent="0.25">
      <c r="B6183" s="225"/>
      <c r="C6183" s="74"/>
      <c r="D6183" s="74"/>
      <c r="E6183" s="74"/>
      <c r="F6183" s="74"/>
      <c r="G6183" s="75"/>
      <c r="H6183" s="74"/>
      <c r="I6183" s="81"/>
      <c r="J6183" s="74"/>
      <c r="K6183" s="74"/>
      <c r="L6183" s="74"/>
      <c r="M6183" s="74"/>
      <c r="N6183" s="74"/>
    </row>
    <row r="6184" spans="2:14" x14ac:dyDescent="0.25">
      <c r="B6184" s="225"/>
      <c r="C6184" s="74"/>
      <c r="D6184" s="74"/>
      <c r="E6184" s="74"/>
      <c r="F6184" s="74"/>
      <c r="G6184" s="75"/>
      <c r="H6184" s="74"/>
      <c r="I6184" s="81"/>
      <c r="J6184" s="74"/>
      <c r="K6184" s="74"/>
      <c r="L6184" s="74"/>
      <c r="M6184" s="74"/>
      <c r="N6184" s="74"/>
    </row>
    <row r="6185" spans="2:14" x14ac:dyDescent="0.25">
      <c r="B6185" s="225"/>
      <c r="C6185" s="74"/>
      <c r="D6185" s="74"/>
      <c r="E6185" s="74"/>
      <c r="F6185" s="74"/>
      <c r="G6185" s="75"/>
      <c r="H6185" s="74"/>
      <c r="I6185" s="81"/>
      <c r="J6185" s="74"/>
      <c r="K6185" s="74"/>
      <c r="L6185" s="74"/>
      <c r="M6185" s="74"/>
      <c r="N6185" s="74"/>
    </row>
    <row r="6186" spans="2:14" x14ac:dyDescent="0.25">
      <c r="B6186" s="225"/>
      <c r="C6186" s="74"/>
      <c r="D6186" s="74"/>
      <c r="E6186" s="74"/>
      <c r="F6186" s="74"/>
      <c r="G6186" s="75"/>
      <c r="H6186" s="74"/>
      <c r="I6186" s="81"/>
      <c r="J6186" s="74"/>
      <c r="K6186" s="74"/>
      <c r="L6186" s="74"/>
      <c r="M6186" s="74"/>
      <c r="N6186" s="74"/>
    </row>
    <row r="6187" spans="2:14" x14ac:dyDescent="0.25">
      <c r="B6187" s="225"/>
      <c r="C6187" s="74"/>
      <c r="D6187" s="74"/>
      <c r="E6187" s="74"/>
      <c r="F6187" s="74"/>
      <c r="G6187" s="75"/>
      <c r="H6187" s="74"/>
      <c r="I6187" s="81"/>
      <c r="J6187" s="74"/>
      <c r="K6187" s="74"/>
      <c r="L6187" s="74"/>
      <c r="M6187" s="74"/>
      <c r="N6187" s="74"/>
    </row>
    <row r="6188" spans="2:14" x14ac:dyDescent="0.25">
      <c r="B6188" s="225"/>
      <c r="C6188" s="74"/>
      <c r="D6188" s="74"/>
      <c r="E6188" s="74"/>
      <c r="F6188" s="74"/>
      <c r="G6188" s="75"/>
      <c r="H6188" s="74"/>
      <c r="I6188" s="81"/>
      <c r="J6188" s="74"/>
      <c r="K6188" s="74"/>
      <c r="L6188" s="74"/>
      <c r="M6188" s="74"/>
      <c r="N6188" s="74"/>
    </row>
    <row r="6189" spans="2:14" x14ac:dyDescent="0.25">
      <c r="B6189" s="225"/>
      <c r="C6189" s="74"/>
      <c r="D6189" s="74"/>
      <c r="E6189" s="74"/>
      <c r="F6189" s="74"/>
      <c r="G6189" s="75"/>
      <c r="H6189" s="74"/>
      <c r="I6189" s="81"/>
      <c r="J6189" s="74"/>
      <c r="K6189" s="74"/>
      <c r="L6189" s="74"/>
      <c r="M6189" s="74"/>
      <c r="N6189" s="74"/>
    </row>
    <row r="6190" spans="2:14" x14ac:dyDescent="0.25">
      <c r="B6190" s="225"/>
      <c r="C6190" s="74"/>
      <c r="D6190" s="74"/>
      <c r="E6190" s="74"/>
      <c r="F6190" s="74"/>
      <c r="G6190" s="75"/>
      <c r="H6190" s="74"/>
      <c r="I6190" s="81"/>
      <c r="J6190" s="74"/>
      <c r="K6190" s="74"/>
      <c r="L6190" s="74"/>
      <c r="M6190" s="74"/>
      <c r="N6190" s="74"/>
    </row>
    <row r="6191" spans="2:14" x14ac:dyDescent="0.25">
      <c r="B6191" s="225"/>
      <c r="C6191" s="74"/>
      <c r="D6191" s="74"/>
      <c r="E6191" s="74"/>
      <c r="F6191" s="74"/>
      <c r="G6191" s="75"/>
      <c r="H6191" s="74"/>
      <c r="I6191" s="81"/>
      <c r="J6191" s="74"/>
      <c r="K6191" s="74"/>
      <c r="L6191" s="74"/>
      <c r="M6191" s="74"/>
      <c r="N6191" s="74"/>
    </row>
    <row r="6192" spans="2:14" x14ac:dyDescent="0.25">
      <c r="B6192" s="225"/>
      <c r="C6192" s="74"/>
      <c r="D6192" s="74"/>
      <c r="E6192" s="74"/>
      <c r="F6192" s="74"/>
      <c r="G6192" s="75"/>
      <c r="H6192" s="74"/>
      <c r="I6192" s="81"/>
      <c r="J6192" s="74"/>
      <c r="K6192" s="74"/>
      <c r="L6192" s="74"/>
      <c r="M6192" s="74"/>
      <c r="N6192" s="74"/>
    </row>
    <row r="6193" spans="2:14" x14ac:dyDescent="0.25">
      <c r="B6193" s="225"/>
      <c r="C6193" s="74"/>
      <c r="D6193" s="74"/>
      <c r="E6193" s="74"/>
      <c r="F6193" s="74"/>
      <c r="G6193" s="75"/>
      <c r="H6193" s="74"/>
      <c r="I6193" s="81"/>
      <c r="J6193" s="74"/>
      <c r="K6193" s="74"/>
      <c r="L6193" s="74"/>
      <c r="M6193" s="74"/>
      <c r="N6193" s="74"/>
    </row>
    <row r="6194" spans="2:14" x14ac:dyDescent="0.25">
      <c r="B6194" s="225"/>
      <c r="C6194" s="74"/>
      <c r="D6194" s="74"/>
      <c r="E6194" s="74"/>
      <c r="F6194" s="74"/>
      <c r="G6194" s="75"/>
      <c r="H6194" s="74"/>
      <c r="I6194" s="81"/>
      <c r="J6194" s="74"/>
      <c r="K6194" s="74"/>
      <c r="L6194" s="74"/>
      <c r="M6194" s="74"/>
      <c r="N6194" s="74"/>
    </row>
    <row r="6195" spans="2:14" x14ac:dyDescent="0.25">
      <c r="B6195" s="225"/>
      <c r="C6195" s="74"/>
      <c r="D6195" s="74"/>
      <c r="E6195" s="74"/>
      <c r="F6195" s="74"/>
      <c r="G6195" s="75"/>
      <c r="H6195" s="74"/>
      <c r="I6195" s="81"/>
      <c r="J6195" s="74"/>
      <c r="K6195" s="74"/>
      <c r="L6195" s="74"/>
      <c r="M6195" s="74"/>
      <c r="N6195" s="74"/>
    </row>
    <row r="6196" spans="2:14" x14ac:dyDescent="0.25">
      <c r="B6196" s="225"/>
      <c r="C6196" s="74"/>
      <c r="D6196" s="74"/>
      <c r="E6196" s="74"/>
      <c r="F6196" s="74"/>
      <c r="G6196" s="75"/>
      <c r="H6196" s="74"/>
      <c r="I6196" s="81"/>
      <c r="J6196" s="74"/>
      <c r="K6196" s="74"/>
      <c r="L6196" s="74"/>
      <c r="M6196" s="74"/>
      <c r="N6196" s="74"/>
    </row>
    <row r="6197" spans="2:14" x14ac:dyDescent="0.25">
      <c r="B6197" s="225"/>
      <c r="C6197" s="74"/>
      <c r="D6197" s="74"/>
      <c r="E6197" s="74"/>
      <c r="F6197" s="74"/>
      <c r="G6197" s="75"/>
      <c r="H6197" s="74"/>
      <c r="I6197" s="81"/>
      <c r="J6197" s="74"/>
      <c r="K6197" s="74"/>
      <c r="L6197" s="74"/>
      <c r="M6197" s="74"/>
      <c r="N6197" s="74"/>
    </row>
    <row r="6198" spans="2:14" x14ac:dyDescent="0.25">
      <c r="B6198" s="225"/>
      <c r="C6198" s="74"/>
      <c r="D6198" s="74"/>
      <c r="E6198" s="74"/>
      <c r="F6198" s="74"/>
      <c r="G6198" s="75"/>
      <c r="H6198" s="74"/>
      <c r="I6198" s="81"/>
      <c r="J6198" s="74"/>
      <c r="K6198" s="74"/>
      <c r="L6198" s="74"/>
      <c r="M6198" s="74"/>
      <c r="N6198" s="74"/>
    </row>
    <row r="6199" spans="2:14" x14ac:dyDescent="0.25">
      <c r="B6199" s="225"/>
      <c r="C6199" s="74"/>
      <c r="D6199" s="74"/>
      <c r="E6199" s="74"/>
      <c r="F6199" s="74"/>
      <c r="G6199" s="75"/>
      <c r="H6199" s="74"/>
      <c r="I6199" s="81"/>
      <c r="J6199" s="74"/>
      <c r="K6199" s="74"/>
      <c r="L6199" s="74"/>
      <c r="M6199" s="74"/>
      <c r="N6199" s="74"/>
    </row>
    <row r="6200" spans="2:14" x14ac:dyDescent="0.25">
      <c r="B6200" s="225"/>
      <c r="C6200" s="74"/>
      <c r="D6200" s="74"/>
      <c r="E6200" s="74"/>
      <c r="F6200" s="74"/>
      <c r="G6200" s="75"/>
      <c r="H6200" s="74"/>
      <c r="I6200" s="81"/>
      <c r="J6200" s="74"/>
      <c r="K6200" s="74"/>
      <c r="L6200" s="74"/>
      <c r="M6200" s="74"/>
      <c r="N6200" s="74"/>
    </row>
    <row r="6201" spans="2:14" x14ac:dyDescent="0.25">
      <c r="B6201" s="225"/>
      <c r="C6201" s="74"/>
      <c r="D6201" s="74"/>
      <c r="E6201" s="74"/>
      <c r="F6201" s="74"/>
      <c r="G6201" s="75"/>
      <c r="H6201" s="74"/>
      <c r="I6201" s="81"/>
      <c r="J6201" s="74"/>
      <c r="K6201" s="74"/>
      <c r="L6201" s="74"/>
      <c r="M6201" s="74"/>
      <c r="N6201" s="74"/>
    </row>
    <row r="6202" spans="2:14" x14ac:dyDescent="0.25">
      <c r="B6202" s="225"/>
      <c r="C6202" s="74"/>
      <c r="D6202" s="74"/>
      <c r="E6202" s="74"/>
      <c r="F6202" s="74"/>
      <c r="G6202" s="75"/>
      <c r="H6202" s="74"/>
      <c r="I6202" s="81"/>
      <c r="J6202" s="74"/>
      <c r="K6202" s="74"/>
      <c r="L6202" s="74"/>
      <c r="M6202" s="74"/>
      <c r="N6202" s="74"/>
    </row>
    <row r="6203" spans="2:14" x14ac:dyDescent="0.25">
      <c r="B6203" s="225"/>
      <c r="C6203" s="74"/>
      <c r="D6203" s="74"/>
      <c r="E6203" s="74"/>
      <c r="F6203" s="74"/>
      <c r="G6203" s="75"/>
      <c r="H6203" s="74"/>
      <c r="I6203" s="81"/>
      <c r="J6203" s="74"/>
      <c r="K6203" s="74"/>
      <c r="L6203" s="74"/>
      <c r="M6203" s="74"/>
      <c r="N6203" s="74"/>
    </row>
    <row r="6204" spans="2:14" x14ac:dyDescent="0.25">
      <c r="B6204" s="225"/>
      <c r="C6204" s="74"/>
      <c r="D6204" s="74"/>
      <c r="E6204" s="74"/>
      <c r="F6204" s="74"/>
      <c r="G6204" s="75"/>
      <c r="H6204" s="74"/>
      <c r="I6204" s="81"/>
      <c r="J6204" s="74"/>
      <c r="K6204" s="74"/>
      <c r="L6204" s="74"/>
      <c r="M6204" s="74"/>
      <c r="N6204" s="74"/>
    </row>
    <row r="6205" spans="2:14" x14ac:dyDescent="0.25">
      <c r="B6205" s="225"/>
      <c r="C6205" s="74"/>
      <c r="D6205" s="74"/>
      <c r="E6205" s="74"/>
      <c r="F6205" s="74"/>
      <c r="G6205" s="75"/>
      <c r="H6205" s="74"/>
      <c r="I6205" s="81"/>
      <c r="J6205" s="74"/>
      <c r="K6205" s="74"/>
      <c r="L6205" s="74"/>
      <c r="M6205" s="74"/>
      <c r="N6205" s="74"/>
    </row>
    <row r="6206" spans="2:14" x14ac:dyDescent="0.25">
      <c r="B6206" s="225"/>
      <c r="C6206" s="74"/>
      <c r="D6206" s="74"/>
      <c r="E6206" s="74"/>
      <c r="F6206" s="74"/>
      <c r="G6206" s="75"/>
      <c r="H6206" s="74"/>
      <c r="I6206" s="81"/>
      <c r="J6206" s="74"/>
      <c r="K6206" s="74"/>
      <c r="L6206" s="74"/>
      <c r="M6206" s="74"/>
      <c r="N6206" s="74"/>
    </row>
    <row r="6207" spans="2:14" x14ac:dyDescent="0.25">
      <c r="B6207" s="225"/>
      <c r="C6207" s="74"/>
      <c r="D6207" s="74"/>
      <c r="E6207" s="74"/>
      <c r="F6207" s="74"/>
      <c r="G6207" s="75"/>
      <c r="H6207" s="74"/>
      <c r="I6207" s="81"/>
      <c r="J6207" s="74"/>
      <c r="K6207" s="74"/>
      <c r="L6207" s="74"/>
      <c r="M6207" s="74"/>
      <c r="N6207" s="74"/>
    </row>
    <row r="6208" spans="2:14" x14ac:dyDescent="0.25">
      <c r="B6208" s="225"/>
      <c r="C6208" s="74"/>
      <c r="D6208" s="74"/>
      <c r="E6208" s="74"/>
      <c r="F6208" s="74"/>
      <c r="G6208" s="75"/>
      <c r="H6208" s="74"/>
      <c r="I6208" s="81"/>
      <c r="J6208" s="74"/>
      <c r="K6208" s="74"/>
      <c r="L6208" s="74"/>
      <c r="M6208" s="74"/>
      <c r="N6208" s="74"/>
    </row>
    <row r="6209" spans="2:14" x14ac:dyDescent="0.25">
      <c r="B6209" s="225"/>
      <c r="C6209" s="74"/>
      <c r="D6209" s="74"/>
      <c r="E6209" s="74"/>
      <c r="F6209" s="74"/>
      <c r="G6209" s="75"/>
      <c r="H6209" s="74"/>
      <c r="I6209" s="81"/>
      <c r="J6209" s="74"/>
      <c r="K6209" s="74"/>
      <c r="L6209" s="74"/>
      <c r="M6209" s="74"/>
      <c r="N6209" s="74"/>
    </row>
    <row r="6210" spans="2:14" x14ac:dyDescent="0.25">
      <c r="B6210" s="225"/>
      <c r="C6210" s="74"/>
      <c r="D6210" s="74"/>
      <c r="E6210" s="74"/>
      <c r="F6210" s="74"/>
      <c r="G6210" s="75"/>
      <c r="H6210" s="74"/>
      <c r="I6210" s="81"/>
      <c r="J6210" s="74"/>
      <c r="K6210" s="74"/>
      <c r="L6210" s="74"/>
      <c r="M6210" s="74"/>
      <c r="N6210" s="74"/>
    </row>
    <row r="6211" spans="2:14" x14ac:dyDescent="0.25">
      <c r="B6211" s="225"/>
      <c r="C6211" s="74"/>
      <c r="D6211" s="74"/>
      <c r="E6211" s="74"/>
      <c r="F6211" s="74"/>
      <c r="G6211" s="75"/>
      <c r="H6211" s="74"/>
      <c r="I6211" s="81"/>
      <c r="J6211" s="74"/>
      <c r="K6211" s="74"/>
      <c r="L6211" s="74"/>
      <c r="M6211" s="74"/>
      <c r="N6211" s="74"/>
    </row>
    <row r="6212" spans="2:14" x14ac:dyDescent="0.25">
      <c r="B6212" s="225"/>
      <c r="C6212" s="74"/>
      <c r="D6212" s="74"/>
      <c r="E6212" s="74"/>
      <c r="F6212" s="74"/>
      <c r="G6212" s="75"/>
      <c r="H6212" s="74"/>
      <c r="I6212" s="81"/>
      <c r="J6212" s="74"/>
      <c r="K6212" s="74"/>
      <c r="L6212" s="74"/>
      <c r="M6212" s="74"/>
      <c r="N6212" s="74"/>
    </row>
    <row r="6213" spans="2:14" x14ac:dyDescent="0.25">
      <c r="B6213" s="225"/>
      <c r="C6213" s="74"/>
      <c r="D6213" s="74"/>
      <c r="E6213" s="74"/>
      <c r="F6213" s="74"/>
      <c r="G6213" s="75"/>
      <c r="H6213" s="74"/>
      <c r="I6213" s="81"/>
      <c r="J6213" s="74"/>
      <c r="K6213" s="74"/>
      <c r="L6213" s="74"/>
      <c r="M6213" s="74"/>
      <c r="N6213" s="74"/>
    </row>
    <row r="6214" spans="2:14" x14ac:dyDescent="0.25">
      <c r="B6214" s="225"/>
      <c r="C6214" s="74"/>
      <c r="D6214" s="74"/>
      <c r="E6214" s="74"/>
      <c r="F6214" s="74"/>
      <c r="G6214" s="75"/>
      <c r="H6214" s="74"/>
      <c r="I6214" s="81"/>
      <c r="J6214" s="74"/>
      <c r="K6214" s="74"/>
      <c r="L6214" s="74"/>
      <c r="M6214" s="74"/>
      <c r="N6214" s="74"/>
    </row>
    <row r="6215" spans="2:14" x14ac:dyDescent="0.25">
      <c r="B6215" s="225"/>
      <c r="C6215" s="74"/>
      <c r="D6215" s="74"/>
      <c r="E6215" s="74"/>
      <c r="F6215" s="74"/>
      <c r="G6215" s="75"/>
      <c r="H6215" s="74"/>
      <c r="I6215" s="81"/>
      <c r="J6215" s="74"/>
      <c r="K6215" s="74"/>
      <c r="L6215" s="74"/>
      <c r="M6215" s="74"/>
      <c r="N6215" s="74"/>
    </row>
    <row r="6216" spans="2:14" x14ac:dyDescent="0.25">
      <c r="B6216" s="225"/>
      <c r="C6216" s="74"/>
      <c r="D6216" s="74"/>
      <c r="E6216" s="74"/>
      <c r="F6216" s="74"/>
      <c r="G6216" s="75"/>
      <c r="H6216" s="74"/>
      <c r="I6216" s="81"/>
      <c r="J6216" s="74"/>
      <c r="K6216" s="74"/>
      <c r="L6216" s="74"/>
      <c r="M6216" s="74"/>
      <c r="N6216" s="74"/>
    </row>
    <row r="6217" spans="2:14" x14ac:dyDescent="0.25">
      <c r="B6217" s="225"/>
      <c r="C6217" s="74"/>
      <c r="D6217" s="74"/>
      <c r="E6217" s="74"/>
      <c r="F6217" s="74"/>
      <c r="G6217" s="75"/>
      <c r="H6217" s="74"/>
      <c r="I6217" s="81"/>
      <c r="J6217" s="74"/>
      <c r="K6217" s="74"/>
      <c r="L6217" s="74"/>
      <c r="M6217" s="74"/>
      <c r="N6217" s="74"/>
    </row>
    <row r="6218" spans="2:14" x14ac:dyDescent="0.25">
      <c r="B6218" s="225"/>
      <c r="C6218" s="74"/>
      <c r="D6218" s="74"/>
      <c r="E6218" s="74"/>
      <c r="F6218" s="74"/>
      <c r="G6218" s="75"/>
      <c r="H6218" s="74"/>
      <c r="I6218" s="81"/>
      <c r="J6218" s="74"/>
      <c r="K6218" s="74"/>
      <c r="L6218" s="74"/>
      <c r="M6218" s="74"/>
      <c r="N6218" s="74"/>
    </row>
    <row r="6219" spans="2:14" x14ac:dyDescent="0.25">
      <c r="B6219" s="225"/>
      <c r="C6219" s="74"/>
      <c r="D6219" s="74"/>
      <c r="E6219" s="74"/>
      <c r="F6219" s="74"/>
      <c r="G6219" s="75"/>
      <c r="H6219" s="74"/>
      <c r="I6219" s="81"/>
      <c r="J6219" s="74"/>
      <c r="K6219" s="74"/>
      <c r="L6219" s="74"/>
      <c r="M6219" s="74"/>
      <c r="N6219" s="74"/>
    </row>
    <row r="6220" spans="2:14" x14ac:dyDescent="0.25">
      <c r="B6220" s="225"/>
      <c r="C6220" s="74"/>
      <c r="D6220" s="74"/>
      <c r="E6220" s="74"/>
      <c r="F6220" s="74"/>
      <c r="G6220" s="75"/>
      <c r="H6220" s="74"/>
      <c r="I6220" s="81"/>
      <c r="J6220" s="74"/>
      <c r="K6220" s="74"/>
      <c r="L6220" s="74"/>
      <c r="M6220" s="74"/>
      <c r="N6220" s="74"/>
    </row>
    <row r="6221" spans="2:14" x14ac:dyDescent="0.25">
      <c r="B6221" s="225"/>
      <c r="C6221" s="74"/>
      <c r="D6221" s="74"/>
      <c r="E6221" s="74"/>
      <c r="F6221" s="74"/>
      <c r="G6221" s="75"/>
      <c r="H6221" s="74"/>
      <c r="I6221" s="81"/>
      <c r="J6221" s="74"/>
      <c r="K6221" s="74"/>
      <c r="L6221" s="74"/>
      <c r="M6221" s="74"/>
      <c r="N6221" s="74"/>
    </row>
    <row r="6222" spans="2:14" x14ac:dyDescent="0.25">
      <c r="B6222" s="225"/>
      <c r="C6222" s="74"/>
      <c r="D6222" s="74"/>
      <c r="E6222" s="74"/>
      <c r="F6222" s="74"/>
      <c r="G6222" s="75"/>
      <c r="H6222" s="74"/>
      <c r="I6222" s="81"/>
      <c r="J6222" s="74"/>
      <c r="K6222" s="74"/>
      <c r="L6222" s="74"/>
      <c r="M6222" s="74"/>
      <c r="N6222" s="74"/>
    </row>
    <row r="6223" spans="2:14" x14ac:dyDescent="0.25">
      <c r="B6223" s="225"/>
      <c r="C6223" s="74"/>
      <c r="D6223" s="74"/>
      <c r="E6223" s="74"/>
      <c r="F6223" s="74"/>
      <c r="G6223" s="75"/>
      <c r="H6223" s="74"/>
      <c r="I6223" s="81"/>
      <c r="J6223" s="74"/>
      <c r="K6223" s="74"/>
      <c r="L6223" s="74"/>
      <c r="M6223" s="74"/>
      <c r="N6223" s="74"/>
    </row>
    <row r="6224" spans="2:14" x14ac:dyDescent="0.25">
      <c r="B6224" s="225"/>
      <c r="C6224" s="74"/>
      <c r="D6224" s="74"/>
      <c r="E6224" s="74"/>
      <c r="F6224" s="74"/>
      <c r="G6224" s="75"/>
      <c r="H6224" s="74"/>
      <c r="I6224" s="81"/>
      <c r="J6224" s="74"/>
      <c r="K6224" s="74"/>
      <c r="L6224" s="74"/>
      <c r="M6224" s="74"/>
      <c r="N6224" s="74"/>
    </row>
    <row r="6225" spans="2:14" x14ac:dyDescent="0.25">
      <c r="B6225" s="225"/>
      <c r="C6225" s="74"/>
      <c r="D6225" s="74"/>
      <c r="E6225" s="74"/>
      <c r="F6225" s="74"/>
      <c r="G6225" s="75"/>
      <c r="H6225" s="74"/>
      <c r="I6225" s="81"/>
      <c r="J6225" s="74"/>
      <c r="K6225" s="74"/>
      <c r="L6225" s="74"/>
      <c r="M6225" s="74"/>
      <c r="N6225" s="74"/>
    </row>
    <row r="6226" spans="2:14" x14ac:dyDescent="0.25">
      <c r="B6226" s="225"/>
      <c r="C6226" s="74"/>
      <c r="D6226" s="74"/>
      <c r="E6226" s="74"/>
      <c r="F6226" s="74"/>
      <c r="G6226" s="75"/>
      <c r="H6226" s="74"/>
      <c r="I6226" s="81"/>
      <c r="J6226" s="74"/>
      <c r="K6226" s="74"/>
      <c r="L6226" s="74"/>
      <c r="M6226" s="74"/>
      <c r="N6226" s="74"/>
    </row>
    <row r="6227" spans="2:14" x14ac:dyDescent="0.25">
      <c r="B6227" s="225"/>
      <c r="C6227" s="74"/>
      <c r="D6227" s="74"/>
      <c r="E6227" s="74"/>
      <c r="F6227" s="74"/>
      <c r="G6227" s="75"/>
      <c r="H6227" s="74"/>
      <c r="I6227" s="81"/>
      <c r="J6227" s="74"/>
      <c r="K6227" s="74"/>
      <c r="L6227" s="74"/>
      <c r="M6227" s="74"/>
      <c r="N6227" s="74"/>
    </row>
    <row r="6228" spans="2:14" x14ac:dyDescent="0.25">
      <c r="B6228" s="225"/>
      <c r="C6228" s="74"/>
      <c r="D6228" s="74"/>
      <c r="E6228" s="74"/>
      <c r="F6228" s="74"/>
      <c r="G6228" s="75"/>
      <c r="H6228" s="74"/>
      <c r="I6228" s="81"/>
      <c r="J6228" s="74"/>
      <c r="K6228" s="74"/>
      <c r="L6228" s="74"/>
      <c r="M6228" s="74"/>
      <c r="N6228" s="74"/>
    </row>
    <row r="6229" spans="2:14" x14ac:dyDescent="0.25">
      <c r="B6229" s="225"/>
      <c r="C6229" s="74"/>
      <c r="D6229" s="74"/>
      <c r="E6229" s="74"/>
      <c r="F6229" s="74"/>
      <c r="G6229" s="75"/>
      <c r="H6229" s="74"/>
      <c r="I6229" s="81"/>
      <c r="J6229" s="74"/>
      <c r="K6229" s="74"/>
      <c r="L6229" s="74"/>
      <c r="M6229" s="74"/>
      <c r="N6229" s="74"/>
    </row>
    <row r="6230" spans="2:14" x14ac:dyDescent="0.25">
      <c r="B6230" s="225"/>
      <c r="C6230" s="74"/>
      <c r="D6230" s="74"/>
      <c r="E6230" s="74"/>
      <c r="F6230" s="74"/>
      <c r="G6230" s="75"/>
      <c r="H6230" s="74"/>
      <c r="I6230" s="81"/>
      <c r="J6230" s="74"/>
      <c r="K6230" s="74"/>
      <c r="L6230" s="74"/>
      <c r="M6230" s="74"/>
      <c r="N6230" s="74"/>
    </row>
    <row r="6231" spans="2:14" x14ac:dyDescent="0.25">
      <c r="B6231" s="225"/>
      <c r="C6231" s="74"/>
      <c r="D6231" s="74"/>
      <c r="E6231" s="74"/>
      <c r="F6231" s="74"/>
      <c r="G6231" s="75"/>
      <c r="H6231" s="74"/>
      <c r="I6231" s="81"/>
      <c r="J6231" s="74"/>
      <c r="K6231" s="74"/>
      <c r="L6231" s="74"/>
      <c r="M6231" s="74"/>
      <c r="N6231" s="74"/>
    </row>
    <row r="6232" spans="2:14" x14ac:dyDescent="0.25">
      <c r="B6232" s="225"/>
      <c r="C6232" s="74"/>
      <c r="D6232" s="74"/>
      <c r="E6232" s="74"/>
      <c r="F6232" s="74"/>
      <c r="G6232" s="75"/>
      <c r="H6232" s="74"/>
      <c r="I6232" s="81"/>
      <c r="J6232" s="74"/>
      <c r="K6232" s="74"/>
      <c r="L6232" s="74"/>
      <c r="M6232" s="74"/>
      <c r="N6232" s="74"/>
    </row>
    <row r="6233" spans="2:14" x14ac:dyDescent="0.25">
      <c r="B6233" s="225"/>
      <c r="C6233" s="74"/>
      <c r="D6233" s="74"/>
      <c r="E6233" s="74"/>
      <c r="F6233" s="74"/>
      <c r="G6233" s="75"/>
      <c r="H6233" s="74"/>
      <c r="I6233" s="81"/>
      <c r="J6233" s="74"/>
      <c r="K6233" s="74"/>
      <c r="L6233" s="74"/>
      <c r="M6233" s="74"/>
      <c r="N6233" s="74"/>
    </row>
    <row r="6234" spans="2:14" x14ac:dyDescent="0.25">
      <c r="B6234" s="225"/>
      <c r="C6234" s="74"/>
      <c r="D6234" s="74"/>
      <c r="E6234" s="74"/>
      <c r="F6234" s="74"/>
      <c r="G6234" s="75"/>
      <c r="H6234" s="74"/>
      <c r="I6234" s="81"/>
      <c r="J6234" s="74"/>
      <c r="K6234" s="74"/>
      <c r="L6234" s="74"/>
      <c r="M6234" s="74"/>
      <c r="N6234" s="74"/>
    </row>
    <row r="6235" spans="2:14" x14ac:dyDescent="0.25">
      <c r="B6235" s="225"/>
      <c r="C6235" s="74"/>
      <c r="D6235" s="74"/>
      <c r="E6235" s="74"/>
      <c r="F6235" s="74"/>
      <c r="G6235" s="75"/>
      <c r="H6235" s="74"/>
      <c r="I6235" s="81"/>
      <c r="J6235" s="74"/>
      <c r="K6235" s="74"/>
      <c r="L6235" s="74"/>
      <c r="M6235" s="74"/>
      <c r="N6235" s="74"/>
    </row>
    <row r="6236" spans="2:14" x14ac:dyDescent="0.25">
      <c r="B6236" s="225"/>
      <c r="C6236" s="74"/>
      <c r="D6236" s="74"/>
      <c r="E6236" s="74"/>
      <c r="F6236" s="74"/>
      <c r="G6236" s="75"/>
      <c r="H6236" s="74"/>
      <c r="I6236" s="81"/>
      <c r="J6236" s="74"/>
      <c r="K6236" s="74"/>
      <c r="L6236" s="74"/>
      <c r="M6236" s="74"/>
      <c r="N6236" s="74"/>
    </row>
    <row r="6237" spans="2:14" x14ac:dyDescent="0.25">
      <c r="B6237" s="225"/>
      <c r="C6237" s="74"/>
      <c r="D6237" s="74"/>
      <c r="E6237" s="74"/>
      <c r="F6237" s="74"/>
      <c r="G6237" s="75"/>
      <c r="H6237" s="74"/>
      <c r="I6237" s="81"/>
      <c r="J6237" s="74"/>
      <c r="K6237" s="74"/>
      <c r="L6237" s="74"/>
      <c r="M6237" s="74"/>
      <c r="N6237" s="74"/>
    </row>
    <row r="6238" spans="2:14" x14ac:dyDescent="0.25">
      <c r="B6238" s="225"/>
      <c r="C6238" s="74"/>
      <c r="D6238" s="74"/>
      <c r="E6238" s="74"/>
      <c r="F6238" s="74"/>
      <c r="G6238" s="75"/>
      <c r="H6238" s="74"/>
      <c r="I6238" s="81"/>
      <c r="J6238" s="74"/>
      <c r="K6238" s="74"/>
      <c r="L6238" s="74"/>
      <c r="M6238" s="74"/>
      <c r="N6238" s="74"/>
    </row>
    <row r="6239" spans="2:14" x14ac:dyDescent="0.25">
      <c r="B6239" s="225"/>
      <c r="C6239" s="74"/>
      <c r="D6239" s="74"/>
      <c r="E6239" s="74"/>
      <c r="F6239" s="74"/>
      <c r="G6239" s="75"/>
      <c r="H6239" s="74"/>
      <c r="I6239" s="81"/>
      <c r="J6239" s="74"/>
      <c r="K6239" s="74"/>
      <c r="L6239" s="74"/>
      <c r="M6239" s="74"/>
      <c r="N6239" s="74"/>
    </row>
    <row r="6240" spans="2:14" x14ac:dyDescent="0.25">
      <c r="B6240" s="225"/>
      <c r="C6240" s="74"/>
      <c r="D6240" s="74"/>
      <c r="E6240" s="74"/>
      <c r="F6240" s="74"/>
      <c r="G6240" s="75"/>
      <c r="H6240" s="74"/>
      <c r="I6240" s="81"/>
      <c r="J6240" s="74"/>
      <c r="K6240" s="74"/>
      <c r="L6240" s="74"/>
      <c r="M6240" s="74"/>
      <c r="N6240" s="74"/>
    </row>
    <row r="6241" spans="2:14" x14ac:dyDescent="0.25">
      <c r="B6241" s="225"/>
      <c r="C6241" s="74"/>
      <c r="D6241" s="74"/>
      <c r="E6241" s="74"/>
      <c r="F6241" s="74"/>
      <c r="G6241" s="75"/>
      <c r="H6241" s="74"/>
      <c r="I6241" s="81"/>
      <c r="J6241" s="74"/>
      <c r="K6241" s="74"/>
      <c r="L6241" s="74"/>
      <c r="M6241" s="74"/>
      <c r="N6241" s="74"/>
    </row>
    <row r="6242" spans="2:14" x14ac:dyDescent="0.25">
      <c r="B6242" s="225"/>
      <c r="C6242" s="74"/>
      <c r="D6242" s="74"/>
      <c r="E6242" s="74"/>
      <c r="F6242" s="74"/>
      <c r="G6242" s="75"/>
      <c r="H6242" s="74"/>
      <c r="I6242" s="81"/>
      <c r="J6242" s="74"/>
      <c r="K6242" s="74"/>
      <c r="L6242" s="74"/>
      <c r="M6242" s="74"/>
      <c r="N6242" s="74"/>
    </row>
    <row r="6243" spans="2:14" x14ac:dyDescent="0.25">
      <c r="B6243" s="225"/>
      <c r="C6243" s="74"/>
      <c r="D6243" s="74"/>
      <c r="E6243" s="74"/>
      <c r="F6243" s="74"/>
      <c r="G6243" s="75"/>
      <c r="H6243" s="74"/>
      <c r="I6243" s="81"/>
      <c r="J6243" s="74"/>
      <c r="K6243" s="74"/>
      <c r="L6243" s="74"/>
      <c r="M6243" s="74"/>
      <c r="N6243" s="74"/>
    </row>
    <row r="6244" spans="2:14" x14ac:dyDescent="0.25">
      <c r="B6244" s="225"/>
      <c r="C6244" s="74"/>
      <c r="D6244" s="74"/>
      <c r="E6244" s="74"/>
      <c r="F6244" s="74"/>
      <c r="G6244" s="75"/>
      <c r="H6244" s="74"/>
      <c r="I6244" s="81"/>
      <c r="J6244" s="74"/>
      <c r="K6244" s="74"/>
      <c r="L6244" s="74"/>
      <c r="M6244" s="74"/>
      <c r="N6244" s="74"/>
    </row>
    <row r="6245" spans="2:14" x14ac:dyDescent="0.25">
      <c r="B6245" s="225"/>
      <c r="C6245" s="74"/>
      <c r="D6245" s="74"/>
      <c r="E6245" s="74"/>
      <c r="F6245" s="74"/>
      <c r="G6245" s="75"/>
      <c r="H6245" s="74"/>
      <c r="I6245" s="81"/>
      <c r="J6245" s="74"/>
      <c r="K6245" s="74"/>
      <c r="L6245" s="74"/>
      <c r="M6245" s="74"/>
      <c r="N6245" s="74"/>
    </row>
    <row r="6246" spans="2:14" x14ac:dyDescent="0.25">
      <c r="B6246" s="225"/>
      <c r="C6246" s="74"/>
      <c r="D6246" s="74"/>
      <c r="E6246" s="74"/>
      <c r="F6246" s="74"/>
      <c r="G6246" s="75"/>
      <c r="H6246" s="74"/>
      <c r="I6246" s="81"/>
      <c r="J6246" s="74"/>
      <c r="K6246" s="74"/>
      <c r="L6246" s="74"/>
      <c r="M6246" s="74"/>
      <c r="N6246" s="74"/>
    </row>
    <row r="6247" spans="2:14" x14ac:dyDescent="0.25">
      <c r="B6247" s="225"/>
      <c r="C6247" s="74"/>
      <c r="D6247" s="74"/>
      <c r="E6247" s="74"/>
      <c r="F6247" s="74"/>
      <c r="G6247" s="75"/>
      <c r="H6247" s="74"/>
      <c r="I6247" s="81"/>
      <c r="J6247" s="74"/>
      <c r="K6247" s="74"/>
      <c r="L6247" s="74"/>
      <c r="M6247" s="74"/>
      <c r="N6247" s="74"/>
    </row>
    <row r="6248" spans="2:14" x14ac:dyDescent="0.25">
      <c r="B6248" s="225"/>
      <c r="C6248" s="74"/>
      <c r="D6248" s="74"/>
      <c r="E6248" s="74"/>
      <c r="F6248" s="74"/>
      <c r="G6248" s="75"/>
      <c r="H6248" s="74"/>
      <c r="I6248" s="81"/>
      <c r="J6248" s="74"/>
      <c r="K6248" s="74"/>
      <c r="L6248" s="74"/>
      <c r="M6248" s="74"/>
      <c r="N6248" s="74"/>
    </row>
    <row r="6249" spans="2:14" x14ac:dyDescent="0.25">
      <c r="B6249" s="225"/>
      <c r="C6249" s="74"/>
      <c r="D6249" s="74"/>
      <c r="E6249" s="74"/>
      <c r="F6249" s="74"/>
      <c r="G6249" s="75"/>
      <c r="H6249" s="74"/>
      <c r="I6249" s="81"/>
      <c r="J6249" s="74"/>
      <c r="K6249" s="74"/>
      <c r="L6249" s="74"/>
      <c r="M6249" s="74"/>
      <c r="N6249" s="74"/>
    </row>
    <row r="6250" spans="2:14" x14ac:dyDescent="0.25">
      <c r="B6250" s="225"/>
      <c r="C6250" s="74"/>
      <c r="D6250" s="74"/>
      <c r="E6250" s="74"/>
      <c r="F6250" s="74"/>
      <c r="G6250" s="75"/>
      <c r="H6250" s="74"/>
      <c r="I6250" s="81"/>
      <c r="J6250" s="74"/>
      <c r="K6250" s="74"/>
      <c r="L6250" s="74"/>
      <c r="M6250" s="74"/>
      <c r="N6250" s="74"/>
    </row>
    <row r="6251" spans="2:14" x14ac:dyDescent="0.25">
      <c r="B6251" s="225"/>
      <c r="C6251" s="74"/>
      <c r="D6251" s="74"/>
      <c r="E6251" s="74"/>
      <c r="F6251" s="74"/>
      <c r="G6251" s="75"/>
      <c r="H6251" s="74"/>
      <c r="I6251" s="81"/>
      <c r="J6251" s="74"/>
      <c r="K6251" s="74"/>
      <c r="L6251" s="74"/>
      <c r="M6251" s="74"/>
      <c r="N6251" s="74"/>
    </row>
    <row r="6252" spans="2:14" x14ac:dyDescent="0.25">
      <c r="B6252" s="225"/>
      <c r="C6252" s="74"/>
      <c r="D6252" s="74"/>
      <c r="E6252" s="74"/>
      <c r="F6252" s="74"/>
      <c r="G6252" s="75"/>
      <c r="H6252" s="74"/>
      <c r="I6252" s="81"/>
      <c r="J6252" s="74"/>
      <c r="K6252" s="74"/>
      <c r="L6252" s="74"/>
      <c r="M6252" s="74"/>
      <c r="N6252" s="74"/>
    </row>
    <row r="6253" spans="2:14" x14ac:dyDescent="0.25">
      <c r="B6253" s="225"/>
      <c r="C6253" s="74"/>
      <c r="D6253" s="74"/>
      <c r="E6253" s="74"/>
      <c r="F6253" s="74"/>
      <c r="G6253" s="75"/>
      <c r="H6253" s="74"/>
      <c r="I6253" s="81"/>
      <c r="J6253" s="74"/>
      <c r="K6253" s="74"/>
      <c r="L6253" s="74"/>
      <c r="M6253" s="74"/>
      <c r="N6253" s="74"/>
    </row>
    <row r="6254" spans="2:14" x14ac:dyDescent="0.25">
      <c r="B6254" s="225"/>
      <c r="C6254" s="74"/>
      <c r="D6254" s="74"/>
      <c r="E6254" s="74"/>
      <c r="F6254" s="74"/>
      <c r="G6254" s="75"/>
      <c r="H6254" s="74"/>
      <c r="I6254" s="81"/>
      <c r="J6254" s="74"/>
      <c r="K6254" s="74"/>
      <c r="L6254" s="74"/>
      <c r="M6254" s="74"/>
      <c r="N6254" s="74"/>
    </row>
    <row r="6255" spans="2:14" x14ac:dyDescent="0.25">
      <c r="B6255" s="225"/>
      <c r="C6255" s="74"/>
      <c r="D6255" s="74"/>
      <c r="E6255" s="74"/>
      <c r="F6255" s="74"/>
      <c r="G6255" s="75"/>
      <c r="H6255" s="74"/>
      <c r="I6255" s="81"/>
      <c r="J6255" s="74"/>
      <c r="K6255" s="74"/>
      <c r="L6255" s="74"/>
      <c r="M6255" s="74"/>
      <c r="N6255" s="74"/>
    </row>
    <row r="6256" spans="2:14" x14ac:dyDescent="0.25">
      <c r="B6256" s="225"/>
      <c r="C6256" s="74"/>
      <c r="D6256" s="74"/>
      <c r="E6256" s="74"/>
      <c r="F6256" s="74"/>
      <c r="G6256" s="75"/>
      <c r="H6256" s="74"/>
      <c r="I6256" s="81"/>
      <c r="J6256" s="74"/>
      <c r="K6256" s="74"/>
      <c r="L6256" s="74"/>
      <c r="M6256" s="74"/>
      <c r="N6256" s="74"/>
    </row>
    <row r="6257" spans="2:14" x14ac:dyDescent="0.25">
      <c r="B6257" s="225"/>
      <c r="C6257" s="74"/>
      <c r="D6257" s="74"/>
      <c r="E6257" s="74"/>
      <c r="F6257" s="74"/>
      <c r="G6257" s="75"/>
      <c r="H6257" s="74"/>
      <c r="I6257" s="81"/>
      <c r="J6257" s="74"/>
      <c r="K6257" s="74"/>
      <c r="L6257" s="74"/>
      <c r="M6257" s="74"/>
      <c r="N6257" s="74"/>
    </row>
    <row r="6258" spans="2:14" x14ac:dyDescent="0.25">
      <c r="B6258" s="225"/>
      <c r="C6258" s="74"/>
      <c r="D6258" s="74"/>
      <c r="E6258" s="74"/>
      <c r="F6258" s="74"/>
      <c r="G6258" s="75"/>
      <c r="H6258" s="74"/>
      <c r="I6258" s="81"/>
      <c r="J6258" s="74"/>
      <c r="K6258" s="74"/>
      <c r="L6258" s="74"/>
      <c r="M6258" s="74"/>
      <c r="N6258" s="74"/>
    </row>
    <row r="6259" spans="2:14" x14ac:dyDescent="0.25">
      <c r="B6259" s="225"/>
      <c r="C6259" s="74"/>
      <c r="D6259" s="74"/>
      <c r="E6259" s="74"/>
      <c r="F6259" s="74"/>
      <c r="G6259" s="75"/>
      <c r="H6259" s="74"/>
      <c r="I6259" s="81"/>
      <c r="J6259" s="74"/>
      <c r="K6259" s="74"/>
      <c r="L6259" s="74"/>
      <c r="M6259" s="74"/>
      <c r="N6259" s="74"/>
    </row>
    <row r="6260" spans="2:14" x14ac:dyDescent="0.25">
      <c r="B6260" s="225"/>
      <c r="C6260" s="74"/>
      <c r="D6260" s="74"/>
      <c r="E6260" s="74"/>
      <c r="F6260" s="74"/>
      <c r="G6260" s="75"/>
      <c r="H6260" s="74"/>
      <c r="I6260" s="81"/>
      <c r="J6260" s="74"/>
      <c r="K6260" s="74"/>
      <c r="L6260" s="74"/>
      <c r="M6260" s="74"/>
      <c r="N6260" s="74"/>
    </row>
    <row r="6261" spans="2:14" x14ac:dyDescent="0.25">
      <c r="B6261" s="225"/>
      <c r="C6261" s="74"/>
      <c r="D6261" s="74"/>
      <c r="E6261" s="74"/>
      <c r="F6261" s="74"/>
      <c r="G6261" s="75"/>
      <c r="H6261" s="74"/>
      <c r="I6261" s="81"/>
      <c r="J6261" s="74"/>
      <c r="K6261" s="74"/>
      <c r="L6261" s="74"/>
      <c r="M6261" s="74"/>
      <c r="N6261" s="74"/>
    </row>
    <row r="6262" spans="2:14" x14ac:dyDescent="0.25">
      <c r="B6262" s="225"/>
      <c r="C6262" s="74"/>
      <c r="D6262" s="74"/>
      <c r="E6262" s="74"/>
      <c r="F6262" s="74"/>
      <c r="G6262" s="75"/>
      <c r="H6262" s="74"/>
      <c r="I6262" s="81"/>
      <c r="J6262" s="74"/>
      <c r="K6262" s="74"/>
      <c r="L6262" s="74"/>
      <c r="M6262" s="74"/>
      <c r="N6262" s="74"/>
    </row>
    <row r="6263" spans="2:14" x14ac:dyDescent="0.25">
      <c r="B6263" s="225"/>
      <c r="C6263" s="74"/>
      <c r="D6263" s="74"/>
      <c r="E6263" s="74"/>
      <c r="F6263" s="74"/>
      <c r="G6263" s="75"/>
      <c r="H6263" s="74"/>
      <c r="I6263" s="81"/>
      <c r="J6263" s="74"/>
      <c r="K6263" s="74"/>
      <c r="L6263" s="74"/>
      <c r="M6263" s="74"/>
      <c r="N6263" s="74"/>
    </row>
    <row r="6264" spans="2:14" x14ac:dyDescent="0.25">
      <c r="B6264" s="225"/>
      <c r="C6264" s="74"/>
      <c r="D6264" s="74"/>
      <c r="E6264" s="74"/>
      <c r="F6264" s="74"/>
      <c r="G6264" s="75"/>
      <c r="H6264" s="74"/>
      <c r="I6264" s="81"/>
      <c r="J6264" s="74"/>
      <c r="K6264" s="74"/>
      <c r="L6264" s="74"/>
      <c r="M6264" s="74"/>
      <c r="N6264" s="74"/>
    </row>
    <row r="6265" spans="2:14" x14ac:dyDescent="0.25">
      <c r="B6265" s="225"/>
      <c r="C6265" s="74"/>
      <c r="D6265" s="74"/>
      <c r="E6265" s="74"/>
      <c r="F6265" s="74"/>
      <c r="G6265" s="75"/>
      <c r="H6265" s="74"/>
      <c r="I6265" s="81"/>
      <c r="J6265" s="74"/>
      <c r="K6265" s="74"/>
      <c r="L6265" s="74"/>
      <c r="M6265" s="74"/>
      <c r="N6265" s="74"/>
    </row>
    <row r="6266" spans="2:14" x14ac:dyDescent="0.25">
      <c r="B6266" s="225"/>
      <c r="C6266" s="74"/>
      <c r="D6266" s="74"/>
      <c r="E6266" s="74"/>
      <c r="F6266" s="74"/>
      <c r="G6266" s="75"/>
      <c r="H6266" s="74"/>
      <c r="I6266" s="81"/>
      <c r="J6266" s="74"/>
      <c r="K6266" s="74"/>
      <c r="L6266" s="74"/>
      <c r="M6266" s="74"/>
      <c r="N6266" s="74"/>
    </row>
    <row r="6267" spans="2:14" x14ac:dyDescent="0.25">
      <c r="B6267" s="225"/>
      <c r="C6267" s="74"/>
      <c r="D6267" s="74"/>
      <c r="E6267" s="74"/>
      <c r="F6267" s="74"/>
      <c r="G6267" s="75"/>
      <c r="H6267" s="74"/>
      <c r="I6267" s="81"/>
      <c r="J6267" s="74"/>
      <c r="K6267" s="74"/>
      <c r="L6267" s="74"/>
      <c r="M6267" s="74"/>
      <c r="N6267" s="74"/>
    </row>
    <row r="6268" spans="2:14" x14ac:dyDescent="0.25">
      <c r="B6268" s="225"/>
      <c r="C6268" s="74"/>
      <c r="D6268" s="74"/>
      <c r="E6268" s="74"/>
      <c r="F6268" s="74"/>
      <c r="G6268" s="75"/>
      <c r="H6268" s="74"/>
      <c r="I6268" s="81"/>
      <c r="J6268" s="74"/>
      <c r="K6268" s="74"/>
      <c r="L6268" s="74"/>
      <c r="M6268" s="74"/>
      <c r="N6268" s="74"/>
    </row>
    <row r="6269" spans="2:14" x14ac:dyDescent="0.25">
      <c r="B6269" s="225"/>
      <c r="C6269" s="74"/>
      <c r="D6269" s="74"/>
      <c r="E6269" s="74"/>
      <c r="F6269" s="74"/>
      <c r="G6269" s="75"/>
      <c r="H6269" s="74"/>
      <c r="I6269" s="81"/>
      <c r="J6269" s="74"/>
      <c r="K6269" s="74"/>
      <c r="L6269" s="74"/>
      <c r="M6269" s="74"/>
      <c r="N6269" s="74"/>
    </row>
    <row r="6270" spans="2:14" x14ac:dyDescent="0.25">
      <c r="B6270" s="225"/>
      <c r="C6270" s="74"/>
      <c r="D6270" s="74"/>
      <c r="E6270" s="74"/>
      <c r="F6270" s="74"/>
      <c r="G6270" s="75"/>
      <c r="H6270" s="74"/>
      <c r="I6270" s="81"/>
      <c r="J6270" s="74"/>
      <c r="K6270" s="74"/>
      <c r="L6270" s="74"/>
      <c r="M6270" s="74"/>
      <c r="N6270" s="74"/>
    </row>
    <row r="6271" spans="2:14" x14ac:dyDescent="0.25">
      <c r="B6271" s="225"/>
      <c r="C6271" s="74"/>
      <c r="D6271" s="74"/>
      <c r="E6271" s="74"/>
      <c r="F6271" s="74"/>
      <c r="G6271" s="75"/>
      <c r="H6271" s="74"/>
      <c r="I6271" s="81"/>
      <c r="J6271" s="74"/>
      <c r="K6271" s="74"/>
      <c r="L6271" s="74"/>
      <c r="M6271" s="74"/>
      <c r="N6271" s="74"/>
    </row>
    <row r="6272" spans="2:14" x14ac:dyDescent="0.25">
      <c r="B6272" s="225"/>
      <c r="C6272" s="74"/>
      <c r="D6272" s="74"/>
      <c r="E6272" s="74"/>
      <c r="F6272" s="74"/>
      <c r="G6272" s="75"/>
      <c r="H6272" s="74"/>
      <c r="I6272" s="81"/>
      <c r="J6272" s="74"/>
      <c r="K6272" s="74"/>
      <c r="L6272" s="74"/>
      <c r="M6272" s="74"/>
      <c r="N6272" s="74"/>
    </row>
    <row r="6273" spans="2:14" x14ac:dyDescent="0.25">
      <c r="B6273" s="225"/>
      <c r="C6273" s="74"/>
      <c r="D6273" s="74"/>
      <c r="E6273" s="74"/>
      <c r="F6273" s="74"/>
      <c r="G6273" s="75"/>
      <c r="H6273" s="74"/>
      <c r="I6273" s="81"/>
      <c r="J6273" s="74"/>
      <c r="K6273" s="74"/>
      <c r="L6273" s="74"/>
      <c r="M6273" s="74"/>
      <c r="N6273" s="74"/>
    </row>
    <row r="6274" spans="2:14" x14ac:dyDescent="0.25">
      <c r="B6274" s="225"/>
      <c r="C6274" s="74"/>
      <c r="D6274" s="74"/>
      <c r="E6274" s="74"/>
      <c r="F6274" s="74"/>
      <c r="G6274" s="75"/>
      <c r="H6274" s="74"/>
      <c r="I6274" s="81"/>
      <c r="J6274" s="74"/>
      <c r="K6274" s="74"/>
      <c r="L6274" s="74"/>
      <c r="M6274" s="74"/>
      <c r="N6274" s="74"/>
    </row>
    <row r="6275" spans="2:14" x14ac:dyDescent="0.25">
      <c r="B6275" s="225"/>
      <c r="C6275" s="74"/>
      <c r="D6275" s="74"/>
      <c r="E6275" s="74"/>
      <c r="F6275" s="74"/>
      <c r="G6275" s="75"/>
      <c r="H6275" s="74"/>
      <c r="I6275" s="81"/>
      <c r="J6275" s="74"/>
      <c r="K6275" s="74"/>
      <c r="L6275" s="74"/>
      <c r="M6275" s="74"/>
      <c r="N6275" s="74"/>
    </row>
    <row r="6276" spans="2:14" x14ac:dyDescent="0.25">
      <c r="B6276" s="225"/>
      <c r="C6276" s="74"/>
      <c r="D6276" s="74"/>
      <c r="E6276" s="74"/>
      <c r="F6276" s="74"/>
      <c r="G6276" s="75"/>
      <c r="H6276" s="74"/>
      <c r="I6276" s="81"/>
      <c r="J6276" s="74"/>
      <c r="K6276" s="74"/>
      <c r="L6276" s="74"/>
      <c r="M6276" s="74"/>
      <c r="N6276" s="74"/>
    </row>
    <row r="6277" spans="2:14" x14ac:dyDescent="0.25">
      <c r="B6277" s="225"/>
      <c r="C6277" s="74"/>
      <c r="D6277" s="74"/>
      <c r="E6277" s="74"/>
      <c r="F6277" s="74"/>
      <c r="G6277" s="75"/>
      <c r="H6277" s="74"/>
      <c r="I6277" s="81"/>
      <c r="J6277" s="74"/>
      <c r="K6277" s="74"/>
      <c r="L6277" s="74"/>
      <c r="M6277" s="74"/>
      <c r="N6277" s="74"/>
    </row>
    <row r="6278" spans="2:14" x14ac:dyDescent="0.25">
      <c r="B6278" s="225"/>
      <c r="C6278" s="74"/>
      <c r="D6278" s="74"/>
      <c r="E6278" s="74"/>
      <c r="F6278" s="74"/>
      <c r="G6278" s="75"/>
      <c r="H6278" s="74"/>
      <c r="I6278" s="81"/>
      <c r="J6278" s="74"/>
      <c r="K6278" s="74"/>
      <c r="L6278" s="74"/>
      <c r="M6278" s="74"/>
      <c r="N6278" s="74"/>
    </row>
    <row r="6279" spans="2:14" x14ac:dyDescent="0.25">
      <c r="B6279" s="225"/>
      <c r="C6279" s="74"/>
      <c r="D6279" s="74"/>
      <c r="E6279" s="74"/>
      <c r="F6279" s="74"/>
      <c r="G6279" s="75"/>
      <c r="H6279" s="74"/>
      <c r="I6279" s="81"/>
      <c r="J6279" s="74"/>
      <c r="K6279" s="74"/>
      <c r="L6279" s="74"/>
      <c r="M6279" s="74"/>
      <c r="N6279" s="74"/>
    </row>
    <row r="6280" spans="2:14" x14ac:dyDescent="0.25">
      <c r="B6280" s="225"/>
      <c r="C6280" s="74"/>
      <c r="D6280" s="74"/>
      <c r="E6280" s="74"/>
      <c r="F6280" s="74"/>
      <c r="G6280" s="75"/>
      <c r="H6280" s="74"/>
      <c r="I6280" s="81"/>
      <c r="J6280" s="74"/>
      <c r="K6280" s="74"/>
      <c r="L6280" s="74"/>
      <c r="M6280" s="74"/>
      <c r="N6280" s="74"/>
    </row>
    <row r="6281" spans="2:14" x14ac:dyDescent="0.25">
      <c r="B6281" s="225"/>
      <c r="C6281" s="74"/>
      <c r="D6281" s="74"/>
      <c r="E6281" s="74"/>
      <c r="F6281" s="74"/>
      <c r="G6281" s="75"/>
      <c r="H6281" s="74"/>
      <c r="I6281" s="81"/>
      <c r="J6281" s="74"/>
      <c r="K6281" s="74"/>
      <c r="L6281" s="74"/>
      <c r="M6281" s="74"/>
      <c r="N6281" s="74"/>
    </row>
    <row r="6282" spans="2:14" x14ac:dyDescent="0.25">
      <c r="B6282" s="225"/>
      <c r="C6282" s="74"/>
      <c r="D6282" s="74"/>
      <c r="E6282" s="74"/>
      <c r="F6282" s="74"/>
      <c r="G6282" s="75"/>
      <c r="H6282" s="74"/>
      <c r="I6282" s="81"/>
      <c r="J6282" s="74"/>
      <c r="K6282" s="74"/>
      <c r="L6282" s="74"/>
      <c r="M6282" s="74"/>
      <c r="N6282" s="74"/>
    </row>
    <row r="6283" spans="2:14" x14ac:dyDescent="0.25">
      <c r="B6283" s="225"/>
      <c r="C6283" s="74"/>
      <c r="D6283" s="74"/>
      <c r="E6283" s="74"/>
      <c r="F6283" s="74"/>
      <c r="G6283" s="75"/>
      <c r="H6283" s="74"/>
      <c r="I6283" s="81"/>
      <c r="J6283" s="74"/>
      <c r="K6283" s="74"/>
      <c r="L6283" s="74"/>
      <c r="M6283" s="74"/>
      <c r="N6283" s="74"/>
    </row>
    <row r="6284" spans="2:14" x14ac:dyDescent="0.25">
      <c r="B6284" s="225"/>
      <c r="C6284" s="74"/>
      <c r="D6284" s="74"/>
      <c r="E6284" s="74"/>
      <c r="F6284" s="74"/>
      <c r="G6284" s="75"/>
      <c r="H6284" s="74"/>
      <c r="I6284" s="81"/>
      <c r="J6284" s="74"/>
      <c r="K6284" s="74"/>
      <c r="L6284" s="74"/>
      <c r="M6284" s="74"/>
      <c r="N6284" s="74"/>
    </row>
    <row r="6285" spans="2:14" x14ac:dyDescent="0.25">
      <c r="B6285" s="225"/>
      <c r="C6285" s="74"/>
      <c r="D6285" s="74"/>
      <c r="E6285" s="74"/>
      <c r="F6285" s="74"/>
      <c r="G6285" s="75"/>
      <c r="H6285" s="74"/>
      <c r="I6285" s="81"/>
      <c r="J6285" s="74"/>
      <c r="K6285" s="74"/>
      <c r="L6285" s="74"/>
      <c r="M6285" s="74"/>
      <c r="N6285" s="74"/>
    </row>
    <row r="6286" spans="2:14" x14ac:dyDescent="0.25">
      <c r="B6286" s="225"/>
      <c r="C6286" s="74"/>
      <c r="D6286" s="74"/>
      <c r="E6286" s="74"/>
      <c r="F6286" s="74"/>
      <c r="G6286" s="75"/>
      <c r="H6286" s="74"/>
      <c r="I6286" s="81"/>
      <c r="J6286" s="74"/>
      <c r="K6286" s="74"/>
      <c r="L6286" s="74"/>
      <c r="M6286" s="74"/>
      <c r="N6286" s="74"/>
    </row>
    <row r="6287" spans="2:14" x14ac:dyDescent="0.25">
      <c r="B6287" s="225"/>
      <c r="C6287" s="74"/>
      <c r="D6287" s="74"/>
      <c r="E6287" s="74"/>
      <c r="F6287" s="74"/>
      <c r="G6287" s="75"/>
      <c r="H6287" s="74"/>
      <c r="I6287" s="81"/>
      <c r="J6287" s="74"/>
      <c r="K6287" s="74"/>
      <c r="L6287" s="74"/>
      <c r="M6287" s="74"/>
      <c r="N6287" s="74"/>
    </row>
    <row r="6288" spans="2:14" x14ac:dyDescent="0.25">
      <c r="B6288" s="225"/>
      <c r="C6288" s="74"/>
      <c r="D6288" s="74"/>
      <c r="E6288" s="74"/>
      <c r="F6288" s="74"/>
      <c r="G6288" s="75"/>
      <c r="H6288" s="74"/>
      <c r="I6288" s="81"/>
      <c r="J6288" s="74"/>
      <c r="K6288" s="74"/>
      <c r="L6288" s="74"/>
      <c r="M6288" s="74"/>
      <c r="N6288" s="74"/>
    </row>
    <row r="6289" spans="2:14" x14ac:dyDescent="0.25">
      <c r="B6289" s="225"/>
      <c r="C6289" s="74"/>
      <c r="D6289" s="74"/>
      <c r="E6289" s="74"/>
      <c r="F6289" s="74"/>
      <c r="G6289" s="75"/>
      <c r="H6289" s="74"/>
      <c r="I6289" s="81"/>
      <c r="J6289" s="74"/>
      <c r="K6289" s="74"/>
      <c r="L6289" s="74"/>
      <c r="M6289" s="74"/>
      <c r="N6289" s="74"/>
    </row>
    <row r="6290" spans="2:14" x14ac:dyDescent="0.25">
      <c r="B6290" s="225"/>
      <c r="C6290" s="74"/>
      <c r="D6290" s="74"/>
      <c r="E6290" s="74"/>
      <c r="F6290" s="74"/>
      <c r="G6290" s="75"/>
      <c r="H6290" s="74"/>
      <c r="I6290" s="81"/>
      <c r="J6290" s="74"/>
      <c r="K6290" s="74"/>
      <c r="L6290" s="74"/>
      <c r="M6290" s="74"/>
      <c r="N6290" s="74"/>
    </row>
    <row r="6291" spans="2:14" x14ac:dyDescent="0.25">
      <c r="B6291" s="225"/>
      <c r="C6291" s="74"/>
      <c r="D6291" s="74"/>
      <c r="E6291" s="74"/>
      <c r="F6291" s="74"/>
      <c r="G6291" s="75"/>
      <c r="H6291" s="74"/>
      <c r="I6291" s="81"/>
      <c r="J6291" s="74"/>
      <c r="K6291" s="74"/>
      <c r="L6291" s="74"/>
      <c r="M6291" s="74"/>
      <c r="N6291" s="74"/>
    </row>
    <row r="6292" spans="2:14" x14ac:dyDescent="0.25">
      <c r="B6292" s="225"/>
      <c r="C6292" s="74"/>
      <c r="D6292" s="74"/>
      <c r="E6292" s="74"/>
      <c r="F6292" s="74"/>
      <c r="G6292" s="75"/>
      <c r="H6292" s="74"/>
      <c r="I6292" s="81"/>
      <c r="J6292" s="74"/>
      <c r="K6292" s="74"/>
      <c r="L6292" s="74"/>
      <c r="M6292" s="74"/>
      <c r="N6292" s="74"/>
    </row>
    <row r="6293" spans="2:14" x14ac:dyDescent="0.25">
      <c r="B6293" s="225"/>
      <c r="C6293" s="74"/>
      <c r="D6293" s="74"/>
      <c r="E6293" s="74"/>
      <c r="F6293" s="74"/>
      <c r="G6293" s="75"/>
      <c r="H6293" s="74"/>
      <c r="I6293" s="81"/>
      <c r="J6293" s="74"/>
      <c r="K6293" s="74"/>
      <c r="L6293" s="74"/>
      <c r="M6293" s="74"/>
      <c r="N6293" s="74"/>
    </row>
    <row r="6294" spans="2:14" x14ac:dyDescent="0.25">
      <c r="B6294" s="225"/>
      <c r="C6294" s="74"/>
      <c r="D6294" s="74"/>
      <c r="E6294" s="74"/>
      <c r="F6294" s="74"/>
      <c r="G6294" s="75"/>
      <c r="H6294" s="74"/>
      <c r="I6294" s="81"/>
      <c r="J6294" s="74"/>
      <c r="K6294" s="74"/>
      <c r="L6294" s="74"/>
      <c r="M6294" s="74"/>
      <c r="N6294" s="74"/>
    </row>
    <row r="6295" spans="2:14" x14ac:dyDescent="0.25">
      <c r="B6295" s="225"/>
      <c r="C6295" s="74"/>
      <c r="D6295" s="74"/>
      <c r="E6295" s="74"/>
      <c r="F6295" s="74"/>
      <c r="G6295" s="75"/>
      <c r="H6295" s="74"/>
      <c r="I6295" s="81"/>
      <c r="J6295" s="74"/>
      <c r="K6295" s="74"/>
      <c r="L6295" s="74"/>
      <c r="M6295" s="74"/>
      <c r="N6295" s="74"/>
    </row>
    <row r="6296" spans="2:14" x14ac:dyDescent="0.25">
      <c r="B6296" s="225"/>
      <c r="C6296" s="74"/>
      <c r="D6296" s="74"/>
      <c r="E6296" s="74"/>
      <c r="F6296" s="74"/>
      <c r="G6296" s="75"/>
      <c r="H6296" s="74"/>
      <c r="I6296" s="81"/>
      <c r="J6296" s="74"/>
      <c r="K6296" s="74"/>
      <c r="L6296" s="74"/>
      <c r="M6296" s="74"/>
      <c r="N6296" s="74"/>
    </row>
    <row r="6297" spans="2:14" x14ac:dyDescent="0.25">
      <c r="B6297" s="225"/>
      <c r="C6297" s="74"/>
      <c r="D6297" s="74"/>
      <c r="E6297" s="74"/>
      <c r="F6297" s="74"/>
      <c r="G6297" s="75"/>
      <c r="H6297" s="74"/>
      <c r="I6297" s="81"/>
      <c r="J6297" s="74"/>
      <c r="K6297" s="74"/>
      <c r="L6297" s="74"/>
      <c r="M6297" s="74"/>
      <c r="N6297" s="74"/>
    </row>
    <row r="6298" spans="2:14" x14ac:dyDescent="0.25">
      <c r="B6298" s="225"/>
      <c r="C6298" s="74"/>
      <c r="D6298" s="74"/>
      <c r="E6298" s="74"/>
      <c r="F6298" s="74"/>
      <c r="G6298" s="75"/>
      <c r="H6298" s="74"/>
      <c r="I6298" s="81"/>
      <c r="J6298" s="74"/>
      <c r="K6298" s="74"/>
      <c r="L6298" s="74"/>
      <c r="M6298" s="74"/>
      <c r="N6298" s="74"/>
    </row>
    <row r="6299" spans="2:14" x14ac:dyDescent="0.25">
      <c r="B6299" s="225"/>
      <c r="C6299" s="74"/>
      <c r="D6299" s="74"/>
      <c r="E6299" s="74"/>
      <c r="F6299" s="74"/>
      <c r="G6299" s="75"/>
      <c r="H6299" s="74"/>
      <c r="I6299" s="81"/>
      <c r="J6299" s="74"/>
      <c r="K6299" s="74"/>
      <c r="L6299" s="74"/>
      <c r="M6299" s="74"/>
      <c r="N6299" s="74"/>
    </row>
    <row r="6300" spans="2:14" x14ac:dyDescent="0.25">
      <c r="B6300" s="225"/>
      <c r="C6300" s="74"/>
      <c r="D6300" s="74"/>
      <c r="E6300" s="74"/>
      <c r="F6300" s="74"/>
      <c r="G6300" s="75"/>
      <c r="H6300" s="74"/>
      <c r="I6300" s="81"/>
      <c r="J6300" s="74"/>
      <c r="K6300" s="74"/>
      <c r="L6300" s="74"/>
      <c r="M6300" s="74"/>
      <c r="N6300" s="74"/>
    </row>
    <row r="6301" spans="2:14" x14ac:dyDescent="0.25">
      <c r="B6301" s="225"/>
      <c r="C6301" s="74"/>
      <c r="D6301" s="74"/>
      <c r="E6301" s="74"/>
      <c r="F6301" s="74"/>
      <c r="G6301" s="75"/>
      <c r="H6301" s="74"/>
      <c r="I6301" s="81"/>
      <c r="J6301" s="74"/>
      <c r="K6301" s="74"/>
      <c r="L6301" s="74"/>
      <c r="M6301" s="74"/>
      <c r="N6301" s="74"/>
    </row>
    <row r="6302" spans="2:14" x14ac:dyDescent="0.25">
      <c r="B6302" s="225"/>
      <c r="C6302" s="74"/>
      <c r="D6302" s="74"/>
      <c r="E6302" s="74"/>
      <c r="F6302" s="74"/>
      <c r="G6302" s="75"/>
      <c r="H6302" s="74"/>
      <c r="I6302" s="81"/>
      <c r="J6302" s="74"/>
      <c r="K6302" s="74"/>
      <c r="L6302" s="74"/>
      <c r="M6302" s="74"/>
      <c r="N6302" s="74"/>
    </row>
    <row r="6303" spans="2:14" x14ac:dyDescent="0.25">
      <c r="B6303" s="225"/>
      <c r="C6303" s="74"/>
      <c r="D6303" s="74"/>
      <c r="E6303" s="74"/>
      <c r="F6303" s="74"/>
      <c r="G6303" s="75"/>
      <c r="H6303" s="74"/>
      <c r="I6303" s="81"/>
      <c r="J6303" s="74"/>
      <c r="K6303" s="74"/>
      <c r="L6303" s="74"/>
      <c r="M6303" s="74"/>
      <c r="N6303" s="74"/>
    </row>
    <row r="6304" spans="2:14" x14ac:dyDescent="0.25">
      <c r="B6304" s="225"/>
      <c r="C6304" s="74"/>
      <c r="D6304" s="74"/>
      <c r="E6304" s="74"/>
      <c r="F6304" s="74"/>
      <c r="G6304" s="75"/>
      <c r="H6304" s="74"/>
      <c r="I6304" s="81"/>
      <c r="J6304" s="74"/>
      <c r="K6304" s="74"/>
      <c r="L6304" s="74"/>
      <c r="M6304" s="74"/>
      <c r="N6304" s="74"/>
    </row>
    <row r="6305" spans="2:14" x14ac:dyDescent="0.25">
      <c r="B6305" s="225"/>
      <c r="C6305" s="74"/>
      <c r="D6305" s="74"/>
      <c r="E6305" s="74"/>
      <c r="F6305" s="74"/>
      <c r="G6305" s="75"/>
      <c r="H6305" s="74"/>
      <c r="I6305" s="81"/>
      <c r="J6305" s="74"/>
      <c r="K6305" s="74"/>
      <c r="L6305" s="74"/>
      <c r="M6305" s="74"/>
      <c r="N6305" s="74"/>
    </row>
    <row r="6306" spans="2:14" x14ac:dyDescent="0.25">
      <c r="B6306" s="225"/>
      <c r="C6306" s="74"/>
      <c r="D6306" s="74"/>
      <c r="E6306" s="74"/>
      <c r="F6306" s="74"/>
      <c r="G6306" s="75"/>
      <c r="H6306" s="74"/>
      <c r="I6306" s="81"/>
      <c r="J6306" s="74"/>
      <c r="K6306" s="74"/>
      <c r="L6306" s="74"/>
      <c r="M6306" s="74"/>
      <c r="N6306" s="74"/>
    </row>
    <row r="6307" spans="2:14" x14ac:dyDescent="0.25">
      <c r="B6307" s="225"/>
      <c r="C6307" s="74"/>
      <c r="D6307" s="74"/>
      <c r="E6307" s="74"/>
      <c r="F6307" s="74"/>
      <c r="G6307" s="75"/>
      <c r="H6307" s="74"/>
      <c r="I6307" s="81"/>
      <c r="J6307" s="74"/>
      <c r="K6307" s="74"/>
      <c r="L6307" s="74"/>
      <c r="M6307" s="74"/>
      <c r="N6307" s="74"/>
    </row>
    <row r="6308" spans="2:14" x14ac:dyDescent="0.25">
      <c r="B6308" s="225"/>
      <c r="C6308" s="74"/>
      <c r="D6308" s="74"/>
      <c r="E6308" s="74"/>
      <c r="F6308" s="74"/>
      <c r="G6308" s="75"/>
      <c r="H6308" s="74"/>
      <c r="I6308" s="81"/>
      <c r="J6308" s="74"/>
      <c r="K6308" s="74"/>
      <c r="L6308" s="74"/>
      <c r="M6308" s="74"/>
      <c r="N6308" s="74"/>
    </row>
    <row r="6309" spans="2:14" x14ac:dyDescent="0.25">
      <c r="B6309" s="225"/>
      <c r="C6309" s="74"/>
      <c r="D6309" s="74"/>
      <c r="E6309" s="74"/>
      <c r="F6309" s="74"/>
      <c r="G6309" s="75"/>
      <c r="H6309" s="74"/>
      <c r="I6309" s="81"/>
      <c r="J6309" s="74"/>
      <c r="K6309" s="74"/>
      <c r="L6309" s="74"/>
      <c r="M6309" s="74"/>
      <c r="N6309" s="74"/>
    </row>
    <row r="6310" spans="2:14" x14ac:dyDescent="0.25">
      <c r="B6310" s="225"/>
      <c r="C6310" s="74"/>
      <c r="D6310" s="74"/>
      <c r="E6310" s="74"/>
      <c r="F6310" s="74"/>
      <c r="G6310" s="75"/>
      <c r="H6310" s="74"/>
      <c r="I6310" s="81"/>
      <c r="J6310" s="74"/>
      <c r="K6310" s="74"/>
      <c r="L6310" s="74"/>
      <c r="M6310" s="74"/>
      <c r="N6310" s="74"/>
    </row>
    <row r="6311" spans="2:14" x14ac:dyDescent="0.25">
      <c r="B6311" s="225"/>
      <c r="C6311" s="74"/>
      <c r="D6311" s="74"/>
      <c r="E6311" s="74"/>
      <c r="F6311" s="74"/>
      <c r="G6311" s="75"/>
      <c r="H6311" s="74"/>
      <c r="I6311" s="81"/>
      <c r="J6311" s="74"/>
      <c r="K6311" s="74"/>
      <c r="L6311" s="74"/>
      <c r="M6311" s="74"/>
      <c r="N6311" s="74"/>
    </row>
    <row r="6312" spans="2:14" x14ac:dyDescent="0.25">
      <c r="B6312" s="225"/>
      <c r="C6312" s="74"/>
      <c r="D6312" s="74"/>
      <c r="E6312" s="74"/>
      <c r="F6312" s="74"/>
      <c r="G6312" s="75"/>
      <c r="H6312" s="74"/>
      <c r="I6312" s="81"/>
      <c r="J6312" s="74"/>
      <c r="K6312" s="74"/>
      <c r="L6312" s="74"/>
      <c r="M6312" s="74"/>
      <c r="N6312" s="74"/>
    </row>
    <row r="6313" spans="2:14" x14ac:dyDescent="0.25">
      <c r="B6313" s="225"/>
      <c r="C6313" s="74"/>
      <c r="D6313" s="74"/>
      <c r="E6313" s="74"/>
      <c r="F6313" s="74"/>
      <c r="G6313" s="75"/>
      <c r="H6313" s="74"/>
      <c r="I6313" s="81"/>
      <c r="J6313" s="74"/>
      <c r="K6313" s="74"/>
      <c r="L6313" s="74"/>
      <c r="M6313" s="74"/>
      <c r="N6313" s="74"/>
    </row>
    <row r="6314" spans="2:14" x14ac:dyDescent="0.25">
      <c r="B6314" s="225"/>
      <c r="C6314" s="74"/>
      <c r="D6314" s="74"/>
      <c r="E6314" s="74"/>
      <c r="F6314" s="74"/>
      <c r="G6314" s="75"/>
      <c r="H6314" s="74"/>
      <c r="I6314" s="81"/>
      <c r="J6314" s="74"/>
      <c r="K6314" s="74"/>
      <c r="L6314" s="74"/>
      <c r="M6314" s="74"/>
      <c r="N6314" s="74"/>
    </row>
    <row r="6315" spans="2:14" x14ac:dyDescent="0.25">
      <c r="B6315" s="225"/>
      <c r="C6315" s="74"/>
      <c r="D6315" s="74"/>
      <c r="E6315" s="74"/>
      <c r="F6315" s="74"/>
      <c r="G6315" s="75"/>
      <c r="H6315" s="74"/>
      <c r="I6315" s="81"/>
      <c r="J6315" s="74"/>
      <c r="K6315" s="74"/>
      <c r="L6315" s="74"/>
      <c r="M6315" s="74"/>
      <c r="N6315" s="74"/>
    </row>
    <row r="6316" spans="2:14" x14ac:dyDescent="0.25">
      <c r="B6316" s="225"/>
      <c r="C6316" s="74"/>
      <c r="D6316" s="74"/>
      <c r="E6316" s="74"/>
      <c r="F6316" s="74"/>
      <c r="G6316" s="75"/>
      <c r="H6316" s="74"/>
      <c r="I6316" s="81"/>
      <c r="J6316" s="74"/>
      <c r="K6316" s="74"/>
      <c r="L6316" s="74"/>
      <c r="M6316" s="74"/>
      <c r="N6316" s="74"/>
    </row>
    <row r="6317" spans="2:14" x14ac:dyDescent="0.25">
      <c r="B6317" s="225"/>
      <c r="C6317" s="74"/>
      <c r="D6317" s="74"/>
      <c r="E6317" s="74"/>
      <c r="F6317" s="74"/>
      <c r="G6317" s="75"/>
      <c r="H6317" s="74"/>
      <c r="I6317" s="81"/>
      <c r="J6317" s="74"/>
      <c r="K6317" s="74"/>
      <c r="L6317" s="74"/>
      <c r="M6317" s="74"/>
      <c r="N6317" s="74"/>
    </row>
    <row r="6318" spans="2:14" x14ac:dyDescent="0.25">
      <c r="B6318" s="225"/>
      <c r="C6318" s="74"/>
      <c r="D6318" s="74"/>
      <c r="E6318" s="74"/>
      <c r="F6318" s="74"/>
      <c r="G6318" s="75"/>
      <c r="H6318" s="74"/>
      <c r="I6318" s="81"/>
      <c r="J6318" s="74"/>
      <c r="K6318" s="74"/>
      <c r="L6318" s="74"/>
      <c r="M6318" s="74"/>
      <c r="N6318" s="74"/>
    </row>
    <row r="6319" spans="2:14" x14ac:dyDescent="0.25">
      <c r="B6319" s="225"/>
      <c r="C6319" s="74"/>
      <c r="D6319" s="74"/>
      <c r="E6319" s="74"/>
      <c r="F6319" s="74"/>
      <c r="G6319" s="75"/>
      <c r="H6319" s="74"/>
      <c r="I6319" s="81"/>
      <c r="J6319" s="74"/>
      <c r="K6319" s="74"/>
      <c r="L6319" s="74"/>
      <c r="M6319" s="74"/>
      <c r="N6319" s="74"/>
    </row>
    <row r="6320" spans="2:14" x14ac:dyDescent="0.25">
      <c r="B6320" s="225"/>
      <c r="C6320" s="74"/>
      <c r="D6320" s="74"/>
      <c r="E6320" s="74"/>
      <c r="F6320" s="74"/>
      <c r="G6320" s="75"/>
      <c r="H6320" s="74"/>
      <c r="I6320" s="81"/>
      <c r="J6320" s="74"/>
      <c r="K6320" s="74"/>
      <c r="L6320" s="74"/>
      <c r="M6320" s="74"/>
      <c r="N6320" s="74"/>
    </row>
    <row r="6321" spans="2:14" x14ac:dyDescent="0.25">
      <c r="B6321" s="225"/>
      <c r="C6321" s="74"/>
      <c r="D6321" s="74"/>
      <c r="E6321" s="74"/>
      <c r="F6321" s="74"/>
      <c r="G6321" s="75"/>
      <c r="H6321" s="74"/>
      <c r="I6321" s="81"/>
      <c r="J6321" s="74"/>
      <c r="K6321" s="74"/>
      <c r="L6321" s="74"/>
      <c r="M6321" s="74"/>
      <c r="N6321" s="74"/>
    </row>
    <row r="6322" spans="2:14" x14ac:dyDescent="0.25">
      <c r="B6322" s="225"/>
      <c r="C6322" s="74"/>
      <c r="D6322" s="74"/>
      <c r="E6322" s="74"/>
      <c r="F6322" s="74"/>
      <c r="G6322" s="75"/>
      <c r="H6322" s="74"/>
      <c r="I6322" s="81"/>
      <c r="J6322" s="74"/>
      <c r="K6322" s="74"/>
      <c r="L6322" s="74"/>
      <c r="M6322" s="74"/>
      <c r="N6322" s="74"/>
    </row>
    <row r="6323" spans="2:14" x14ac:dyDescent="0.25">
      <c r="B6323" s="225"/>
      <c r="C6323" s="74"/>
      <c r="D6323" s="74"/>
      <c r="E6323" s="74"/>
      <c r="F6323" s="74"/>
      <c r="G6323" s="75"/>
      <c r="H6323" s="74"/>
      <c r="I6323" s="81"/>
      <c r="J6323" s="74"/>
      <c r="K6323" s="74"/>
      <c r="L6323" s="74"/>
      <c r="M6323" s="74"/>
      <c r="N6323" s="74"/>
    </row>
    <row r="6324" spans="2:14" x14ac:dyDescent="0.25">
      <c r="B6324" s="225"/>
      <c r="C6324" s="74"/>
      <c r="D6324" s="74"/>
      <c r="E6324" s="74"/>
      <c r="F6324" s="74"/>
      <c r="G6324" s="75"/>
      <c r="H6324" s="74"/>
      <c r="I6324" s="81"/>
      <c r="J6324" s="74"/>
      <c r="K6324" s="74"/>
      <c r="L6324" s="74"/>
      <c r="M6324" s="74"/>
      <c r="N6324" s="74"/>
    </row>
    <row r="6325" spans="2:14" x14ac:dyDescent="0.25">
      <c r="B6325" s="225"/>
      <c r="C6325" s="74"/>
      <c r="D6325" s="74"/>
      <c r="E6325" s="74"/>
      <c r="F6325" s="74"/>
      <c r="G6325" s="75"/>
      <c r="H6325" s="74"/>
      <c r="I6325" s="81"/>
      <c r="J6325" s="74"/>
      <c r="K6325" s="74"/>
      <c r="L6325" s="74"/>
      <c r="M6325" s="74"/>
      <c r="N6325" s="74"/>
    </row>
    <row r="6326" spans="2:14" x14ac:dyDescent="0.25">
      <c r="B6326" s="225"/>
      <c r="C6326" s="74"/>
      <c r="D6326" s="74"/>
      <c r="E6326" s="74"/>
      <c r="F6326" s="74"/>
      <c r="G6326" s="75"/>
      <c r="H6326" s="74"/>
      <c r="I6326" s="81"/>
      <c r="J6326" s="74"/>
      <c r="K6326" s="74"/>
      <c r="L6326" s="74"/>
      <c r="M6326" s="74"/>
      <c r="N6326" s="74"/>
    </row>
    <row r="6327" spans="2:14" x14ac:dyDescent="0.25">
      <c r="B6327" s="225"/>
      <c r="C6327" s="74"/>
      <c r="D6327" s="74"/>
      <c r="E6327" s="74"/>
      <c r="F6327" s="74"/>
      <c r="G6327" s="75"/>
      <c r="H6327" s="74"/>
      <c r="I6327" s="81"/>
      <c r="J6327" s="74"/>
      <c r="K6327" s="74"/>
      <c r="L6327" s="74"/>
      <c r="M6327" s="74"/>
      <c r="N6327" s="74"/>
    </row>
    <row r="6328" spans="2:14" x14ac:dyDescent="0.25">
      <c r="B6328" s="225"/>
      <c r="C6328" s="74"/>
      <c r="D6328" s="74"/>
      <c r="E6328" s="74"/>
      <c r="F6328" s="74"/>
      <c r="G6328" s="75"/>
      <c r="H6328" s="74"/>
      <c r="I6328" s="81"/>
      <c r="J6328" s="74"/>
      <c r="K6328" s="74"/>
      <c r="L6328" s="74"/>
      <c r="M6328" s="74"/>
      <c r="N6328" s="74"/>
    </row>
    <row r="6329" spans="2:14" x14ac:dyDescent="0.25">
      <c r="B6329" s="225"/>
      <c r="C6329" s="74"/>
      <c r="D6329" s="74"/>
      <c r="E6329" s="74"/>
      <c r="F6329" s="74"/>
      <c r="G6329" s="75"/>
      <c r="H6329" s="74"/>
      <c r="I6329" s="81"/>
      <c r="J6329" s="74"/>
      <c r="K6329" s="74"/>
      <c r="L6329" s="74"/>
      <c r="M6329" s="74"/>
      <c r="N6329" s="74"/>
    </row>
    <row r="6330" spans="2:14" x14ac:dyDescent="0.25">
      <c r="B6330" s="225"/>
      <c r="C6330" s="74"/>
      <c r="D6330" s="74"/>
      <c r="E6330" s="74"/>
      <c r="F6330" s="74"/>
      <c r="G6330" s="75"/>
      <c r="H6330" s="74"/>
      <c r="I6330" s="81"/>
      <c r="J6330" s="74"/>
      <c r="K6330" s="74"/>
      <c r="L6330" s="74"/>
      <c r="M6330" s="74"/>
      <c r="N6330" s="74"/>
    </row>
    <row r="6331" spans="2:14" x14ac:dyDescent="0.25">
      <c r="B6331" s="225"/>
      <c r="C6331" s="74"/>
      <c r="D6331" s="74"/>
      <c r="E6331" s="74"/>
      <c r="F6331" s="74"/>
      <c r="G6331" s="75"/>
      <c r="H6331" s="74"/>
      <c r="I6331" s="81"/>
      <c r="J6331" s="74"/>
      <c r="K6331" s="74"/>
      <c r="L6331" s="74"/>
      <c r="M6331" s="74"/>
      <c r="N6331" s="74"/>
    </row>
    <row r="6332" spans="2:14" x14ac:dyDescent="0.25">
      <c r="B6332" s="225"/>
      <c r="C6332" s="74"/>
      <c r="D6332" s="74"/>
      <c r="E6332" s="74"/>
      <c r="F6332" s="74"/>
      <c r="G6332" s="75"/>
      <c r="H6332" s="74"/>
      <c r="I6332" s="81"/>
      <c r="J6332" s="74"/>
      <c r="K6332" s="74"/>
      <c r="L6332" s="74"/>
      <c r="M6332" s="74"/>
      <c r="N6332" s="74"/>
    </row>
    <row r="6333" spans="2:14" x14ac:dyDescent="0.25">
      <c r="B6333" s="225"/>
      <c r="C6333" s="74"/>
      <c r="D6333" s="74"/>
      <c r="E6333" s="74"/>
      <c r="F6333" s="74"/>
      <c r="G6333" s="75"/>
      <c r="H6333" s="74"/>
      <c r="I6333" s="81"/>
      <c r="J6333" s="74"/>
      <c r="K6333" s="74"/>
      <c r="L6333" s="74"/>
      <c r="M6333" s="74"/>
      <c r="N6333" s="74"/>
    </row>
    <row r="6334" spans="2:14" x14ac:dyDescent="0.25">
      <c r="B6334" s="225"/>
      <c r="C6334" s="74"/>
      <c r="D6334" s="74"/>
      <c r="E6334" s="74"/>
      <c r="F6334" s="74"/>
      <c r="G6334" s="75"/>
      <c r="H6334" s="74"/>
      <c r="I6334" s="81"/>
      <c r="J6334" s="74"/>
      <c r="K6334" s="74"/>
      <c r="L6334" s="74"/>
      <c r="M6334" s="74"/>
      <c r="N6334" s="74"/>
    </row>
    <row r="6335" spans="2:14" x14ac:dyDescent="0.25">
      <c r="B6335" s="225"/>
      <c r="C6335" s="74"/>
      <c r="D6335" s="74"/>
      <c r="E6335" s="74"/>
      <c r="F6335" s="74"/>
      <c r="G6335" s="75"/>
      <c r="H6335" s="74"/>
      <c r="I6335" s="81"/>
      <c r="J6335" s="74"/>
      <c r="K6335" s="74"/>
      <c r="L6335" s="74"/>
      <c r="M6335" s="74"/>
      <c r="N6335" s="74"/>
    </row>
    <row r="6336" spans="2:14" x14ac:dyDescent="0.25">
      <c r="B6336" s="225"/>
      <c r="C6336" s="74"/>
      <c r="D6336" s="74"/>
      <c r="E6336" s="74"/>
      <c r="F6336" s="74"/>
      <c r="G6336" s="75"/>
      <c r="H6336" s="74"/>
      <c r="I6336" s="81"/>
      <c r="J6336" s="74"/>
      <c r="K6336" s="74"/>
      <c r="L6336" s="74"/>
      <c r="M6336" s="74"/>
      <c r="N6336" s="74"/>
    </row>
    <row r="6337" spans="2:14" x14ac:dyDescent="0.25">
      <c r="B6337" s="225"/>
      <c r="C6337" s="74"/>
      <c r="D6337" s="74"/>
      <c r="E6337" s="74"/>
      <c r="F6337" s="74"/>
      <c r="G6337" s="75"/>
      <c r="H6337" s="74"/>
      <c r="I6337" s="81"/>
      <c r="J6337" s="74"/>
      <c r="K6337" s="74"/>
      <c r="L6337" s="74"/>
      <c r="M6337" s="74"/>
      <c r="N6337" s="74"/>
    </row>
    <row r="6338" spans="2:14" x14ac:dyDescent="0.25">
      <c r="B6338" s="225"/>
      <c r="C6338" s="74"/>
      <c r="D6338" s="74"/>
      <c r="E6338" s="74"/>
      <c r="F6338" s="74"/>
      <c r="G6338" s="75"/>
      <c r="H6338" s="74"/>
      <c r="I6338" s="81"/>
      <c r="J6338" s="74"/>
      <c r="K6338" s="74"/>
      <c r="L6338" s="74"/>
      <c r="M6338" s="74"/>
      <c r="N6338" s="74"/>
    </row>
    <row r="6339" spans="2:14" x14ac:dyDescent="0.25">
      <c r="B6339" s="225"/>
      <c r="C6339" s="74"/>
      <c r="D6339" s="74"/>
      <c r="E6339" s="74"/>
      <c r="F6339" s="74"/>
      <c r="G6339" s="75"/>
      <c r="H6339" s="74"/>
      <c r="I6339" s="81"/>
      <c r="J6339" s="74"/>
      <c r="K6339" s="74"/>
      <c r="L6339" s="74"/>
      <c r="M6339" s="74"/>
      <c r="N6339" s="74"/>
    </row>
    <row r="6340" spans="2:14" x14ac:dyDescent="0.25">
      <c r="B6340" s="225"/>
      <c r="C6340" s="74"/>
      <c r="D6340" s="74"/>
      <c r="E6340" s="74"/>
      <c r="F6340" s="74"/>
      <c r="G6340" s="75"/>
      <c r="H6340" s="74"/>
      <c r="I6340" s="81"/>
      <c r="J6340" s="74"/>
      <c r="K6340" s="74"/>
      <c r="L6340" s="74"/>
      <c r="M6340" s="74"/>
      <c r="N6340" s="74"/>
    </row>
    <row r="6341" spans="2:14" x14ac:dyDescent="0.25">
      <c r="B6341" s="225"/>
      <c r="C6341" s="74"/>
      <c r="D6341" s="74"/>
      <c r="E6341" s="74"/>
      <c r="F6341" s="74"/>
      <c r="G6341" s="75"/>
      <c r="H6341" s="74"/>
      <c r="I6341" s="81"/>
      <c r="J6341" s="74"/>
      <c r="K6341" s="74"/>
      <c r="L6341" s="74"/>
      <c r="M6341" s="74"/>
      <c r="N6341" s="74"/>
    </row>
    <row r="6342" spans="2:14" x14ac:dyDescent="0.25">
      <c r="B6342" s="225"/>
      <c r="C6342" s="74"/>
      <c r="D6342" s="74"/>
      <c r="E6342" s="74"/>
      <c r="F6342" s="74"/>
      <c r="G6342" s="75"/>
      <c r="H6342" s="74"/>
      <c r="I6342" s="81"/>
      <c r="J6342" s="74"/>
      <c r="K6342" s="74"/>
      <c r="L6342" s="74"/>
      <c r="M6342" s="74"/>
      <c r="N6342" s="74"/>
    </row>
    <row r="6343" spans="2:14" x14ac:dyDescent="0.25">
      <c r="B6343" s="225"/>
      <c r="C6343" s="74"/>
      <c r="D6343" s="74"/>
      <c r="E6343" s="74"/>
      <c r="F6343" s="74"/>
      <c r="G6343" s="75"/>
      <c r="H6343" s="74"/>
      <c r="I6343" s="81"/>
      <c r="J6343" s="74"/>
      <c r="K6343" s="74"/>
      <c r="L6343" s="74"/>
      <c r="M6343" s="74"/>
      <c r="N6343" s="74"/>
    </row>
    <row r="6344" spans="2:14" x14ac:dyDescent="0.25">
      <c r="B6344" s="225"/>
      <c r="C6344" s="74"/>
      <c r="D6344" s="74"/>
      <c r="E6344" s="74"/>
      <c r="F6344" s="74"/>
      <c r="G6344" s="75"/>
      <c r="H6344" s="74"/>
      <c r="I6344" s="81"/>
      <c r="J6344" s="74"/>
      <c r="K6344" s="74"/>
      <c r="L6344" s="74"/>
      <c r="M6344" s="74"/>
      <c r="N6344" s="74"/>
    </row>
    <row r="6345" spans="2:14" x14ac:dyDescent="0.25">
      <c r="B6345" s="225"/>
      <c r="C6345" s="74"/>
      <c r="D6345" s="74"/>
      <c r="E6345" s="74"/>
      <c r="F6345" s="74"/>
      <c r="G6345" s="75"/>
      <c r="H6345" s="74"/>
      <c r="I6345" s="81"/>
      <c r="J6345" s="74"/>
      <c r="K6345" s="74"/>
      <c r="L6345" s="74"/>
      <c r="M6345" s="74"/>
      <c r="N6345" s="74"/>
    </row>
    <row r="6346" spans="2:14" x14ac:dyDescent="0.25">
      <c r="B6346" s="225"/>
      <c r="C6346" s="74"/>
      <c r="D6346" s="74"/>
      <c r="E6346" s="74"/>
      <c r="F6346" s="74"/>
      <c r="G6346" s="75"/>
      <c r="H6346" s="74"/>
      <c r="I6346" s="81"/>
      <c r="J6346" s="74"/>
      <c r="K6346" s="74"/>
      <c r="L6346" s="74"/>
      <c r="M6346" s="74"/>
      <c r="N6346" s="74"/>
    </row>
    <row r="6347" spans="2:14" x14ac:dyDescent="0.25">
      <c r="B6347" s="225"/>
      <c r="C6347" s="74"/>
      <c r="D6347" s="74"/>
      <c r="E6347" s="74"/>
      <c r="F6347" s="74"/>
      <c r="G6347" s="75"/>
      <c r="H6347" s="74"/>
      <c r="I6347" s="81"/>
      <c r="J6347" s="74"/>
      <c r="K6347" s="74"/>
      <c r="L6347" s="74"/>
      <c r="M6347" s="74"/>
      <c r="N6347" s="74"/>
    </row>
    <row r="6348" spans="2:14" x14ac:dyDescent="0.25">
      <c r="B6348" s="225"/>
      <c r="C6348" s="74"/>
      <c r="D6348" s="74"/>
      <c r="E6348" s="74"/>
      <c r="F6348" s="74"/>
      <c r="G6348" s="75"/>
      <c r="H6348" s="74"/>
      <c r="I6348" s="81"/>
      <c r="J6348" s="74"/>
      <c r="K6348" s="74"/>
      <c r="L6348" s="74"/>
      <c r="M6348" s="74"/>
      <c r="N6348" s="74"/>
    </row>
    <row r="6349" spans="2:14" x14ac:dyDescent="0.25">
      <c r="B6349" s="225"/>
      <c r="C6349" s="74"/>
      <c r="D6349" s="74"/>
      <c r="E6349" s="74"/>
      <c r="F6349" s="74"/>
      <c r="G6349" s="75"/>
      <c r="H6349" s="74"/>
      <c r="I6349" s="81"/>
      <c r="J6349" s="74"/>
      <c r="K6349" s="74"/>
      <c r="L6349" s="74"/>
      <c r="M6349" s="74"/>
      <c r="N6349" s="74"/>
    </row>
    <row r="6350" spans="2:14" x14ac:dyDescent="0.25">
      <c r="B6350" s="225"/>
      <c r="C6350" s="74"/>
      <c r="D6350" s="74"/>
      <c r="E6350" s="74"/>
      <c r="F6350" s="74"/>
      <c r="G6350" s="75"/>
      <c r="H6350" s="74"/>
      <c r="I6350" s="81"/>
      <c r="J6350" s="74"/>
      <c r="K6350" s="74"/>
      <c r="L6350" s="74"/>
      <c r="M6350" s="74"/>
      <c r="N6350" s="74"/>
    </row>
    <row r="6351" spans="2:14" x14ac:dyDescent="0.25">
      <c r="B6351" s="225"/>
      <c r="C6351" s="74"/>
      <c r="D6351" s="74"/>
      <c r="E6351" s="74"/>
      <c r="F6351" s="74"/>
      <c r="G6351" s="75"/>
      <c r="H6351" s="74"/>
      <c r="I6351" s="81"/>
      <c r="J6351" s="74"/>
      <c r="K6351" s="74"/>
      <c r="L6351" s="74"/>
      <c r="M6351" s="74"/>
      <c r="N6351" s="74"/>
    </row>
    <row r="6352" spans="2:14" x14ac:dyDescent="0.25">
      <c r="B6352" s="225"/>
      <c r="C6352" s="74"/>
      <c r="D6352" s="74"/>
      <c r="E6352" s="74"/>
      <c r="F6352" s="74"/>
      <c r="G6352" s="75"/>
      <c r="H6352" s="74"/>
      <c r="I6352" s="81"/>
      <c r="J6352" s="74"/>
      <c r="K6352" s="74"/>
      <c r="L6352" s="74"/>
      <c r="M6352" s="74"/>
      <c r="N6352" s="74"/>
    </row>
    <row r="6353" spans="2:14" x14ac:dyDescent="0.25">
      <c r="B6353" s="225"/>
      <c r="C6353" s="74"/>
      <c r="D6353" s="74"/>
      <c r="E6353" s="74"/>
      <c r="F6353" s="74"/>
      <c r="G6353" s="75"/>
      <c r="H6353" s="74"/>
      <c r="I6353" s="81"/>
      <c r="J6353" s="74"/>
      <c r="K6353" s="74"/>
      <c r="L6353" s="74"/>
      <c r="M6353" s="74"/>
      <c r="N6353" s="74"/>
    </row>
    <row r="6354" spans="2:14" x14ac:dyDescent="0.25">
      <c r="B6354" s="225"/>
      <c r="C6354" s="74"/>
      <c r="D6354" s="74"/>
      <c r="E6354" s="74"/>
      <c r="F6354" s="74"/>
      <c r="G6354" s="75"/>
      <c r="H6354" s="74"/>
      <c r="I6354" s="81"/>
      <c r="J6354" s="74"/>
      <c r="K6354" s="74"/>
      <c r="L6354" s="74"/>
      <c r="M6354" s="74"/>
      <c r="N6354" s="74"/>
    </row>
    <row r="6355" spans="2:14" x14ac:dyDescent="0.25">
      <c r="B6355" s="225"/>
      <c r="C6355" s="74"/>
      <c r="D6355" s="74"/>
      <c r="E6355" s="74"/>
      <c r="F6355" s="74"/>
      <c r="G6355" s="75"/>
      <c r="H6355" s="74"/>
      <c r="I6355" s="81"/>
      <c r="J6355" s="74"/>
      <c r="K6355" s="74"/>
      <c r="L6355" s="74"/>
      <c r="M6355" s="74"/>
      <c r="N6355" s="74"/>
    </row>
    <row r="6356" spans="2:14" x14ac:dyDescent="0.25">
      <c r="B6356" s="225"/>
      <c r="C6356" s="74"/>
      <c r="D6356" s="74"/>
      <c r="E6356" s="74"/>
      <c r="F6356" s="74"/>
      <c r="G6356" s="75"/>
      <c r="H6356" s="74"/>
      <c r="I6356" s="81"/>
      <c r="J6356" s="74"/>
      <c r="K6356" s="74"/>
      <c r="L6356" s="74"/>
      <c r="M6356" s="74"/>
      <c r="N6356" s="74"/>
    </row>
    <row r="6357" spans="2:14" x14ac:dyDescent="0.25">
      <c r="B6357" s="225"/>
      <c r="C6357" s="74"/>
      <c r="D6357" s="74"/>
      <c r="E6357" s="74"/>
      <c r="F6357" s="74"/>
      <c r="G6357" s="75"/>
      <c r="H6357" s="74"/>
      <c r="I6357" s="81"/>
      <c r="J6357" s="74"/>
      <c r="K6357" s="74"/>
      <c r="L6357" s="74"/>
      <c r="M6357" s="74"/>
      <c r="N6357" s="74"/>
    </row>
    <row r="6358" spans="2:14" x14ac:dyDescent="0.25">
      <c r="B6358" s="225"/>
      <c r="C6358" s="74"/>
      <c r="D6358" s="74"/>
      <c r="E6358" s="74"/>
      <c r="F6358" s="74"/>
      <c r="G6358" s="75"/>
      <c r="H6358" s="74"/>
      <c r="I6358" s="81"/>
      <c r="J6358" s="74"/>
      <c r="K6358" s="74"/>
      <c r="L6358" s="74"/>
      <c r="M6358" s="74"/>
      <c r="N6358" s="74"/>
    </row>
    <row r="6359" spans="2:14" x14ac:dyDescent="0.25">
      <c r="B6359" s="225"/>
      <c r="C6359" s="74"/>
      <c r="D6359" s="74"/>
      <c r="E6359" s="74"/>
      <c r="F6359" s="74"/>
      <c r="G6359" s="75"/>
      <c r="H6359" s="74"/>
      <c r="I6359" s="81"/>
      <c r="J6359" s="74"/>
      <c r="K6359" s="74"/>
      <c r="L6359" s="74"/>
      <c r="M6359" s="74"/>
      <c r="N6359" s="74"/>
    </row>
    <row r="6360" spans="2:14" x14ac:dyDescent="0.25">
      <c r="B6360" s="225"/>
      <c r="C6360" s="74"/>
      <c r="D6360" s="74"/>
      <c r="E6360" s="74"/>
      <c r="F6360" s="74"/>
      <c r="G6360" s="75"/>
      <c r="H6360" s="74"/>
      <c r="I6360" s="81"/>
      <c r="J6360" s="74"/>
      <c r="K6360" s="74"/>
      <c r="L6360" s="74"/>
      <c r="M6360" s="74"/>
      <c r="N6360" s="74"/>
    </row>
    <row r="6361" spans="2:14" x14ac:dyDescent="0.25">
      <c r="B6361" s="225"/>
      <c r="C6361" s="74"/>
      <c r="D6361" s="74"/>
      <c r="E6361" s="74"/>
      <c r="F6361" s="74"/>
      <c r="G6361" s="75"/>
      <c r="H6361" s="74"/>
      <c r="I6361" s="81"/>
      <c r="J6361" s="74"/>
      <c r="K6361" s="74"/>
      <c r="L6361" s="74"/>
      <c r="M6361" s="74"/>
      <c r="N6361" s="74"/>
    </row>
    <row r="6362" spans="2:14" x14ac:dyDescent="0.25">
      <c r="B6362" s="225"/>
      <c r="C6362" s="74"/>
      <c r="D6362" s="74"/>
      <c r="E6362" s="74"/>
      <c r="F6362" s="74"/>
      <c r="G6362" s="75"/>
      <c r="H6362" s="74"/>
      <c r="I6362" s="81"/>
      <c r="J6362" s="74"/>
      <c r="K6362" s="74"/>
      <c r="L6362" s="74"/>
      <c r="M6362" s="74"/>
      <c r="N6362" s="74"/>
    </row>
    <row r="6363" spans="2:14" x14ac:dyDescent="0.25">
      <c r="B6363" s="225"/>
      <c r="C6363" s="74"/>
      <c r="D6363" s="74"/>
      <c r="E6363" s="74"/>
      <c r="F6363" s="74"/>
      <c r="G6363" s="75"/>
      <c r="H6363" s="74"/>
      <c r="I6363" s="81"/>
      <c r="J6363" s="74"/>
      <c r="K6363" s="74"/>
      <c r="L6363" s="74"/>
      <c r="M6363" s="74"/>
      <c r="N6363" s="74"/>
    </row>
    <row r="6364" spans="2:14" x14ac:dyDescent="0.25">
      <c r="B6364" s="225"/>
      <c r="C6364" s="74"/>
      <c r="D6364" s="74"/>
      <c r="E6364" s="74"/>
      <c r="F6364" s="74"/>
      <c r="G6364" s="75"/>
      <c r="H6364" s="74"/>
      <c r="I6364" s="81"/>
      <c r="J6364" s="74"/>
      <c r="K6364" s="74"/>
      <c r="L6364" s="74"/>
      <c r="M6364" s="74"/>
      <c r="N6364" s="74"/>
    </row>
    <row r="6365" spans="2:14" x14ac:dyDescent="0.25">
      <c r="B6365" s="225"/>
      <c r="C6365" s="74"/>
      <c r="D6365" s="74"/>
      <c r="E6365" s="74"/>
      <c r="F6365" s="74"/>
      <c r="G6365" s="75"/>
      <c r="H6365" s="74"/>
      <c r="I6365" s="81"/>
      <c r="J6365" s="74"/>
      <c r="K6365" s="74"/>
      <c r="L6365" s="74"/>
      <c r="M6365" s="74"/>
      <c r="N6365" s="74"/>
    </row>
    <row r="6366" spans="2:14" x14ac:dyDescent="0.25">
      <c r="B6366" s="225"/>
      <c r="C6366" s="74"/>
      <c r="D6366" s="74"/>
      <c r="E6366" s="74"/>
      <c r="F6366" s="74"/>
      <c r="G6366" s="75"/>
      <c r="H6366" s="74"/>
      <c r="I6366" s="81"/>
      <c r="J6366" s="74"/>
      <c r="K6366" s="74"/>
      <c r="L6366" s="74"/>
      <c r="M6366" s="74"/>
      <c r="N6366" s="74"/>
    </row>
    <row r="6367" spans="2:14" x14ac:dyDescent="0.25">
      <c r="B6367" s="225"/>
      <c r="C6367" s="74"/>
      <c r="D6367" s="74"/>
      <c r="E6367" s="74"/>
      <c r="F6367" s="74"/>
      <c r="G6367" s="75"/>
      <c r="H6367" s="74"/>
      <c r="I6367" s="81"/>
      <c r="J6367" s="74"/>
      <c r="K6367" s="74"/>
      <c r="L6367" s="74"/>
      <c r="M6367" s="74"/>
      <c r="N6367" s="74"/>
    </row>
    <row r="6368" spans="2:14" x14ac:dyDescent="0.25">
      <c r="B6368" s="225"/>
      <c r="C6368" s="74"/>
      <c r="D6368" s="74"/>
      <c r="E6368" s="74"/>
      <c r="F6368" s="74"/>
      <c r="G6368" s="75"/>
      <c r="H6368" s="74"/>
      <c r="I6368" s="81"/>
      <c r="J6368" s="74"/>
      <c r="K6368" s="74"/>
      <c r="L6368" s="74"/>
      <c r="M6368" s="74"/>
      <c r="N6368" s="74"/>
    </row>
    <row r="6369" spans="2:14" x14ac:dyDescent="0.25">
      <c r="B6369" s="225"/>
      <c r="C6369" s="74"/>
      <c r="D6369" s="74"/>
      <c r="E6369" s="74"/>
      <c r="F6369" s="74"/>
      <c r="G6369" s="75"/>
      <c r="H6369" s="74"/>
      <c r="I6369" s="81"/>
      <c r="J6369" s="74"/>
      <c r="K6369" s="74"/>
      <c r="L6369" s="74"/>
      <c r="M6369" s="74"/>
      <c r="N6369" s="74"/>
    </row>
    <row r="6370" spans="2:14" x14ac:dyDescent="0.25">
      <c r="B6370" s="225"/>
      <c r="C6370" s="74"/>
      <c r="D6370" s="74"/>
      <c r="E6370" s="74"/>
      <c r="F6370" s="74"/>
      <c r="G6370" s="75"/>
      <c r="H6370" s="74"/>
      <c r="I6370" s="81"/>
      <c r="J6370" s="74"/>
      <c r="K6370" s="74"/>
      <c r="L6370" s="74"/>
      <c r="M6370" s="74"/>
      <c r="N6370" s="74"/>
    </row>
    <row r="6371" spans="2:14" x14ac:dyDescent="0.25">
      <c r="B6371" s="225"/>
      <c r="C6371" s="74"/>
      <c r="D6371" s="74"/>
      <c r="E6371" s="74"/>
      <c r="F6371" s="74"/>
      <c r="G6371" s="75"/>
      <c r="H6371" s="74"/>
      <c r="I6371" s="81"/>
      <c r="J6371" s="74"/>
      <c r="K6371" s="74"/>
      <c r="L6371" s="74"/>
      <c r="M6371" s="74"/>
      <c r="N6371" s="74"/>
    </row>
    <row r="6372" spans="2:14" x14ac:dyDescent="0.25">
      <c r="B6372" s="225"/>
      <c r="C6372" s="74"/>
      <c r="D6372" s="74"/>
      <c r="E6372" s="74"/>
      <c r="F6372" s="74"/>
      <c r="G6372" s="75"/>
      <c r="H6372" s="74"/>
      <c r="I6372" s="81"/>
      <c r="J6372" s="74"/>
      <c r="K6372" s="74"/>
      <c r="L6372" s="74"/>
      <c r="M6372" s="74"/>
      <c r="N6372" s="74"/>
    </row>
    <row r="6373" spans="2:14" x14ac:dyDescent="0.25">
      <c r="B6373" s="225"/>
      <c r="C6373" s="74"/>
      <c r="D6373" s="74"/>
      <c r="E6373" s="74"/>
      <c r="F6373" s="74"/>
      <c r="G6373" s="75"/>
      <c r="H6373" s="74"/>
      <c r="I6373" s="81"/>
      <c r="J6373" s="74"/>
      <c r="K6373" s="74"/>
      <c r="L6373" s="74"/>
      <c r="M6373" s="74"/>
      <c r="N6373" s="74"/>
    </row>
    <row r="6374" spans="2:14" x14ac:dyDescent="0.25">
      <c r="B6374" s="225"/>
      <c r="C6374" s="74"/>
      <c r="D6374" s="74"/>
      <c r="E6374" s="74"/>
      <c r="F6374" s="74"/>
      <c r="G6374" s="75"/>
      <c r="H6374" s="74"/>
      <c r="I6374" s="81"/>
      <c r="J6374" s="74"/>
      <c r="K6374" s="74"/>
      <c r="L6374" s="74"/>
      <c r="M6374" s="74"/>
      <c r="N6374" s="74"/>
    </row>
    <row r="6375" spans="2:14" x14ac:dyDescent="0.25">
      <c r="B6375" s="225"/>
      <c r="C6375" s="74"/>
      <c r="D6375" s="74"/>
      <c r="E6375" s="74"/>
      <c r="F6375" s="74"/>
      <c r="G6375" s="75"/>
      <c r="H6375" s="74"/>
      <c r="I6375" s="81"/>
      <c r="J6375" s="74"/>
      <c r="K6375" s="74"/>
      <c r="L6375" s="74"/>
      <c r="M6375" s="74"/>
      <c r="N6375" s="74"/>
    </row>
    <row r="6376" spans="2:14" x14ac:dyDescent="0.25">
      <c r="B6376" s="225"/>
      <c r="C6376" s="74"/>
      <c r="D6376" s="74"/>
      <c r="E6376" s="74"/>
      <c r="F6376" s="74"/>
      <c r="G6376" s="75"/>
      <c r="H6376" s="74"/>
      <c r="I6376" s="81"/>
      <c r="J6376" s="74"/>
      <c r="K6376" s="74"/>
      <c r="L6376" s="74"/>
      <c r="M6376" s="74"/>
      <c r="N6376" s="74"/>
    </row>
    <row r="6377" spans="2:14" x14ac:dyDescent="0.25">
      <c r="B6377" s="225"/>
      <c r="C6377" s="74"/>
      <c r="D6377" s="74"/>
      <c r="E6377" s="74"/>
      <c r="F6377" s="74"/>
      <c r="G6377" s="75"/>
      <c r="H6377" s="74"/>
      <c r="I6377" s="81"/>
      <c r="J6377" s="74"/>
      <c r="K6377" s="74"/>
      <c r="L6377" s="74"/>
      <c r="M6377" s="74"/>
      <c r="N6377" s="74"/>
    </row>
    <row r="6378" spans="2:14" x14ac:dyDescent="0.25">
      <c r="B6378" s="225"/>
      <c r="C6378" s="74"/>
      <c r="D6378" s="74"/>
      <c r="E6378" s="74"/>
      <c r="F6378" s="74"/>
      <c r="G6378" s="75"/>
      <c r="H6378" s="74"/>
      <c r="I6378" s="81"/>
      <c r="J6378" s="74"/>
      <c r="K6378" s="74"/>
      <c r="L6378" s="74"/>
      <c r="M6378" s="74"/>
      <c r="N6378" s="74"/>
    </row>
    <row r="6379" spans="2:14" x14ac:dyDescent="0.25">
      <c r="B6379" s="225"/>
      <c r="C6379" s="74"/>
      <c r="D6379" s="74"/>
      <c r="E6379" s="74"/>
      <c r="F6379" s="74"/>
      <c r="G6379" s="75"/>
      <c r="H6379" s="74"/>
      <c r="I6379" s="81"/>
      <c r="J6379" s="74"/>
      <c r="K6379" s="74"/>
      <c r="L6379" s="74"/>
      <c r="M6379" s="74"/>
      <c r="N6379" s="74"/>
    </row>
    <row r="6380" spans="2:14" x14ac:dyDescent="0.25">
      <c r="B6380" s="225"/>
      <c r="C6380" s="74"/>
      <c r="D6380" s="74"/>
      <c r="E6380" s="74"/>
      <c r="F6380" s="74"/>
      <c r="G6380" s="75"/>
      <c r="H6380" s="74"/>
      <c r="I6380" s="81"/>
      <c r="J6380" s="74"/>
      <c r="K6380" s="74"/>
      <c r="L6380" s="74"/>
      <c r="M6380" s="74"/>
      <c r="N6380" s="74"/>
    </row>
    <row r="6381" spans="2:14" x14ac:dyDescent="0.25">
      <c r="B6381" s="225"/>
      <c r="C6381" s="74"/>
      <c r="D6381" s="74"/>
      <c r="E6381" s="74"/>
      <c r="F6381" s="74"/>
      <c r="G6381" s="75"/>
      <c r="H6381" s="74"/>
      <c r="I6381" s="81"/>
      <c r="J6381" s="74"/>
      <c r="K6381" s="74"/>
      <c r="L6381" s="74"/>
      <c r="M6381" s="74"/>
      <c r="N6381" s="74"/>
    </row>
    <row r="6382" spans="2:14" x14ac:dyDescent="0.25">
      <c r="B6382" s="225"/>
      <c r="C6382" s="74"/>
      <c r="D6382" s="74"/>
      <c r="E6382" s="74"/>
      <c r="F6382" s="74"/>
      <c r="G6382" s="75"/>
      <c r="H6382" s="74"/>
      <c r="I6382" s="81"/>
      <c r="J6382" s="74"/>
      <c r="K6382" s="74"/>
      <c r="L6382" s="74"/>
      <c r="M6382" s="74"/>
      <c r="N6382" s="74"/>
    </row>
    <row r="6383" spans="2:14" x14ac:dyDescent="0.25">
      <c r="B6383" s="225"/>
      <c r="C6383" s="74"/>
      <c r="D6383" s="74"/>
      <c r="E6383" s="74"/>
      <c r="F6383" s="74"/>
      <c r="G6383" s="75"/>
      <c r="H6383" s="74"/>
      <c r="I6383" s="81"/>
      <c r="J6383" s="74"/>
      <c r="K6383" s="74"/>
      <c r="L6383" s="74"/>
      <c r="M6383" s="74"/>
      <c r="N6383" s="74"/>
    </row>
    <row r="6384" spans="2:14" x14ac:dyDescent="0.25">
      <c r="B6384" s="225"/>
      <c r="C6384" s="74"/>
      <c r="D6384" s="74"/>
      <c r="E6384" s="74"/>
      <c r="F6384" s="74"/>
      <c r="G6384" s="75"/>
      <c r="H6384" s="74"/>
      <c r="I6384" s="81"/>
      <c r="J6384" s="74"/>
      <c r="K6384" s="74"/>
      <c r="L6384" s="74"/>
      <c r="M6384" s="74"/>
      <c r="N6384" s="74"/>
    </row>
    <row r="6385" spans="2:14" x14ac:dyDescent="0.25">
      <c r="B6385" s="225"/>
      <c r="C6385" s="74"/>
      <c r="D6385" s="74"/>
      <c r="E6385" s="74"/>
      <c r="F6385" s="74"/>
      <c r="G6385" s="75"/>
      <c r="H6385" s="74"/>
      <c r="I6385" s="81"/>
      <c r="J6385" s="74"/>
      <c r="K6385" s="74"/>
      <c r="L6385" s="74"/>
      <c r="M6385" s="74"/>
      <c r="N6385" s="74"/>
    </row>
    <row r="6386" spans="2:14" x14ac:dyDescent="0.25">
      <c r="B6386" s="225"/>
      <c r="C6386" s="74"/>
      <c r="D6386" s="74"/>
      <c r="E6386" s="74"/>
      <c r="F6386" s="74"/>
      <c r="G6386" s="75"/>
      <c r="H6386" s="74"/>
      <c r="I6386" s="81"/>
      <c r="J6386" s="74"/>
      <c r="K6386" s="74"/>
      <c r="L6386" s="74"/>
      <c r="M6386" s="74"/>
      <c r="N6386" s="74"/>
    </row>
    <row r="6387" spans="2:14" x14ac:dyDescent="0.25">
      <c r="B6387" s="225"/>
      <c r="C6387" s="74"/>
      <c r="D6387" s="74"/>
      <c r="E6387" s="74"/>
      <c r="F6387" s="74"/>
      <c r="G6387" s="75"/>
      <c r="H6387" s="74"/>
      <c r="I6387" s="81"/>
      <c r="J6387" s="74"/>
      <c r="K6387" s="74"/>
      <c r="L6387" s="74"/>
      <c r="M6387" s="74"/>
      <c r="N6387" s="74"/>
    </row>
    <row r="6388" spans="2:14" x14ac:dyDescent="0.25">
      <c r="B6388" s="225"/>
      <c r="C6388" s="74"/>
      <c r="D6388" s="74"/>
      <c r="E6388" s="74"/>
      <c r="F6388" s="74"/>
      <c r="G6388" s="75"/>
      <c r="H6388" s="74"/>
      <c r="I6388" s="81"/>
      <c r="J6388" s="74"/>
      <c r="K6388" s="74"/>
      <c r="L6388" s="74"/>
      <c r="M6388" s="74"/>
      <c r="N6388" s="74"/>
    </row>
    <row r="6389" spans="2:14" x14ac:dyDescent="0.25">
      <c r="B6389" s="225"/>
      <c r="C6389" s="74"/>
      <c r="D6389" s="74"/>
      <c r="E6389" s="74"/>
      <c r="F6389" s="74"/>
      <c r="G6389" s="75"/>
      <c r="H6389" s="74"/>
      <c r="I6389" s="81"/>
      <c r="J6389" s="74"/>
      <c r="K6389" s="74"/>
      <c r="L6389" s="74"/>
      <c r="M6389" s="74"/>
      <c r="N6389" s="74"/>
    </row>
    <row r="6390" spans="2:14" x14ac:dyDescent="0.25">
      <c r="B6390" s="225"/>
      <c r="C6390" s="74"/>
      <c r="D6390" s="74"/>
      <c r="E6390" s="74"/>
      <c r="F6390" s="74"/>
      <c r="G6390" s="75"/>
      <c r="H6390" s="74"/>
      <c r="I6390" s="81"/>
      <c r="J6390" s="74"/>
      <c r="K6390" s="74"/>
      <c r="L6390" s="74"/>
      <c r="M6390" s="74"/>
      <c r="N6390" s="74"/>
    </row>
    <row r="6391" spans="2:14" x14ac:dyDescent="0.25">
      <c r="B6391" s="225"/>
      <c r="C6391" s="74"/>
      <c r="D6391" s="74"/>
      <c r="E6391" s="74"/>
      <c r="F6391" s="74"/>
      <c r="G6391" s="75"/>
      <c r="H6391" s="74"/>
      <c r="I6391" s="81"/>
      <c r="J6391" s="74"/>
      <c r="K6391" s="74"/>
      <c r="L6391" s="74"/>
      <c r="M6391" s="74"/>
      <c r="N6391" s="74"/>
    </row>
    <row r="6392" spans="2:14" x14ac:dyDescent="0.25">
      <c r="B6392" s="225"/>
      <c r="C6392" s="74"/>
      <c r="D6392" s="74"/>
      <c r="E6392" s="74"/>
      <c r="F6392" s="74"/>
      <c r="G6392" s="75"/>
      <c r="H6392" s="74"/>
      <c r="I6392" s="81"/>
      <c r="J6392" s="74"/>
      <c r="K6392" s="74"/>
      <c r="L6392" s="74"/>
      <c r="M6392" s="74"/>
      <c r="N6392" s="74"/>
    </row>
    <row r="6393" spans="2:14" x14ac:dyDescent="0.25">
      <c r="B6393" s="225"/>
      <c r="C6393" s="74"/>
      <c r="D6393" s="74"/>
      <c r="E6393" s="74"/>
      <c r="F6393" s="74"/>
      <c r="G6393" s="75"/>
      <c r="H6393" s="74"/>
      <c r="I6393" s="81"/>
      <c r="J6393" s="74"/>
      <c r="K6393" s="74"/>
      <c r="L6393" s="74"/>
      <c r="M6393" s="74"/>
      <c r="N6393" s="74"/>
    </row>
    <row r="6394" spans="2:14" x14ac:dyDescent="0.25">
      <c r="B6394" s="225"/>
      <c r="C6394" s="74"/>
      <c r="D6394" s="74"/>
      <c r="E6394" s="74"/>
      <c r="F6394" s="74"/>
      <c r="G6394" s="75"/>
      <c r="H6394" s="74"/>
      <c r="I6394" s="81"/>
      <c r="J6394" s="74"/>
      <c r="K6394" s="74"/>
      <c r="L6394" s="74"/>
      <c r="M6394" s="74"/>
      <c r="N6394" s="74"/>
    </row>
    <row r="6395" spans="2:14" x14ac:dyDescent="0.25">
      <c r="B6395" s="225"/>
      <c r="C6395" s="74"/>
      <c r="D6395" s="74"/>
      <c r="E6395" s="74"/>
      <c r="F6395" s="74"/>
      <c r="G6395" s="75"/>
      <c r="H6395" s="74"/>
      <c r="I6395" s="81"/>
      <c r="J6395" s="74"/>
      <c r="K6395" s="74"/>
      <c r="L6395" s="74"/>
      <c r="M6395" s="74"/>
      <c r="N6395" s="74"/>
    </row>
    <row r="6396" spans="2:14" x14ac:dyDescent="0.25">
      <c r="B6396" s="225"/>
      <c r="C6396" s="74"/>
      <c r="D6396" s="74"/>
      <c r="E6396" s="74"/>
      <c r="F6396" s="74"/>
      <c r="G6396" s="75"/>
      <c r="H6396" s="74"/>
      <c r="I6396" s="81"/>
      <c r="J6396" s="74"/>
      <c r="K6396" s="74"/>
      <c r="L6396" s="74"/>
      <c r="M6396" s="74"/>
      <c r="N6396" s="74"/>
    </row>
    <row r="6397" spans="2:14" x14ac:dyDescent="0.25">
      <c r="B6397" s="225"/>
      <c r="C6397" s="74"/>
      <c r="D6397" s="74"/>
      <c r="E6397" s="74"/>
      <c r="F6397" s="74"/>
      <c r="G6397" s="75"/>
      <c r="H6397" s="74"/>
      <c r="I6397" s="81"/>
      <c r="J6397" s="74"/>
      <c r="K6397" s="74"/>
      <c r="L6397" s="74"/>
      <c r="M6397" s="74"/>
      <c r="N6397" s="74"/>
    </row>
    <row r="6398" spans="2:14" x14ac:dyDescent="0.25">
      <c r="B6398" s="225"/>
      <c r="C6398" s="74"/>
      <c r="D6398" s="74"/>
      <c r="E6398" s="74"/>
      <c r="F6398" s="74"/>
      <c r="G6398" s="75"/>
      <c r="H6398" s="74"/>
      <c r="I6398" s="81"/>
      <c r="J6398" s="74"/>
      <c r="K6398" s="74"/>
      <c r="L6398" s="74"/>
      <c r="M6398" s="74"/>
      <c r="N6398" s="74"/>
    </row>
    <row r="6399" spans="2:14" x14ac:dyDescent="0.25">
      <c r="B6399" s="225"/>
      <c r="C6399" s="74"/>
      <c r="D6399" s="74"/>
      <c r="E6399" s="74"/>
      <c r="F6399" s="74"/>
      <c r="G6399" s="75"/>
      <c r="H6399" s="74"/>
      <c r="I6399" s="81"/>
      <c r="J6399" s="74"/>
      <c r="K6399" s="74"/>
      <c r="L6399" s="74"/>
      <c r="M6399" s="74"/>
      <c r="N6399" s="74"/>
    </row>
    <row r="6400" spans="2:14" x14ac:dyDescent="0.25">
      <c r="B6400" s="225"/>
      <c r="C6400" s="74"/>
      <c r="D6400" s="74"/>
      <c r="E6400" s="74"/>
      <c r="F6400" s="74"/>
      <c r="G6400" s="75"/>
      <c r="H6400" s="74"/>
      <c r="I6400" s="81"/>
      <c r="J6400" s="74"/>
      <c r="K6400" s="74"/>
      <c r="L6400" s="74"/>
      <c r="M6400" s="74"/>
      <c r="N6400" s="74"/>
    </row>
    <row r="6401" spans="2:14" x14ac:dyDescent="0.25">
      <c r="B6401" s="225"/>
      <c r="C6401" s="74"/>
      <c r="D6401" s="74"/>
      <c r="E6401" s="74"/>
      <c r="F6401" s="74"/>
      <c r="G6401" s="75"/>
      <c r="H6401" s="74"/>
      <c r="I6401" s="81"/>
      <c r="J6401" s="74"/>
      <c r="K6401" s="74"/>
      <c r="L6401" s="74"/>
      <c r="M6401" s="74"/>
      <c r="N6401" s="74"/>
    </row>
    <row r="6402" spans="2:14" x14ac:dyDescent="0.25">
      <c r="B6402" s="225"/>
      <c r="C6402" s="74"/>
      <c r="D6402" s="74"/>
      <c r="E6402" s="74"/>
      <c r="F6402" s="74"/>
      <c r="G6402" s="75"/>
      <c r="H6402" s="74"/>
      <c r="I6402" s="81"/>
      <c r="J6402" s="74"/>
      <c r="K6402" s="74"/>
      <c r="L6402" s="74"/>
      <c r="M6402" s="74"/>
      <c r="N6402" s="74"/>
    </row>
    <row r="6403" spans="2:14" x14ac:dyDescent="0.25">
      <c r="B6403" s="225"/>
      <c r="C6403" s="74"/>
      <c r="D6403" s="74"/>
      <c r="E6403" s="74"/>
      <c r="F6403" s="74"/>
      <c r="G6403" s="75"/>
      <c r="H6403" s="74"/>
      <c r="I6403" s="81"/>
      <c r="J6403" s="74"/>
      <c r="K6403" s="74"/>
      <c r="L6403" s="74"/>
      <c r="M6403" s="74"/>
      <c r="N6403" s="74"/>
    </row>
    <row r="6404" spans="2:14" x14ac:dyDescent="0.25">
      <c r="B6404" s="225"/>
      <c r="C6404" s="74"/>
      <c r="D6404" s="74"/>
      <c r="E6404" s="74"/>
      <c r="F6404" s="74"/>
      <c r="G6404" s="75"/>
      <c r="H6404" s="74"/>
      <c r="I6404" s="81"/>
      <c r="J6404" s="74"/>
      <c r="K6404" s="74"/>
      <c r="L6404" s="74"/>
      <c r="M6404" s="74"/>
      <c r="N6404" s="74"/>
    </row>
    <row r="6405" spans="2:14" x14ac:dyDescent="0.25">
      <c r="B6405" s="225"/>
      <c r="C6405" s="74"/>
      <c r="D6405" s="74"/>
      <c r="E6405" s="74"/>
      <c r="F6405" s="74"/>
      <c r="G6405" s="75"/>
      <c r="H6405" s="74"/>
      <c r="I6405" s="81"/>
      <c r="J6405" s="74"/>
      <c r="K6405" s="74"/>
      <c r="L6405" s="74"/>
      <c r="M6405" s="74"/>
      <c r="N6405" s="74"/>
    </row>
    <row r="6406" spans="2:14" x14ac:dyDescent="0.25">
      <c r="B6406" s="225"/>
      <c r="C6406" s="74"/>
      <c r="D6406" s="74"/>
      <c r="E6406" s="74"/>
      <c r="F6406" s="74"/>
      <c r="G6406" s="75"/>
      <c r="H6406" s="74"/>
      <c r="I6406" s="81"/>
      <c r="J6406" s="74"/>
      <c r="K6406" s="74"/>
      <c r="L6406" s="74"/>
      <c r="M6406" s="74"/>
      <c r="N6406" s="74"/>
    </row>
    <row r="6407" spans="2:14" x14ac:dyDescent="0.25">
      <c r="B6407" s="225"/>
      <c r="C6407" s="74"/>
      <c r="D6407" s="74"/>
      <c r="E6407" s="74"/>
      <c r="F6407" s="74"/>
      <c r="G6407" s="75"/>
      <c r="H6407" s="74"/>
      <c r="I6407" s="81"/>
      <c r="J6407" s="74"/>
      <c r="K6407" s="74"/>
      <c r="L6407" s="74"/>
      <c r="M6407" s="74"/>
      <c r="N6407" s="74"/>
    </row>
    <row r="6408" spans="2:14" x14ac:dyDescent="0.25">
      <c r="B6408" s="225"/>
      <c r="C6408" s="74"/>
      <c r="D6408" s="74"/>
      <c r="E6408" s="74"/>
      <c r="F6408" s="74"/>
      <c r="G6408" s="75"/>
      <c r="H6408" s="74"/>
      <c r="I6408" s="81"/>
      <c r="J6408" s="74"/>
      <c r="K6408" s="74"/>
      <c r="L6408" s="74"/>
      <c r="M6408" s="74"/>
      <c r="N6408" s="74"/>
    </row>
    <row r="6409" spans="2:14" x14ac:dyDescent="0.25">
      <c r="B6409" s="225"/>
      <c r="C6409" s="74"/>
      <c r="D6409" s="74"/>
      <c r="E6409" s="74"/>
      <c r="F6409" s="74"/>
      <c r="G6409" s="75"/>
      <c r="H6409" s="74"/>
      <c r="I6409" s="81"/>
      <c r="J6409" s="74"/>
      <c r="K6409" s="74"/>
      <c r="L6409" s="74"/>
      <c r="M6409" s="74"/>
      <c r="N6409" s="74"/>
    </row>
    <row r="6410" spans="2:14" x14ac:dyDescent="0.25">
      <c r="B6410" s="225"/>
      <c r="C6410" s="74"/>
      <c r="D6410" s="74"/>
      <c r="E6410" s="74"/>
      <c r="F6410" s="74"/>
      <c r="G6410" s="75"/>
      <c r="H6410" s="74"/>
      <c r="I6410" s="81"/>
      <c r="J6410" s="74"/>
      <c r="K6410" s="74"/>
      <c r="L6410" s="74"/>
      <c r="M6410" s="74"/>
      <c r="N6410" s="74"/>
    </row>
    <row r="6411" spans="2:14" x14ac:dyDescent="0.25">
      <c r="B6411" s="225"/>
      <c r="C6411" s="74"/>
      <c r="D6411" s="74"/>
      <c r="E6411" s="74"/>
      <c r="F6411" s="74"/>
      <c r="G6411" s="75"/>
      <c r="H6411" s="74"/>
      <c r="I6411" s="81"/>
      <c r="J6411" s="74"/>
      <c r="K6411" s="74"/>
      <c r="L6411" s="74"/>
      <c r="M6411" s="74"/>
      <c r="N6411" s="74"/>
    </row>
    <row r="6412" spans="2:14" x14ac:dyDescent="0.25">
      <c r="B6412" s="225"/>
      <c r="C6412" s="74"/>
      <c r="D6412" s="74"/>
      <c r="E6412" s="74"/>
      <c r="F6412" s="74"/>
      <c r="G6412" s="75"/>
      <c r="H6412" s="74"/>
      <c r="I6412" s="81"/>
      <c r="J6412" s="74"/>
      <c r="K6412" s="74"/>
      <c r="L6412" s="74"/>
      <c r="M6412" s="74"/>
      <c r="N6412" s="74"/>
    </row>
    <row r="6413" spans="2:14" x14ac:dyDescent="0.25">
      <c r="B6413" s="225"/>
      <c r="C6413" s="74"/>
      <c r="D6413" s="74"/>
      <c r="E6413" s="74"/>
      <c r="F6413" s="74"/>
      <c r="G6413" s="75"/>
      <c r="H6413" s="74"/>
      <c r="I6413" s="81"/>
      <c r="J6413" s="74"/>
      <c r="K6413" s="74"/>
      <c r="L6413" s="74"/>
      <c r="M6413" s="74"/>
      <c r="N6413" s="74"/>
    </row>
    <row r="6414" spans="2:14" x14ac:dyDescent="0.25">
      <c r="B6414" s="225"/>
      <c r="C6414" s="74"/>
      <c r="D6414" s="74"/>
      <c r="E6414" s="74"/>
      <c r="F6414" s="74"/>
      <c r="G6414" s="75"/>
      <c r="H6414" s="74"/>
      <c r="I6414" s="81"/>
      <c r="J6414" s="74"/>
      <c r="K6414" s="74"/>
      <c r="L6414" s="74"/>
      <c r="M6414" s="74"/>
      <c r="N6414" s="74"/>
    </row>
    <row r="6415" spans="2:14" x14ac:dyDescent="0.25">
      <c r="B6415" s="225"/>
      <c r="C6415" s="74"/>
      <c r="D6415" s="74"/>
      <c r="E6415" s="74"/>
      <c r="F6415" s="74"/>
      <c r="G6415" s="75"/>
      <c r="H6415" s="74"/>
      <c r="I6415" s="81"/>
      <c r="J6415" s="74"/>
      <c r="K6415" s="74"/>
      <c r="L6415" s="74"/>
      <c r="M6415" s="74"/>
      <c r="N6415" s="74"/>
    </row>
    <row r="6416" spans="2:14" x14ac:dyDescent="0.25">
      <c r="B6416" s="225"/>
      <c r="C6416" s="74"/>
      <c r="D6416" s="74"/>
      <c r="E6416" s="74"/>
      <c r="F6416" s="74"/>
      <c r="G6416" s="75"/>
      <c r="H6416" s="74"/>
      <c r="I6416" s="81"/>
      <c r="J6416" s="74"/>
      <c r="K6416" s="74"/>
      <c r="L6416" s="74"/>
      <c r="M6416" s="74"/>
      <c r="N6416" s="74"/>
    </row>
    <row r="6417" spans="2:14" x14ac:dyDescent="0.25">
      <c r="B6417" s="225"/>
      <c r="C6417" s="74"/>
      <c r="D6417" s="74"/>
      <c r="E6417" s="74"/>
      <c r="F6417" s="74"/>
      <c r="G6417" s="75"/>
      <c r="H6417" s="74"/>
      <c r="I6417" s="81"/>
      <c r="J6417" s="74"/>
      <c r="K6417" s="74"/>
      <c r="L6417" s="74"/>
      <c r="M6417" s="74"/>
      <c r="N6417" s="74"/>
    </row>
    <row r="6418" spans="2:14" x14ac:dyDescent="0.25">
      <c r="B6418" s="225"/>
      <c r="C6418" s="74"/>
      <c r="D6418" s="74"/>
      <c r="E6418" s="74"/>
      <c r="F6418" s="74"/>
      <c r="G6418" s="75"/>
      <c r="H6418" s="74"/>
      <c r="I6418" s="81"/>
      <c r="J6418" s="74"/>
      <c r="K6418" s="74"/>
      <c r="L6418" s="74"/>
      <c r="M6418" s="74"/>
      <c r="N6418" s="74"/>
    </row>
    <row r="6419" spans="2:14" x14ac:dyDescent="0.25">
      <c r="B6419" s="225"/>
      <c r="C6419" s="74"/>
      <c r="D6419" s="74"/>
      <c r="E6419" s="74"/>
      <c r="F6419" s="74"/>
      <c r="G6419" s="75"/>
      <c r="H6419" s="74"/>
      <c r="I6419" s="81"/>
      <c r="J6419" s="74"/>
      <c r="K6419" s="74"/>
      <c r="L6419" s="74"/>
      <c r="M6419" s="74"/>
      <c r="N6419" s="74"/>
    </row>
    <row r="6420" spans="2:14" x14ac:dyDescent="0.25">
      <c r="B6420" s="225"/>
      <c r="C6420" s="74"/>
      <c r="D6420" s="74"/>
      <c r="E6420" s="74"/>
      <c r="F6420" s="74"/>
      <c r="G6420" s="75"/>
      <c r="H6420" s="74"/>
      <c r="I6420" s="81"/>
      <c r="J6420" s="74"/>
      <c r="K6420" s="74"/>
      <c r="L6420" s="74"/>
      <c r="M6420" s="74"/>
      <c r="N6420" s="74"/>
    </row>
    <row r="6421" spans="2:14" x14ac:dyDescent="0.25">
      <c r="B6421" s="225"/>
      <c r="C6421" s="74"/>
      <c r="D6421" s="74"/>
      <c r="E6421" s="74"/>
      <c r="F6421" s="74"/>
      <c r="G6421" s="75"/>
      <c r="H6421" s="74"/>
      <c r="I6421" s="81"/>
      <c r="J6421" s="74"/>
      <c r="K6421" s="74"/>
      <c r="L6421" s="74"/>
      <c r="M6421" s="74"/>
      <c r="N6421" s="74"/>
    </row>
    <row r="6422" spans="2:14" x14ac:dyDescent="0.25">
      <c r="B6422" s="225"/>
      <c r="C6422" s="74"/>
      <c r="D6422" s="74"/>
      <c r="E6422" s="74"/>
      <c r="F6422" s="74"/>
      <c r="G6422" s="75"/>
      <c r="H6422" s="74"/>
      <c r="I6422" s="81"/>
      <c r="J6422" s="74"/>
      <c r="K6422" s="74"/>
      <c r="L6422" s="74"/>
      <c r="M6422" s="74"/>
      <c r="N6422" s="74"/>
    </row>
    <row r="6423" spans="2:14" x14ac:dyDescent="0.25">
      <c r="B6423" s="225"/>
      <c r="C6423" s="74"/>
      <c r="D6423" s="74"/>
      <c r="E6423" s="74"/>
      <c r="F6423" s="74"/>
      <c r="G6423" s="75"/>
      <c r="H6423" s="74"/>
      <c r="I6423" s="81"/>
      <c r="J6423" s="74"/>
      <c r="K6423" s="74"/>
      <c r="L6423" s="74"/>
      <c r="M6423" s="74"/>
      <c r="N6423" s="74"/>
    </row>
    <row r="6424" spans="2:14" x14ac:dyDescent="0.25">
      <c r="B6424" s="225"/>
      <c r="C6424" s="74"/>
      <c r="D6424" s="74"/>
      <c r="E6424" s="74"/>
      <c r="F6424" s="74"/>
      <c r="G6424" s="75"/>
      <c r="H6424" s="74"/>
      <c r="I6424" s="81"/>
      <c r="J6424" s="74"/>
      <c r="K6424" s="74"/>
      <c r="L6424" s="74"/>
      <c r="M6424" s="74"/>
      <c r="N6424" s="74"/>
    </row>
    <row r="6425" spans="2:14" x14ac:dyDescent="0.25">
      <c r="B6425" s="225"/>
      <c r="C6425" s="74"/>
      <c r="D6425" s="74"/>
      <c r="E6425" s="74"/>
      <c r="F6425" s="74"/>
      <c r="G6425" s="75"/>
      <c r="H6425" s="74"/>
      <c r="I6425" s="81"/>
      <c r="J6425" s="74"/>
      <c r="K6425" s="74"/>
      <c r="L6425" s="74"/>
      <c r="M6425" s="74"/>
      <c r="N6425" s="74"/>
    </row>
    <row r="6426" spans="2:14" x14ac:dyDescent="0.25">
      <c r="B6426" s="225"/>
      <c r="C6426" s="74"/>
      <c r="D6426" s="74"/>
      <c r="E6426" s="74"/>
      <c r="F6426" s="74"/>
      <c r="G6426" s="75"/>
      <c r="H6426" s="74"/>
      <c r="I6426" s="81"/>
      <c r="J6426" s="74"/>
      <c r="K6426" s="74"/>
      <c r="L6426" s="74"/>
      <c r="M6426" s="74"/>
      <c r="N6426" s="74"/>
    </row>
    <row r="6427" spans="2:14" x14ac:dyDescent="0.25">
      <c r="B6427" s="225"/>
      <c r="C6427" s="74"/>
      <c r="D6427" s="74"/>
      <c r="E6427" s="74"/>
      <c r="F6427" s="74"/>
      <c r="G6427" s="75"/>
      <c r="H6427" s="74"/>
      <c r="I6427" s="81"/>
      <c r="J6427" s="74"/>
      <c r="K6427" s="74"/>
      <c r="L6427" s="74"/>
      <c r="M6427" s="74"/>
      <c r="N6427" s="74"/>
    </row>
    <row r="6428" spans="2:14" x14ac:dyDescent="0.25">
      <c r="B6428" s="225"/>
      <c r="C6428" s="74"/>
      <c r="D6428" s="74"/>
      <c r="E6428" s="74"/>
      <c r="F6428" s="74"/>
      <c r="G6428" s="75"/>
      <c r="H6428" s="74"/>
      <c r="I6428" s="81"/>
      <c r="J6428" s="74"/>
      <c r="K6428" s="74"/>
      <c r="L6428" s="74"/>
      <c r="M6428" s="74"/>
      <c r="N6428" s="74"/>
    </row>
    <row r="6429" spans="2:14" x14ac:dyDescent="0.25">
      <c r="B6429" s="225"/>
      <c r="C6429" s="74"/>
      <c r="D6429" s="74"/>
      <c r="E6429" s="74"/>
      <c r="F6429" s="74"/>
      <c r="G6429" s="75"/>
      <c r="H6429" s="74"/>
      <c r="I6429" s="81"/>
      <c r="J6429" s="74"/>
      <c r="K6429" s="74"/>
      <c r="L6429" s="74"/>
      <c r="M6429" s="74"/>
      <c r="N6429" s="74"/>
    </row>
    <row r="6430" spans="2:14" x14ac:dyDescent="0.25">
      <c r="B6430" s="225"/>
      <c r="C6430" s="74"/>
      <c r="D6430" s="74"/>
      <c r="E6430" s="74"/>
      <c r="F6430" s="74"/>
      <c r="G6430" s="75"/>
      <c r="H6430" s="74"/>
      <c r="I6430" s="81"/>
      <c r="J6430" s="74"/>
      <c r="K6430" s="74"/>
      <c r="L6430" s="74"/>
      <c r="M6430" s="74"/>
      <c r="N6430" s="74"/>
    </row>
    <row r="6431" spans="2:14" x14ac:dyDescent="0.25">
      <c r="B6431" s="225"/>
      <c r="C6431" s="74"/>
      <c r="D6431" s="74"/>
      <c r="E6431" s="74"/>
      <c r="F6431" s="74"/>
      <c r="G6431" s="75"/>
      <c r="H6431" s="74"/>
      <c r="I6431" s="81"/>
      <c r="J6431" s="74"/>
      <c r="K6431" s="74"/>
      <c r="L6431" s="74"/>
      <c r="M6431" s="74"/>
      <c r="N6431" s="74"/>
    </row>
    <row r="6432" spans="2:14" x14ac:dyDescent="0.25">
      <c r="B6432" s="225"/>
      <c r="C6432" s="74"/>
      <c r="D6432" s="74"/>
      <c r="E6432" s="74"/>
      <c r="F6432" s="74"/>
      <c r="G6432" s="75"/>
      <c r="H6432" s="74"/>
      <c r="I6432" s="81"/>
      <c r="J6432" s="74"/>
      <c r="K6432" s="74"/>
      <c r="L6432" s="74"/>
      <c r="M6432" s="74"/>
      <c r="N6432" s="74"/>
    </row>
    <row r="6433" spans="2:14" x14ac:dyDescent="0.25">
      <c r="B6433" s="225"/>
      <c r="C6433" s="74"/>
      <c r="D6433" s="74"/>
      <c r="E6433" s="74"/>
      <c r="F6433" s="74"/>
      <c r="G6433" s="75"/>
      <c r="H6433" s="74"/>
      <c r="I6433" s="81"/>
      <c r="J6433" s="74"/>
      <c r="K6433" s="74"/>
      <c r="L6433" s="74"/>
      <c r="M6433" s="74"/>
      <c r="N6433" s="74"/>
    </row>
    <row r="6434" spans="2:14" x14ac:dyDescent="0.25">
      <c r="B6434" s="225"/>
      <c r="C6434" s="74"/>
      <c r="D6434" s="74"/>
      <c r="E6434" s="74"/>
      <c r="F6434" s="74"/>
      <c r="G6434" s="75"/>
      <c r="H6434" s="74"/>
      <c r="I6434" s="81"/>
      <c r="J6434" s="74"/>
      <c r="K6434" s="74"/>
      <c r="L6434" s="74"/>
      <c r="M6434" s="74"/>
      <c r="N6434" s="74"/>
    </row>
    <row r="6435" spans="2:14" x14ac:dyDescent="0.25">
      <c r="B6435" s="225"/>
      <c r="C6435" s="74"/>
      <c r="D6435" s="74"/>
      <c r="E6435" s="74"/>
      <c r="F6435" s="74"/>
      <c r="G6435" s="75"/>
      <c r="H6435" s="74"/>
      <c r="I6435" s="81"/>
      <c r="J6435" s="74"/>
      <c r="K6435" s="74"/>
      <c r="L6435" s="74"/>
      <c r="M6435" s="74"/>
      <c r="N6435" s="74"/>
    </row>
    <row r="6436" spans="2:14" x14ac:dyDescent="0.25">
      <c r="B6436" s="225"/>
      <c r="C6436" s="74"/>
      <c r="D6436" s="74"/>
      <c r="E6436" s="74"/>
      <c r="F6436" s="74"/>
      <c r="G6436" s="75"/>
      <c r="H6436" s="74"/>
      <c r="I6436" s="81"/>
      <c r="J6436" s="74"/>
      <c r="K6436" s="74"/>
      <c r="L6436" s="74"/>
      <c r="M6436" s="74"/>
      <c r="N6436" s="74"/>
    </row>
    <row r="6437" spans="2:14" x14ac:dyDescent="0.25">
      <c r="B6437" s="225"/>
      <c r="C6437" s="74"/>
      <c r="D6437" s="74"/>
      <c r="E6437" s="74"/>
      <c r="F6437" s="74"/>
      <c r="G6437" s="75"/>
      <c r="H6437" s="74"/>
      <c r="I6437" s="81"/>
      <c r="J6437" s="74"/>
      <c r="K6437" s="74"/>
      <c r="L6437" s="74"/>
      <c r="M6437" s="74"/>
      <c r="N6437" s="74"/>
    </row>
    <row r="6438" spans="2:14" x14ac:dyDescent="0.25">
      <c r="B6438" s="225"/>
      <c r="C6438" s="74"/>
      <c r="D6438" s="74"/>
      <c r="E6438" s="74"/>
      <c r="F6438" s="74"/>
      <c r="G6438" s="75"/>
      <c r="H6438" s="74"/>
      <c r="I6438" s="81"/>
      <c r="J6438" s="74"/>
      <c r="K6438" s="74"/>
      <c r="L6438" s="74"/>
      <c r="M6438" s="74"/>
      <c r="N6438" s="74"/>
    </row>
    <row r="6439" spans="2:14" x14ac:dyDescent="0.25">
      <c r="B6439" s="225"/>
      <c r="C6439" s="74"/>
      <c r="D6439" s="74"/>
      <c r="E6439" s="74"/>
      <c r="F6439" s="74"/>
      <c r="G6439" s="75"/>
      <c r="H6439" s="74"/>
      <c r="I6439" s="81"/>
      <c r="J6439" s="74"/>
      <c r="K6439" s="74"/>
      <c r="L6439" s="74"/>
      <c r="M6439" s="74"/>
      <c r="N6439" s="74"/>
    </row>
    <row r="6440" spans="2:14" x14ac:dyDescent="0.25">
      <c r="B6440" s="225"/>
      <c r="C6440" s="74"/>
      <c r="D6440" s="74"/>
      <c r="E6440" s="74"/>
      <c r="F6440" s="74"/>
      <c r="G6440" s="75"/>
      <c r="H6440" s="74"/>
      <c r="I6440" s="81"/>
      <c r="J6440" s="74"/>
      <c r="K6440" s="74"/>
      <c r="L6440" s="74"/>
      <c r="M6440" s="74"/>
      <c r="N6440" s="74"/>
    </row>
    <row r="6441" spans="2:14" x14ac:dyDescent="0.25">
      <c r="B6441" s="225"/>
      <c r="C6441" s="74"/>
      <c r="D6441" s="74"/>
      <c r="E6441" s="74"/>
      <c r="F6441" s="74"/>
      <c r="G6441" s="75"/>
      <c r="H6441" s="74"/>
      <c r="I6441" s="81"/>
      <c r="J6441" s="74"/>
      <c r="K6441" s="74"/>
      <c r="L6441" s="74"/>
      <c r="M6441" s="74"/>
      <c r="N6441" s="74"/>
    </row>
    <row r="6442" spans="2:14" x14ac:dyDescent="0.25">
      <c r="B6442" s="225"/>
      <c r="C6442" s="74"/>
      <c r="D6442" s="74"/>
      <c r="E6442" s="74"/>
      <c r="F6442" s="74"/>
      <c r="G6442" s="75"/>
      <c r="H6442" s="74"/>
      <c r="I6442" s="81"/>
      <c r="J6442" s="74"/>
      <c r="K6442" s="74"/>
      <c r="L6442" s="74"/>
      <c r="M6442" s="74"/>
      <c r="N6442" s="74"/>
    </row>
    <row r="6443" spans="2:14" x14ac:dyDescent="0.25">
      <c r="B6443" s="225"/>
      <c r="C6443" s="74"/>
      <c r="D6443" s="74"/>
      <c r="E6443" s="74"/>
      <c r="F6443" s="74"/>
      <c r="G6443" s="75"/>
      <c r="H6443" s="74"/>
      <c r="I6443" s="81"/>
      <c r="J6443" s="74"/>
      <c r="K6443" s="74"/>
      <c r="L6443" s="74"/>
      <c r="M6443" s="74"/>
      <c r="N6443" s="74"/>
    </row>
    <row r="6444" spans="2:14" x14ac:dyDescent="0.25">
      <c r="B6444" s="225"/>
      <c r="C6444" s="74"/>
      <c r="D6444" s="74"/>
      <c r="E6444" s="74"/>
      <c r="F6444" s="74"/>
      <c r="G6444" s="75"/>
      <c r="H6444" s="74"/>
      <c r="I6444" s="81"/>
      <c r="J6444" s="74"/>
      <c r="K6444" s="74"/>
      <c r="L6444" s="74"/>
      <c r="M6444" s="74"/>
      <c r="N6444" s="74"/>
    </row>
    <row r="6445" spans="2:14" x14ac:dyDescent="0.25">
      <c r="B6445" s="225"/>
      <c r="C6445" s="74"/>
      <c r="D6445" s="74"/>
      <c r="E6445" s="74"/>
      <c r="F6445" s="74"/>
      <c r="G6445" s="75"/>
      <c r="H6445" s="74"/>
      <c r="I6445" s="81"/>
      <c r="J6445" s="74"/>
      <c r="K6445" s="74"/>
      <c r="L6445" s="74"/>
      <c r="M6445" s="74"/>
      <c r="N6445" s="74"/>
    </row>
    <row r="6446" spans="2:14" x14ac:dyDescent="0.25">
      <c r="B6446" s="225"/>
      <c r="C6446" s="74"/>
      <c r="D6446" s="74"/>
      <c r="E6446" s="74"/>
      <c r="F6446" s="74"/>
      <c r="G6446" s="75"/>
      <c r="H6446" s="74"/>
      <c r="I6446" s="81"/>
      <c r="J6446" s="74"/>
      <c r="K6446" s="74"/>
      <c r="L6446" s="74"/>
      <c r="M6446" s="74"/>
      <c r="N6446" s="74"/>
    </row>
    <row r="6447" spans="2:14" x14ac:dyDescent="0.25">
      <c r="B6447" s="225"/>
      <c r="C6447" s="74"/>
      <c r="D6447" s="74"/>
      <c r="E6447" s="74"/>
      <c r="F6447" s="74"/>
      <c r="G6447" s="75"/>
      <c r="H6447" s="74"/>
      <c r="I6447" s="81"/>
      <c r="J6447" s="74"/>
      <c r="K6447" s="74"/>
      <c r="L6447" s="74"/>
      <c r="M6447" s="74"/>
      <c r="N6447" s="74"/>
    </row>
    <row r="6448" spans="2:14" x14ac:dyDescent="0.25">
      <c r="B6448" s="225"/>
      <c r="C6448" s="74"/>
      <c r="D6448" s="74"/>
      <c r="E6448" s="74"/>
      <c r="F6448" s="74"/>
      <c r="G6448" s="75"/>
      <c r="H6448" s="74"/>
      <c r="I6448" s="81"/>
      <c r="J6448" s="74"/>
      <c r="K6448" s="74"/>
      <c r="L6448" s="74"/>
      <c r="M6448" s="74"/>
      <c r="N6448" s="74"/>
    </row>
    <row r="6449" spans="2:14" x14ac:dyDescent="0.25">
      <c r="B6449" s="225"/>
      <c r="C6449" s="74"/>
      <c r="D6449" s="74"/>
      <c r="E6449" s="74"/>
      <c r="F6449" s="74"/>
      <c r="G6449" s="75"/>
      <c r="H6449" s="74"/>
      <c r="I6449" s="81"/>
      <c r="J6449" s="74"/>
      <c r="K6449" s="74"/>
      <c r="L6449" s="74"/>
      <c r="M6449" s="74"/>
      <c r="N6449" s="74"/>
    </row>
    <row r="6450" spans="2:14" x14ac:dyDescent="0.25">
      <c r="B6450" s="225"/>
      <c r="C6450" s="74"/>
      <c r="D6450" s="74"/>
      <c r="E6450" s="74"/>
      <c r="F6450" s="74"/>
      <c r="G6450" s="75"/>
      <c r="H6450" s="74"/>
      <c r="I6450" s="81"/>
      <c r="J6450" s="74"/>
      <c r="K6450" s="74"/>
      <c r="L6450" s="74"/>
      <c r="M6450" s="74"/>
      <c r="N6450" s="74"/>
    </row>
    <row r="6451" spans="2:14" x14ac:dyDescent="0.25">
      <c r="B6451" s="225"/>
      <c r="C6451" s="74"/>
      <c r="D6451" s="74"/>
      <c r="E6451" s="74"/>
      <c r="F6451" s="74"/>
      <c r="G6451" s="75"/>
      <c r="H6451" s="74"/>
      <c r="I6451" s="81"/>
      <c r="J6451" s="74"/>
      <c r="K6451" s="74"/>
      <c r="L6451" s="74"/>
      <c r="M6451" s="74"/>
      <c r="N6451" s="74"/>
    </row>
    <row r="6452" spans="2:14" x14ac:dyDescent="0.25">
      <c r="B6452" s="225"/>
      <c r="C6452" s="74"/>
      <c r="D6452" s="74"/>
      <c r="E6452" s="74"/>
      <c r="F6452" s="74"/>
      <c r="G6452" s="75"/>
      <c r="H6452" s="74"/>
      <c r="I6452" s="81"/>
      <c r="J6452" s="74"/>
      <c r="K6452" s="74"/>
      <c r="L6452" s="74"/>
      <c r="M6452" s="74"/>
      <c r="N6452" s="74"/>
    </row>
    <row r="6453" spans="2:14" x14ac:dyDescent="0.25">
      <c r="B6453" s="225"/>
      <c r="C6453" s="74"/>
      <c r="D6453" s="74"/>
      <c r="E6453" s="74"/>
      <c r="F6453" s="74"/>
      <c r="G6453" s="75"/>
      <c r="H6453" s="74"/>
      <c r="I6453" s="81"/>
      <c r="J6453" s="74"/>
      <c r="K6453" s="74"/>
      <c r="L6453" s="74"/>
      <c r="M6453" s="74"/>
      <c r="N6453" s="74"/>
    </row>
    <row r="6454" spans="2:14" x14ac:dyDescent="0.25">
      <c r="B6454" s="225"/>
      <c r="C6454" s="74"/>
      <c r="D6454" s="74"/>
      <c r="E6454" s="74"/>
      <c r="F6454" s="74"/>
      <c r="G6454" s="75"/>
      <c r="H6454" s="74"/>
      <c r="I6454" s="81"/>
      <c r="J6454" s="74"/>
      <c r="K6454" s="74"/>
      <c r="L6454" s="74"/>
      <c r="M6454" s="74"/>
      <c r="N6454" s="74"/>
    </row>
    <row r="6455" spans="2:14" x14ac:dyDescent="0.25">
      <c r="B6455" s="225"/>
      <c r="C6455" s="74"/>
      <c r="D6455" s="74"/>
      <c r="E6455" s="74"/>
      <c r="F6455" s="74"/>
      <c r="G6455" s="75"/>
      <c r="H6455" s="74"/>
      <c r="I6455" s="81"/>
      <c r="J6455" s="74"/>
      <c r="K6455" s="74"/>
      <c r="L6455" s="74"/>
      <c r="M6455" s="74"/>
      <c r="N6455" s="74"/>
    </row>
    <row r="6456" spans="2:14" x14ac:dyDescent="0.25">
      <c r="B6456" s="225"/>
      <c r="C6456" s="74"/>
      <c r="D6456" s="74"/>
      <c r="E6456" s="74"/>
      <c r="F6456" s="74"/>
      <c r="G6456" s="75"/>
      <c r="H6456" s="74"/>
      <c r="I6456" s="81"/>
      <c r="J6456" s="74"/>
      <c r="K6456" s="74"/>
      <c r="L6456" s="74"/>
      <c r="M6456" s="74"/>
      <c r="N6456" s="74"/>
    </row>
    <row r="6457" spans="2:14" x14ac:dyDescent="0.25">
      <c r="B6457" s="225"/>
      <c r="C6457" s="74"/>
      <c r="D6457" s="74"/>
      <c r="E6457" s="74"/>
      <c r="F6457" s="74"/>
      <c r="G6457" s="75"/>
      <c r="H6457" s="74"/>
      <c r="I6457" s="81"/>
      <c r="J6457" s="74"/>
      <c r="K6457" s="74"/>
      <c r="L6457" s="74"/>
      <c r="M6457" s="74"/>
      <c r="N6457" s="74"/>
    </row>
    <row r="6458" spans="2:14" x14ac:dyDescent="0.25">
      <c r="B6458" s="225"/>
      <c r="C6458" s="74"/>
      <c r="D6458" s="74"/>
      <c r="E6458" s="74"/>
      <c r="F6458" s="74"/>
      <c r="G6458" s="75"/>
      <c r="H6458" s="74"/>
      <c r="I6458" s="81"/>
      <c r="J6458" s="74"/>
      <c r="K6458" s="74"/>
      <c r="L6458" s="74"/>
      <c r="M6458" s="74"/>
      <c r="N6458" s="74"/>
    </row>
    <row r="6459" spans="2:14" x14ac:dyDescent="0.25">
      <c r="B6459" s="225"/>
      <c r="C6459" s="74"/>
      <c r="D6459" s="74"/>
      <c r="E6459" s="74"/>
      <c r="F6459" s="74"/>
      <c r="G6459" s="75"/>
      <c r="H6459" s="74"/>
      <c r="I6459" s="81"/>
      <c r="J6459" s="74"/>
      <c r="K6459" s="74"/>
      <c r="L6459" s="74"/>
      <c r="M6459" s="74"/>
      <c r="N6459" s="74"/>
    </row>
    <row r="6460" spans="2:14" x14ac:dyDescent="0.25">
      <c r="B6460" s="225"/>
      <c r="C6460" s="74"/>
      <c r="D6460" s="74"/>
      <c r="E6460" s="74"/>
      <c r="F6460" s="74"/>
      <c r="G6460" s="75"/>
      <c r="H6460" s="74"/>
      <c r="I6460" s="81"/>
      <c r="J6460" s="74"/>
      <c r="K6460" s="74"/>
      <c r="L6460" s="74"/>
      <c r="M6460" s="74"/>
      <c r="N6460" s="74"/>
    </row>
    <row r="6461" spans="2:14" x14ac:dyDescent="0.25">
      <c r="B6461" s="225"/>
      <c r="C6461" s="74"/>
      <c r="D6461" s="74"/>
      <c r="E6461" s="74"/>
      <c r="F6461" s="74"/>
      <c r="G6461" s="75"/>
      <c r="H6461" s="74"/>
      <c r="I6461" s="81"/>
      <c r="J6461" s="74"/>
      <c r="K6461" s="74"/>
      <c r="L6461" s="74"/>
      <c r="M6461" s="74"/>
      <c r="N6461" s="74"/>
    </row>
    <row r="6462" spans="2:14" x14ac:dyDescent="0.25">
      <c r="B6462" s="225"/>
      <c r="C6462" s="74"/>
      <c r="D6462" s="74"/>
      <c r="E6462" s="74"/>
      <c r="F6462" s="74"/>
      <c r="G6462" s="75"/>
      <c r="H6462" s="74"/>
      <c r="I6462" s="81"/>
      <c r="J6462" s="74"/>
      <c r="K6462" s="74"/>
      <c r="L6462" s="74"/>
      <c r="M6462" s="74"/>
      <c r="N6462" s="74"/>
    </row>
    <row r="6463" spans="2:14" x14ac:dyDescent="0.25">
      <c r="B6463" s="225"/>
      <c r="C6463" s="74"/>
      <c r="D6463" s="74"/>
      <c r="E6463" s="74"/>
      <c r="F6463" s="74"/>
      <c r="G6463" s="75"/>
      <c r="H6463" s="74"/>
      <c r="I6463" s="81"/>
      <c r="J6463" s="74"/>
      <c r="K6463" s="74"/>
      <c r="L6463" s="74"/>
      <c r="M6463" s="74"/>
      <c r="N6463" s="74"/>
    </row>
    <row r="6464" spans="2:14" x14ac:dyDescent="0.25">
      <c r="B6464" s="225"/>
      <c r="C6464" s="74"/>
      <c r="D6464" s="74"/>
      <c r="E6464" s="74"/>
      <c r="F6464" s="74"/>
      <c r="G6464" s="75"/>
      <c r="H6464" s="74"/>
      <c r="I6464" s="81"/>
      <c r="J6464" s="74"/>
      <c r="K6464" s="74"/>
      <c r="L6464" s="74"/>
      <c r="M6464" s="74"/>
      <c r="N6464" s="74"/>
    </row>
    <row r="6465" spans="2:14" x14ac:dyDescent="0.25">
      <c r="B6465" s="225"/>
      <c r="C6465" s="74"/>
      <c r="D6465" s="74"/>
      <c r="E6465" s="74"/>
      <c r="F6465" s="74"/>
      <c r="G6465" s="75"/>
      <c r="H6465" s="74"/>
      <c r="I6465" s="81"/>
      <c r="J6465" s="74"/>
      <c r="K6465" s="74"/>
      <c r="L6465" s="74"/>
      <c r="M6465" s="74"/>
      <c r="N6465" s="74"/>
    </row>
    <row r="6466" spans="2:14" x14ac:dyDescent="0.25">
      <c r="B6466" s="225"/>
      <c r="C6466" s="74"/>
      <c r="D6466" s="74"/>
      <c r="E6466" s="74"/>
      <c r="F6466" s="74"/>
      <c r="G6466" s="75"/>
      <c r="H6466" s="74"/>
      <c r="I6466" s="81"/>
      <c r="J6466" s="74"/>
      <c r="K6466" s="74"/>
      <c r="L6466" s="74"/>
      <c r="M6466" s="74"/>
      <c r="N6466" s="74"/>
    </row>
    <row r="6467" spans="2:14" x14ac:dyDescent="0.25">
      <c r="B6467" s="225"/>
      <c r="C6467" s="74"/>
      <c r="D6467" s="74"/>
      <c r="E6467" s="74"/>
      <c r="F6467" s="74"/>
      <c r="G6467" s="75"/>
      <c r="H6467" s="74"/>
      <c r="I6467" s="81"/>
      <c r="J6467" s="74"/>
      <c r="K6467" s="74"/>
      <c r="L6467" s="74"/>
      <c r="M6467" s="74"/>
      <c r="N6467" s="74"/>
    </row>
    <row r="6468" spans="2:14" x14ac:dyDescent="0.25">
      <c r="B6468" s="225"/>
      <c r="C6468" s="74"/>
      <c r="D6468" s="74"/>
      <c r="E6468" s="74"/>
      <c r="F6468" s="74"/>
      <c r="G6468" s="75"/>
      <c r="H6468" s="74"/>
      <c r="I6468" s="81"/>
      <c r="J6468" s="74"/>
      <c r="K6468" s="74"/>
      <c r="L6468" s="74"/>
      <c r="M6468" s="74"/>
      <c r="N6468" s="74"/>
    </row>
    <row r="6469" spans="2:14" x14ac:dyDescent="0.25">
      <c r="B6469" s="225"/>
      <c r="C6469" s="74"/>
      <c r="D6469" s="74"/>
      <c r="E6469" s="74"/>
      <c r="F6469" s="74"/>
      <c r="G6469" s="75"/>
      <c r="H6469" s="74"/>
      <c r="I6469" s="81"/>
      <c r="J6469" s="74"/>
      <c r="K6469" s="74"/>
      <c r="L6469" s="74"/>
      <c r="M6469" s="74"/>
      <c r="N6469" s="74"/>
    </row>
    <row r="6470" spans="2:14" x14ac:dyDescent="0.25">
      <c r="B6470" s="225"/>
      <c r="C6470" s="74"/>
      <c r="D6470" s="74"/>
      <c r="E6470" s="74"/>
      <c r="F6470" s="74"/>
      <c r="G6470" s="75"/>
      <c r="H6470" s="74"/>
      <c r="I6470" s="81"/>
      <c r="J6470" s="74"/>
      <c r="K6470" s="74"/>
      <c r="L6470" s="74"/>
      <c r="M6470" s="74"/>
      <c r="N6470" s="74"/>
    </row>
    <row r="6471" spans="2:14" x14ac:dyDescent="0.25">
      <c r="B6471" s="225"/>
      <c r="C6471" s="74"/>
      <c r="D6471" s="74"/>
      <c r="E6471" s="74"/>
      <c r="F6471" s="74"/>
      <c r="G6471" s="75"/>
      <c r="H6471" s="74"/>
      <c r="I6471" s="81"/>
      <c r="J6471" s="74"/>
      <c r="K6471" s="74"/>
      <c r="L6471" s="74"/>
      <c r="M6471" s="74"/>
      <c r="N6471" s="74"/>
    </row>
    <row r="6472" spans="2:14" x14ac:dyDescent="0.25">
      <c r="B6472" s="225"/>
      <c r="C6472" s="74"/>
      <c r="D6472" s="74"/>
      <c r="E6472" s="74"/>
      <c r="F6472" s="74"/>
      <c r="G6472" s="75"/>
      <c r="H6472" s="74"/>
      <c r="I6472" s="81"/>
      <c r="J6472" s="74"/>
      <c r="K6472" s="74"/>
      <c r="L6472" s="74"/>
      <c r="M6472" s="74"/>
      <c r="N6472" s="74"/>
    </row>
    <row r="6473" spans="2:14" x14ac:dyDescent="0.25">
      <c r="B6473" s="225"/>
      <c r="C6473" s="74"/>
      <c r="D6473" s="74"/>
      <c r="E6473" s="74"/>
      <c r="F6473" s="74"/>
      <c r="G6473" s="75"/>
      <c r="H6473" s="74"/>
      <c r="I6473" s="81"/>
      <c r="J6473" s="74"/>
      <c r="K6473" s="74"/>
      <c r="L6473" s="74"/>
      <c r="M6473" s="74"/>
      <c r="N6473" s="74"/>
    </row>
    <row r="6474" spans="2:14" x14ac:dyDescent="0.25">
      <c r="B6474" s="225"/>
      <c r="C6474" s="74"/>
      <c r="D6474" s="74"/>
      <c r="E6474" s="74"/>
      <c r="F6474" s="74"/>
      <c r="G6474" s="75"/>
      <c r="H6474" s="74"/>
      <c r="I6474" s="81"/>
      <c r="J6474" s="74"/>
      <c r="K6474" s="74"/>
      <c r="L6474" s="74"/>
      <c r="M6474" s="74"/>
      <c r="N6474" s="74"/>
    </row>
    <row r="6475" spans="2:14" x14ac:dyDescent="0.25">
      <c r="B6475" s="225"/>
      <c r="C6475" s="74"/>
      <c r="D6475" s="74"/>
      <c r="E6475" s="74"/>
      <c r="F6475" s="74"/>
      <c r="G6475" s="75"/>
      <c r="H6475" s="74"/>
      <c r="I6475" s="81"/>
      <c r="J6475" s="74"/>
      <c r="K6475" s="74"/>
      <c r="L6475" s="74"/>
      <c r="M6475" s="74"/>
      <c r="N6475" s="74"/>
    </row>
    <row r="6476" spans="2:14" x14ac:dyDescent="0.25">
      <c r="B6476" s="225"/>
      <c r="C6476" s="74"/>
      <c r="D6476" s="74"/>
      <c r="E6476" s="74"/>
      <c r="F6476" s="74"/>
      <c r="G6476" s="75"/>
      <c r="H6476" s="74"/>
      <c r="I6476" s="81"/>
      <c r="J6476" s="74"/>
      <c r="K6476" s="74"/>
      <c r="L6476" s="74"/>
      <c r="M6476" s="74"/>
      <c r="N6476" s="74"/>
    </row>
    <row r="6477" spans="2:14" x14ac:dyDescent="0.25">
      <c r="B6477" s="225"/>
      <c r="C6477" s="74"/>
      <c r="D6477" s="74"/>
      <c r="E6477" s="74"/>
      <c r="F6477" s="74"/>
      <c r="G6477" s="75"/>
      <c r="H6477" s="74"/>
      <c r="I6477" s="81"/>
      <c r="J6477" s="74"/>
      <c r="K6477" s="74"/>
      <c r="L6477" s="74"/>
      <c r="M6477" s="74"/>
      <c r="N6477" s="74"/>
    </row>
    <row r="6478" spans="2:14" x14ac:dyDescent="0.25">
      <c r="B6478" s="225"/>
      <c r="C6478" s="74"/>
      <c r="D6478" s="74"/>
      <c r="E6478" s="74"/>
      <c r="F6478" s="74"/>
      <c r="G6478" s="75"/>
      <c r="H6478" s="74"/>
      <c r="I6478" s="81"/>
      <c r="J6478" s="74"/>
      <c r="K6478" s="74"/>
      <c r="L6478" s="74"/>
      <c r="M6478" s="74"/>
      <c r="N6478" s="74"/>
    </row>
    <row r="6479" spans="2:14" x14ac:dyDescent="0.25">
      <c r="B6479" s="225"/>
      <c r="C6479" s="74"/>
      <c r="D6479" s="74"/>
      <c r="E6479" s="74"/>
      <c r="F6479" s="74"/>
      <c r="G6479" s="75"/>
      <c r="H6479" s="74"/>
      <c r="I6479" s="81"/>
      <c r="J6479" s="74"/>
      <c r="K6479" s="74"/>
      <c r="L6479" s="74"/>
      <c r="M6479" s="74"/>
      <c r="N6479" s="74"/>
    </row>
    <row r="6480" spans="2:14" x14ac:dyDescent="0.25">
      <c r="B6480" s="225"/>
      <c r="C6480" s="74"/>
      <c r="D6480" s="74"/>
      <c r="E6480" s="74"/>
      <c r="F6480" s="74"/>
      <c r="G6480" s="75"/>
      <c r="H6480" s="74"/>
      <c r="I6480" s="81"/>
      <c r="J6480" s="74"/>
      <c r="K6480" s="74"/>
      <c r="L6480" s="74"/>
      <c r="M6480" s="74"/>
      <c r="N6480" s="74"/>
    </row>
    <row r="6481" spans="2:14" x14ac:dyDescent="0.25">
      <c r="B6481" s="225"/>
      <c r="C6481" s="74"/>
      <c r="D6481" s="74"/>
      <c r="E6481" s="74"/>
      <c r="F6481" s="74"/>
      <c r="G6481" s="75"/>
      <c r="H6481" s="74"/>
      <c r="I6481" s="81"/>
      <c r="J6481" s="74"/>
      <c r="K6481" s="74"/>
      <c r="L6481" s="74"/>
      <c r="M6481" s="74"/>
      <c r="N6481" s="74"/>
    </row>
    <row r="6482" spans="2:14" x14ac:dyDescent="0.25">
      <c r="B6482" s="225"/>
      <c r="C6482" s="74"/>
      <c r="D6482" s="74"/>
      <c r="E6482" s="74"/>
      <c r="F6482" s="74"/>
      <c r="G6482" s="75"/>
      <c r="H6482" s="74"/>
      <c r="I6482" s="81"/>
      <c r="J6482" s="74"/>
      <c r="K6482" s="74"/>
      <c r="L6482" s="74"/>
      <c r="M6482" s="74"/>
      <c r="N6482" s="74"/>
    </row>
    <row r="6483" spans="2:14" x14ac:dyDescent="0.25">
      <c r="B6483" s="225"/>
      <c r="C6483" s="74"/>
      <c r="D6483" s="74"/>
      <c r="E6483" s="74"/>
      <c r="F6483" s="74"/>
      <c r="G6483" s="75"/>
      <c r="H6483" s="74"/>
      <c r="I6483" s="81"/>
      <c r="J6483" s="74"/>
      <c r="K6483" s="74"/>
      <c r="L6483" s="74"/>
      <c r="M6483" s="74"/>
      <c r="N6483" s="74"/>
    </row>
    <row r="6484" spans="2:14" x14ac:dyDescent="0.25">
      <c r="B6484" s="225"/>
      <c r="C6484" s="74"/>
      <c r="D6484" s="74"/>
      <c r="E6484" s="74"/>
      <c r="F6484" s="74"/>
      <c r="G6484" s="75"/>
      <c r="H6484" s="74"/>
      <c r="I6484" s="81"/>
      <c r="J6484" s="74"/>
      <c r="K6484" s="74"/>
      <c r="L6484" s="74"/>
      <c r="M6484" s="74"/>
      <c r="N6484" s="74"/>
    </row>
    <row r="6485" spans="2:14" x14ac:dyDescent="0.25">
      <c r="B6485" s="225"/>
      <c r="C6485" s="74"/>
      <c r="D6485" s="74"/>
      <c r="E6485" s="74"/>
      <c r="F6485" s="74"/>
      <c r="G6485" s="75"/>
      <c r="H6485" s="74"/>
      <c r="I6485" s="81"/>
      <c r="J6485" s="74"/>
      <c r="K6485" s="74"/>
      <c r="L6485" s="74"/>
      <c r="M6485" s="74"/>
      <c r="N6485" s="74"/>
    </row>
    <row r="6486" spans="2:14" x14ac:dyDescent="0.25">
      <c r="B6486" s="225"/>
      <c r="C6486" s="74"/>
      <c r="D6486" s="74"/>
      <c r="E6486" s="74"/>
      <c r="F6486" s="74"/>
      <c r="G6486" s="75"/>
      <c r="H6486" s="74"/>
      <c r="I6486" s="81"/>
      <c r="J6486" s="74"/>
      <c r="K6486" s="74"/>
      <c r="L6486" s="74"/>
      <c r="M6486" s="74"/>
      <c r="N6486" s="74"/>
    </row>
    <row r="6487" spans="2:14" x14ac:dyDescent="0.25">
      <c r="B6487" s="225"/>
      <c r="C6487" s="74"/>
      <c r="D6487" s="74"/>
      <c r="E6487" s="74"/>
      <c r="F6487" s="74"/>
      <c r="G6487" s="75"/>
      <c r="H6487" s="74"/>
      <c r="I6487" s="81"/>
      <c r="J6487" s="74"/>
      <c r="K6487" s="74"/>
      <c r="L6487" s="74"/>
      <c r="M6487" s="74"/>
      <c r="N6487" s="74"/>
    </row>
    <row r="6488" spans="2:14" x14ac:dyDescent="0.25">
      <c r="B6488" s="225"/>
      <c r="C6488" s="74"/>
      <c r="D6488" s="74"/>
      <c r="E6488" s="74"/>
      <c r="F6488" s="74"/>
      <c r="G6488" s="75"/>
      <c r="H6488" s="74"/>
      <c r="I6488" s="81"/>
      <c r="J6488" s="74"/>
      <c r="K6488" s="74"/>
      <c r="L6488" s="74"/>
      <c r="M6488" s="74"/>
      <c r="N6488" s="74"/>
    </row>
    <row r="6489" spans="2:14" x14ac:dyDescent="0.25">
      <c r="B6489" s="225"/>
      <c r="C6489" s="74"/>
      <c r="D6489" s="74"/>
      <c r="E6489" s="74"/>
      <c r="F6489" s="74"/>
      <c r="G6489" s="75"/>
      <c r="H6489" s="74"/>
      <c r="I6489" s="81"/>
      <c r="J6489" s="74"/>
      <c r="K6489" s="74"/>
      <c r="L6489" s="74"/>
      <c r="M6489" s="74"/>
      <c r="N6489" s="74"/>
    </row>
    <row r="6490" spans="2:14" x14ac:dyDescent="0.25">
      <c r="B6490" s="225"/>
      <c r="C6490" s="74"/>
      <c r="D6490" s="74"/>
      <c r="E6490" s="74"/>
      <c r="F6490" s="74"/>
      <c r="G6490" s="75"/>
      <c r="H6490" s="74"/>
      <c r="I6490" s="81"/>
      <c r="J6490" s="74"/>
      <c r="K6490" s="74"/>
      <c r="L6490" s="74"/>
      <c r="M6490" s="74"/>
      <c r="N6490" s="74"/>
    </row>
    <row r="6491" spans="2:14" x14ac:dyDescent="0.25">
      <c r="B6491" s="225"/>
      <c r="C6491" s="74"/>
      <c r="D6491" s="74"/>
      <c r="E6491" s="74"/>
      <c r="F6491" s="74"/>
      <c r="G6491" s="75"/>
      <c r="H6491" s="74"/>
      <c r="I6491" s="81"/>
      <c r="J6491" s="74"/>
      <c r="K6491" s="74"/>
      <c r="L6491" s="74"/>
      <c r="M6491" s="74"/>
      <c r="N6491" s="74"/>
    </row>
    <row r="6492" spans="2:14" x14ac:dyDescent="0.25">
      <c r="B6492" s="225"/>
      <c r="C6492" s="74"/>
      <c r="D6492" s="74"/>
      <c r="E6492" s="74"/>
      <c r="F6492" s="74"/>
      <c r="G6492" s="75"/>
      <c r="H6492" s="74"/>
      <c r="I6492" s="81"/>
      <c r="J6492" s="74"/>
      <c r="K6492" s="74"/>
      <c r="L6492" s="74"/>
      <c r="M6492" s="74"/>
      <c r="N6492" s="74"/>
    </row>
    <row r="6493" spans="2:14" x14ac:dyDescent="0.25">
      <c r="B6493" s="225"/>
      <c r="C6493" s="74"/>
      <c r="D6493" s="74"/>
      <c r="E6493" s="74"/>
      <c r="F6493" s="74"/>
      <c r="G6493" s="75"/>
      <c r="H6493" s="74"/>
      <c r="I6493" s="81"/>
      <c r="J6493" s="74"/>
      <c r="K6493" s="74"/>
      <c r="L6493" s="74"/>
      <c r="M6493" s="74"/>
      <c r="N6493" s="74"/>
    </row>
    <row r="6494" spans="2:14" x14ac:dyDescent="0.25">
      <c r="B6494" s="225"/>
      <c r="C6494" s="74"/>
      <c r="D6494" s="74"/>
      <c r="E6494" s="74"/>
      <c r="F6494" s="74"/>
      <c r="G6494" s="75"/>
      <c r="H6494" s="74"/>
      <c r="I6494" s="81"/>
      <c r="J6494" s="74"/>
      <c r="K6494" s="74"/>
      <c r="L6494" s="74"/>
      <c r="M6494" s="74"/>
      <c r="N6494" s="74"/>
    </row>
    <row r="6495" spans="2:14" x14ac:dyDescent="0.25">
      <c r="B6495" s="225"/>
      <c r="C6495" s="74"/>
      <c r="D6495" s="74"/>
      <c r="E6495" s="74"/>
      <c r="F6495" s="74"/>
      <c r="G6495" s="75"/>
      <c r="H6495" s="74"/>
      <c r="I6495" s="81"/>
      <c r="J6495" s="74"/>
      <c r="K6495" s="74"/>
      <c r="L6495" s="74"/>
      <c r="M6495" s="74"/>
      <c r="N6495" s="74"/>
    </row>
    <row r="6496" spans="2:14" x14ac:dyDescent="0.25">
      <c r="B6496" s="225"/>
      <c r="C6496" s="74"/>
      <c r="D6496" s="74"/>
      <c r="E6496" s="74"/>
      <c r="F6496" s="74"/>
      <c r="G6496" s="75"/>
      <c r="H6496" s="74"/>
      <c r="I6496" s="81"/>
      <c r="J6496" s="74"/>
      <c r="K6496" s="74"/>
      <c r="L6496" s="74"/>
      <c r="M6496" s="74"/>
      <c r="N6496" s="74"/>
    </row>
    <row r="6497" spans="2:14" x14ac:dyDescent="0.25">
      <c r="B6497" s="225"/>
      <c r="C6497" s="74"/>
      <c r="D6497" s="74"/>
      <c r="E6497" s="74"/>
      <c r="F6497" s="74"/>
      <c r="G6497" s="75"/>
      <c r="H6497" s="74"/>
      <c r="I6497" s="81"/>
      <c r="J6497" s="74"/>
      <c r="K6497" s="74"/>
      <c r="L6497" s="74"/>
      <c r="M6497" s="74"/>
      <c r="N6497" s="74"/>
    </row>
    <row r="6498" spans="2:14" x14ac:dyDescent="0.25">
      <c r="B6498" s="225"/>
      <c r="C6498" s="74"/>
      <c r="D6498" s="74"/>
      <c r="E6498" s="74"/>
      <c r="F6498" s="74"/>
      <c r="G6498" s="75"/>
      <c r="H6498" s="74"/>
      <c r="I6498" s="81"/>
      <c r="J6498" s="74"/>
      <c r="K6498" s="74"/>
      <c r="L6498" s="74"/>
      <c r="M6498" s="74"/>
      <c r="N6498" s="74"/>
    </row>
    <row r="6499" spans="2:14" x14ac:dyDescent="0.25">
      <c r="B6499" s="225"/>
      <c r="C6499" s="74"/>
      <c r="D6499" s="74"/>
      <c r="E6499" s="74"/>
      <c r="F6499" s="74"/>
      <c r="G6499" s="75"/>
      <c r="H6499" s="74"/>
      <c r="I6499" s="81"/>
      <c r="J6499" s="74"/>
      <c r="K6499" s="74"/>
      <c r="L6499" s="74"/>
      <c r="M6499" s="74"/>
      <c r="N6499" s="74"/>
    </row>
    <row r="6500" spans="2:14" x14ac:dyDescent="0.25">
      <c r="B6500" s="225"/>
      <c r="C6500" s="74"/>
      <c r="D6500" s="74"/>
      <c r="E6500" s="74"/>
      <c r="F6500" s="74"/>
      <c r="G6500" s="75"/>
      <c r="H6500" s="74"/>
      <c r="I6500" s="81"/>
      <c r="J6500" s="74"/>
      <c r="K6500" s="74"/>
      <c r="L6500" s="74"/>
      <c r="M6500" s="74"/>
      <c r="N6500" s="74"/>
    </row>
    <row r="6501" spans="2:14" x14ac:dyDescent="0.25">
      <c r="B6501" s="225"/>
      <c r="C6501" s="74"/>
      <c r="D6501" s="74"/>
      <c r="E6501" s="74"/>
      <c r="F6501" s="74"/>
      <c r="G6501" s="75"/>
      <c r="H6501" s="74"/>
      <c r="I6501" s="81"/>
      <c r="J6501" s="74"/>
      <c r="K6501" s="74"/>
      <c r="L6501" s="74"/>
      <c r="M6501" s="74"/>
      <c r="N6501" s="74"/>
    </row>
    <row r="6502" spans="2:14" x14ac:dyDescent="0.25">
      <c r="B6502" s="225"/>
      <c r="C6502" s="74"/>
      <c r="D6502" s="74"/>
      <c r="E6502" s="74"/>
      <c r="F6502" s="74"/>
      <c r="G6502" s="75"/>
      <c r="H6502" s="74"/>
      <c r="I6502" s="81"/>
      <c r="J6502" s="74"/>
      <c r="K6502" s="74"/>
      <c r="L6502" s="74"/>
      <c r="M6502" s="74"/>
      <c r="N6502" s="74"/>
    </row>
    <row r="6503" spans="2:14" x14ac:dyDescent="0.25">
      <c r="B6503" s="225"/>
      <c r="C6503" s="74"/>
      <c r="D6503" s="74"/>
      <c r="E6503" s="74"/>
      <c r="F6503" s="74"/>
      <c r="G6503" s="75"/>
      <c r="H6503" s="74"/>
      <c r="I6503" s="81"/>
      <c r="J6503" s="74"/>
      <c r="K6503" s="74"/>
      <c r="L6503" s="74"/>
      <c r="M6503" s="74"/>
      <c r="N6503" s="74"/>
    </row>
    <row r="6504" spans="2:14" x14ac:dyDescent="0.25">
      <c r="B6504" s="225"/>
      <c r="C6504" s="74"/>
      <c r="D6504" s="74"/>
      <c r="E6504" s="74"/>
      <c r="F6504" s="74"/>
      <c r="G6504" s="75"/>
      <c r="H6504" s="74"/>
      <c r="I6504" s="81"/>
      <c r="J6504" s="74"/>
      <c r="K6504" s="74"/>
      <c r="L6504" s="74"/>
      <c r="M6504" s="74"/>
      <c r="N6504" s="74"/>
    </row>
    <row r="6505" spans="2:14" x14ac:dyDescent="0.25">
      <c r="B6505" s="225"/>
      <c r="C6505" s="74"/>
      <c r="D6505" s="74"/>
      <c r="E6505" s="74"/>
      <c r="F6505" s="74"/>
      <c r="G6505" s="75"/>
      <c r="H6505" s="74"/>
      <c r="I6505" s="81"/>
      <c r="J6505" s="74"/>
      <c r="K6505" s="74"/>
      <c r="L6505" s="74"/>
      <c r="M6505" s="74"/>
      <c r="N6505" s="74"/>
    </row>
    <row r="6506" spans="2:14" x14ac:dyDescent="0.25">
      <c r="B6506" s="225"/>
      <c r="C6506" s="74"/>
      <c r="D6506" s="74"/>
      <c r="E6506" s="74"/>
      <c r="F6506" s="74"/>
      <c r="G6506" s="75"/>
      <c r="H6506" s="74"/>
      <c r="I6506" s="81"/>
      <c r="J6506" s="74"/>
      <c r="K6506" s="74"/>
      <c r="L6506" s="74"/>
      <c r="M6506" s="74"/>
      <c r="N6506" s="74"/>
    </row>
    <row r="6507" spans="2:14" x14ac:dyDescent="0.25">
      <c r="B6507" s="225"/>
      <c r="C6507" s="74"/>
      <c r="D6507" s="74"/>
      <c r="E6507" s="74"/>
      <c r="F6507" s="74"/>
      <c r="G6507" s="75"/>
      <c r="H6507" s="74"/>
      <c r="I6507" s="81"/>
      <c r="J6507" s="74"/>
      <c r="K6507" s="74"/>
      <c r="L6507" s="74"/>
      <c r="M6507" s="74"/>
      <c r="N6507" s="74"/>
    </row>
    <row r="6508" spans="2:14" x14ac:dyDescent="0.25">
      <c r="B6508" s="225"/>
      <c r="C6508" s="74"/>
      <c r="D6508" s="74"/>
      <c r="E6508" s="74"/>
      <c r="F6508" s="74"/>
      <c r="G6508" s="75"/>
      <c r="H6508" s="74"/>
      <c r="I6508" s="81"/>
      <c r="J6508" s="74"/>
      <c r="K6508" s="74"/>
      <c r="L6508" s="74"/>
      <c r="M6508" s="74"/>
      <c r="N6508" s="74"/>
    </row>
    <row r="6509" spans="2:14" x14ac:dyDescent="0.25">
      <c r="B6509" s="225"/>
      <c r="C6509" s="74"/>
      <c r="D6509" s="74"/>
      <c r="E6509" s="74"/>
      <c r="F6509" s="74"/>
      <c r="G6509" s="75"/>
      <c r="H6509" s="74"/>
      <c r="I6509" s="81"/>
      <c r="J6509" s="74"/>
      <c r="K6509" s="74"/>
      <c r="L6509" s="74"/>
      <c r="M6509" s="74"/>
      <c r="N6509" s="74"/>
    </row>
    <row r="6510" spans="2:14" x14ac:dyDescent="0.25">
      <c r="B6510" s="225"/>
      <c r="C6510" s="74"/>
      <c r="D6510" s="74"/>
      <c r="E6510" s="74"/>
      <c r="F6510" s="74"/>
      <c r="G6510" s="75"/>
      <c r="H6510" s="74"/>
      <c r="I6510" s="81"/>
      <c r="J6510" s="74"/>
      <c r="K6510" s="74"/>
      <c r="L6510" s="74"/>
      <c r="M6510" s="74"/>
      <c r="N6510" s="74"/>
    </row>
    <row r="6511" spans="2:14" x14ac:dyDescent="0.25">
      <c r="B6511" s="225"/>
      <c r="C6511" s="74"/>
      <c r="D6511" s="74"/>
      <c r="E6511" s="74"/>
      <c r="F6511" s="74"/>
      <c r="G6511" s="75"/>
      <c r="H6511" s="74"/>
      <c r="I6511" s="81"/>
      <c r="J6511" s="74"/>
      <c r="K6511" s="74"/>
      <c r="L6511" s="74"/>
      <c r="M6511" s="74"/>
      <c r="N6511" s="74"/>
    </row>
    <row r="6512" spans="2:14" x14ac:dyDescent="0.25">
      <c r="B6512" s="225"/>
      <c r="C6512" s="74"/>
      <c r="D6512" s="74"/>
      <c r="E6512" s="74"/>
      <c r="F6512" s="74"/>
      <c r="G6512" s="75"/>
      <c r="H6512" s="74"/>
      <c r="I6512" s="81"/>
      <c r="J6512" s="74"/>
      <c r="K6512" s="74"/>
      <c r="L6512" s="74"/>
      <c r="M6512" s="74"/>
      <c r="N6512" s="74"/>
    </row>
    <row r="6513" spans="2:14" x14ac:dyDescent="0.25">
      <c r="B6513" s="225"/>
      <c r="C6513" s="74"/>
      <c r="D6513" s="74"/>
      <c r="E6513" s="74"/>
      <c r="F6513" s="74"/>
      <c r="G6513" s="75"/>
      <c r="H6513" s="74"/>
      <c r="I6513" s="81"/>
      <c r="J6513" s="74"/>
      <c r="K6513" s="74"/>
      <c r="L6513" s="74"/>
      <c r="M6513" s="74"/>
      <c r="N6513" s="74"/>
    </row>
    <row r="6514" spans="2:14" x14ac:dyDescent="0.25">
      <c r="B6514" s="225"/>
      <c r="C6514" s="74"/>
      <c r="D6514" s="74"/>
      <c r="E6514" s="74"/>
      <c r="F6514" s="74"/>
      <c r="G6514" s="75"/>
      <c r="H6514" s="74"/>
      <c r="I6514" s="81"/>
      <c r="J6514" s="74"/>
      <c r="K6514" s="74"/>
      <c r="L6514" s="74"/>
      <c r="M6514" s="74"/>
      <c r="N6514" s="74"/>
    </row>
    <row r="6515" spans="2:14" x14ac:dyDescent="0.25">
      <c r="B6515" s="225"/>
      <c r="C6515" s="74"/>
      <c r="D6515" s="74"/>
      <c r="E6515" s="74"/>
      <c r="F6515" s="74"/>
      <c r="G6515" s="75"/>
      <c r="H6515" s="74"/>
      <c r="I6515" s="81"/>
      <c r="J6515" s="74"/>
      <c r="K6515" s="74"/>
      <c r="L6515" s="74"/>
      <c r="M6515" s="74"/>
      <c r="N6515" s="74"/>
    </row>
    <row r="6516" spans="2:14" x14ac:dyDescent="0.25">
      <c r="B6516" s="225"/>
      <c r="C6516" s="74"/>
      <c r="D6516" s="74"/>
      <c r="E6516" s="74"/>
      <c r="F6516" s="74"/>
      <c r="G6516" s="75"/>
      <c r="H6516" s="74"/>
      <c r="I6516" s="81"/>
      <c r="J6516" s="74"/>
      <c r="K6516" s="74"/>
      <c r="L6516" s="74"/>
      <c r="M6516" s="74"/>
      <c r="N6516" s="74"/>
    </row>
    <row r="6517" spans="2:14" x14ac:dyDescent="0.25">
      <c r="B6517" s="225"/>
      <c r="C6517" s="74"/>
      <c r="D6517" s="74"/>
      <c r="E6517" s="74"/>
      <c r="F6517" s="74"/>
      <c r="G6517" s="75"/>
      <c r="H6517" s="74"/>
      <c r="I6517" s="81"/>
      <c r="J6517" s="74"/>
      <c r="K6517" s="74"/>
      <c r="L6517" s="74"/>
      <c r="M6517" s="74"/>
      <c r="N6517" s="74"/>
    </row>
    <row r="6518" spans="2:14" x14ac:dyDescent="0.25">
      <c r="B6518" s="225"/>
      <c r="C6518" s="74"/>
      <c r="D6518" s="74"/>
      <c r="E6518" s="74"/>
      <c r="F6518" s="74"/>
      <c r="G6518" s="75"/>
      <c r="H6518" s="74"/>
      <c r="I6518" s="81"/>
      <c r="J6518" s="74"/>
      <c r="K6518" s="74"/>
      <c r="L6518" s="74"/>
      <c r="M6518" s="74"/>
      <c r="N6518" s="74"/>
    </row>
    <row r="6519" spans="2:14" x14ac:dyDescent="0.25">
      <c r="B6519" s="225"/>
      <c r="C6519" s="74"/>
      <c r="D6519" s="74"/>
      <c r="E6519" s="74"/>
      <c r="F6519" s="74"/>
      <c r="G6519" s="75"/>
      <c r="H6519" s="74"/>
      <c r="I6519" s="81"/>
      <c r="J6519" s="74"/>
      <c r="K6519" s="74"/>
      <c r="L6519" s="74"/>
      <c r="M6519" s="74"/>
      <c r="N6519" s="74"/>
    </row>
    <row r="6520" spans="2:14" x14ac:dyDescent="0.25">
      <c r="B6520" s="225"/>
      <c r="C6520" s="74"/>
      <c r="D6520" s="74"/>
      <c r="E6520" s="74"/>
      <c r="F6520" s="74"/>
      <c r="G6520" s="75"/>
      <c r="H6520" s="74"/>
      <c r="I6520" s="81"/>
      <c r="J6520" s="74"/>
      <c r="K6520" s="74"/>
      <c r="L6520" s="74"/>
      <c r="M6520" s="74"/>
      <c r="N6520" s="74"/>
    </row>
    <row r="6521" spans="2:14" x14ac:dyDescent="0.25">
      <c r="B6521" s="225"/>
      <c r="C6521" s="74"/>
      <c r="D6521" s="74"/>
      <c r="E6521" s="74"/>
      <c r="F6521" s="74"/>
      <c r="G6521" s="75"/>
      <c r="H6521" s="74"/>
      <c r="I6521" s="81"/>
      <c r="J6521" s="74"/>
      <c r="K6521" s="74"/>
      <c r="L6521" s="74"/>
      <c r="M6521" s="74"/>
      <c r="N6521" s="74"/>
    </row>
    <row r="6522" spans="2:14" x14ac:dyDescent="0.25">
      <c r="B6522" s="225"/>
      <c r="C6522" s="74"/>
      <c r="D6522" s="74"/>
      <c r="E6522" s="74"/>
      <c r="F6522" s="74"/>
      <c r="G6522" s="75"/>
      <c r="H6522" s="74"/>
      <c r="I6522" s="81"/>
      <c r="J6522" s="74"/>
      <c r="K6522" s="74"/>
      <c r="L6522" s="74"/>
      <c r="M6522" s="74"/>
      <c r="N6522" s="74"/>
    </row>
    <row r="6523" spans="2:14" x14ac:dyDescent="0.25">
      <c r="B6523" s="225"/>
      <c r="C6523" s="74"/>
      <c r="D6523" s="74"/>
      <c r="E6523" s="74"/>
      <c r="F6523" s="74"/>
      <c r="G6523" s="75"/>
      <c r="H6523" s="74"/>
      <c r="I6523" s="81"/>
      <c r="J6523" s="74"/>
      <c r="K6523" s="74"/>
      <c r="L6523" s="74"/>
      <c r="M6523" s="74"/>
      <c r="N6523" s="74"/>
    </row>
    <row r="6524" spans="2:14" x14ac:dyDescent="0.25">
      <c r="B6524" s="225"/>
      <c r="C6524" s="74"/>
      <c r="D6524" s="74"/>
      <c r="E6524" s="74"/>
      <c r="F6524" s="74"/>
      <c r="G6524" s="75"/>
      <c r="H6524" s="74"/>
      <c r="I6524" s="81"/>
      <c r="J6524" s="74"/>
      <c r="K6524" s="74"/>
      <c r="L6524" s="74"/>
      <c r="M6524" s="74"/>
      <c r="N6524" s="74"/>
    </row>
    <row r="6525" spans="2:14" x14ac:dyDescent="0.25">
      <c r="B6525" s="225"/>
      <c r="C6525" s="74"/>
      <c r="D6525" s="74"/>
      <c r="E6525" s="74"/>
      <c r="F6525" s="74"/>
      <c r="G6525" s="75"/>
      <c r="H6525" s="74"/>
      <c r="I6525" s="81"/>
      <c r="J6525" s="74"/>
      <c r="K6525" s="74"/>
      <c r="L6525" s="74"/>
      <c r="M6525" s="74"/>
      <c r="N6525" s="74"/>
    </row>
    <row r="6526" spans="2:14" x14ac:dyDescent="0.25">
      <c r="B6526" s="225"/>
      <c r="C6526" s="74"/>
      <c r="D6526" s="74"/>
      <c r="E6526" s="74"/>
      <c r="F6526" s="74"/>
      <c r="G6526" s="75"/>
      <c r="H6526" s="74"/>
      <c r="I6526" s="81"/>
      <c r="J6526" s="74"/>
      <c r="K6526" s="74"/>
      <c r="L6526" s="74"/>
      <c r="M6526" s="74"/>
      <c r="N6526" s="74"/>
    </row>
    <row r="6527" spans="2:14" x14ac:dyDescent="0.25">
      <c r="B6527" s="225"/>
      <c r="C6527" s="74"/>
      <c r="D6527" s="74"/>
      <c r="E6527" s="74"/>
      <c r="F6527" s="74"/>
      <c r="G6527" s="75"/>
      <c r="H6527" s="74"/>
      <c r="I6527" s="81"/>
      <c r="J6527" s="74"/>
      <c r="K6527" s="74"/>
      <c r="L6527" s="74"/>
      <c r="M6527" s="74"/>
      <c r="N6527" s="74"/>
    </row>
    <row r="6528" spans="2:14" x14ac:dyDescent="0.25">
      <c r="B6528" s="225"/>
      <c r="C6528" s="74"/>
      <c r="D6528" s="74"/>
      <c r="E6528" s="74"/>
      <c r="F6528" s="74"/>
      <c r="G6528" s="75"/>
      <c r="H6528" s="74"/>
      <c r="I6528" s="81"/>
      <c r="J6528" s="74"/>
      <c r="K6528" s="74"/>
      <c r="L6528" s="74"/>
      <c r="M6528" s="74"/>
      <c r="N6528" s="74"/>
    </row>
    <row r="6529" spans="2:14" x14ac:dyDescent="0.25">
      <c r="B6529" s="225"/>
      <c r="C6529" s="74"/>
      <c r="D6529" s="74"/>
      <c r="E6529" s="74"/>
      <c r="F6529" s="74"/>
      <c r="G6529" s="75"/>
      <c r="H6529" s="74"/>
      <c r="I6529" s="81"/>
      <c r="J6529" s="74"/>
      <c r="K6529" s="74"/>
      <c r="L6529" s="74"/>
      <c r="M6529" s="74"/>
      <c r="N6529" s="74"/>
    </row>
    <row r="6530" spans="2:14" x14ac:dyDescent="0.25">
      <c r="B6530" s="225"/>
      <c r="C6530" s="74"/>
      <c r="D6530" s="74"/>
      <c r="E6530" s="74"/>
      <c r="F6530" s="74"/>
      <c r="G6530" s="75"/>
      <c r="H6530" s="74"/>
      <c r="I6530" s="81"/>
      <c r="J6530" s="74"/>
      <c r="K6530" s="74"/>
      <c r="L6530" s="74"/>
      <c r="M6530" s="74"/>
      <c r="N6530" s="74"/>
    </row>
    <row r="6531" spans="2:14" x14ac:dyDescent="0.25">
      <c r="B6531" s="225"/>
      <c r="C6531" s="74"/>
      <c r="D6531" s="74"/>
      <c r="E6531" s="74"/>
      <c r="F6531" s="74"/>
      <c r="G6531" s="75"/>
      <c r="H6531" s="74"/>
      <c r="I6531" s="81"/>
      <c r="J6531" s="74"/>
      <c r="K6531" s="74"/>
      <c r="L6531" s="74"/>
      <c r="M6531" s="74"/>
      <c r="N6531" s="74"/>
    </row>
    <row r="6532" spans="2:14" x14ac:dyDescent="0.25">
      <c r="B6532" s="225"/>
      <c r="C6532" s="74"/>
      <c r="D6532" s="74"/>
      <c r="E6532" s="74"/>
      <c r="F6532" s="74"/>
      <c r="G6532" s="75"/>
      <c r="H6532" s="74"/>
      <c r="I6532" s="81"/>
      <c r="J6532" s="74"/>
      <c r="K6532" s="74"/>
      <c r="L6532" s="74"/>
      <c r="M6532" s="74"/>
      <c r="N6532" s="74"/>
    </row>
    <row r="6533" spans="2:14" x14ac:dyDescent="0.25">
      <c r="B6533" s="225"/>
      <c r="C6533" s="74"/>
      <c r="D6533" s="74"/>
      <c r="E6533" s="74"/>
      <c r="F6533" s="74"/>
      <c r="G6533" s="75"/>
      <c r="H6533" s="74"/>
      <c r="I6533" s="81"/>
      <c r="J6533" s="74"/>
      <c r="K6533" s="74"/>
      <c r="L6533" s="74"/>
      <c r="M6533" s="74"/>
      <c r="N6533" s="74"/>
    </row>
    <row r="6534" spans="2:14" x14ac:dyDescent="0.25">
      <c r="B6534" s="225"/>
      <c r="C6534" s="74"/>
      <c r="D6534" s="74"/>
      <c r="E6534" s="74"/>
      <c r="F6534" s="74"/>
      <c r="G6534" s="75"/>
      <c r="H6534" s="74"/>
      <c r="I6534" s="81"/>
      <c r="J6534" s="74"/>
      <c r="K6534" s="74"/>
      <c r="L6534" s="74"/>
      <c r="M6534" s="74"/>
      <c r="N6534" s="74"/>
    </row>
    <row r="6535" spans="2:14" x14ac:dyDescent="0.25">
      <c r="B6535" s="225"/>
      <c r="C6535" s="74"/>
      <c r="D6535" s="74"/>
      <c r="E6535" s="74"/>
      <c r="F6535" s="74"/>
      <c r="G6535" s="75"/>
      <c r="H6535" s="74"/>
      <c r="I6535" s="81"/>
      <c r="J6535" s="74"/>
      <c r="K6535" s="74"/>
      <c r="L6535" s="74"/>
      <c r="M6535" s="74"/>
      <c r="N6535" s="74"/>
    </row>
    <row r="6536" spans="2:14" x14ac:dyDescent="0.25">
      <c r="B6536" s="225"/>
      <c r="C6536" s="74"/>
      <c r="D6536" s="74"/>
      <c r="E6536" s="74"/>
      <c r="F6536" s="74"/>
      <c r="G6536" s="75"/>
      <c r="H6536" s="74"/>
      <c r="I6536" s="81"/>
      <c r="J6536" s="74"/>
      <c r="K6536" s="74"/>
      <c r="L6536" s="74"/>
      <c r="M6536" s="74"/>
      <c r="N6536" s="74"/>
    </row>
    <row r="6537" spans="2:14" x14ac:dyDescent="0.25">
      <c r="B6537" s="225"/>
      <c r="C6537" s="74"/>
      <c r="D6537" s="74"/>
      <c r="E6537" s="74"/>
      <c r="F6537" s="74"/>
      <c r="G6537" s="75"/>
      <c r="H6537" s="74"/>
      <c r="I6537" s="81"/>
      <c r="J6537" s="74"/>
      <c r="K6537" s="74"/>
      <c r="L6537" s="74"/>
      <c r="M6537" s="74"/>
      <c r="N6537" s="74"/>
    </row>
    <row r="6538" spans="2:14" x14ac:dyDescent="0.25">
      <c r="B6538" s="225"/>
      <c r="C6538" s="74"/>
      <c r="D6538" s="74"/>
      <c r="E6538" s="74"/>
      <c r="F6538" s="74"/>
      <c r="G6538" s="75"/>
      <c r="H6538" s="74"/>
      <c r="I6538" s="81"/>
      <c r="J6538" s="74"/>
      <c r="K6538" s="74"/>
      <c r="L6538" s="74"/>
      <c r="M6538" s="74"/>
      <c r="N6538" s="74"/>
    </row>
    <row r="6539" spans="2:14" x14ac:dyDescent="0.25">
      <c r="B6539" s="225"/>
      <c r="C6539" s="74"/>
      <c r="D6539" s="74"/>
      <c r="E6539" s="74"/>
      <c r="F6539" s="74"/>
      <c r="G6539" s="75"/>
      <c r="H6539" s="74"/>
      <c r="I6539" s="81"/>
      <c r="J6539" s="74"/>
      <c r="K6539" s="74"/>
      <c r="L6539" s="74"/>
      <c r="M6539" s="74"/>
      <c r="N6539" s="74"/>
    </row>
    <row r="6540" spans="2:14" x14ac:dyDescent="0.25">
      <c r="B6540" s="225"/>
      <c r="C6540" s="74"/>
      <c r="D6540" s="74"/>
      <c r="E6540" s="74"/>
      <c r="F6540" s="74"/>
      <c r="G6540" s="75"/>
      <c r="H6540" s="74"/>
      <c r="I6540" s="81"/>
      <c r="J6540" s="74"/>
      <c r="K6540" s="74"/>
      <c r="L6540" s="74"/>
      <c r="M6540" s="74"/>
      <c r="N6540" s="74"/>
    </row>
    <row r="6541" spans="2:14" x14ac:dyDescent="0.25">
      <c r="B6541" s="225"/>
      <c r="C6541" s="74"/>
      <c r="D6541" s="74"/>
      <c r="E6541" s="74"/>
      <c r="F6541" s="74"/>
      <c r="G6541" s="75"/>
      <c r="H6541" s="74"/>
      <c r="I6541" s="81"/>
      <c r="J6541" s="74"/>
      <c r="K6541" s="74"/>
      <c r="L6541" s="74"/>
      <c r="M6541" s="74"/>
      <c r="N6541" s="74"/>
    </row>
    <row r="6542" spans="2:14" x14ac:dyDescent="0.25">
      <c r="B6542" s="225"/>
      <c r="C6542" s="74"/>
      <c r="D6542" s="74"/>
      <c r="E6542" s="74"/>
      <c r="F6542" s="74"/>
      <c r="G6542" s="75"/>
      <c r="H6542" s="74"/>
      <c r="I6542" s="81"/>
      <c r="J6542" s="74"/>
      <c r="K6542" s="74"/>
      <c r="L6542" s="74"/>
      <c r="M6542" s="74"/>
      <c r="N6542" s="74"/>
    </row>
    <row r="6543" spans="2:14" x14ac:dyDescent="0.25">
      <c r="B6543" s="225"/>
      <c r="C6543" s="74"/>
      <c r="D6543" s="74"/>
      <c r="E6543" s="74"/>
      <c r="F6543" s="74"/>
      <c r="G6543" s="75"/>
      <c r="H6543" s="74"/>
      <c r="I6543" s="81"/>
      <c r="J6543" s="74"/>
      <c r="K6543" s="74"/>
      <c r="L6543" s="74"/>
      <c r="M6543" s="74"/>
      <c r="N6543" s="74"/>
    </row>
    <row r="6544" spans="2:14" x14ac:dyDescent="0.25">
      <c r="B6544" s="225"/>
      <c r="C6544" s="74"/>
      <c r="D6544" s="74"/>
      <c r="E6544" s="74"/>
      <c r="F6544" s="74"/>
      <c r="G6544" s="75"/>
      <c r="H6544" s="74"/>
      <c r="I6544" s="81"/>
      <c r="J6544" s="74"/>
      <c r="K6544" s="74"/>
      <c r="L6544" s="74"/>
      <c r="M6544" s="74"/>
      <c r="N6544" s="74"/>
    </row>
    <row r="6545" spans="2:14" x14ac:dyDescent="0.25">
      <c r="B6545" s="225"/>
      <c r="C6545" s="74"/>
      <c r="D6545" s="74"/>
      <c r="E6545" s="74"/>
      <c r="F6545" s="74"/>
      <c r="G6545" s="75"/>
      <c r="H6545" s="74"/>
      <c r="I6545" s="81"/>
      <c r="J6545" s="74"/>
      <c r="K6545" s="74"/>
      <c r="L6545" s="74"/>
      <c r="M6545" s="74"/>
      <c r="N6545" s="74"/>
    </row>
    <row r="6546" spans="2:14" x14ac:dyDescent="0.25">
      <c r="B6546" s="225"/>
      <c r="C6546" s="74"/>
      <c r="D6546" s="74"/>
      <c r="E6546" s="74"/>
      <c r="F6546" s="74"/>
      <c r="G6546" s="75"/>
      <c r="H6546" s="74"/>
      <c r="I6546" s="81"/>
      <c r="J6546" s="74"/>
      <c r="K6546" s="74"/>
      <c r="L6546" s="74"/>
      <c r="M6546" s="74"/>
      <c r="N6546" s="74"/>
    </row>
    <row r="6547" spans="2:14" x14ac:dyDescent="0.25">
      <c r="B6547" s="225"/>
      <c r="C6547" s="74"/>
      <c r="D6547" s="74"/>
      <c r="E6547" s="74"/>
      <c r="F6547" s="74"/>
      <c r="G6547" s="75"/>
      <c r="H6547" s="74"/>
      <c r="I6547" s="81"/>
      <c r="J6547" s="74"/>
      <c r="K6547" s="74"/>
      <c r="L6547" s="74"/>
      <c r="M6547" s="74"/>
      <c r="N6547" s="74"/>
    </row>
    <row r="6548" spans="2:14" x14ac:dyDescent="0.25">
      <c r="B6548" s="225"/>
      <c r="C6548" s="74"/>
      <c r="D6548" s="74"/>
      <c r="E6548" s="74"/>
      <c r="F6548" s="74"/>
      <c r="G6548" s="75"/>
      <c r="H6548" s="74"/>
      <c r="I6548" s="81"/>
      <c r="J6548" s="74"/>
      <c r="K6548" s="74"/>
      <c r="L6548" s="74"/>
      <c r="M6548" s="74"/>
      <c r="N6548" s="74"/>
    </row>
    <row r="6549" spans="2:14" x14ac:dyDescent="0.25">
      <c r="B6549" s="225"/>
      <c r="C6549" s="74"/>
      <c r="D6549" s="74"/>
      <c r="E6549" s="74"/>
      <c r="F6549" s="74"/>
      <c r="G6549" s="75"/>
      <c r="H6549" s="74"/>
      <c r="I6549" s="81"/>
      <c r="J6549" s="74"/>
      <c r="K6549" s="74"/>
      <c r="L6549" s="74"/>
      <c r="M6549" s="74"/>
      <c r="N6549" s="74"/>
    </row>
    <row r="6550" spans="2:14" x14ac:dyDescent="0.25">
      <c r="B6550" s="225"/>
      <c r="C6550" s="74"/>
      <c r="D6550" s="74"/>
      <c r="E6550" s="74"/>
      <c r="F6550" s="74"/>
      <c r="G6550" s="75"/>
      <c r="H6550" s="74"/>
      <c r="I6550" s="81"/>
      <c r="J6550" s="74"/>
      <c r="K6550" s="74"/>
      <c r="L6550" s="74"/>
      <c r="M6550" s="74"/>
      <c r="N6550" s="74"/>
    </row>
    <row r="6551" spans="2:14" x14ac:dyDescent="0.25">
      <c r="B6551" s="225"/>
      <c r="C6551" s="74"/>
      <c r="D6551" s="74"/>
      <c r="E6551" s="74"/>
      <c r="F6551" s="74"/>
      <c r="G6551" s="75"/>
      <c r="H6551" s="74"/>
      <c r="I6551" s="81"/>
      <c r="J6551" s="74"/>
      <c r="K6551" s="74"/>
      <c r="L6551" s="74"/>
      <c r="M6551" s="74"/>
      <c r="N6551" s="74"/>
    </row>
    <row r="6552" spans="2:14" x14ac:dyDescent="0.25">
      <c r="B6552" s="225"/>
      <c r="C6552" s="74"/>
      <c r="D6552" s="74"/>
      <c r="E6552" s="74"/>
      <c r="F6552" s="74"/>
      <c r="G6552" s="75"/>
      <c r="H6552" s="74"/>
      <c r="I6552" s="81"/>
      <c r="J6552" s="74"/>
      <c r="K6552" s="74"/>
      <c r="L6552" s="74"/>
      <c r="M6552" s="74"/>
      <c r="N6552" s="74"/>
    </row>
    <row r="6553" spans="2:14" x14ac:dyDescent="0.25">
      <c r="B6553" s="225"/>
      <c r="C6553" s="74"/>
      <c r="D6553" s="74"/>
      <c r="E6553" s="74"/>
      <c r="F6553" s="74"/>
      <c r="G6553" s="75"/>
      <c r="H6553" s="74"/>
      <c r="I6553" s="81"/>
      <c r="J6553" s="74"/>
      <c r="K6553" s="74"/>
      <c r="L6553" s="74"/>
      <c r="M6553" s="74"/>
      <c r="N6553" s="74"/>
    </row>
    <row r="6554" spans="2:14" x14ac:dyDescent="0.25">
      <c r="B6554" s="225"/>
      <c r="C6554" s="74"/>
      <c r="D6554" s="74"/>
      <c r="E6554" s="74"/>
      <c r="F6554" s="74"/>
      <c r="G6554" s="75"/>
      <c r="H6554" s="74"/>
      <c r="I6554" s="81"/>
      <c r="J6554" s="74"/>
      <c r="K6554" s="74"/>
      <c r="L6554" s="74"/>
      <c r="M6554" s="74"/>
      <c r="N6554" s="74"/>
    </row>
    <row r="6555" spans="2:14" x14ac:dyDescent="0.25">
      <c r="B6555" s="225"/>
      <c r="C6555" s="74"/>
      <c r="D6555" s="74"/>
      <c r="E6555" s="74"/>
      <c r="F6555" s="74"/>
      <c r="G6555" s="75"/>
      <c r="H6555" s="74"/>
      <c r="I6555" s="81"/>
      <c r="J6555" s="74"/>
      <c r="K6555" s="74"/>
      <c r="L6555" s="74"/>
      <c r="M6555" s="74"/>
      <c r="N6555" s="74"/>
    </row>
    <row r="6556" spans="2:14" x14ac:dyDescent="0.25">
      <c r="B6556" s="225"/>
      <c r="C6556" s="74"/>
      <c r="D6556" s="74"/>
      <c r="E6556" s="74"/>
      <c r="F6556" s="74"/>
      <c r="G6556" s="75"/>
      <c r="H6556" s="74"/>
      <c r="I6556" s="81"/>
      <c r="J6556" s="74"/>
      <c r="K6556" s="74"/>
      <c r="L6556" s="74"/>
      <c r="M6556" s="74"/>
      <c r="N6556" s="74"/>
    </row>
    <row r="6557" spans="2:14" x14ac:dyDescent="0.25">
      <c r="B6557" s="225"/>
      <c r="C6557" s="74"/>
      <c r="D6557" s="74"/>
      <c r="E6557" s="74"/>
      <c r="F6557" s="74"/>
      <c r="G6557" s="75"/>
      <c r="H6557" s="74"/>
      <c r="I6557" s="81"/>
      <c r="J6557" s="74"/>
      <c r="K6557" s="74"/>
      <c r="L6557" s="74"/>
      <c r="M6557" s="74"/>
      <c r="N6557" s="74"/>
    </row>
    <row r="6558" spans="2:14" x14ac:dyDescent="0.25">
      <c r="B6558" s="225"/>
      <c r="C6558" s="74"/>
      <c r="D6558" s="74"/>
      <c r="E6558" s="74"/>
      <c r="F6558" s="74"/>
      <c r="G6558" s="75"/>
      <c r="H6558" s="74"/>
      <c r="I6558" s="81"/>
      <c r="J6558" s="74"/>
      <c r="K6558" s="74"/>
      <c r="L6558" s="74"/>
      <c r="M6558" s="74"/>
      <c r="N6558" s="74"/>
    </row>
    <row r="6559" spans="2:14" x14ac:dyDescent="0.25">
      <c r="B6559" s="225"/>
      <c r="C6559" s="74"/>
      <c r="D6559" s="74"/>
      <c r="E6559" s="74"/>
      <c r="F6559" s="74"/>
      <c r="G6559" s="75"/>
      <c r="H6559" s="74"/>
      <c r="I6559" s="81"/>
      <c r="J6559" s="74"/>
      <c r="K6559" s="74"/>
      <c r="L6559" s="74"/>
      <c r="M6559" s="74"/>
      <c r="N6559" s="74"/>
    </row>
    <row r="6560" spans="2:14" x14ac:dyDescent="0.25">
      <c r="B6560" s="225"/>
      <c r="C6560" s="74"/>
      <c r="D6560" s="74"/>
      <c r="E6560" s="74"/>
      <c r="F6560" s="74"/>
      <c r="G6560" s="75"/>
      <c r="H6560" s="74"/>
      <c r="I6560" s="81"/>
      <c r="J6560" s="74"/>
      <c r="K6560" s="74"/>
      <c r="L6560" s="74"/>
      <c r="M6560" s="74"/>
      <c r="N6560" s="74"/>
    </row>
    <row r="6561" spans="2:14" x14ac:dyDescent="0.25">
      <c r="B6561" s="225"/>
      <c r="C6561" s="74"/>
      <c r="D6561" s="74"/>
      <c r="E6561" s="74"/>
      <c r="F6561" s="74"/>
      <c r="G6561" s="75"/>
      <c r="H6561" s="74"/>
      <c r="I6561" s="81"/>
      <c r="J6561" s="74"/>
      <c r="K6561" s="74"/>
      <c r="L6561" s="74"/>
      <c r="M6561" s="74"/>
      <c r="N6561" s="74"/>
    </row>
    <row r="6562" spans="2:14" x14ac:dyDescent="0.25">
      <c r="B6562" s="225"/>
      <c r="C6562" s="74"/>
      <c r="D6562" s="74"/>
      <c r="E6562" s="74"/>
      <c r="F6562" s="74"/>
      <c r="G6562" s="75"/>
      <c r="H6562" s="74"/>
      <c r="I6562" s="81"/>
      <c r="J6562" s="74"/>
      <c r="K6562" s="74"/>
      <c r="L6562" s="74"/>
      <c r="M6562" s="74"/>
      <c r="N6562" s="74"/>
    </row>
    <row r="6563" spans="2:14" x14ac:dyDescent="0.25">
      <c r="B6563" s="225"/>
      <c r="C6563" s="74"/>
      <c r="D6563" s="74"/>
      <c r="E6563" s="74"/>
      <c r="F6563" s="74"/>
      <c r="G6563" s="75"/>
      <c r="H6563" s="74"/>
      <c r="I6563" s="81"/>
      <c r="J6563" s="74"/>
      <c r="K6563" s="74"/>
      <c r="L6563" s="74"/>
      <c r="M6563" s="74"/>
      <c r="N6563" s="74"/>
    </row>
    <row r="6564" spans="2:14" x14ac:dyDescent="0.25">
      <c r="B6564" s="225"/>
      <c r="C6564" s="74"/>
      <c r="D6564" s="74"/>
      <c r="E6564" s="74"/>
      <c r="F6564" s="74"/>
      <c r="G6564" s="75"/>
      <c r="H6564" s="74"/>
      <c r="I6564" s="81"/>
      <c r="J6564" s="74"/>
      <c r="K6564" s="74"/>
      <c r="L6564" s="74"/>
      <c r="M6564" s="74"/>
      <c r="N6564" s="74"/>
    </row>
    <row r="6565" spans="2:14" x14ac:dyDescent="0.25">
      <c r="B6565" s="225"/>
      <c r="C6565" s="74"/>
      <c r="D6565" s="74"/>
      <c r="E6565" s="74"/>
      <c r="F6565" s="74"/>
      <c r="G6565" s="75"/>
      <c r="H6565" s="74"/>
      <c r="I6565" s="81"/>
      <c r="J6565" s="74"/>
      <c r="K6565" s="74"/>
      <c r="L6565" s="74"/>
      <c r="M6565" s="74"/>
      <c r="N6565" s="74"/>
    </row>
    <row r="6566" spans="2:14" x14ac:dyDescent="0.25">
      <c r="B6566" s="225"/>
      <c r="C6566" s="74"/>
      <c r="D6566" s="74"/>
      <c r="E6566" s="74"/>
      <c r="F6566" s="74"/>
      <c r="G6566" s="75"/>
      <c r="H6566" s="74"/>
      <c r="I6566" s="81"/>
      <c r="J6566" s="74"/>
      <c r="K6566" s="74"/>
      <c r="L6566" s="74"/>
      <c r="M6566" s="74"/>
      <c r="N6566" s="74"/>
    </row>
    <row r="6567" spans="2:14" x14ac:dyDescent="0.25">
      <c r="B6567" s="225"/>
      <c r="C6567" s="74"/>
      <c r="D6567" s="74"/>
      <c r="E6567" s="74"/>
      <c r="F6567" s="74"/>
      <c r="G6567" s="75"/>
      <c r="H6567" s="74"/>
      <c r="I6567" s="81"/>
      <c r="J6567" s="74"/>
      <c r="K6567" s="74"/>
      <c r="L6567" s="74"/>
      <c r="M6567" s="74"/>
      <c r="N6567" s="74"/>
    </row>
    <row r="6568" spans="2:14" x14ac:dyDescent="0.25">
      <c r="B6568" s="225"/>
      <c r="C6568" s="74"/>
      <c r="D6568" s="74"/>
      <c r="E6568" s="74"/>
      <c r="F6568" s="74"/>
      <c r="G6568" s="75"/>
      <c r="H6568" s="74"/>
      <c r="I6568" s="81"/>
      <c r="J6568" s="74"/>
      <c r="K6568" s="74"/>
      <c r="L6568" s="74"/>
      <c r="M6568" s="74"/>
      <c r="N6568" s="74"/>
    </row>
    <row r="6569" spans="2:14" x14ac:dyDescent="0.25">
      <c r="B6569" s="225"/>
      <c r="C6569" s="74"/>
      <c r="D6569" s="74"/>
      <c r="E6569" s="74"/>
      <c r="F6569" s="74"/>
      <c r="G6569" s="75"/>
      <c r="H6569" s="74"/>
      <c r="I6569" s="81"/>
      <c r="J6569" s="74"/>
      <c r="K6569" s="74"/>
      <c r="L6569" s="74"/>
      <c r="M6569" s="74"/>
      <c r="N6569" s="74"/>
    </row>
    <row r="6570" spans="2:14" x14ac:dyDescent="0.25">
      <c r="B6570" s="225"/>
      <c r="C6570" s="74"/>
      <c r="D6570" s="74"/>
      <c r="E6570" s="74"/>
      <c r="F6570" s="74"/>
      <c r="G6570" s="75"/>
      <c r="H6570" s="74"/>
      <c r="I6570" s="81"/>
      <c r="J6570" s="74"/>
      <c r="K6570" s="74"/>
      <c r="L6570" s="74"/>
      <c r="M6570" s="74"/>
      <c r="N6570" s="74"/>
    </row>
    <row r="6571" spans="2:14" x14ac:dyDescent="0.25">
      <c r="B6571" s="225"/>
      <c r="C6571" s="74"/>
      <c r="D6571" s="74"/>
      <c r="E6571" s="74"/>
      <c r="F6571" s="74"/>
      <c r="G6571" s="75"/>
      <c r="H6571" s="74"/>
      <c r="I6571" s="81"/>
      <c r="J6571" s="74"/>
      <c r="K6571" s="74"/>
      <c r="L6571" s="74"/>
      <c r="M6571" s="74"/>
      <c r="N6571" s="74"/>
    </row>
    <row r="6572" spans="2:14" x14ac:dyDescent="0.25">
      <c r="B6572" s="225"/>
      <c r="C6572" s="74"/>
      <c r="D6572" s="74"/>
      <c r="E6572" s="74"/>
      <c r="F6572" s="74"/>
      <c r="G6572" s="75"/>
      <c r="H6572" s="74"/>
      <c r="I6572" s="81"/>
      <c r="J6572" s="74"/>
      <c r="K6572" s="74"/>
      <c r="L6572" s="74"/>
      <c r="M6572" s="74"/>
      <c r="N6572" s="74"/>
    </row>
    <row r="6573" spans="2:14" x14ac:dyDescent="0.25">
      <c r="B6573" s="225"/>
      <c r="C6573" s="74"/>
      <c r="D6573" s="74"/>
      <c r="E6573" s="74"/>
      <c r="F6573" s="74"/>
      <c r="G6573" s="75"/>
      <c r="H6573" s="74"/>
      <c r="I6573" s="81"/>
      <c r="J6573" s="74"/>
      <c r="K6573" s="74"/>
      <c r="L6573" s="74"/>
      <c r="M6573" s="74"/>
      <c r="N6573" s="74"/>
    </row>
    <row r="6574" spans="2:14" x14ac:dyDescent="0.25">
      <c r="B6574" s="225"/>
      <c r="C6574" s="74"/>
      <c r="D6574" s="74"/>
      <c r="E6574" s="74"/>
      <c r="F6574" s="74"/>
      <c r="G6574" s="75"/>
      <c r="H6574" s="74"/>
      <c r="I6574" s="81"/>
      <c r="J6574" s="74"/>
      <c r="K6574" s="74"/>
      <c r="L6574" s="74"/>
      <c r="M6574" s="74"/>
      <c r="N6574" s="74"/>
    </row>
    <row r="6575" spans="2:14" x14ac:dyDescent="0.25">
      <c r="B6575" s="225"/>
      <c r="C6575" s="74"/>
      <c r="D6575" s="74"/>
      <c r="E6575" s="74"/>
      <c r="F6575" s="74"/>
      <c r="G6575" s="75"/>
      <c r="H6575" s="74"/>
      <c r="I6575" s="81"/>
      <c r="J6575" s="74"/>
      <c r="K6575" s="74"/>
      <c r="L6575" s="74"/>
      <c r="M6575" s="74"/>
      <c r="N6575" s="74"/>
    </row>
    <row r="6576" spans="2:14" x14ac:dyDescent="0.25">
      <c r="B6576" s="225"/>
      <c r="C6576" s="74"/>
      <c r="D6576" s="74"/>
      <c r="E6576" s="74"/>
      <c r="F6576" s="74"/>
      <c r="G6576" s="75"/>
      <c r="H6576" s="74"/>
      <c r="I6576" s="81"/>
      <c r="J6576" s="74"/>
      <c r="K6576" s="74"/>
      <c r="L6576" s="74"/>
      <c r="M6576" s="74"/>
      <c r="N6576" s="74"/>
    </row>
    <row r="6577" spans="2:14" x14ac:dyDescent="0.25">
      <c r="B6577" s="225"/>
      <c r="C6577" s="74"/>
      <c r="D6577" s="74"/>
      <c r="E6577" s="74"/>
      <c r="F6577" s="74"/>
      <c r="G6577" s="75"/>
      <c r="H6577" s="74"/>
      <c r="I6577" s="81"/>
      <c r="J6577" s="74"/>
      <c r="K6577" s="74"/>
      <c r="L6577" s="74"/>
      <c r="M6577" s="74"/>
      <c r="N6577" s="74"/>
    </row>
    <row r="6578" spans="2:14" x14ac:dyDescent="0.25">
      <c r="B6578" s="225"/>
      <c r="C6578" s="74"/>
      <c r="D6578" s="74"/>
      <c r="E6578" s="74"/>
      <c r="F6578" s="74"/>
      <c r="G6578" s="75"/>
      <c r="H6578" s="74"/>
      <c r="I6578" s="81"/>
      <c r="J6578" s="74"/>
      <c r="K6578" s="74"/>
      <c r="L6578" s="74"/>
      <c r="M6578" s="74"/>
      <c r="N6578" s="74"/>
    </row>
    <row r="6579" spans="2:14" x14ac:dyDescent="0.25">
      <c r="B6579" s="225"/>
      <c r="C6579" s="74"/>
      <c r="D6579" s="74"/>
      <c r="E6579" s="74"/>
      <c r="F6579" s="74"/>
      <c r="G6579" s="75"/>
      <c r="H6579" s="74"/>
      <c r="I6579" s="81"/>
      <c r="J6579" s="74"/>
      <c r="K6579" s="74"/>
      <c r="L6579" s="74"/>
      <c r="M6579" s="74"/>
      <c r="N6579" s="74"/>
    </row>
    <row r="6580" spans="2:14" x14ac:dyDescent="0.25">
      <c r="B6580" s="225"/>
      <c r="C6580" s="74"/>
      <c r="D6580" s="74"/>
      <c r="E6580" s="74"/>
      <c r="F6580" s="74"/>
      <c r="G6580" s="75"/>
      <c r="H6580" s="74"/>
      <c r="I6580" s="81"/>
      <c r="J6580" s="74"/>
      <c r="K6580" s="74"/>
      <c r="L6580" s="74"/>
      <c r="M6580" s="74"/>
      <c r="N6580" s="74"/>
    </row>
    <row r="6581" spans="2:14" x14ac:dyDescent="0.25">
      <c r="B6581" s="225"/>
      <c r="C6581" s="74"/>
      <c r="D6581" s="74"/>
      <c r="E6581" s="74"/>
      <c r="F6581" s="74"/>
      <c r="G6581" s="75"/>
      <c r="H6581" s="74"/>
      <c r="I6581" s="81"/>
      <c r="J6581" s="74"/>
      <c r="K6581" s="74"/>
      <c r="L6581" s="74"/>
      <c r="M6581" s="74"/>
      <c r="N6581" s="74"/>
    </row>
    <row r="6582" spans="2:14" x14ac:dyDescent="0.25">
      <c r="B6582" s="225"/>
      <c r="C6582" s="74"/>
      <c r="D6582" s="74"/>
      <c r="E6582" s="74"/>
      <c r="F6582" s="74"/>
      <c r="G6582" s="75"/>
      <c r="H6582" s="74"/>
      <c r="I6582" s="81"/>
      <c r="J6582" s="74"/>
      <c r="K6582" s="74"/>
      <c r="L6582" s="74"/>
      <c r="M6582" s="74"/>
      <c r="N6582" s="74"/>
    </row>
    <row r="6583" spans="2:14" x14ac:dyDescent="0.25">
      <c r="B6583" s="225"/>
      <c r="C6583" s="74"/>
      <c r="D6583" s="74"/>
      <c r="E6583" s="74"/>
      <c r="F6583" s="74"/>
      <c r="G6583" s="75"/>
      <c r="H6583" s="74"/>
      <c r="I6583" s="81"/>
      <c r="J6583" s="74"/>
      <c r="K6583" s="74"/>
      <c r="L6583" s="74"/>
      <c r="M6583" s="74"/>
      <c r="N6583" s="74"/>
    </row>
    <row r="6584" spans="2:14" x14ac:dyDescent="0.25">
      <c r="B6584" s="225"/>
      <c r="C6584" s="74"/>
      <c r="D6584" s="74"/>
      <c r="E6584" s="74"/>
      <c r="F6584" s="74"/>
      <c r="G6584" s="75"/>
      <c r="H6584" s="74"/>
      <c r="I6584" s="81"/>
      <c r="J6584" s="74"/>
      <c r="K6584" s="74"/>
      <c r="L6584" s="74"/>
      <c r="M6584" s="74"/>
      <c r="N6584" s="74"/>
    </row>
    <row r="6585" spans="2:14" x14ac:dyDescent="0.25">
      <c r="B6585" s="225"/>
      <c r="C6585" s="74"/>
      <c r="D6585" s="74"/>
      <c r="E6585" s="74"/>
      <c r="F6585" s="74"/>
      <c r="G6585" s="75"/>
      <c r="H6585" s="74"/>
      <c r="I6585" s="81"/>
      <c r="J6585" s="74"/>
      <c r="K6585" s="74"/>
      <c r="L6585" s="74"/>
      <c r="M6585" s="74"/>
      <c r="N6585" s="74"/>
    </row>
    <row r="6586" spans="2:14" x14ac:dyDescent="0.25">
      <c r="B6586" s="225"/>
      <c r="C6586" s="74"/>
      <c r="D6586" s="74"/>
      <c r="E6586" s="74"/>
      <c r="F6586" s="74"/>
      <c r="G6586" s="75"/>
      <c r="H6586" s="74"/>
      <c r="I6586" s="81"/>
      <c r="J6586" s="74"/>
      <c r="K6586" s="74"/>
      <c r="L6586" s="74"/>
      <c r="M6586" s="74"/>
      <c r="N6586" s="74"/>
    </row>
    <row r="6587" spans="2:14" x14ac:dyDescent="0.25">
      <c r="B6587" s="225"/>
      <c r="C6587" s="74"/>
      <c r="D6587" s="74"/>
      <c r="E6587" s="74"/>
      <c r="F6587" s="74"/>
      <c r="G6587" s="75"/>
      <c r="H6587" s="74"/>
      <c r="I6587" s="81"/>
      <c r="J6587" s="74"/>
      <c r="K6587" s="74"/>
      <c r="L6587" s="74"/>
      <c r="M6587" s="74"/>
      <c r="N6587" s="74"/>
    </row>
    <row r="6588" spans="2:14" x14ac:dyDescent="0.25">
      <c r="B6588" s="225"/>
      <c r="C6588" s="74"/>
      <c r="D6588" s="74"/>
      <c r="E6588" s="74"/>
      <c r="F6588" s="74"/>
      <c r="G6588" s="75"/>
      <c r="H6588" s="74"/>
      <c r="I6588" s="81"/>
      <c r="J6588" s="74"/>
      <c r="K6588" s="74"/>
      <c r="L6588" s="74"/>
      <c r="M6588" s="74"/>
      <c r="N6588" s="74"/>
    </row>
    <row r="6589" spans="2:14" x14ac:dyDescent="0.25">
      <c r="B6589" s="225"/>
      <c r="C6589" s="74"/>
      <c r="D6589" s="74"/>
      <c r="E6589" s="74"/>
      <c r="F6589" s="74"/>
      <c r="G6589" s="75"/>
      <c r="H6589" s="74"/>
      <c r="I6589" s="81"/>
      <c r="J6589" s="74"/>
      <c r="K6589" s="74"/>
      <c r="L6589" s="74"/>
      <c r="M6589" s="74"/>
      <c r="N6589" s="74"/>
    </row>
    <row r="6590" spans="2:14" x14ac:dyDescent="0.25">
      <c r="B6590" s="225"/>
      <c r="C6590" s="74"/>
      <c r="D6590" s="74"/>
      <c r="E6590" s="74"/>
      <c r="F6590" s="74"/>
      <c r="G6590" s="75"/>
      <c r="H6590" s="74"/>
      <c r="I6590" s="81"/>
      <c r="J6590" s="74"/>
      <c r="K6590" s="74"/>
      <c r="L6590" s="74"/>
      <c r="M6590" s="74"/>
      <c r="N6590" s="74"/>
    </row>
    <row r="6591" spans="2:14" x14ac:dyDescent="0.25">
      <c r="B6591" s="225"/>
      <c r="C6591" s="74"/>
      <c r="D6591" s="74"/>
      <c r="E6591" s="74"/>
      <c r="F6591" s="74"/>
      <c r="G6591" s="75"/>
      <c r="H6591" s="74"/>
      <c r="I6591" s="81"/>
      <c r="J6591" s="74"/>
      <c r="K6591" s="74"/>
      <c r="L6591" s="74"/>
      <c r="M6591" s="74"/>
      <c r="N6591" s="74"/>
    </row>
    <row r="6592" spans="2:14" x14ac:dyDescent="0.25">
      <c r="B6592" s="225"/>
      <c r="C6592" s="74"/>
      <c r="D6592" s="74"/>
      <c r="E6592" s="74"/>
      <c r="F6592" s="74"/>
      <c r="G6592" s="75"/>
      <c r="H6592" s="74"/>
      <c r="I6592" s="81"/>
      <c r="J6592" s="74"/>
      <c r="K6592" s="74"/>
      <c r="L6592" s="74"/>
      <c r="M6592" s="74"/>
      <c r="N6592" s="74"/>
    </row>
    <row r="6593" spans="2:14" x14ac:dyDescent="0.25">
      <c r="B6593" s="225"/>
      <c r="C6593" s="74"/>
      <c r="D6593" s="74"/>
      <c r="E6593" s="74"/>
      <c r="F6593" s="74"/>
      <c r="G6593" s="75"/>
      <c r="H6593" s="74"/>
      <c r="I6593" s="81"/>
      <c r="J6593" s="74"/>
      <c r="K6593" s="74"/>
      <c r="L6593" s="74"/>
      <c r="M6593" s="74"/>
      <c r="N6593" s="74"/>
    </row>
    <row r="6594" spans="2:14" x14ac:dyDescent="0.25">
      <c r="B6594" s="225"/>
      <c r="C6594" s="74"/>
      <c r="D6594" s="74"/>
      <c r="E6594" s="74"/>
      <c r="F6594" s="74"/>
      <c r="G6594" s="75"/>
      <c r="H6594" s="74"/>
      <c r="I6594" s="81"/>
      <c r="J6594" s="74"/>
      <c r="K6594" s="74"/>
      <c r="L6594" s="74"/>
      <c r="M6594" s="74"/>
      <c r="N6594" s="74"/>
    </row>
    <row r="6595" spans="2:14" x14ac:dyDescent="0.25">
      <c r="B6595" s="225"/>
      <c r="C6595" s="74"/>
      <c r="D6595" s="74"/>
      <c r="E6595" s="74"/>
      <c r="F6595" s="74"/>
      <c r="G6595" s="75"/>
      <c r="H6595" s="74"/>
      <c r="I6595" s="81"/>
      <c r="J6595" s="74"/>
      <c r="K6595" s="74"/>
      <c r="L6595" s="74"/>
      <c r="M6595" s="74"/>
      <c r="N6595" s="74"/>
    </row>
    <row r="6596" spans="2:14" x14ac:dyDescent="0.25">
      <c r="B6596" s="225"/>
      <c r="C6596" s="74"/>
      <c r="D6596" s="74"/>
      <c r="E6596" s="74"/>
      <c r="F6596" s="74"/>
      <c r="G6596" s="75"/>
      <c r="H6596" s="74"/>
      <c r="I6596" s="81"/>
      <c r="J6596" s="74"/>
      <c r="K6596" s="74"/>
      <c r="L6596" s="74"/>
      <c r="M6596" s="74"/>
      <c r="N6596" s="74"/>
    </row>
    <row r="6597" spans="2:14" x14ac:dyDescent="0.25">
      <c r="B6597" s="225"/>
      <c r="C6597" s="74"/>
      <c r="D6597" s="74"/>
      <c r="E6597" s="74"/>
      <c r="F6597" s="74"/>
      <c r="G6597" s="75"/>
      <c r="H6597" s="74"/>
      <c r="I6597" s="81"/>
      <c r="J6597" s="74"/>
      <c r="K6597" s="74"/>
      <c r="L6597" s="74"/>
      <c r="M6597" s="74"/>
      <c r="N6597" s="74"/>
    </row>
    <row r="6598" spans="2:14" x14ac:dyDescent="0.25">
      <c r="B6598" s="225"/>
      <c r="C6598" s="74"/>
      <c r="D6598" s="74"/>
      <c r="E6598" s="74"/>
      <c r="F6598" s="74"/>
      <c r="G6598" s="75"/>
      <c r="H6598" s="74"/>
      <c r="I6598" s="81"/>
      <c r="J6598" s="74"/>
      <c r="K6598" s="74"/>
      <c r="L6598" s="74"/>
      <c r="M6598" s="74"/>
      <c r="N6598" s="74"/>
    </row>
    <row r="6599" spans="2:14" x14ac:dyDescent="0.25">
      <c r="B6599" s="225"/>
      <c r="C6599" s="74"/>
      <c r="D6599" s="74"/>
      <c r="E6599" s="74"/>
      <c r="F6599" s="74"/>
      <c r="G6599" s="75"/>
      <c r="H6599" s="74"/>
      <c r="I6599" s="81"/>
      <c r="J6599" s="74"/>
      <c r="K6599" s="74"/>
      <c r="L6599" s="74"/>
      <c r="M6599" s="74"/>
      <c r="N6599" s="74"/>
    </row>
    <row r="6600" spans="2:14" x14ac:dyDescent="0.25">
      <c r="B6600" s="225"/>
      <c r="C6600" s="74"/>
      <c r="D6600" s="74"/>
      <c r="E6600" s="74"/>
      <c r="F6600" s="74"/>
      <c r="G6600" s="75"/>
      <c r="H6600" s="74"/>
      <c r="I6600" s="81"/>
      <c r="J6600" s="74"/>
      <c r="K6600" s="74"/>
      <c r="L6600" s="74"/>
      <c r="M6600" s="74"/>
      <c r="N6600" s="74"/>
    </row>
    <row r="6601" spans="2:14" x14ac:dyDescent="0.25">
      <c r="B6601" s="225"/>
      <c r="C6601" s="74"/>
      <c r="D6601" s="74"/>
      <c r="E6601" s="74"/>
      <c r="F6601" s="74"/>
      <c r="G6601" s="75"/>
      <c r="H6601" s="74"/>
      <c r="I6601" s="81"/>
      <c r="J6601" s="74"/>
      <c r="K6601" s="74"/>
      <c r="L6601" s="74"/>
      <c r="M6601" s="74"/>
      <c r="N6601" s="74"/>
    </row>
    <row r="6602" spans="2:14" x14ac:dyDescent="0.25">
      <c r="B6602" s="225"/>
      <c r="C6602" s="74"/>
      <c r="D6602" s="74"/>
      <c r="E6602" s="74"/>
      <c r="F6602" s="74"/>
      <c r="G6602" s="75"/>
      <c r="H6602" s="74"/>
      <c r="I6602" s="81"/>
      <c r="J6602" s="74"/>
      <c r="K6602" s="74"/>
      <c r="L6602" s="74"/>
      <c r="M6602" s="74"/>
      <c r="N6602" s="74"/>
    </row>
    <row r="6603" spans="2:14" x14ac:dyDescent="0.25">
      <c r="B6603" s="225"/>
      <c r="C6603" s="74"/>
      <c r="D6603" s="74"/>
      <c r="E6603" s="74"/>
      <c r="F6603" s="74"/>
      <c r="G6603" s="75"/>
      <c r="H6603" s="74"/>
      <c r="I6603" s="81"/>
      <c r="J6603" s="74"/>
      <c r="K6603" s="74"/>
      <c r="L6603" s="74"/>
      <c r="M6603" s="74"/>
      <c r="N6603" s="74"/>
    </row>
    <row r="6604" spans="2:14" x14ac:dyDescent="0.25">
      <c r="B6604" s="225"/>
      <c r="C6604" s="74"/>
      <c r="D6604" s="74"/>
      <c r="E6604" s="74"/>
      <c r="F6604" s="74"/>
      <c r="G6604" s="75"/>
      <c r="H6604" s="74"/>
      <c r="I6604" s="81"/>
      <c r="J6604" s="74"/>
      <c r="K6604" s="74"/>
      <c r="L6604" s="74"/>
      <c r="M6604" s="74"/>
      <c r="N6604" s="74"/>
    </row>
    <row r="6605" spans="2:14" x14ac:dyDescent="0.25">
      <c r="B6605" s="225"/>
      <c r="C6605" s="74"/>
      <c r="D6605" s="74"/>
      <c r="E6605" s="74"/>
      <c r="F6605" s="74"/>
      <c r="G6605" s="75"/>
      <c r="H6605" s="74"/>
      <c r="I6605" s="81"/>
      <c r="J6605" s="74"/>
      <c r="K6605" s="74"/>
      <c r="L6605" s="74"/>
      <c r="M6605" s="74"/>
      <c r="N6605" s="74"/>
    </row>
    <row r="6606" spans="2:14" x14ac:dyDescent="0.25">
      <c r="B6606" s="225"/>
      <c r="C6606" s="74"/>
      <c r="D6606" s="74"/>
      <c r="E6606" s="74"/>
      <c r="F6606" s="74"/>
      <c r="G6606" s="75"/>
      <c r="H6606" s="74"/>
      <c r="I6606" s="81"/>
      <c r="J6606" s="74"/>
      <c r="K6606" s="74"/>
      <c r="L6606" s="74"/>
      <c r="M6606" s="74"/>
      <c r="N6606" s="74"/>
    </row>
    <row r="6607" spans="2:14" x14ac:dyDescent="0.25">
      <c r="B6607" s="225"/>
      <c r="C6607" s="74"/>
      <c r="D6607" s="74"/>
      <c r="E6607" s="74"/>
      <c r="F6607" s="74"/>
      <c r="G6607" s="75"/>
      <c r="H6607" s="74"/>
      <c r="I6607" s="81"/>
      <c r="J6607" s="74"/>
      <c r="K6607" s="74"/>
      <c r="L6607" s="74"/>
      <c r="M6607" s="74"/>
      <c r="N6607" s="74"/>
    </row>
    <row r="6608" spans="2:14" x14ac:dyDescent="0.25">
      <c r="B6608" s="225"/>
      <c r="C6608" s="74"/>
      <c r="D6608" s="74"/>
      <c r="E6608" s="74"/>
      <c r="F6608" s="74"/>
      <c r="G6608" s="75"/>
      <c r="H6608" s="74"/>
      <c r="I6608" s="81"/>
      <c r="J6608" s="74"/>
      <c r="K6608" s="74"/>
      <c r="L6608" s="74"/>
      <c r="M6608" s="74"/>
      <c r="N6608" s="74"/>
    </row>
    <row r="6609" spans="2:14" x14ac:dyDescent="0.25">
      <c r="B6609" s="225"/>
      <c r="C6609" s="74"/>
      <c r="D6609" s="74"/>
      <c r="E6609" s="74"/>
      <c r="F6609" s="74"/>
      <c r="G6609" s="75"/>
      <c r="H6609" s="74"/>
      <c r="I6609" s="81"/>
      <c r="J6609" s="74"/>
      <c r="K6609" s="74"/>
      <c r="L6609" s="74"/>
      <c r="M6609" s="74"/>
      <c r="N6609" s="74"/>
    </row>
    <row r="6610" spans="2:14" x14ac:dyDescent="0.25">
      <c r="B6610" s="225"/>
      <c r="C6610" s="74"/>
      <c r="D6610" s="74"/>
      <c r="E6610" s="74"/>
      <c r="F6610" s="74"/>
      <c r="G6610" s="75"/>
      <c r="H6610" s="74"/>
      <c r="I6610" s="81"/>
      <c r="J6610" s="74"/>
      <c r="K6610" s="74"/>
      <c r="L6610" s="74"/>
      <c r="M6610" s="74"/>
      <c r="N6610" s="74"/>
    </row>
    <row r="6611" spans="2:14" x14ac:dyDescent="0.25">
      <c r="B6611" s="225"/>
      <c r="C6611" s="74"/>
      <c r="D6611" s="74"/>
      <c r="E6611" s="74"/>
      <c r="F6611" s="74"/>
      <c r="G6611" s="75"/>
      <c r="H6611" s="74"/>
      <c r="I6611" s="81"/>
      <c r="J6611" s="74"/>
      <c r="K6611" s="74"/>
      <c r="L6611" s="74"/>
      <c r="M6611" s="74"/>
      <c r="N6611" s="74"/>
    </row>
    <row r="6612" spans="2:14" x14ac:dyDescent="0.25">
      <c r="B6612" s="225"/>
      <c r="C6612" s="74"/>
      <c r="D6612" s="74"/>
      <c r="E6612" s="74"/>
      <c r="F6612" s="74"/>
      <c r="G6612" s="75"/>
      <c r="H6612" s="74"/>
      <c r="I6612" s="81"/>
      <c r="J6612" s="74"/>
      <c r="K6612" s="74"/>
      <c r="L6612" s="74"/>
      <c r="M6612" s="74"/>
      <c r="N6612" s="74"/>
    </row>
    <row r="6613" spans="2:14" x14ac:dyDescent="0.25">
      <c r="B6613" s="225"/>
      <c r="C6613" s="74"/>
      <c r="D6613" s="74"/>
      <c r="E6613" s="74"/>
      <c r="F6613" s="74"/>
      <c r="G6613" s="75"/>
      <c r="H6613" s="74"/>
      <c r="I6613" s="81"/>
      <c r="J6613" s="74"/>
      <c r="K6613" s="74"/>
      <c r="L6613" s="74"/>
      <c r="M6613" s="74"/>
      <c r="N6613" s="74"/>
    </row>
    <row r="6614" spans="2:14" x14ac:dyDescent="0.25">
      <c r="B6614" s="225"/>
      <c r="C6614" s="74"/>
      <c r="D6614" s="74"/>
      <c r="E6614" s="74"/>
      <c r="F6614" s="74"/>
      <c r="G6614" s="75"/>
      <c r="H6614" s="74"/>
      <c r="I6614" s="81"/>
      <c r="J6614" s="74"/>
      <c r="K6614" s="74"/>
      <c r="L6614" s="74"/>
      <c r="M6614" s="74"/>
      <c r="N6614" s="74"/>
    </row>
    <row r="6615" spans="2:14" x14ac:dyDescent="0.25">
      <c r="B6615" s="225"/>
      <c r="C6615" s="74"/>
      <c r="D6615" s="74"/>
      <c r="E6615" s="74"/>
      <c r="F6615" s="74"/>
      <c r="G6615" s="75"/>
      <c r="H6615" s="74"/>
      <c r="I6615" s="81"/>
      <c r="J6615" s="74"/>
      <c r="K6615" s="74"/>
      <c r="L6615" s="74"/>
      <c r="M6615" s="74"/>
      <c r="N6615" s="74"/>
    </row>
    <row r="6616" spans="2:14" x14ac:dyDescent="0.25">
      <c r="B6616" s="225"/>
      <c r="C6616" s="74"/>
      <c r="D6616" s="74"/>
      <c r="E6616" s="74"/>
      <c r="F6616" s="74"/>
      <c r="G6616" s="75"/>
      <c r="H6616" s="74"/>
      <c r="I6616" s="81"/>
      <c r="J6616" s="74"/>
      <c r="K6616" s="74"/>
      <c r="L6616" s="74"/>
      <c r="M6616" s="74"/>
      <c r="N6616" s="74"/>
    </row>
    <row r="6617" spans="2:14" x14ac:dyDescent="0.25">
      <c r="B6617" s="225"/>
      <c r="C6617" s="74"/>
      <c r="D6617" s="74"/>
      <c r="E6617" s="74"/>
      <c r="F6617" s="74"/>
      <c r="G6617" s="75"/>
      <c r="H6617" s="74"/>
      <c r="I6617" s="81"/>
      <c r="J6617" s="74"/>
      <c r="K6617" s="74"/>
      <c r="L6617" s="74"/>
      <c r="M6617" s="74"/>
      <c r="N6617" s="74"/>
    </row>
    <row r="6618" spans="2:14" x14ac:dyDescent="0.25">
      <c r="B6618" s="225"/>
      <c r="C6618" s="74"/>
      <c r="D6618" s="74"/>
      <c r="E6618" s="74"/>
      <c r="F6618" s="74"/>
      <c r="G6618" s="75"/>
      <c r="H6618" s="74"/>
      <c r="I6618" s="81"/>
      <c r="J6618" s="74"/>
      <c r="K6618" s="74"/>
      <c r="L6618" s="74"/>
      <c r="M6618" s="74"/>
      <c r="N6618" s="74"/>
    </row>
    <row r="6619" spans="2:14" x14ac:dyDescent="0.25">
      <c r="B6619" s="225"/>
      <c r="C6619" s="74"/>
      <c r="D6619" s="74"/>
      <c r="E6619" s="74"/>
      <c r="F6619" s="74"/>
      <c r="G6619" s="75"/>
      <c r="H6619" s="74"/>
      <c r="I6619" s="81"/>
      <c r="J6619" s="74"/>
      <c r="K6619" s="74"/>
      <c r="L6619" s="74"/>
      <c r="M6619" s="74"/>
      <c r="N6619" s="74"/>
    </row>
    <row r="6620" spans="2:14" x14ac:dyDescent="0.25">
      <c r="B6620" s="225"/>
      <c r="C6620" s="74"/>
      <c r="D6620" s="74"/>
      <c r="E6620" s="74"/>
      <c r="F6620" s="74"/>
      <c r="G6620" s="75"/>
      <c r="H6620" s="74"/>
      <c r="I6620" s="81"/>
      <c r="J6620" s="74"/>
      <c r="K6620" s="74"/>
      <c r="L6620" s="74"/>
      <c r="M6620" s="74"/>
      <c r="N6620" s="74"/>
    </row>
    <row r="6621" spans="2:14" x14ac:dyDescent="0.25">
      <c r="B6621" s="225"/>
      <c r="C6621" s="74"/>
      <c r="D6621" s="74"/>
      <c r="E6621" s="74"/>
      <c r="F6621" s="74"/>
      <c r="G6621" s="75"/>
      <c r="H6621" s="74"/>
      <c r="I6621" s="81"/>
      <c r="J6621" s="74"/>
      <c r="K6621" s="74"/>
      <c r="L6621" s="74"/>
      <c r="M6621" s="74"/>
      <c r="N6621" s="74"/>
    </row>
    <row r="6622" spans="2:14" x14ac:dyDescent="0.25">
      <c r="B6622" s="225"/>
      <c r="C6622" s="74"/>
      <c r="D6622" s="74"/>
      <c r="E6622" s="74"/>
      <c r="F6622" s="74"/>
      <c r="G6622" s="75"/>
      <c r="H6622" s="74"/>
      <c r="I6622" s="81"/>
      <c r="J6622" s="74"/>
      <c r="K6622" s="74"/>
      <c r="L6622" s="74"/>
      <c r="M6622" s="74"/>
      <c r="N6622" s="74"/>
    </row>
    <row r="6623" spans="2:14" x14ac:dyDescent="0.25">
      <c r="B6623" s="225"/>
      <c r="C6623" s="74"/>
      <c r="D6623" s="74"/>
      <c r="E6623" s="74"/>
      <c r="F6623" s="74"/>
      <c r="G6623" s="75"/>
      <c r="H6623" s="74"/>
      <c r="I6623" s="81"/>
      <c r="J6623" s="74"/>
      <c r="K6623" s="74"/>
      <c r="L6623" s="74"/>
      <c r="M6623" s="74"/>
      <c r="N6623" s="74"/>
    </row>
    <row r="6624" spans="2:14" x14ac:dyDescent="0.25">
      <c r="B6624" s="225"/>
      <c r="C6624" s="74"/>
      <c r="D6624" s="74"/>
      <c r="E6624" s="74"/>
      <c r="F6624" s="74"/>
      <c r="G6624" s="75"/>
      <c r="H6624" s="74"/>
      <c r="I6624" s="81"/>
      <c r="J6624" s="74"/>
      <c r="K6624" s="74"/>
      <c r="L6624" s="74"/>
      <c r="M6624" s="74"/>
      <c r="N6624" s="74"/>
    </row>
    <row r="6625" spans="2:14" x14ac:dyDescent="0.25">
      <c r="B6625" s="225"/>
      <c r="C6625" s="74"/>
      <c r="D6625" s="74"/>
      <c r="E6625" s="74"/>
      <c r="F6625" s="74"/>
      <c r="G6625" s="75"/>
      <c r="H6625" s="74"/>
      <c r="I6625" s="81"/>
      <c r="J6625" s="74"/>
      <c r="K6625" s="74"/>
      <c r="L6625" s="74"/>
      <c r="M6625" s="74"/>
      <c r="N6625" s="74"/>
    </row>
    <row r="6626" spans="2:14" x14ac:dyDescent="0.25">
      <c r="B6626" s="225"/>
      <c r="C6626" s="74"/>
      <c r="D6626" s="74"/>
      <c r="E6626" s="74"/>
      <c r="F6626" s="74"/>
      <c r="G6626" s="75"/>
      <c r="H6626" s="74"/>
      <c r="I6626" s="81"/>
      <c r="J6626" s="74"/>
      <c r="K6626" s="74"/>
      <c r="L6626" s="74"/>
      <c r="M6626" s="74"/>
      <c r="N6626" s="74"/>
    </row>
    <row r="6627" spans="2:14" x14ac:dyDescent="0.25">
      <c r="B6627" s="225"/>
      <c r="C6627" s="74"/>
      <c r="D6627" s="74"/>
      <c r="E6627" s="74"/>
      <c r="F6627" s="74"/>
      <c r="G6627" s="75"/>
      <c r="H6627" s="74"/>
      <c r="I6627" s="81"/>
      <c r="J6627" s="74"/>
      <c r="K6627" s="74"/>
      <c r="L6627" s="74"/>
      <c r="M6627" s="74"/>
      <c r="N6627" s="74"/>
    </row>
    <row r="6628" spans="2:14" x14ac:dyDescent="0.25">
      <c r="B6628" s="225"/>
      <c r="C6628" s="74"/>
      <c r="D6628" s="74"/>
      <c r="E6628" s="74"/>
      <c r="F6628" s="74"/>
      <c r="G6628" s="75"/>
      <c r="H6628" s="74"/>
      <c r="I6628" s="81"/>
      <c r="J6628" s="74"/>
      <c r="K6628" s="74"/>
      <c r="L6628" s="74"/>
      <c r="M6628" s="74"/>
      <c r="N6628" s="74"/>
    </row>
    <row r="6629" spans="2:14" x14ac:dyDescent="0.25">
      <c r="B6629" s="225"/>
      <c r="C6629" s="74"/>
      <c r="D6629" s="74"/>
      <c r="E6629" s="74"/>
      <c r="F6629" s="74"/>
      <c r="G6629" s="75"/>
      <c r="H6629" s="74"/>
      <c r="I6629" s="81"/>
      <c r="J6629" s="74"/>
      <c r="K6629" s="74"/>
      <c r="L6629" s="74"/>
      <c r="M6629" s="74"/>
      <c r="N6629" s="74"/>
    </row>
    <row r="6630" spans="2:14" x14ac:dyDescent="0.25">
      <c r="B6630" s="225"/>
      <c r="C6630" s="74"/>
      <c r="D6630" s="74"/>
      <c r="E6630" s="74"/>
      <c r="F6630" s="74"/>
      <c r="G6630" s="75"/>
      <c r="H6630" s="74"/>
      <c r="I6630" s="81"/>
      <c r="J6630" s="74"/>
      <c r="K6630" s="74"/>
      <c r="L6630" s="74"/>
      <c r="M6630" s="74"/>
      <c r="N6630" s="74"/>
    </row>
    <row r="6631" spans="2:14" x14ac:dyDescent="0.25">
      <c r="B6631" s="225"/>
      <c r="C6631" s="74"/>
      <c r="D6631" s="74"/>
      <c r="E6631" s="74"/>
      <c r="F6631" s="74"/>
      <c r="G6631" s="75"/>
      <c r="H6631" s="74"/>
      <c r="I6631" s="81"/>
      <c r="J6631" s="74"/>
      <c r="K6631" s="74"/>
      <c r="L6631" s="74"/>
      <c r="M6631" s="74"/>
      <c r="N6631" s="74"/>
    </row>
    <row r="6632" spans="2:14" x14ac:dyDescent="0.25">
      <c r="B6632" s="225"/>
      <c r="C6632" s="74"/>
      <c r="D6632" s="74"/>
      <c r="E6632" s="74"/>
      <c r="F6632" s="74"/>
      <c r="G6632" s="75"/>
      <c r="H6632" s="74"/>
      <c r="I6632" s="81"/>
      <c r="J6632" s="74"/>
      <c r="K6632" s="74"/>
      <c r="L6632" s="74"/>
      <c r="M6632" s="74"/>
      <c r="N6632" s="74"/>
    </row>
    <row r="6633" spans="2:14" x14ac:dyDescent="0.25">
      <c r="B6633" s="225"/>
      <c r="C6633" s="74"/>
      <c r="D6633" s="74"/>
      <c r="E6633" s="74"/>
      <c r="F6633" s="74"/>
      <c r="G6633" s="75"/>
      <c r="H6633" s="74"/>
      <c r="I6633" s="81"/>
      <c r="J6633" s="74"/>
      <c r="K6633" s="74"/>
      <c r="L6633" s="74"/>
      <c r="M6633" s="74"/>
      <c r="N6633" s="74"/>
    </row>
    <row r="6634" spans="2:14" x14ac:dyDescent="0.25">
      <c r="B6634" s="225"/>
      <c r="C6634" s="74"/>
      <c r="D6634" s="74"/>
      <c r="E6634" s="74"/>
      <c r="F6634" s="74"/>
      <c r="G6634" s="75"/>
      <c r="H6634" s="74"/>
      <c r="I6634" s="81"/>
      <c r="J6634" s="74"/>
      <c r="K6634" s="74"/>
      <c r="L6634" s="74"/>
      <c r="M6634" s="74"/>
      <c r="N6634" s="74"/>
    </row>
    <row r="6635" spans="2:14" x14ac:dyDescent="0.25">
      <c r="B6635" s="225"/>
      <c r="C6635" s="74"/>
      <c r="D6635" s="74"/>
      <c r="E6635" s="74"/>
      <c r="F6635" s="74"/>
      <c r="G6635" s="75"/>
      <c r="H6635" s="74"/>
      <c r="I6635" s="81"/>
      <c r="J6635" s="74"/>
      <c r="K6635" s="74"/>
      <c r="L6635" s="74"/>
      <c r="M6635" s="74"/>
      <c r="N6635" s="74"/>
    </row>
    <row r="6636" spans="2:14" x14ac:dyDescent="0.25">
      <c r="B6636" s="225"/>
      <c r="C6636" s="74"/>
      <c r="D6636" s="74"/>
      <c r="E6636" s="74"/>
      <c r="F6636" s="74"/>
      <c r="G6636" s="75"/>
      <c r="H6636" s="74"/>
      <c r="I6636" s="81"/>
      <c r="J6636" s="74"/>
      <c r="K6636" s="74"/>
      <c r="L6636" s="74"/>
      <c r="M6636" s="74"/>
      <c r="N6636" s="74"/>
    </row>
    <row r="6637" spans="2:14" x14ac:dyDescent="0.25">
      <c r="B6637" s="225"/>
      <c r="C6637" s="74"/>
      <c r="D6637" s="74"/>
      <c r="E6637" s="74"/>
      <c r="F6637" s="74"/>
      <c r="G6637" s="75"/>
      <c r="H6637" s="74"/>
      <c r="I6637" s="81"/>
      <c r="J6637" s="74"/>
      <c r="K6637" s="74"/>
      <c r="L6637" s="74"/>
      <c r="M6637" s="74"/>
      <c r="N6637" s="74"/>
    </row>
    <row r="6638" spans="2:14" x14ac:dyDescent="0.25">
      <c r="B6638" s="225"/>
      <c r="C6638" s="74"/>
      <c r="D6638" s="74"/>
      <c r="E6638" s="74"/>
      <c r="F6638" s="74"/>
      <c r="G6638" s="75"/>
      <c r="H6638" s="74"/>
      <c r="I6638" s="81"/>
      <c r="J6638" s="74"/>
      <c r="K6638" s="74"/>
      <c r="L6638" s="74"/>
      <c r="M6638" s="74"/>
      <c r="N6638" s="74"/>
    </row>
    <row r="6639" spans="2:14" x14ac:dyDescent="0.25">
      <c r="B6639" s="225"/>
      <c r="C6639" s="74"/>
      <c r="D6639" s="74"/>
      <c r="E6639" s="74"/>
      <c r="F6639" s="74"/>
      <c r="G6639" s="75"/>
      <c r="H6639" s="74"/>
      <c r="I6639" s="81"/>
      <c r="J6639" s="74"/>
      <c r="K6639" s="74"/>
      <c r="L6639" s="74"/>
      <c r="M6639" s="74"/>
      <c r="N6639" s="74"/>
    </row>
    <row r="6640" spans="2:14" x14ac:dyDescent="0.25">
      <c r="B6640" s="225"/>
      <c r="C6640" s="74"/>
      <c r="D6640" s="74"/>
      <c r="E6640" s="74"/>
      <c r="F6640" s="74"/>
      <c r="G6640" s="75"/>
      <c r="H6640" s="74"/>
      <c r="I6640" s="81"/>
      <c r="J6640" s="74"/>
      <c r="K6640" s="74"/>
      <c r="L6640" s="74"/>
      <c r="M6640" s="74"/>
      <c r="N6640" s="74"/>
    </row>
    <row r="6641" spans="2:14" x14ac:dyDescent="0.25">
      <c r="B6641" s="225"/>
      <c r="C6641" s="74"/>
      <c r="D6641" s="74"/>
      <c r="E6641" s="74"/>
      <c r="F6641" s="74"/>
      <c r="G6641" s="75"/>
      <c r="H6641" s="74"/>
      <c r="I6641" s="81"/>
      <c r="J6641" s="74"/>
      <c r="K6641" s="74"/>
      <c r="L6641" s="74"/>
      <c r="M6641" s="74"/>
      <c r="N6641" s="74"/>
    </row>
    <row r="6642" spans="2:14" x14ac:dyDescent="0.25">
      <c r="B6642" s="225"/>
      <c r="C6642" s="74"/>
      <c r="D6642" s="74"/>
      <c r="E6642" s="74"/>
      <c r="F6642" s="74"/>
      <c r="G6642" s="75"/>
      <c r="H6642" s="74"/>
      <c r="I6642" s="81"/>
      <c r="J6642" s="74"/>
      <c r="K6642" s="74"/>
      <c r="L6642" s="74"/>
      <c r="M6642" s="74"/>
      <c r="N6642" s="74"/>
    </row>
    <row r="6643" spans="2:14" x14ac:dyDescent="0.25">
      <c r="B6643" s="225"/>
      <c r="C6643" s="74"/>
      <c r="D6643" s="74"/>
      <c r="E6643" s="74"/>
      <c r="F6643" s="74"/>
      <c r="G6643" s="75"/>
      <c r="H6643" s="74"/>
      <c r="I6643" s="81"/>
      <c r="J6643" s="74"/>
      <c r="K6643" s="74"/>
      <c r="L6643" s="74"/>
      <c r="M6643" s="74"/>
      <c r="N6643" s="74"/>
    </row>
    <row r="6644" spans="2:14" x14ac:dyDescent="0.25">
      <c r="B6644" s="225"/>
      <c r="C6644" s="74"/>
      <c r="D6644" s="74"/>
      <c r="E6644" s="74"/>
      <c r="F6644" s="74"/>
      <c r="G6644" s="75"/>
      <c r="H6644" s="74"/>
      <c r="I6644" s="81"/>
      <c r="J6644" s="74"/>
      <c r="K6644" s="74"/>
      <c r="L6644" s="74"/>
      <c r="M6644" s="74"/>
      <c r="N6644" s="74"/>
    </row>
    <row r="6645" spans="2:14" x14ac:dyDescent="0.25">
      <c r="B6645" s="225"/>
      <c r="C6645" s="74"/>
      <c r="D6645" s="74"/>
      <c r="E6645" s="74"/>
      <c r="F6645" s="74"/>
      <c r="G6645" s="75"/>
      <c r="H6645" s="74"/>
      <c r="I6645" s="81"/>
      <c r="J6645" s="74"/>
      <c r="K6645" s="74"/>
      <c r="L6645" s="74"/>
      <c r="M6645" s="74"/>
      <c r="N6645" s="74"/>
    </row>
    <row r="6646" spans="2:14" x14ac:dyDescent="0.25">
      <c r="B6646" s="225"/>
      <c r="C6646" s="74"/>
      <c r="D6646" s="74"/>
      <c r="E6646" s="74"/>
      <c r="F6646" s="74"/>
      <c r="G6646" s="75"/>
      <c r="H6646" s="74"/>
      <c r="I6646" s="81"/>
      <c r="J6646" s="74"/>
      <c r="K6646" s="74"/>
      <c r="L6646" s="74"/>
      <c r="M6646" s="74"/>
      <c r="N6646" s="74"/>
    </row>
    <row r="6647" spans="2:14" x14ac:dyDescent="0.25">
      <c r="B6647" s="225"/>
      <c r="C6647" s="74"/>
      <c r="D6647" s="74"/>
      <c r="E6647" s="74"/>
      <c r="F6647" s="74"/>
      <c r="G6647" s="75"/>
      <c r="H6647" s="74"/>
      <c r="I6647" s="81"/>
      <c r="J6647" s="74"/>
      <c r="K6647" s="74"/>
      <c r="L6647" s="74"/>
      <c r="M6647" s="74"/>
      <c r="N6647" s="74"/>
    </row>
    <row r="6648" spans="2:14" x14ac:dyDescent="0.25">
      <c r="B6648" s="225"/>
      <c r="C6648" s="74"/>
      <c r="D6648" s="74"/>
      <c r="E6648" s="74"/>
      <c r="F6648" s="74"/>
      <c r="G6648" s="75"/>
      <c r="H6648" s="74"/>
      <c r="I6648" s="81"/>
      <c r="J6648" s="74"/>
      <c r="K6648" s="74"/>
      <c r="L6648" s="74"/>
      <c r="M6648" s="74"/>
      <c r="N6648" s="74"/>
    </row>
    <row r="6649" spans="2:14" x14ac:dyDescent="0.25">
      <c r="B6649" s="225"/>
      <c r="C6649" s="74"/>
      <c r="D6649" s="74"/>
      <c r="E6649" s="74"/>
      <c r="F6649" s="74"/>
      <c r="G6649" s="75"/>
      <c r="H6649" s="74"/>
      <c r="I6649" s="81"/>
      <c r="J6649" s="74"/>
      <c r="K6649" s="74"/>
      <c r="L6649" s="74"/>
      <c r="M6649" s="74"/>
      <c r="N6649" s="74"/>
    </row>
    <row r="6650" spans="2:14" x14ac:dyDescent="0.25">
      <c r="B6650" s="225"/>
      <c r="C6650" s="74"/>
      <c r="D6650" s="74"/>
      <c r="E6650" s="74"/>
      <c r="F6650" s="74"/>
      <c r="G6650" s="75"/>
      <c r="H6650" s="74"/>
      <c r="I6650" s="81"/>
      <c r="J6650" s="74"/>
      <c r="K6650" s="74"/>
      <c r="L6650" s="74"/>
      <c r="M6650" s="74"/>
      <c r="N6650" s="74"/>
    </row>
    <row r="6651" spans="2:14" x14ac:dyDescent="0.25">
      <c r="B6651" s="225"/>
      <c r="C6651" s="74"/>
      <c r="D6651" s="74"/>
      <c r="E6651" s="74"/>
      <c r="F6651" s="74"/>
      <c r="G6651" s="75"/>
      <c r="H6651" s="74"/>
      <c r="I6651" s="81"/>
      <c r="J6651" s="74"/>
      <c r="K6651" s="74"/>
      <c r="L6651" s="74"/>
      <c r="M6651" s="74"/>
      <c r="N6651" s="74"/>
    </row>
    <row r="6652" spans="2:14" x14ac:dyDescent="0.25">
      <c r="B6652" s="225"/>
      <c r="C6652" s="74"/>
      <c r="D6652" s="74"/>
      <c r="E6652" s="74"/>
      <c r="F6652" s="74"/>
      <c r="G6652" s="75"/>
      <c r="H6652" s="74"/>
      <c r="I6652" s="81"/>
      <c r="J6652" s="74"/>
      <c r="K6652" s="74"/>
      <c r="L6652" s="74"/>
      <c r="M6652" s="74"/>
      <c r="N6652" s="74"/>
    </row>
    <row r="6653" spans="2:14" x14ac:dyDescent="0.25">
      <c r="B6653" s="225"/>
      <c r="C6653" s="74"/>
      <c r="D6653" s="74"/>
      <c r="E6653" s="74"/>
      <c r="F6653" s="74"/>
      <c r="G6653" s="75"/>
      <c r="H6653" s="74"/>
      <c r="I6653" s="81"/>
      <c r="J6653" s="74"/>
      <c r="K6653" s="74"/>
      <c r="L6653" s="74"/>
      <c r="M6653" s="74"/>
      <c r="N6653" s="74"/>
    </row>
    <row r="6654" spans="2:14" x14ac:dyDescent="0.25">
      <c r="B6654" s="225"/>
      <c r="C6654" s="74"/>
      <c r="D6654" s="74"/>
      <c r="E6654" s="74"/>
      <c r="F6654" s="74"/>
      <c r="G6654" s="75"/>
      <c r="H6654" s="74"/>
      <c r="I6654" s="81"/>
      <c r="J6654" s="74"/>
      <c r="K6654" s="74"/>
      <c r="L6654" s="74"/>
      <c r="M6654" s="74"/>
      <c r="N6654" s="74"/>
    </row>
    <row r="6655" spans="2:14" x14ac:dyDescent="0.25">
      <c r="B6655" s="225"/>
      <c r="C6655" s="74"/>
      <c r="D6655" s="74"/>
      <c r="E6655" s="74"/>
      <c r="F6655" s="74"/>
      <c r="G6655" s="75"/>
      <c r="H6655" s="74"/>
      <c r="I6655" s="81"/>
      <c r="J6655" s="74"/>
      <c r="K6655" s="74"/>
      <c r="L6655" s="74"/>
      <c r="M6655" s="74"/>
      <c r="N6655" s="74"/>
    </row>
    <row r="6656" spans="2:14" x14ac:dyDescent="0.25">
      <c r="B6656" s="225"/>
      <c r="C6656" s="74"/>
      <c r="D6656" s="74"/>
      <c r="E6656" s="74"/>
      <c r="F6656" s="74"/>
      <c r="G6656" s="75"/>
      <c r="H6656" s="74"/>
      <c r="I6656" s="81"/>
      <c r="J6656" s="74"/>
      <c r="K6656" s="74"/>
      <c r="L6656" s="74"/>
      <c r="M6656" s="74"/>
      <c r="N6656" s="74"/>
    </row>
    <row r="6657" spans="2:14" x14ac:dyDescent="0.25">
      <c r="B6657" s="225"/>
      <c r="C6657" s="74"/>
      <c r="D6657" s="74"/>
      <c r="E6657" s="74"/>
      <c r="F6657" s="74"/>
      <c r="G6657" s="75"/>
      <c r="H6657" s="74"/>
      <c r="I6657" s="81"/>
      <c r="J6657" s="74"/>
      <c r="K6657" s="74"/>
      <c r="L6657" s="74"/>
      <c r="M6657" s="74"/>
      <c r="N6657" s="74"/>
    </row>
    <row r="6658" spans="2:14" x14ac:dyDescent="0.25">
      <c r="B6658" s="225"/>
      <c r="C6658" s="74"/>
      <c r="D6658" s="74"/>
      <c r="E6658" s="74"/>
      <c r="F6658" s="74"/>
      <c r="G6658" s="75"/>
      <c r="H6658" s="74"/>
      <c r="I6658" s="81"/>
      <c r="J6658" s="74"/>
      <c r="K6658" s="74"/>
      <c r="L6658" s="74"/>
      <c r="M6658" s="74"/>
      <c r="N6658" s="74"/>
    </row>
    <row r="6659" spans="2:14" x14ac:dyDescent="0.25">
      <c r="B6659" s="225"/>
      <c r="C6659" s="74"/>
      <c r="D6659" s="74"/>
      <c r="E6659" s="74"/>
      <c r="F6659" s="74"/>
      <c r="G6659" s="75"/>
      <c r="H6659" s="74"/>
      <c r="I6659" s="81"/>
      <c r="J6659" s="74"/>
      <c r="K6659" s="74"/>
      <c r="L6659" s="74"/>
      <c r="M6659" s="74"/>
      <c r="N6659" s="74"/>
    </row>
    <row r="6660" spans="2:14" x14ac:dyDescent="0.25">
      <c r="B6660" s="225"/>
      <c r="C6660" s="74"/>
      <c r="D6660" s="74"/>
      <c r="E6660" s="74"/>
      <c r="F6660" s="74"/>
      <c r="G6660" s="75"/>
      <c r="H6660" s="74"/>
      <c r="I6660" s="81"/>
      <c r="J6660" s="74"/>
      <c r="K6660" s="74"/>
      <c r="L6660" s="74"/>
      <c r="M6660" s="74"/>
      <c r="N6660" s="74"/>
    </row>
    <row r="6661" spans="2:14" x14ac:dyDescent="0.25">
      <c r="B6661" s="225"/>
      <c r="C6661" s="74"/>
      <c r="D6661" s="74"/>
      <c r="E6661" s="74"/>
      <c r="F6661" s="74"/>
      <c r="G6661" s="75"/>
      <c r="H6661" s="74"/>
      <c r="I6661" s="81"/>
      <c r="J6661" s="74"/>
      <c r="K6661" s="74"/>
      <c r="L6661" s="74"/>
      <c r="M6661" s="74"/>
      <c r="N6661" s="74"/>
    </row>
    <row r="6662" spans="2:14" x14ac:dyDescent="0.25">
      <c r="B6662" s="225"/>
      <c r="C6662" s="74"/>
      <c r="D6662" s="74"/>
      <c r="E6662" s="74"/>
      <c r="F6662" s="74"/>
      <c r="G6662" s="75"/>
      <c r="H6662" s="74"/>
      <c r="I6662" s="81"/>
      <c r="J6662" s="74"/>
      <c r="K6662" s="74"/>
      <c r="L6662" s="74"/>
      <c r="M6662" s="74"/>
      <c r="N6662" s="74"/>
    </row>
    <row r="6663" spans="2:14" x14ac:dyDescent="0.25">
      <c r="B6663" s="225"/>
      <c r="C6663" s="74"/>
      <c r="D6663" s="74"/>
      <c r="E6663" s="74"/>
      <c r="F6663" s="74"/>
      <c r="G6663" s="75"/>
      <c r="H6663" s="74"/>
      <c r="I6663" s="81"/>
      <c r="J6663" s="74"/>
      <c r="K6663" s="74"/>
      <c r="L6663" s="74"/>
      <c r="M6663" s="74"/>
      <c r="N6663" s="74"/>
    </row>
    <row r="6664" spans="2:14" x14ac:dyDescent="0.25">
      <c r="B6664" s="225"/>
      <c r="C6664" s="74"/>
      <c r="D6664" s="74"/>
      <c r="E6664" s="74"/>
      <c r="F6664" s="74"/>
      <c r="G6664" s="75"/>
      <c r="H6664" s="74"/>
      <c r="I6664" s="81"/>
      <c r="J6664" s="74"/>
      <c r="K6664" s="74"/>
      <c r="L6664" s="74"/>
      <c r="M6664" s="74"/>
      <c r="N6664" s="74"/>
    </row>
    <row r="6665" spans="2:14" x14ac:dyDescent="0.25">
      <c r="B6665" s="225"/>
      <c r="C6665" s="74"/>
      <c r="D6665" s="74"/>
      <c r="E6665" s="74"/>
      <c r="F6665" s="74"/>
      <c r="G6665" s="75"/>
      <c r="H6665" s="74"/>
      <c r="I6665" s="81"/>
      <c r="J6665" s="74"/>
      <c r="K6665" s="74"/>
      <c r="L6665" s="74"/>
      <c r="M6665" s="74"/>
      <c r="N6665" s="74"/>
    </row>
    <row r="6666" spans="2:14" x14ac:dyDescent="0.25">
      <c r="B6666" s="225"/>
      <c r="C6666" s="74"/>
      <c r="D6666" s="74"/>
      <c r="E6666" s="74"/>
      <c r="F6666" s="74"/>
      <c r="G6666" s="75"/>
      <c r="H6666" s="74"/>
      <c r="I6666" s="81"/>
      <c r="J6666" s="74"/>
      <c r="K6666" s="74"/>
      <c r="L6666" s="74"/>
      <c r="M6666" s="74"/>
      <c r="N6666" s="74"/>
    </row>
    <row r="6667" spans="2:14" x14ac:dyDescent="0.25">
      <c r="B6667" s="225"/>
      <c r="C6667" s="74"/>
      <c r="D6667" s="74"/>
      <c r="E6667" s="74"/>
      <c r="F6667" s="74"/>
      <c r="G6667" s="75"/>
      <c r="H6667" s="74"/>
      <c r="I6667" s="81"/>
      <c r="J6667" s="74"/>
      <c r="K6667" s="74"/>
      <c r="L6667" s="74"/>
      <c r="M6667" s="74"/>
      <c r="N6667" s="74"/>
    </row>
    <row r="6668" spans="2:14" x14ac:dyDescent="0.25">
      <c r="B6668" s="225"/>
      <c r="C6668" s="74"/>
      <c r="D6668" s="74"/>
      <c r="E6668" s="74"/>
      <c r="F6668" s="74"/>
      <c r="G6668" s="75"/>
      <c r="H6668" s="74"/>
      <c r="I6668" s="81"/>
      <c r="J6668" s="74"/>
      <c r="K6668" s="74"/>
      <c r="L6668" s="74"/>
      <c r="M6668" s="74"/>
      <c r="N6668" s="74"/>
    </row>
    <row r="6669" spans="2:14" x14ac:dyDescent="0.25">
      <c r="B6669" s="225"/>
      <c r="C6669" s="74"/>
      <c r="D6669" s="74"/>
      <c r="E6669" s="74"/>
      <c r="F6669" s="74"/>
      <c r="G6669" s="75"/>
      <c r="H6669" s="74"/>
      <c r="I6669" s="81"/>
      <c r="J6669" s="74"/>
      <c r="K6669" s="74"/>
      <c r="L6669" s="74"/>
      <c r="M6669" s="74"/>
      <c r="N6669" s="74"/>
    </row>
    <row r="6670" spans="2:14" x14ac:dyDescent="0.25">
      <c r="B6670" s="225"/>
      <c r="C6670" s="74"/>
      <c r="D6670" s="74"/>
      <c r="E6670" s="74"/>
      <c r="F6670" s="74"/>
      <c r="G6670" s="75"/>
      <c r="H6670" s="74"/>
      <c r="I6670" s="81"/>
      <c r="J6670" s="74"/>
      <c r="K6670" s="74"/>
      <c r="L6670" s="74"/>
      <c r="M6670" s="74"/>
      <c r="N6670" s="74"/>
    </row>
    <row r="6671" spans="2:14" x14ac:dyDescent="0.25">
      <c r="B6671" s="225"/>
      <c r="C6671" s="74"/>
      <c r="D6671" s="74"/>
      <c r="E6671" s="74"/>
      <c r="F6671" s="74"/>
      <c r="G6671" s="75"/>
      <c r="H6671" s="74"/>
      <c r="I6671" s="81"/>
      <c r="J6671" s="74"/>
      <c r="K6671" s="74"/>
      <c r="L6671" s="74"/>
      <c r="M6671" s="74"/>
      <c r="N6671" s="74"/>
    </row>
    <row r="6672" spans="2:14" x14ac:dyDescent="0.25">
      <c r="B6672" s="225"/>
      <c r="C6672" s="74"/>
      <c r="D6672" s="74"/>
      <c r="E6672" s="74"/>
      <c r="F6672" s="74"/>
      <c r="G6672" s="75"/>
      <c r="H6672" s="74"/>
      <c r="I6672" s="81"/>
      <c r="J6672" s="74"/>
      <c r="K6672" s="74"/>
      <c r="L6672" s="74"/>
      <c r="M6672" s="74"/>
      <c r="N6672" s="74"/>
    </row>
    <row r="6673" spans="2:14" x14ac:dyDescent="0.25">
      <c r="B6673" s="225"/>
      <c r="C6673" s="74"/>
      <c r="D6673" s="74"/>
      <c r="E6673" s="74"/>
      <c r="F6673" s="74"/>
      <c r="G6673" s="75"/>
      <c r="H6673" s="74"/>
      <c r="I6673" s="81"/>
      <c r="J6673" s="74"/>
      <c r="K6673" s="74"/>
      <c r="L6673" s="74"/>
      <c r="M6673" s="74"/>
      <c r="N6673" s="74"/>
    </row>
    <row r="6674" spans="2:14" x14ac:dyDescent="0.25">
      <c r="B6674" s="225"/>
      <c r="C6674" s="74"/>
      <c r="D6674" s="74"/>
      <c r="E6674" s="74"/>
      <c r="F6674" s="74"/>
      <c r="G6674" s="75"/>
      <c r="H6674" s="74"/>
      <c r="I6674" s="81"/>
      <c r="J6674" s="74"/>
      <c r="K6674" s="74"/>
      <c r="L6674" s="74"/>
      <c r="M6674" s="74"/>
      <c r="N6674" s="74"/>
    </row>
    <row r="6675" spans="2:14" x14ac:dyDescent="0.25">
      <c r="B6675" s="225"/>
      <c r="C6675" s="74"/>
      <c r="D6675" s="74"/>
      <c r="E6675" s="74"/>
      <c r="F6675" s="74"/>
      <c r="G6675" s="75"/>
      <c r="H6675" s="74"/>
      <c r="I6675" s="81"/>
      <c r="J6675" s="74"/>
      <c r="K6675" s="74"/>
      <c r="L6675" s="74"/>
      <c r="M6675" s="74"/>
      <c r="N6675" s="74"/>
    </row>
    <row r="6676" spans="2:14" x14ac:dyDescent="0.25">
      <c r="B6676" s="225"/>
      <c r="C6676" s="74"/>
      <c r="D6676" s="74"/>
      <c r="E6676" s="74"/>
      <c r="F6676" s="74"/>
      <c r="G6676" s="75"/>
      <c r="H6676" s="74"/>
      <c r="I6676" s="81"/>
      <c r="J6676" s="74"/>
      <c r="K6676" s="74"/>
      <c r="L6676" s="74"/>
      <c r="M6676" s="74"/>
      <c r="N6676" s="74"/>
    </row>
    <row r="6677" spans="2:14" x14ac:dyDescent="0.25">
      <c r="B6677" s="225"/>
      <c r="C6677" s="74"/>
      <c r="D6677" s="74"/>
      <c r="E6677" s="74"/>
      <c r="F6677" s="74"/>
      <c r="G6677" s="75"/>
      <c r="H6677" s="74"/>
      <c r="I6677" s="81"/>
      <c r="J6677" s="74"/>
      <c r="K6677" s="74"/>
      <c r="L6677" s="74"/>
      <c r="M6677" s="74"/>
      <c r="N6677" s="74"/>
    </row>
    <row r="6678" spans="2:14" x14ac:dyDescent="0.25">
      <c r="B6678" s="225"/>
      <c r="C6678" s="74"/>
      <c r="D6678" s="74"/>
      <c r="E6678" s="74"/>
      <c r="F6678" s="74"/>
      <c r="G6678" s="75"/>
      <c r="H6678" s="74"/>
      <c r="I6678" s="81"/>
      <c r="J6678" s="74"/>
      <c r="K6678" s="74"/>
      <c r="L6678" s="74"/>
      <c r="M6678" s="74"/>
      <c r="N6678" s="74"/>
    </row>
    <row r="6679" spans="2:14" x14ac:dyDescent="0.25">
      <c r="B6679" s="225"/>
      <c r="C6679" s="74"/>
      <c r="D6679" s="74"/>
      <c r="E6679" s="74"/>
      <c r="F6679" s="74"/>
      <c r="G6679" s="75"/>
      <c r="H6679" s="74"/>
      <c r="I6679" s="81"/>
      <c r="J6679" s="74"/>
      <c r="K6679" s="74"/>
      <c r="L6679" s="74"/>
      <c r="M6679" s="74"/>
      <c r="N6679" s="74"/>
    </row>
    <row r="6680" spans="2:14" x14ac:dyDescent="0.25">
      <c r="B6680" s="225"/>
      <c r="C6680" s="74"/>
      <c r="D6680" s="74"/>
      <c r="E6680" s="74"/>
      <c r="F6680" s="74"/>
      <c r="G6680" s="75"/>
      <c r="H6680" s="74"/>
      <c r="I6680" s="81"/>
      <c r="J6680" s="74"/>
      <c r="K6680" s="74"/>
      <c r="L6680" s="74"/>
      <c r="M6680" s="74"/>
      <c r="N6680" s="74"/>
    </row>
    <row r="6681" spans="2:14" x14ac:dyDescent="0.25">
      <c r="B6681" s="225"/>
      <c r="C6681" s="74"/>
      <c r="D6681" s="74"/>
      <c r="E6681" s="74"/>
      <c r="F6681" s="74"/>
      <c r="G6681" s="75"/>
      <c r="H6681" s="74"/>
      <c r="I6681" s="81"/>
      <c r="J6681" s="74"/>
      <c r="K6681" s="74"/>
      <c r="L6681" s="74"/>
      <c r="M6681" s="74"/>
      <c r="N6681" s="74"/>
    </row>
    <row r="6682" spans="2:14" x14ac:dyDescent="0.25">
      <c r="B6682" s="225"/>
      <c r="C6682" s="74"/>
      <c r="D6682" s="74"/>
      <c r="E6682" s="74"/>
      <c r="F6682" s="74"/>
      <c r="G6682" s="75"/>
      <c r="H6682" s="74"/>
      <c r="I6682" s="81"/>
      <c r="J6682" s="74"/>
      <c r="K6682" s="74"/>
      <c r="L6682" s="74"/>
      <c r="M6682" s="74"/>
      <c r="N6682" s="74"/>
    </row>
    <row r="6683" spans="2:14" x14ac:dyDescent="0.25">
      <c r="B6683" s="225"/>
      <c r="C6683" s="74"/>
      <c r="D6683" s="74"/>
      <c r="E6683" s="74"/>
      <c r="F6683" s="74"/>
      <c r="G6683" s="75"/>
      <c r="H6683" s="74"/>
      <c r="I6683" s="81"/>
      <c r="J6683" s="74"/>
      <c r="K6683" s="74"/>
      <c r="L6683" s="74"/>
      <c r="M6683" s="74"/>
      <c r="N6683" s="74"/>
    </row>
    <row r="6684" spans="2:14" x14ac:dyDescent="0.25">
      <c r="B6684" s="225"/>
      <c r="C6684" s="74"/>
      <c r="D6684" s="74"/>
      <c r="E6684" s="74"/>
      <c r="F6684" s="74"/>
      <c r="G6684" s="75"/>
      <c r="H6684" s="74"/>
      <c r="I6684" s="81"/>
      <c r="J6684" s="74"/>
      <c r="K6684" s="74"/>
      <c r="L6684" s="74"/>
      <c r="M6684" s="74"/>
      <c r="N6684" s="74"/>
    </row>
    <row r="6685" spans="2:14" x14ac:dyDescent="0.25">
      <c r="B6685" s="225"/>
      <c r="C6685" s="74"/>
      <c r="D6685" s="74"/>
      <c r="E6685" s="74"/>
      <c r="F6685" s="74"/>
      <c r="G6685" s="75"/>
      <c r="H6685" s="74"/>
      <c r="I6685" s="81"/>
      <c r="J6685" s="74"/>
      <c r="K6685" s="74"/>
      <c r="L6685" s="74"/>
      <c r="M6685" s="74"/>
      <c r="N6685" s="74"/>
    </row>
    <row r="6686" spans="2:14" x14ac:dyDescent="0.25">
      <c r="B6686" s="225"/>
      <c r="C6686" s="74"/>
      <c r="D6686" s="74"/>
      <c r="E6686" s="74"/>
      <c r="F6686" s="74"/>
      <c r="G6686" s="75"/>
      <c r="H6686" s="74"/>
      <c r="I6686" s="81"/>
      <c r="J6686" s="74"/>
      <c r="K6686" s="74"/>
      <c r="L6686" s="74"/>
      <c r="M6686" s="74"/>
      <c r="N6686" s="74"/>
    </row>
    <row r="6687" spans="2:14" x14ac:dyDescent="0.25">
      <c r="B6687" s="225"/>
      <c r="C6687" s="74"/>
      <c r="D6687" s="74"/>
      <c r="E6687" s="74"/>
      <c r="F6687" s="74"/>
      <c r="G6687" s="75"/>
      <c r="H6687" s="74"/>
      <c r="I6687" s="81"/>
      <c r="J6687" s="74"/>
      <c r="K6687" s="74"/>
      <c r="L6687" s="74"/>
      <c r="M6687" s="74"/>
      <c r="N6687" s="74"/>
    </row>
    <row r="6688" spans="2:14" x14ac:dyDescent="0.25">
      <c r="B6688" s="225"/>
      <c r="C6688" s="74"/>
      <c r="D6688" s="74"/>
      <c r="E6688" s="74"/>
      <c r="F6688" s="74"/>
      <c r="G6688" s="75"/>
      <c r="H6688" s="74"/>
      <c r="I6688" s="81"/>
      <c r="J6688" s="74"/>
      <c r="K6688" s="74"/>
      <c r="L6688" s="74"/>
      <c r="M6688" s="74"/>
      <c r="N6688" s="74"/>
    </row>
    <row r="6689" spans="2:14" x14ac:dyDescent="0.25">
      <c r="B6689" s="225"/>
      <c r="C6689" s="74"/>
      <c r="D6689" s="74"/>
      <c r="E6689" s="74"/>
      <c r="F6689" s="74"/>
      <c r="G6689" s="75"/>
      <c r="H6689" s="74"/>
      <c r="I6689" s="81"/>
      <c r="J6689" s="74"/>
      <c r="K6689" s="74"/>
      <c r="L6689" s="74"/>
      <c r="M6689" s="74"/>
      <c r="N6689" s="74"/>
    </row>
    <row r="6690" spans="2:14" x14ac:dyDescent="0.25">
      <c r="B6690" s="225"/>
      <c r="C6690" s="74"/>
      <c r="D6690" s="74"/>
      <c r="E6690" s="74"/>
      <c r="F6690" s="74"/>
      <c r="G6690" s="75"/>
      <c r="H6690" s="74"/>
      <c r="I6690" s="81"/>
      <c r="J6690" s="74"/>
      <c r="K6690" s="74"/>
      <c r="L6690" s="74"/>
      <c r="M6690" s="74"/>
      <c r="N6690" s="74"/>
    </row>
    <row r="6691" spans="2:14" x14ac:dyDescent="0.25">
      <c r="B6691" s="225"/>
      <c r="C6691" s="74"/>
      <c r="D6691" s="74"/>
      <c r="E6691" s="74"/>
      <c r="F6691" s="74"/>
      <c r="G6691" s="75"/>
      <c r="H6691" s="74"/>
      <c r="I6691" s="81"/>
      <c r="J6691" s="74"/>
      <c r="K6691" s="74"/>
      <c r="L6691" s="74"/>
      <c r="M6691" s="74"/>
      <c r="N6691" s="74"/>
    </row>
    <row r="6692" spans="2:14" x14ac:dyDescent="0.25">
      <c r="B6692" s="225"/>
      <c r="C6692" s="74"/>
      <c r="D6692" s="74"/>
      <c r="E6692" s="74"/>
      <c r="F6692" s="74"/>
      <c r="G6692" s="75"/>
      <c r="H6692" s="74"/>
      <c r="I6692" s="81"/>
      <c r="J6692" s="74"/>
      <c r="K6692" s="74"/>
      <c r="L6692" s="74"/>
      <c r="M6692" s="74"/>
      <c r="N6692" s="74"/>
    </row>
    <row r="6693" spans="2:14" x14ac:dyDescent="0.25">
      <c r="B6693" s="225"/>
      <c r="C6693" s="74"/>
      <c r="D6693" s="74"/>
      <c r="E6693" s="74"/>
      <c r="F6693" s="74"/>
      <c r="G6693" s="75"/>
      <c r="H6693" s="74"/>
      <c r="I6693" s="81"/>
      <c r="J6693" s="74"/>
      <c r="K6693" s="74"/>
      <c r="L6693" s="74"/>
      <c r="M6693" s="74"/>
      <c r="N6693" s="74"/>
    </row>
    <row r="6694" spans="2:14" x14ac:dyDescent="0.25">
      <c r="B6694" s="225"/>
      <c r="C6694" s="74"/>
      <c r="D6694" s="74"/>
      <c r="E6694" s="74"/>
      <c r="F6694" s="74"/>
      <c r="G6694" s="75"/>
      <c r="H6694" s="74"/>
      <c r="I6694" s="81"/>
      <c r="J6694" s="74"/>
      <c r="K6694" s="74"/>
      <c r="L6694" s="74"/>
      <c r="M6694" s="74"/>
      <c r="N6694" s="74"/>
    </row>
    <row r="6695" spans="2:14" x14ac:dyDescent="0.25">
      <c r="B6695" s="225"/>
      <c r="C6695" s="74"/>
      <c r="D6695" s="74"/>
      <c r="E6695" s="74"/>
      <c r="F6695" s="74"/>
      <c r="G6695" s="75"/>
      <c r="H6695" s="74"/>
      <c r="I6695" s="81"/>
      <c r="J6695" s="74"/>
      <c r="K6695" s="74"/>
      <c r="L6695" s="74"/>
      <c r="M6695" s="74"/>
      <c r="N6695" s="74"/>
    </row>
    <row r="6696" spans="2:14" x14ac:dyDescent="0.25">
      <c r="B6696" s="225"/>
      <c r="C6696" s="74"/>
      <c r="D6696" s="74"/>
      <c r="E6696" s="74"/>
      <c r="F6696" s="74"/>
      <c r="G6696" s="75"/>
      <c r="H6696" s="74"/>
      <c r="I6696" s="81"/>
      <c r="J6696" s="74"/>
      <c r="K6696" s="74"/>
      <c r="L6696" s="74"/>
      <c r="M6696" s="74"/>
      <c r="N6696" s="74"/>
    </row>
    <row r="6697" spans="2:14" x14ac:dyDescent="0.25">
      <c r="B6697" s="225"/>
      <c r="C6697" s="74"/>
      <c r="D6697" s="74"/>
      <c r="E6697" s="74"/>
      <c r="F6697" s="74"/>
      <c r="G6697" s="75"/>
      <c r="H6697" s="74"/>
      <c r="I6697" s="81"/>
      <c r="J6697" s="74"/>
      <c r="K6697" s="74"/>
      <c r="L6697" s="74"/>
      <c r="M6697" s="74"/>
      <c r="N6697" s="74"/>
    </row>
    <row r="6698" spans="2:14" x14ac:dyDescent="0.25">
      <c r="B6698" s="225"/>
      <c r="C6698" s="74"/>
      <c r="D6698" s="74"/>
      <c r="E6698" s="74"/>
      <c r="F6698" s="74"/>
      <c r="G6698" s="75"/>
      <c r="H6698" s="74"/>
      <c r="I6698" s="81"/>
      <c r="J6698" s="74"/>
      <c r="K6698" s="74"/>
      <c r="L6698" s="74"/>
      <c r="M6698" s="74"/>
      <c r="N6698" s="74"/>
    </row>
    <row r="6699" spans="2:14" x14ac:dyDescent="0.25">
      <c r="B6699" s="225"/>
      <c r="C6699" s="74"/>
      <c r="D6699" s="74"/>
      <c r="E6699" s="74"/>
      <c r="F6699" s="74"/>
      <c r="G6699" s="75"/>
      <c r="H6699" s="74"/>
      <c r="I6699" s="81"/>
      <c r="J6699" s="74"/>
      <c r="K6699" s="74"/>
      <c r="L6699" s="74"/>
      <c r="M6699" s="74"/>
      <c r="N6699" s="74"/>
    </row>
    <row r="6700" spans="2:14" x14ac:dyDescent="0.25">
      <c r="B6700" s="225"/>
      <c r="C6700" s="74"/>
      <c r="D6700" s="74"/>
      <c r="E6700" s="74"/>
      <c r="F6700" s="74"/>
      <c r="G6700" s="75"/>
      <c r="H6700" s="74"/>
      <c r="I6700" s="81"/>
      <c r="J6700" s="74"/>
      <c r="K6700" s="74"/>
      <c r="L6700" s="74"/>
      <c r="M6700" s="74"/>
      <c r="N6700" s="74"/>
    </row>
    <row r="6701" spans="2:14" x14ac:dyDescent="0.25">
      <c r="B6701" s="225"/>
      <c r="C6701" s="74"/>
      <c r="D6701" s="74"/>
      <c r="E6701" s="74"/>
      <c r="F6701" s="74"/>
      <c r="G6701" s="75"/>
      <c r="H6701" s="74"/>
      <c r="I6701" s="81"/>
      <c r="J6701" s="74"/>
      <c r="K6701" s="74"/>
      <c r="L6701" s="74"/>
      <c r="M6701" s="74"/>
      <c r="N6701" s="74"/>
    </row>
    <row r="6702" spans="2:14" x14ac:dyDescent="0.25">
      <c r="B6702" s="225"/>
      <c r="C6702" s="74"/>
      <c r="D6702" s="74"/>
      <c r="E6702" s="74"/>
      <c r="F6702" s="74"/>
      <c r="G6702" s="75"/>
      <c r="H6702" s="74"/>
      <c r="I6702" s="81"/>
      <c r="J6702" s="74"/>
      <c r="K6702" s="74"/>
      <c r="L6702" s="74"/>
      <c r="M6702" s="74"/>
      <c r="N6702" s="74"/>
    </row>
    <row r="6703" spans="2:14" x14ac:dyDescent="0.25">
      <c r="B6703" s="225"/>
      <c r="C6703" s="74"/>
      <c r="D6703" s="74"/>
      <c r="E6703" s="74"/>
      <c r="F6703" s="74"/>
      <c r="G6703" s="75"/>
      <c r="H6703" s="74"/>
      <c r="I6703" s="81"/>
      <c r="J6703" s="74"/>
      <c r="K6703" s="74"/>
      <c r="L6703" s="74"/>
      <c r="M6703" s="74"/>
      <c r="N6703" s="74"/>
    </row>
    <row r="6704" spans="2:14" x14ac:dyDescent="0.25">
      <c r="B6704" s="225"/>
      <c r="C6704" s="74"/>
      <c r="D6704" s="74"/>
      <c r="E6704" s="74"/>
      <c r="F6704" s="74"/>
      <c r="G6704" s="75"/>
      <c r="H6704" s="74"/>
      <c r="I6704" s="81"/>
      <c r="J6704" s="74"/>
      <c r="K6704" s="74"/>
      <c r="L6704" s="74"/>
      <c r="M6704" s="74"/>
      <c r="N6704" s="74"/>
    </row>
    <row r="6705" spans="2:14" x14ac:dyDescent="0.25">
      <c r="B6705" s="225"/>
      <c r="C6705" s="74"/>
      <c r="D6705" s="74"/>
      <c r="E6705" s="74"/>
      <c r="F6705" s="74"/>
      <c r="G6705" s="75"/>
      <c r="H6705" s="74"/>
      <c r="I6705" s="81"/>
      <c r="J6705" s="74"/>
      <c r="K6705" s="74"/>
      <c r="L6705" s="74"/>
      <c r="M6705" s="74"/>
      <c r="N6705" s="74"/>
    </row>
    <row r="6706" spans="2:14" x14ac:dyDescent="0.25">
      <c r="B6706" s="225"/>
      <c r="C6706" s="74"/>
      <c r="D6706" s="74"/>
      <c r="E6706" s="74"/>
      <c r="F6706" s="74"/>
      <c r="G6706" s="75"/>
      <c r="H6706" s="74"/>
      <c r="I6706" s="81"/>
      <c r="J6706" s="74"/>
      <c r="K6706" s="74"/>
      <c r="L6706" s="74"/>
      <c r="M6706" s="74"/>
      <c r="N6706" s="74"/>
    </row>
    <row r="6707" spans="2:14" x14ac:dyDescent="0.25">
      <c r="B6707" s="225"/>
      <c r="C6707" s="74"/>
      <c r="D6707" s="74"/>
      <c r="E6707" s="74"/>
      <c r="F6707" s="74"/>
      <c r="G6707" s="75"/>
      <c r="H6707" s="74"/>
      <c r="I6707" s="81"/>
      <c r="J6707" s="74"/>
      <c r="K6707" s="74"/>
      <c r="L6707" s="74"/>
      <c r="M6707" s="74"/>
      <c r="N6707" s="74"/>
    </row>
    <row r="6708" spans="2:14" x14ac:dyDescent="0.25">
      <c r="B6708" s="225"/>
      <c r="C6708" s="74"/>
      <c r="D6708" s="74"/>
      <c r="E6708" s="74"/>
      <c r="F6708" s="74"/>
      <c r="G6708" s="75"/>
      <c r="H6708" s="74"/>
      <c r="I6708" s="81"/>
      <c r="J6708" s="74"/>
      <c r="K6708" s="74"/>
      <c r="L6708" s="74"/>
      <c r="M6708" s="74"/>
      <c r="N6708" s="74"/>
    </row>
    <row r="6709" spans="2:14" x14ac:dyDescent="0.25">
      <c r="B6709" s="225"/>
      <c r="C6709" s="74"/>
      <c r="D6709" s="74"/>
      <c r="E6709" s="74"/>
      <c r="F6709" s="74"/>
      <c r="G6709" s="75"/>
      <c r="H6709" s="74"/>
      <c r="I6709" s="81"/>
      <c r="J6709" s="74"/>
      <c r="K6709" s="74"/>
      <c r="L6709" s="74"/>
      <c r="M6709" s="74"/>
      <c r="N6709" s="74"/>
    </row>
    <row r="6710" spans="2:14" x14ac:dyDescent="0.25">
      <c r="B6710" s="225"/>
      <c r="C6710" s="74"/>
      <c r="D6710" s="74"/>
      <c r="E6710" s="74"/>
      <c r="F6710" s="74"/>
      <c r="G6710" s="75"/>
      <c r="H6710" s="74"/>
      <c r="I6710" s="81"/>
      <c r="J6710" s="74"/>
      <c r="K6710" s="74"/>
      <c r="L6710" s="74"/>
      <c r="M6710" s="74"/>
      <c r="N6710" s="74"/>
    </row>
    <row r="6711" spans="2:14" x14ac:dyDescent="0.25">
      <c r="B6711" s="225"/>
      <c r="C6711" s="74"/>
      <c r="D6711" s="74"/>
      <c r="E6711" s="74"/>
      <c r="F6711" s="74"/>
      <c r="G6711" s="75"/>
      <c r="H6711" s="74"/>
      <c r="I6711" s="81"/>
      <c r="J6711" s="74"/>
      <c r="K6711" s="74"/>
      <c r="L6711" s="74"/>
      <c r="M6711" s="74"/>
      <c r="N6711" s="74"/>
    </row>
    <row r="6712" spans="2:14" x14ac:dyDescent="0.25">
      <c r="B6712" s="225"/>
      <c r="C6712" s="74"/>
      <c r="D6712" s="74"/>
      <c r="E6712" s="74"/>
      <c r="F6712" s="74"/>
      <c r="G6712" s="75"/>
      <c r="H6712" s="74"/>
      <c r="I6712" s="81"/>
      <c r="J6712" s="74"/>
      <c r="K6712" s="74"/>
      <c r="L6712" s="74"/>
      <c r="M6712" s="74"/>
      <c r="N6712" s="74"/>
    </row>
    <row r="6713" spans="2:14" x14ac:dyDescent="0.25">
      <c r="B6713" s="225"/>
      <c r="C6713" s="74"/>
      <c r="D6713" s="74"/>
      <c r="E6713" s="74"/>
      <c r="F6713" s="74"/>
      <c r="G6713" s="75"/>
      <c r="H6713" s="74"/>
      <c r="I6713" s="81"/>
      <c r="J6713" s="74"/>
      <c r="K6713" s="74"/>
      <c r="L6713" s="74"/>
      <c r="M6713" s="74"/>
      <c r="N6713" s="74"/>
    </row>
    <row r="6714" spans="2:14" x14ac:dyDescent="0.25">
      <c r="B6714" s="225"/>
      <c r="C6714" s="74"/>
      <c r="D6714" s="74"/>
      <c r="E6714" s="74"/>
      <c r="F6714" s="74"/>
      <c r="G6714" s="75"/>
      <c r="H6714" s="74"/>
      <c r="I6714" s="81"/>
      <c r="J6714" s="74"/>
      <c r="K6714" s="74"/>
      <c r="L6714" s="74"/>
      <c r="M6714" s="74"/>
      <c r="N6714" s="74"/>
    </row>
    <row r="6715" spans="2:14" x14ac:dyDescent="0.25">
      <c r="B6715" s="225"/>
      <c r="C6715" s="74"/>
      <c r="D6715" s="74"/>
      <c r="E6715" s="74"/>
      <c r="F6715" s="74"/>
      <c r="G6715" s="75"/>
      <c r="H6715" s="74"/>
      <c r="I6715" s="81"/>
      <c r="J6715" s="74"/>
      <c r="K6715" s="74"/>
      <c r="L6715" s="74"/>
      <c r="M6715" s="74"/>
      <c r="N6715" s="74"/>
    </row>
    <row r="6716" spans="2:14" x14ac:dyDescent="0.25">
      <c r="B6716" s="225"/>
      <c r="C6716" s="74"/>
      <c r="D6716" s="74"/>
      <c r="E6716" s="74"/>
      <c r="F6716" s="74"/>
      <c r="G6716" s="75"/>
      <c r="H6716" s="74"/>
      <c r="I6716" s="81"/>
      <c r="J6716" s="74"/>
      <c r="K6716" s="74"/>
      <c r="L6716" s="74"/>
      <c r="M6716" s="74"/>
      <c r="N6716" s="74"/>
    </row>
    <row r="6717" spans="2:14" x14ac:dyDescent="0.25">
      <c r="B6717" s="225"/>
      <c r="C6717" s="74"/>
      <c r="D6717" s="74"/>
      <c r="E6717" s="74"/>
      <c r="F6717" s="74"/>
      <c r="G6717" s="75"/>
      <c r="H6717" s="74"/>
      <c r="I6717" s="81"/>
      <c r="J6717" s="74"/>
      <c r="K6717" s="74"/>
      <c r="L6717" s="74"/>
      <c r="M6717" s="74"/>
      <c r="N6717" s="74"/>
    </row>
    <row r="6718" spans="2:14" x14ac:dyDescent="0.25">
      <c r="B6718" s="225"/>
      <c r="C6718" s="74"/>
      <c r="D6718" s="74"/>
      <c r="E6718" s="74"/>
      <c r="F6718" s="74"/>
      <c r="G6718" s="75"/>
      <c r="H6718" s="74"/>
      <c r="I6718" s="81"/>
      <c r="J6718" s="74"/>
      <c r="K6718" s="74"/>
      <c r="L6718" s="74"/>
      <c r="M6718" s="74"/>
      <c r="N6718" s="74"/>
    </row>
    <row r="6719" spans="2:14" x14ac:dyDescent="0.25">
      <c r="B6719" s="225"/>
      <c r="C6719" s="74"/>
      <c r="D6719" s="74"/>
      <c r="E6719" s="74"/>
      <c r="F6719" s="74"/>
      <c r="G6719" s="75"/>
      <c r="H6719" s="74"/>
      <c r="I6719" s="81"/>
      <c r="J6719" s="74"/>
      <c r="K6719" s="74"/>
      <c r="L6719" s="74"/>
      <c r="M6719" s="74"/>
      <c r="N6719" s="74"/>
    </row>
    <row r="6720" spans="2:14" x14ac:dyDescent="0.25">
      <c r="B6720" s="225"/>
      <c r="C6720" s="74"/>
      <c r="D6720" s="74"/>
      <c r="E6720" s="74"/>
      <c r="F6720" s="74"/>
      <c r="G6720" s="75"/>
      <c r="H6720" s="74"/>
      <c r="I6720" s="81"/>
      <c r="J6720" s="74"/>
      <c r="K6720" s="74"/>
      <c r="L6720" s="74"/>
      <c r="M6720" s="74"/>
      <c r="N6720" s="74"/>
    </row>
    <row r="6721" spans="2:14" x14ac:dyDescent="0.25">
      <c r="B6721" s="225"/>
      <c r="C6721" s="74"/>
      <c r="D6721" s="74"/>
      <c r="E6721" s="74"/>
      <c r="F6721" s="74"/>
      <c r="G6721" s="75"/>
      <c r="H6721" s="74"/>
      <c r="I6721" s="81"/>
      <c r="J6721" s="74"/>
      <c r="K6721" s="74"/>
      <c r="L6721" s="74"/>
      <c r="M6721" s="74"/>
      <c r="N6721" s="74"/>
    </row>
    <row r="6722" spans="2:14" x14ac:dyDescent="0.25">
      <c r="B6722" s="225"/>
      <c r="C6722" s="74"/>
      <c r="D6722" s="74"/>
      <c r="E6722" s="74"/>
      <c r="F6722" s="74"/>
      <c r="G6722" s="75"/>
      <c r="H6722" s="74"/>
      <c r="I6722" s="81"/>
      <c r="J6722" s="74"/>
      <c r="K6722" s="74"/>
      <c r="L6722" s="74"/>
      <c r="M6722" s="74"/>
      <c r="N6722" s="74"/>
    </row>
    <row r="6723" spans="2:14" x14ac:dyDescent="0.25">
      <c r="B6723" s="225"/>
      <c r="C6723" s="74"/>
      <c r="D6723" s="74"/>
      <c r="E6723" s="74"/>
      <c r="F6723" s="74"/>
      <c r="G6723" s="75"/>
      <c r="H6723" s="74"/>
      <c r="I6723" s="81"/>
      <c r="J6723" s="74"/>
      <c r="K6723" s="74"/>
      <c r="L6723" s="74"/>
      <c r="M6723" s="74"/>
      <c r="N6723" s="74"/>
    </row>
    <row r="6724" spans="2:14" x14ac:dyDescent="0.25">
      <c r="B6724" s="225"/>
      <c r="C6724" s="74"/>
      <c r="D6724" s="74"/>
      <c r="E6724" s="74"/>
      <c r="F6724" s="74"/>
      <c r="G6724" s="75"/>
      <c r="H6724" s="74"/>
      <c r="I6724" s="81"/>
      <c r="J6724" s="74"/>
      <c r="K6724" s="74"/>
      <c r="L6724" s="74"/>
      <c r="M6724" s="74"/>
      <c r="N6724" s="74"/>
    </row>
    <row r="6725" spans="2:14" x14ac:dyDescent="0.25">
      <c r="B6725" s="225"/>
      <c r="C6725" s="74"/>
      <c r="D6725" s="74"/>
      <c r="E6725" s="74"/>
      <c r="F6725" s="74"/>
      <c r="G6725" s="75"/>
      <c r="H6725" s="74"/>
      <c r="I6725" s="81"/>
      <c r="J6725" s="74"/>
      <c r="K6725" s="74"/>
      <c r="L6725" s="74"/>
      <c r="M6725" s="74"/>
      <c r="N6725" s="74"/>
    </row>
    <row r="6726" spans="2:14" x14ac:dyDescent="0.25">
      <c r="B6726" s="225"/>
      <c r="C6726" s="74"/>
      <c r="D6726" s="74"/>
      <c r="E6726" s="74"/>
      <c r="F6726" s="74"/>
      <c r="G6726" s="75"/>
      <c r="H6726" s="74"/>
      <c r="I6726" s="81"/>
      <c r="J6726" s="74"/>
      <c r="K6726" s="74"/>
      <c r="L6726" s="74"/>
      <c r="M6726" s="74"/>
      <c r="N6726" s="74"/>
    </row>
    <row r="6727" spans="2:14" x14ac:dyDescent="0.25">
      <c r="B6727" s="225"/>
      <c r="C6727" s="74"/>
      <c r="D6727" s="74"/>
      <c r="E6727" s="74"/>
      <c r="F6727" s="74"/>
      <c r="G6727" s="75"/>
      <c r="H6727" s="74"/>
      <c r="I6727" s="81"/>
      <c r="J6727" s="74"/>
      <c r="K6727" s="74"/>
      <c r="L6727" s="74"/>
      <c r="M6727" s="74"/>
      <c r="N6727" s="74"/>
    </row>
    <row r="6728" spans="2:14" x14ac:dyDescent="0.25">
      <c r="B6728" s="225"/>
      <c r="C6728" s="74"/>
      <c r="D6728" s="74"/>
      <c r="E6728" s="74"/>
      <c r="F6728" s="74"/>
      <c r="G6728" s="75"/>
      <c r="H6728" s="74"/>
      <c r="I6728" s="81"/>
      <c r="J6728" s="74"/>
      <c r="K6728" s="74"/>
      <c r="L6728" s="74"/>
      <c r="M6728" s="74"/>
      <c r="N6728" s="74"/>
    </row>
    <row r="6729" spans="2:14" x14ac:dyDescent="0.25">
      <c r="B6729" s="225"/>
      <c r="C6729" s="74"/>
      <c r="D6729" s="74"/>
      <c r="E6729" s="74"/>
      <c r="F6729" s="74"/>
      <c r="G6729" s="75"/>
      <c r="H6729" s="74"/>
      <c r="I6729" s="81"/>
      <c r="J6729" s="74"/>
      <c r="K6729" s="74"/>
      <c r="L6729" s="74"/>
      <c r="M6729" s="74"/>
      <c r="N6729" s="74"/>
    </row>
    <row r="6730" spans="2:14" x14ac:dyDescent="0.25">
      <c r="B6730" s="225"/>
      <c r="C6730" s="74"/>
      <c r="D6730" s="74"/>
      <c r="E6730" s="74"/>
      <c r="F6730" s="74"/>
      <c r="G6730" s="75"/>
      <c r="H6730" s="74"/>
      <c r="I6730" s="81"/>
      <c r="J6730" s="74"/>
      <c r="K6730" s="74"/>
      <c r="L6730" s="74"/>
      <c r="M6730" s="74"/>
      <c r="N6730" s="74"/>
    </row>
    <row r="6731" spans="2:14" x14ac:dyDescent="0.25">
      <c r="B6731" s="225"/>
      <c r="C6731" s="74"/>
      <c r="D6731" s="74"/>
      <c r="E6731" s="74"/>
      <c r="F6731" s="74"/>
      <c r="G6731" s="75"/>
      <c r="H6731" s="74"/>
      <c r="I6731" s="81"/>
      <c r="J6731" s="74"/>
      <c r="K6731" s="74"/>
      <c r="L6731" s="74"/>
      <c r="M6731" s="74"/>
      <c r="N6731" s="74"/>
    </row>
    <row r="6732" spans="2:14" x14ac:dyDescent="0.25">
      <c r="B6732" s="225"/>
      <c r="C6732" s="74"/>
      <c r="D6732" s="74"/>
      <c r="E6732" s="74"/>
      <c r="F6732" s="74"/>
      <c r="G6732" s="75"/>
      <c r="H6732" s="74"/>
      <c r="I6732" s="81"/>
      <c r="J6732" s="74"/>
      <c r="K6732" s="74"/>
      <c r="L6732" s="74"/>
      <c r="M6732" s="74"/>
      <c r="N6732" s="74"/>
    </row>
    <row r="6733" spans="2:14" x14ac:dyDescent="0.25">
      <c r="B6733" s="225"/>
      <c r="C6733" s="74"/>
      <c r="D6733" s="74"/>
      <c r="E6733" s="74"/>
      <c r="F6733" s="74"/>
      <c r="G6733" s="75"/>
      <c r="H6733" s="74"/>
      <c r="I6733" s="81"/>
      <c r="J6733" s="74"/>
      <c r="K6733" s="74"/>
      <c r="L6733" s="74"/>
      <c r="M6733" s="74"/>
      <c r="N6733" s="74"/>
    </row>
    <row r="6734" spans="2:14" x14ac:dyDescent="0.25">
      <c r="B6734" s="225"/>
      <c r="C6734" s="74"/>
      <c r="D6734" s="74"/>
      <c r="E6734" s="74"/>
      <c r="F6734" s="74"/>
      <c r="G6734" s="75"/>
      <c r="H6734" s="74"/>
      <c r="I6734" s="81"/>
      <c r="J6734" s="74"/>
      <c r="K6734" s="74"/>
      <c r="L6734" s="74"/>
      <c r="M6734" s="74"/>
      <c r="N6734" s="74"/>
    </row>
    <row r="6735" spans="2:14" x14ac:dyDescent="0.25">
      <c r="B6735" s="225"/>
      <c r="C6735" s="74"/>
      <c r="D6735" s="74"/>
      <c r="E6735" s="74"/>
      <c r="F6735" s="74"/>
      <c r="G6735" s="75"/>
      <c r="H6735" s="74"/>
      <c r="I6735" s="81"/>
      <c r="J6735" s="74"/>
      <c r="K6735" s="74"/>
      <c r="L6735" s="74"/>
      <c r="M6735" s="74"/>
      <c r="N6735" s="74"/>
    </row>
    <row r="6736" spans="2:14" x14ac:dyDescent="0.25">
      <c r="B6736" s="225"/>
      <c r="C6736" s="74"/>
      <c r="D6736" s="74"/>
      <c r="E6736" s="74"/>
      <c r="F6736" s="74"/>
      <c r="G6736" s="75"/>
      <c r="H6736" s="74"/>
      <c r="I6736" s="81"/>
      <c r="J6736" s="74"/>
      <c r="K6736" s="74"/>
      <c r="L6736" s="74"/>
      <c r="M6736" s="74"/>
      <c r="N6736" s="74"/>
    </row>
    <row r="6737" spans="2:14" x14ac:dyDescent="0.25">
      <c r="B6737" s="225"/>
      <c r="C6737" s="74"/>
      <c r="D6737" s="74"/>
      <c r="E6737" s="74"/>
      <c r="F6737" s="74"/>
      <c r="G6737" s="75"/>
      <c r="H6737" s="74"/>
      <c r="I6737" s="81"/>
      <c r="J6737" s="74"/>
      <c r="K6737" s="74"/>
      <c r="L6737" s="74"/>
      <c r="M6737" s="74"/>
      <c r="N6737" s="74"/>
    </row>
    <row r="6738" spans="2:14" x14ac:dyDescent="0.25">
      <c r="B6738" s="225"/>
      <c r="C6738" s="74"/>
      <c r="D6738" s="74"/>
      <c r="E6738" s="74"/>
      <c r="F6738" s="74"/>
      <c r="G6738" s="75"/>
      <c r="H6738" s="74"/>
      <c r="I6738" s="81"/>
      <c r="J6738" s="74"/>
      <c r="K6738" s="74"/>
      <c r="L6738" s="74"/>
      <c r="M6738" s="74"/>
      <c r="N6738" s="74"/>
    </row>
    <row r="6739" spans="2:14" x14ac:dyDescent="0.25">
      <c r="B6739" s="225"/>
      <c r="C6739" s="74"/>
      <c r="D6739" s="74"/>
      <c r="E6739" s="74"/>
      <c r="F6739" s="74"/>
      <c r="G6739" s="75"/>
      <c r="H6739" s="74"/>
      <c r="I6739" s="81"/>
      <c r="J6739" s="74"/>
      <c r="K6739" s="74"/>
      <c r="L6739" s="74"/>
      <c r="M6739" s="74"/>
      <c r="N6739" s="74"/>
    </row>
    <row r="6740" spans="2:14" x14ac:dyDescent="0.25">
      <c r="B6740" s="225"/>
      <c r="C6740" s="74"/>
      <c r="D6740" s="74"/>
      <c r="E6740" s="74"/>
      <c r="F6740" s="74"/>
      <c r="G6740" s="75"/>
      <c r="H6740" s="74"/>
      <c r="I6740" s="81"/>
      <c r="J6740" s="74"/>
      <c r="K6740" s="74"/>
      <c r="L6740" s="74"/>
      <c r="M6740" s="74"/>
      <c r="N6740" s="74"/>
    </row>
    <row r="6741" spans="2:14" x14ac:dyDescent="0.25">
      <c r="B6741" s="225"/>
      <c r="C6741" s="74"/>
      <c r="D6741" s="74"/>
      <c r="E6741" s="74"/>
      <c r="F6741" s="74"/>
      <c r="G6741" s="75"/>
      <c r="H6741" s="74"/>
      <c r="I6741" s="81"/>
      <c r="J6741" s="74"/>
      <c r="K6741" s="74"/>
      <c r="L6741" s="74"/>
      <c r="M6741" s="74"/>
      <c r="N6741" s="74"/>
    </row>
    <row r="6742" spans="2:14" x14ac:dyDescent="0.25">
      <c r="B6742" s="225"/>
      <c r="C6742" s="74"/>
      <c r="D6742" s="74"/>
      <c r="E6742" s="74"/>
      <c r="F6742" s="74"/>
      <c r="G6742" s="75"/>
      <c r="H6742" s="74"/>
      <c r="I6742" s="81"/>
      <c r="J6742" s="74"/>
      <c r="K6742" s="74"/>
      <c r="L6742" s="74"/>
      <c r="M6742" s="74"/>
      <c r="N6742" s="74"/>
    </row>
    <row r="6743" spans="2:14" x14ac:dyDescent="0.25">
      <c r="B6743" s="225"/>
      <c r="C6743" s="74"/>
      <c r="D6743" s="74"/>
      <c r="E6743" s="74"/>
      <c r="F6743" s="74"/>
      <c r="G6743" s="75"/>
      <c r="H6743" s="74"/>
      <c r="I6743" s="81"/>
      <c r="J6743" s="74"/>
      <c r="K6743" s="74"/>
      <c r="L6743" s="74"/>
      <c r="M6743" s="74"/>
      <c r="N6743" s="74"/>
    </row>
    <row r="6744" spans="2:14" x14ac:dyDescent="0.25">
      <c r="B6744" s="225"/>
      <c r="C6744" s="74"/>
      <c r="D6744" s="74"/>
      <c r="E6744" s="74"/>
      <c r="F6744" s="74"/>
      <c r="G6744" s="75"/>
      <c r="H6744" s="74"/>
      <c r="I6744" s="81"/>
      <c r="J6744" s="74"/>
      <c r="K6744" s="74"/>
      <c r="L6744" s="74"/>
      <c r="M6744" s="74"/>
      <c r="N6744" s="74"/>
    </row>
    <row r="6745" spans="2:14" x14ac:dyDescent="0.25">
      <c r="B6745" s="225"/>
      <c r="C6745" s="74"/>
      <c r="D6745" s="74"/>
      <c r="E6745" s="74"/>
      <c r="F6745" s="74"/>
      <c r="G6745" s="75"/>
      <c r="H6745" s="74"/>
      <c r="I6745" s="81"/>
      <c r="J6745" s="74"/>
      <c r="K6745" s="74"/>
      <c r="L6745" s="74"/>
      <c r="M6745" s="74"/>
      <c r="N6745" s="74"/>
    </row>
    <row r="6746" spans="2:14" x14ac:dyDescent="0.25">
      <c r="B6746" s="225"/>
      <c r="C6746" s="74"/>
      <c r="D6746" s="74"/>
      <c r="E6746" s="74"/>
      <c r="F6746" s="74"/>
      <c r="G6746" s="75"/>
      <c r="H6746" s="74"/>
      <c r="I6746" s="81"/>
      <c r="J6746" s="74"/>
      <c r="K6746" s="74"/>
      <c r="L6746" s="74"/>
      <c r="M6746" s="74"/>
      <c r="N6746" s="74"/>
    </row>
    <row r="6747" spans="2:14" x14ac:dyDescent="0.25">
      <c r="B6747" s="225"/>
      <c r="C6747" s="74"/>
      <c r="D6747" s="74"/>
      <c r="E6747" s="74"/>
      <c r="F6747" s="74"/>
      <c r="G6747" s="75"/>
      <c r="H6747" s="74"/>
      <c r="I6747" s="81"/>
      <c r="J6747" s="74"/>
      <c r="K6747" s="74"/>
      <c r="L6747" s="74"/>
      <c r="M6747" s="74"/>
      <c r="N6747" s="74"/>
    </row>
    <row r="6748" spans="2:14" x14ac:dyDescent="0.25">
      <c r="B6748" s="225"/>
      <c r="C6748" s="74"/>
      <c r="D6748" s="74"/>
      <c r="E6748" s="74"/>
      <c r="F6748" s="74"/>
      <c r="G6748" s="75"/>
      <c r="H6748" s="74"/>
      <c r="I6748" s="81"/>
      <c r="J6748" s="74"/>
      <c r="K6748" s="74"/>
      <c r="L6748" s="74"/>
      <c r="M6748" s="74"/>
      <c r="N6748" s="74"/>
    </row>
    <row r="6749" spans="2:14" x14ac:dyDescent="0.25">
      <c r="B6749" s="225"/>
      <c r="C6749" s="74"/>
      <c r="D6749" s="74"/>
      <c r="E6749" s="74"/>
      <c r="F6749" s="74"/>
      <c r="G6749" s="75"/>
      <c r="H6749" s="74"/>
      <c r="I6749" s="81"/>
      <c r="J6749" s="74"/>
      <c r="K6749" s="74"/>
      <c r="L6749" s="74"/>
      <c r="M6749" s="74"/>
      <c r="N6749" s="74"/>
    </row>
    <row r="6750" spans="2:14" x14ac:dyDescent="0.25">
      <c r="B6750" s="225"/>
      <c r="C6750" s="74"/>
      <c r="D6750" s="74"/>
      <c r="E6750" s="74"/>
      <c r="F6750" s="74"/>
      <c r="G6750" s="75"/>
      <c r="H6750" s="74"/>
      <c r="I6750" s="81"/>
      <c r="J6750" s="74"/>
      <c r="K6750" s="74"/>
      <c r="L6750" s="74"/>
      <c r="M6750" s="74"/>
      <c r="N6750" s="74"/>
    </row>
    <row r="6751" spans="2:14" x14ac:dyDescent="0.25">
      <c r="B6751" s="225"/>
      <c r="C6751" s="74"/>
      <c r="D6751" s="74"/>
      <c r="E6751" s="74"/>
      <c r="F6751" s="74"/>
      <c r="G6751" s="75"/>
      <c r="H6751" s="74"/>
      <c r="I6751" s="81"/>
      <c r="J6751" s="74"/>
      <c r="K6751" s="74"/>
      <c r="L6751" s="74"/>
      <c r="M6751" s="74"/>
      <c r="N6751" s="74"/>
    </row>
    <row r="6752" spans="2:14" x14ac:dyDescent="0.25">
      <c r="B6752" s="225"/>
      <c r="C6752" s="74"/>
      <c r="D6752" s="74"/>
      <c r="E6752" s="74"/>
      <c r="F6752" s="74"/>
      <c r="G6752" s="75"/>
      <c r="H6752" s="74"/>
      <c r="I6752" s="81"/>
      <c r="J6752" s="74"/>
      <c r="K6752" s="74"/>
      <c r="L6752" s="74"/>
      <c r="M6752" s="74"/>
      <c r="N6752" s="74"/>
    </row>
    <row r="6753" spans="2:14" x14ac:dyDescent="0.25">
      <c r="B6753" s="225"/>
      <c r="C6753" s="74"/>
      <c r="D6753" s="74"/>
      <c r="E6753" s="74"/>
      <c r="F6753" s="74"/>
      <c r="G6753" s="75"/>
      <c r="H6753" s="74"/>
      <c r="I6753" s="81"/>
      <c r="J6753" s="74"/>
      <c r="K6753" s="74"/>
      <c r="L6753" s="74"/>
      <c r="M6753" s="74"/>
      <c r="N6753" s="74"/>
    </row>
    <row r="6754" spans="2:14" x14ac:dyDescent="0.25">
      <c r="B6754" s="225"/>
      <c r="C6754" s="74"/>
      <c r="D6754" s="74"/>
      <c r="E6754" s="74"/>
      <c r="F6754" s="74"/>
      <c r="G6754" s="75"/>
      <c r="H6754" s="74"/>
      <c r="I6754" s="81"/>
      <c r="J6754" s="74"/>
      <c r="K6754" s="74"/>
      <c r="L6754" s="74"/>
      <c r="M6754" s="74"/>
      <c r="N6754" s="74"/>
    </row>
    <row r="6755" spans="2:14" x14ac:dyDescent="0.25">
      <c r="B6755" s="225"/>
      <c r="C6755" s="74"/>
      <c r="D6755" s="74"/>
      <c r="E6755" s="74"/>
      <c r="F6755" s="74"/>
      <c r="G6755" s="75"/>
      <c r="H6755" s="74"/>
      <c r="I6755" s="81"/>
      <c r="J6755" s="74"/>
      <c r="K6755" s="74"/>
      <c r="L6755" s="74"/>
      <c r="M6755" s="74"/>
      <c r="N6755" s="74"/>
    </row>
    <row r="6756" spans="2:14" x14ac:dyDescent="0.25">
      <c r="B6756" s="225"/>
      <c r="C6756" s="74"/>
      <c r="D6756" s="74"/>
      <c r="E6756" s="74"/>
      <c r="F6756" s="74"/>
      <c r="G6756" s="75"/>
      <c r="H6756" s="74"/>
      <c r="I6756" s="81"/>
      <c r="J6756" s="74"/>
      <c r="K6756" s="74"/>
      <c r="L6756" s="74"/>
      <c r="M6756" s="74"/>
      <c r="N6756" s="74"/>
    </row>
    <row r="6757" spans="2:14" x14ac:dyDescent="0.25">
      <c r="B6757" s="225"/>
      <c r="C6757" s="74"/>
      <c r="D6757" s="74"/>
      <c r="E6757" s="74"/>
      <c r="F6757" s="74"/>
      <c r="G6757" s="75"/>
      <c r="H6757" s="74"/>
      <c r="I6757" s="81"/>
      <c r="J6757" s="74"/>
      <c r="K6757" s="74"/>
      <c r="L6757" s="74"/>
      <c r="M6757" s="74"/>
      <c r="N6757" s="74"/>
    </row>
    <row r="6758" spans="2:14" x14ac:dyDescent="0.25">
      <c r="B6758" s="225"/>
      <c r="C6758" s="74"/>
      <c r="D6758" s="74"/>
      <c r="E6758" s="74"/>
      <c r="F6758" s="74"/>
      <c r="G6758" s="75"/>
      <c r="H6758" s="74"/>
      <c r="I6758" s="81"/>
      <c r="J6758" s="74"/>
      <c r="K6758" s="74"/>
      <c r="L6758" s="74"/>
      <c r="M6758" s="74"/>
      <c r="N6758" s="74"/>
    </row>
    <row r="6759" spans="2:14" x14ac:dyDescent="0.25">
      <c r="B6759" s="225"/>
      <c r="C6759" s="74"/>
      <c r="D6759" s="74"/>
      <c r="E6759" s="74"/>
      <c r="F6759" s="74"/>
      <c r="G6759" s="75"/>
      <c r="H6759" s="74"/>
      <c r="I6759" s="81"/>
      <c r="J6759" s="74"/>
      <c r="K6759" s="74"/>
      <c r="L6759" s="74"/>
      <c r="M6759" s="74"/>
      <c r="N6759" s="74"/>
    </row>
    <row r="6760" spans="2:14" x14ac:dyDescent="0.25">
      <c r="B6760" s="225"/>
      <c r="C6760" s="74"/>
      <c r="D6760" s="74"/>
      <c r="E6760" s="74"/>
      <c r="F6760" s="74"/>
      <c r="G6760" s="75"/>
      <c r="H6760" s="74"/>
      <c r="I6760" s="81"/>
      <c r="J6760" s="74"/>
      <c r="K6760" s="74"/>
      <c r="L6760" s="74"/>
      <c r="M6760" s="74"/>
      <c r="N6760" s="74"/>
    </row>
    <row r="6761" spans="2:14" x14ac:dyDescent="0.25">
      <c r="B6761" s="225"/>
      <c r="C6761" s="74"/>
      <c r="D6761" s="74"/>
      <c r="E6761" s="74"/>
      <c r="F6761" s="74"/>
      <c r="G6761" s="75"/>
      <c r="H6761" s="74"/>
      <c r="I6761" s="81"/>
      <c r="J6761" s="74"/>
      <c r="K6761" s="74"/>
      <c r="L6761" s="74"/>
      <c r="M6761" s="74"/>
      <c r="N6761" s="74"/>
    </row>
    <row r="6762" spans="2:14" x14ac:dyDescent="0.25">
      <c r="B6762" s="225"/>
      <c r="C6762" s="74"/>
      <c r="D6762" s="74"/>
      <c r="E6762" s="74"/>
      <c r="F6762" s="74"/>
      <c r="G6762" s="75"/>
      <c r="H6762" s="74"/>
      <c r="I6762" s="81"/>
      <c r="J6762" s="74"/>
      <c r="K6762" s="74"/>
      <c r="L6762" s="74"/>
      <c r="M6762" s="74"/>
      <c r="N6762" s="74"/>
    </row>
    <row r="6763" spans="2:14" x14ac:dyDescent="0.25">
      <c r="B6763" s="225"/>
      <c r="C6763" s="74"/>
      <c r="D6763" s="74"/>
      <c r="E6763" s="74"/>
      <c r="F6763" s="74"/>
      <c r="G6763" s="75"/>
      <c r="H6763" s="74"/>
      <c r="I6763" s="81"/>
      <c r="J6763" s="74"/>
      <c r="K6763" s="74"/>
      <c r="L6763" s="74"/>
      <c r="M6763" s="74"/>
      <c r="N6763" s="74"/>
    </row>
    <row r="6764" spans="2:14" x14ac:dyDescent="0.25">
      <c r="B6764" s="225"/>
      <c r="C6764" s="74"/>
      <c r="D6764" s="74"/>
      <c r="E6764" s="74"/>
      <c r="F6764" s="74"/>
      <c r="G6764" s="75"/>
      <c r="H6764" s="74"/>
      <c r="I6764" s="81"/>
      <c r="J6764" s="74"/>
      <c r="K6764" s="74"/>
      <c r="L6764" s="74"/>
      <c r="M6764" s="74"/>
      <c r="N6764" s="74"/>
    </row>
    <row r="6765" spans="2:14" x14ac:dyDescent="0.25">
      <c r="B6765" s="225"/>
      <c r="C6765" s="74"/>
      <c r="D6765" s="74"/>
      <c r="E6765" s="74"/>
      <c r="F6765" s="74"/>
      <c r="G6765" s="75"/>
      <c r="H6765" s="74"/>
      <c r="I6765" s="81"/>
      <c r="J6765" s="74"/>
      <c r="K6765" s="74"/>
      <c r="L6765" s="74"/>
      <c r="M6765" s="74"/>
      <c r="N6765" s="74"/>
    </row>
    <row r="6766" spans="2:14" x14ac:dyDescent="0.25">
      <c r="B6766" s="225"/>
      <c r="C6766" s="74"/>
      <c r="D6766" s="74"/>
      <c r="E6766" s="74"/>
      <c r="F6766" s="74"/>
      <c r="G6766" s="75"/>
      <c r="H6766" s="74"/>
      <c r="I6766" s="81"/>
      <c r="J6766" s="74"/>
      <c r="K6766" s="74"/>
      <c r="L6766" s="74"/>
      <c r="M6766" s="74"/>
      <c r="N6766" s="74"/>
    </row>
    <row r="6767" spans="2:14" x14ac:dyDescent="0.25">
      <c r="B6767" s="225"/>
      <c r="C6767" s="74"/>
      <c r="D6767" s="74"/>
      <c r="E6767" s="74"/>
      <c r="F6767" s="74"/>
      <c r="G6767" s="75"/>
      <c r="H6767" s="74"/>
      <c r="I6767" s="81"/>
      <c r="J6767" s="74"/>
      <c r="K6767" s="74"/>
      <c r="L6767" s="74"/>
      <c r="M6767" s="74"/>
      <c r="N6767" s="74"/>
    </row>
    <row r="6768" spans="2:14" x14ac:dyDescent="0.25">
      <c r="B6768" s="225"/>
      <c r="C6768" s="74"/>
      <c r="D6768" s="74"/>
      <c r="E6768" s="74"/>
      <c r="F6768" s="74"/>
      <c r="G6768" s="75"/>
      <c r="H6768" s="74"/>
      <c r="I6768" s="81"/>
      <c r="J6768" s="74"/>
      <c r="K6768" s="74"/>
      <c r="L6768" s="74"/>
      <c r="M6768" s="74"/>
      <c r="N6768" s="74"/>
    </row>
    <row r="6769" spans="2:14" x14ac:dyDescent="0.25">
      <c r="B6769" s="225"/>
      <c r="C6769" s="74"/>
      <c r="D6769" s="74"/>
      <c r="E6769" s="74"/>
      <c r="F6769" s="74"/>
      <c r="G6769" s="75"/>
      <c r="H6769" s="74"/>
      <c r="I6769" s="81"/>
      <c r="J6769" s="74"/>
      <c r="K6769" s="74"/>
      <c r="L6769" s="74"/>
      <c r="M6769" s="74"/>
      <c r="N6769" s="74"/>
    </row>
    <row r="6770" spans="2:14" x14ac:dyDescent="0.25">
      <c r="B6770" s="225"/>
      <c r="C6770" s="74"/>
      <c r="D6770" s="74"/>
      <c r="E6770" s="74"/>
      <c r="F6770" s="74"/>
      <c r="G6770" s="75"/>
      <c r="H6770" s="74"/>
      <c r="I6770" s="81"/>
      <c r="J6770" s="74"/>
      <c r="K6770" s="74"/>
      <c r="L6770" s="74"/>
      <c r="M6770" s="74"/>
      <c r="N6770" s="74"/>
    </row>
    <row r="6771" spans="2:14" x14ac:dyDescent="0.25">
      <c r="B6771" s="225"/>
      <c r="C6771" s="74"/>
      <c r="D6771" s="74"/>
      <c r="E6771" s="74"/>
      <c r="F6771" s="74"/>
      <c r="G6771" s="75"/>
      <c r="H6771" s="74"/>
      <c r="I6771" s="81"/>
      <c r="J6771" s="74"/>
      <c r="K6771" s="74"/>
      <c r="L6771" s="74"/>
      <c r="M6771" s="74"/>
      <c r="N6771" s="74"/>
    </row>
    <row r="6772" spans="2:14" x14ac:dyDescent="0.25">
      <c r="B6772" s="225"/>
      <c r="C6772" s="74"/>
      <c r="D6772" s="74"/>
      <c r="E6772" s="74"/>
      <c r="F6772" s="74"/>
      <c r="G6772" s="75"/>
      <c r="H6772" s="74"/>
      <c r="I6772" s="81"/>
      <c r="J6772" s="74"/>
      <c r="K6772" s="74"/>
      <c r="L6772" s="74"/>
      <c r="M6772" s="74"/>
      <c r="N6772" s="74"/>
    </row>
    <row r="6773" spans="2:14" x14ac:dyDescent="0.25">
      <c r="B6773" s="225"/>
      <c r="C6773" s="74"/>
      <c r="D6773" s="74"/>
      <c r="E6773" s="74"/>
      <c r="F6773" s="74"/>
      <c r="G6773" s="75"/>
      <c r="H6773" s="74"/>
      <c r="I6773" s="81"/>
      <c r="J6773" s="74"/>
      <c r="K6773" s="74"/>
      <c r="L6773" s="74"/>
      <c r="M6773" s="74"/>
      <c r="N6773" s="74"/>
    </row>
    <row r="6774" spans="2:14" x14ac:dyDescent="0.25">
      <c r="B6774" s="225"/>
      <c r="C6774" s="74"/>
      <c r="D6774" s="74"/>
      <c r="E6774" s="74"/>
      <c r="F6774" s="74"/>
      <c r="G6774" s="75"/>
      <c r="H6774" s="74"/>
      <c r="I6774" s="81"/>
      <c r="J6774" s="74"/>
      <c r="K6774" s="74"/>
      <c r="L6774" s="74"/>
      <c r="M6774" s="74"/>
      <c r="N6774" s="74"/>
    </row>
    <row r="6775" spans="2:14" x14ac:dyDescent="0.25">
      <c r="B6775" s="225"/>
      <c r="C6775" s="74"/>
      <c r="D6775" s="74"/>
      <c r="E6775" s="74"/>
      <c r="F6775" s="74"/>
      <c r="G6775" s="75"/>
      <c r="H6775" s="74"/>
      <c r="I6775" s="81"/>
      <c r="J6775" s="74"/>
      <c r="K6775" s="74"/>
      <c r="L6775" s="74"/>
      <c r="M6775" s="74"/>
      <c r="N6775" s="74"/>
    </row>
    <row r="6776" spans="2:14" x14ac:dyDescent="0.25">
      <c r="B6776" s="225"/>
      <c r="C6776" s="74"/>
      <c r="D6776" s="74"/>
      <c r="E6776" s="74"/>
      <c r="F6776" s="74"/>
      <c r="G6776" s="75"/>
      <c r="H6776" s="74"/>
      <c r="I6776" s="81"/>
      <c r="J6776" s="74"/>
      <c r="K6776" s="74"/>
      <c r="L6776" s="74"/>
      <c r="M6776" s="74"/>
      <c r="N6776" s="74"/>
    </row>
    <row r="6777" spans="2:14" x14ac:dyDescent="0.25">
      <c r="B6777" s="225"/>
      <c r="C6777" s="74"/>
      <c r="D6777" s="74"/>
      <c r="E6777" s="74"/>
      <c r="F6777" s="74"/>
      <c r="G6777" s="75"/>
      <c r="H6777" s="74"/>
      <c r="I6777" s="81"/>
      <c r="J6777" s="74"/>
      <c r="K6777" s="74"/>
      <c r="L6777" s="74"/>
      <c r="M6777" s="74"/>
      <c r="N6777" s="74"/>
    </row>
    <row r="6778" spans="2:14" x14ac:dyDescent="0.25">
      <c r="B6778" s="225"/>
      <c r="C6778" s="74"/>
      <c r="D6778" s="74"/>
      <c r="E6778" s="74"/>
      <c r="F6778" s="74"/>
      <c r="G6778" s="75"/>
      <c r="H6778" s="74"/>
      <c r="I6778" s="81"/>
      <c r="J6778" s="74"/>
      <c r="K6778" s="74"/>
      <c r="L6778" s="74"/>
      <c r="M6778" s="74"/>
      <c r="N6778" s="74"/>
    </row>
    <row r="6779" spans="2:14" x14ac:dyDescent="0.25">
      <c r="B6779" s="225"/>
      <c r="C6779" s="74"/>
      <c r="D6779" s="74"/>
      <c r="E6779" s="74"/>
      <c r="F6779" s="74"/>
      <c r="G6779" s="75"/>
      <c r="H6779" s="74"/>
      <c r="I6779" s="81"/>
      <c r="J6779" s="74"/>
      <c r="K6779" s="74"/>
      <c r="L6779" s="74"/>
      <c r="M6779" s="74"/>
      <c r="N6779" s="74"/>
    </row>
    <row r="6780" spans="2:14" x14ac:dyDescent="0.25">
      <c r="B6780" s="225"/>
      <c r="C6780" s="74"/>
      <c r="D6780" s="74"/>
      <c r="E6780" s="74"/>
      <c r="F6780" s="74"/>
      <c r="G6780" s="75"/>
      <c r="H6780" s="74"/>
      <c r="I6780" s="81"/>
      <c r="J6780" s="74"/>
      <c r="K6780" s="74"/>
      <c r="L6780" s="74"/>
      <c r="M6780" s="74"/>
      <c r="N6780" s="74"/>
    </row>
    <row r="6781" spans="2:14" x14ac:dyDescent="0.25">
      <c r="B6781" s="225"/>
      <c r="C6781" s="74"/>
      <c r="D6781" s="74"/>
      <c r="E6781" s="74"/>
      <c r="F6781" s="74"/>
      <c r="G6781" s="75"/>
      <c r="H6781" s="74"/>
      <c r="I6781" s="81"/>
      <c r="J6781" s="74"/>
      <c r="K6781" s="74"/>
      <c r="L6781" s="74"/>
      <c r="M6781" s="74"/>
      <c r="N6781" s="74"/>
    </row>
    <row r="6782" spans="2:14" x14ac:dyDescent="0.25">
      <c r="B6782" s="225"/>
      <c r="C6782" s="74"/>
      <c r="D6782" s="74"/>
      <c r="E6782" s="74"/>
      <c r="F6782" s="74"/>
      <c r="G6782" s="75"/>
      <c r="H6782" s="74"/>
      <c r="I6782" s="81"/>
      <c r="J6782" s="74"/>
      <c r="K6782" s="74"/>
      <c r="L6782" s="74"/>
      <c r="M6782" s="74"/>
      <c r="N6782" s="74"/>
    </row>
    <row r="6783" spans="2:14" x14ac:dyDescent="0.25">
      <c r="B6783" s="225"/>
      <c r="C6783" s="74"/>
      <c r="D6783" s="74"/>
      <c r="E6783" s="74"/>
      <c r="F6783" s="74"/>
      <c r="G6783" s="75"/>
      <c r="H6783" s="74"/>
      <c r="I6783" s="81"/>
      <c r="J6783" s="74"/>
      <c r="K6783" s="74"/>
      <c r="L6783" s="74"/>
      <c r="M6783" s="74"/>
      <c r="N6783" s="74"/>
    </row>
    <row r="6784" spans="2:14" x14ac:dyDescent="0.25">
      <c r="B6784" s="225"/>
      <c r="C6784" s="74"/>
      <c r="D6784" s="74"/>
      <c r="E6784" s="74"/>
      <c r="F6784" s="74"/>
      <c r="G6784" s="75"/>
      <c r="H6784" s="74"/>
      <c r="I6784" s="81"/>
      <c r="J6784" s="74"/>
      <c r="K6784" s="74"/>
      <c r="L6784" s="74"/>
      <c r="M6784" s="74"/>
      <c r="N6784" s="74"/>
    </row>
    <row r="6785" spans="2:14" x14ac:dyDescent="0.25">
      <c r="B6785" s="225"/>
      <c r="C6785" s="74"/>
      <c r="D6785" s="74"/>
      <c r="E6785" s="74"/>
      <c r="F6785" s="74"/>
      <c r="G6785" s="75"/>
      <c r="H6785" s="74"/>
      <c r="I6785" s="81"/>
      <c r="J6785" s="74"/>
      <c r="K6785" s="74"/>
      <c r="L6785" s="74"/>
      <c r="M6785" s="74"/>
      <c r="N6785" s="74"/>
    </row>
    <row r="6786" spans="2:14" x14ac:dyDescent="0.25">
      <c r="B6786" s="225"/>
      <c r="C6786" s="74"/>
      <c r="D6786" s="74"/>
      <c r="E6786" s="74"/>
      <c r="F6786" s="74"/>
      <c r="G6786" s="75"/>
      <c r="H6786" s="74"/>
      <c r="I6786" s="81"/>
      <c r="J6786" s="74"/>
      <c r="K6786" s="74"/>
      <c r="L6786" s="74"/>
      <c r="M6786" s="74"/>
      <c r="N6786" s="74"/>
    </row>
    <row r="6787" spans="2:14" x14ac:dyDescent="0.25">
      <c r="B6787" s="225"/>
      <c r="C6787" s="74"/>
      <c r="D6787" s="74"/>
      <c r="E6787" s="74"/>
      <c r="F6787" s="74"/>
      <c r="G6787" s="75"/>
      <c r="H6787" s="74"/>
      <c r="I6787" s="81"/>
      <c r="J6787" s="74"/>
      <c r="K6787" s="74"/>
      <c r="L6787" s="74"/>
      <c r="M6787" s="74"/>
      <c r="N6787" s="74"/>
    </row>
    <row r="6788" spans="2:14" x14ac:dyDescent="0.25">
      <c r="B6788" s="225"/>
      <c r="C6788" s="74"/>
      <c r="D6788" s="74"/>
      <c r="E6788" s="74"/>
      <c r="F6788" s="74"/>
      <c r="G6788" s="75"/>
      <c r="H6788" s="74"/>
      <c r="I6788" s="81"/>
      <c r="J6788" s="74"/>
      <c r="K6788" s="74"/>
      <c r="L6788" s="74"/>
      <c r="M6788" s="74"/>
      <c r="N6788" s="74"/>
    </row>
    <row r="6789" spans="2:14" x14ac:dyDescent="0.25">
      <c r="B6789" s="225"/>
      <c r="C6789" s="74"/>
      <c r="D6789" s="74"/>
      <c r="E6789" s="74"/>
      <c r="F6789" s="74"/>
      <c r="G6789" s="75"/>
      <c r="H6789" s="74"/>
      <c r="I6789" s="81"/>
      <c r="J6789" s="74"/>
      <c r="K6789" s="74"/>
      <c r="L6789" s="74"/>
      <c r="M6789" s="74"/>
      <c r="N6789" s="74"/>
    </row>
    <row r="6790" spans="2:14" x14ac:dyDescent="0.25">
      <c r="B6790" s="225"/>
      <c r="C6790" s="74"/>
      <c r="D6790" s="74"/>
      <c r="E6790" s="74"/>
      <c r="F6790" s="74"/>
      <c r="G6790" s="75"/>
      <c r="H6790" s="74"/>
      <c r="I6790" s="81"/>
      <c r="J6790" s="74"/>
      <c r="K6790" s="74"/>
      <c r="L6790" s="74"/>
      <c r="M6790" s="74"/>
      <c r="N6790" s="74"/>
    </row>
    <row r="6791" spans="2:14" x14ac:dyDescent="0.25">
      <c r="B6791" s="225"/>
      <c r="C6791" s="74"/>
      <c r="D6791" s="74"/>
      <c r="E6791" s="74"/>
      <c r="F6791" s="74"/>
      <c r="G6791" s="75"/>
      <c r="H6791" s="74"/>
      <c r="I6791" s="81"/>
      <c r="J6791" s="74"/>
      <c r="K6791" s="74"/>
      <c r="L6791" s="74"/>
      <c r="M6791" s="74"/>
      <c r="N6791" s="74"/>
    </row>
    <row r="6792" spans="2:14" x14ac:dyDescent="0.25">
      <c r="B6792" s="225"/>
      <c r="C6792" s="74"/>
      <c r="D6792" s="74"/>
      <c r="E6792" s="74"/>
      <c r="F6792" s="74"/>
      <c r="G6792" s="75"/>
      <c r="H6792" s="74"/>
      <c r="I6792" s="81"/>
      <c r="J6792" s="74"/>
      <c r="K6792" s="74"/>
      <c r="L6792" s="74"/>
      <c r="M6792" s="74"/>
      <c r="N6792" s="74"/>
    </row>
    <row r="6793" spans="2:14" x14ac:dyDescent="0.25">
      <c r="B6793" s="225"/>
      <c r="C6793" s="74"/>
      <c r="D6793" s="74"/>
      <c r="E6793" s="74"/>
      <c r="F6793" s="74"/>
      <c r="G6793" s="75"/>
      <c r="H6793" s="74"/>
      <c r="I6793" s="81"/>
      <c r="J6793" s="74"/>
      <c r="K6793" s="74"/>
      <c r="L6793" s="74"/>
      <c r="M6793" s="74"/>
      <c r="N6793" s="74"/>
    </row>
    <row r="6794" spans="2:14" x14ac:dyDescent="0.25">
      <c r="B6794" s="225"/>
      <c r="C6794" s="74"/>
      <c r="D6794" s="74"/>
      <c r="E6794" s="74"/>
      <c r="F6794" s="74"/>
      <c r="G6794" s="75"/>
      <c r="H6794" s="74"/>
      <c r="I6794" s="81"/>
      <c r="J6794" s="74"/>
      <c r="K6794" s="74"/>
      <c r="L6794" s="74"/>
      <c r="M6794" s="74"/>
      <c r="N6794" s="74"/>
    </row>
    <row r="6795" spans="2:14" x14ac:dyDescent="0.25">
      <c r="B6795" s="225"/>
      <c r="C6795" s="74"/>
      <c r="D6795" s="74"/>
      <c r="E6795" s="74"/>
      <c r="F6795" s="74"/>
      <c r="G6795" s="75"/>
      <c r="H6795" s="74"/>
      <c r="I6795" s="81"/>
      <c r="J6795" s="74"/>
      <c r="K6795" s="74"/>
      <c r="L6795" s="74"/>
      <c r="M6795" s="74"/>
      <c r="N6795" s="74"/>
    </row>
    <row r="6796" spans="2:14" x14ac:dyDescent="0.25">
      <c r="B6796" s="225"/>
      <c r="C6796" s="74"/>
      <c r="D6796" s="74"/>
      <c r="E6796" s="74"/>
      <c r="F6796" s="74"/>
      <c r="G6796" s="75"/>
      <c r="H6796" s="74"/>
      <c r="I6796" s="81"/>
      <c r="J6796" s="74"/>
      <c r="K6796" s="74"/>
      <c r="L6796" s="74"/>
      <c r="M6796" s="74"/>
      <c r="N6796" s="74"/>
    </row>
    <row r="6797" spans="2:14" x14ac:dyDescent="0.25">
      <c r="B6797" s="225"/>
      <c r="C6797" s="74"/>
      <c r="D6797" s="74"/>
      <c r="E6797" s="74"/>
      <c r="F6797" s="74"/>
      <c r="G6797" s="75"/>
      <c r="H6797" s="74"/>
      <c r="I6797" s="81"/>
      <c r="J6797" s="74"/>
      <c r="K6797" s="74"/>
      <c r="L6797" s="74"/>
      <c r="M6797" s="74"/>
      <c r="N6797" s="74"/>
    </row>
    <row r="6798" spans="2:14" x14ac:dyDescent="0.25">
      <c r="B6798" s="225"/>
      <c r="C6798" s="74"/>
      <c r="D6798" s="74"/>
      <c r="E6798" s="74"/>
      <c r="F6798" s="74"/>
      <c r="G6798" s="75"/>
      <c r="H6798" s="74"/>
      <c r="I6798" s="81"/>
      <c r="J6798" s="74"/>
      <c r="K6798" s="74"/>
      <c r="L6798" s="74"/>
      <c r="M6798" s="74"/>
      <c r="N6798" s="74"/>
    </row>
    <row r="6799" spans="2:14" x14ac:dyDescent="0.25">
      <c r="B6799" s="225"/>
      <c r="C6799" s="74"/>
      <c r="D6799" s="74"/>
      <c r="E6799" s="74"/>
      <c r="F6799" s="74"/>
      <c r="G6799" s="75"/>
      <c r="H6799" s="74"/>
      <c r="I6799" s="81"/>
      <c r="J6799" s="74"/>
      <c r="K6799" s="74"/>
      <c r="L6799" s="74"/>
      <c r="M6799" s="74"/>
      <c r="N6799" s="74"/>
    </row>
    <row r="6800" spans="2:14" x14ac:dyDescent="0.25">
      <c r="B6800" s="225"/>
      <c r="C6800" s="74"/>
      <c r="D6800" s="74"/>
      <c r="E6800" s="74"/>
      <c r="F6800" s="74"/>
      <c r="G6800" s="75"/>
      <c r="H6800" s="74"/>
      <c r="I6800" s="81"/>
      <c r="J6800" s="74"/>
      <c r="K6800" s="74"/>
      <c r="L6800" s="74"/>
      <c r="M6800" s="74"/>
      <c r="N6800" s="74"/>
    </row>
    <row r="6801" spans="2:14" x14ac:dyDescent="0.25">
      <c r="B6801" s="225"/>
      <c r="C6801" s="74"/>
      <c r="D6801" s="74"/>
      <c r="E6801" s="74"/>
      <c r="F6801" s="74"/>
      <c r="G6801" s="75"/>
      <c r="H6801" s="74"/>
      <c r="I6801" s="81"/>
      <c r="J6801" s="74"/>
      <c r="K6801" s="74"/>
      <c r="L6801" s="74"/>
      <c r="M6801" s="74"/>
      <c r="N6801" s="74"/>
    </row>
    <row r="6802" spans="2:14" x14ac:dyDescent="0.25">
      <c r="B6802" s="225"/>
      <c r="C6802" s="74"/>
      <c r="D6802" s="74"/>
      <c r="E6802" s="74"/>
      <c r="F6802" s="74"/>
      <c r="G6802" s="75"/>
      <c r="H6802" s="74"/>
      <c r="I6802" s="81"/>
      <c r="J6802" s="74"/>
      <c r="K6802" s="74"/>
      <c r="L6802" s="74"/>
      <c r="M6802" s="74"/>
      <c r="N6802" s="74"/>
    </row>
    <row r="6803" spans="2:14" x14ac:dyDescent="0.25">
      <c r="B6803" s="225"/>
      <c r="C6803" s="74"/>
      <c r="D6803" s="74"/>
      <c r="E6803" s="74"/>
      <c r="F6803" s="74"/>
      <c r="G6803" s="75"/>
      <c r="H6803" s="74"/>
      <c r="I6803" s="81"/>
      <c r="J6803" s="74"/>
      <c r="K6803" s="74"/>
      <c r="L6803" s="74"/>
      <c r="M6803" s="74"/>
      <c r="N6803" s="74"/>
    </row>
    <row r="6804" spans="2:14" x14ac:dyDescent="0.25">
      <c r="B6804" s="225"/>
      <c r="C6804" s="74"/>
      <c r="D6804" s="74"/>
      <c r="E6804" s="74"/>
      <c r="F6804" s="74"/>
      <c r="G6804" s="75"/>
      <c r="H6804" s="74"/>
      <c r="I6804" s="81"/>
      <c r="J6804" s="74"/>
      <c r="K6804" s="74"/>
      <c r="L6804" s="74"/>
      <c r="M6804" s="74"/>
      <c r="N6804" s="74"/>
    </row>
    <row r="6805" spans="2:14" x14ac:dyDescent="0.25">
      <c r="B6805" s="225"/>
      <c r="C6805" s="74"/>
      <c r="D6805" s="74"/>
      <c r="E6805" s="74"/>
      <c r="F6805" s="74"/>
      <c r="G6805" s="75"/>
      <c r="H6805" s="74"/>
      <c r="I6805" s="81"/>
      <c r="J6805" s="74"/>
      <c r="K6805" s="74"/>
      <c r="L6805" s="74"/>
      <c r="M6805" s="74"/>
      <c r="N6805" s="74"/>
    </row>
    <row r="6806" spans="2:14" x14ac:dyDescent="0.25">
      <c r="B6806" s="225"/>
      <c r="C6806" s="74"/>
      <c r="D6806" s="74"/>
      <c r="E6806" s="74"/>
      <c r="F6806" s="74"/>
      <c r="G6806" s="75"/>
      <c r="H6806" s="74"/>
      <c r="I6806" s="81"/>
      <c r="J6806" s="74"/>
      <c r="K6806" s="74"/>
      <c r="L6806" s="74"/>
      <c r="M6806" s="74"/>
      <c r="N6806" s="74"/>
    </row>
    <row r="6807" spans="2:14" x14ac:dyDescent="0.25">
      <c r="B6807" s="225"/>
      <c r="C6807" s="74"/>
      <c r="D6807" s="74"/>
      <c r="E6807" s="74"/>
      <c r="F6807" s="74"/>
      <c r="G6807" s="75"/>
      <c r="H6807" s="74"/>
      <c r="I6807" s="81"/>
      <c r="J6807" s="74"/>
      <c r="K6807" s="74"/>
      <c r="L6807" s="74"/>
      <c r="M6807" s="74"/>
      <c r="N6807" s="74"/>
    </row>
    <row r="6808" spans="2:14" x14ac:dyDescent="0.25">
      <c r="B6808" s="225"/>
      <c r="C6808" s="74"/>
      <c r="D6808" s="74"/>
      <c r="E6808" s="74"/>
      <c r="F6808" s="74"/>
      <c r="G6808" s="75"/>
      <c r="H6808" s="74"/>
      <c r="I6808" s="81"/>
      <c r="J6808" s="74"/>
      <c r="K6808" s="74"/>
      <c r="L6808" s="74"/>
      <c r="M6808" s="74"/>
      <c r="N6808" s="74"/>
    </row>
    <row r="6809" spans="2:14" x14ac:dyDescent="0.25">
      <c r="B6809" s="225"/>
      <c r="C6809" s="74"/>
      <c r="D6809" s="74"/>
      <c r="E6809" s="74"/>
      <c r="F6809" s="74"/>
      <c r="G6809" s="75"/>
      <c r="H6809" s="74"/>
      <c r="I6809" s="81"/>
      <c r="J6809" s="74"/>
      <c r="K6809" s="74"/>
      <c r="L6809" s="74"/>
      <c r="M6809" s="74"/>
      <c r="N6809" s="74"/>
    </row>
    <row r="6810" spans="2:14" x14ac:dyDescent="0.25">
      <c r="B6810" s="225"/>
      <c r="C6810" s="74"/>
      <c r="D6810" s="74"/>
      <c r="E6810" s="74"/>
      <c r="F6810" s="74"/>
      <c r="G6810" s="75"/>
      <c r="H6810" s="74"/>
      <c r="I6810" s="81"/>
      <c r="J6810" s="74"/>
      <c r="K6810" s="74"/>
      <c r="L6810" s="74"/>
      <c r="M6810" s="74"/>
      <c r="N6810" s="74"/>
    </row>
    <row r="6811" spans="2:14" x14ac:dyDescent="0.25">
      <c r="B6811" s="225"/>
      <c r="C6811" s="74"/>
      <c r="D6811" s="74"/>
      <c r="E6811" s="74"/>
      <c r="F6811" s="74"/>
      <c r="G6811" s="75"/>
      <c r="H6811" s="74"/>
      <c r="I6811" s="81"/>
      <c r="J6811" s="74"/>
      <c r="K6811" s="74"/>
      <c r="L6811" s="74"/>
      <c r="M6811" s="74"/>
      <c r="N6811" s="74"/>
    </row>
    <row r="6812" spans="2:14" x14ac:dyDescent="0.25">
      <c r="B6812" s="225"/>
      <c r="C6812" s="74"/>
      <c r="D6812" s="74"/>
      <c r="E6812" s="74"/>
      <c r="F6812" s="74"/>
      <c r="G6812" s="75"/>
      <c r="H6812" s="74"/>
      <c r="I6812" s="81"/>
      <c r="J6812" s="74"/>
      <c r="K6812" s="74"/>
      <c r="L6812" s="74"/>
      <c r="M6812" s="74"/>
      <c r="N6812" s="74"/>
    </row>
    <row r="6813" spans="2:14" x14ac:dyDescent="0.25">
      <c r="B6813" s="225"/>
      <c r="C6813" s="74"/>
      <c r="D6813" s="74"/>
      <c r="E6813" s="74"/>
      <c r="F6813" s="74"/>
      <c r="G6813" s="75"/>
      <c r="H6813" s="74"/>
      <c r="I6813" s="81"/>
      <c r="J6813" s="74"/>
      <c r="K6813" s="74"/>
      <c r="L6813" s="74"/>
      <c r="M6813" s="74"/>
      <c r="N6813" s="74"/>
    </row>
    <row r="6814" spans="2:14" x14ac:dyDescent="0.25">
      <c r="B6814" s="225"/>
      <c r="C6814" s="74"/>
      <c r="D6814" s="74"/>
      <c r="E6814" s="74"/>
      <c r="F6814" s="74"/>
      <c r="G6814" s="75"/>
      <c r="H6814" s="74"/>
      <c r="I6814" s="81"/>
      <c r="J6814" s="74"/>
      <c r="K6814" s="74"/>
      <c r="L6814" s="74"/>
      <c r="M6814" s="74"/>
      <c r="N6814" s="74"/>
    </row>
    <row r="6815" spans="2:14" x14ac:dyDescent="0.25">
      <c r="B6815" s="225"/>
      <c r="C6815" s="74"/>
      <c r="D6815" s="74"/>
      <c r="E6815" s="74"/>
      <c r="F6815" s="74"/>
      <c r="G6815" s="75"/>
      <c r="H6815" s="74"/>
      <c r="I6815" s="81"/>
      <c r="J6815" s="74"/>
      <c r="K6815" s="74"/>
      <c r="L6815" s="74"/>
      <c r="M6815" s="74"/>
      <c r="N6815" s="74"/>
    </row>
    <row r="6816" spans="2:14" x14ac:dyDescent="0.25">
      <c r="B6816" s="225"/>
      <c r="C6816" s="74"/>
      <c r="D6816" s="74"/>
      <c r="E6816" s="74"/>
      <c r="F6816" s="74"/>
      <c r="G6816" s="75"/>
      <c r="H6816" s="74"/>
      <c r="I6816" s="81"/>
      <c r="J6816" s="74"/>
      <c r="K6816" s="74"/>
      <c r="L6816" s="74"/>
      <c r="M6816" s="74"/>
      <c r="N6816" s="74"/>
    </row>
    <row r="6817" spans="2:14" x14ac:dyDescent="0.25">
      <c r="B6817" s="225"/>
      <c r="C6817" s="74"/>
      <c r="D6817" s="74"/>
      <c r="E6817" s="74"/>
      <c r="F6817" s="74"/>
      <c r="G6817" s="75"/>
      <c r="H6817" s="74"/>
      <c r="I6817" s="81"/>
      <c r="J6817" s="74"/>
      <c r="K6817" s="74"/>
      <c r="L6817" s="74"/>
      <c r="M6817" s="74"/>
      <c r="N6817" s="74"/>
    </row>
    <row r="6818" spans="2:14" x14ac:dyDescent="0.25">
      <c r="B6818" s="225"/>
      <c r="C6818" s="74"/>
      <c r="D6818" s="74"/>
      <c r="E6818" s="74"/>
      <c r="F6818" s="74"/>
      <c r="G6818" s="75"/>
      <c r="H6818" s="74"/>
      <c r="I6818" s="81"/>
      <c r="J6818" s="74"/>
      <c r="K6818" s="74"/>
      <c r="L6818" s="74"/>
      <c r="M6818" s="74"/>
      <c r="N6818" s="74"/>
    </row>
    <row r="6819" spans="2:14" x14ac:dyDescent="0.25">
      <c r="B6819" s="225"/>
      <c r="C6819" s="74"/>
      <c r="D6819" s="74"/>
      <c r="E6819" s="74"/>
      <c r="F6819" s="74"/>
      <c r="G6819" s="75"/>
      <c r="H6819" s="74"/>
      <c r="I6819" s="81"/>
      <c r="J6819" s="74"/>
      <c r="K6819" s="74"/>
      <c r="L6819" s="74"/>
      <c r="M6819" s="74"/>
      <c r="N6819" s="74"/>
    </row>
    <row r="6820" spans="2:14" x14ac:dyDescent="0.25">
      <c r="B6820" s="225"/>
      <c r="C6820" s="74"/>
      <c r="D6820" s="74"/>
      <c r="E6820" s="74"/>
      <c r="F6820" s="74"/>
      <c r="G6820" s="75"/>
      <c r="H6820" s="74"/>
      <c r="I6820" s="81"/>
      <c r="J6820" s="74"/>
      <c r="K6820" s="74"/>
      <c r="L6820" s="74"/>
      <c r="M6820" s="74"/>
      <c r="N6820" s="74"/>
    </row>
    <row r="6821" spans="2:14" x14ac:dyDescent="0.25">
      <c r="B6821" s="225"/>
      <c r="C6821" s="74"/>
      <c r="D6821" s="74"/>
      <c r="E6821" s="74"/>
      <c r="F6821" s="74"/>
      <c r="G6821" s="75"/>
      <c r="H6821" s="74"/>
      <c r="I6821" s="81"/>
      <c r="J6821" s="74"/>
      <c r="K6821" s="74"/>
      <c r="L6821" s="74"/>
      <c r="M6821" s="74"/>
      <c r="N6821" s="74"/>
    </row>
    <row r="6822" spans="2:14" x14ac:dyDescent="0.25">
      <c r="B6822" s="225"/>
      <c r="C6822" s="74"/>
      <c r="D6822" s="74"/>
      <c r="E6822" s="74"/>
      <c r="F6822" s="74"/>
      <c r="G6822" s="75"/>
      <c r="H6822" s="74"/>
      <c r="I6822" s="81"/>
      <c r="J6822" s="74"/>
      <c r="K6822" s="74"/>
      <c r="L6822" s="74"/>
      <c r="M6822" s="74"/>
      <c r="N6822" s="74"/>
    </row>
    <row r="6823" spans="2:14" x14ac:dyDescent="0.25">
      <c r="B6823" s="225"/>
      <c r="C6823" s="74"/>
      <c r="D6823" s="74"/>
      <c r="E6823" s="74"/>
      <c r="F6823" s="74"/>
      <c r="G6823" s="75"/>
      <c r="H6823" s="74"/>
      <c r="I6823" s="81"/>
      <c r="J6823" s="74"/>
      <c r="K6823" s="74"/>
      <c r="L6823" s="74"/>
      <c r="M6823" s="74"/>
      <c r="N6823" s="74"/>
    </row>
    <row r="6824" spans="2:14" x14ac:dyDescent="0.25">
      <c r="B6824" s="225"/>
      <c r="C6824" s="74"/>
      <c r="D6824" s="74"/>
      <c r="E6824" s="74"/>
      <c r="F6824" s="74"/>
      <c r="G6824" s="75"/>
      <c r="H6824" s="74"/>
      <c r="I6824" s="81"/>
      <c r="J6824" s="74"/>
      <c r="K6824" s="74"/>
      <c r="L6824" s="74"/>
      <c r="M6824" s="74"/>
      <c r="N6824" s="74"/>
    </row>
    <row r="6825" spans="2:14" x14ac:dyDescent="0.25">
      <c r="B6825" s="225"/>
      <c r="C6825" s="74"/>
      <c r="D6825" s="74"/>
      <c r="E6825" s="74"/>
      <c r="F6825" s="74"/>
      <c r="G6825" s="75"/>
      <c r="H6825" s="74"/>
      <c r="I6825" s="81"/>
      <c r="J6825" s="74"/>
      <c r="K6825" s="74"/>
      <c r="L6825" s="74"/>
      <c r="M6825" s="74"/>
      <c r="N6825" s="74"/>
    </row>
    <row r="6826" spans="2:14" x14ac:dyDescent="0.25">
      <c r="B6826" s="225"/>
      <c r="C6826" s="74"/>
      <c r="D6826" s="74"/>
      <c r="E6826" s="74"/>
      <c r="F6826" s="74"/>
      <c r="G6826" s="75"/>
      <c r="H6826" s="74"/>
      <c r="I6826" s="81"/>
      <c r="J6826" s="74"/>
      <c r="K6826" s="74"/>
      <c r="L6826" s="74"/>
      <c r="M6826" s="74"/>
      <c r="N6826" s="74"/>
    </row>
    <row r="6827" spans="2:14" x14ac:dyDescent="0.25">
      <c r="B6827" s="225"/>
      <c r="C6827" s="74"/>
      <c r="D6827" s="74"/>
      <c r="E6827" s="74"/>
      <c r="F6827" s="74"/>
      <c r="G6827" s="75"/>
      <c r="H6827" s="74"/>
      <c r="I6827" s="81"/>
      <c r="J6827" s="74"/>
      <c r="K6827" s="74"/>
      <c r="L6827" s="74"/>
      <c r="M6827" s="74"/>
      <c r="N6827" s="74"/>
    </row>
    <row r="6828" spans="2:14" x14ac:dyDescent="0.25">
      <c r="B6828" s="225"/>
      <c r="C6828" s="74"/>
      <c r="D6828" s="74"/>
      <c r="E6828" s="74"/>
      <c r="F6828" s="74"/>
      <c r="G6828" s="75"/>
      <c r="H6828" s="74"/>
      <c r="I6828" s="81"/>
      <c r="J6828" s="74"/>
      <c r="K6828" s="74"/>
      <c r="L6828" s="74"/>
      <c r="M6828" s="74"/>
      <c r="N6828" s="74"/>
    </row>
    <row r="6829" spans="2:14" x14ac:dyDescent="0.25">
      <c r="B6829" s="225"/>
      <c r="C6829" s="74"/>
      <c r="D6829" s="74"/>
      <c r="E6829" s="74"/>
      <c r="F6829" s="74"/>
      <c r="G6829" s="75"/>
      <c r="H6829" s="74"/>
      <c r="I6829" s="81"/>
      <c r="J6829" s="74"/>
      <c r="K6829" s="74"/>
      <c r="L6829" s="74"/>
      <c r="M6829" s="74"/>
      <c r="N6829" s="74"/>
    </row>
    <row r="6830" spans="2:14" x14ac:dyDescent="0.25">
      <c r="B6830" s="225"/>
      <c r="C6830" s="74"/>
      <c r="D6830" s="74"/>
      <c r="E6830" s="74"/>
      <c r="F6830" s="74"/>
      <c r="G6830" s="75"/>
      <c r="H6830" s="74"/>
      <c r="I6830" s="81"/>
      <c r="J6830" s="74"/>
      <c r="K6830" s="74"/>
      <c r="L6830" s="74"/>
      <c r="M6830" s="74"/>
      <c r="N6830" s="74"/>
    </row>
    <row r="6831" spans="2:14" x14ac:dyDescent="0.25">
      <c r="B6831" s="225"/>
      <c r="C6831" s="74"/>
      <c r="D6831" s="74"/>
      <c r="E6831" s="74"/>
      <c r="F6831" s="74"/>
      <c r="G6831" s="75"/>
      <c r="H6831" s="74"/>
      <c r="I6831" s="81"/>
      <c r="J6831" s="74"/>
      <c r="K6831" s="74"/>
      <c r="L6831" s="74"/>
      <c r="M6831" s="74"/>
      <c r="N6831" s="74"/>
    </row>
    <row r="6832" spans="2:14" x14ac:dyDescent="0.25">
      <c r="B6832" s="225"/>
      <c r="C6832" s="74"/>
      <c r="D6832" s="74"/>
      <c r="E6832" s="74"/>
      <c r="F6832" s="74"/>
      <c r="G6832" s="75"/>
      <c r="H6832" s="74"/>
      <c r="I6832" s="81"/>
      <c r="J6832" s="74"/>
      <c r="K6832" s="74"/>
      <c r="L6832" s="74"/>
      <c r="M6832" s="74"/>
      <c r="N6832" s="74"/>
    </row>
    <row r="6833" spans="2:14" x14ac:dyDescent="0.25">
      <c r="B6833" s="225"/>
      <c r="C6833" s="74"/>
      <c r="D6833" s="74"/>
      <c r="E6833" s="74"/>
      <c r="F6833" s="74"/>
      <c r="G6833" s="75"/>
      <c r="H6833" s="74"/>
      <c r="I6833" s="81"/>
      <c r="J6833" s="74"/>
      <c r="K6833" s="74"/>
      <c r="L6833" s="74"/>
      <c r="M6833" s="74"/>
      <c r="N6833" s="74"/>
    </row>
    <row r="6834" spans="2:14" x14ac:dyDescent="0.25">
      <c r="B6834" s="225"/>
      <c r="C6834" s="74"/>
      <c r="D6834" s="74"/>
      <c r="E6834" s="74"/>
      <c r="F6834" s="74"/>
      <c r="G6834" s="75"/>
      <c r="H6834" s="74"/>
      <c r="I6834" s="81"/>
      <c r="J6834" s="74"/>
      <c r="K6834" s="74"/>
      <c r="L6834" s="74"/>
      <c r="M6834" s="74"/>
      <c r="N6834" s="74"/>
    </row>
    <row r="6835" spans="2:14" x14ac:dyDescent="0.25">
      <c r="B6835" s="225"/>
      <c r="C6835" s="74"/>
      <c r="D6835" s="74"/>
      <c r="E6835" s="74"/>
      <c r="F6835" s="74"/>
      <c r="G6835" s="75"/>
      <c r="H6835" s="74"/>
      <c r="I6835" s="81"/>
      <c r="J6835" s="74"/>
      <c r="K6835" s="74"/>
      <c r="L6835" s="74"/>
      <c r="M6835" s="74"/>
      <c r="N6835" s="74"/>
    </row>
    <row r="6836" spans="2:14" x14ac:dyDescent="0.25">
      <c r="B6836" s="225"/>
      <c r="C6836" s="74"/>
      <c r="D6836" s="74"/>
      <c r="E6836" s="74"/>
      <c r="F6836" s="74"/>
      <c r="G6836" s="75"/>
      <c r="H6836" s="74"/>
      <c r="I6836" s="81"/>
      <c r="J6836" s="74"/>
      <c r="K6836" s="74"/>
      <c r="L6836" s="74"/>
      <c r="M6836" s="74"/>
      <c r="N6836" s="74"/>
    </row>
    <row r="6837" spans="2:14" x14ac:dyDescent="0.25">
      <c r="B6837" s="225"/>
      <c r="C6837" s="74"/>
      <c r="D6837" s="74"/>
      <c r="E6837" s="74"/>
      <c r="F6837" s="74"/>
      <c r="G6837" s="75"/>
      <c r="H6837" s="74"/>
      <c r="I6837" s="81"/>
      <c r="J6837" s="74"/>
      <c r="K6837" s="74"/>
      <c r="L6837" s="74"/>
      <c r="M6837" s="74"/>
      <c r="N6837" s="74"/>
    </row>
    <row r="6838" spans="2:14" x14ac:dyDescent="0.25">
      <c r="B6838" s="225"/>
      <c r="C6838" s="74"/>
      <c r="D6838" s="74"/>
      <c r="E6838" s="74"/>
      <c r="F6838" s="74"/>
      <c r="G6838" s="75"/>
      <c r="H6838" s="74"/>
      <c r="I6838" s="81"/>
      <c r="J6838" s="74"/>
      <c r="K6838" s="74"/>
      <c r="L6838" s="74"/>
      <c r="M6838" s="74"/>
      <c r="N6838" s="74"/>
    </row>
    <row r="6839" spans="2:14" x14ac:dyDescent="0.25">
      <c r="B6839" s="225"/>
      <c r="C6839" s="74"/>
      <c r="D6839" s="74"/>
      <c r="E6839" s="74"/>
      <c r="F6839" s="74"/>
      <c r="G6839" s="75"/>
      <c r="H6839" s="74"/>
      <c r="I6839" s="81"/>
      <c r="J6839" s="74"/>
      <c r="K6839" s="74"/>
      <c r="L6839" s="74"/>
      <c r="M6839" s="74"/>
      <c r="N6839" s="74"/>
    </row>
    <row r="6840" spans="2:14" x14ac:dyDescent="0.25">
      <c r="B6840" s="225"/>
      <c r="C6840" s="74"/>
      <c r="D6840" s="74"/>
      <c r="E6840" s="74"/>
      <c r="F6840" s="74"/>
      <c r="G6840" s="75"/>
      <c r="H6840" s="74"/>
      <c r="I6840" s="81"/>
      <c r="J6840" s="74"/>
      <c r="K6840" s="74"/>
      <c r="L6840" s="74"/>
      <c r="M6840" s="74"/>
      <c r="N6840" s="74"/>
    </row>
    <row r="6841" spans="2:14" x14ac:dyDescent="0.25">
      <c r="B6841" s="225"/>
      <c r="C6841" s="74"/>
      <c r="D6841" s="74"/>
      <c r="E6841" s="74"/>
      <c r="F6841" s="74"/>
      <c r="G6841" s="75"/>
      <c r="H6841" s="74"/>
      <c r="I6841" s="81"/>
      <c r="J6841" s="74"/>
      <c r="K6841" s="74"/>
      <c r="L6841" s="74"/>
      <c r="M6841" s="74"/>
      <c r="N6841" s="74"/>
    </row>
    <row r="6842" spans="2:14" x14ac:dyDescent="0.25">
      <c r="B6842" s="225"/>
      <c r="C6842" s="74"/>
      <c r="D6842" s="74"/>
      <c r="E6842" s="74"/>
      <c r="F6842" s="74"/>
      <c r="G6842" s="75"/>
      <c r="H6842" s="74"/>
      <c r="I6842" s="81"/>
      <c r="J6842" s="74"/>
      <c r="K6842" s="74"/>
      <c r="L6842" s="74"/>
      <c r="M6842" s="74"/>
      <c r="N6842" s="74"/>
    </row>
    <row r="6843" spans="2:14" x14ac:dyDescent="0.25">
      <c r="B6843" s="225"/>
      <c r="C6843" s="74"/>
      <c r="D6843" s="74"/>
      <c r="E6843" s="74"/>
      <c r="F6843" s="74"/>
      <c r="G6843" s="75"/>
      <c r="H6843" s="74"/>
      <c r="I6843" s="81"/>
      <c r="J6843" s="74"/>
      <c r="K6843" s="74"/>
      <c r="L6843" s="74"/>
      <c r="M6843" s="74"/>
      <c r="N6843" s="74"/>
    </row>
    <row r="6844" spans="2:14" x14ac:dyDescent="0.25">
      <c r="B6844" s="225"/>
      <c r="C6844" s="74"/>
      <c r="D6844" s="74"/>
      <c r="E6844" s="74"/>
      <c r="F6844" s="74"/>
      <c r="G6844" s="75"/>
      <c r="H6844" s="74"/>
      <c r="I6844" s="81"/>
      <c r="J6844" s="74"/>
      <c r="K6844" s="74"/>
      <c r="L6844" s="74"/>
      <c r="M6844" s="74"/>
      <c r="N6844" s="74"/>
    </row>
    <row r="6845" spans="2:14" x14ac:dyDescent="0.25">
      <c r="B6845" s="225"/>
      <c r="C6845" s="74"/>
      <c r="D6845" s="74"/>
      <c r="E6845" s="74"/>
      <c r="F6845" s="74"/>
      <c r="G6845" s="75"/>
      <c r="H6845" s="74"/>
      <c r="I6845" s="81"/>
      <c r="J6845" s="74"/>
      <c r="K6845" s="74"/>
      <c r="L6845" s="74"/>
      <c r="M6845" s="74"/>
      <c r="N6845" s="74"/>
    </row>
    <row r="6846" spans="2:14" x14ac:dyDescent="0.25">
      <c r="B6846" s="225"/>
      <c r="C6846" s="74"/>
      <c r="D6846" s="74"/>
      <c r="E6846" s="74"/>
      <c r="F6846" s="74"/>
      <c r="G6846" s="75"/>
      <c r="H6846" s="74"/>
      <c r="I6846" s="81"/>
      <c r="J6846" s="74"/>
      <c r="K6846" s="74"/>
      <c r="L6846" s="74"/>
      <c r="M6846" s="74"/>
      <c r="N6846" s="74"/>
    </row>
    <row r="6847" spans="2:14" x14ac:dyDescent="0.25">
      <c r="B6847" s="225"/>
      <c r="C6847" s="74"/>
      <c r="D6847" s="74"/>
      <c r="E6847" s="74"/>
      <c r="F6847" s="74"/>
      <c r="G6847" s="75"/>
      <c r="H6847" s="74"/>
      <c r="I6847" s="81"/>
      <c r="J6847" s="74"/>
      <c r="K6847" s="74"/>
      <c r="L6847" s="74"/>
      <c r="M6847" s="74"/>
      <c r="N6847" s="74"/>
    </row>
    <row r="6848" spans="2:14" x14ac:dyDescent="0.25">
      <c r="B6848" s="225"/>
      <c r="C6848" s="74"/>
      <c r="D6848" s="74"/>
      <c r="E6848" s="74"/>
      <c r="F6848" s="74"/>
      <c r="G6848" s="75"/>
      <c r="H6848" s="74"/>
      <c r="I6848" s="81"/>
      <c r="J6848" s="74"/>
      <c r="K6848" s="74"/>
      <c r="L6848" s="74"/>
      <c r="M6848" s="74"/>
      <c r="N6848" s="74"/>
    </row>
    <row r="6849" spans="2:14" x14ac:dyDescent="0.25">
      <c r="B6849" s="225"/>
      <c r="C6849" s="74"/>
      <c r="D6849" s="74"/>
      <c r="E6849" s="74"/>
      <c r="F6849" s="74"/>
      <c r="G6849" s="75"/>
      <c r="H6849" s="74"/>
      <c r="I6849" s="81"/>
      <c r="J6849" s="74"/>
      <c r="K6849" s="74"/>
      <c r="L6849" s="74"/>
      <c r="M6849" s="74"/>
      <c r="N6849" s="74"/>
    </row>
    <row r="6850" spans="2:14" x14ac:dyDescent="0.25">
      <c r="B6850" s="225"/>
      <c r="C6850" s="74"/>
      <c r="D6850" s="74"/>
      <c r="E6850" s="74"/>
      <c r="F6850" s="74"/>
      <c r="G6850" s="75"/>
      <c r="H6850" s="74"/>
      <c r="I6850" s="81"/>
      <c r="J6850" s="74"/>
      <c r="K6850" s="74"/>
      <c r="L6850" s="74"/>
      <c r="M6850" s="74"/>
      <c r="N6850" s="74"/>
    </row>
    <row r="6851" spans="2:14" x14ac:dyDescent="0.25">
      <c r="B6851" s="225"/>
      <c r="C6851" s="74"/>
      <c r="D6851" s="74"/>
      <c r="E6851" s="74"/>
      <c r="F6851" s="74"/>
      <c r="G6851" s="75"/>
      <c r="H6851" s="74"/>
      <c r="I6851" s="81"/>
      <c r="J6851" s="74"/>
      <c r="K6851" s="74"/>
      <c r="L6851" s="74"/>
      <c r="M6851" s="74"/>
      <c r="N6851" s="74"/>
    </row>
    <row r="6852" spans="2:14" x14ac:dyDescent="0.25">
      <c r="B6852" s="225"/>
      <c r="C6852" s="74"/>
      <c r="D6852" s="74"/>
      <c r="E6852" s="74"/>
      <c r="F6852" s="74"/>
      <c r="G6852" s="75"/>
      <c r="H6852" s="74"/>
      <c r="I6852" s="81"/>
      <c r="J6852" s="74"/>
      <c r="K6852" s="74"/>
      <c r="L6852" s="74"/>
      <c r="M6852" s="74"/>
      <c r="N6852" s="74"/>
    </row>
    <row r="6853" spans="2:14" x14ac:dyDescent="0.25">
      <c r="B6853" s="225"/>
      <c r="C6853" s="74"/>
      <c r="D6853" s="74"/>
      <c r="E6853" s="74"/>
      <c r="F6853" s="74"/>
      <c r="G6853" s="75"/>
      <c r="H6853" s="74"/>
      <c r="I6853" s="81"/>
      <c r="J6853" s="74"/>
      <c r="K6853" s="74"/>
      <c r="L6853" s="74"/>
      <c r="M6853" s="74"/>
      <c r="N6853" s="74"/>
    </row>
    <row r="6854" spans="2:14" x14ac:dyDescent="0.25">
      <c r="B6854" s="225"/>
      <c r="C6854" s="74"/>
      <c r="D6854" s="74"/>
      <c r="E6854" s="74"/>
      <c r="F6854" s="74"/>
      <c r="G6854" s="75"/>
      <c r="H6854" s="74"/>
      <c r="I6854" s="81"/>
      <c r="J6854" s="74"/>
      <c r="K6854" s="74"/>
      <c r="L6854" s="74"/>
      <c r="M6854" s="74"/>
      <c r="N6854" s="74"/>
    </row>
    <row r="6855" spans="2:14" x14ac:dyDescent="0.25">
      <c r="B6855" s="225"/>
      <c r="C6855" s="74"/>
      <c r="D6855" s="74"/>
      <c r="E6855" s="74"/>
      <c r="F6855" s="74"/>
      <c r="G6855" s="75"/>
      <c r="H6855" s="74"/>
      <c r="I6855" s="81"/>
      <c r="J6855" s="74"/>
      <c r="K6855" s="74"/>
      <c r="L6855" s="74"/>
      <c r="M6855" s="74"/>
      <c r="N6855" s="74"/>
    </row>
    <row r="6856" spans="2:14" x14ac:dyDescent="0.25">
      <c r="B6856" s="225"/>
      <c r="C6856" s="74"/>
      <c r="D6856" s="74"/>
      <c r="E6856" s="74"/>
      <c r="F6856" s="74"/>
      <c r="G6856" s="75"/>
      <c r="H6856" s="74"/>
      <c r="I6856" s="81"/>
      <c r="J6856" s="74"/>
      <c r="K6856" s="74"/>
      <c r="L6856" s="74"/>
      <c r="M6856" s="74"/>
      <c r="N6856" s="74"/>
    </row>
    <row r="6857" spans="2:14" x14ac:dyDescent="0.25">
      <c r="B6857" s="225"/>
      <c r="C6857" s="74"/>
      <c r="D6857" s="74"/>
      <c r="E6857" s="74"/>
      <c r="F6857" s="74"/>
      <c r="G6857" s="75"/>
      <c r="H6857" s="74"/>
      <c r="I6857" s="81"/>
      <c r="J6857" s="74"/>
      <c r="K6857" s="74"/>
      <c r="L6857" s="74"/>
      <c r="M6857" s="74"/>
      <c r="N6857" s="74"/>
    </row>
    <row r="6858" spans="2:14" x14ac:dyDescent="0.25">
      <c r="B6858" s="225"/>
      <c r="C6858" s="74"/>
      <c r="D6858" s="74"/>
      <c r="E6858" s="74"/>
      <c r="F6858" s="74"/>
      <c r="G6858" s="75"/>
      <c r="H6858" s="74"/>
      <c r="I6858" s="81"/>
      <c r="J6858" s="74"/>
      <c r="K6858" s="74"/>
      <c r="L6858" s="74"/>
      <c r="M6858" s="74"/>
      <c r="N6858" s="74"/>
    </row>
    <row r="6859" spans="2:14" x14ac:dyDescent="0.25">
      <c r="B6859" s="225"/>
      <c r="C6859" s="74"/>
      <c r="D6859" s="74"/>
      <c r="E6859" s="74"/>
      <c r="F6859" s="74"/>
      <c r="G6859" s="75"/>
      <c r="H6859" s="74"/>
      <c r="I6859" s="81"/>
      <c r="J6859" s="74"/>
      <c r="K6859" s="74"/>
      <c r="L6859" s="74"/>
      <c r="M6859" s="74"/>
      <c r="N6859" s="74"/>
    </row>
    <row r="6860" spans="2:14" x14ac:dyDescent="0.25">
      <c r="B6860" s="225"/>
      <c r="C6860" s="74"/>
      <c r="D6860" s="74"/>
      <c r="E6860" s="74"/>
      <c r="F6860" s="74"/>
      <c r="G6860" s="75"/>
      <c r="H6860" s="74"/>
      <c r="I6860" s="81"/>
      <c r="J6860" s="74"/>
      <c r="K6860" s="74"/>
      <c r="L6860" s="74"/>
      <c r="M6860" s="74"/>
      <c r="N6860" s="74"/>
    </row>
    <row r="6861" spans="2:14" x14ac:dyDescent="0.25">
      <c r="B6861" s="225"/>
      <c r="C6861" s="74"/>
      <c r="D6861" s="74"/>
      <c r="E6861" s="74"/>
      <c r="F6861" s="74"/>
      <c r="G6861" s="75"/>
      <c r="H6861" s="74"/>
      <c r="I6861" s="81"/>
      <c r="J6861" s="74"/>
      <c r="K6861" s="74"/>
      <c r="L6861" s="74"/>
      <c r="M6861" s="74"/>
      <c r="N6861" s="74"/>
    </row>
    <row r="6862" spans="2:14" x14ac:dyDescent="0.25">
      <c r="B6862" s="225"/>
      <c r="C6862" s="74"/>
      <c r="D6862" s="74"/>
      <c r="E6862" s="74"/>
      <c r="F6862" s="74"/>
      <c r="G6862" s="75"/>
      <c r="H6862" s="74"/>
      <c r="I6862" s="81"/>
      <c r="J6862" s="74"/>
      <c r="K6862" s="74"/>
      <c r="L6862" s="74"/>
      <c r="M6862" s="74"/>
      <c r="N6862" s="74"/>
    </row>
    <row r="6863" spans="2:14" x14ac:dyDescent="0.25">
      <c r="B6863" s="225"/>
      <c r="C6863" s="74"/>
      <c r="D6863" s="74"/>
      <c r="E6863" s="74"/>
      <c r="F6863" s="74"/>
      <c r="G6863" s="75"/>
      <c r="H6863" s="74"/>
      <c r="I6863" s="81"/>
      <c r="J6863" s="74"/>
      <c r="K6863" s="74"/>
      <c r="L6863" s="74"/>
      <c r="M6863" s="74"/>
      <c r="N6863" s="74"/>
    </row>
    <row r="6864" spans="2:14" x14ac:dyDescent="0.25">
      <c r="B6864" s="225"/>
      <c r="C6864" s="74"/>
      <c r="D6864" s="74"/>
      <c r="E6864" s="74"/>
      <c r="F6864" s="74"/>
      <c r="G6864" s="75"/>
      <c r="H6864" s="74"/>
      <c r="I6864" s="81"/>
      <c r="J6864" s="74"/>
      <c r="K6864" s="74"/>
      <c r="L6864" s="74"/>
      <c r="M6864" s="74"/>
      <c r="N6864" s="74"/>
    </row>
    <row r="6865" spans="2:14" x14ac:dyDescent="0.25">
      <c r="B6865" s="225"/>
      <c r="C6865" s="74"/>
      <c r="D6865" s="74"/>
      <c r="E6865" s="74"/>
      <c r="F6865" s="74"/>
      <c r="G6865" s="75"/>
      <c r="H6865" s="74"/>
      <c r="I6865" s="81"/>
      <c r="J6865" s="74"/>
      <c r="K6865" s="74"/>
      <c r="L6865" s="74"/>
      <c r="M6865" s="74"/>
      <c r="N6865" s="74"/>
    </row>
    <row r="6866" spans="2:14" x14ac:dyDescent="0.25">
      <c r="B6866" s="225"/>
      <c r="C6866" s="74"/>
      <c r="D6866" s="74"/>
      <c r="E6866" s="74"/>
      <c r="F6866" s="74"/>
      <c r="G6866" s="75"/>
      <c r="H6866" s="74"/>
      <c r="I6866" s="81"/>
      <c r="J6866" s="74"/>
      <c r="K6866" s="74"/>
      <c r="L6866" s="74"/>
      <c r="M6866" s="74"/>
      <c r="N6866" s="74"/>
    </row>
    <row r="6867" spans="2:14" x14ac:dyDescent="0.25">
      <c r="B6867" s="225"/>
      <c r="C6867" s="74"/>
      <c r="D6867" s="74"/>
      <c r="E6867" s="74"/>
      <c r="F6867" s="74"/>
      <c r="G6867" s="75"/>
      <c r="H6867" s="74"/>
      <c r="I6867" s="81"/>
      <c r="J6867" s="74"/>
      <c r="K6867" s="74"/>
      <c r="L6867" s="74"/>
      <c r="M6867" s="74"/>
      <c r="N6867" s="74"/>
    </row>
    <row r="6868" spans="2:14" x14ac:dyDescent="0.25">
      <c r="B6868" s="225"/>
      <c r="C6868" s="74"/>
      <c r="D6868" s="74"/>
      <c r="E6868" s="74"/>
      <c r="F6868" s="74"/>
      <c r="G6868" s="75"/>
      <c r="H6868" s="74"/>
      <c r="I6868" s="81"/>
      <c r="J6868" s="74"/>
      <c r="K6868" s="74"/>
      <c r="L6868" s="74"/>
      <c r="M6868" s="74"/>
      <c r="N6868" s="74"/>
    </row>
    <row r="6869" spans="2:14" x14ac:dyDescent="0.25">
      <c r="B6869" s="225"/>
      <c r="C6869" s="74"/>
      <c r="D6869" s="74"/>
      <c r="E6869" s="74"/>
      <c r="F6869" s="74"/>
      <c r="G6869" s="75"/>
      <c r="H6869" s="74"/>
      <c r="I6869" s="81"/>
      <c r="J6869" s="74"/>
      <c r="K6869" s="74"/>
      <c r="L6869" s="74"/>
      <c r="M6869" s="74"/>
      <c r="N6869" s="74"/>
    </row>
    <row r="6870" spans="2:14" x14ac:dyDescent="0.25">
      <c r="B6870" s="225"/>
      <c r="C6870" s="74"/>
      <c r="D6870" s="74"/>
      <c r="E6870" s="74"/>
      <c r="F6870" s="74"/>
      <c r="G6870" s="75"/>
      <c r="H6870" s="74"/>
      <c r="I6870" s="81"/>
      <c r="J6870" s="74"/>
      <c r="K6870" s="74"/>
      <c r="L6870" s="74"/>
      <c r="M6870" s="74"/>
      <c r="N6870" s="74"/>
    </row>
    <row r="6871" spans="2:14" x14ac:dyDescent="0.25">
      <c r="B6871" s="225"/>
      <c r="C6871" s="74"/>
      <c r="D6871" s="74"/>
      <c r="E6871" s="74"/>
      <c r="F6871" s="74"/>
      <c r="G6871" s="75"/>
      <c r="H6871" s="74"/>
      <c r="I6871" s="81"/>
      <c r="J6871" s="74"/>
      <c r="K6871" s="74"/>
      <c r="L6871" s="74"/>
      <c r="M6871" s="74"/>
      <c r="N6871" s="74"/>
    </row>
    <row r="6872" spans="2:14" x14ac:dyDescent="0.25">
      <c r="B6872" s="225"/>
      <c r="C6872" s="74"/>
      <c r="D6872" s="74"/>
      <c r="E6872" s="74"/>
      <c r="F6872" s="74"/>
      <c r="G6872" s="75"/>
      <c r="H6872" s="74"/>
      <c r="I6872" s="81"/>
      <c r="J6872" s="74"/>
      <c r="K6872" s="74"/>
      <c r="L6872" s="74"/>
      <c r="M6872" s="74"/>
      <c r="N6872" s="74"/>
    </row>
    <row r="6873" spans="2:14" x14ac:dyDescent="0.25">
      <c r="B6873" s="225"/>
      <c r="C6873" s="74"/>
      <c r="D6873" s="74"/>
      <c r="E6873" s="74"/>
      <c r="F6873" s="74"/>
      <c r="G6873" s="75"/>
      <c r="H6873" s="74"/>
      <c r="I6873" s="81"/>
      <c r="J6873" s="74"/>
      <c r="K6873" s="74"/>
      <c r="L6873" s="74"/>
      <c r="M6873" s="74"/>
      <c r="N6873" s="74"/>
    </row>
    <row r="6874" spans="2:14" x14ac:dyDescent="0.25">
      <c r="B6874" s="225"/>
      <c r="C6874" s="74"/>
      <c r="D6874" s="74"/>
      <c r="E6874" s="74"/>
      <c r="F6874" s="74"/>
      <c r="G6874" s="75"/>
      <c r="H6874" s="74"/>
      <c r="I6874" s="81"/>
      <c r="J6874" s="74"/>
      <c r="K6874" s="74"/>
      <c r="L6874" s="74"/>
      <c r="M6874" s="74"/>
      <c r="N6874" s="74"/>
    </row>
    <row r="6875" spans="2:14" x14ac:dyDescent="0.25">
      <c r="B6875" s="225"/>
      <c r="C6875" s="74"/>
      <c r="D6875" s="74"/>
      <c r="E6875" s="74"/>
      <c r="F6875" s="74"/>
      <c r="G6875" s="75"/>
      <c r="H6875" s="74"/>
      <c r="I6875" s="81"/>
      <c r="J6875" s="74"/>
      <c r="K6875" s="74"/>
      <c r="L6875" s="74"/>
      <c r="M6875" s="74"/>
      <c r="N6875" s="74"/>
    </row>
    <row r="6876" spans="2:14" x14ac:dyDescent="0.25">
      <c r="B6876" s="225"/>
      <c r="C6876" s="74"/>
      <c r="D6876" s="74"/>
      <c r="E6876" s="74"/>
      <c r="F6876" s="74"/>
      <c r="G6876" s="75"/>
      <c r="H6876" s="74"/>
      <c r="I6876" s="81"/>
      <c r="J6876" s="74"/>
      <c r="K6876" s="74"/>
      <c r="L6876" s="74"/>
      <c r="M6876" s="74"/>
      <c r="N6876" s="74"/>
    </row>
    <row r="6877" spans="2:14" x14ac:dyDescent="0.25">
      <c r="B6877" s="225"/>
      <c r="C6877" s="74"/>
      <c r="D6877" s="74"/>
      <c r="E6877" s="74"/>
      <c r="F6877" s="74"/>
      <c r="G6877" s="75"/>
      <c r="H6877" s="74"/>
      <c r="I6877" s="81"/>
      <c r="J6877" s="74"/>
      <c r="K6877" s="74"/>
      <c r="L6877" s="74"/>
      <c r="M6877" s="74"/>
      <c r="N6877" s="74"/>
    </row>
    <row r="6878" spans="2:14" x14ac:dyDescent="0.25">
      <c r="B6878" s="225"/>
      <c r="C6878" s="74"/>
      <c r="D6878" s="74"/>
      <c r="E6878" s="74"/>
      <c r="F6878" s="74"/>
      <c r="G6878" s="75"/>
      <c r="H6878" s="74"/>
      <c r="I6878" s="81"/>
      <c r="J6878" s="74"/>
      <c r="K6878" s="74"/>
      <c r="L6878" s="74"/>
      <c r="M6878" s="74"/>
      <c r="N6878" s="74"/>
    </row>
    <row r="6879" spans="2:14" x14ac:dyDescent="0.25">
      <c r="B6879" s="225"/>
      <c r="C6879" s="74"/>
      <c r="D6879" s="74"/>
      <c r="E6879" s="74"/>
      <c r="F6879" s="74"/>
      <c r="G6879" s="75"/>
      <c r="H6879" s="74"/>
      <c r="I6879" s="81"/>
      <c r="J6879" s="74"/>
      <c r="K6879" s="74"/>
      <c r="L6879" s="74"/>
      <c r="M6879" s="74"/>
      <c r="N6879" s="74"/>
    </row>
    <row r="6880" spans="2:14" x14ac:dyDescent="0.25">
      <c r="B6880" s="225"/>
      <c r="C6880" s="74"/>
      <c r="D6880" s="74"/>
      <c r="E6880" s="74"/>
      <c r="F6880" s="74"/>
      <c r="G6880" s="75"/>
      <c r="H6880" s="74"/>
      <c r="I6880" s="81"/>
      <c r="J6880" s="74"/>
      <c r="K6880" s="74"/>
      <c r="L6880" s="74"/>
      <c r="M6880" s="74"/>
      <c r="N6880" s="74"/>
    </row>
    <row r="6881" spans="2:14" x14ac:dyDescent="0.25">
      <c r="B6881" s="225"/>
      <c r="C6881" s="74"/>
      <c r="D6881" s="74"/>
      <c r="E6881" s="74"/>
      <c r="F6881" s="74"/>
      <c r="G6881" s="75"/>
      <c r="H6881" s="74"/>
      <c r="I6881" s="81"/>
      <c r="J6881" s="74"/>
      <c r="K6881" s="74"/>
      <c r="L6881" s="74"/>
      <c r="M6881" s="74"/>
      <c r="N6881" s="74"/>
    </row>
    <row r="6882" spans="2:14" x14ac:dyDescent="0.25">
      <c r="B6882" s="225"/>
      <c r="C6882" s="74"/>
      <c r="D6882" s="74"/>
      <c r="E6882" s="74"/>
      <c r="F6882" s="74"/>
      <c r="G6882" s="75"/>
      <c r="H6882" s="74"/>
      <c r="I6882" s="81"/>
      <c r="J6882" s="74"/>
      <c r="K6882" s="74"/>
      <c r="L6882" s="74"/>
      <c r="M6882" s="74"/>
      <c r="N6882" s="74"/>
    </row>
    <row r="6883" spans="2:14" x14ac:dyDescent="0.25">
      <c r="B6883" s="225"/>
      <c r="C6883" s="74"/>
      <c r="D6883" s="74"/>
      <c r="E6883" s="74"/>
      <c r="F6883" s="74"/>
      <c r="G6883" s="75"/>
      <c r="H6883" s="74"/>
      <c r="I6883" s="81"/>
      <c r="J6883" s="74"/>
      <c r="K6883" s="74"/>
      <c r="L6883" s="74"/>
      <c r="M6883" s="74"/>
      <c r="N6883" s="74"/>
    </row>
    <row r="6884" spans="2:14" x14ac:dyDescent="0.25">
      <c r="B6884" s="225"/>
      <c r="C6884" s="74"/>
      <c r="D6884" s="74"/>
      <c r="E6884" s="74"/>
      <c r="F6884" s="74"/>
      <c r="G6884" s="75"/>
      <c r="H6884" s="74"/>
      <c r="I6884" s="81"/>
      <c r="J6884" s="74"/>
      <c r="K6884" s="74"/>
      <c r="L6884" s="74"/>
      <c r="M6884" s="74"/>
      <c r="N6884" s="74"/>
    </row>
    <row r="6885" spans="2:14" x14ac:dyDescent="0.25">
      <c r="B6885" s="225"/>
      <c r="C6885" s="74"/>
      <c r="D6885" s="74"/>
      <c r="E6885" s="74"/>
      <c r="F6885" s="74"/>
      <c r="G6885" s="75"/>
      <c r="H6885" s="74"/>
      <c r="I6885" s="81"/>
      <c r="J6885" s="74"/>
      <c r="K6885" s="74"/>
      <c r="L6885" s="74"/>
      <c r="M6885" s="74"/>
      <c r="N6885" s="74"/>
    </row>
    <row r="6886" spans="2:14" x14ac:dyDescent="0.25">
      <c r="B6886" s="225"/>
      <c r="C6886" s="74"/>
      <c r="D6886" s="74"/>
      <c r="E6886" s="74"/>
      <c r="F6886" s="74"/>
      <c r="G6886" s="75"/>
      <c r="H6886" s="74"/>
      <c r="I6886" s="81"/>
      <c r="J6886" s="74"/>
      <c r="K6886" s="74"/>
      <c r="L6886" s="74"/>
      <c r="M6886" s="74"/>
      <c r="N6886" s="74"/>
    </row>
    <row r="6887" spans="2:14" x14ac:dyDescent="0.25">
      <c r="B6887" s="225"/>
      <c r="C6887" s="74"/>
      <c r="D6887" s="74"/>
      <c r="E6887" s="74"/>
      <c r="F6887" s="74"/>
      <c r="G6887" s="75"/>
      <c r="H6887" s="74"/>
      <c r="I6887" s="81"/>
      <c r="J6887" s="74"/>
      <c r="K6887" s="74"/>
      <c r="L6887" s="74"/>
      <c r="M6887" s="74"/>
      <c r="N6887" s="74"/>
    </row>
    <row r="6888" spans="2:14" x14ac:dyDescent="0.25">
      <c r="B6888" s="225"/>
      <c r="C6888" s="74"/>
      <c r="D6888" s="74"/>
      <c r="E6888" s="74"/>
      <c r="F6888" s="74"/>
      <c r="G6888" s="75"/>
      <c r="H6888" s="74"/>
      <c r="I6888" s="81"/>
      <c r="J6888" s="74"/>
      <c r="K6888" s="74"/>
      <c r="L6888" s="74"/>
      <c r="M6888" s="74"/>
      <c r="N6888" s="74"/>
    </row>
    <row r="6889" spans="2:14" x14ac:dyDescent="0.25">
      <c r="B6889" s="225"/>
      <c r="C6889" s="74"/>
      <c r="D6889" s="74"/>
      <c r="E6889" s="74"/>
      <c r="F6889" s="74"/>
      <c r="G6889" s="75"/>
      <c r="H6889" s="74"/>
      <c r="I6889" s="81"/>
      <c r="J6889" s="74"/>
      <c r="K6889" s="74"/>
      <c r="L6889" s="74"/>
      <c r="M6889" s="74"/>
      <c r="N6889" s="74"/>
    </row>
    <row r="6890" spans="2:14" x14ac:dyDescent="0.25">
      <c r="B6890" s="225"/>
      <c r="C6890" s="74"/>
      <c r="D6890" s="74"/>
      <c r="E6890" s="74"/>
      <c r="F6890" s="74"/>
      <c r="G6890" s="75"/>
      <c r="H6890" s="74"/>
      <c r="I6890" s="81"/>
      <c r="J6890" s="74"/>
      <c r="K6890" s="74"/>
      <c r="L6890" s="74"/>
      <c r="M6890" s="74"/>
      <c r="N6890" s="74"/>
    </row>
    <row r="6891" spans="2:14" x14ac:dyDescent="0.25">
      <c r="B6891" s="225"/>
      <c r="C6891" s="74"/>
      <c r="D6891" s="74"/>
      <c r="E6891" s="74"/>
      <c r="F6891" s="74"/>
      <c r="G6891" s="75"/>
      <c r="H6891" s="74"/>
      <c r="I6891" s="81"/>
      <c r="J6891" s="74"/>
      <c r="K6891" s="74"/>
      <c r="L6891" s="74"/>
      <c r="M6891" s="74"/>
      <c r="N6891" s="74"/>
    </row>
    <row r="6892" spans="2:14" x14ac:dyDescent="0.25">
      <c r="B6892" s="225"/>
      <c r="C6892" s="74"/>
      <c r="D6892" s="74"/>
      <c r="E6892" s="74"/>
      <c r="F6892" s="74"/>
      <c r="G6892" s="75"/>
      <c r="H6892" s="74"/>
      <c r="I6892" s="81"/>
      <c r="J6892" s="74"/>
      <c r="K6892" s="74"/>
      <c r="L6892" s="74"/>
      <c r="M6892" s="74"/>
      <c r="N6892" s="74"/>
    </row>
    <row r="6893" spans="2:14" x14ac:dyDescent="0.25">
      <c r="B6893" s="225"/>
      <c r="C6893" s="74"/>
      <c r="D6893" s="74"/>
      <c r="E6893" s="74"/>
      <c r="F6893" s="74"/>
      <c r="G6893" s="75"/>
      <c r="H6893" s="74"/>
      <c r="I6893" s="81"/>
      <c r="J6893" s="74"/>
      <c r="K6893" s="74"/>
      <c r="L6893" s="74"/>
      <c r="M6893" s="74"/>
      <c r="N6893" s="74"/>
    </row>
    <row r="6894" spans="2:14" x14ac:dyDescent="0.25">
      <c r="B6894" s="225"/>
      <c r="C6894" s="74"/>
      <c r="D6894" s="74"/>
      <c r="E6894" s="74"/>
      <c r="F6894" s="74"/>
      <c r="G6894" s="75"/>
      <c r="H6894" s="74"/>
      <c r="I6894" s="81"/>
      <c r="J6894" s="74"/>
      <c r="K6894" s="74"/>
      <c r="L6894" s="74"/>
      <c r="M6894" s="74"/>
      <c r="N6894" s="74"/>
    </row>
    <row r="6895" spans="2:14" x14ac:dyDescent="0.25">
      <c r="B6895" s="225"/>
      <c r="C6895" s="74"/>
      <c r="D6895" s="74"/>
      <c r="E6895" s="74"/>
      <c r="F6895" s="74"/>
      <c r="G6895" s="75"/>
      <c r="H6895" s="74"/>
      <c r="I6895" s="81"/>
      <c r="J6895" s="74"/>
      <c r="K6895" s="74"/>
      <c r="L6895" s="74"/>
      <c r="M6895" s="74"/>
      <c r="N6895" s="74"/>
    </row>
    <row r="6896" spans="2:14" x14ac:dyDescent="0.25">
      <c r="B6896" s="225"/>
      <c r="C6896" s="74"/>
      <c r="D6896" s="74"/>
      <c r="E6896" s="74"/>
      <c r="F6896" s="74"/>
      <c r="G6896" s="75"/>
      <c r="H6896" s="74"/>
      <c r="I6896" s="81"/>
      <c r="J6896" s="74"/>
      <c r="K6896" s="74"/>
      <c r="L6896" s="74"/>
      <c r="M6896" s="74"/>
      <c r="N6896" s="74"/>
    </row>
    <row r="6897" spans="2:14" x14ac:dyDescent="0.25">
      <c r="B6897" s="225"/>
      <c r="C6897" s="74"/>
      <c r="D6897" s="74"/>
      <c r="E6897" s="74"/>
      <c r="F6897" s="74"/>
      <c r="G6897" s="75"/>
      <c r="H6897" s="74"/>
      <c r="I6897" s="81"/>
      <c r="J6897" s="74"/>
      <c r="K6897" s="74"/>
      <c r="L6897" s="74"/>
      <c r="M6897" s="74"/>
      <c r="N6897" s="74"/>
    </row>
    <row r="6898" spans="2:14" x14ac:dyDescent="0.25">
      <c r="B6898" s="225"/>
      <c r="C6898" s="74"/>
      <c r="D6898" s="74"/>
      <c r="E6898" s="74"/>
      <c r="F6898" s="74"/>
      <c r="G6898" s="75"/>
      <c r="H6898" s="74"/>
      <c r="I6898" s="81"/>
      <c r="J6898" s="74"/>
      <c r="K6898" s="74"/>
      <c r="L6898" s="74"/>
      <c r="M6898" s="74"/>
      <c r="N6898" s="74"/>
    </row>
    <row r="6899" spans="2:14" x14ac:dyDescent="0.25">
      <c r="B6899" s="225"/>
      <c r="C6899" s="74"/>
      <c r="D6899" s="74"/>
      <c r="E6899" s="74"/>
      <c r="F6899" s="74"/>
      <c r="G6899" s="75"/>
      <c r="H6899" s="74"/>
      <c r="I6899" s="81"/>
      <c r="J6899" s="74"/>
      <c r="K6899" s="74"/>
      <c r="L6899" s="74"/>
      <c r="M6899" s="74"/>
      <c r="N6899" s="74"/>
    </row>
    <row r="6900" spans="2:14" x14ac:dyDescent="0.25">
      <c r="B6900" s="225"/>
      <c r="C6900" s="74"/>
      <c r="D6900" s="74"/>
      <c r="E6900" s="74"/>
      <c r="F6900" s="74"/>
      <c r="G6900" s="75"/>
      <c r="H6900" s="74"/>
      <c r="I6900" s="81"/>
      <c r="J6900" s="74"/>
      <c r="K6900" s="74"/>
      <c r="L6900" s="74"/>
      <c r="M6900" s="74"/>
      <c r="N6900" s="74"/>
    </row>
    <row r="6901" spans="2:14" x14ac:dyDescent="0.25">
      <c r="B6901" s="225"/>
      <c r="C6901" s="74"/>
      <c r="D6901" s="74"/>
      <c r="E6901" s="74"/>
      <c r="F6901" s="74"/>
      <c r="G6901" s="75"/>
      <c r="H6901" s="74"/>
      <c r="I6901" s="81"/>
      <c r="J6901" s="74"/>
      <c r="K6901" s="74"/>
      <c r="L6901" s="74"/>
      <c r="M6901" s="74"/>
      <c r="N6901" s="74"/>
    </row>
    <row r="6902" spans="2:14" x14ac:dyDescent="0.25">
      <c r="B6902" s="225"/>
      <c r="C6902" s="74"/>
      <c r="D6902" s="74"/>
      <c r="E6902" s="74"/>
      <c r="F6902" s="74"/>
      <c r="G6902" s="75"/>
      <c r="H6902" s="74"/>
      <c r="I6902" s="81"/>
      <c r="J6902" s="74"/>
      <c r="K6902" s="74"/>
      <c r="L6902" s="74"/>
      <c r="M6902" s="74"/>
      <c r="N6902" s="74"/>
    </row>
    <row r="6903" spans="2:14" x14ac:dyDescent="0.25">
      <c r="B6903" s="225"/>
      <c r="C6903" s="74"/>
      <c r="D6903" s="74"/>
      <c r="E6903" s="74"/>
      <c r="F6903" s="74"/>
      <c r="G6903" s="75"/>
      <c r="H6903" s="74"/>
      <c r="I6903" s="81"/>
      <c r="J6903" s="74"/>
      <c r="K6903" s="74"/>
      <c r="L6903" s="74"/>
      <c r="M6903" s="74"/>
      <c r="N6903" s="74"/>
    </row>
    <row r="6904" spans="2:14" x14ac:dyDescent="0.25">
      <c r="B6904" s="225"/>
      <c r="C6904" s="74"/>
      <c r="D6904" s="74"/>
      <c r="E6904" s="74"/>
      <c r="F6904" s="74"/>
      <c r="G6904" s="75"/>
      <c r="H6904" s="74"/>
      <c r="I6904" s="81"/>
      <c r="J6904" s="74"/>
      <c r="K6904" s="74"/>
      <c r="L6904" s="74"/>
      <c r="M6904" s="74"/>
      <c r="N6904" s="74"/>
    </row>
    <row r="6905" spans="2:14" x14ac:dyDescent="0.25">
      <c r="B6905" s="225"/>
      <c r="C6905" s="74"/>
      <c r="D6905" s="74"/>
      <c r="E6905" s="74"/>
      <c r="F6905" s="74"/>
      <c r="G6905" s="75"/>
      <c r="H6905" s="74"/>
      <c r="I6905" s="81"/>
      <c r="J6905" s="74"/>
      <c r="K6905" s="74"/>
      <c r="L6905" s="74"/>
      <c r="M6905" s="74"/>
      <c r="N6905" s="74"/>
    </row>
    <row r="6906" spans="2:14" x14ac:dyDescent="0.25">
      <c r="B6906" s="225"/>
      <c r="C6906" s="74"/>
      <c r="D6906" s="74"/>
      <c r="E6906" s="74"/>
      <c r="F6906" s="74"/>
      <c r="G6906" s="75"/>
      <c r="H6906" s="74"/>
      <c r="I6906" s="81"/>
      <c r="J6906" s="74"/>
      <c r="K6906" s="74"/>
      <c r="L6906" s="74"/>
      <c r="M6906" s="74"/>
      <c r="N6906" s="74"/>
    </row>
    <row r="6907" spans="2:14" x14ac:dyDescent="0.25">
      <c r="B6907" s="225"/>
      <c r="C6907" s="74"/>
      <c r="D6907" s="74"/>
      <c r="E6907" s="74"/>
      <c r="F6907" s="74"/>
      <c r="G6907" s="75"/>
      <c r="H6907" s="74"/>
      <c r="I6907" s="81"/>
      <c r="J6907" s="74"/>
      <c r="K6907" s="74"/>
      <c r="L6907" s="74"/>
      <c r="M6907" s="74"/>
      <c r="N6907" s="74"/>
    </row>
    <row r="6908" spans="2:14" x14ac:dyDescent="0.25">
      <c r="B6908" s="225"/>
      <c r="C6908" s="74"/>
      <c r="D6908" s="74"/>
      <c r="E6908" s="74"/>
      <c r="F6908" s="74"/>
      <c r="G6908" s="75"/>
      <c r="H6908" s="74"/>
      <c r="I6908" s="81"/>
      <c r="J6908" s="74"/>
      <c r="K6908" s="74"/>
      <c r="L6908" s="74"/>
      <c r="M6908" s="74"/>
      <c r="N6908" s="74"/>
    </row>
    <row r="6909" spans="2:14" x14ac:dyDescent="0.25">
      <c r="B6909" s="225"/>
      <c r="C6909" s="74"/>
      <c r="D6909" s="74"/>
      <c r="E6909" s="74"/>
      <c r="F6909" s="74"/>
      <c r="G6909" s="75"/>
      <c r="H6909" s="74"/>
      <c r="I6909" s="81"/>
      <c r="J6909" s="74"/>
      <c r="K6909" s="74"/>
      <c r="L6909" s="74"/>
      <c r="M6909" s="74"/>
      <c r="N6909" s="74"/>
    </row>
    <row r="6910" spans="2:14" x14ac:dyDescent="0.25">
      <c r="B6910" s="225"/>
      <c r="C6910" s="74"/>
      <c r="D6910" s="74"/>
      <c r="E6910" s="74"/>
      <c r="F6910" s="74"/>
      <c r="G6910" s="75"/>
      <c r="H6910" s="74"/>
      <c r="I6910" s="81"/>
      <c r="J6910" s="74"/>
      <c r="K6910" s="74"/>
      <c r="L6910" s="74"/>
      <c r="M6910" s="74"/>
      <c r="N6910" s="74"/>
    </row>
    <row r="6911" spans="2:14" x14ac:dyDescent="0.25">
      <c r="B6911" s="225"/>
      <c r="C6911" s="74"/>
      <c r="D6911" s="74"/>
      <c r="E6911" s="74"/>
      <c r="F6911" s="74"/>
      <c r="G6911" s="75"/>
      <c r="H6911" s="74"/>
      <c r="I6911" s="81"/>
      <c r="J6911" s="74"/>
      <c r="K6911" s="74"/>
      <c r="L6911" s="74"/>
      <c r="M6911" s="74"/>
      <c r="N6911" s="74"/>
    </row>
    <row r="6912" spans="2:14" x14ac:dyDescent="0.25">
      <c r="B6912" s="225"/>
      <c r="C6912" s="74"/>
      <c r="D6912" s="74"/>
      <c r="E6912" s="74"/>
      <c r="F6912" s="74"/>
      <c r="G6912" s="75"/>
      <c r="H6912" s="74"/>
      <c r="I6912" s="81"/>
      <c r="J6912" s="74"/>
      <c r="K6912" s="74"/>
      <c r="L6912" s="74"/>
      <c r="M6912" s="74"/>
      <c r="N6912" s="74"/>
    </row>
    <row r="6913" spans="2:14" x14ac:dyDescent="0.25">
      <c r="B6913" s="225"/>
      <c r="C6913" s="74"/>
      <c r="D6913" s="74"/>
      <c r="E6913" s="74"/>
      <c r="F6913" s="74"/>
      <c r="G6913" s="75"/>
      <c r="H6913" s="74"/>
      <c r="I6913" s="81"/>
      <c r="J6913" s="74"/>
      <c r="K6913" s="74"/>
      <c r="L6913" s="74"/>
      <c r="M6913" s="74"/>
      <c r="N6913" s="74"/>
    </row>
    <row r="6914" spans="2:14" x14ac:dyDescent="0.25">
      <c r="B6914" s="225"/>
      <c r="C6914" s="74"/>
      <c r="D6914" s="74"/>
      <c r="E6914" s="74"/>
      <c r="F6914" s="74"/>
      <c r="G6914" s="75"/>
      <c r="H6914" s="74"/>
      <c r="I6914" s="81"/>
      <c r="J6914" s="74"/>
      <c r="K6914" s="74"/>
      <c r="L6914" s="74"/>
      <c r="M6914" s="74"/>
      <c r="N6914" s="74"/>
    </row>
    <row r="6915" spans="2:14" x14ac:dyDescent="0.25">
      <c r="B6915" s="225"/>
      <c r="C6915" s="74"/>
      <c r="D6915" s="74"/>
      <c r="E6915" s="74"/>
      <c r="F6915" s="74"/>
      <c r="G6915" s="75"/>
      <c r="H6915" s="74"/>
      <c r="I6915" s="81"/>
      <c r="J6915" s="74"/>
      <c r="K6915" s="74"/>
      <c r="L6915" s="74"/>
      <c r="M6915" s="74"/>
      <c r="N6915" s="74"/>
    </row>
    <row r="6916" spans="2:14" x14ac:dyDescent="0.25">
      <c r="B6916" s="225"/>
      <c r="C6916" s="74"/>
      <c r="D6916" s="74"/>
      <c r="E6916" s="74"/>
      <c r="F6916" s="74"/>
      <c r="G6916" s="75"/>
      <c r="H6916" s="74"/>
      <c r="I6916" s="81"/>
      <c r="J6916" s="74"/>
      <c r="K6916" s="74"/>
      <c r="L6916" s="74"/>
      <c r="M6916" s="74"/>
      <c r="N6916" s="74"/>
    </row>
    <row r="6917" spans="2:14" x14ac:dyDescent="0.25">
      <c r="B6917" s="225"/>
      <c r="C6917" s="74"/>
      <c r="D6917" s="74"/>
      <c r="E6917" s="74"/>
      <c r="F6917" s="74"/>
      <c r="G6917" s="75"/>
      <c r="H6917" s="74"/>
      <c r="I6917" s="81"/>
      <c r="J6917" s="74"/>
      <c r="K6917" s="74"/>
      <c r="L6917" s="74"/>
      <c r="M6917" s="74"/>
      <c r="N6917" s="74"/>
    </row>
    <row r="6918" spans="2:14" x14ac:dyDescent="0.25">
      <c r="B6918" s="225"/>
      <c r="C6918" s="74"/>
      <c r="D6918" s="74"/>
      <c r="E6918" s="74"/>
      <c r="F6918" s="74"/>
      <c r="G6918" s="75"/>
      <c r="H6918" s="74"/>
      <c r="I6918" s="81"/>
      <c r="J6918" s="74"/>
      <c r="K6918" s="74"/>
      <c r="L6918" s="74"/>
      <c r="M6918" s="74"/>
      <c r="N6918" s="74"/>
    </row>
    <row r="6919" spans="2:14" x14ac:dyDescent="0.25">
      <c r="B6919" s="225"/>
      <c r="C6919" s="74"/>
      <c r="D6919" s="74"/>
      <c r="E6919" s="74"/>
      <c r="F6919" s="74"/>
      <c r="G6919" s="75"/>
      <c r="H6919" s="74"/>
      <c r="I6919" s="81"/>
      <c r="J6919" s="74"/>
      <c r="K6919" s="74"/>
      <c r="L6919" s="74"/>
      <c r="M6919" s="74"/>
      <c r="N6919" s="74"/>
    </row>
    <row r="6920" spans="2:14" x14ac:dyDescent="0.25">
      <c r="B6920" s="225"/>
      <c r="C6920" s="74"/>
      <c r="D6920" s="74"/>
      <c r="E6920" s="74"/>
      <c r="F6920" s="74"/>
      <c r="G6920" s="75"/>
      <c r="H6920" s="74"/>
      <c r="I6920" s="81"/>
      <c r="J6920" s="74"/>
      <c r="K6920" s="74"/>
      <c r="L6920" s="74"/>
      <c r="M6920" s="74"/>
      <c r="N6920" s="74"/>
    </row>
    <row r="6921" spans="2:14" x14ac:dyDescent="0.25">
      <c r="B6921" s="225"/>
      <c r="C6921" s="74"/>
      <c r="D6921" s="74"/>
      <c r="E6921" s="74"/>
      <c r="F6921" s="74"/>
      <c r="G6921" s="75"/>
      <c r="H6921" s="74"/>
      <c r="I6921" s="81"/>
      <c r="J6921" s="74"/>
      <c r="K6921" s="74"/>
      <c r="L6921" s="74"/>
      <c r="M6921" s="74"/>
      <c r="N6921" s="74"/>
    </row>
    <row r="6922" spans="2:14" x14ac:dyDescent="0.25">
      <c r="B6922" s="225"/>
      <c r="C6922" s="74"/>
      <c r="D6922" s="74"/>
      <c r="E6922" s="74"/>
      <c r="F6922" s="74"/>
      <c r="G6922" s="75"/>
      <c r="H6922" s="74"/>
      <c r="I6922" s="81"/>
      <c r="J6922" s="74"/>
      <c r="K6922" s="74"/>
      <c r="L6922" s="74"/>
      <c r="M6922" s="74"/>
      <c r="N6922" s="74"/>
    </row>
    <row r="6923" spans="2:14" x14ac:dyDescent="0.25">
      <c r="B6923" s="225"/>
      <c r="C6923" s="74"/>
      <c r="D6923" s="74"/>
      <c r="E6923" s="74"/>
      <c r="F6923" s="74"/>
      <c r="G6923" s="75"/>
      <c r="H6923" s="74"/>
      <c r="I6923" s="81"/>
      <c r="J6923" s="74"/>
      <c r="K6923" s="74"/>
      <c r="L6923" s="74"/>
      <c r="M6923" s="74"/>
      <c r="N6923" s="74"/>
    </row>
    <row r="6924" spans="2:14" x14ac:dyDescent="0.25">
      <c r="B6924" s="225"/>
      <c r="C6924" s="74"/>
      <c r="D6924" s="74"/>
      <c r="E6924" s="74"/>
      <c r="F6924" s="74"/>
      <c r="G6924" s="75"/>
      <c r="H6924" s="74"/>
      <c r="I6924" s="81"/>
      <c r="J6924" s="74"/>
      <c r="K6924" s="74"/>
      <c r="L6924" s="74"/>
      <c r="M6924" s="74"/>
      <c r="N6924" s="74"/>
    </row>
    <row r="6925" spans="2:14" x14ac:dyDescent="0.25">
      <c r="B6925" s="225"/>
      <c r="C6925" s="74"/>
      <c r="D6925" s="74"/>
      <c r="E6925" s="74"/>
      <c r="F6925" s="74"/>
      <c r="G6925" s="75"/>
      <c r="H6925" s="74"/>
      <c r="I6925" s="81"/>
      <c r="J6925" s="74"/>
      <c r="K6925" s="74"/>
      <c r="L6925" s="74"/>
      <c r="M6925" s="74"/>
      <c r="N6925" s="74"/>
    </row>
    <row r="6926" spans="2:14" x14ac:dyDescent="0.25">
      <c r="B6926" s="225"/>
      <c r="C6926" s="74"/>
      <c r="D6926" s="74"/>
      <c r="E6926" s="74"/>
      <c r="F6926" s="74"/>
      <c r="G6926" s="75"/>
      <c r="H6926" s="74"/>
      <c r="I6926" s="81"/>
      <c r="J6926" s="74"/>
      <c r="K6926" s="74"/>
      <c r="L6926" s="74"/>
      <c r="M6926" s="74"/>
      <c r="N6926" s="74"/>
    </row>
    <row r="6927" spans="2:14" x14ac:dyDescent="0.25">
      <c r="B6927" s="225"/>
      <c r="C6927" s="74"/>
      <c r="D6927" s="74"/>
      <c r="E6927" s="74"/>
      <c r="F6927" s="74"/>
      <c r="G6927" s="75"/>
      <c r="H6927" s="74"/>
      <c r="I6927" s="81"/>
      <c r="J6927" s="74"/>
      <c r="K6927" s="74"/>
      <c r="L6927" s="74"/>
      <c r="M6927" s="74"/>
      <c r="N6927" s="74"/>
    </row>
    <row r="6928" spans="2:14" x14ac:dyDescent="0.25">
      <c r="B6928" s="225"/>
      <c r="C6928" s="74"/>
      <c r="D6928" s="74"/>
      <c r="E6928" s="74"/>
      <c r="F6928" s="74"/>
      <c r="G6928" s="75"/>
      <c r="H6928" s="74"/>
      <c r="I6928" s="81"/>
      <c r="J6928" s="74"/>
      <c r="K6928" s="74"/>
      <c r="L6928" s="74"/>
      <c r="M6928" s="74"/>
      <c r="N6928" s="74"/>
    </row>
    <row r="6929" spans="2:14" x14ac:dyDescent="0.25">
      <c r="B6929" s="225"/>
      <c r="C6929" s="74"/>
      <c r="D6929" s="74"/>
      <c r="E6929" s="74"/>
      <c r="F6929" s="74"/>
      <c r="G6929" s="75"/>
      <c r="H6929" s="74"/>
      <c r="I6929" s="81"/>
      <c r="J6929" s="74"/>
      <c r="K6929" s="74"/>
      <c r="L6929" s="74"/>
      <c r="M6929" s="74"/>
      <c r="N6929" s="74"/>
    </row>
    <row r="6930" spans="2:14" x14ac:dyDescent="0.25">
      <c r="B6930" s="225"/>
      <c r="C6930" s="74"/>
      <c r="D6930" s="74"/>
      <c r="E6930" s="74"/>
      <c r="F6930" s="74"/>
      <c r="G6930" s="75"/>
      <c r="H6930" s="74"/>
      <c r="I6930" s="81"/>
      <c r="J6930" s="74"/>
      <c r="K6930" s="74"/>
      <c r="L6930" s="74"/>
      <c r="M6930" s="74"/>
      <c r="N6930" s="74"/>
    </row>
    <row r="6931" spans="2:14" x14ac:dyDescent="0.25">
      <c r="B6931" s="225"/>
      <c r="C6931" s="74"/>
      <c r="D6931" s="74"/>
      <c r="E6931" s="74"/>
      <c r="F6931" s="74"/>
      <c r="G6931" s="75"/>
      <c r="H6931" s="74"/>
      <c r="I6931" s="81"/>
      <c r="J6931" s="74"/>
      <c r="K6931" s="74"/>
      <c r="L6931" s="74"/>
      <c r="M6931" s="74"/>
      <c r="N6931" s="74"/>
    </row>
    <row r="6932" spans="2:14" x14ac:dyDescent="0.25">
      <c r="B6932" s="225"/>
      <c r="C6932" s="74"/>
      <c r="D6932" s="74"/>
      <c r="E6932" s="74"/>
      <c r="F6932" s="74"/>
      <c r="G6932" s="75"/>
      <c r="H6932" s="74"/>
      <c r="I6932" s="81"/>
      <c r="J6932" s="74"/>
      <c r="K6932" s="74"/>
      <c r="L6932" s="74"/>
      <c r="M6932" s="74"/>
      <c r="N6932" s="74"/>
    </row>
    <row r="6933" spans="2:14" x14ac:dyDescent="0.25">
      <c r="B6933" s="225"/>
      <c r="C6933" s="74"/>
      <c r="D6933" s="74"/>
      <c r="E6933" s="74"/>
      <c r="F6933" s="74"/>
      <c r="G6933" s="75"/>
      <c r="H6933" s="74"/>
      <c r="I6933" s="81"/>
      <c r="J6933" s="74"/>
      <c r="K6933" s="74"/>
      <c r="L6933" s="74"/>
      <c r="M6933" s="74"/>
      <c r="N6933" s="74"/>
    </row>
    <row r="6934" spans="2:14" x14ac:dyDescent="0.25">
      <c r="B6934" s="225"/>
      <c r="C6934" s="74"/>
      <c r="D6934" s="74"/>
      <c r="E6934" s="74"/>
      <c r="F6934" s="74"/>
      <c r="G6934" s="75"/>
      <c r="H6934" s="74"/>
      <c r="I6934" s="81"/>
      <c r="J6934" s="74"/>
      <c r="K6934" s="74"/>
      <c r="L6934" s="74"/>
      <c r="M6934" s="74"/>
      <c r="N6934" s="74"/>
    </row>
    <row r="6935" spans="2:14" x14ac:dyDescent="0.25">
      <c r="B6935" s="225"/>
      <c r="C6935" s="74"/>
      <c r="D6935" s="74"/>
      <c r="E6935" s="74"/>
      <c r="F6935" s="74"/>
      <c r="G6935" s="75"/>
      <c r="H6935" s="74"/>
      <c r="I6935" s="81"/>
      <c r="J6935" s="74"/>
      <c r="K6935" s="74"/>
      <c r="L6935" s="74"/>
      <c r="M6935" s="74"/>
      <c r="N6935" s="74"/>
    </row>
    <row r="6936" spans="2:14" x14ac:dyDescent="0.25">
      <c r="B6936" s="225"/>
      <c r="C6936" s="74"/>
      <c r="D6936" s="74"/>
      <c r="E6936" s="74"/>
      <c r="F6936" s="74"/>
      <c r="G6936" s="75"/>
      <c r="H6936" s="74"/>
      <c r="I6936" s="81"/>
      <c r="J6936" s="74"/>
      <c r="K6936" s="74"/>
      <c r="L6936" s="74"/>
      <c r="M6936" s="74"/>
      <c r="N6936" s="74"/>
    </row>
    <row r="6937" spans="2:14" x14ac:dyDescent="0.25">
      <c r="B6937" s="225"/>
      <c r="C6937" s="74"/>
      <c r="D6937" s="74"/>
      <c r="E6937" s="74"/>
      <c r="F6937" s="74"/>
      <c r="G6937" s="75"/>
      <c r="H6937" s="74"/>
      <c r="I6937" s="81"/>
      <c r="J6937" s="74"/>
      <c r="K6937" s="74"/>
      <c r="L6937" s="74"/>
      <c r="M6937" s="74"/>
      <c r="N6937" s="74"/>
    </row>
    <row r="6938" spans="2:14" x14ac:dyDescent="0.25">
      <c r="B6938" s="225"/>
      <c r="C6938" s="74"/>
      <c r="D6938" s="74"/>
      <c r="E6938" s="74"/>
      <c r="F6938" s="74"/>
      <c r="G6938" s="75"/>
      <c r="H6938" s="74"/>
      <c r="I6938" s="81"/>
      <c r="J6938" s="74"/>
      <c r="K6938" s="74"/>
      <c r="L6938" s="74"/>
      <c r="M6938" s="74"/>
      <c r="N6938" s="74"/>
    </row>
    <row r="6939" spans="2:14" x14ac:dyDescent="0.25">
      <c r="B6939" s="225"/>
      <c r="C6939" s="74"/>
      <c r="D6939" s="74"/>
      <c r="E6939" s="74"/>
      <c r="F6939" s="74"/>
      <c r="G6939" s="75"/>
      <c r="H6939" s="74"/>
      <c r="I6939" s="81"/>
      <c r="J6939" s="74"/>
      <c r="K6939" s="74"/>
      <c r="L6939" s="74"/>
      <c r="M6939" s="74"/>
      <c r="N6939" s="74"/>
    </row>
    <row r="6940" spans="2:14" x14ac:dyDescent="0.25">
      <c r="B6940" s="225"/>
      <c r="C6940" s="74"/>
      <c r="D6940" s="74"/>
      <c r="E6940" s="74"/>
      <c r="F6940" s="74"/>
      <c r="G6940" s="75"/>
      <c r="H6940" s="74"/>
      <c r="I6940" s="81"/>
      <c r="J6940" s="74"/>
      <c r="K6940" s="74"/>
      <c r="L6940" s="74"/>
      <c r="M6940" s="74"/>
      <c r="N6940" s="74"/>
    </row>
    <row r="6941" spans="2:14" x14ac:dyDescent="0.25">
      <c r="B6941" s="225"/>
      <c r="C6941" s="74"/>
      <c r="D6941" s="74"/>
      <c r="E6941" s="74"/>
      <c r="F6941" s="74"/>
      <c r="G6941" s="75"/>
      <c r="H6941" s="74"/>
      <c r="I6941" s="81"/>
      <c r="J6941" s="74"/>
      <c r="K6941" s="74"/>
      <c r="L6941" s="74"/>
      <c r="M6941" s="74"/>
      <c r="N6941" s="74"/>
    </row>
    <row r="6942" spans="2:14" x14ac:dyDescent="0.25">
      <c r="B6942" s="225"/>
      <c r="C6942" s="74"/>
      <c r="D6942" s="74"/>
      <c r="E6942" s="74"/>
      <c r="F6942" s="74"/>
      <c r="G6942" s="75"/>
      <c r="H6942" s="74"/>
      <c r="I6942" s="81"/>
      <c r="J6942" s="74"/>
      <c r="K6942" s="74"/>
      <c r="L6942" s="74"/>
      <c r="M6942" s="74"/>
      <c r="N6942" s="74"/>
    </row>
    <row r="6943" spans="2:14" x14ac:dyDescent="0.25">
      <c r="B6943" s="225"/>
      <c r="C6943" s="74"/>
      <c r="D6943" s="74"/>
      <c r="E6943" s="74"/>
      <c r="F6943" s="74"/>
      <c r="G6943" s="75"/>
      <c r="H6943" s="74"/>
      <c r="I6943" s="81"/>
      <c r="J6943" s="74"/>
      <c r="K6943" s="74"/>
      <c r="L6943" s="74"/>
      <c r="M6943" s="74"/>
      <c r="N6943" s="74"/>
    </row>
    <row r="6944" spans="2:14" x14ac:dyDescent="0.25">
      <c r="B6944" s="225"/>
      <c r="C6944" s="74"/>
      <c r="D6944" s="74"/>
      <c r="E6944" s="74"/>
      <c r="F6944" s="74"/>
      <c r="G6944" s="75"/>
      <c r="H6944" s="74"/>
      <c r="I6944" s="81"/>
      <c r="J6944" s="74"/>
      <c r="K6944" s="74"/>
      <c r="L6944" s="74"/>
      <c r="M6944" s="74"/>
      <c r="N6944" s="74"/>
    </row>
    <row r="6945" spans="2:14" x14ac:dyDescent="0.25">
      <c r="B6945" s="225"/>
      <c r="C6945" s="74"/>
      <c r="D6945" s="74"/>
      <c r="E6945" s="74"/>
      <c r="F6945" s="74"/>
      <c r="G6945" s="75"/>
      <c r="H6945" s="74"/>
      <c r="I6945" s="81"/>
      <c r="J6945" s="74"/>
      <c r="K6945" s="74"/>
      <c r="L6945" s="74"/>
      <c r="M6945" s="74"/>
      <c r="N6945" s="74"/>
    </row>
    <row r="6946" spans="2:14" x14ac:dyDescent="0.25">
      <c r="B6946" s="225"/>
      <c r="C6946" s="74"/>
      <c r="D6946" s="74"/>
      <c r="E6946" s="74"/>
      <c r="F6946" s="74"/>
      <c r="G6946" s="75"/>
      <c r="H6946" s="74"/>
      <c r="I6946" s="81"/>
      <c r="J6946" s="74"/>
      <c r="K6946" s="74"/>
      <c r="L6946" s="74"/>
      <c r="M6946" s="74"/>
      <c r="N6946" s="74"/>
    </row>
    <row r="6947" spans="2:14" x14ac:dyDescent="0.25">
      <c r="B6947" s="225"/>
      <c r="C6947" s="74"/>
      <c r="D6947" s="74"/>
      <c r="E6947" s="74"/>
      <c r="F6947" s="74"/>
      <c r="G6947" s="75"/>
      <c r="H6947" s="74"/>
      <c r="I6947" s="81"/>
      <c r="J6947" s="74"/>
      <c r="K6947" s="74"/>
      <c r="L6947" s="74"/>
      <c r="M6947" s="74"/>
      <c r="N6947" s="74"/>
    </row>
    <row r="6948" spans="2:14" x14ac:dyDescent="0.25">
      <c r="B6948" s="225"/>
      <c r="C6948" s="74"/>
      <c r="D6948" s="74"/>
      <c r="E6948" s="74"/>
      <c r="F6948" s="74"/>
      <c r="G6948" s="75"/>
      <c r="H6948" s="74"/>
      <c r="I6948" s="81"/>
      <c r="J6948" s="74"/>
      <c r="K6948" s="74"/>
      <c r="L6948" s="74"/>
      <c r="M6948" s="74"/>
      <c r="N6948" s="74"/>
    </row>
    <row r="6949" spans="2:14" x14ac:dyDescent="0.25">
      <c r="B6949" s="225"/>
      <c r="C6949" s="74"/>
      <c r="D6949" s="74"/>
      <c r="E6949" s="74"/>
      <c r="F6949" s="74"/>
      <c r="G6949" s="75"/>
      <c r="H6949" s="74"/>
      <c r="I6949" s="81"/>
      <c r="J6949" s="74"/>
      <c r="K6949" s="74"/>
      <c r="L6949" s="74"/>
      <c r="M6949" s="74"/>
      <c r="N6949" s="74"/>
    </row>
    <row r="6950" spans="2:14" x14ac:dyDescent="0.25">
      <c r="B6950" s="225"/>
      <c r="C6950" s="74"/>
      <c r="D6950" s="74"/>
      <c r="E6950" s="74"/>
      <c r="F6950" s="74"/>
      <c r="G6950" s="75"/>
      <c r="H6950" s="74"/>
      <c r="I6950" s="81"/>
      <c r="J6950" s="74"/>
      <c r="K6950" s="74"/>
      <c r="L6950" s="74"/>
      <c r="M6950" s="74"/>
      <c r="N6950" s="74"/>
    </row>
    <row r="6951" spans="2:14" x14ac:dyDescent="0.25">
      <c r="B6951" s="225"/>
      <c r="C6951" s="74"/>
      <c r="D6951" s="74"/>
      <c r="E6951" s="74"/>
      <c r="F6951" s="74"/>
      <c r="G6951" s="75"/>
      <c r="H6951" s="74"/>
      <c r="I6951" s="81"/>
      <c r="J6951" s="74"/>
      <c r="K6951" s="74"/>
      <c r="L6951" s="74"/>
      <c r="M6951" s="74"/>
      <c r="N6951" s="74"/>
    </row>
    <row r="6952" spans="2:14" x14ac:dyDescent="0.25">
      <c r="B6952" s="225"/>
      <c r="C6952" s="74"/>
      <c r="D6952" s="74"/>
      <c r="E6952" s="74"/>
      <c r="F6952" s="74"/>
      <c r="G6952" s="75"/>
      <c r="H6952" s="74"/>
      <c r="I6952" s="81"/>
      <c r="J6952" s="74"/>
      <c r="K6952" s="74"/>
      <c r="L6952" s="74"/>
      <c r="M6952" s="74"/>
      <c r="N6952" s="74"/>
    </row>
    <row r="6953" spans="2:14" x14ac:dyDescent="0.25">
      <c r="B6953" s="225"/>
      <c r="C6953" s="74"/>
      <c r="D6953" s="74"/>
      <c r="E6953" s="74"/>
      <c r="F6953" s="74"/>
      <c r="G6953" s="75"/>
      <c r="H6953" s="74"/>
      <c r="I6953" s="81"/>
      <c r="J6953" s="74"/>
      <c r="K6953" s="74"/>
      <c r="L6953" s="74"/>
      <c r="M6953" s="74"/>
      <c r="N6953" s="74"/>
    </row>
    <row r="6954" spans="2:14" x14ac:dyDescent="0.25">
      <c r="B6954" s="225"/>
      <c r="C6954" s="74"/>
      <c r="D6954" s="74"/>
      <c r="E6954" s="74"/>
      <c r="F6954" s="74"/>
      <c r="G6954" s="75"/>
      <c r="H6954" s="74"/>
      <c r="I6954" s="81"/>
      <c r="J6954" s="74"/>
      <c r="K6954" s="74"/>
      <c r="L6954" s="74"/>
      <c r="M6954" s="74"/>
      <c r="N6954" s="74"/>
    </row>
    <row r="6955" spans="2:14" x14ac:dyDescent="0.25">
      <c r="B6955" s="225"/>
      <c r="C6955" s="74"/>
      <c r="D6955" s="74"/>
      <c r="E6955" s="74"/>
      <c r="F6955" s="74"/>
      <c r="G6955" s="75"/>
      <c r="H6955" s="74"/>
      <c r="I6955" s="81"/>
      <c r="J6955" s="74"/>
      <c r="K6955" s="74"/>
      <c r="L6955" s="74"/>
      <c r="M6955" s="74"/>
      <c r="N6955" s="74"/>
    </row>
    <row r="6956" spans="2:14" x14ac:dyDescent="0.25">
      <c r="B6956" s="225"/>
      <c r="C6956" s="74"/>
      <c r="D6956" s="74"/>
      <c r="E6956" s="74"/>
      <c r="F6956" s="74"/>
      <c r="G6956" s="75"/>
      <c r="H6956" s="74"/>
      <c r="I6956" s="81"/>
      <c r="J6956" s="74"/>
      <c r="K6956" s="74"/>
      <c r="L6956" s="74"/>
      <c r="M6956" s="74"/>
      <c r="N6956" s="74"/>
    </row>
    <row r="6957" spans="2:14" x14ac:dyDescent="0.25">
      <c r="B6957" s="225"/>
      <c r="C6957" s="74"/>
      <c r="D6957" s="74"/>
      <c r="E6957" s="74"/>
      <c r="F6957" s="74"/>
      <c r="G6957" s="75"/>
      <c r="H6957" s="74"/>
      <c r="I6957" s="81"/>
      <c r="J6957" s="74"/>
      <c r="K6957" s="74"/>
      <c r="L6957" s="74"/>
      <c r="M6957" s="74"/>
      <c r="N6957" s="74"/>
    </row>
    <row r="6958" spans="2:14" x14ac:dyDescent="0.25">
      <c r="B6958" s="225"/>
      <c r="C6958" s="74"/>
      <c r="D6958" s="74"/>
      <c r="E6958" s="74"/>
      <c r="F6958" s="74"/>
      <c r="G6958" s="75"/>
      <c r="H6958" s="74"/>
      <c r="I6958" s="81"/>
      <c r="J6958" s="74"/>
      <c r="K6958" s="74"/>
      <c r="L6958" s="74"/>
      <c r="M6958" s="74"/>
      <c r="N6958" s="74"/>
    </row>
    <row r="6959" spans="2:14" x14ac:dyDescent="0.25">
      <c r="B6959" s="225"/>
      <c r="C6959" s="74"/>
      <c r="D6959" s="74"/>
      <c r="E6959" s="74"/>
      <c r="F6959" s="74"/>
      <c r="G6959" s="75"/>
      <c r="H6959" s="74"/>
      <c r="I6959" s="81"/>
      <c r="J6959" s="74"/>
      <c r="K6959" s="74"/>
      <c r="L6959" s="74"/>
      <c r="M6959" s="74"/>
      <c r="N6959" s="74"/>
    </row>
    <row r="6960" spans="2:14" x14ac:dyDescent="0.25">
      <c r="B6960" s="225"/>
      <c r="C6960" s="74"/>
      <c r="D6960" s="74"/>
      <c r="E6960" s="74"/>
      <c r="F6960" s="74"/>
      <c r="G6960" s="75"/>
      <c r="H6960" s="74"/>
      <c r="I6960" s="81"/>
      <c r="J6960" s="74"/>
      <c r="K6960" s="74"/>
      <c r="L6960" s="74"/>
      <c r="M6960" s="74"/>
      <c r="N6960" s="74"/>
    </row>
    <row r="6961" spans="2:14" x14ac:dyDescent="0.25">
      <c r="B6961" s="225"/>
      <c r="C6961" s="74"/>
      <c r="D6961" s="74"/>
      <c r="E6961" s="74"/>
      <c r="F6961" s="74"/>
      <c r="G6961" s="75"/>
      <c r="H6961" s="74"/>
      <c r="I6961" s="81"/>
      <c r="J6961" s="74"/>
      <c r="K6961" s="74"/>
      <c r="L6961" s="74"/>
      <c r="M6961" s="74"/>
      <c r="N6961" s="74"/>
    </row>
    <row r="6962" spans="2:14" x14ac:dyDescent="0.25">
      <c r="B6962" s="225"/>
      <c r="C6962" s="74"/>
      <c r="D6962" s="74"/>
      <c r="E6962" s="74"/>
      <c r="F6962" s="74"/>
      <c r="G6962" s="75"/>
      <c r="H6962" s="74"/>
      <c r="I6962" s="81"/>
      <c r="J6962" s="74"/>
      <c r="K6962" s="74"/>
      <c r="L6962" s="74"/>
      <c r="M6962" s="74"/>
      <c r="N6962" s="74"/>
    </row>
    <row r="6963" spans="2:14" x14ac:dyDescent="0.25">
      <c r="B6963" s="225"/>
      <c r="C6963" s="74"/>
      <c r="D6963" s="74"/>
      <c r="E6963" s="74"/>
      <c r="F6963" s="74"/>
      <c r="G6963" s="75"/>
      <c r="H6963" s="74"/>
      <c r="I6963" s="81"/>
      <c r="J6963" s="74"/>
      <c r="K6963" s="74"/>
      <c r="L6963" s="74"/>
      <c r="M6963" s="74"/>
      <c r="N6963" s="74"/>
    </row>
    <row r="6964" spans="2:14" x14ac:dyDescent="0.25">
      <c r="B6964" s="225"/>
      <c r="C6964" s="74"/>
      <c r="D6964" s="74"/>
      <c r="E6964" s="74"/>
      <c r="F6964" s="74"/>
      <c r="G6964" s="75"/>
      <c r="H6964" s="74"/>
      <c r="I6964" s="81"/>
      <c r="J6964" s="74"/>
      <c r="K6964" s="74"/>
      <c r="L6964" s="74"/>
      <c r="M6964" s="74"/>
      <c r="N6964" s="74"/>
    </row>
    <row r="6965" spans="2:14" x14ac:dyDescent="0.25">
      <c r="B6965" s="225"/>
      <c r="C6965" s="74"/>
      <c r="D6965" s="74"/>
      <c r="E6965" s="74"/>
      <c r="F6965" s="74"/>
      <c r="G6965" s="75"/>
      <c r="H6965" s="74"/>
      <c r="I6965" s="81"/>
      <c r="J6965" s="74"/>
      <c r="K6965" s="74"/>
      <c r="L6965" s="74"/>
      <c r="M6965" s="74"/>
      <c r="N6965" s="74"/>
    </row>
    <row r="6966" spans="2:14" x14ac:dyDescent="0.25">
      <c r="B6966" s="225"/>
      <c r="C6966" s="74"/>
      <c r="D6966" s="74"/>
      <c r="E6966" s="74"/>
      <c r="F6966" s="74"/>
      <c r="G6966" s="75"/>
      <c r="H6966" s="74"/>
      <c r="I6966" s="81"/>
      <c r="J6966" s="74"/>
      <c r="K6966" s="74"/>
      <c r="L6966" s="74"/>
      <c r="M6966" s="74"/>
      <c r="N6966" s="74"/>
    </row>
    <row r="6967" spans="2:14" x14ac:dyDescent="0.25">
      <c r="B6967" s="225"/>
      <c r="C6967" s="74"/>
      <c r="D6967" s="74"/>
      <c r="E6967" s="74"/>
      <c r="F6967" s="74"/>
      <c r="G6967" s="75"/>
      <c r="H6967" s="74"/>
      <c r="I6967" s="81"/>
      <c r="J6967" s="74"/>
      <c r="K6967" s="74"/>
      <c r="L6967" s="74"/>
      <c r="M6967" s="74"/>
      <c r="N6967" s="74"/>
    </row>
    <row r="6968" spans="2:14" x14ac:dyDescent="0.25">
      <c r="B6968" s="225"/>
      <c r="C6968" s="74"/>
      <c r="D6968" s="74"/>
      <c r="E6968" s="74"/>
      <c r="F6968" s="74"/>
      <c r="G6968" s="75"/>
      <c r="H6968" s="74"/>
      <c r="I6968" s="81"/>
      <c r="J6968" s="74"/>
      <c r="K6968" s="74"/>
      <c r="L6968" s="74"/>
      <c r="M6968" s="74"/>
      <c r="N6968" s="74"/>
    </row>
    <row r="6969" spans="2:14" x14ac:dyDescent="0.25">
      <c r="B6969" s="225"/>
      <c r="C6969" s="74"/>
      <c r="D6969" s="74"/>
      <c r="E6969" s="74"/>
      <c r="F6969" s="74"/>
      <c r="G6969" s="75"/>
      <c r="H6969" s="74"/>
      <c r="I6969" s="81"/>
      <c r="J6969" s="74"/>
      <c r="K6969" s="74"/>
      <c r="L6969" s="74"/>
      <c r="M6969" s="74"/>
      <c r="N6969" s="74"/>
    </row>
    <row r="6970" spans="2:14" x14ac:dyDescent="0.25">
      <c r="B6970" s="225"/>
      <c r="C6970" s="74"/>
      <c r="D6970" s="74"/>
      <c r="E6970" s="74"/>
      <c r="F6970" s="74"/>
      <c r="G6970" s="75"/>
      <c r="H6970" s="74"/>
      <c r="I6970" s="81"/>
      <c r="J6970" s="74"/>
      <c r="K6970" s="74"/>
      <c r="L6970" s="74"/>
      <c r="M6970" s="74"/>
      <c r="N6970" s="74"/>
    </row>
    <row r="6971" spans="2:14" x14ac:dyDescent="0.25">
      <c r="B6971" s="225"/>
      <c r="C6971" s="74"/>
      <c r="D6971" s="74"/>
      <c r="E6971" s="74"/>
      <c r="F6971" s="74"/>
      <c r="G6971" s="75"/>
      <c r="H6971" s="74"/>
      <c r="I6971" s="81"/>
      <c r="J6971" s="74"/>
      <c r="K6971" s="74"/>
      <c r="L6971" s="74"/>
      <c r="M6971" s="74"/>
      <c r="N6971" s="74"/>
    </row>
    <row r="6972" spans="2:14" x14ac:dyDescent="0.25">
      <c r="B6972" s="225"/>
      <c r="C6972" s="74"/>
      <c r="D6972" s="74"/>
      <c r="E6972" s="74"/>
      <c r="F6972" s="74"/>
      <c r="G6972" s="75"/>
      <c r="H6972" s="74"/>
      <c r="I6972" s="81"/>
      <c r="J6972" s="74"/>
      <c r="K6972" s="74"/>
      <c r="L6972" s="74"/>
      <c r="M6972" s="74"/>
      <c r="N6972" s="74"/>
    </row>
    <row r="6973" spans="2:14" x14ac:dyDescent="0.25">
      <c r="B6973" s="225"/>
      <c r="C6973" s="74"/>
      <c r="D6973" s="74"/>
      <c r="E6973" s="74"/>
      <c r="F6973" s="74"/>
      <c r="G6973" s="75"/>
      <c r="H6973" s="74"/>
      <c r="I6973" s="81"/>
      <c r="J6973" s="74"/>
      <c r="K6973" s="74"/>
      <c r="L6973" s="74"/>
      <c r="M6973" s="74"/>
      <c r="N6973" s="74"/>
    </row>
    <row r="6974" spans="2:14" x14ac:dyDescent="0.25">
      <c r="B6974" s="225"/>
      <c r="C6974" s="74"/>
      <c r="D6974" s="74"/>
      <c r="E6974" s="74"/>
      <c r="F6974" s="74"/>
      <c r="G6974" s="75"/>
      <c r="H6974" s="74"/>
      <c r="I6974" s="81"/>
      <c r="J6974" s="74"/>
      <c r="K6974" s="74"/>
      <c r="L6974" s="74"/>
      <c r="M6974" s="74"/>
      <c r="N6974" s="74"/>
    </row>
    <row r="6975" spans="2:14" x14ac:dyDescent="0.25">
      <c r="B6975" s="225"/>
      <c r="C6975" s="74"/>
      <c r="D6975" s="74"/>
      <c r="E6975" s="74"/>
      <c r="F6975" s="74"/>
      <c r="G6975" s="75"/>
      <c r="H6975" s="74"/>
      <c r="I6975" s="81"/>
      <c r="J6975" s="74"/>
      <c r="K6975" s="74"/>
      <c r="L6975" s="74"/>
      <c r="M6975" s="74"/>
      <c r="N6975" s="74"/>
    </row>
    <row r="6976" spans="2:14" x14ac:dyDescent="0.25">
      <c r="B6976" s="225"/>
      <c r="C6976" s="74"/>
      <c r="D6976" s="74"/>
      <c r="E6976" s="74"/>
      <c r="F6976" s="74"/>
      <c r="G6976" s="75"/>
      <c r="H6976" s="74"/>
      <c r="I6976" s="81"/>
      <c r="J6976" s="74"/>
      <c r="K6976" s="74"/>
      <c r="L6976" s="74"/>
      <c r="M6976" s="74"/>
      <c r="N6976" s="74"/>
    </row>
    <row r="6977" spans="2:14" x14ac:dyDescent="0.25">
      <c r="B6977" s="225"/>
      <c r="C6977" s="74"/>
      <c r="D6977" s="74"/>
      <c r="E6977" s="74"/>
      <c r="F6977" s="74"/>
      <c r="G6977" s="75"/>
      <c r="H6977" s="74"/>
      <c r="I6977" s="81"/>
      <c r="J6977" s="74"/>
      <c r="K6977" s="74"/>
      <c r="L6977" s="74"/>
      <c r="M6977" s="74"/>
      <c r="N6977" s="74"/>
    </row>
    <row r="6978" spans="2:14" x14ac:dyDescent="0.25">
      <c r="B6978" s="225"/>
      <c r="C6978" s="74"/>
      <c r="D6978" s="74"/>
      <c r="E6978" s="74"/>
      <c r="F6978" s="74"/>
      <c r="G6978" s="75"/>
      <c r="H6978" s="74"/>
      <c r="I6978" s="81"/>
      <c r="J6978" s="74"/>
      <c r="K6978" s="74"/>
      <c r="L6978" s="74"/>
      <c r="M6978" s="74"/>
      <c r="N6978" s="74"/>
    </row>
    <row r="6979" spans="2:14" x14ac:dyDescent="0.25">
      <c r="B6979" s="225"/>
      <c r="C6979" s="74"/>
      <c r="D6979" s="74"/>
      <c r="E6979" s="74"/>
      <c r="F6979" s="74"/>
      <c r="G6979" s="75"/>
      <c r="H6979" s="74"/>
      <c r="I6979" s="81"/>
      <c r="J6979" s="74"/>
      <c r="K6979" s="74"/>
      <c r="L6979" s="74"/>
      <c r="M6979" s="74"/>
      <c r="N6979" s="74"/>
    </row>
    <row r="6980" spans="2:14" x14ac:dyDescent="0.25">
      <c r="B6980" s="225"/>
      <c r="C6980" s="74"/>
      <c r="D6980" s="74"/>
      <c r="E6980" s="74"/>
      <c r="F6980" s="74"/>
      <c r="G6980" s="75"/>
      <c r="H6980" s="74"/>
      <c r="I6980" s="81"/>
      <c r="J6980" s="74"/>
      <c r="K6980" s="74"/>
      <c r="L6980" s="74"/>
      <c r="M6980" s="74"/>
      <c r="N6980" s="74"/>
    </row>
    <row r="6981" spans="2:14" x14ac:dyDescent="0.25">
      <c r="B6981" s="225"/>
      <c r="C6981" s="74"/>
      <c r="D6981" s="74"/>
      <c r="E6981" s="74"/>
      <c r="F6981" s="74"/>
      <c r="G6981" s="75"/>
      <c r="H6981" s="74"/>
      <c r="I6981" s="81"/>
      <c r="J6981" s="74"/>
      <c r="K6981" s="74"/>
      <c r="L6981" s="74"/>
      <c r="M6981" s="74"/>
      <c r="N6981" s="74"/>
    </row>
    <row r="6982" spans="2:14" x14ac:dyDescent="0.25">
      <c r="B6982" s="225"/>
      <c r="C6982" s="74"/>
      <c r="D6982" s="74"/>
      <c r="E6982" s="74"/>
      <c r="F6982" s="74"/>
      <c r="G6982" s="75"/>
      <c r="H6982" s="74"/>
      <c r="I6982" s="81"/>
      <c r="J6982" s="74"/>
      <c r="K6982" s="74"/>
      <c r="L6982" s="74"/>
      <c r="M6982" s="74"/>
      <c r="N6982" s="74"/>
    </row>
    <row r="6983" spans="2:14" x14ac:dyDescent="0.25">
      <c r="B6983" s="225"/>
      <c r="C6983" s="74"/>
      <c r="D6983" s="74"/>
      <c r="E6983" s="74"/>
      <c r="F6983" s="74"/>
      <c r="G6983" s="75"/>
      <c r="H6983" s="74"/>
      <c r="I6983" s="81"/>
      <c r="J6983" s="74"/>
      <c r="K6983" s="74"/>
      <c r="L6983" s="74"/>
      <c r="M6983" s="74"/>
      <c r="N6983" s="74"/>
    </row>
    <row r="6984" spans="2:14" x14ac:dyDescent="0.25">
      <c r="B6984" s="225"/>
      <c r="C6984" s="74"/>
      <c r="D6984" s="74"/>
      <c r="E6984" s="74"/>
      <c r="F6984" s="74"/>
      <c r="G6984" s="75"/>
      <c r="H6984" s="74"/>
      <c r="I6984" s="81"/>
      <c r="J6984" s="74"/>
      <c r="K6984" s="74"/>
      <c r="L6984" s="74"/>
      <c r="M6984" s="74"/>
      <c r="N6984" s="74"/>
    </row>
    <row r="6985" spans="2:14" x14ac:dyDescent="0.25">
      <c r="B6985" s="225"/>
      <c r="C6985" s="74"/>
      <c r="D6985" s="74"/>
      <c r="E6985" s="74"/>
      <c r="F6985" s="74"/>
      <c r="G6985" s="75"/>
      <c r="H6985" s="74"/>
      <c r="I6985" s="81"/>
      <c r="J6985" s="74"/>
      <c r="K6985" s="74"/>
      <c r="L6985" s="74"/>
      <c r="M6985" s="74"/>
      <c r="N6985" s="74"/>
    </row>
    <row r="6986" spans="2:14" x14ac:dyDescent="0.25">
      <c r="B6986" s="225"/>
      <c r="C6986" s="74"/>
      <c r="D6986" s="74"/>
      <c r="E6986" s="74"/>
      <c r="F6986" s="74"/>
      <c r="G6986" s="75"/>
      <c r="H6986" s="74"/>
      <c r="I6986" s="81"/>
      <c r="J6986" s="74"/>
      <c r="K6986" s="74"/>
      <c r="L6986" s="74"/>
      <c r="M6986" s="74"/>
      <c r="N6986" s="74"/>
    </row>
    <row r="6987" spans="2:14" x14ac:dyDescent="0.25">
      <c r="B6987" s="225"/>
      <c r="C6987" s="74"/>
      <c r="D6987" s="74"/>
      <c r="E6987" s="74"/>
      <c r="F6987" s="74"/>
      <c r="G6987" s="75"/>
      <c r="H6987" s="74"/>
      <c r="I6987" s="81"/>
      <c r="J6987" s="74"/>
      <c r="K6987" s="74"/>
      <c r="L6987" s="74"/>
      <c r="M6987" s="74"/>
      <c r="N6987" s="74"/>
    </row>
    <row r="6988" spans="2:14" x14ac:dyDescent="0.25">
      <c r="B6988" s="225"/>
      <c r="C6988" s="74"/>
      <c r="D6988" s="74"/>
      <c r="E6988" s="74"/>
      <c r="F6988" s="74"/>
      <c r="G6988" s="75"/>
      <c r="H6988" s="74"/>
      <c r="I6988" s="81"/>
      <c r="J6988" s="74"/>
      <c r="K6988" s="74"/>
      <c r="L6988" s="74"/>
      <c r="M6988" s="74"/>
      <c r="N6988" s="74"/>
    </row>
    <row r="6989" spans="2:14" x14ac:dyDescent="0.25">
      <c r="B6989" s="225"/>
      <c r="C6989" s="74"/>
      <c r="D6989" s="74"/>
      <c r="E6989" s="74"/>
      <c r="F6989" s="74"/>
      <c r="G6989" s="75"/>
      <c r="H6989" s="74"/>
      <c r="I6989" s="81"/>
      <c r="J6989" s="74"/>
      <c r="K6989" s="74"/>
      <c r="L6989" s="74"/>
      <c r="M6989" s="74"/>
      <c r="N6989" s="74"/>
    </row>
    <row r="6990" spans="2:14" x14ac:dyDescent="0.25">
      <c r="B6990" s="225"/>
      <c r="C6990" s="74"/>
      <c r="D6990" s="74"/>
      <c r="E6990" s="74"/>
      <c r="F6990" s="74"/>
      <c r="G6990" s="75"/>
      <c r="H6990" s="74"/>
      <c r="I6990" s="81"/>
      <c r="J6990" s="74"/>
      <c r="K6990" s="74"/>
      <c r="L6990" s="74"/>
      <c r="M6990" s="74"/>
      <c r="N6990" s="74"/>
    </row>
    <row r="6991" spans="2:14" x14ac:dyDescent="0.25">
      <c r="B6991" s="225"/>
      <c r="C6991" s="74"/>
      <c r="D6991" s="74"/>
      <c r="E6991" s="74"/>
      <c r="F6991" s="74"/>
      <c r="G6991" s="75"/>
      <c r="H6991" s="74"/>
      <c r="I6991" s="81"/>
      <c r="J6991" s="74"/>
      <c r="K6991" s="74"/>
      <c r="L6991" s="74"/>
      <c r="M6991" s="74"/>
      <c r="N6991" s="74"/>
    </row>
    <row r="6992" spans="2:14" x14ac:dyDescent="0.25">
      <c r="B6992" s="225"/>
      <c r="C6992" s="74"/>
      <c r="D6992" s="74"/>
      <c r="E6992" s="74"/>
      <c r="F6992" s="74"/>
      <c r="G6992" s="75"/>
      <c r="H6992" s="74"/>
      <c r="I6992" s="81"/>
      <c r="J6992" s="74"/>
      <c r="K6992" s="74"/>
      <c r="L6992" s="74"/>
      <c r="M6992" s="74"/>
      <c r="N6992" s="74"/>
    </row>
    <row r="6993" spans="2:14" x14ac:dyDescent="0.25">
      <c r="B6993" s="225"/>
      <c r="C6993" s="74"/>
      <c r="D6993" s="74"/>
      <c r="E6993" s="74"/>
      <c r="F6993" s="74"/>
      <c r="G6993" s="75"/>
      <c r="H6993" s="74"/>
      <c r="I6993" s="81"/>
      <c r="J6993" s="74"/>
      <c r="K6993" s="74"/>
      <c r="L6993" s="74"/>
      <c r="M6993" s="74"/>
      <c r="N6993" s="74"/>
    </row>
    <row r="6994" spans="2:14" x14ac:dyDescent="0.25">
      <c r="B6994" s="225"/>
      <c r="C6994" s="74"/>
      <c r="D6994" s="74"/>
      <c r="E6994" s="74"/>
      <c r="F6994" s="74"/>
      <c r="G6994" s="75"/>
      <c r="H6994" s="74"/>
      <c r="I6994" s="81"/>
      <c r="J6994" s="74"/>
      <c r="K6994" s="74"/>
      <c r="L6994" s="74"/>
      <c r="M6994" s="74"/>
      <c r="N6994" s="74"/>
    </row>
    <row r="6995" spans="2:14" x14ac:dyDescent="0.25">
      <c r="B6995" s="225"/>
      <c r="C6995" s="74"/>
      <c r="D6995" s="74"/>
      <c r="E6995" s="74"/>
      <c r="F6995" s="74"/>
      <c r="G6995" s="75"/>
      <c r="H6995" s="74"/>
      <c r="I6995" s="81"/>
      <c r="J6995" s="74"/>
      <c r="K6995" s="74"/>
      <c r="L6995" s="74"/>
      <c r="M6995" s="74"/>
      <c r="N6995" s="74"/>
    </row>
    <row r="6996" spans="2:14" x14ac:dyDescent="0.25">
      <c r="B6996" s="225"/>
      <c r="C6996" s="74"/>
      <c r="D6996" s="74"/>
      <c r="E6996" s="74"/>
      <c r="F6996" s="74"/>
      <c r="G6996" s="75"/>
      <c r="H6996" s="74"/>
      <c r="I6996" s="81"/>
      <c r="J6996" s="74"/>
      <c r="K6996" s="74"/>
      <c r="L6996" s="74"/>
      <c r="M6996" s="74"/>
      <c r="N6996" s="74"/>
    </row>
    <row r="6997" spans="2:14" x14ac:dyDescent="0.25">
      <c r="B6997" s="225"/>
      <c r="C6997" s="74"/>
      <c r="D6997" s="74"/>
      <c r="E6997" s="74"/>
      <c r="F6997" s="74"/>
      <c r="G6997" s="75"/>
      <c r="H6997" s="74"/>
      <c r="I6997" s="81"/>
      <c r="J6997" s="74"/>
      <c r="K6997" s="74"/>
      <c r="L6997" s="74"/>
      <c r="M6997" s="74"/>
      <c r="N6997" s="74"/>
    </row>
    <row r="6998" spans="2:14" x14ac:dyDescent="0.25">
      <c r="B6998" s="225"/>
      <c r="C6998" s="74"/>
      <c r="D6998" s="74"/>
      <c r="E6998" s="74"/>
      <c r="F6998" s="74"/>
      <c r="G6998" s="75"/>
      <c r="H6998" s="74"/>
      <c r="I6998" s="81"/>
      <c r="J6998" s="74"/>
      <c r="K6998" s="74"/>
      <c r="L6998" s="74"/>
      <c r="M6998" s="74"/>
      <c r="N6998" s="74"/>
    </row>
    <row r="6999" spans="2:14" x14ac:dyDescent="0.25">
      <c r="B6999" s="225"/>
      <c r="C6999" s="74"/>
      <c r="D6999" s="74"/>
      <c r="E6999" s="74"/>
      <c r="F6999" s="74"/>
      <c r="G6999" s="75"/>
      <c r="H6999" s="74"/>
      <c r="I6999" s="81"/>
      <c r="J6999" s="74"/>
      <c r="K6999" s="74"/>
      <c r="L6999" s="74"/>
      <c r="M6999" s="74"/>
      <c r="N6999" s="74"/>
    </row>
    <row r="7000" spans="2:14" x14ac:dyDescent="0.25">
      <c r="B7000" s="225"/>
      <c r="C7000" s="74"/>
      <c r="D7000" s="74"/>
      <c r="E7000" s="74"/>
      <c r="F7000" s="74"/>
      <c r="G7000" s="75"/>
      <c r="H7000" s="74"/>
      <c r="I7000" s="81"/>
      <c r="J7000" s="74"/>
      <c r="K7000" s="74"/>
      <c r="L7000" s="74"/>
      <c r="M7000" s="74"/>
      <c r="N7000" s="74"/>
    </row>
    <row r="7001" spans="2:14" x14ac:dyDescent="0.25">
      <c r="B7001" s="225"/>
      <c r="C7001" s="74"/>
      <c r="D7001" s="74"/>
      <c r="E7001" s="74"/>
      <c r="F7001" s="74"/>
      <c r="G7001" s="75"/>
      <c r="H7001" s="74"/>
      <c r="I7001" s="81"/>
      <c r="J7001" s="74"/>
      <c r="K7001" s="74"/>
      <c r="L7001" s="74"/>
      <c r="M7001" s="74"/>
      <c r="N7001" s="74"/>
    </row>
    <row r="7002" spans="2:14" x14ac:dyDescent="0.25">
      <c r="B7002" s="225"/>
      <c r="C7002" s="74"/>
      <c r="D7002" s="74"/>
      <c r="E7002" s="74"/>
      <c r="F7002" s="74"/>
      <c r="G7002" s="75"/>
      <c r="H7002" s="74"/>
      <c r="I7002" s="81"/>
      <c r="J7002" s="74"/>
      <c r="K7002" s="74"/>
      <c r="L7002" s="74"/>
      <c r="M7002" s="74"/>
      <c r="N7002" s="74"/>
    </row>
    <row r="7003" spans="2:14" x14ac:dyDescent="0.25">
      <c r="B7003" s="225"/>
      <c r="C7003" s="74"/>
      <c r="D7003" s="74"/>
      <c r="E7003" s="74"/>
      <c r="F7003" s="74"/>
      <c r="G7003" s="75"/>
      <c r="H7003" s="74"/>
      <c r="I7003" s="81"/>
      <c r="J7003" s="74"/>
      <c r="K7003" s="74"/>
      <c r="L7003" s="74"/>
      <c r="M7003" s="74"/>
      <c r="N7003" s="74"/>
    </row>
    <row r="7004" spans="2:14" x14ac:dyDescent="0.25">
      <c r="B7004" s="225"/>
      <c r="C7004" s="74"/>
      <c r="D7004" s="74"/>
      <c r="E7004" s="74"/>
      <c r="F7004" s="74"/>
      <c r="G7004" s="75"/>
      <c r="H7004" s="74"/>
      <c r="I7004" s="81"/>
      <c r="J7004" s="74"/>
      <c r="K7004" s="74"/>
      <c r="L7004" s="74"/>
      <c r="M7004" s="74"/>
      <c r="N7004" s="74"/>
    </row>
    <row r="7005" spans="2:14" x14ac:dyDescent="0.25">
      <c r="B7005" s="225"/>
      <c r="C7005" s="74"/>
      <c r="D7005" s="74"/>
      <c r="E7005" s="74"/>
      <c r="F7005" s="74"/>
      <c r="G7005" s="75"/>
      <c r="H7005" s="74"/>
      <c r="I7005" s="81"/>
      <c r="J7005" s="74"/>
      <c r="K7005" s="74"/>
      <c r="L7005" s="74"/>
      <c r="M7005" s="74"/>
      <c r="N7005" s="74"/>
    </row>
    <row r="7006" spans="2:14" x14ac:dyDescent="0.25">
      <c r="B7006" s="225"/>
      <c r="C7006" s="74"/>
      <c r="D7006" s="74"/>
      <c r="E7006" s="74"/>
      <c r="F7006" s="74"/>
      <c r="G7006" s="75"/>
      <c r="H7006" s="74"/>
      <c r="I7006" s="81"/>
      <c r="J7006" s="74"/>
      <c r="K7006" s="74"/>
      <c r="L7006" s="74"/>
      <c r="M7006" s="74"/>
      <c r="N7006" s="74"/>
    </row>
    <row r="7007" spans="2:14" x14ac:dyDescent="0.25">
      <c r="B7007" s="225"/>
      <c r="C7007" s="74"/>
      <c r="D7007" s="74"/>
      <c r="E7007" s="74"/>
      <c r="F7007" s="74"/>
      <c r="G7007" s="75"/>
      <c r="H7007" s="74"/>
      <c r="I7007" s="81"/>
      <c r="J7007" s="74"/>
      <c r="K7007" s="74"/>
      <c r="L7007" s="74"/>
      <c r="M7007" s="74"/>
      <c r="N7007" s="74"/>
    </row>
    <row r="7008" spans="2:14" x14ac:dyDescent="0.25">
      <c r="B7008" s="225"/>
      <c r="C7008" s="74"/>
      <c r="D7008" s="74"/>
      <c r="E7008" s="74"/>
      <c r="F7008" s="74"/>
      <c r="G7008" s="75"/>
      <c r="H7008" s="74"/>
      <c r="I7008" s="81"/>
      <c r="J7008" s="74"/>
      <c r="K7008" s="74"/>
      <c r="L7008" s="74"/>
      <c r="M7008" s="74"/>
      <c r="N7008" s="74"/>
    </row>
    <row r="7009" spans="2:14" x14ac:dyDescent="0.25">
      <c r="B7009" s="225"/>
      <c r="C7009" s="74"/>
      <c r="D7009" s="74"/>
      <c r="E7009" s="74"/>
      <c r="F7009" s="74"/>
      <c r="G7009" s="75"/>
      <c r="H7009" s="74"/>
      <c r="I7009" s="81"/>
      <c r="J7009" s="74"/>
      <c r="K7009" s="74"/>
      <c r="L7009" s="74"/>
      <c r="M7009" s="74"/>
      <c r="N7009" s="74"/>
    </row>
    <row r="7010" spans="2:14" x14ac:dyDescent="0.25">
      <c r="B7010" s="225"/>
      <c r="C7010" s="74"/>
      <c r="D7010" s="74"/>
      <c r="E7010" s="74"/>
      <c r="F7010" s="74"/>
      <c r="G7010" s="75"/>
      <c r="H7010" s="74"/>
      <c r="I7010" s="81"/>
      <c r="J7010" s="74"/>
      <c r="K7010" s="74"/>
      <c r="L7010" s="74"/>
      <c r="M7010" s="74"/>
      <c r="N7010" s="74"/>
    </row>
    <row r="7011" spans="2:14" x14ac:dyDescent="0.25">
      <c r="B7011" s="225"/>
      <c r="C7011" s="74"/>
      <c r="D7011" s="74"/>
      <c r="E7011" s="74"/>
      <c r="F7011" s="74"/>
      <c r="G7011" s="75"/>
      <c r="H7011" s="74"/>
      <c r="I7011" s="81"/>
      <c r="J7011" s="74"/>
      <c r="K7011" s="74"/>
      <c r="L7011" s="74"/>
      <c r="M7011" s="74"/>
      <c r="N7011" s="74"/>
    </row>
    <row r="7012" spans="2:14" x14ac:dyDescent="0.25">
      <c r="B7012" s="225"/>
      <c r="C7012" s="74"/>
      <c r="D7012" s="74"/>
      <c r="E7012" s="74"/>
      <c r="F7012" s="74"/>
      <c r="G7012" s="75"/>
      <c r="H7012" s="74"/>
      <c r="I7012" s="81"/>
      <c r="J7012" s="74"/>
      <c r="K7012" s="74"/>
      <c r="L7012" s="74"/>
      <c r="M7012" s="74"/>
      <c r="N7012" s="74"/>
    </row>
    <row r="7013" spans="2:14" x14ac:dyDescent="0.25">
      <c r="B7013" s="225"/>
      <c r="C7013" s="74"/>
      <c r="D7013" s="74"/>
      <c r="E7013" s="74"/>
      <c r="F7013" s="74"/>
      <c r="G7013" s="75"/>
      <c r="H7013" s="74"/>
      <c r="I7013" s="81"/>
      <c r="J7013" s="74"/>
      <c r="K7013" s="74"/>
      <c r="L7013" s="74"/>
      <c r="M7013" s="74"/>
      <c r="N7013" s="74"/>
    </row>
    <row r="7014" spans="2:14" x14ac:dyDescent="0.25">
      <c r="B7014" s="225"/>
      <c r="C7014" s="74"/>
      <c r="D7014" s="74"/>
      <c r="E7014" s="74"/>
      <c r="F7014" s="74"/>
      <c r="G7014" s="75"/>
      <c r="H7014" s="74"/>
      <c r="I7014" s="81"/>
      <c r="J7014" s="74"/>
      <c r="K7014" s="74"/>
      <c r="L7014" s="74"/>
      <c r="M7014" s="74"/>
      <c r="N7014" s="74"/>
    </row>
    <row r="7015" spans="2:14" x14ac:dyDescent="0.25">
      <c r="B7015" s="225"/>
      <c r="C7015" s="74"/>
      <c r="D7015" s="74"/>
      <c r="E7015" s="74"/>
      <c r="F7015" s="74"/>
      <c r="G7015" s="75"/>
      <c r="H7015" s="74"/>
      <c r="I7015" s="81"/>
      <c r="J7015" s="74"/>
      <c r="K7015" s="74"/>
      <c r="L7015" s="74"/>
      <c r="M7015" s="74"/>
      <c r="N7015" s="74"/>
    </row>
    <row r="7016" spans="2:14" x14ac:dyDescent="0.25">
      <c r="B7016" s="225"/>
      <c r="C7016" s="74"/>
      <c r="D7016" s="74"/>
      <c r="E7016" s="74"/>
      <c r="F7016" s="74"/>
      <c r="G7016" s="75"/>
      <c r="H7016" s="74"/>
      <c r="I7016" s="81"/>
      <c r="J7016" s="74"/>
      <c r="K7016" s="74"/>
      <c r="L7016" s="74"/>
      <c r="M7016" s="74"/>
      <c r="N7016" s="74"/>
    </row>
    <row r="7017" spans="2:14" x14ac:dyDescent="0.25">
      <c r="B7017" s="225"/>
      <c r="C7017" s="74"/>
      <c r="D7017" s="74"/>
      <c r="E7017" s="74"/>
      <c r="F7017" s="74"/>
      <c r="G7017" s="75"/>
      <c r="H7017" s="74"/>
      <c r="I7017" s="81"/>
      <c r="J7017" s="74"/>
      <c r="K7017" s="74"/>
      <c r="L7017" s="74"/>
      <c r="M7017" s="74"/>
      <c r="N7017" s="74"/>
    </row>
    <row r="7018" spans="2:14" x14ac:dyDescent="0.25">
      <c r="B7018" s="225"/>
      <c r="C7018" s="74"/>
      <c r="D7018" s="74"/>
      <c r="E7018" s="74"/>
      <c r="F7018" s="74"/>
      <c r="G7018" s="75"/>
      <c r="H7018" s="74"/>
      <c r="I7018" s="81"/>
      <c r="J7018" s="74"/>
      <c r="K7018" s="74"/>
      <c r="L7018" s="74"/>
      <c r="M7018" s="74"/>
      <c r="N7018" s="74"/>
    </row>
    <row r="7019" spans="2:14" x14ac:dyDescent="0.25">
      <c r="B7019" s="225"/>
      <c r="C7019" s="74"/>
      <c r="D7019" s="74"/>
      <c r="E7019" s="74"/>
      <c r="F7019" s="74"/>
      <c r="G7019" s="75"/>
      <c r="H7019" s="74"/>
      <c r="I7019" s="81"/>
      <c r="J7019" s="74"/>
      <c r="K7019" s="74"/>
      <c r="L7019" s="74"/>
      <c r="M7019" s="74"/>
      <c r="N7019" s="74"/>
    </row>
    <row r="7020" spans="2:14" x14ac:dyDescent="0.25">
      <c r="B7020" s="225"/>
      <c r="C7020" s="74"/>
      <c r="D7020" s="74"/>
      <c r="E7020" s="74"/>
      <c r="F7020" s="74"/>
      <c r="G7020" s="75"/>
      <c r="H7020" s="74"/>
      <c r="I7020" s="81"/>
      <c r="J7020" s="74"/>
      <c r="K7020" s="74"/>
      <c r="L7020" s="74"/>
      <c r="M7020" s="74"/>
      <c r="N7020" s="74"/>
    </row>
    <row r="7021" spans="2:14" x14ac:dyDescent="0.25">
      <c r="B7021" s="225"/>
      <c r="C7021" s="74"/>
      <c r="D7021" s="74"/>
      <c r="E7021" s="74"/>
      <c r="F7021" s="74"/>
      <c r="G7021" s="75"/>
      <c r="H7021" s="74"/>
      <c r="I7021" s="81"/>
      <c r="J7021" s="74"/>
      <c r="K7021" s="74"/>
      <c r="L7021" s="74"/>
      <c r="M7021" s="74"/>
      <c r="N7021" s="74"/>
    </row>
    <row r="7022" spans="2:14" x14ac:dyDescent="0.25">
      <c r="B7022" s="225"/>
      <c r="C7022" s="74"/>
      <c r="D7022" s="74"/>
      <c r="E7022" s="74"/>
      <c r="F7022" s="74"/>
      <c r="G7022" s="75"/>
      <c r="H7022" s="74"/>
      <c r="I7022" s="81"/>
      <c r="J7022" s="74"/>
      <c r="K7022" s="74"/>
      <c r="L7022" s="74"/>
      <c r="M7022" s="74"/>
      <c r="N7022" s="74"/>
    </row>
    <row r="7023" spans="2:14" x14ac:dyDescent="0.25">
      <c r="B7023" s="225"/>
      <c r="C7023" s="74"/>
      <c r="D7023" s="74"/>
      <c r="E7023" s="74"/>
      <c r="F7023" s="74"/>
      <c r="G7023" s="75"/>
      <c r="H7023" s="74"/>
      <c r="I7023" s="81"/>
      <c r="J7023" s="74"/>
      <c r="K7023" s="74"/>
      <c r="L7023" s="74"/>
      <c r="M7023" s="74"/>
      <c r="N7023" s="74"/>
    </row>
    <row r="7024" spans="2:14" x14ac:dyDescent="0.25">
      <c r="B7024" s="225"/>
      <c r="C7024" s="74"/>
      <c r="D7024" s="74"/>
      <c r="E7024" s="74"/>
      <c r="F7024" s="74"/>
      <c r="G7024" s="75"/>
      <c r="H7024" s="74"/>
      <c r="I7024" s="81"/>
      <c r="J7024" s="74"/>
      <c r="K7024" s="74"/>
      <c r="L7024" s="74"/>
      <c r="M7024" s="74"/>
      <c r="N7024" s="74"/>
    </row>
    <row r="7025" spans="2:14" x14ac:dyDescent="0.25">
      <c r="B7025" s="225"/>
      <c r="C7025" s="74"/>
      <c r="D7025" s="74"/>
      <c r="E7025" s="74"/>
      <c r="F7025" s="74"/>
      <c r="G7025" s="75"/>
      <c r="H7025" s="74"/>
      <c r="I7025" s="81"/>
      <c r="J7025" s="74"/>
      <c r="K7025" s="74"/>
      <c r="L7025" s="74"/>
      <c r="M7025" s="74"/>
      <c r="N7025" s="74"/>
    </row>
    <row r="7026" spans="2:14" x14ac:dyDescent="0.25">
      <c r="B7026" s="225"/>
      <c r="C7026" s="74"/>
      <c r="D7026" s="74"/>
      <c r="E7026" s="74"/>
      <c r="F7026" s="74"/>
      <c r="G7026" s="75"/>
      <c r="H7026" s="74"/>
      <c r="I7026" s="81"/>
      <c r="J7026" s="74"/>
      <c r="K7026" s="74"/>
      <c r="L7026" s="74"/>
      <c r="M7026" s="74"/>
      <c r="N7026" s="74"/>
    </row>
    <row r="7027" spans="2:14" x14ac:dyDescent="0.25">
      <c r="B7027" s="225"/>
      <c r="C7027" s="74"/>
      <c r="D7027" s="74"/>
      <c r="E7027" s="74"/>
      <c r="F7027" s="74"/>
      <c r="G7027" s="75"/>
      <c r="H7027" s="74"/>
      <c r="I7027" s="81"/>
      <c r="J7027" s="74"/>
      <c r="K7027" s="74"/>
      <c r="L7027" s="74"/>
      <c r="M7027" s="74"/>
      <c r="N7027" s="74"/>
    </row>
    <row r="7028" spans="2:14" x14ac:dyDescent="0.25">
      <c r="B7028" s="225"/>
      <c r="C7028" s="74"/>
      <c r="D7028" s="74"/>
      <c r="E7028" s="74"/>
      <c r="F7028" s="74"/>
      <c r="G7028" s="75"/>
      <c r="H7028" s="74"/>
      <c r="I7028" s="81"/>
      <c r="J7028" s="74"/>
      <c r="K7028" s="74"/>
      <c r="L7028" s="74"/>
      <c r="M7028" s="74"/>
      <c r="N7028" s="74"/>
    </row>
    <row r="7029" spans="2:14" x14ac:dyDescent="0.25">
      <c r="B7029" s="225"/>
      <c r="C7029" s="74"/>
      <c r="D7029" s="74"/>
      <c r="E7029" s="74"/>
      <c r="F7029" s="74"/>
      <c r="G7029" s="75"/>
      <c r="H7029" s="74"/>
      <c r="I7029" s="81"/>
      <c r="J7029" s="74"/>
      <c r="K7029" s="74"/>
      <c r="L7029" s="74"/>
      <c r="M7029" s="74"/>
      <c r="N7029" s="74"/>
    </row>
    <row r="7030" spans="2:14" x14ac:dyDescent="0.25">
      <c r="B7030" s="225"/>
      <c r="C7030" s="74"/>
      <c r="D7030" s="74"/>
      <c r="E7030" s="74"/>
      <c r="F7030" s="74"/>
      <c r="G7030" s="75"/>
      <c r="H7030" s="74"/>
      <c r="I7030" s="81"/>
      <c r="J7030" s="74"/>
      <c r="K7030" s="74"/>
      <c r="L7030" s="74"/>
      <c r="M7030" s="74"/>
      <c r="N7030" s="74"/>
    </row>
    <row r="7031" spans="2:14" x14ac:dyDescent="0.25">
      <c r="B7031" s="225"/>
      <c r="C7031" s="74"/>
      <c r="D7031" s="74"/>
      <c r="E7031" s="74"/>
      <c r="F7031" s="74"/>
      <c r="G7031" s="75"/>
      <c r="H7031" s="74"/>
      <c r="I7031" s="81"/>
      <c r="J7031" s="74"/>
      <c r="K7031" s="74"/>
      <c r="L7031" s="74"/>
      <c r="M7031" s="74"/>
      <c r="N7031" s="74"/>
    </row>
    <row r="7032" spans="2:14" x14ac:dyDescent="0.25">
      <c r="B7032" s="225"/>
      <c r="C7032" s="74"/>
      <c r="D7032" s="74"/>
      <c r="E7032" s="74"/>
      <c r="F7032" s="74"/>
      <c r="G7032" s="75"/>
      <c r="H7032" s="74"/>
      <c r="I7032" s="81"/>
      <c r="J7032" s="74"/>
      <c r="K7032" s="74"/>
      <c r="L7032" s="74"/>
      <c r="M7032" s="74"/>
      <c r="N7032" s="74"/>
    </row>
    <row r="7033" spans="2:14" x14ac:dyDescent="0.25">
      <c r="B7033" s="225"/>
      <c r="C7033" s="74"/>
      <c r="D7033" s="74"/>
      <c r="E7033" s="74"/>
      <c r="F7033" s="74"/>
      <c r="G7033" s="75"/>
      <c r="H7033" s="74"/>
      <c r="I7033" s="81"/>
      <c r="J7033" s="74"/>
      <c r="K7033" s="74"/>
      <c r="L7033" s="74"/>
      <c r="M7033" s="74"/>
      <c r="N7033" s="74"/>
    </row>
    <row r="7034" spans="2:14" x14ac:dyDescent="0.25">
      <c r="B7034" s="225"/>
      <c r="C7034" s="74"/>
      <c r="D7034" s="74"/>
      <c r="E7034" s="74"/>
      <c r="F7034" s="74"/>
      <c r="G7034" s="75"/>
      <c r="H7034" s="74"/>
      <c r="I7034" s="81"/>
      <c r="J7034" s="74"/>
      <c r="K7034" s="74"/>
      <c r="L7034" s="74"/>
      <c r="M7034" s="74"/>
      <c r="N7034" s="74"/>
    </row>
    <row r="7035" spans="2:14" x14ac:dyDescent="0.25">
      <c r="B7035" s="225"/>
      <c r="C7035" s="74"/>
      <c r="D7035" s="74"/>
      <c r="E7035" s="74"/>
      <c r="F7035" s="74"/>
      <c r="G7035" s="75"/>
      <c r="H7035" s="74"/>
      <c r="I7035" s="81"/>
      <c r="J7035" s="74"/>
      <c r="K7035" s="74"/>
      <c r="L7035" s="74"/>
      <c r="M7035" s="74"/>
      <c r="N7035" s="74"/>
    </row>
    <row r="7036" spans="2:14" x14ac:dyDescent="0.25">
      <c r="B7036" s="225"/>
      <c r="C7036" s="74"/>
      <c r="D7036" s="74"/>
      <c r="E7036" s="74"/>
      <c r="F7036" s="74"/>
      <c r="G7036" s="75"/>
      <c r="H7036" s="74"/>
      <c r="I7036" s="81"/>
      <c r="J7036" s="74"/>
      <c r="K7036" s="74"/>
      <c r="L7036" s="74"/>
      <c r="M7036" s="74"/>
      <c r="N7036" s="74"/>
    </row>
    <row r="7037" spans="2:14" x14ac:dyDescent="0.25">
      <c r="B7037" s="225"/>
      <c r="C7037" s="74"/>
      <c r="D7037" s="74"/>
      <c r="E7037" s="74"/>
      <c r="F7037" s="74"/>
      <c r="G7037" s="75"/>
      <c r="H7037" s="74"/>
      <c r="I7037" s="81"/>
      <c r="J7037" s="74"/>
      <c r="K7037" s="74"/>
      <c r="L7037" s="74"/>
      <c r="M7037" s="74"/>
      <c r="N7037" s="74"/>
    </row>
    <row r="7038" spans="2:14" x14ac:dyDescent="0.25">
      <c r="B7038" s="225"/>
      <c r="C7038" s="74"/>
      <c r="D7038" s="74"/>
      <c r="E7038" s="74"/>
      <c r="F7038" s="74"/>
      <c r="G7038" s="75"/>
      <c r="H7038" s="74"/>
      <c r="I7038" s="81"/>
      <c r="J7038" s="74"/>
      <c r="K7038" s="74"/>
      <c r="L7038" s="74"/>
      <c r="M7038" s="74"/>
      <c r="N7038" s="74"/>
    </row>
    <row r="7039" spans="2:14" x14ac:dyDescent="0.25">
      <c r="B7039" s="225"/>
      <c r="C7039" s="74"/>
      <c r="D7039" s="74"/>
      <c r="E7039" s="74"/>
      <c r="F7039" s="74"/>
      <c r="G7039" s="75"/>
      <c r="H7039" s="74"/>
      <c r="I7039" s="81"/>
      <c r="J7039" s="74"/>
      <c r="K7039" s="74"/>
      <c r="L7039" s="74"/>
      <c r="M7039" s="74"/>
      <c r="N7039" s="74"/>
    </row>
    <row r="7040" spans="2:14" x14ac:dyDescent="0.25">
      <c r="B7040" s="225"/>
      <c r="C7040" s="74"/>
      <c r="D7040" s="74"/>
      <c r="E7040" s="74"/>
      <c r="F7040" s="74"/>
      <c r="G7040" s="75"/>
      <c r="H7040" s="74"/>
      <c r="I7040" s="81"/>
      <c r="J7040" s="74"/>
      <c r="K7040" s="74"/>
      <c r="L7040" s="74"/>
      <c r="M7040" s="74"/>
      <c r="N7040" s="74"/>
    </row>
    <row r="7041" spans="2:14" x14ac:dyDescent="0.25">
      <c r="B7041" s="225"/>
      <c r="C7041" s="74"/>
      <c r="D7041" s="74"/>
      <c r="E7041" s="74"/>
      <c r="F7041" s="74"/>
      <c r="G7041" s="75"/>
      <c r="H7041" s="74"/>
      <c r="I7041" s="81"/>
      <c r="J7041" s="74"/>
      <c r="K7041" s="74"/>
      <c r="L7041" s="74"/>
      <c r="M7041" s="74"/>
      <c r="N7041" s="74"/>
    </row>
    <row r="7042" spans="2:14" x14ac:dyDescent="0.25">
      <c r="B7042" s="225"/>
      <c r="C7042" s="74"/>
      <c r="D7042" s="74"/>
      <c r="E7042" s="74"/>
      <c r="F7042" s="74"/>
      <c r="G7042" s="75"/>
      <c r="H7042" s="74"/>
      <c r="I7042" s="81"/>
      <c r="J7042" s="74"/>
      <c r="K7042" s="74"/>
      <c r="L7042" s="74"/>
      <c r="M7042" s="74"/>
      <c r="N7042" s="74"/>
    </row>
    <row r="7043" spans="2:14" x14ac:dyDescent="0.25">
      <c r="B7043" s="225"/>
      <c r="C7043" s="74"/>
      <c r="D7043" s="74"/>
      <c r="E7043" s="74"/>
      <c r="F7043" s="74"/>
      <c r="G7043" s="75"/>
      <c r="H7043" s="74"/>
      <c r="I7043" s="81"/>
      <c r="J7043" s="74"/>
      <c r="K7043" s="74"/>
      <c r="L7043" s="74"/>
      <c r="M7043" s="74"/>
      <c r="N7043" s="74"/>
    </row>
    <row r="7044" spans="2:14" x14ac:dyDescent="0.25">
      <c r="B7044" s="225"/>
      <c r="C7044" s="74"/>
      <c r="D7044" s="74"/>
      <c r="E7044" s="74"/>
      <c r="F7044" s="74"/>
      <c r="G7044" s="75"/>
      <c r="H7044" s="74"/>
      <c r="I7044" s="81"/>
      <c r="J7044" s="74"/>
      <c r="K7044" s="74"/>
      <c r="L7044" s="74"/>
      <c r="M7044" s="74"/>
      <c r="N7044" s="74"/>
    </row>
    <row r="7045" spans="2:14" x14ac:dyDescent="0.25">
      <c r="B7045" s="225"/>
      <c r="C7045" s="74"/>
      <c r="D7045" s="74"/>
      <c r="E7045" s="74"/>
      <c r="F7045" s="74"/>
      <c r="G7045" s="75"/>
      <c r="H7045" s="74"/>
      <c r="I7045" s="81"/>
      <c r="J7045" s="74"/>
      <c r="K7045" s="74"/>
      <c r="L7045" s="74"/>
      <c r="M7045" s="74"/>
      <c r="N7045" s="74"/>
    </row>
    <row r="7046" spans="2:14" x14ac:dyDescent="0.25">
      <c r="B7046" s="225"/>
      <c r="C7046" s="74"/>
      <c r="D7046" s="74"/>
      <c r="E7046" s="74"/>
      <c r="F7046" s="74"/>
      <c r="G7046" s="75"/>
      <c r="H7046" s="74"/>
      <c r="I7046" s="81"/>
      <c r="J7046" s="74"/>
      <c r="K7046" s="74"/>
      <c r="L7046" s="74"/>
      <c r="M7046" s="74"/>
      <c r="N7046" s="74"/>
    </row>
    <row r="7047" spans="2:14" x14ac:dyDescent="0.25">
      <c r="B7047" s="225"/>
      <c r="C7047" s="74"/>
      <c r="D7047" s="74"/>
      <c r="E7047" s="74"/>
      <c r="F7047" s="74"/>
      <c r="G7047" s="75"/>
      <c r="H7047" s="74"/>
      <c r="I7047" s="81"/>
      <c r="J7047" s="74"/>
      <c r="K7047" s="74"/>
      <c r="L7047" s="74"/>
      <c r="M7047" s="74"/>
      <c r="N7047" s="74"/>
    </row>
    <row r="7048" spans="2:14" x14ac:dyDescent="0.25">
      <c r="B7048" s="225"/>
      <c r="C7048" s="74"/>
      <c r="D7048" s="74"/>
      <c r="E7048" s="74"/>
      <c r="F7048" s="74"/>
      <c r="G7048" s="75"/>
      <c r="H7048" s="74"/>
      <c r="I7048" s="81"/>
      <c r="J7048" s="74"/>
      <c r="K7048" s="74"/>
      <c r="L7048" s="74"/>
      <c r="M7048" s="74"/>
      <c r="N7048" s="74"/>
    </row>
    <row r="7049" spans="2:14" x14ac:dyDescent="0.25">
      <c r="B7049" s="225"/>
      <c r="C7049" s="74"/>
      <c r="D7049" s="74"/>
      <c r="E7049" s="74"/>
      <c r="F7049" s="74"/>
      <c r="G7049" s="75"/>
      <c r="H7049" s="74"/>
      <c r="I7049" s="81"/>
      <c r="J7049" s="74"/>
      <c r="K7049" s="74"/>
      <c r="L7049" s="74"/>
      <c r="M7049" s="74"/>
      <c r="N7049" s="74"/>
    </row>
    <row r="7050" spans="2:14" x14ac:dyDescent="0.25">
      <c r="B7050" s="225"/>
      <c r="C7050" s="74"/>
      <c r="D7050" s="74"/>
      <c r="E7050" s="74"/>
      <c r="F7050" s="74"/>
      <c r="G7050" s="75"/>
      <c r="H7050" s="74"/>
      <c r="I7050" s="81"/>
      <c r="J7050" s="74"/>
      <c r="K7050" s="74"/>
      <c r="L7050" s="74"/>
      <c r="M7050" s="74"/>
      <c r="N7050" s="74"/>
    </row>
    <row r="7051" spans="2:14" x14ac:dyDescent="0.25">
      <c r="B7051" s="225"/>
      <c r="C7051" s="74"/>
      <c r="D7051" s="74"/>
      <c r="E7051" s="74"/>
      <c r="F7051" s="74"/>
      <c r="G7051" s="75"/>
      <c r="H7051" s="74"/>
      <c r="I7051" s="81"/>
      <c r="J7051" s="74"/>
      <c r="K7051" s="74"/>
      <c r="L7051" s="74"/>
      <c r="M7051" s="74"/>
      <c r="N7051" s="74"/>
    </row>
    <row r="7052" spans="2:14" x14ac:dyDescent="0.25">
      <c r="B7052" s="225"/>
      <c r="C7052" s="74"/>
      <c r="D7052" s="74"/>
      <c r="E7052" s="74"/>
      <c r="F7052" s="74"/>
      <c r="G7052" s="75"/>
      <c r="H7052" s="74"/>
      <c r="I7052" s="81"/>
      <c r="J7052" s="74"/>
      <c r="K7052" s="74"/>
      <c r="L7052" s="74"/>
      <c r="M7052" s="74"/>
      <c r="N7052" s="74"/>
    </row>
    <row r="7053" spans="2:14" x14ac:dyDescent="0.25">
      <c r="B7053" s="225"/>
      <c r="C7053" s="74"/>
      <c r="D7053" s="74"/>
      <c r="E7053" s="74"/>
      <c r="F7053" s="74"/>
      <c r="G7053" s="75"/>
      <c r="H7053" s="74"/>
      <c r="I7053" s="81"/>
      <c r="J7053" s="74"/>
      <c r="K7053" s="74"/>
      <c r="L7053" s="74"/>
      <c r="M7053" s="74"/>
      <c r="N7053" s="74"/>
    </row>
    <row r="7054" spans="2:14" x14ac:dyDescent="0.25">
      <c r="B7054" s="225"/>
      <c r="C7054" s="74"/>
      <c r="D7054" s="74"/>
      <c r="E7054" s="74"/>
      <c r="F7054" s="74"/>
      <c r="G7054" s="75"/>
      <c r="H7054" s="74"/>
      <c r="I7054" s="81"/>
      <c r="J7054" s="74"/>
      <c r="K7054" s="74"/>
      <c r="L7054" s="74"/>
      <c r="M7054" s="74"/>
      <c r="N7054" s="74"/>
    </row>
    <row r="7055" spans="2:14" x14ac:dyDescent="0.25">
      <c r="B7055" s="225"/>
      <c r="C7055" s="74"/>
      <c r="D7055" s="74"/>
      <c r="E7055" s="74"/>
      <c r="F7055" s="74"/>
      <c r="G7055" s="75"/>
      <c r="H7055" s="74"/>
      <c r="I7055" s="81"/>
      <c r="J7055" s="74"/>
      <c r="K7055" s="74"/>
      <c r="L7055" s="74"/>
      <c r="M7055" s="74"/>
      <c r="N7055" s="74"/>
    </row>
    <row r="7056" spans="2:14" x14ac:dyDescent="0.25">
      <c r="B7056" s="225"/>
      <c r="C7056" s="74"/>
      <c r="D7056" s="74"/>
      <c r="E7056" s="74"/>
      <c r="F7056" s="74"/>
      <c r="G7056" s="75"/>
      <c r="H7056" s="74"/>
      <c r="I7056" s="81"/>
      <c r="J7056" s="74"/>
      <c r="K7056" s="74"/>
      <c r="L7056" s="74"/>
      <c r="M7056" s="74"/>
      <c r="N7056" s="74"/>
    </row>
    <row r="7057" spans="2:14" x14ac:dyDescent="0.25">
      <c r="B7057" s="225"/>
      <c r="C7057" s="74"/>
      <c r="D7057" s="74"/>
      <c r="E7057" s="74"/>
      <c r="F7057" s="74"/>
      <c r="G7057" s="75"/>
      <c r="H7057" s="74"/>
      <c r="I7057" s="81"/>
      <c r="J7057" s="74"/>
      <c r="K7057" s="74"/>
      <c r="L7057" s="74"/>
      <c r="M7057" s="74"/>
      <c r="N7057" s="74"/>
    </row>
    <row r="7058" spans="2:14" x14ac:dyDescent="0.25">
      <c r="B7058" s="225"/>
      <c r="C7058" s="74"/>
      <c r="D7058" s="74"/>
      <c r="E7058" s="74"/>
      <c r="F7058" s="74"/>
      <c r="G7058" s="75"/>
      <c r="H7058" s="74"/>
      <c r="I7058" s="81"/>
      <c r="J7058" s="74"/>
      <c r="K7058" s="74"/>
      <c r="L7058" s="74"/>
      <c r="M7058" s="74"/>
      <c r="N7058" s="74"/>
    </row>
    <row r="7059" spans="2:14" x14ac:dyDescent="0.25">
      <c r="B7059" s="225"/>
      <c r="C7059" s="74"/>
      <c r="D7059" s="74"/>
      <c r="E7059" s="74"/>
      <c r="F7059" s="74"/>
      <c r="G7059" s="75"/>
      <c r="H7059" s="74"/>
      <c r="I7059" s="81"/>
      <c r="J7059" s="74"/>
      <c r="K7059" s="74"/>
      <c r="L7059" s="74"/>
      <c r="M7059" s="74"/>
      <c r="N7059" s="74"/>
    </row>
    <row r="7060" spans="2:14" x14ac:dyDescent="0.25">
      <c r="B7060" s="225"/>
      <c r="C7060" s="74"/>
      <c r="D7060" s="74"/>
      <c r="E7060" s="74"/>
      <c r="F7060" s="74"/>
      <c r="G7060" s="75"/>
      <c r="H7060" s="74"/>
      <c r="I7060" s="81"/>
      <c r="J7060" s="74"/>
      <c r="K7060" s="74"/>
      <c r="L7060" s="74"/>
      <c r="M7060" s="74"/>
      <c r="N7060" s="74"/>
    </row>
    <row r="7061" spans="2:14" x14ac:dyDescent="0.25">
      <c r="B7061" s="225"/>
      <c r="C7061" s="74"/>
      <c r="D7061" s="74"/>
      <c r="E7061" s="74"/>
      <c r="F7061" s="74"/>
      <c r="G7061" s="75"/>
      <c r="H7061" s="74"/>
      <c r="I7061" s="81"/>
      <c r="J7061" s="74"/>
      <c r="K7061" s="74"/>
      <c r="L7061" s="74"/>
      <c r="M7061" s="74"/>
      <c r="N7061" s="74"/>
    </row>
    <row r="7062" spans="2:14" x14ac:dyDescent="0.25">
      <c r="B7062" s="225"/>
      <c r="C7062" s="74"/>
      <c r="D7062" s="74"/>
      <c r="E7062" s="74"/>
      <c r="F7062" s="74"/>
      <c r="G7062" s="75"/>
      <c r="H7062" s="74"/>
      <c r="I7062" s="81"/>
      <c r="J7062" s="74"/>
      <c r="K7062" s="74"/>
      <c r="L7062" s="74"/>
      <c r="M7062" s="74"/>
      <c r="N7062" s="74"/>
    </row>
    <row r="7063" spans="2:14" x14ac:dyDescent="0.25">
      <c r="B7063" s="225"/>
      <c r="C7063" s="74"/>
      <c r="D7063" s="74"/>
      <c r="E7063" s="74"/>
      <c r="F7063" s="74"/>
      <c r="G7063" s="75"/>
      <c r="H7063" s="74"/>
      <c r="I7063" s="81"/>
      <c r="J7063" s="74"/>
      <c r="K7063" s="74"/>
      <c r="L7063" s="74"/>
      <c r="M7063" s="74"/>
      <c r="N7063" s="74"/>
    </row>
    <row r="7064" spans="2:14" x14ac:dyDescent="0.25">
      <c r="B7064" s="225"/>
      <c r="C7064" s="74"/>
      <c r="D7064" s="74"/>
      <c r="E7064" s="74"/>
      <c r="F7064" s="74"/>
      <c r="G7064" s="75"/>
      <c r="H7064" s="74"/>
      <c r="I7064" s="81"/>
      <c r="J7064" s="74"/>
      <c r="K7064" s="74"/>
      <c r="L7064" s="74"/>
      <c r="M7064" s="74"/>
      <c r="N7064" s="74"/>
    </row>
    <row r="7065" spans="2:14" x14ac:dyDescent="0.25">
      <c r="B7065" s="225"/>
      <c r="C7065" s="74"/>
      <c r="D7065" s="74"/>
      <c r="E7065" s="74"/>
      <c r="F7065" s="74"/>
      <c r="G7065" s="75"/>
      <c r="H7065" s="74"/>
      <c r="I7065" s="81"/>
      <c r="J7065" s="74"/>
      <c r="K7065" s="74"/>
      <c r="L7065" s="74"/>
      <c r="M7065" s="74"/>
      <c r="N7065" s="74"/>
    </row>
    <row r="7066" spans="2:14" x14ac:dyDescent="0.25">
      <c r="B7066" s="225"/>
      <c r="C7066" s="74"/>
      <c r="D7066" s="74"/>
      <c r="E7066" s="74"/>
      <c r="F7066" s="74"/>
      <c r="G7066" s="75"/>
      <c r="H7066" s="74"/>
      <c r="I7066" s="81"/>
      <c r="J7066" s="74"/>
      <c r="K7066" s="74"/>
      <c r="L7066" s="74"/>
      <c r="M7066" s="74"/>
      <c r="N7066" s="74"/>
    </row>
    <row r="7067" spans="2:14" x14ac:dyDescent="0.25">
      <c r="B7067" s="225"/>
      <c r="C7067" s="74"/>
      <c r="D7067" s="74"/>
      <c r="E7067" s="74"/>
      <c r="F7067" s="74"/>
      <c r="G7067" s="75"/>
      <c r="H7067" s="74"/>
      <c r="I7067" s="81"/>
      <c r="J7067" s="74"/>
      <c r="K7067" s="74"/>
      <c r="L7067" s="74"/>
      <c r="M7067" s="74"/>
      <c r="N7067" s="74"/>
    </row>
    <row r="7068" spans="2:14" x14ac:dyDescent="0.25">
      <c r="B7068" s="225"/>
      <c r="C7068" s="74"/>
      <c r="D7068" s="74"/>
      <c r="E7068" s="74"/>
      <c r="F7068" s="74"/>
      <c r="G7068" s="75"/>
      <c r="H7068" s="74"/>
      <c r="I7068" s="81"/>
      <c r="J7068" s="74"/>
      <c r="K7068" s="74"/>
      <c r="L7068" s="74"/>
      <c r="M7068" s="74"/>
      <c r="N7068" s="74"/>
    </row>
    <row r="7069" spans="2:14" x14ac:dyDescent="0.25">
      <c r="B7069" s="225"/>
      <c r="C7069" s="74"/>
      <c r="D7069" s="74"/>
      <c r="E7069" s="74"/>
      <c r="F7069" s="74"/>
      <c r="G7069" s="75"/>
      <c r="H7069" s="74"/>
      <c r="I7069" s="81"/>
      <c r="J7069" s="74"/>
      <c r="K7069" s="74"/>
      <c r="L7069" s="74"/>
      <c r="M7069" s="74"/>
      <c r="N7069" s="74"/>
    </row>
    <row r="7070" spans="2:14" x14ac:dyDescent="0.25">
      <c r="B7070" s="225"/>
      <c r="C7070" s="74"/>
      <c r="D7070" s="74"/>
      <c r="E7070" s="74"/>
      <c r="F7070" s="74"/>
      <c r="G7070" s="75"/>
      <c r="H7070" s="74"/>
      <c r="I7070" s="81"/>
      <c r="J7070" s="74"/>
      <c r="K7070" s="74"/>
      <c r="L7070" s="74"/>
      <c r="M7070" s="74"/>
      <c r="N7070" s="74"/>
    </row>
    <row r="7071" spans="2:14" x14ac:dyDescent="0.25">
      <c r="B7071" s="225"/>
      <c r="C7071" s="74"/>
      <c r="D7071" s="74"/>
      <c r="E7071" s="74"/>
      <c r="F7071" s="74"/>
      <c r="G7071" s="75"/>
      <c r="H7071" s="74"/>
      <c r="I7071" s="81"/>
      <c r="J7071" s="74"/>
      <c r="K7071" s="74"/>
      <c r="L7071" s="74"/>
      <c r="M7071" s="74"/>
      <c r="N7071" s="74"/>
    </row>
    <row r="7072" spans="2:14" x14ac:dyDescent="0.25">
      <c r="B7072" s="225"/>
      <c r="C7072" s="74"/>
      <c r="D7072" s="74"/>
      <c r="E7072" s="74"/>
      <c r="F7072" s="74"/>
      <c r="G7072" s="75"/>
      <c r="H7072" s="74"/>
      <c r="I7072" s="81"/>
      <c r="J7072" s="74"/>
      <c r="K7072" s="74"/>
      <c r="L7072" s="74"/>
      <c r="M7072" s="74"/>
      <c r="N7072" s="74"/>
    </row>
    <row r="7073" spans="2:14" x14ac:dyDescent="0.25">
      <c r="B7073" s="225"/>
      <c r="C7073" s="74"/>
      <c r="D7073" s="74"/>
      <c r="E7073" s="74"/>
      <c r="F7073" s="74"/>
      <c r="G7073" s="75"/>
      <c r="H7073" s="74"/>
      <c r="I7073" s="81"/>
      <c r="J7073" s="74"/>
      <c r="K7073" s="74"/>
      <c r="L7073" s="74"/>
      <c r="M7073" s="74"/>
      <c r="N7073" s="74"/>
    </row>
    <row r="7074" spans="2:14" x14ac:dyDescent="0.25">
      <c r="B7074" s="225"/>
      <c r="C7074" s="74"/>
      <c r="D7074" s="74"/>
      <c r="E7074" s="74"/>
      <c r="F7074" s="74"/>
      <c r="G7074" s="75"/>
      <c r="H7074" s="74"/>
      <c r="I7074" s="81"/>
      <c r="J7074" s="74"/>
      <c r="K7074" s="74"/>
      <c r="L7074" s="74"/>
      <c r="M7074" s="74"/>
      <c r="N7074" s="74"/>
    </row>
    <row r="7075" spans="2:14" x14ac:dyDescent="0.25">
      <c r="B7075" s="225"/>
      <c r="C7075" s="74"/>
      <c r="D7075" s="74"/>
      <c r="E7075" s="74"/>
      <c r="F7075" s="74"/>
      <c r="G7075" s="75"/>
      <c r="H7075" s="74"/>
      <c r="I7075" s="81"/>
      <c r="J7075" s="74"/>
      <c r="K7075" s="74"/>
      <c r="L7075" s="74"/>
      <c r="M7075" s="74"/>
      <c r="N7075" s="74"/>
    </row>
    <row r="7076" spans="2:14" x14ac:dyDescent="0.25">
      <c r="B7076" s="225"/>
      <c r="C7076" s="74"/>
      <c r="D7076" s="74"/>
      <c r="E7076" s="74"/>
      <c r="F7076" s="74"/>
      <c r="G7076" s="75"/>
      <c r="H7076" s="74"/>
      <c r="I7076" s="81"/>
      <c r="J7076" s="74"/>
      <c r="K7076" s="74"/>
      <c r="L7076" s="74"/>
      <c r="M7076" s="74"/>
      <c r="N7076" s="74"/>
    </row>
    <row r="7077" spans="2:14" x14ac:dyDescent="0.25">
      <c r="B7077" s="225"/>
      <c r="C7077" s="74"/>
      <c r="D7077" s="74"/>
      <c r="E7077" s="74"/>
      <c r="F7077" s="74"/>
      <c r="G7077" s="75"/>
      <c r="H7077" s="74"/>
      <c r="I7077" s="81"/>
      <c r="J7077" s="74"/>
      <c r="K7077" s="74"/>
      <c r="L7077" s="74"/>
      <c r="M7077" s="74"/>
      <c r="N7077" s="74"/>
    </row>
    <row r="7078" spans="2:14" x14ac:dyDescent="0.25">
      <c r="B7078" s="225"/>
      <c r="C7078" s="74"/>
      <c r="D7078" s="74"/>
      <c r="E7078" s="74"/>
      <c r="F7078" s="74"/>
      <c r="G7078" s="75"/>
      <c r="H7078" s="74"/>
      <c r="I7078" s="81"/>
      <c r="J7078" s="74"/>
      <c r="K7078" s="74"/>
      <c r="L7078" s="74"/>
      <c r="M7078" s="74"/>
      <c r="N7078" s="74"/>
    </row>
    <row r="7079" spans="2:14" x14ac:dyDescent="0.25">
      <c r="B7079" s="225"/>
      <c r="C7079" s="74"/>
      <c r="D7079" s="74"/>
      <c r="E7079" s="74"/>
      <c r="F7079" s="74"/>
      <c r="G7079" s="75"/>
      <c r="H7079" s="74"/>
      <c r="I7079" s="81"/>
      <c r="J7079" s="74"/>
      <c r="K7079" s="74"/>
      <c r="L7079" s="74"/>
      <c r="M7079" s="74"/>
      <c r="N7079" s="74"/>
    </row>
    <row r="7080" spans="2:14" x14ac:dyDescent="0.25">
      <c r="B7080" s="225"/>
      <c r="C7080" s="74"/>
      <c r="D7080" s="74"/>
      <c r="E7080" s="74"/>
      <c r="F7080" s="74"/>
      <c r="G7080" s="75"/>
      <c r="H7080" s="74"/>
      <c r="I7080" s="81"/>
      <c r="J7080" s="74"/>
      <c r="K7080" s="74"/>
      <c r="L7080" s="74"/>
      <c r="M7080" s="74"/>
      <c r="N7080" s="74"/>
    </row>
    <row r="7081" spans="2:14" x14ac:dyDescent="0.25">
      <c r="B7081" s="225"/>
      <c r="C7081" s="74"/>
      <c r="D7081" s="74"/>
      <c r="E7081" s="74"/>
      <c r="F7081" s="74"/>
      <c r="G7081" s="75"/>
      <c r="H7081" s="74"/>
      <c r="I7081" s="81"/>
      <c r="J7081" s="74"/>
      <c r="K7081" s="74"/>
      <c r="L7081" s="74"/>
      <c r="M7081" s="74"/>
      <c r="N7081" s="74"/>
    </row>
    <row r="7082" spans="2:14" x14ac:dyDescent="0.25">
      <c r="B7082" s="225"/>
      <c r="C7082" s="74"/>
      <c r="D7082" s="74"/>
      <c r="E7082" s="74"/>
      <c r="F7082" s="74"/>
      <c r="G7082" s="75"/>
      <c r="H7082" s="74"/>
      <c r="I7082" s="81"/>
      <c r="J7082" s="74"/>
      <c r="K7082" s="74"/>
      <c r="L7082" s="74"/>
      <c r="M7082" s="74"/>
      <c r="N7082" s="74"/>
    </row>
    <row r="7083" spans="2:14" x14ac:dyDescent="0.25">
      <c r="B7083" s="225"/>
      <c r="C7083" s="74"/>
      <c r="D7083" s="74"/>
      <c r="E7083" s="74"/>
      <c r="F7083" s="74"/>
      <c r="G7083" s="75"/>
      <c r="H7083" s="74"/>
      <c r="I7083" s="81"/>
      <c r="J7083" s="74"/>
      <c r="K7083" s="74"/>
      <c r="L7083" s="74"/>
      <c r="M7083" s="74"/>
      <c r="N7083" s="74"/>
    </row>
    <row r="7084" spans="2:14" x14ac:dyDescent="0.25">
      <c r="B7084" s="225"/>
      <c r="C7084" s="74"/>
      <c r="D7084" s="74"/>
      <c r="E7084" s="74"/>
      <c r="F7084" s="74"/>
      <c r="G7084" s="75"/>
      <c r="H7084" s="74"/>
      <c r="I7084" s="81"/>
      <c r="J7084" s="74"/>
      <c r="K7084" s="74"/>
      <c r="L7084" s="74"/>
      <c r="M7084" s="74"/>
      <c r="N7084" s="74"/>
    </row>
    <row r="7085" spans="2:14" x14ac:dyDescent="0.25">
      <c r="B7085" s="225"/>
      <c r="C7085" s="74"/>
      <c r="D7085" s="74"/>
      <c r="E7085" s="74"/>
      <c r="F7085" s="74"/>
      <c r="G7085" s="75"/>
      <c r="H7085" s="74"/>
      <c r="I7085" s="81"/>
      <c r="J7085" s="74"/>
      <c r="K7085" s="74"/>
      <c r="L7085" s="74"/>
      <c r="M7085" s="74"/>
      <c r="N7085" s="74"/>
    </row>
    <row r="7086" spans="2:14" x14ac:dyDescent="0.25">
      <c r="B7086" s="225"/>
      <c r="C7086" s="74"/>
      <c r="D7086" s="74"/>
      <c r="E7086" s="74"/>
      <c r="F7086" s="74"/>
      <c r="G7086" s="75"/>
      <c r="H7086" s="74"/>
      <c r="I7086" s="81"/>
      <c r="J7086" s="74"/>
      <c r="K7086" s="74"/>
      <c r="L7086" s="74"/>
      <c r="M7086" s="74"/>
      <c r="N7086" s="74"/>
    </row>
    <row r="7087" spans="2:14" x14ac:dyDescent="0.25">
      <c r="B7087" s="225"/>
      <c r="C7087" s="74"/>
      <c r="D7087" s="74"/>
      <c r="E7087" s="74"/>
      <c r="F7087" s="74"/>
      <c r="G7087" s="75"/>
      <c r="H7087" s="74"/>
      <c r="I7087" s="81"/>
      <c r="J7087" s="74"/>
      <c r="K7087" s="74"/>
      <c r="L7087" s="74"/>
      <c r="M7087" s="74"/>
      <c r="N7087" s="74"/>
    </row>
    <row r="7088" spans="2:14" x14ac:dyDescent="0.25">
      <c r="B7088" s="225"/>
      <c r="C7088" s="74"/>
      <c r="D7088" s="74"/>
      <c r="E7088" s="74"/>
      <c r="F7088" s="74"/>
      <c r="G7088" s="75"/>
      <c r="H7088" s="74"/>
      <c r="I7088" s="81"/>
      <c r="J7088" s="74"/>
      <c r="K7088" s="74"/>
      <c r="L7088" s="74"/>
      <c r="M7088" s="74"/>
      <c r="N7088" s="74"/>
    </row>
    <row r="7089" spans="2:14" x14ac:dyDescent="0.25">
      <c r="B7089" s="225"/>
      <c r="C7089" s="74"/>
      <c r="D7089" s="74"/>
      <c r="E7089" s="74"/>
      <c r="F7089" s="74"/>
      <c r="G7089" s="75"/>
      <c r="H7089" s="74"/>
      <c r="I7089" s="81"/>
      <c r="J7089" s="74"/>
      <c r="K7089" s="74"/>
      <c r="L7089" s="74"/>
      <c r="M7089" s="74"/>
      <c r="N7089" s="74"/>
    </row>
    <row r="7090" spans="2:14" x14ac:dyDescent="0.25">
      <c r="B7090" s="225"/>
      <c r="C7090" s="74"/>
      <c r="D7090" s="74"/>
      <c r="E7090" s="74"/>
      <c r="F7090" s="74"/>
      <c r="G7090" s="75"/>
      <c r="H7090" s="74"/>
      <c r="I7090" s="81"/>
      <c r="J7090" s="74"/>
      <c r="K7090" s="74"/>
      <c r="L7090" s="74"/>
      <c r="M7090" s="74"/>
      <c r="N7090" s="74"/>
    </row>
    <row r="7091" spans="2:14" x14ac:dyDescent="0.25">
      <c r="B7091" s="225"/>
      <c r="C7091" s="74"/>
      <c r="D7091" s="74"/>
      <c r="E7091" s="74"/>
      <c r="F7091" s="74"/>
      <c r="G7091" s="75"/>
      <c r="H7091" s="74"/>
      <c r="I7091" s="81"/>
      <c r="J7091" s="74"/>
      <c r="K7091" s="74"/>
      <c r="L7091" s="74"/>
      <c r="M7091" s="74"/>
      <c r="N7091" s="74"/>
    </row>
    <row r="7092" spans="2:14" x14ac:dyDescent="0.25">
      <c r="B7092" s="225"/>
      <c r="C7092" s="74"/>
      <c r="D7092" s="74"/>
      <c r="E7092" s="74"/>
      <c r="F7092" s="74"/>
      <c r="G7092" s="75"/>
      <c r="H7092" s="74"/>
      <c r="I7092" s="81"/>
      <c r="J7092" s="74"/>
      <c r="K7092" s="74"/>
      <c r="L7092" s="74"/>
      <c r="M7092" s="74"/>
      <c r="N7092" s="74"/>
    </row>
    <row r="7093" spans="2:14" x14ac:dyDescent="0.25">
      <c r="B7093" s="225"/>
      <c r="C7093" s="74"/>
      <c r="D7093" s="74"/>
      <c r="E7093" s="74"/>
      <c r="F7093" s="74"/>
      <c r="G7093" s="75"/>
      <c r="H7093" s="74"/>
      <c r="I7093" s="81"/>
      <c r="J7093" s="74"/>
      <c r="K7093" s="74"/>
      <c r="L7093" s="74"/>
      <c r="M7093" s="74"/>
      <c r="N7093" s="74"/>
    </row>
    <row r="7094" spans="2:14" x14ac:dyDescent="0.25">
      <c r="B7094" s="225"/>
      <c r="C7094" s="74"/>
      <c r="D7094" s="74"/>
      <c r="E7094" s="74"/>
      <c r="F7094" s="74"/>
      <c r="G7094" s="75"/>
      <c r="H7094" s="74"/>
      <c r="I7094" s="81"/>
      <c r="J7094" s="74"/>
      <c r="K7094" s="74"/>
      <c r="L7094" s="74"/>
      <c r="M7094" s="74"/>
      <c r="N7094" s="74"/>
    </row>
    <row r="7095" spans="2:14" x14ac:dyDescent="0.25">
      <c r="B7095" s="225"/>
      <c r="C7095" s="74"/>
      <c r="D7095" s="74"/>
      <c r="E7095" s="74"/>
      <c r="F7095" s="74"/>
      <c r="G7095" s="75"/>
      <c r="H7095" s="74"/>
      <c r="I7095" s="81"/>
      <c r="J7095" s="74"/>
      <c r="K7095" s="74"/>
      <c r="L7095" s="74"/>
      <c r="M7095" s="74"/>
      <c r="N7095" s="74"/>
    </row>
    <row r="7096" spans="2:14" x14ac:dyDescent="0.25">
      <c r="B7096" s="225"/>
      <c r="C7096" s="74"/>
      <c r="D7096" s="74"/>
      <c r="E7096" s="74"/>
      <c r="F7096" s="74"/>
      <c r="G7096" s="75"/>
      <c r="H7096" s="74"/>
      <c r="I7096" s="81"/>
      <c r="J7096" s="74"/>
      <c r="K7096" s="74"/>
      <c r="L7096" s="74"/>
      <c r="M7096" s="74"/>
      <c r="N7096" s="74"/>
    </row>
    <row r="7097" spans="2:14" x14ac:dyDescent="0.25">
      <c r="B7097" s="225"/>
      <c r="C7097" s="74"/>
      <c r="D7097" s="74"/>
      <c r="E7097" s="74"/>
      <c r="F7097" s="74"/>
      <c r="G7097" s="75"/>
      <c r="H7097" s="74"/>
      <c r="I7097" s="81"/>
      <c r="J7097" s="74"/>
      <c r="K7097" s="74"/>
      <c r="L7097" s="74"/>
      <c r="M7097" s="74"/>
      <c r="N7097" s="74"/>
    </row>
    <row r="7098" spans="2:14" x14ac:dyDescent="0.25">
      <c r="B7098" s="225"/>
      <c r="C7098" s="74"/>
      <c r="D7098" s="74"/>
      <c r="E7098" s="74"/>
      <c r="F7098" s="74"/>
      <c r="G7098" s="75"/>
      <c r="H7098" s="74"/>
      <c r="I7098" s="81"/>
      <c r="J7098" s="74"/>
      <c r="K7098" s="74"/>
      <c r="L7098" s="74"/>
      <c r="M7098" s="74"/>
      <c r="N7098" s="74"/>
    </row>
    <row r="7099" spans="2:14" x14ac:dyDescent="0.25">
      <c r="B7099" s="225"/>
      <c r="C7099" s="74"/>
      <c r="D7099" s="74"/>
      <c r="E7099" s="74"/>
      <c r="F7099" s="74"/>
      <c r="G7099" s="75"/>
      <c r="H7099" s="74"/>
      <c r="I7099" s="81"/>
      <c r="J7099" s="74"/>
      <c r="K7099" s="74"/>
      <c r="L7099" s="74"/>
      <c r="M7099" s="74"/>
      <c r="N7099" s="74"/>
    </row>
    <row r="7100" spans="2:14" x14ac:dyDescent="0.25">
      <c r="B7100" s="225"/>
      <c r="C7100" s="74"/>
      <c r="D7100" s="74"/>
      <c r="E7100" s="74"/>
      <c r="F7100" s="74"/>
      <c r="G7100" s="75"/>
      <c r="H7100" s="74"/>
      <c r="I7100" s="81"/>
      <c r="J7100" s="74"/>
      <c r="K7100" s="74"/>
      <c r="L7100" s="74"/>
      <c r="M7100" s="74"/>
      <c r="N7100" s="74"/>
    </row>
    <row r="7101" spans="2:14" x14ac:dyDescent="0.25">
      <c r="B7101" s="225"/>
      <c r="C7101" s="74"/>
      <c r="D7101" s="74"/>
      <c r="E7101" s="74"/>
      <c r="F7101" s="74"/>
      <c r="G7101" s="75"/>
      <c r="H7101" s="74"/>
      <c r="I7101" s="81"/>
      <c r="J7101" s="74"/>
      <c r="K7101" s="74"/>
      <c r="L7101" s="74"/>
      <c r="M7101" s="74"/>
      <c r="N7101" s="74"/>
    </row>
    <row r="7102" spans="2:14" x14ac:dyDescent="0.25">
      <c r="B7102" s="225"/>
      <c r="C7102" s="74"/>
      <c r="D7102" s="74"/>
      <c r="E7102" s="74"/>
      <c r="F7102" s="74"/>
      <c r="G7102" s="75"/>
      <c r="H7102" s="74"/>
      <c r="I7102" s="81"/>
      <c r="J7102" s="74"/>
      <c r="K7102" s="74"/>
      <c r="L7102" s="74"/>
      <c r="M7102" s="74"/>
      <c r="N7102" s="74"/>
    </row>
    <row r="7103" spans="2:14" x14ac:dyDescent="0.25">
      <c r="B7103" s="225"/>
      <c r="C7103" s="74"/>
      <c r="D7103" s="74"/>
      <c r="E7103" s="74"/>
      <c r="F7103" s="74"/>
      <c r="G7103" s="75"/>
      <c r="H7103" s="74"/>
      <c r="I7103" s="81"/>
      <c r="J7103" s="74"/>
      <c r="K7103" s="74"/>
      <c r="L7103" s="74"/>
      <c r="M7103" s="74"/>
      <c r="N7103" s="74"/>
    </row>
    <row r="7104" spans="2:14" x14ac:dyDescent="0.25">
      <c r="B7104" s="225"/>
      <c r="C7104" s="74"/>
      <c r="D7104" s="74"/>
      <c r="E7104" s="74"/>
      <c r="F7104" s="74"/>
      <c r="G7104" s="75"/>
      <c r="H7104" s="74"/>
      <c r="I7104" s="81"/>
      <c r="J7104" s="74"/>
      <c r="K7104" s="74"/>
      <c r="L7104" s="74"/>
      <c r="M7104" s="74"/>
      <c r="N7104" s="74"/>
    </row>
    <row r="7105" spans="2:14" x14ac:dyDescent="0.25">
      <c r="B7105" s="225"/>
      <c r="C7105" s="74"/>
      <c r="D7105" s="74"/>
      <c r="E7105" s="74"/>
      <c r="F7105" s="74"/>
      <c r="G7105" s="75"/>
      <c r="H7105" s="74"/>
      <c r="I7105" s="81"/>
      <c r="J7105" s="74"/>
      <c r="K7105" s="74"/>
      <c r="L7105" s="74"/>
      <c r="M7105" s="74"/>
      <c r="N7105" s="74"/>
    </row>
    <row r="7106" spans="2:14" x14ac:dyDescent="0.25">
      <c r="B7106" s="225"/>
      <c r="C7106" s="74"/>
      <c r="D7106" s="74"/>
      <c r="E7106" s="74"/>
      <c r="F7106" s="74"/>
      <c r="G7106" s="75"/>
      <c r="H7106" s="74"/>
      <c r="I7106" s="81"/>
      <c r="J7106" s="74"/>
      <c r="K7106" s="74"/>
      <c r="L7106" s="74"/>
      <c r="M7106" s="74"/>
      <c r="N7106" s="74"/>
    </row>
    <row r="7107" spans="2:14" x14ac:dyDescent="0.25">
      <c r="B7107" s="225"/>
      <c r="C7107" s="74"/>
      <c r="D7107" s="74"/>
      <c r="E7107" s="74"/>
      <c r="F7107" s="74"/>
      <c r="G7107" s="75"/>
      <c r="H7107" s="74"/>
      <c r="I7107" s="81"/>
      <c r="J7107" s="74"/>
      <c r="K7107" s="74"/>
      <c r="L7107" s="74"/>
      <c r="M7107" s="74"/>
      <c r="N7107" s="74"/>
    </row>
    <row r="7108" spans="2:14" x14ac:dyDescent="0.25">
      <c r="B7108" s="225"/>
      <c r="C7108" s="74"/>
      <c r="D7108" s="74"/>
      <c r="E7108" s="74"/>
      <c r="F7108" s="74"/>
      <c r="G7108" s="75"/>
      <c r="H7108" s="74"/>
      <c r="I7108" s="81"/>
      <c r="J7108" s="74"/>
      <c r="K7108" s="74"/>
      <c r="L7108" s="74"/>
      <c r="M7108" s="74"/>
      <c r="N7108" s="74"/>
    </row>
    <row r="7109" spans="2:14" x14ac:dyDescent="0.25">
      <c r="B7109" s="225"/>
      <c r="C7109" s="74"/>
      <c r="D7109" s="74"/>
      <c r="E7109" s="74"/>
      <c r="F7109" s="74"/>
      <c r="G7109" s="75"/>
      <c r="H7109" s="74"/>
      <c r="I7109" s="81"/>
      <c r="J7109" s="74"/>
      <c r="K7109" s="74"/>
      <c r="L7109" s="74"/>
      <c r="M7109" s="74"/>
      <c r="N7109" s="74"/>
    </row>
    <row r="7110" spans="2:14" x14ac:dyDescent="0.25">
      <c r="B7110" s="225"/>
      <c r="C7110" s="74"/>
      <c r="D7110" s="74"/>
      <c r="E7110" s="74"/>
      <c r="F7110" s="74"/>
      <c r="G7110" s="75"/>
      <c r="H7110" s="74"/>
      <c r="I7110" s="81"/>
      <c r="J7110" s="74"/>
      <c r="K7110" s="74"/>
      <c r="L7110" s="74"/>
      <c r="M7110" s="74"/>
      <c r="N7110" s="74"/>
    </row>
    <row r="7111" spans="2:14" x14ac:dyDescent="0.25">
      <c r="B7111" s="225"/>
      <c r="C7111" s="74"/>
      <c r="D7111" s="74"/>
      <c r="E7111" s="74"/>
      <c r="F7111" s="74"/>
      <c r="G7111" s="75"/>
      <c r="H7111" s="74"/>
      <c r="I7111" s="81"/>
      <c r="J7111" s="74"/>
      <c r="K7111" s="74"/>
      <c r="L7111" s="74"/>
      <c r="M7111" s="74"/>
      <c r="N7111" s="74"/>
    </row>
    <row r="7112" spans="2:14" x14ac:dyDescent="0.25">
      <c r="B7112" s="225"/>
      <c r="C7112" s="74"/>
      <c r="D7112" s="74"/>
      <c r="E7112" s="74"/>
      <c r="F7112" s="74"/>
      <c r="G7112" s="75"/>
      <c r="H7112" s="74"/>
      <c r="I7112" s="81"/>
      <c r="J7112" s="74"/>
      <c r="K7112" s="74"/>
      <c r="L7112" s="74"/>
      <c r="M7112" s="74"/>
      <c r="N7112" s="74"/>
    </row>
    <row r="7113" spans="2:14" x14ac:dyDescent="0.25">
      <c r="B7113" s="225"/>
      <c r="C7113" s="74"/>
      <c r="D7113" s="74"/>
      <c r="E7113" s="74"/>
      <c r="F7113" s="74"/>
      <c r="G7113" s="75"/>
      <c r="H7113" s="74"/>
      <c r="I7113" s="81"/>
      <c r="J7113" s="74"/>
      <c r="K7113" s="74"/>
      <c r="L7113" s="74"/>
      <c r="M7113" s="74"/>
      <c r="N7113" s="74"/>
    </row>
    <row r="7114" spans="2:14" x14ac:dyDescent="0.25">
      <c r="B7114" s="225"/>
      <c r="C7114" s="74"/>
      <c r="D7114" s="74"/>
      <c r="E7114" s="74"/>
      <c r="F7114" s="74"/>
      <c r="G7114" s="75"/>
      <c r="H7114" s="74"/>
      <c r="I7114" s="81"/>
      <c r="J7114" s="74"/>
      <c r="K7114" s="74"/>
      <c r="L7114" s="74"/>
      <c r="M7114" s="74"/>
      <c r="N7114" s="74"/>
    </row>
    <row r="7115" spans="2:14" x14ac:dyDescent="0.25">
      <c r="B7115" s="225"/>
      <c r="C7115" s="74"/>
      <c r="D7115" s="74"/>
      <c r="E7115" s="74"/>
      <c r="F7115" s="74"/>
      <c r="G7115" s="75"/>
      <c r="H7115" s="74"/>
      <c r="I7115" s="81"/>
      <c r="J7115" s="74"/>
      <c r="K7115" s="74"/>
      <c r="L7115" s="74"/>
      <c r="M7115" s="74"/>
      <c r="N7115" s="74"/>
    </row>
    <row r="7116" spans="2:14" x14ac:dyDescent="0.25">
      <c r="B7116" s="225"/>
      <c r="C7116" s="74"/>
      <c r="D7116" s="74"/>
      <c r="E7116" s="74"/>
      <c r="F7116" s="74"/>
      <c r="G7116" s="75"/>
      <c r="H7116" s="74"/>
      <c r="I7116" s="81"/>
      <c r="J7116" s="74"/>
      <c r="K7116" s="74"/>
      <c r="L7116" s="74"/>
      <c r="M7116" s="74"/>
      <c r="N7116" s="74"/>
    </row>
    <row r="7117" spans="2:14" x14ac:dyDescent="0.25">
      <c r="B7117" s="225"/>
      <c r="C7117" s="74"/>
      <c r="D7117" s="74"/>
      <c r="E7117" s="74"/>
      <c r="F7117" s="74"/>
      <c r="G7117" s="75"/>
      <c r="H7117" s="74"/>
      <c r="I7117" s="81"/>
      <c r="J7117" s="74"/>
      <c r="K7117" s="74"/>
      <c r="L7117" s="74"/>
      <c r="M7117" s="74"/>
      <c r="N7117" s="74"/>
    </row>
    <row r="7118" spans="2:14" x14ac:dyDescent="0.25">
      <c r="B7118" s="225"/>
      <c r="C7118" s="74"/>
      <c r="D7118" s="74"/>
      <c r="E7118" s="74"/>
      <c r="F7118" s="74"/>
      <c r="G7118" s="75"/>
      <c r="H7118" s="74"/>
      <c r="I7118" s="81"/>
      <c r="J7118" s="74"/>
      <c r="K7118" s="74"/>
      <c r="L7118" s="74"/>
      <c r="M7118" s="74"/>
      <c r="N7118" s="74"/>
    </row>
    <row r="7119" spans="2:14" x14ac:dyDescent="0.25">
      <c r="B7119" s="225"/>
      <c r="C7119" s="74"/>
      <c r="D7119" s="74"/>
      <c r="E7119" s="74"/>
      <c r="F7119" s="74"/>
      <c r="G7119" s="75"/>
      <c r="H7119" s="74"/>
      <c r="I7119" s="81"/>
      <c r="J7119" s="74"/>
      <c r="K7119" s="74"/>
      <c r="L7119" s="74"/>
      <c r="M7119" s="74"/>
      <c r="N7119" s="74"/>
    </row>
    <row r="7120" spans="2:14" x14ac:dyDescent="0.25">
      <c r="B7120" s="225"/>
      <c r="C7120" s="74"/>
      <c r="D7120" s="74"/>
      <c r="E7120" s="74"/>
      <c r="F7120" s="74"/>
      <c r="G7120" s="75"/>
      <c r="H7120" s="74"/>
      <c r="I7120" s="81"/>
      <c r="J7120" s="74"/>
      <c r="K7120" s="74"/>
      <c r="L7120" s="74"/>
      <c r="M7120" s="74"/>
      <c r="N7120" s="74"/>
    </row>
    <row r="7121" spans="2:14" x14ac:dyDescent="0.25">
      <c r="B7121" s="225"/>
      <c r="C7121" s="74"/>
      <c r="D7121" s="74"/>
      <c r="E7121" s="74"/>
      <c r="F7121" s="74"/>
      <c r="G7121" s="75"/>
      <c r="H7121" s="74"/>
      <c r="I7121" s="81"/>
      <c r="J7121" s="74"/>
      <c r="K7121" s="74"/>
      <c r="L7121" s="74"/>
      <c r="M7121" s="74"/>
      <c r="N7121" s="74"/>
    </row>
    <row r="7122" spans="2:14" x14ac:dyDescent="0.25">
      <c r="B7122" s="225"/>
      <c r="C7122" s="74"/>
      <c r="D7122" s="74"/>
      <c r="E7122" s="74"/>
      <c r="F7122" s="74"/>
      <c r="G7122" s="75"/>
      <c r="H7122" s="74"/>
      <c r="I7122" s="81"/>
      <c r="J7122" s="74"/>
      <c r="K7122" s="74"/>
      <c r="L7122" s="74"/>
      <c r="M7122" s="74"/>
      <c r="N7122" s="74"/>
    </row>
    <row r="7123" spans="2:14" x14ac:dyDescent="0.25">
      <c r="B7123" s="225"/>
      <c r="C7123" s="74"/>
      <c r="D7123" s="74"/>
      <c r="E7123" s="74"/>
      <c r="F7123" s="74"/>
      <c r="G7123" s="75"/>
      <c r="H7123" s="74"/>
      <c r="I7123" s="81"/>
      <c r="J7123" s="74"/>
      <c r="K7123" s="74"/>
      <c r="L7123" s="74"/>
      <c r="M7123" s="74"/>
      <c r="N7123" s="74"/>
    </row>
    <row r="7124" spans="2:14" x14ac:dyDescent="0.25">
      <c r="B7124" s="225"/>
      <c r="C7124" s="74"/>
      <c r="D7124" s="74"/>
      <c r="E7124" s="74"/>
      <c r="F7124" s="74"/>
      <c r="G7124" s="75"/>
      <c r="H7124" s="74"/>
      <c r="I7124" s="81"/>
      <c r="J7124" s="74"/>
      <c r="K7124" s="74"/>
      <c r="L7124" s="74"/>
      <c r="M7124" s="74"/>
      <c r="N7124" s="74"/>
    </row>
    <row r="7125" spans="2:14" x14ac:dyDescent="0.25">
      <c r="B7125" s="225"/>
      <c r="C7125" s="74"/>
      <c r="D7125" s="74"/>
      <c r="E7125" s="74"/>
      <c r="F7125" s="74"/>
      <c r="G7125" s="75"/>
      <c r="H7125" s="74"/>
      <c r="I7125" s="81"/>
      <c r="J7125" s="74"/>
      <c r="K7125" s="74"/>
      <c r="L7125" s="74"/>
      <c r="M7125" s="74"/>
      <c r="N7125" s="74"/>
    </row>
    <row r="7126" spans="2:14" x14ac:dyDescent="0.25">
      <c r="B7126" s="225"/>
      <c r="C7126" s="74"/>
      <c r="D7126" s="74"/>
      <c r="E7126" s="74"/>
      <c r="F7126" s="74"/>
      <c r="G7126" s="75"/>
      <c r="H7126" s="74"/>
      <c r="I7126" s="81"/>
      <c r="J7126" s="74"/>
      <c r="K7126" s="74"/>
      <c r="L7126" s="74"/>
      <c r="M7126" s="74"/>
      <c r="N7126" s="74"/>
    </row>
    <row r="7127" spans="2:14" x14ac:dyDescent="0.25">
      <c r="B7127" s="225"/>
      <c r="C7127" s="74"/>
      <c r="D7127" s="74"/>
      <c r="E7127" s="74"/>
      <c r="F7127" s="74"/>
      <c r="G7127" s="75"/>
      <c r="H7127" s="74"/>
      <c r="I7127" s="81"/>
      <c r="J7127" s="74"/>
      <c r="K7127" s="74"/>
      <c r="L7127" s="74"/>
      <c r="M7127" s="74"/>
      <c r="N7127" s="74"/>
    </row>
    <row r="7128" spans="2:14" x14ac:dyDescent="0.25">
      <c r="B7128" s="225"/>
      <c r="C7128" s="74"/>
      <c r="D7128" s="74"/>
      <c r="E7128" s="74"/>
      <c r="F7128" s="74"/>
      <c r="G7128" s="75"/>
      <c r="H7128" s="74"/>
      <c r="I7128" s="81"/>
      <c r="J7128" s="74"/>
      <c r="K7128" s="74"/>
      <c r="L7128" s="74"/>
      <c r="M7128" s="74"/>
      <c r="N7128" s="74"/>
    </row>
    <row r="7129" spans="2:14" x14ac:dyDescent="0.25">
      <c r="B7129" s="225"/>
      <c r="C7129" s="74"/>
      <c r="D7129" s="74"/>
      <c r="E7129" s="74"/>
      <c r="F7129" s="74"/>
      <c r="G7129" s="75"/>
      <c r="H7129" s="74"/>
      <c r="I7129" s="81"/>
      <c r="J7129" s="74"/>
      <c r="K7129" s="74"/>
      <c r="L7129" s="74"/>
      <c r="M7129" s="74"/>
      <c r="N7129" s="74"/>
    </row>
    <row r="7130" spans="2:14" x14ac:dyDescent="0.25">
      <c r="B7130" s="225"/>
      <c r="C7130" s="74"/>
      <c r="D7130" s="74"/>
      <c r="E7130" s="74"/>
      <c r="F7130" s="74"/>
      <c r="G7130" s="75"/>
      <c r="H7130" s="74"/>
      <c r="I7130" s="81"/>
      <c r="J7130" s="74"/>
      <c r="K7130" s="74"/>
      <c r="L7130" s="74"/>
      <c r="M7130" s="74"/>
      <c r="N7130" s="74"/>
    </row>
    <row r="7131" spans="2:14" x14ac:dyDescent="0.25">
      <c r="B7131" s="225"/>
      <c r="C7131" s="74"/>
      <c r="D7131" s="74"/>
      <c r="E7131" s="74"/>
      <c r="F7131" s="74"/>
      <c r="G7131" s="75"/>
      <c r="H7131" s="74"/>
      <c r="I7131" s="81"/>
      <c r="J7131" s="74"/>
      <c r="K7131" s="74"/>
      <c r="L7131" s="74"/>
      <c r="M7131" s="74"/>
      <c r="N7131" s="74"/>
    </row>
    <row r="7132" spans="2:14" x14ac:dyDescent="0.25">
      <c r="B7132" s="225"/>
      <c r="C7132" s="74"/>
      <c r="D7132" s="74"/>
      <c r="E7132" s="74"/>
      <c r="F7132" s="74"/>
      <c r="G7132" s="75"/>
      <c r="H7132" s="74"/>
      <c r="I7132" s="81"/>
      <c r="J7132" s="74"/>
      <c r="K7132" s="74"/>
      <c r="L7132" s="74"/>
      <c r="M7132" s="74"/>
      <c r="N7132" s="74"/>
    </row>
    <row r="7133" spans="2:14" x14ac:dyDescent="0.25">
      <c r="B7133" s="225"/>
      <c r="C7133" s="74"/>
      <c r="D7133" s="74"/>
      <c r="E7133" s="74"/>
      <c r="F7133" s="74"/>
      <c r="G7133" s="75"/>
      <c r="H7133" s="74"/>
      <c r="I7133" s="81"/>
      <c r="J7133" s="74"/>
      <c r="K7133" s="74"/>
      <c r="L7133" s="74"/>
      <c r="M7133" s="74"/>
      <c r="N7133" s="74"/>
    </row>
    <row r="7134" spans="2:14" x14ac:dyDescent="0.25">
      <c r="B7134" s="225"/>
      <c r="C7134" s="74"/>
      <c r="D7134" s="74"/>
      <c r="E7134" s="74"/>
      <c r="F7134" s="74"/>
      <c r="G7134" s="75"/>
      <c r="H7134" s="74"/>
      <c r="I7134" s="81"/>
      <c r="J7134" s="74"/>
      <c r="K7134" s="74"/>
      <c r="L7134" s="74"/>
      <c r="M7134" s="74"/>
      <c r="N7134" s="74"/>
    </row>
    <row r="7135" spans="2:14" x14ac:dyDescent="0.25">
      <c r="B7135" s="225"/>
      <c r="C7135" s="74"/>
      <c r="D7135" s="74"/>
      <c r="E7135" s="74"/>
      <c r="F7135" s="74"/>
      <c r="G7135" s="75"/>
      <c r="H7135" s="74"/>
      <c r="I7135" s="81"/>
      <c r="J7135" s="74"/>
      <c r="K7135" s="74"/>
      <c r="L7135" s="74"/>
      <c r="M7135" s="74"/>
      <c r="N7135" s="74"/>
    </row>
    <row r="7136" spans="2:14" x14ac:dyDescent="0.25">
      <c r="B7136" s="225"/>
      <c r="C7136" s="74"/>
      <c r="D7136" s="74"/>
      <c r="E7136" s="74"/>
      <c r="F7136" s="74"/>
      <c r="G7136" s="75"/>
      <c r="H7136" s="74"/>
      <c r="I7136" s="81"/>
      <c r="J7136" s="74"/>
      <c r="K7136" s="74"/>
      <c r="L7136" s="74"/>
      <c r="M7136" s="74"/>
      <c r="N7136" s="74"/>
    </row>
    <row r="7137" spans="2:14" x14ac:dyDescent="0.25">
      <c r="B7137" s="225"/>
      <c r="C7137" s="74"/>
      <c r="D7137" s="74"/>
      <c r="E7137" s="74"/>
      <c r="F7137" s="74"/>
      <c r="G7137" s="75"/>
      <c r="H7137" s="74"/>
      <c r="I7137" s="81"/>
      <c r="J7137" s="74"/>
      <c r="K7137" s="74"/>
      <c r="L7137" s="74"/>
      <c r="M7137" s="74"/>
      <c r="N7137" s="74"/>
    </row>
    <row r="7138" spans="2:14" x14ac:dyDescent="0.25">
      <c r="B7138" s="225"/>
      <c r="C7138" s="74"/>
      <c r="D7138" s="74"/>
      <c r="E7138" s="74"/>
      <c r="F7138" s="74"/>
      <c r="G7138" s="75"/>
      <c r="H7138" s="74"/>
      <c r="I7138" s="81"/>
      <c r="J7138" s="74"/>
      <c r="K7138" s="74"/>
      <c r="L7138" s="74"/>
      <c r="M7138" s="74"/>
      <c r="N7138" s="74"/>
    </row>
    <row r="7139" spans="2:14" x14ac:dyDescent="0.25">
      <c r="B7139" s="225"/>
      <c r="C7139" s="74"/>
      <c r="D7139" s="74"/>
      <c r="E7139" s="74"/>
      <c r="F7139" s="74"/>
      <c r="G7139" s="75"/>
      <c r="H7139" s="74"/>
      <c r="I7139" s="81"/>
      <c r="J7139" s="74"/>
      <c r="K7139" s="74"/>
      <c r="L7139" s="74"/>
      <c r="M7139" s="74"/>
      <c r="N7139" s="74"/>
    </row>
    <row r="7140" spans="2:14" x14ac:dyDescent="0.25">
      <c r="B7140" s="225"/>
      <c r="C7140" s="74"/>
      <c r="D7140" s="74"/>
      <c r="E7140" s="74"/>
      <c r="F7140" s="74"/>
      <c r="G7140" s="75"/>
      <c r="H7140" s="74"/>
      <c r="I7140" s="81"/>
      <c r="J7140" s="74"/>
      <c r="K7140" s="74"/>
      <c r="L7140" s="74"/>
      <c r="M7140" s="74"/>
      <c r="N7140" s="74"/>
    </row>
    <row r="7141" spans="2:14" x14ac:dyDescent="0.25">
      <c r="B7141" s="225"/>
      <c r="C7141" s="74"/>
      <c r="D7141" s="74"/>
      <c r="E7141" s="74"/>
      <c r="F7141" s="74"/>
      <c r="G7141" s="75"/>
      <c r="H7141" s="74"/>
      <c r="I7141" s="81"/>
      <c r="J7141" s="74"/>
      <c r="K7141" s="74"/>
      <c r="L7141" s="74"/>
      <c r="M7141" s="74"/>
      <c r="N7141" s="74"/>
    </row>
    <row r="7142" spans="2:14" x14ac:dyDescent="0.25">
      <c r="B7142" s="225"/>
      <c r="C7142" s="74"/>
      <c r="D7142" s="74"/>
      <c r="E7142" s="74"/>
      <c r="F7142" s="74"/>
      <c r="G7142" s="75"/>
      <c r="H7142" s="74"/>
      <c r="I7142" s="81"/>
      <c r="J7142" s="74"/>
      <c r="K7142" s="74"/>
      <c r="L7142" s="74"/>
      <c r="M7142" s="74"/>
      <c r="N7142" s="74"/>
    </row>
    <row r="7143" spans="2:14" x14ac:dyDescent="0.25">
      <c r="B7143" s="225"/>
      <c r="C7143" s="74"/>
      <c r="D7143" s="74"/>
      <c r="E7143" s="74"/>
      <c r="F7143" s="74"/>
      <c r="G7143" s="75"/>
      <c r="H7143" s="74"/>
      <c r="I7143" s="81"/>
      <c r="J7143" s="74"/>
      <c r="K7143" s="74"/>
      <c r="L7143" s="74"/>
      <c r="M7143" s="74"/>
      <c r="N7143" s="74"/>
    </row>
    <row r="7144" spans="2:14" x14ac:dyDescent="0.25">
      <c r="B7144" s="225"/>
      <c r="C7144" s="74"/>
      <c r="D7144" s="74"/>
      <c r="E7144" s="74"/>
      <c r="F7144" s="74"/>
      <c r="G7144" s="75"/>
      <c r="H7144" s="74"/>
      <c r="I7144" s="81"/>
      <c r="J7144" s="74"/>
      <c r="K7144" s="74"/>
      <c r="L7144" s="74"/>
      <c r="M7144" s="74"/>
      <c r="N7144" s="74"/>
    </row>
    <row r="7145" spans="2:14" x14ac:dyDescent="0.25">
      <c r="B7145" s="225"/>
      <c r="C7145" s="74"/>
      <c r="D7145" s="74"/>
      <c r="E7145" s="74"/>
      <c r="F7145" s="74"/>
      <c r="G7145" s="75"/>
      <c r="H7145" s="74"/>
      <c r="I7145" s="81"/>
      <c r="J7145" s="74"/>
      <c r="K7145" s="74"/>
      <c r="L7145" s="74"/>
      <c r="M7145" s="74"/>
      <c r="N7145" s="74"/>
    </row>
    <row r="7146" spans="2:14" x14ac:dyDescent="0.25">
      <c r="B7146" s="225"/>
      <c r="C7146" s="74"/>
      <c r="D7146" s="74"/>
      <c r="E7146" s="74"/>
      <c r="F7146" s="74"/>
      <c r="G7146" s="75"/>
      <c r="H7146" s="74"/>
      <c r="I7146" s="81"/>
      <c r="J7146" s="74"/>
      <c r="K7146" s="74"/>
      <c r="L7146" s="74"/>
      <c r="M7146" s="74"/>
      <c r="N7146" s="74"/>
    </row>
    <row r="7147" spans="2:14" x14ac:dyDescent="0.25">
      <c r="B7147" s="225"/>
      <c r="C7147" s="74"/>
      <c r="D7147" s="74"/>
      <c r="E7147" s="74"/>
      <c r="F7147" s="74"/>
      <c r="G7147" s="75"/>
      <c r="H7147" s="74"/>
      <c r="I7147" s="81"/>
      <c r="J7147" s="74"/>
      <c r="K7147" s="74"/>
      <c r="L7147" s="74"/>
      <c r="M7147" s="74"/>
      <c r="N7147" s="74"/>
    </row>
    <row r="7148" spans="2:14" x14ac:dyDescent="0.25">
      <c r="B7148" s="225"/>
      <c r="C7148" s="74"/>
      <c r="D7148" s="74"/>
      <c r="E7148" s="74"/>
      <c r="F7148" s="74"/>
      <c r="G7148" s="75"/>
      <c r="H7148" s="74"/>
      <c r="I7148" s="81"/>
      <c r="J7148" s="74"/>
      <c r="K7148" s="74"/>
      <c r="L7148" s="74"/>
      <c r="M7148" s="74"/>
      <c r="N7148" s="74"/>
    </row>
    <row r="7149" spans="2:14" x14ac:dyDescent="0.25">
      <c r="B7149" s="225"/>
      <c r="C7149" s="74"/>
      <c r="D7149" s="74"/>
      <c r="E7149" s="74"/>
      <c r="F7149" s="74"/>
      <c r="G7149" s="75"/>
      <c r="H7149" s="74"/>
      <c r="I7149" s="81"/>
      <c r="J7149" s="74"/>
      <c r="K7149" s="74"/>
      <c r="L7149" s="74"/>
      <c r="M7149" s="74"/>
      <c r="N7149" s="74"/>
    </row>
    <row r="7150" spans="2:14" x14ac:dyDescent="0.25">
      <c r="B7150" s="225"/>
      <c r="C7150" s="74"/>
      <c r="D7150" s="74"/>
      <c r="E7150" s="74"/>
      <c r="F7150" s="74"/>
      <c r="G7150" s="75"/>
      <c r="H7150" s="74"/>
      <c r="I7150" s="81"/>
      <c r="J7150" s="74"/>
      <c r="K7150" s="74"/>
      <c r="L7150" s="74"/>
      <c r="M7150" s="74"/>
      <c r="N7150" s="74"/>
    </row>
    <row r="7151" spans="2:14" x14ac:dyDescent="0.25">
      <c r="B7151" s="225"/>
      <c r="C7151" s="74"/>
      <c r="D7151" s="74"/>
      <c r="E7151" s="74"/>
      <c r="F7151" s="74"/>
      <c r="G7151" s="75"/>
      <c r="H7151" s="74"/>
      <c r="I7151" s="81"/>
      <c r="J7151" s="74"/>
      <c r="K7151" s="74"/>
      <c r="L7151" s="74"/>
      <c r="M7151" s="74"/>
      <c r="N7151" s="74"/>
    </row>
    <row r="7152" spans="2:14" x14ac:dyDescent="0.25">
      <c r="B7152" s="225"/>
      <c r="C7152" s="74"/>
      <c r="D7152" s="74"/>
      <c r="E7152" s="74"/>
      <c r="F7152" s="74"/>
      <c r="G7152" s="75"/>
      <c r="H7152" s="74"/>
      <c r="I7152" s="81"/>
      <c r="J7152" s="74"/>
      <c r="K7152" s="74"/>
      <c r="L7152" s="74"/>
      <c r="M7152" s="74"/>
      <c r="N7152" s="74"/>
    </row>
    <row r="7153" spans="2:14" x14ac:dyDescent="0.25">
      <c r="B7153" s="225"/>
      <c r="C7153" s="74"/>
      <c r="D7153" s="74"/>
      <c r="E7153" s="74"/>
      <c r="F7153" s="74"/>
      <c r="G7153" s="75"/>
      <c r="H7153" s="74"/>
      <c r="I7153" s="81"/>
      <c r="J7153" s="74"/>
      <c r="K7153" s="74"/>
      <c r="L7153" s="74"/>
      <c r="M7153" s="74"/>
      <c r="N7153" s="74"/>
    </row>
    <row r="7154" spans="2:14" x14ac:dyDescent="0.25">
      <c r="B7154" s="225"/>
      <c r="C7154" s="74"/>
      <c r="D7154" s="74"/>
      <c r="E7154" s="74"/>
      <c r="F7154" s="74"/>
      <c r="G7154" s="75"/>
      <c r="H7154" s="74"/>
      <c r="I7154" s="81"/>
      <c r="J7154" s="74"/>
      <c r="K7154" s="74"/>
      <c r="L7154" s="74"/>
      <c r="M7154" s="74"/>
      <c r="N7154" s="74"/>
    </row>
    <row r="7155" spans="2:14" x14ac:dyDescent="0.25">
      <c r="B7155" s="225"/>
      <c r="C7155" s="74"/>
      <c r="D7155" s="74"/>
      <c r="E7155" s="74"/>
      <c r="F7155" s="74"/>
      <c r="G7155" s="75"/>
      <c r="H7155" s="74"/>
      <c r="I7155" s="81"/>
      <c r="J7155" s="74"/>
      <c r="K7155" s="74"/>
      <c r="L7155" s="74"/>
      <c r="M7155" s="74"/>
      <c r="N7155" s="74"/>
    </row>
    <row r="7156" spans="2:14" x14ac:dyDescent="0.25">
      <c r="B7156" s="225"/>
      <c r="C7156" s="74"/>
      <c r="D7156" s="74"/>
      <c r="E7156" s="74"/>
      <c r="F7156" s="74"/>
      <c r="G7156" s="75"/>
      <c r="H7156" s="74"/>
      <c r="I7156" s="81"/>
      <c r="J7156" s="74"/>
      <c r="K7156" s="74"/>
      <c r="L7156" s="74"/>
      <c r="M7156" s="74"/>
      <c r="N7156" s="74"/>
    </row>
    <row r="7157" spans="2:14" x14ac:dyDescent="0.25">
      <c r="B7157" s="225"/>
      <c r="C7157" s="74"/>
      <c r="D7157" s="74"/>
      <c r="E7157" s="74"/>
      <c r="F7157" s="74"/>
      <c r="G7157" s="75"/>
      <c r="H7157" s="74"/>
      <c r="I7157" s="81"/>
      <c r="J7157" s="74"/>
      <c r="K7157" s="74"/>
      <c r="L7157" s="74"/>
      <c r="M7157" s="74"/>
      <c r="N7157" s="74"/>
    </row>
    <row r="7158" spans="2:14" x14ac:dyDescent="0.25">
      <c r="B7158" s="225"/>
      <c r="C7158" s="74"/>
      <c r="D7158" s="74"/>
      <c r="E7158" s="74"/>
      <c r="F7158" s="74"/>
      <c r="G7158" s="75"/>
      <c r="H7158" s="74"/>
      <c r="I7158" s="81"/>
      <c r="J7158" s="74"/>
      <c r="K7158" s="74"/>
      <c r="L7158" s="74"/>
      <c r="M7158" s="74"/>
      <c r="N7158" s="74"/>
    </row>
    <row r="7159" spans="2:14" x14ac:dyDescent="0.25">
      <c r="B7159" s="225"/>
      <c r="C7159" s="74"/>
      <c r="D7159" s="74"/>
      <c r="E7159" s="74"/>
      <c r="F7159" s="74"/>
      <c r="G7159" s="75"/>
      <c r="H7159" s="74"/>
      <c r="I7159" s="81"/>
      <c r="J7159" s="74"/>
      <c r="K7159" s="74"/>
      <c r="L7159" s="74"/>
      <c r="M7159" s="74"/>
      <c r="N7159" s="74"/>
    </row>
    <row r="7160" spans="2:14" x14ac:dyDescent="0.25">
      <c r="B7160" s="225"/>
      <c r="C7160" s="74"/>
      <c r="D7160" s="74"/>
      <c r="E7160" s="74"/>
      <c r="F7160" s="74"/>
      <c r="G7160" s="75"/>
      <c r="H7160" s="74"/>
      <c r="I7160" s="81"/>
      <c r="J7160" s="74"/>
      <c r="K7160" s="74"/>
      <c r="L7160" s="74"/>
      <c r="M7160" s="74"/>
      <c r="N7160" s="74"/>
    </row>
    <row r="7161" spans="2:14" x14ac:dyDescent="0.25">
      <c r="B7161" s="225"/>
      <c r="C7161" s="74"/>
      <c r="D7161" s="74"/>
      <c r="E7161" s="74"/>
      <c r="F7161" s="74"/>
      <c r="G7161" s="75"/>
      <c r="H7161" s="74"/>
      <c r="I7161" s="81"/>
      <c r="J7161" s="74"/>
      <c r="K7161" s="74"/>
      <c r="L7161" s="74"/>
      <c r="M7161" s="74"/>
      <c r="N7161" s="74"/>
    </row>
    <row r="7162" spans="2:14" x14ac:dyDescent="0.25">
      <c r="B7162" s="225"/>
      <c r="C7162" s="74"/>
      <c r="D7162" s="74"/>
      <c r="E7162" s="74"/>
      <c r="F7162" s="74"/>
      <c r="G7162" s="75"/>
      <c r="H7162" s="74"/>
      <c r="I7162" s="81"/>
      <c r="J7162" s="74"/>
      <c r="K7162" s="74"/>
      <c r="L7162" s="74"/>
      <c r="M7162" s="74"/>
      <c r="N7162" s="74"/>
    </row>
    <row r="7163" spans="2:14" x14ac:dyDescent="0.25">
      <c r="B7163" s="225"/>
      <c r="C7163" s="74"/>
      <c r="D7163" s="74"/>
      <c r="E7163" s="74"/>
      <c r="F7163" s="74"/>
      <c r="G7163" s="75"/>
      <c r="H7163" s="74"/>
      <c r="I7163" s="81"/>
      <c r="J7163" s="74"/>
      <c r="K7163" s="74"/>
      <c r="L7163" s="74"/>
      <c r="M7163" s="74"/>
      <c r="N7163" s="74"/>
    </row>
    <row r="7164" spans="2:14" x14ac:dyDescent="0.25">
      <c r="B7164" s="225"/>
      <c r="C7164" s="74"/>
      <c r="D7164" s="74"/>
      <c r="E7164" s="74"/>
      <c r="F7164" s="74"/>
      <c r="G7164" s="75"/>
      <c r="H7164" s="74"/>
      <c r="I7164" s="81"/>
      <c r="J7164" s="74"/>
      <c r="K7164" s="74"/>
      <c r="L7164" s="74"/>
      <c r="M7164" s="74"/>
      <c r="N7164" s="74"/>
    </row>
    <row r="7165" spans="2:14" x14ac:dyDescent="0.25">
      <c r="B7165" s="225"/>
      <c r="C7165" s="74"/>
      <c r="D7165" s="74"/>
      <c r="E7165" s="74"/>
      <c r="F7165" s="74"/>
      <c r="G7165" s="75"/>
      <c r="H7165" s="74"/>
      <c r="I7165" s="81"/>
      <c r="J7165" s="74"/>
      <c r="K7165" s="74"/>
      <c r="L7165" s="74"/>
      <c r="M7165" s="74"/>
      <c r="N7165" s="74"/>
    </row>
    <row r="7166" spans="2:14" x14ac:dyDescent="0.25">
      <c r="B7166" s="225"/>
      <c r="C7166" s="74"/>
      <c r="D7166" s="74"/>
      <c r="E7166" s="74"/>
      <c r="F7166" s="74"/>
      <c r="G7166" s="75"/>
      <c r="H7166" s="74"/>
      <c r="I7166" s="81"/>
      <c r="J7166" s="74"/>
      <c r="K7166" s="74"/>
      <c r="L7166" s="74"/>
      <c r="M7166" s="74"/>
      <c r="N7166" s="74"/>
    </row>
    <row r="7167" spans="2:14" x14ac:dyDescent="0.25">
      <c r="B7167" s="225"/>
      <c r="C7167" s="74"/>
      <c r="D7167" s="74"/>
      <c r="E7167" s="74"/>
      <c r="F7167" s="74"/>
      <c r="G7167" s="75"/>
      <c r="H7167" s="74"/>
      <c r="I7167" s="81"/>
      <c r="J7167" s="74"/>
      <c r="K7167" s="74"/>
      <c r="L7167" s="74"/>
      <c r="M7167" s="74"/>
      <c r="N7167" s="74"/>
    </row>
    <row r="7168" spans="2:14" x14ac:dyDescent="0.25">
      <c r="B7168" s="225"/>
      <c r="C7168" s="74"/>
      <c r="D7168" s="74"/>
      <c r="E7168" s="74"/>
      <c r="F7168" s="74"/>
      <c r="G7168" s="75"/>
      <c r="H7168" s="74"/>
      <c r="I7168" s="81"/>
      <c r="J7168" s="74"/>
      <c r="K7168" s="74"/>
      <c r="L7168" s="74"/>
      <c r="M7168" s="74"/>
      <c r="N7168" s="74"/>
    </row>
    <row r="7169" spans="2:14" x14ac:dyDescent="0.25">
      <c r="B7169" s="225"/>
      <c r="C7169" s="74"/>
      <c r="D7169" s="74"/>
      <c r="E7169" s="74"/>
      <c r="F7169" s="74"/>
      <c r="G7169" s="75"/>
      <c r="H7169" s="74"/>
      <c r="I7169" s="81"/>
      <c r="J7169" s="74"/>
      <c r="K7169" s="74"/>
      <c r="L7169" s="74"/>
      <c r="M7169" s="74"/>
      <c r="N7169" s="74"/>
    </row>
    <row r="7170" spans="2:14" x14ac:dyDescent="0.25">
      <c r="B7170" s="225"/>
      <c r="C7170" s="74"/>
      <c r="D7170" s="74"/>
      <c r="E7170" s="74"/>
      <c r="F7170" s="74"/>
      <c r="G7170" s="75"/>
      <c r="H7170" s="74"/>
      <c r="I7170" s="81"/>
      <c r="J7170" s="74"/>
      <c r="K7170" s="74"/>
      <c r="L7170" s="74"/>
      <c r="M7170" s="74"/>
      <c r="N7170" s="74"/>
    </row>
    <row r="7171" spans="2:14" x14ac:dyDescent="0.25">
      <c r="B7171" s="225"/>
      <c r="C7171" s="74"/>
      <c r="D7171" s="74"/>
      <c r="E7171" s="74"/>
      <c r="F7171" s="74"/>
      <c r="G7171" s="75"/>
      <c r="H7171" s="74"/>
      <c r="I7171" s="81"/>
      <c r="J7171" s="74"/>
      <c r="K7171" s="74"/>
      <c r="L7171" s="74"/>
      <c r="M7171" s="74"/>
      <c r="N7171" s="74"/>
    </row>
    <row r="7172" spans="2:14" x14ac:dyDescent="0.25">
      <c r="B7172" s="225"/>
      <c r="C7172" s="74"/>
      <c r="D7172" s="74"/>
      <c r="E7172" s="74"/>
      <c r="F7172" s="74"/>
      <c r="G7172" s="75"/>
      <c r="H7172" s="74"/>
      <c r="I7172" s="81"/>
      <c r="J7172" s="74"/>
      <c r="K7172" s="74"/>
      <c r="L7172" s="74"/>
      <c r="M7172" s="74"/>
      <c r="N7172" s="74"/>
    </row>
    <row r="7173" spans="2:14" x14ac:dyDescent="0.25">
      <c r="B7173" s="225"/>
      <c r="C7173" s="74"/>
      <c r="D7173" s="74"/>
      <c r="E7173" s="74"/>
      <c r="F7173" s="74"/>
      <c r="G7173" s="75"/>
      <c r="H7173" s="74"/>
      <c r="I7173" s="81"/>
      <c r="J7173" s="74"/>
      <c r="K7173" s="74"/>
      <c r="L7173" s="74"/>
      <c r="M7173" s="74"/>
      <c r="N7173" s="74"/>
    </row>
    <row r="7174" spans="2:14" x14ac:dyDescent="0.25">
      <c r="B7174" s="225"/>
      <c r="C7174" s="74"/>
      <c r="D7174" s="74"/>
      <c r="E7174" s="74"/>
      <c r="F7174" s="74"/>
      <c r="G7174" s="75"/>
      <c r="H7174" s="74"/>
      <c r="I7174" s="81"/>
      <c r="J7174" s="74"/>
      <c r="K7174" s="74"/>
      <c r="L7174" s="74"/>
      <c r="M7174" s="74"/>
      <c r="N7174" s="74"/>
    </row>
    <row r="7175" spans="2:14" x14ac:dyDescent="0.25">
      <c r="B7175" s="225"/>
      <c r="C7175" s="74"/>
      <c r="D7175" s="74"/>
      <c r="E7175" s="74"/>
      <c r="F7175" s="74"/>
      <c r="G7175" s="75"/>
      <c r="H7175" s="74"/>
      <c r="I7175" s="81"/>
      <c r="J7175" s="74"/>
      <c r="K7175" s="74"/>
      <c r="L7175" s="74"/>
      <c r="M7175" s="74"/>
      <c r="N7175" s="74"/>
    </row>
    <row r="7176" spans="2:14" x14ac:dyDescent="0.25">
      <c r="B7176" s="225"/>
      <c r="C7176" s="74"/>
      <c r="D7176" s="74"/>
      <c r="E7176" s="74"/>
      <c r="F7176" s="74"/>
      <c r="G7176" s="75"/>
      <c r="H7176" s="74"/>
      <c r="I7176" s="81"/>
      <c r="J7176" s="74"/>
      <c r="K7176" s="74"/>
      <c r="L7176" s="74"/>
      <c r="M7176" s="74"/>
      <c r="N7176" s="74"/>
    </row>
    <row r="7177" spans="2:14" x14ac:dyDescent="0.25">
      <c r="B7177" s="225"/>
      <c r="C7177" s="74"/>
      <c r="D7177" s="74"/>
      <c r="E7177" s="74"/>
      <c r="F7177" s="74"/>
      <c r="G7177" s="75"/>
      <c r="H7177" s="74"/>
      <c r="I7177" s="81"/>
      <c r="J7177" s="74"/>
      <c r="K7177" s="74"/>
      <c r="L7177" s="74"/>
      <c r="M7177" s="74"/>
      <c r="N7177" s="74"/>
    </row>
    <row r="7178" spans="2:14" x14ac:dyDescent="0.25">
      <c r="B7178" s="225"/>
      <c r="C7178" s="74"/>
      <c r="D7178" s="74"/>
      <c r="E7178" s="74"/>
      <c r="F7178" s="74"/>
      <c r="G7178" s="75"/>
      <c r="H7178" s="74"/>
      <c r="I7178" s="81"/>
      <c r="J7178" s="74"/>
      <c r="K7178" s="74"/>
      <c r="L7178" s="74"/>
      <c r="M7178" s="74"/>
      <c r="N7178" s="74"/>
    </row>
    <row r="7179" spans="2:14" x14ac:dyDescent="0.25">
      <c r="B7179" s="225"/>
      <c r="C7179" s="74"/>
      <c r="D7179" s="74"/>
      <c r="E7179" s="74"/>
      <c r="F7179" s="74"/>
      <c r="G7179" s="75"/>
      <c r="H7179" s="74"/>
      <c r="I7179" s="81"/>
      <c r="J7179" s="74"/>
      <c r="K7179" s="74"/>
      <c r="L7179" s="74"/>
      <c r="M7179" s="74"/>
      <c r="N7179" s="74"/>
    </row>
    <row r="7180" spans="2:14" x14ac:dyDescent="0.25">
      <c r="B7180" s="225"/>
      <c r="C7180" s="74"/>
      <c r="D7180" s="74"/>
      <c r="E7180" s="74"/>
      <c r="F7180" s="74"/>
      <c r="G7180" s="75"/>
      <c r="H7180" s="74"/>
      <c r="I7180" s="81"/>
      <c r="J7180" s="74"/>
      <c r="K7180" s="74"/>
      <c r="L7180" s="74"/>
      <c r="M7180" s="74"/>
      <c r="N7180" s="74"/>
    </row>
    <row r="7181" spans="2:14" x14ac:dyDescent="0.25">
      <c r="B7181" s="225"/>
      <c r="C7181" s="74"/>
      <c r="D7181" s="74"/>
      <c r="E7181" s="74"/>
      <c r="F7181" s="74"/>
      <c r="G7181" s="75"/>
      <c r="H7181" s="74"/>
      <c r="I7181" s="81"/>
      <c r="J7181" s="74"/>
      <c r="K7181" s="74"/>
      <c r="L7181" s="74"/>
      <c r="M7181" s="74"/>
      <c r="N7181" s="74"/>
    </row>
    <row r="7182" spans="2:14" x14ac:dyDescent="0.25">
      <c r="B7182" s="225"/>
      <c r="C7182" s="74"/>
      <c r="D7182" s="74"/>
      <c r="E7182" s="74"/>
      <c r="F7182" s="74"/>
      <c r="G7182" s="75"/>
      <c r="H7182" s="74"/>
      <c r="I7182" s="81"/>
      <c r="J7182" s="74"/>
      <c r="K7182" s="74"/>
      <c r="L7182" s="74"/>
      <c r="M7182" s="74"/>
      <c r="N7182" s="74"/>
    </row>
    <row r="7183" spans="2:14" x14ac:dyDescent="0.25">
      <c r="B7183" s="225"/>
      <c r="C7183" s="74"/>
      <c r="D7183" s="74"/>
      <c r="E7183" s="74"/>
      <c r="F7183" s="74"/>
      <c r="G7183" s="75"/>
      <c r="H7183" s="74"/>
      <c r="I7183" s="81"/>
      <c r="J7183" s="74"/>
      <c r="K7183" s="74"/>
      <c r="L7183" s="74"/>
      <c r="M7183" s="74"/>
      <c r="N7183" s="74"/>
    </row>
    <row r="7184" spans="2:14" x14ac:dyDescent="0.25">
      <c r="B7184" s="225"/>
      <c r="C7184" s="74"/>
      <c r="D7184" s="74"/>
      <c r="E7184" s="74"/>
      <c r="F7184" s="74"/>
      <c r="G7184" s="75"/>
      <c r="H7184" s="74"/>
      <c r="I7184" s="81"/>
      <c r="J7184" s="74"/>
      <c r="K7184" s="74"/>
      <c r="L7184" s="74"/>
      <c r="M7184" s="74"/>
      <c r="N7184" s="74"/>
    </row>
    <row r="7185" spans="2:14" x14ac:dyDescent="0.25">
      <c r="B7185" s="225"/>
      <c r="C7185" s="74"/>
      <c r="D7185" s="74"/>
      <c r="E7185" s="74"/>
      <c r="F7185" s="74"/>
      <c r="G7185" s="75"/>
      <c r="H7185" s="74"/>
      <c r="I7185" s="81"/>
      <c r="J7185" s="74"/>
      <c r="K7185" s="74"/>
      <c r="L7185" s="74"/>
      <c r="M7185" s="74"/>
      <c r="N7185" s="74"/>
    </row>
    <row r="7186" spans="2:14" x14ac:dyDescent="0.25">
      <c r="B7186" s="225"/>
      <c r="C7186" s="74"/>
      <c r="D7186" s="74"/>
      <c r="E7186" s="74"/>
      <c r="F7186" s="74"/>
      <c r="G7186" s="75"/>
      <c r="H7186" s="74"/>
      <c r="I7186" s="81"/>
      <c r="J7186" s="74"/>
      <c r="K7186" s="74"/>
      <c r="L7186" s="74"/>
      <c r="M7186" s="74"/>
      <c r="N7186" s="74"/>
    </row>
    <row r="7187" spans="2:14" x14ac:dyDescent="0.25">
      <c r="B7187" s="225"/>
      <c r="C7187" s="74"/>
      <c r="D7187" s="74"/>
      <c r="E7187" s="74"/>
      <c r="F7187" s="74"/>
      <c r="G7187" s="75"/>
      <c r="H7187" s="74"/>
      <c r="I7187" s="81"/>
      <c r="J7187" s="74"/>
      <c r="K7187" s="74"/>
      <c r="L7187" s="74"/>
      <c r="M7187" s="74"/>
      <c r="N7187" s="74"/>
    </row>
    <row r="7188" spans="2:14" x14ac:dyDescent="0.25">
      <c r="B7188" s="225"/>
      <c r="C7188" s="74"/>
      <c r="D7188" s="74"/>
      <c r="E7188" s="74"/>
      <c r="F7188" s="74"/>
      <c r="G7188" s="75"/>
      <c r="H7188" s="74"/>
      <c r="I7188" s="81"/>
      <c r="J7188" s="74"/>
      <c r="K7188" s="74"/>
      <c r="L7188" s="74"/>
      <c r="M7188" s="74"/>
      <c r="N7188" s="74"/>
    </row>
    <row r="7189" spans="2:14" x14ac:dyDescent="0.25">
      <c r="B7189" s="225"/>
      <c r="C7189" s="74"/>
      <c r="D7189" s="74"/>
      <c r="E7189" s="74"/>
      <c r="F7189" s="74"/>
      <c r="G7189" s="75"/>
      <c r="H7189" s="74"/>
      <c r="I7189" s="81"/>
      <c r="J7189" s="74"/>
      <c r="K7189" s="74"/>
      <c r="L7189" s="74"/>
      <c r="M7189" s="74"/>
      <c r="N7189" s="74"/>
    </row>
    <row r="7190" spans="2:14" x14ac:dyDescent="0.25">
      <c r="B7190" s="225"/>
      <c r="C7190" s="74"/>
      <c r="D7190" s="74"/>
      <c r="E7190" s="74"/>
      <c r="F7190" s="74"/>
      <c r="G7190" s="75"/>
      <c r="H7190" s="74"/>
      <c r="I7190" s="81"/>
      <c r="J7190" s="74"/>
      <c r="K7190" s="74"/>
      <c r="L7190" s="74"/>
      <c r="M7190" s="74"/>
      <c r="N7190" s="74"/>
    </row>
    <row r="7191" spans="2:14" x14ac:dyDescent="0.25">
      <c r="B7191" s="225"/>
      <c r="C7191" s="74"/>
      <c r="D7191" s="74"/>
      <c r="E7191" s="74"/>
      <c r="F7191" s="74"/>
      <c r="G7191" s="75"/>
      <c r="H7191" s="74"/>
      <c r="I7191" s="81"/>
      <c r="J7191" s="74"/>
      <c r="K7191" s="74"/>
      <c r="L7191" s="74"/>
      <c r="M7191" s="74"/>
      <c r="N7191" s="74"/>
    </row>
    <row r="7192" spans="2:14" x14ac:dyDescent="0.25">
      <c r="B7192" s="225"/>
      <c r="C7192" s="74"/>
      <c r="D7192" s="74"/>
      <c r="E7192" s="74"/>
      <c r="F7192" s="74"/>
      <c r="G7192" s="75"/>
      <c r="H7192" s="74"/>
      <c r="I7192" s="81"/>
      <c r="J7192" s="74"/>
      <c r="K7192" s="74"/>
      <c r="L7192" s="74"/>
      <c r="M7192" s="74"/>
      <c r="N7192" s="74"/>
    </row>
    <row r="7193" spans="2:14" x14ac:dyDescent="0.25">
      <c r="B7193" s="225"/>
      <c r="C7193" s="74"/>
      <c r="D7193" s="74"/>
      <c r="E7193" s="74"/>
      <c r="F7193" s="74"/>
      <c r="G7193" s="75"/>
      <c r="H7193" s="74"/>
      <c r="I7193" s="81"/>
      <c r="J7193" s="74"/>
      <c r="K7193" s="74"/>
      <c r="L7193" s="74"/>
      <c r="M7193" s="74"/>
      <c r="N7193" s="74"/>
    </row>
    <row r="7194" spans="2:14" x14ac:dyDescent="0.25">
      <c r="B7194" s="225"/>
      <c r="C7194" s="74"/>
      <c r="D7194" s="74"/>
      <c r="E7194" s="74"/>
      <c r="F7194" s="74"/>
      <c r="G7194" s="75"/>
      <c r="H7194" s="74"/>
      <c r="I7194" s="81"/>
      <c r="J7194" s="74"/>
      <c r="K7194" s="74"/>
      <c r="L7194" s="74"/>
      <c r="M7194" s="74"/>
      <c r="N7194" s="74"/>
    </row>
    <row r="7195" spans="2:14" x14ac:dyDescent="0.25">
      <c r="B7195" s="225"/>
      <c r="C7195" s="74"/>
      <c r="D7195" s="74"/>
      <c r="E7195" s="74"/>
      <c r="F7195" s="74"/>
      <c r="G7195" s="75"/>
      <c r="H7195" s="74"/>
      <c r="I7195" s="81"/>
      <c r="J7195" s="74"/>
      <c r="K7195" s="74"/>
      <c r="L7195" s="74"/>
      <c r="M7195" s="74"/>
      <c r="N7195" s="74"/>
    </row>
    <row r="7196" spans="2:14" x14ac:dyDescent="0.25">
      <c r="B7196" s="225"/>
      <c r="C7196" s="74"/>
      <c r="D7196" s="74"/>
      <c r="E7196" s="74"/>
      <c r="F7196" s="74"/>
      <c r="G7196" s="75"/>
      <c r="H7196" s="74"/>
      <c r="I7196" s="81"/>
      <c r="J7196" s="74"/>
      <c r="K7196" s="74"/>
      <c r="L7196" s="74"/>
      <c r="M7196" s="74"/>
      <c r="N7196" s="74"/>
    </row>
    <row r="7197" spans="2:14" x14ac:dyDescent="0.25">
      <c r="B7197" s="225"/>
      <c r="C7197" s="74"/>
      <c r="D7197" s="74"/>
      <c r="E7197" s="74"/>
      <c r="F7197" s="74"/>
      <c r="G7197" s="75"/>
      <c r="H7197" s="74"/>
      <c r="I7197" s="81"/>
      <c r="J7197" s="74"/>
      <c r="K7197" s="74"/>
      <c r="L7197" s="74"/>
      <c r="M7197" s="74"/>
      <c r="N7197" s="74"/>
    </row>
    <row r="7198" spans="2:14" x14ac:dyDescent="0.25">
      <c r="B7198" s="225"/>
      <c r="C7198" s="74"/>
      <c r="D7198" s="74"/>
      <c r="E7198" s="74"/>
      <c r="F7198" s="74"/>
      <c r="G7198" s="75"/>
      <c r="H7198" s="74"/>
      <c r="I7198" s="81"/>
      <c r="J7198" s="74"/>
      <c r="K7198" s="74"/>
      <c r="L7198" s="74"/>
      <c r="M7198" s="74"/>
      <c r="N7198" s="74"/>
    </row>
    <row r="7199" spans="2:14" x14ac:dyDescent="0.25">
      <c r="B7199" s="225"/>
      <c r="C7199" s="74"/>
      <c r="D7199" s="74"/>
      <c r="E7199" s="74"/>
      <c r="F7199" s="74"/>
      <c r="G7199" s="75"/>
      <c r="H7199" s="74"/>
      <c r="I7199" s="81"/>
      <c r="J7199" s="74"/>
      <c r="K7199" s="74"/>
      <c r="L7199" s="74"/>
      <c r="M7199" s="74"/>
      <c r="N7199" s="74"/>
    </row>
    <row r="7200" spans="2:14" x14ac:dyDescent="0.25">
      <c r="B7200" s="225"/>
      <c r="C7200" s="74"/>
      <c r="D7200" s="74"/>
      <c r="E7200" s="74"/>
      <c r="F7200" s="74"/>
      <c r="G7200" s="75"/>
      <c r="H7200" s="74"/>
      <c r="I7200" s="81"/>
      <c r="J7200" s="74"/>
      <c r="K7200" s="74"/>
      <c r="L7200" s="74"/>
      <c r="M7200" s="74"/>
      <c r="N7200" s="74"/>
    </row>
    <row r="7201" spans="2:14" x14ac:dyDescent="0.25">
      <c r="B7201" s="225"/>
      <c r="C7201" s="74"/>
      <c r="D7201" s="74"/>
      <c r="E7201" s="74"/>
      <c r="F7201" s="74"/>
      <c r="G7201" s="75"/>
      <c r="H7201" s="74"/>
      <c r="I7201" s="81"/>
      <c r="J7201" s="74"/>
      <c r="K7201" s="74"/>
      <c r="L7201" s="74"/>
      <c r="M7201" s="74"/>
      <c r="N7201" s="74"/>
    </row>
    <row r="7202" spans="2:14" x14ac:dyDescent="0.25">
      <c r="B7202" s="225"/>
      <c r="C7202" s="74"/>
      <c r="D7202" s="74"/>
      <c r="E7202" s="74"/>
      <c r="F7202" s="74"/>
      <c r="G7202" s="75"/>
      <c r="H7202" s="74"/>
      <c r="I7202" s="81"/>
      <c r="J7202" s="74"/>
      <c r="K7202" s="74"/>
      <c r="L7202" s="74"/>
      <c r="M7202" s="74"/>
      <c r="N7202" s="74"/>
    </row>
    <row r="7203" spans="2:14" x14ac:dyDescent="0.25">
      <c r="B7203" s="225"/>
      <c r="C7203" s="74"/>
      <c r="D7203" s="74"/>
      <c r="E7203" s="74"/>
      <c r="F7203" s="74"/>
      <c r="G7203" s="75"/>
      <c r="H7203" s="74"/>
      <c r="I7203" s="81"/>
      <c r="J7203" s="74"/>
      <c r="K7203" s="74"/>
      <c r="L7203" s="74"/>
      <c r="M7203" s="74"/>
      <c r="N7203" s="74"/>
    </row>
    <row r="7204" spans="2:14" x14ac:dyDescent="0.25">
      <c r="B7204" s="225"/>
      <c r="C7204" s="74"/>
      <c r="D7204" s="74"/>
      <c r="E7204" s="74"/>
      <c r="F7204" s="74"/>
      <c r="G7204" s="75"/>
      <c r="H7204" s="74"/>
      <c r="I7204" s="81"/>
      <c r="J7204" s="74"/>
      <c r="K7204" s="74"/>
      <c r="L7204" s="74"/>
      <c r="M7204" s="74"/>
      <c r="N7204" s="74"/>
    </row>
    <row r="7205" spans="2:14" x14ac:dyDescent="0.25">
      <c r="B7205" s="225"/>
      <c r="C7205" s="74"/>
      <c r="D7205" s="74"/>
      <c r="E7205" s="74"/>
      <c r="F7205" s="74"/>
      <c r="G7205" s="75"/>
      <c r="H7205" s="74"/>
      <c r="I7205" s="81"/>
      <c r="J7205" s="74"/>
      <c r="K7205" s="74"/>
      <c r="L7205" s="74"/>
      <c r="M7205" s="74"/>
      <c r="N7205" s="74"/>
    </row>
    <row r="7206" spans="2:14" x14ac:dyDescent="0.25">
      <c r="B7206" s="225"/>
      <c r="C7206" s="74"/>
      <c r="D7206" s="74"/>
      <c r="E7206" s="74"/>
      <c r="F7206" s="74"/>
      <c r="G7206" s="75"/>
      <c r="H7206" s="74"/>
      <c r="I7206" s="81"/>
      <c r="J7206" s="74"/>
      <c r="K7206" s="74"/>
      <c r="L7206" s="74"/>
      <c r="M7206" s="74"/>
      <c r="N7206" s="74"/>
    </row>
    <row r="7207" spans="2:14" x14ac:dyDescent="0.25">
      <c r="B7207" s="225"/>
      <c r="C7207" s="74"/>
      <c r="D7207" s="74"/>
      <c r="E7207" s="74"/>
      <c r="F7207" s="74"/>
      <c r="G7207" s="75"/>
      <c r="H7207" s="74"/>
      <c r="I7207" s="81"/>
      <c r="J7207" s="74"/>
      <c r="K7207" s="74"/>
      <c r="L7207" s="74"/>
      <c r="M7207" s="74"/>
      <c r="N7207" s="74"/>
    </row>
    <row r="7208" spans="2:14" x14ac:dyDescent="0.25">
      <c r="B7208" s="225"/>
      <c r="C7208" s="74"/>
      <c r="D7208" s="74"/>
      <c r="E7208" s="74"/>
      <c r="F7208" s="74"/>
      <c r="G7208" s="75"/>
      <c r="H7208" s="74"/>
      <c r="I7208" s="81"/>
      <c r="J7208" s="74"/>
      <c r="K7208" s="74"/>
      <c r="L7208" s="74"/>
      <c r="M7208" s="74"/>
      <c r="N7208" s="74"/>
    </row>
    <row r="7209" spans="2:14" x14ac:dyDescent="0.25">
      <c r="B7209" s="225"/>
      <c r="C7209" s="74"/>
      <c r="D7209" s="74"/>
      <c r="E7209" s="74"/>
      <c r="F7209" s="74"/>
      <c r="G7209" s="75"/>
      <c r="H7209" s="74"/>
      <c r="I7209" s="81"/>
      <c r="J7209" s="74"/>
      <c r="K7209" s="74"/>
      <c r="L7209" s="74"/>
      <c r="M7209" s="74"/>
      <c r="N7209" s="74"/>
    </row>
    <row r="7210" spans="2:14" x14ac:dyDescent="0.25">
      <c r="B7210" s="225"/>
      <c r="C7210" s="74"/>
      <c r="D7210" s="74"/>
      <c r="E7210" s="74"/>
      <c r="F7210" s="74"/>
      <c r="G7210" s="75"/>
      <c r="H7210" s="74"/>
      <c r="I7210" s="81"/>
      <c r="J7210" s="74"/>
      <c r="K7210" s="74"/>
      <c r="L7210" s="74"/>
      <c r="M7210" s="74"/>
      <c r="N7210" s="74"/>
    </row>
    <row r="7211" spans="2:14" x14ac:dyDescent="0.25">
      <c r="B7211" s="225"/>
      <c r="C7211" s="74"/>
      <c r="D7211" s="74"/>
      <c r="E7211" s="74"/>
      <c r="F7211" s="74"/>
      <c r="G7211" s="75"/>
      <c r="H7211" s="74"/>
      <c r="I7211" s="81"/>
      <c r="J7211" s="74"/>
      <c r="K7211" s="74"/>
      <c r="L7211" s="74"/>
      <c r="M7211" s="74"/>
      <c r="N7211" s="74"/>
    </row>
    <row r="7212" spans="2:14" x14ac:dyDescent="0.25">
      <c r="B7212" s="225"/>
      <c r="C7212" s="74"/>
      <c r="D7212" s="74"/>
      <c r="E7212" s="74"/>
      <c r="F7212" s="74"/>
      <c r="G7212" s="75"/>
      <c r="H7212" s="74"/>
      <c r="I7212" s="81"/>
      <c r="J7212" s="74"/>
      <c r="K7212" s="74"/>
      <c r="L7212" s="74"/>
      <c r="M7212" s="74"/>
      <c r="N7212" s="74"/>
    </row>
    <row r="7213" spans="2:14" x14ac:dyDescent="0.25">
      <c r="B7213" s="225"/>
      <c r="C7213" s="74"/>
      <c r="D7213" s="74"/>
      <c r="E7213" s="74"/>
      <c r="F7213" s="74"/>
      <c r="G7213" s="75"/>
      <c r="H7213" s="74"/>
      <c r="I7213" s="81"/>
      <c r="J7213" s="74"/>
      <c r="K7213" s="74"/>
      <c r="L7213" s="74"/>
      <c r="M7213" s="74"/>
      <c r="N7213" s="74"/>
    </row>
    <row r="7214" spans="2:14" x14ac:dyDescent="0.25">
      <c r="B7214" s="225"/>
      <c r="C7214" s="74"/>
      <c r="D7214" s="74"/>
      <c r="E7214" s="74"/>
      <c r="F7214" s="74"/>
      <c r="G7214" s="75"/>
      <c r="H7214" s="74"/>
      <c r="I7214" s="81"/>
      <c r="J7214" s="74"/>
      <c r="K7214" s="74"/>
      <c r="L7214" s="74"/>
      <c r="M7214" s="74"/>
      <c r="N7214" s="74"/>
    </row>
    <row r="7215" spans="2:14" x14ac:dyDescent="0.25">
      <c r="B7215" s="225"/>
      <c r="C7215" s="74"/>
      <c r="D7215" s="74"/>
      <c r="E7215" s="74"/>
      <c r="F7215" s="74"/>
      <c r="G7215" s="75"/>
      <c r="H7215" s="74"/>
      <c r="I7215" s="81"/>
      <c r="J7215" s="74"/>
      <c r="K7215" s="74"/>
      <c r="L7215" s="74"/>
      <c r="M7215" s="74"/>
      <c r="N7215" s="74"/>
    </row>
    <row r="7216" spans="2:14" x14ac:dyDescent="0.25">
      <c r="B7216" s="225"/>
      <c r="C7216" s="74"/>
      <c r="D7216" s="74"/>
      <c r="E7216" s="74"/>
      <c r="F7216" s="74"/>
      <c r="G7216" s="75"/>
      <c r="H7216" s="74"/>
      <c r="I7216" s="81"/>
      <c r="J7216" s="74"/>
      <c r="K7216" s="74"/>
      <c r="L7216" s="74"/>
      <c r="M7216" s="74"/>
      <c r="N7216" s="74"/>
    </row>
    <row r="7217" spans="2:14" x14ac:dyDescent="0.25">
      <c r="B7217" s="225"/>
      <c r="C7217" s="74"/>
      <c r="D7217" s="74"/>
      <c r="E7217" s="74"/>
      <c r="F7217" s="74"/>
      <c r="G7217" s="75"/>
      <c r="H7217" s="74"/>
      <c r="I7217" s="81"/>
      <c r="J7217" s="74"/>
      <c r="K7217" s="74"/>
      <c r="L7217" s="74"/>
      <c r="M7217" s="74"/>
      <c r="N7217" s="74"/>
    </row>
    <row r="7218" spans="2:14" x14ac:dyDescent="0.25">
      <c r="B7218" s="225"/>
      <c r="C7218" s="74"/>
      <c r="D7218" s="74"/>
      <c r="E7218" s="74"/>
      <c r="F7218" s="74"/>
      <c r="G7218" s="75"/>
      <c r="H7218" s="74"/>
      <c r="I7218" s="81"/>
      <c r="J7218" s="74"/>
      <c r="K7218" s="74"/>
      <c r="L7218" s="74"/>
      <c r="M7218" s="74"/>
      <c r="N7218" s="74"/>
    </row>
    <row r="7219" spans="2:14" x14ac:dyDescent="0.25">
      <c r="B7219" s="225"/>
      <c r="C7219" s="74"/>
      <c r="D7219" s="74"/>
      <c r="E7219" s="74"/>
      <c r="F7219" s="74"/>
      <c r="G7219" s="75"/>
      <c r="H7219" s="74"/>
      <c r="I7219" s="81"/>
      <c r="J7219" s="74"/>
      <c r="K7219" s="74"/>
      <c r="L7219" s="74"/>
      <c r="M7219" s="74"/>
      <c r="N7219" s="74"/>
    </row>
    <row r="7220" spans="2:14" x14ac:dyDescent="0.25">
      <c r="B7220" s="225"/>
      <c r="C7220" s="74"/>
      <c r="D7220" s="74"/>
      <c r="E7220" s="74"/>
      <c r="F7220" s="74"/>
      <c r="G7220" s="75"/>
      <c r="H7220" s="74"/>
      <c r="I7220" s="81"/>
      <c r="J7220" s="74"/>
      <c r="K7220" s="74"/>
      <c r="L7220" s="74"/>
      <c r="M7220" s="74"/>
      <c r="N7220" s="74"/>
    </row>
    <row r="7221" spans="2:14" x14ac:dyDescent="0.25">
      <c r="B7221" s="225"/>
      <c r="C7221" s="74"/>
      <c r="D7221" s="74"/>
      <c r="E7221" s="74"/>
      <c r="F7221" s="74"/>
      <c r="G7221" s="75"/>
      <c r="H7221" s="74"/>
      <c r="I7221" s="81"/>
      <c r="J7221" s="74"/>
      <c r="K7221" s="74"/>
      <c r="L7221" s="74"/>
      <c r="M7221" s="74"/>
      <c r="N7221" s="74"/>
    </row>
    <row r="7222" spans="2:14" x14ac:dyDescent="0.25">
      <c r="B7222" s="225"/>
      <c r="C7222" s="74"/>
      <c r="D7222" s="74"/>
      <c r="E7222" s="74"/>
      <c r="F7222" s="74"/>
      <c r="G7222" s="75"/>
      <c r="H7222" s="74"/>
      <c r="I7222" s="81"/>
      <c r="J7222" s="74"/>
      <c r="K7222" s="74"/>
      <c r="L7222" s="74"/>
      <c r="M7222" s="74"/>
      <c r="N7222" s="74"/>
    </row>
    <row r="7223" spans="2:14" x14ac:dyDescent="0.25">
      <c r="B7223" s="225"/>
      <c r="C7223" s="74"/>
      <c r="D7223" s="74"/>
      <c r="E7223" s="74"/>
      <c r="F7223" s="74"/>
      <c r="G7223" s="75"/>
      <c r="H7223" s="74"/>
      <c r="I7223" s="81"/>
      <c r="J7223" s="74"/>
      <c r="K7223" s="74"/>
      <c r="L7223" s="74"/>
      <c r="M7223" s="74"/>
      <c r="N7223" s="74"/>
    </row>
    <row r="7224" spans="2:14" x14ac:dyDescent="0.25">
      <c r="B7224" s="225"/>
      <c r="C7224" s="74"/>
      <c r="D7224" s="74"/>
      <c r="E7224" s="74"/>
      <c r="F7224" s="74"/>
      <c r="G7224" s="75"/>
      <c r="H7224" s="74"/>
      <c r="I7224" s="81"/>
      <c r="J7224" s="74"/>
      <c r="K7224" s="74"/>
      <c r="L7224" s="74"/>
      <c r="M7224" s="74"/>
      <c r="N7224" s="74"/>
    </row>
    <row r="7225" spans="2:14" x14ac:dyDescent="0.25">
      <c r="B7225" s="225"/>
      <c r="C7225" s="74"/>
      <c r="D7225" s="74"/>
      <c r="E7225" s="74"/>
      <c r="F7225" s="74"/>
      <c r="G7225" s="75"/>
      <c r="H7225" s="74"/>
      <c r="I7225" s="81"/>
      <c r="J7225" s="74"/>
      <c r="K7225" s="74"/>
      <c r="L7225" s="74"/>
      <c r="M7225" s="74"/>
      <c r="N7225" s="74"/>
    </row>
    <row r="7226" spans="2:14" x14ac:dyDescent="0.25">
      <c r="B7226" s="225"/>
      <c r="C7226" s="74"/>
      <c r="D7226" s="74"/>
      <c r="E7226" s="74"/>
      <c r="F7226" s="74"/>
      <c r="G7226" s="75"/>
      <c r="H7226" s="74"/>
      <c r="I7226" s="81"/>
      <c r="J7226" s="74"/>
      <c r="K7226" s="74"/>
      <c r="L7226" s="74"/>
      <c r="M7226" s="74"/>
      <c r="N7226" s="74"/>
    </row>
    <row r="7227" spans="2:14" x14ac:dyDescent="0.25">
      <c r="B7227" s="225"/>
      <c r="C7227" s="74"/>
      <c r="D7227" s="74"/>
      <c r="E7227" s="74"/>
      <c r="F7227" s="74"/>
      <c r="G7227" s="75"/>
      <c r="H7227" s="74"/>
      <c r="I7227" s="81"/>
      <c r="J7227" s="74"/>
      <c r="K7227" s="74"/>
      <c r="L7227" s="74"/>
      <c r="M7227" s="74"/>
      <c r="N7227" s="74"/>
    </row>
    <row r="7228" spans="2:14" x14ac:dyDescent="0.25">
      <c r="B7228" s="225"/>
      <c r="C7228" s="74"/>
      <c r="D7228" s="74"/>
      <c r="E7228" s="74"/>
      <c r="F7228" s="74"/>
      <c r="G7228" s="75"/>
      <c r="H7228" s="74"/>
      <c r="I7228" s="81"/>
      <c r="J7228" s="74"/>
      <c r="K7228" s="74"/>
      <c r="L7228" s="74"/>
      <c r="M7228" s="74"/>
      <c r="N7228" s="74"/>
    </row>
    <row r="7229" spans="2:14" x14ac:dyDescent="0.25">
      <c r="B7229" s="225"/>
      <c r="C7229" s="74"/>
      <c r="D7229" s="74"/>
      <c r="E7229" s="74"/>
      <c r="F7229" s="74"/>
      <c r="G7229" s="75"/>
      <c r="H7229" s="74"/>
      <c r="I7229" s="81"/>
      <c r="J7229" s="74"/>
      <c r="K7229" s="74"/>
      <c r="L7229" s="74"/>
      <c r="M7229" s="74"/>
      <c r="N7229" s="74"/>
    </row>
    <row r="7230" spans="2:14" x14ac:dyDescent="0.25">
      <c r="B7230" s="225"/>
      <c r="C7230" s="74"/>
      <c r="D7230" s="74"/>
      <c r="E7230" s="74"/>
      <c r="F7230" s="74"/>
      <c r="G7230" s="75"/>
      <c r="H7230" s="74"/>
      <c r="I7230" s="81"/>
      <c r="J7230" s="74"/>
      <c r="K7230" s="74"/>
      <c r="L7230" s="74"/>
      <c r="M7230" s="74"/>
      <c r="N7230" s="74"/>
    </row>
    <row r="7231" spans="2:14" x14ac:dyDescent="0.25">
      <c r="B7231" s="225"/>
      <c r="C7231" s="74"/>
      <c r="D7231" s="74"/>
      <c r="E7231" s="74"/>
      <c r="F7231" s="74"/>
      <c r="G7231" s="75"/>
      <c r="H7231" s="74"/>
      <c r="I7231" s="81"/>
      <c r="J7231" s="74"/>
      <c r="K7231" s="74"/>
      <c r="L7231" s="74"/>
      <c r="M7231" s="74"/>
      <c r="N7231" s="74"/>
    </row>
    <row r="7232" spans="2:14" x14ac:dyDescent="0.25">
      <c r="B7232" s="225"/>
      <c r="C7232" s="74"/>
      <c r="D7232" s="74"/>
      <c r="E7232" s="74"/>
      <c r="F7232" s="74"/>
      <c r="G7232" s="75"/>
      <c r="H7232" s="74"/>
      <c r="I7232" s="81"/>
      <c r="J7232" s="74"/>
      <c r="K7232" s="74"/>
      <c r="L7232" s="74"/>
      <c r="M7232" s="74"/>
      <c r="N7232" s="74"/>
    </row>
    <row r="7233" spans="2:14" x14ac:dyDescent="0.25">
      <c r="B7233" s="225"/>
      <c r="C7233" s="74"/>
      <c r="D7233" s="74"/>
      <c r="E7233" s="74"/>
      <c r="F7233" s="74"/>
      <c r="G7233" s="75"/>
      <c r="H7233" s="74"/>
      <c r="I7233" s="81"/>
      <c r="J7233" s="74"/>
      <c r="K7233" s="74"/>
      <c r="L7233" s="74"/>
      <c r="M7233" s="74"/>
      <c r="N7233" s="74"/>
    </row>
    <row r="7234" spans="2:14" x14ac:dyDescent="0.25">
      <c r="B7234" s="225"/>
      <c r="C7234" s="74"/>
      <c r="D7234" s="74"/>
      <c r="E7234" s="74"/>
      <c r="F7234" s="74"/>
      <c r="G7234" s="75"/>
      <c r="H7234" s="74"/>
      <c r="I7234" s="81"/>
      <c r="J7234" s="74"/>
      <c r="K7234" s="74"/>
      <c r="L7234" s="74"/>
      <c r="M7234" s="74"/>
      <c r="N7234" s="74"/>
    </row>
    <row r="7235" spans="2:14" x14ac:dyDescent="0.25">
      <c r="B7235" s="225"/>
      <c r="C7235" s="74"/>
      <c r="D7235" s="74"/>
      <c r="E7235" s="74"/>
      <c r="F7235" s="74"/>
      <c r="G7235" s="75"/>
      <c r="H7235" s="74"/>
      <c r="I7235" s="81"/>
      <c r="J7235" s="74"/>
      <c r="K7235" s="74"/>
      <c r="L7235" s="74"/>
      <c r="M7235" s="74"/>
      <c r="N7235" s="74"/>
    </row>
    <row r="7236" spans="2:14" x14ac:dyDescent="0.25">
      <c r="B7236" s="225"/>
      <c r="C7236" s="74"/>
      <c r="D7236" s="74"/>
      <c r="E7236" s="74"/>
      <c r="F7236" s="74"/>
      <c r="G7236" s="75"/>
      <c r="H7236" s="74"/>
      <c r="I7236" s="81"/>
      <c r="J7236" s="74"/>
      <c r="K7236" s="74"/>
      <c r="L7236" s="74"/>
      <c r="M7236" s="74"/>
      <c r="N7236" s="74"/>
    </row>
    <row r="7237" spans="2:14" x14ac:dyDescent="0.25">
      <c r="B7237" s="225"/>
      <c r="C7237" s="74"/>
      <c r="D7237" s="74"/>
      <c r="E7237" s="74"/>
      <c r="F7237" s="74"/>
      <c r="G7237" s="75"/>
      <c r="H7237" s="74"/>
      <c r="I7237" s="81"/>
      <c r="J7237" s="74"/>
      <c r="K7237" s="74"/>
      <c r="L7237" s="74"/>
      <c r="M7237" s="74"/>
      <c r="N7237" s="74"/>
    </row>
    <row r="7238" spans="2:14" x14ac:dyDescent="0.25">
      <c r="B7238" s="225"/>
      <c r="C7238" s="74"/>
      <c r="D7238" s="74"/>
      <c r="E7238" s="74"/>
      <c r="F7238" s="74"/>
      <c r="G7238" s="75"/>
      <c r="H7238" s="74"/>
      <c r="I7238" s="81"/>
      <c r="J7238" s="74"/>
      <c r="K7238" s="74"/>
      <c r="L7238" s="74"/>
      <c r="M7238" s="74"/>
      <c r="N7238" s="74"/>
    </row>
    <row r="7239" spans="2:14" x14ac:dyDescent="0.25">
      <c r="B7239" s="225"/>
      <c r="C7239" s="74"/>
      <c r="D7239" s="74"/>
      <c r="E7239" s="74"/>
      <c r="F7239" s="74"/>
      <c r="G7239" s="75"/>
      <c r="H7239" s="74"/>
      <c r="I7239" s="81"/>
      <c r="J7239" s="74"/>
      <c r="K7239" s="74"/>
      <c r="L7239" s="74"/>
      <c r="M7239" s="74"/>
      <c r="N7239" s="74"/>
    </row>
    <row r="7240" spans="2:14" x14ac:dyDescent="0.25">
      <c r="B7240" s="225"/>
      <c r="C7240" s="74"/>
      <c r="D7240" s="74"/>
      <c r="E7240" s="74"/>
      <c r="F7240" s="74"/>
      <c r="G7240" s="75"/>
      <c r="H7240" s="74"/>
      <c r="I7240" s="81"/>
      <c r="J7240" s="74"/>
      <c r="K7240" s="74"/>
      <c r="L7240" s="74"/>
      <c r="M7240" s="74"/>
      <c r="N7240" s="74"/>
    </row>
    <row r="7241" spans="2:14" x14ac:dyDescent="0.25">
      <c r="B7241" s="225"/>
      <c r="C7241" s="74"/>
      <c r="D7241" s="74"/>
      <c r="E7241" s="74"/>
      <c r="F7241" s="74"/>
      <c r="G7241" s="75"/>
      <c r="H7241" s="74"/>
      <c r="I7241" s="81"/>
      <c r="J7241" s="74"/>
      <c r="K7241" s="74"/>
      <c r="L7241" s="74"/>
      <c r="M7241" s="74"/>
      <c r="N7241" s="74"/>
    </row>
    <row r="7242" spans="2:14" x14ac:dyDescent="0.25">
      <c r="B7242" s="225"/>
      <c r="C7242" s="74"/>
      <c r="D7242" s="74"/>
      <c r="E7242" s="74"/>
      <c r="F7242" s="74"/>
      <c r="G7242" s="75"/>
      <c r="H7242" s="74"/>
      <c r="I7242" s="81"/>
      <c r="J7242" s="74"/>
      <c r="K7242" s="74"/>
      <c r="L7242" s="74"/>
      <c r="M7242" s="74"/>
      <c r="N7242" s="74"/>
    </row>
    <row r="7243" spans="2:14" x14ac:dyDescent="0.25">
      <c r="B7243" s="225"/>
      <c r="C7243" s="74"/>
      <c r="D7243" s="74"/>
      <c r="E7243" s="74"/>
      <c r="F7243" s="74"/>
      <c r="G7243" s="75"/>
      <c r="H7243" s="74"/>
      <c r="I7243" s="81"/>
      <c r="J7243" s="74"/>
      <c r="K7243" s="74"/>
      <c r="L7243" s="74"/>
      <c r="M7243" s="74"/>
      <c r="N7243" s="74"/>
    </row>
    <row r="7244" spans="2:14" x14ac:dyDescent="0.25">
      <c r="B7244" s="225"/>
      <c r="C7244" s="74"/>
      <c r="D7244" s="74"/>
      <c r="E7244" s="74"/>
      <c r="F7244" s="74"/>
      <c r="G7244" s="75"/>
      <c r="H7244" s="74"/>
      <c r="I7244" s="81"/>
      <c r="J7244" s="74"/>
      <c r="K7244" s="74"/>
      <c r="L7244" s="74"/>
      <c r="M7244" s="74"/>
      <c r="N7244" s="74"/>
    </row>
    <row r="7245" spans="2:14" x14ac:dyDescent="0.25">
      <c r="B7245" s="225"/>
      <c r="C7245" s="74"/>
      <c r="D7245" s="74"/>
      <c r="E7245" s="74"/>
      <c r="F7245" s="74"/>
      <c r="G7245" s="75"/>
      <c r="H7245" s="74"/>
      <c r="I7245" s="81"/>
      <c r="J7245" s="74"/>
      <c r="K7245" s="74"/>
      <c r="L7245" s="74"/>
      <c r="M7245" s="74"/>
      <c r="N7245" s="74"/>
    </row>
    <row r="7246" spans="2:14" x14ac:dyDescent="0.25">
      <c r="B7246" s="225"/>
      <c r="C7246" s="74"/>
      <c r="D7246" s="74"/>
      <c r="E7246" s="74"/>
      <c r="F7246" s="74"/>
      <c r="G7246" s="75"/>
      <c r="H7246" s="74"/>
      <c r="I7246" s="81"/>
      <c r="J7246" s="74"/>
      <c r="K7246" s="74"/>
      <c r="L7246" s="74"/>
      <c r="M7246" s="74"/>
      <c r="N7246" s="74"/>
    </row>
    <row r="7247" spans="2:14" x14ac:dyDescent="0.25">
      <c r="B7247" s="225"/>
      <c r="C7247" s="74"/>
      <c r="D7247" s="74"/>
      <c r="E7247" s="74"/>
      <c r="F7247" s="74"/>
      <c r="G7247" s="75"/>
      <c r="H7247" s="74"/>
      <c r="I7247" s="81"/>
      <c r="J7247" s="74"/>
      <c r="K7247" s="74"/>
      <c r="L7247" s="74"/>
      <c r="M7247" s="74"/>
      <c r="N7247" s="74"/>
    </row>
    <row r="7248" spans="2:14" x14ac:dyDescent="0.25">
      <c r="B7248" s="225"/>
      <c r="C7248" s="74"/>
      <c r="D7248" s="74"/>
      <c r="E7248" s="74"/>
      <c r="F7248" s="74"/>
      <c r="G7248" s="75"/>
      <c r="H7248" s="74"/>
      <c r="I7248" s="81"/>
      <c r="J7248" s="74"/>
      <c r="K7248" s="74"/>
      <c r="L7248" s="74"/>
      <c r="M7248" s="74"/>
      <c r="N7248" s="74"/>
    </row>
    <row r="7249" spans="2:14" x14ac:dyDescent="0.25">
      <c r="B7249" s="225"/>
      <c r="C7249" s="74"/>
      <c r="D7249" s="74"/>
      <c r="E7249" s="74"/>
      <c r="F7249" s="74"/>
      <c r="G7249" s="75"/>
      <c r="H7249" s="74"/>
      <c r="I7249" s="81"/>
      <c r="J7249" s="74"/>
      <c r="K7249" s="74"/>
      <c r="L7249" s="74"/>
      <c r="M7249" s="74"/>
      <c r="N7249" s="74"/>
    </row>
    <row r="7250" spans="2:14" x14ac:dyDescent="0.25">
      <c r="B7250" s="225"/>
      <c r="C7250" s="74"/>
      <c r="D7250" s="74"/>
      <c r="E7250" s="74"/>
      <c r="F7250" s="74"/>
      <c r="G7250" s="75"/>
      <c r="H7250" s="74"/>
      <c r="I7250" s="81"/>
      <c r="J7250" s="74"/>
      <c r="K7250" s="74"/>
      <c r="L7250" s="74"/>
      <c r="M7250" s="74"/>
      <c r="N7250" s="74"/>
    </row>
    <row r="7251" spans="2:14" x14ac:dyDescent="0.25">
      <c r="B7251" s="225"/>
      <c r="C7251" s="74"/>
      <c r="D7251" s="74"/>
      <c r="E7251" s="74"/>
      <c r="F7251" s="74"/>
      <c r="G7251" s="75"/>
      <c r="H7251" s="74"/>
      <c r="I7251" s="81"/>
      <c r="J7251" s="74"/>
      <c r="K7251" s="74"/>
      <c r="L7251" s="74"/>
      <c r="M7251" s="74"/>
      <c r="N7251" s="74"/>
    </row>
    <row r="7252" spans="2:14" x14ac:dyDescent="0.25">
      <c r="B7252" s="225"/>
      <c r="C7252" s="74"/>
      <c r="D7252" s="74"/>
      <c r="E7252" s="74"/>
      <c r="F7252" s="74"/>
      <c r="G7252" s="75"/>
      <c r="H7252" s="74"/>
      <c r="I7252" s="81"/>
      <c r="J7252" s="74"/>
      <c r="K7252" s="74"/>
      <c r="L7252" s="74"/>
      <c r="M7252" s="74"/>
      <c r="N7252" s="74"/>
    </row>
    <row r="7253" spans="2:14" x14ac:dyDescent="0.25">
      <c r="B7253" s="225"/>
      <c r="C7253" s="74"/>
      <c r="D7253" s="74"/>
      <c r="E7253" s="74"/>
      <c r="F7253" s="74"/>
      <c r="G7253" s="75"/>
      <c r="H7253" s="74"/>
      <c r="I7253" s="81"/>
      <c r="J7253" s="74"/>
      <c r="K7253" s="74"/>
      <c r="L7253" s="74"/>
      <c r="M7253" s="74"/>
      <c r="N7253" s="74"/>
    </row>
    <row r="7254" spans="2:14" x14ac:dyDescent="0.25">
      <c r="B7254" s="225"/>
      <c r="C7254" s="74"/>
      <c r="D7254" s="74"/>
      <c r="E7254" s="74"/>
      <c r="F7254" s="74"/>
      <c r="G7254" s="75"/>
      <c r="H7254" s="74"/>
      <c r="I7254" s="81"/>
      <c r="J7254" s="74"/>
      <c r="K7254" s="74"/>
      <c r="L7254" s="74"/>
      <c r="M7254" s="74"/>
      <c r="N7254" s="74"/>
    </row>
    <row r="7255" spans="2:14" x14ac:dyDescent="0.25">
      <c r="B7255" s="225"/>
      <c r="C7255" s="74"/>
      <c r="D7255" s="74"/>
      <c r="E7255" s="74"/>
      <c r="F7255" s="74"/>
      <c r="G7255" s="75"/>
      <c r="H7255" s="74"/>
      <c r="I7255" s="81"/>
      <c r="J7255" s="74"/>
      <c r="K7255" s="74"/>
      <c r="L7255" s="74"/>
      <c r="M7255" s="74"/>
      <c r="N7255" s="74"/>
    </row>
    <row r="7256" spans="2:14" x14ac:dyDescent="0.25">
      <c r="B7256" s="225"/>
      <c r="C7256" s="74"/>
      <c r="D7256" s="74"/>
      <c r="E7256" s="74"/>
      <c r="F7256" s="74"/>
      <c r="G7256" s="75"/>
      <c r="H7256" s="74"/>
      <c r="I7256" s="81"/>
      <c r="J7256" s="74"/>
      <c r="K7256" s="74"/>
      <c r="L7256" s="74"/>
      <c r="M7256" s="74"/>
      <c r="N7256" s="74"/>
    </row>
    <row r="7257" spans="2:14" x14ac:dyDescent="0.25">
      <c r="B7257" s="225"/>
      <c r="C7257" s="74"/>
      <c r="D7257" s="74"/>
      <c r="E7257" s="74"/>
      <c r="F7257" s="74"/>
      <c r="G7257" s="75"/>
      <c r="H7257" s="74"/>
      <c r="I7257" s="81"/>
      <c r="J7257" s="74"/>
      <c r="K7257" s="74"/>
      <c r="L7257" s="74"/>
      <c r="M7257" s="74"/>
      <c r="N7257" s="74"/>
    </row>
    <row r="7258" spans="2:14" x14ac:dyDescent="0.25">
      <c r="B7258" s="225"/>
      <c r="C7258" s="74"/>
      <c r="D7258" s="74"/>
      <c r="E7258" s="74"/>
      <c r="F7258" s="74"/>
      <c r="G7258" s="75"/>
      <c r="H7258" s="74"/>
      <c r="I7258" s="81"/>
      <c r="J7258" s="74"/>
      <c r="K7258" s="74"/>
      <c r="L7258" s="74"/>
      <c r="M7258" s="74"/>
      <c r="N7258" s="74"/>
    </row>
    <row r="7259" spans="2:14" x14ac:dyDescent="0.25">
      <c r="B7259" s="225"/>
      <c r="C7259" s="74"/>
      <c r="D7259" s="74"/>
      <c r="E7259" s="74"/>
      <c r="F7259" s="74"/>
      <c r="G7259" s="75"/>
      <c r="H7259" s="74"/>
      <c r="I7259" s="81"/>
      <c r="J7259" s="74"/>
      <c r="K7259" s="74"/>
      <c r="L7259" s="74"/>
      <c r="M7259" s="74"/>
      <c r="N7259" s="74"/>
    </row>
    <row r="7260" spans="2:14" x14ac:dyDescent="0.25">
      <c r="B7260" s="225"/>
      <c r="C7260" s="74"/>
      <c r="D7260" s="74"/>
      <c r="E7260" s="74"/>
      <c r="F7260" s="74"/>
      <c r="G7260" s="75"/>
      <c r="H7260" s="74"/>
      <c r="I7260" s="81"/>
      <c r="J7260" s="74"/>
      <c r="K7260" s="74"/>
      <c r="L7260" s="74"/>
      <c r="M7260" s="74"/>
      <c r="N7260" s="74"/>
    </row>
    <row r="7261" spans="2:14" x14ac:dyDescent="0.25">
      <c r="B7261" s="225"/>
      <c r="C7261" s="74"/>
      <c r="D7261" s="74"/>
      <c r="E7261" s="74"/>
      <c r="F7261" s="74"/>
      <c r="G7261" s="75"/>
      <c r="H7261" s="74"/>
      <c r="I7261" s="81"/>
      <c r="J7261" s="74"/>
      <c r="K7261" s="74"/>
      <c r="L7261" s="74"/>
      <c r="M7261" s="74"/>
      <c r="N7261" s="74"/>
    </row>
    <row r="7262" spans="2:14" x14ac:dyDescent="0.25">
      <c r="B7262" s="225"/>
      <c r="C7262" s="74"/>
      <c r="D7262" s="74"/>
      <c r="E7262" s="74"/>
      <c r="F7262" s="74"/>
      <c r="G7262" s="75"/>
      <c r="H7262" s="74"/>
      <c r="I7262" s="81"/>
      <c r="J7262" s="74"/>
      <c r="K7262" s="74"/>
      <c r="L7262" s="74"/>
      <c r="M7262" s="74"/>
      <c r="N7262" s="74"/>
    </row>
    <row r="7263" spans="2:14" x14ac:dyDescent="0.25">
      <c r="B7263" s="225"/>
      <c r="C7263" s="74"/>
      <c r="D7263" s="74"/>
      <c r="E7263" s="74"/>
      <c r="F7263" s="74"/>
      <c r="G7263" s="75"/>
      <c r="H7263" s="74"/>
      <c r="I7263" s="81"/>
      <c r="J7263" s="74"/>
      <c r="K7263" s="74"/>
      <c r="L7263" s="74"/>
      <c r="M7263" s="74"/>
      <c r="N7263" s="74"/>
    </row>
    <row r="7264" spans="2:14" x14ac:dyDescent="0.25">
      <c r="B7264" s="225"/>
      <c r="C7264" s="74"/>
      <c r="D7264" s="74"/>
      <c r="E7264" s="74"/>
      <c r="F7264" s="74"/>
      <c r="G7264" s="75"/>
      <c r="H7264" s="74"/>
      <c r="I7264" s="81"/>
      <c r="J7264" s="74"/>
      <c r="K7264" s="74"/>
      <c r="L7264" s="74"/>
      <c r="M7264" s="74"/>
      <c r="N7264" s="74"/>
    </row>
    <row r="7265" spans="2:14" x14ac:dyDescent="0.25">
      <c r="B7265" s="225"/>
      <c r="C7265" s="74"/>
      <c r="D7265" s="74"/>
      <c r="E7265" s="74"/>
      <c r="F7265" s="74"/>
      <c r="G7265" s="75"/>
      <c r="H7265" s="74"/>
      <c r="I7265" s="81"/>
      <c r="J7265" s="74"/>
      <c r="K7265" s="74"/>
      <c r="L7265" s="74"/>
      <c r="M7265" s="74"/>
      <c r="N7265" s="74"/>
    </row>
    <row r="7266" spans="2:14" x14ac:dyDescent="0.25">
      <c r="B7266" s="225"/>
      <c r="C7266" s="74"/>
      <c r="D7266" s="74"/>
      <c r="E7266" s="74"/>
      <c r="F7266" s="74"/>
      <c r="G7266" s="75"/>
      <c r="H7266" s="74"/>
      <c r="I7266" s="81"/>
      <c r="J7266" s="74"/>
      <c r="K7266" s="74"/>
      <c r="L7266" s="74"/>
      <c r="M7266" s="74"/>
      <c r="N7266" s="74"/>
    </row>
    <row r="7267" spans="2:14" x14ac:dyDescent="0.25">
      <c r="B7267" s="225"/>
      <c r="C7267" s="74"/>
      <c r="D7267" s="74"/>
      <c r="E7267" s="74"/>
      <c r="F7267" s="74"/>
      <c r="G7267" s="75"/>
      <c r="H7267" s="74"/>
      <c r="I7267" s="81"/>
      <c r="J7267" s="74"/>
      <c r="K7267" s="74"/>
      <c r="L7267" s="74"/>
      <c r="M7267" s="74"/>
      <c r="N7267" s="74"/>
    </row>
    <row r="7268" spans="2:14" x14ac:dyDescent="0.25">
      <c r="B7268" s="225"/>
      <c r="C7268" s="74"/>
      <c r="D7268" s="74"/>
      <c r="E7268" s="74"/>
      <c r="F7268" s="74"/>
      <c r="G7268" s="75"/>
      <c r="H7268" s="74"/>
      <c r="I7268" s="81"/>
      <c r="J7268" s="74"/>
      <c r="K7268" s="74"/>
      <c r="L7268" s="74"/>
      <c r="M7268" s="74"/>
      <c r="N7268" s="74"/>
    </row>
    <row r="7269" spans="2:14" x14ac:dyDescent="0.25">
      <c r="B7269" s="225"/>
      <c r="C7269" s="74"/>
      <c r="D7269" s="74"/>
      <c r="E7269" s="74"/>
      <c r="F7269" s="74"/>
      <c r="G7269" s="75"/>
      <c r="H7269" s="74"/>
      <c r="I7269" s="81"/>
      <c r="J7269" s="74"/>
      <c r="K7269" s="74"/>
      <c r="L7269" s="74"/>
      <c r="M7269" s="74"/>
      <c r="N7269" s="74"/>
    </row>
    <row r="7270" spans="2:14" x14ac:dyDescent="0.25">
      <c r="B7270" s="225"/>
      <c r="C7270" s="74"/>
      <c r="D7270" s="74"/>
      <c r="E7270" s="74"/>
      <c r="F7270" s="74"/>
      <c r="G7270" s="75"/>
      <c r="H7270" s="74"/>
      <c r="I7270" s="81"/>
      <c r="J7270" s="74"/>
      <c r="K7270" s="74"/>
      <c r="L7270" s="74"/>
      <c r="M7270" s="74"/>
      <c r="N7270" s="74"/>
    </row>
    <row r="7271" spans="2:14" x14ac:dyDescent="0.25">
      <c r="B7271" s="225"/>
      <c r="C7271" s="74"/>
      <c r="D7271" s="74"/>
      <c r="E7271" s="74"/>
      <c r="F7271" s="74"/>
      <c r="G7271" s="75"/>
      <c r="H7271" s="74"/>
      <c r="I7271" s="81"/>
      <c r="J7271" s="74"/>
      <c r="K7271" s="74"/>
      <c r="L7271" s="74"/>
      <c r="M7271" s="74"/>
      <c r="N7271" s="74"/>
    </row>
    <row r="7272" spans="2:14" x14ac:dyDescent="0.25">
      <c r="B7272" s="225"/>
      <c r="C7272" s="74"/>
      <c r="D7272" s="74"/>
      <c r="E7272" s="74"/>
      <c r="F7272" s="74"/>
      <c r="G7272" s="75"/>
      <c r="H7272" s="74"/>
      <c r="I7272" s="81"/>
      <c r="J7272" s="74"/>
      <c r="K7272" s="74"/>
      <c r="L7272" s="74"/>
      <c r="M7272" s="74"/>
      <c r="N7272" s="74"/>
    </row>
    <row r="7273" spans="2:14" x14ac:dyDescent="0.25">
      <c r="B7273" s="225"/>
      <c r="C7273" s="74"/>
      <c r="D7273" s="74"/>
      <c r="E7273" s="74"/>
      <c r="F7273" s="74"/>
      <c r="G7273" s="75"/>
      <c r="H7273" s="74"/>
      <c r="I7273" s="81"/>
      <c r="J7273" s="74"/>
      <c r="K7273" s="74"/>
      <c r="L7273" s="74"/>
      <c r="M7273" s="74"/>
      <c r="N7273" s="74"/>
    </row>
    <row r="7274" spans="2:14" x14ac:dyDescent="0.25">
      <c r="B7274" s="225"/>
      <c r="C7274" s="74"/>
      <c r="D7274" s="74"/>
      <c r="E7274" s="74"/>
      <c r="F7274" s="74"/>
      <c r="G7274" s="75"/>
      <c r="H7274" s="74"/>
      <c r="I7274" s="81"/>
      <c r="J7274" s="74"/>
      <c r="K7274" s="74"/>
      <c r="L7274" s="74"/>
      <c r="M7274" s="74"/>
      <c r="N7274" s="74"/>
    </row>
    <row r="7275" spans="2:14" x14ac:dyDescent="0.25">
      <c r="B7275" s="225"/>
      <c r="C7275" s="74"/>
      <c r="D7275" s="74"/>
      <c r="E7275" s="74"/>
      <c r="F7275" s="74"/>
      <c r="G7275" s="75"/>
      <c r="H7275" s="74"/>
      <c r="I7275" s="81"/>
      <c r="J7275" s="74"/>
      <c r="K7275" s="74"/>
      <c r="L7275" s="74"/>
      <c r="M7275" s="74"/>
      <c r="N7275" s="74"/>
    </row>
    <row r="7276" spans="2:14" x14ac:dyDescent="0.25">
      <c r="B7276" s="225"/>
      <c r="C7276" s="74"/>
      <c r="D7276" s="74"/>
      <c r="E7276" s="74"/>
      <c r="F7276" s="74"/>
      <c r="G7276" s="75"/>
      <c r="H7276" s="74"/>
      <c r="I7276" s="81"/>
      <c r="J7276" s="74"/>
      <c r="K7276" s="74"/>
      <c r="L7276" s="74"/>
      <c r="M7276" s="74"/>
      <c r="N7276" s="74"/>
    </row>
    <row r="7277" spans="2:14" x14ac:dyDescent="0.25">
      <c r="B7277" s="225"/>
      <c r="C7277" s="74"/>
      <c r="D7277" s="74"/>
      <c r="E7277" s="74"/>
      <c r="F7277" s="74"/>
      <c r="G7277" s="75"/>
      <c r="H7277" s="74"/>
      <c r="I7277" s="81"/>
      <c r="J7277" s="74"/>
      <c r="K7277" s="74"/>
      <c r="L7277" s="74"/>
      <c r="M7277" s="74"/>
      <c r="N7277" s="74"/>
    </row>
    <row r="7278" spans="2:14" x14ac:dyDescent="0.25">
      <c r="B7278" s="225"/>
      <c r="C7278" s="74"/>
      <c r="D7278" s="74"/>
      <c r="E7278" s="74"/>
      <c r="F7278" s="74"/>
      <c r="G7278" s="75"/>
      <c r="H7278" s="74"/>
      <c r="I7278" s="81"/>
      <c r="J7278" s="74"/>
      <c r="K7278" s="74"/>
      <c r="L7278" s="74"/>
      <c r="M7278" s="74"/>
      <c r="N7278" s="74"/>
    </row>
    <row r="7279" spans="2:14" x14ac:dyDescent="0.25">
      <c r="B7279" s="225"/>
      <c r="C7279" s="74"/>
      <c r="D7279" s="74"/>
      <c r="E7279" s="74"/>
      <c r="F7279" s="74"/>
      <c r="G7279" s="75"/>
      <c r="H7279" s="74"/>
      <c r="I7279" s="81"/>
      <c r="J7279" s="74"/>
      <c r="K7279" s="74"/>
      <c r="L7279" s="74"/>
      <c r="M7279" s="74"/>
      <c r="N7279" s="74"/>
    </row>
    <row r="7280" spans="2:14" x14ac:dyDescent="0.25">
      <c r="B7280" s="225"/>
      <c r="C7280" s="74"/>
      <c r="D7280" s="74"/>
      <c r="E7280" s="74"/>
      <c r="F7280" s="74"/>
      <c r="G7280" s="75"/>
      <c r="H7280" s="74"/>
      <c r="I7280" s="81"/>
      <c r="J7280" s="74"/>
      <c r="K7280" s="74"/>
      <c r="L7280" s="74"/>
      <c r="M7280" s="74"/>
      <c r="N7280" s="74"/>
    </row>
    <row r="7281" spans="2:14" x14ac:dyDescent="0.25">
      <c r="B7281" s="225"/>
      <c r="C7281" s="74"/>
      <c r="D7281" s="74"/>
      <c r="E7281" s="74"/>
      <c r="F7281" s="74"/>
      <c r="G7281" s="75"/>
      <c r="H7281" s="74"/>
      <c r="I7281" s="81"/>
      <c r="J7281" s="74"/>
      <c r="K7281" s="74"/>
      <c r="L7281" s="74"/>
      <c r="M7281" s="74"/>
      <c r="N7281" s="74"/>
    </row>
    <row r="7282" spans="2:14" x14ac:dyDescent="0.25">
      <c r="B7282" s="225"/>
      <c r="C7282" s="74"/>
      <c r="D7282" s="74"/>
      <c r="E7282" s="74"/>
      <c r="F7282" s="74"/>
      <c r="G7282" s="75"/>
      <c r="H7282" s="74"/>
      <c r="I7282" s="81"/>
      <c r="J7282" s="74"/>
      <c r="K7282" s="74"/>
      <c r="L7282" s="74"/>
      <c r="M7282" s="74"/>
      <c r="N7282" s="74"/>
    </row>
    <row r="7283" spans="2:14" x14ac:dyDescent="0.25">
      <c r="B7283" s="225"/>
      <c r="C7283" s="74"/>
      <c r="D7283" s="74"/>
      <c r="E7283" s="74"/>
      <c r="F7283" s="74"/>
      <c r="G7283" s="75"/>
      <c r="H7283" s="74"/>
      <c r="I7283" s="81"/>
      <c r="J7283" s="74"/>
      <c r="K7283" s="74"/>
      <c r="L7283" s="74"/>
      <c r="M7283" s="74"/>
      <c r="N7283" s="74"/>
    </row>
    <row r="7284" spans="2:14" x14ac:dyDescent="0.25">
      <c r="B7284" s="225"/>
      <c r="C7284" s="74"/>
      <c r="D7284" s="74"/>
      <c r="E7284" s="74"/>
      <c r="F7284" s="74"/>
      <c r="G7284" s="75"/>
      <c r="H7284" s="74"/>
      <c r="I7284" s="81"/>
      <c r="J7284" s="74"/>
      <c r="K7284" s="74"/>
      <c r="L7284" s="74"/>
      <c r="M7284" s="74"/>
      <c r="N7284" s="74"/>
    </row>
    <row r="7285" spans="2:14" x14ac:dyDescent="0.25">
      <c r="B7285" s="225"/>
      <c r="C7285" s="74"/>
      <c r="D7285" s="74"/>
      <c r="E7285" s="74"/>
      <c r="F7285" s="74"/>
      <c r="G7285" s="75"/>
      <c r="H7285" s="74"/>
      <c r="I7285" s="81"/>
      <c r="J7285" s="74"/>
      <c r="K7285" s="74"/>
      <c r="L7285" s="74"/>
      <c r="M7285" s="74"/>
      <c r="N7285" s="74"/>
    </row>
    <row r="7286" spans="2:14" x14ac:dyDescent="0.25">
      <c r="B7286" s="225"/>
      <c r="C7286" s="74"/>
      <c r="D7286" s="74"/>
      <c r="E7286" s="74"/>
      <c r="F7286" s="74"/>
      <c r="G7286" s="75"/>
      <c r="H7286" s="74"/>
      <c r="I7286" s="81"/>
      <c r="J7286" s="74"/>
      <c r="K7286" s="74"/>
      <c r="L7286" s="74"/>
      <c r="M7286" s="74"/>
      <c r="N7286" s="74"/>
    </row>
    <row r="7287" spans="2:14" x14ac:dyDescent="0.25">
      <c r="B7287" s="225"/>
      <c r="C7287" s="74"/>
      <c r="D7287" s="74"/>
      <c r="E7287" s="74"/>
      <c r="F7287" s="74"/>
      <c r="G7287" s="75"/>
      <c r="H7287" s="74"/>
      <c r="I7287" s="81"/>
      <c r="J7287" s="74"/>
      <c r="K7287" s="74"/>
      <c r="L7287" s="74"/>
      <c r="M7287" s="74"/>
      <c r="N7287" s="74"/>
    </row>
    <row r="7288" spans="2:14" x14ac:dyDescent="0.25">
      <c r="B7288" s="225"/>
      <c r="C7288" s="74"/>
      <c r="D7288" s="74"/>
      <c r="E7288" s="74"/>
      <c r="F7288" s="74"/>
      <c r="G7288" s="75"/>
      <c r="H7288" s="74"/>
      <c r="I7288" s="81"/>
      <c r="J7288" s="74"/>
      <c r="K7288" s="74"/>
      <c r="L7288" s="74"/>
      <c r="M7288" s="74"/>
      <c r="N7288" s="74"/>
    </row>
    <row r="7289" spans="2:14" x14ac:dyDescent="0.25">
      <c r="B7289" s="225"/>
      <c r="C7289" s="74"/>
      <c r="D7289" s="74"/>
      <c r="E7289" s="74"/>
      <c r="F7289" s="74"/>
      <c r="G7289" s="75"/>
      <c r="H7289" s="74"/>
      <c r="I7289" s="81"/>
      <c r="J7289" s="74"/>
      <c r="K7289" s="74"/>
      <c r="L7289" s="74"/>
      <c r="M7289" s="74"/>
      <c r="N7289" s="74"/>
    </row>
    <row r="7290" spans="2:14" x14ac:dyDescent="0.25">
      <c r="B7290" s="225"/>
      <c r="C7290" s="74"/>
      <c r="D7290" s="74"/>
      <c r="E7290" s="74"/>
      <c r="F7290" s="74"/>
      <c r="G7290" s="75"/>
      <c r="H7290" s="74"/>
      <c r="I7290" s="81"/>
      <c r="J7290" s="74"/>
      <c r="K7290" s="74"/>
      <c r="L7290" s="74"/>
      <c r="M7290" s="74"/>
      <c r="N7290" s="74"/>
    </row>
    <row r="7291" spans="2:14" x14ac:dyDescent="0.25">
      <c r="B7291" s="225"/>
      <c r="C7291" s="74"/>
      <c r="D7291" s="74"/>
      <c r="E7291" s="74"/>
      <c r="F7291" s="74"/>
      <c r="G7291" s="75"/>
      <c r="H7291" s="74"/>
      <c r="I7291" s="81"/>
      <c r="J7291" s="74"/>
      <c r="K7291" s="74"/>
      <c r="L7291" s="74"/>
      <c r="M7291" s="74"/>
      <c r="N7291" s="74"/>
    </row>
    <row r="7292" spans="2:14" x14ac:dyDescent="0.25">
      <c r="B7292" s="225"/>
      <c r="C7292" s="74"/>
      <c r="D7292" s="74"/>
      <c r="E7292" s="74"/>
      <c r="F7292" s="74"/>
      <c r="G7292" s="75"/>
      <c r="H7292" s="74"/>
      <c r="I7292" s="81"/>
      <c r="J7292" s="74"/>
      <c r="K7292" s="74"/>
      <c r="L7292" s="74"/>
      <c r="M7292" s="74"/>
      <c r="N7292" s="74"/>
    </row>
    <row r="7293" spans="2:14" x14ac:dyDescent="0.25">
      <c r="B7293" s="225"/>
      <c r="C7293" s="74"/>
      <c r="D7293" s="74"/>
      <c r="E7293" s="74"/>
      <c r="F7293" s="74"/>
      <c r="G7293" s="75"/>
      <c r="H7293" s="74"/>
      <c r="I7293" s="81"/>
      <c r="J7293" s="74"/>
      <c r="K7293" s="74"/>
      <c r="L7293" s="74"/>
      <c r="M7293" s="74"/>
      <c r="N7293" s="74"/>
    </row>
    <row r="7294" spans="2:14" x14ac:dyDescent="0.25">
      <c r="B7294" s="225"/>
      <c r="C7294" s="74"/>
      <c r="D7294" s="74"/>
      <c r="E7294" s="74"/>
      <c r="F7294" s="74"/>
      <c r="G7294" s="75"/>
      <c r="H7294" s="74"/>
      <c r="I7294" s="81"/>
      <c r="J7294" s="74"/>
      <c r="K7294" s="74"/>
      <c r="L7294" s="74"/>
      <c r="M7294" s="74"/>
      <c r="N7294" s="74"/>
    </row>
    <row r="7295" spans="2:14" x14ac:dyDescent="0.25">
      <c r="B7295" s="225"/>
      <c r="C7295" s="74"/>
      <c r="D7295" s="74"/>
      <c r="E7295" s="74"/>
      <c r="F7295" s="74"/>
      <c r="G7295" s="75"/>
      <c r="H7295" s="74"/>
      <c r="I7295" s="81"/>
      <c r="J7295" s="74"/>
      <c r="K7295" s="74"/>
      <c r="L7295" s="74"/>
      <c r="M7295" s="74"/>
      <c r="N7295" s="74"/>
    </row>
    <row r="7296" spans="2:14" x14ac:dyDescent="0.25">
      <c r="B7296" s="225"/>
      <c r="C7296" s="74"/>
      <c r="D7296" s="74"/>
      <c r="E7296" s="74"/>
      <c r="F7296" s="74"/>
      <c r="G7296" s="75"/>
      <c r="H7296" s="74"/>
      <c r="I7296" s="81"/>
      <c r="J7296" s="74"/>
      <c r="K7296" s="74"/>
      <c r="L7296" s="74"/>
      <c r="M7296" s="74"/>
      <c r="N7296" s="74"/>
    </row>
    <row r="7297" spans="2:14" x14ac:dyDescent="0.25">
      <c r="B7297" s="225"/>
      <c r="C7297" s="74"/>
      <c r="D7297" s="74"/>
      <c r="E7297" s="74"/>
      <c r="F7297" s="74"/>
      <c r="G7297" s="75"/>
      <c r="H7297" s="74"/>
      <c r="I7297" s="81"/>
      <c r="J7297" s="74"/>
      <c r="K7297" s="74"/>
      <c r="L7297" s="74"/>
      <c r="M7297" s="74"/>
      <c r="N7297" s="74"/>
    </row>
    <row r="7298" spans="2:14" x14ac:dyDescent="0.25">
      <c r="B7298" s="225"/>
      <c r="C7298" s="74"/>
      <c r="D7298" s="74"/>
      <c r="E7298" s="74"/>
      <c r="F7298" s="74"/>
      <c r="G7298" s="75"/>
      <c r="H7298" s="74"/>
      <c r="I7298" s="81"/>
      <c r="J7298" s="74"/>
      <c r="K7298" s="74"/>
      <c r="L7298" s="74"/>
      <c r="M7298" s="74"/>
      <c r="N7298" s="74"/>
    </row>
    <row r="7299" spans="2:14" x14ac:dyDescent="0.25">
      <c r="B7299" s="225"/>
      <c r="C7299" s="74"/>
      <c r="D7299" s="74"/>
      <c r="E7299" s="74"/>
      <c r="F7299" s="74"/>
      <c r="G7299" s="75"/>
      <c r="H7299" s="74"/>
      <c r="I7299" s="81"/>
      <c r="J7299" s="74"/>
      <c r="K7299" s="74"/>
      <c r="L7299" s="74"/>
      <c r="M7299" s="74"/>
      <c r="N7299" s="74"/>
    </row>
    <row r="7300" spans="2:14" x14ac:dyDescent="0.25">
      <c r="B7300" s="225"/>
      <c r="C7300" s="74"/>
      <c r="D7300" s="74"/>
      <c r="E7300" s="74"/>
      <c r="F7300" s="74"/>
      <c r="G7300" s="75"/>
      <c r="H7300" s="74"/>
      <c r="I7300" s="81"/>
      <c r="J7300" s="74"/>
      <c r="K7300" s="74"/>
      <c r="L7300" s="74"/>
      <c r="M7300" s="74"/>
      <c r="N7300" s="74"/>
    </row>
    <row r="7301" spans="2:14" x14ac:dyDescent="0.25">
      <c r="B7301" s="225"/>
      <c r="C7301" s="74"/>
      <c r="D7301" s="74"/>
      <c r="E7301" s="74"/>
      <c r="F7301" s="74"/>
      <c r="G7301" s="75"/>
      <c r="H7301" s="74"/>
      <c r="I7301" s="81"/>
      <c r="J7301" s="74"/>
      <c r="K7301" s="74"/>
      <c r="L7301" s="74"/>
      <c r="M7301" s="74"/>
      <c r="N7301" s="74"/>
    </row>
    <row r="7302" spans="2:14" x14ac:dyDescent="0.25">
      <c r="B7302" s="225"/>
      <c r="C7302" s="74"/>
      <c r="D7302" s="74"/>
      <c r="E7302" s="74"/>
      <c r="F7302" s="74"/>
      <c r="G7302" s="75"/>
      <c r="H7302" s="74"/>
      <c r="I7302" s="81"/>
      <c r="J7302" s="74"/>
      <c r="K7302" s="74"/>
      <c r="L7302" s="74"/>
      <c r="M7302" s="74"/>
      <c r="N7302" s="74"/>
    </row>
    <row r="7303" spans="2:14" x14ac:dyDescent="0.25">
      <c r="B7303" s="225"/>
      <c r="C7303" s="74"/>
      <c r="D7303" s="74"/>
      <c r="E7303" s="74"/>
      <c r="F7303" s="74"/>
      <c r="G7303" s="75"/>
      <c r="H7303" s="74"/>
      <c r="I7303" s="81"/>
      <c r="J7303" s="74"/>
      <c r="K7303" s="74"/>
      <c r="L7303" s="74"/>
      <c r="M7303" s="74"/>
      <c r="N7303" s="74"/>
    </row>
    <row r="7304" spans="2:14" x14ac:dyDescent="0.25">
      <c r="B7304" s="225"/>
      <c r="C7304" s="74"/>
      <c r="D7304" s="74"/>
      <c r="E7304" s="74"/>
      <c r="F7304" s="74"/>
      <c r="G7304" s="75"/>
      <c r="H7304" s="74"/>
      <c r="I7304" s="81"/>
      <c r="J7304" s="74"/>
      <c r="K7304" s="74"/>
      <c r="L7304" s="74"/>
      <c r="M7304" s="74"/>
      <c r="N7304" s="74"/>
    </row>
    <row r="7305" spans="2:14" x14ac:dyDescent="0.25">
      <c r="B7305" s="225"/>
      <c r="C7305" s="74"/>
      <c r="D7305" s="74"/>
      <c r="E7305" s="74"/>
      <c r="F7305" s="74"/>
      <c r="G7305" s="75"/>
      <c r="H7305" s="74"/>
      <c r="I7305" s="81"/>
      <c r="J7305" s="74"/>
      <c r="K7305" s="74"/>
      <c r="L7305" s="74"/>
      <c r="M7305" s="74"/>
      <c r="N7305" s="74"/>
    </row>
    <row r="7306" spans="2:14" x14ac:dyDescent="0.25">
      <c r="B7306" s="225"/>
      <c r="C7306" s="74"/>
      <c r="D7306" s="74"/>
      <c r="E7306" s="74"/>
      <c r="F7306" s="74"/>
      <c r="G7306" s="75"/>
      <c r="H7306" s="74"/>
      <c r="I7306" s="81"/>
      <c r="J7306" s="74"/>
      <c r="K7306" s="74"/>
      <c r="L7306" s="74"/>
      <c r="M7306" s="74"/>
      <c r="N7306" s="74"/>
    </row>
    <row r="7307" spans="2:14" x14ac:dyDescent="0.25">
      <c r="B7307" s="225"/>
      <c r="C7307" s="74"/>
      <c r="D7307" s="74"/>
      <c r="E7307" s="74"/>
      <c r="F7307" s="74"/>
      <c r="G7307" s="75"/>
      <c r="H7307" s="74"/>
      <c r="I7307" s="81"/>
      <c r="J7307" s="74"/>
      <c r="K7307" s="74"/>
      <c r="L7307" s="74"/>
      <c r="M7307" s="74"/>
      <c r="N7307" s="74"/>
    </row>
    <row r="7308" spans="2:14" x14ac:dyDescent="0.25">
      <c r="B7308" s="225"/>
      <c r="C7308" s="74"/>
      <c r="D7308" s="74"/>
      <c r="E7308" s="74"/>
      <c r="F7308" s="74"/>
      <c r="G7308" s="75"/>
      <c r="H7308" s="74"/>
      <c r="I7308" s="81"/>
      <c r="J7308" s="74"/>
      <c r="K7308" s="74"/>
      <c r="L7308" s="74"/>
      <c r="M7308" s="74"/>
      <c r="N7308" s="74"/>
    </row>
    <row r="7309" spans="2:14" x14ac:dyDescent="0.25">
      <c r="B7309" s="225"/>
      <c r="C7309" s="74"/>
      <c r="D7309" s="74"/>
      <c r="E7309" s="74"/>
      <c r="F7309" s="74"/>
      <c r="G7309" s="75"/>
      <c r="H7309" s="74"/>
      <c r="I7309" s="81"/>
      <c r="J7309" s="74"/>
      <c r="K7309" s="74"/>
      <c r="L7309" s="74"/>
      <c r="M7309" s="74"/>
      <c r="N7309" s="74"/>
    </row>
    <row r="7310" spans="2:14" x14ac:dyDescent="0.25">
      <c r="B7310" s="225"/>
      <c r="C7310" s="74"/>
      <c r="D7310" s="74"/>
      <c r="E7310" s="74"/>
      <c r="F7310" s="74"/>
      <c r="G7310" s="75"/>
      <c r="H7310" s="74"/>
      <c r="I7310" s="81"/>
      <c r="J7310" s="74"/>
      <c r="K7310" s="74"/>
      <c r="L7310" s="74"/>
      <c r="M7310" s="74"/>
      <c r="N7310" s="74"/>
    </row>
    <row r="7311" spans="2:14" x14ac:dyDescent="0.25">
      <c r="B7311" s="225"/>
      <c r="C7311" s="74"/>
      <c r="D7311" s="74"/>
      <c r="E7311" s="74"/>
      <c r="F7311" s="74"/>
      <c r="G7311" s="75"/>
      <c r="H7311" s="74"/>
      <c r="I7311" s="81"/>
      <c r="J7311" s="74"/>
      <c r="K7311" s="74"/>
      <c r="L7311" s="74"/>
      <c r="M7311" s="74"/>
      <c r="N7311" s="74"/>
    </row>
    <row r="7312" spans="2:14" x14ac:dyDescent="0.25">
      <c r="B7312" s="225"/>
      <c r="C7312" s="74"/>
      <c r="D7312" s="74"/>
      <c r="E7312" s="74"/>
      <c r="F7312" s="74"/>
      <c r="G7312" s="75"/>
      <c r="H7312" s="74"/>
      <c r="I7312" s="81"/>
      <c r="J7312" s="74"/>
      <c r="K7312" s="74"/>
      <c r="L7312" s="74"/>
      <c r="M7312" s="74"/>
      <c r="N7312" s="74"/>
    </row>
    <row r="7313" spans="2:14" x14ac:dyDescent="0.25">
      <c r="B7313" s="225"/>
      <c r="C7313" s="74"/>
      <c r="D7313" s="74"/>
      <c r="E7313" s="74"/>
      <c r="F7313" s="74"/>
      <c r="G7313" s="75"/>
      <c r="H7313" s="74"/>
      <c r="I7313" s="81"/>
      <c r="J7313" s="74"/>
      <c r="K7313" s="74"/>
      <c r="L7313" s="74"/>
      <c r="M7313" s="74"/>
      <c r="N7313" s="74"/>
    </row>
    <row r="7314" spans="2:14" x14ac:dyDescent="0.25">
      <c r="B7314" s="225"/>
      <c r="C7314" s="74"/>
      <c r="D7314" s="74"/>
      <c r="E7314" s="74"/>
      <c r="F7314" s="74"/>
      <c r="G7314" s="75"/>
      <c r="H7314" s="74"/>
      <c r="I7314" s="81"/>
      <c r="J7314" s="74"/>
      <c r="K7314" s="74"/>
      <c r="L7314" s="74"/>
      <c r="M7314" s="74"/>
      <c r="N7314" s="74"/>
    </row>
    <row r="7315" spans="2:14" x14ac:dyDescent="0.25">
      <c r="B7315" s="225"/>
      <c r="C7315" s="74"/>
      <c r="D7315" s="74"/>
      <c r="E7315" s="74"/>
      <c r="F7315" s="74"/>
      <c r="G7315" s="75"/>
      <c r="H7315" s="74"/>
      <c r="I7315" s="81"/>
      <c r="J7315" s="74"/>
      <c r="K7315" s="74"/>
      <c r="L7315" s="74"/>
      <c r="M7315" s="74"/>
      <c r="N7315" s="74"/>
    </row>
    <row r="7316" spans="2:14" x14ac:dyDescent="0.25">
      <c r="B7316" s="225"/>
      <c r="C7316" s="74"/>
      <c r="D7316" s="74"/>
      <c r="E7316" s="74"/>
      <c r="F7316" s="74"/>
      <c r="G7316" s="75"/>
      <c r="H7316" s="74"/>
      <c r="I7316" s="81"/>
      <c r="J7316" s="74"/>
      <c r="K7316" s="74"/>
      <c r="L7316" s="74"/>
      <c r="M7316" s="74"/>
      <c r="N7316" s="74"/>
    </row>
    <row r="7317" spans="2:14" x14ac:dyDescent="0.25">
      <c r="B7317" s="225"/>
      <c r="C7317" s="74"/>
      <c r="D7317" s="74"/>
      <c r="E7317" s="74"/>
      <c r="F7317" s="74"/>
      <c r="G7317" s="75"/>
      <c r="H7317" s="74"/>
      <c r="I7317" s="81"/>
      <c r="J7317" s="74"/>
      <c r="K7317" s="74"/>
      <c r="L7317" s="74"/>
      <c r="M7317" s="74"/>
      <c r="N7317" s="74"/>
    </row>
    <row r="7318" spans="2:14" x14ac:dyDescent="0.25">
      <c r="B7318" s="225"/>
      <c r="C7318" s="74"/>
      <c r="D7318" s="74"/>
      <c r="E7318" s="74"/>
      <c r="F7318" s="74"/>
      <c r="G7318" s="75"/>
      <c r="H7318" s="74"/>
      <c r="I7318" s="81"/>
      <c r="J7318" s="74"/>
      <c r="K7318" s="74"/>
      <c r="L7318" s="74"/>
      <c r="M7318" s="74"/>
      <c r="N7318" s="74"/>
    </row>
    <row r="7319" spans="2:14" x14ac:dyDescent="0.25">
      <c r="B7319" s="225"/>
      <c r="C7319" s="74"/>
      <c r="D7319" s="74"/>
      <c r="E7319" s="74"/>
      <c r="F7319" s="74"/>
      <c r="G7319" s="75"/>
      <c r="H7319" s="74"/>
      <c r="I7319" s="81"/>
      <c r="J7319" s="74"/>
      <c r="K7319" s="74"/>
      <c r="L7319" s="74"/>
      <c r="M7319" s="74"/>
      <c r="N7319" s="74"/>
    </row>
    <row r="7320" spans="2:14" x14ac:dyDescent="0.25">
      <c r="B7320" s="225"/>
      <c r="C7320" s="74"/>
      <c r="D7320" s="74"/>
      <c r="E7320" s="74"/>
      <c r="F7320" s="74"/>
      <c r="G7320" s="75"/>
      <c r="H7320" s="74"/>
      <c r="I7320" s="81"/>
      <c r="J7320" s="74"/>
      <c r="K7320" s="74"/>
      <c r="L7320" s="74"/>
      <c r="M7320" s="74"/>
      <c r="N7320" s="74"/>
    </row>
    <row r="7321" spans="2:14" x14ac:dyDescent="0.25">
      <c r="B7321" s="225"/>
      <c r="C7321" s="74"/>
      <c r="D7321" s="74"/>
      <c r="E7321" s="74"/>
      <c r="F7321" s="74"/>
      <c r="G7321" s="75"/>
      <c r="H7321" s="74"/>
      <c r="I7321" s="81"/>
      <c r="J7321" s="74"/>
      <c r="K7321" s="74"/>
      <c r="L7321" s="74"/>
      <c r="M7321" s="74"/>
      <c r="N7321" s="74"/>
    </row>
    <row r="7322" spans="2:14" x14ac:dyDescent="0.25">
      <c r="B7322" s="225"/>
      <c r="C7322" s="74"/>
      <c r="D7322" s="74"/>
      <c r="E7322" s="74"/>
      <c r="F7322" s="74"/>
      <c r="G7322" s="75"/>
      <c r="H7322" s="74"/>
      <c r="I7322" s="81"/>
      <c r="J7322" s="74"/>
      <c r="K7322" s="74"/>
      <c r="L7322" s="74"/>
      <c r="M7322" s="74"/>
      <c r="N7322" s="74"/>
    </row>
    <row r="7323" spans="2:14" x14ac:dyDescent="0.25">
      <c r="B7323" s="225"/>
      <c r="C7323" s="74"/>
      <c r="D7323" s="74"/>
      <c r="E7323" s="74"/>
      <c r="F7323" s="74"/>
      <c r="G7323" s="75"/>
      <c r="H7323" s="74"/>
      <c r="I7323" s="81"/>
      <c r="J7323" s="74"/>
      <c r="K7323" s="74"/>
      <c r="L7323" s="74"/>
      <c r="M7323" s="74"/>
      <c r="N7323" s="74"/>
    </row>
    <row r="7324" spans="2:14" x14ac:dyDescent="0.25">
      <c r="B7324" s="225"/>
      <c r="C7324" s="74"/>
      <c r="D7324" s="74"/>
      <c r="E7324" s="74"/>
      <c r="F7324" s="74"/>
      <c r="G7324" s="75"/>
      <c r="H7324" s="74"/>
      <c r="I7324" s="81"/>
      <c r="J7324" s="74"/>
      <c r="K7324" s="74"/>
      <c r="L7324" s="74"/>
      <c r="M7324" s="74"/>
      <c r="N7324" s="74"/>
    </row>
    <row r="7325" spans="2:14" x14ac:dyDescent="0.25">
      <c r="B7325" s="225"/>
      <c r="C7325" s="74"/>
      <c r="D7325" s="74"/>
      <c r="E7325" s="74"/>
      <c r="F7325" s="74"/>
      <c r="G7325" s="75"/>
      <c r="H7325" s="74"/>
      <c r="I7325" s="81"/>
      <c r="J7325" s="74"/>
      <c r="K7325" s="74"/>
      <c r="L7325" s="74"/>
      <c r="M7325" s="74"/>
      <c r="N7325" s="74"/>
    </row>
    <row r="7326" spans="2:14" x14ac:dyDescent="0.25">
      <c r="B7326" s="225"/>
      <c r="C7326" s="74"/>
      <c r="D7326" s="74"/>
      <c r="E7326" s="74"/>
      <c r="F7326" s="74"/>
      <c r="G7326" s="75"/>
      <c r="H7326" s="74"/>
      <c r="I7326" s="81"/>
      <c r="J7326" s="74"/>
      <c r="K7326" s="74"/>
      <c r="L7326" s="74"/>
      <c r="M7326" s="74"/>
      <c r="N7326" s="74"/>
    </row>
    <row r="7327" spans="2:14" x14ac:dyDescent="0.25">
      <c r="B7327" s="225"/>
      <c r="C7327" s="74"/>
      <c r="D7327" s="74"/>
      <c r="E7327" s="74"/>
      <c r="F7327" s="74"/>
      <c r="G7327" s="75"/>
      <c r="H7327" s="74"/>
      <c r="I7327" s="81"/>
      <c r="J7327" s="74"/>
      <c r="K7327" s="74"/>
      <c r="L7327" s="74"/>
      <c r="M7327" s="74"/>
      <c r="N7327" s="74"/>
    </row>
    <row r="7328" spans="2:14" x14ac:dyDescent="0.25">
      <c r="B7328" s="225"/>
      <c r="C7328" s="74"/>
      <c r="D7328" s="74"/>
      <c r="E7328" s="74"/>
      <c r="F7328" s="74"/>
      <c r="G7328" s="75"/>
      <c r="H7328" s="74"/>
      <c r="I7328" s="81"/>
      <c r="J7328" s="74"/>
      <c r="K7328" s="74"/>
      <c r="L7328" s="74"/>
      <c r="M7328" s="74"/>
      <c r="N7328" s="74"/>
    </row>
    <row r="7329" spans="2:14" x14ac:dyDescent="0.25">
      <c r="B7329" s="225"/>
      <c r="C7329" s="74"/>
      <c r="D7329" s="74"/>
      <c r="E7329" s="74"/>
      <c r="F7329" s="74"/>
      <c r="G7329" s="75"/>
      <c r="H7329" s="74"/>
      <c r="I7329" s="81"/>
      <c r="J7329" s="74"/>
      <c r="K7329" s="74"/>
      <c r="L7329" s="74"/>
      <c r="M7329" s="74"/>
      <c r="N7329" s="74"/>
    </row>
    <row r="7330" spans="2:14" x14ac:dyDescent="0.25">
      <c r="B7330" s="225"/>
      <c r="C7330" s="74"/>
      <c r="D7330" s="74"/>
      <c r="E7330" s="74"/>
      <c r="F7330" s="74"/>
      <c r="G7330" s="75"/>
      <c r="H7330" s="74"/>
      <c r="I7330" s="81"/>
      <c r="J7330" s="74"/>
      <c r="K7330" s="74"/>
      <c r="L7330" s="74"/>
      <c r="M7330" s="74"/>
      <c r="N7330" s="74"/>
    </row>
    <row r="7331" spans="2:14" x14ac:dyDescent="0.25">
      <c r="B7331" s="225"/>
      <c r="C7331" s="74"/>
      <c r="D7331" s="74"/>
      <c r="E7331" s="74"/>
      <c r="F7331" s="74"/>
      <c r="G7331" s="75"/>
      <c r="H7331" s="74"/>
      <c r="I7331" s="81"/>
      <c r="J7331" s="74"/>
      <c r="K7331" s="74"/>
      <c r="L7331" s="74"/>
      <c r="M7331" s="74"/>
      <c r="N7331" s="74"/>
    </row>
    <row r="7332" spans="2:14" x14ac:dyDescent="0.25">
      <c r="B7332" s="225"/>
      <c r="C7332" s="74"/>
      <c r="D7332" s="74"/>
      <c r="E7332" s="74"/>
      <c r="F7332" s="74"/>
      <c r="G7332" s="75"/>
      <c r="H7332" s="74"/>
      <c r="I7332" s="81"/>
      <c r="J7332" s="74"/>
      <c r="K7332" s="74"/>
      <c r="L7332" s="74"/>
      <c r="M7332" s="74"/>
      <c r="N7332" s="74"/>
    </row>
    <row r="7333" spans="2:14" x14ac:dyDescent="0.25">
      <c r="B7333" s="225"/>
      <c r="C7333" s="74"/>
      <c r="D7333" s="74"/>
      <c r="E7333" s="74"/>
      <c r="F7333" s="74"/>
      <c r="G7333" s="75"/>
      <c r="H7333" s="74"/>
      <c r="I7333" s="81"/>
      <c r="J7333" s="74"/>
      <c r="K7333" s="74"/>
      <c r="L7333" s="74"/>
      <c r="M7333" s="74"/>
      <c r="N7333" s="74"/>
    </row>
    <row r="7334" spans="2:14" x14ac:dyDescent="0.25">
      <c r="B7334" s="225"/>
      <c r="C7334" s="74"/>
      <c r="D7334" s="74"/>
      <c r="E7334" s="74"/>
      <c r="F7334" s="74"/>
      <c r="G7334" s="75"/>
      <c r="H7334" s="74"/>
      <c r="I7334" s="81"/>
      <c r="J7334" s="74"/>
      <c r="K7334" s="74"/>
      <c r="L7334" s="74"/>
      <c r="M7334" s="74"/>
      <c r="N7334" s="74"/>
    </row>
    <row r="7335" spans="2:14" x14ac:dyDescent="0.25">
      <c r="B7335" s="225"/>
      <c r="C7335" s="74"/>
      <c r="D7335" s="74"/>
      <c r="E7335" s="74"/>
      <c r="F7335" s="74"/>
      <c r="G7335" s="75"/>
      <c r="H7335" s="74"/>
      <c r="I7335" s="81"/>
      <c r="J7335" s="74"/>
      <c r="K7335" s="74"/>
      <c r="L7335" s="74"/>
      <c r="M7335" s="74"/>
      <c r="N7335" s="74"/>
    </row>
    <row r="7336" spans="2:14" x14ac:dyDescent="0.25">
      <c r="B7336" s="225"/>
      <c r="C7336" s="74"/>
      <c r="D7336" s="74"/>
      <c r="E7336" s="74"/>
      <c r="F7336" s="74"/>
      <c r="G7336" s="75"/>
      <c r="H7336" s="74"/>
      <c r="I7336" s="81"/>
      <c r="J7336" s="74"/>
      <c r="K7336" s="74"/>
      <c r="L7336" s="74"/>
      <c r="M7336" s="74"/>
      <c r="N7336" s="74"/>
    </row>
    <row r="7337" spans="2:14" x14ac:dyDescent="0.25">
      <c r="B7337" s="225"/>
      <c r="C7337" s="74"/>
      <c r="D7337" s="74"/>
      <c r="E7337" s="74"/>
      <c r="F7337" s="74"/>
      <c r="G7337" s="75"/>
      <c r="H7337" s="74"/>
      <c r="I7337" s="81"/>
      <c r="J7337" s="74"/>
      <c r="K7337" s="74"/>
      <c r="L7337" s="74"/>
      <c r="M7337" s="74"/>
      <c r="N7337" s="74"/>
    </row>
    <row r="7338" spans="2:14" x14ac:dyDescent="0.25">
      <c r="B7338" s="225"/>
      <c r="C7338" s="74"/>
      <c r="D7338" s="74"/>
      <c r="E7338" s="74"/>
      <c r="F7338" s="74"/>
      <c r="G7338" s="75"/>
      <c r="H7338" s="74"/>
      <c r="I7338" s="81"/>
      <c r="J7338" s="74"/>
      <c r="K7338" s="74"/>
      <c r="L7338" s="74"/>
      <c r="M7338" s="74"/>
      <c r="N7338" s="74"/>
    </row>
    <row r="7339" spans="2:14" x14ac:dyDescent="0.25">
      <c r="B7339" s="225"/>
      <c r="C7339" s="74"/>
      <c r="D7339" s="74"/>
      <c r="E7339" s="74"/>
      <c r="F7339" s="74"/>
      <c r="G7339" s="75"/>
      <c r="H7339" s="74"/>
      <c r="I7339" s="81"/>
      <c r="J7339" s="74"/>
      <c r="K7339" s="74"/>
      <c r="L7339" s="74"/>
      <c r="M7339" s="74"/>
      <c r="N7339" s="74"/>
    </row>
    <row r="7340" spans="2:14" x14ac:dyDescent="0.25">
      <c r="B7340" s="225"/>
      <c r="C7340" s="74"/>
      <c r="D7340" s="74"/>
      <c r="E7340" s="74"/>
      <c r="F7340" s="74"/>
      <c r="G7340" s="75"/>
      <c r="H7340" s="74"/>
      <c r="I7340" s="81"/>
      <c r="J7340" s="74"/>
      <c r="K7340" s="74"/>
      <c r="L7340" s="74"/>
      <c r="M7340" s="74"/>
      <c r="N7340" s="74"/>
    </row>
    <row r="7341" spans="2:14" x14ac:dyDescent="0.25">
      <c r="B7341" s="225"/>
      <c r="C7341" s="74"/>
      <c r="D7341" s="74"/>
      <c r="E7341" s="74"/>
      <c r="F7341" s="74"/>
      <c r="G7341" s="75"/>
      <c r="H7341" s="74"/>
      <c r="I7341" s="81"/>
      <c r="J7341" s="74"/>
      <c r="K7341" s="74"/>
      <c r="L7341" s="74"/>
      <c r="M7341" s="74"/>
      <c r="N7341" s="74"/>
    </row>
    <row r="7342" spans="2:14" x14ac:dyDescent="0.25">
      <c r="B7342" s="225"/>
      <c r="C7342" s="74"/>
      <c r="D7342" s="74"/>
      <c r="E7342" s="74"/>
      <c r="F7342" s="74"/>
      <c r="G7342" s="75"/>
      <c r="H7342" s="74"/>
      <c r="I7342" s="81"/>
      <c r="J7342" s="74"/>
      <c r="K7342" s="74"/>
      <c r="L7342" s="74"/>
      <c r="M7342" s="74"/>
      <c r="N7342" s="74"/>
    </row>
    <row r="7343" spans="2:14" x14ac:dyDescent="0.25">
      <c r="B7343" s="225"/>
      <c r="C7343" s="74"/>
      <c r="D7343" s="74"/>
      <c r="E7343" s="74"/>
      <c r="F7343" s="74"/>
      <c r="G7343" s="75"/>
      <c r="H7343" s="74"/>
      <c r="I7343" s="81"/>
      <c r="J7343" s="74"/>
      <c r="K7343" s="74"/>
      <c r="L7343" s="74"/>
      <c r="M7343" s="74"/>
      <c r="N7343" s="74"/>
    </row>
    <row r="7344" spans="2:14" x14ac:dyDescent="0.25">
      <c r="B7344" s="225"/>
      <c r="C7344" s="74"/>
      <c r="D7344" s="74"/>
      <c r="E7344" s="74"/>
      <c r="F7344" s="74"/>
      <c r="G7344" s="75"/>
      <c r="H7344" s="74"/>
      <c r="I7344" s="81"/>
      <c r="J7344" s="74"/>
      <c r="K7344" s="74"/>
      <c r="L7344" s="74"/>
      <c r="M7344" s="74"/>
      <c r="N7344" s="74"/>
    </row>
    <row r="7345" spans="2:14" x14ac:dyDescent="0.25">
      <c r="B7345" s="225"/>
      <c r="C7345" s="74"/>
      <c r="D7345" s="74"/>
      <c r="E7345" s="74"/>
      <c r="F7345" s="74"/>
      <c r="G7345" s="75"/>
      <c r="H7345" s="74"/>
      <c r="I7345" s="81"/>
      <c r="J7345" s="74"/>
      <c r="K7345" s="74"/>
      <c r="L7345" s="74"/>
      <c r="M7345" s="74"/>
      <c r="N7345" s="74"/>
    </row>
    <row r="7346" spans="2:14" x14ac:dyDescent="0.25">
      <c r="B7346" s="225"/>
      <c r="C7346" s="74"/>
      <c r="D7346" s="74"/>
      <c r="E7346" s="74"/>
      <c r="F7346" s="74"/>
      <c r="G7346" s="75"/>
      <c r="H7346" s="74"/>
      <c r="I7346" s="81"/>
      <c r="J7346" s="74"/>
      <c r="K7346" s="74"/>
      <c r="L7346" s="74"/>
      <c r="M7346" s="74"/>
      <c r="N7346" s="74"/>
    </row>
    <row r="7347" spans="2:14" x14ac:dyDescent="0.25">
      <c r="B7347" s="225"/>
      <c r="C7347" s="74"/>
      <c r="D7347" s="74"/>
      <c r="E7347" s="74"/>
      <c r="F7347" s="74"/>
      <c r="G7347" s="75"/>
      <c r="H7347" s="74"/>
      <c r="I7347" s="81"/>
      <c r="J7347" s="74"/>
      <c r="K7347" s="74"/>
      <c r="L7347" s="74"/>
      <c r="M7347" s="74"/>
      <c r="N7347" s="74"/>
    </row>
    <row r="7348" spans="2:14" x14ac:dyDescent="0.25">
      <c r="B7348" s="225"/>
      <c r="C7348" s="74"/>
      <c r="D7348" s="74"/>
      <c r="E7348" s="74"/>
      <c r="F7348" s="74"/>
      <c r="G7348" s="75"/>
      <c r="H7348" s="74"/>
      <c r="I7348" s="81"/>
      <c r="J7348" s="74"/>
      <c r="K7348" s="74"/>
      <c r="L7348" s="74"/>
      <c r="M7348" s="74"/>
      <c r="N7348" s="74"/>
    </row>
    <row r="7349" spans="2:14" x14ac:dyDescent="0.25">
      <c r="B7349" s="225"/>
      <c r="C7349" s="74"/>
      <c r="D7349" s="74"/>
      <c r="E7349" s="74"/>
      <c r="F7349" s="74"/>
      <c r="G7349" s="75"/>
      <c r="H7349" s="74"/>
      <c r="I7349" s="81"/>
      <c r="J7349" s="74"/>
      <c r="K7349" s="74"/>
      <c r="L7349" s="74"/>
      <c r="M7349" s="74"/>
      <c r="N7349" s="74"/>
    </row>
    <row r="7350" spans="2:14" x14ac:dyDescent="0.25">
      <c r="B7350" s="225"/>
      <c r="C7350" s="74"/>
      <c r="D7350" s="74"/>
      <c r="E7350" s="74"/>
      <c r="F7350" s="74"/>
      <c r="G7350" s="75"/>
      <c r="H7350" s="74"/>
      <c r="I7350" s="81"/>
      <c r="J7350" s="74"/>
      <c r="K7350" s="74"/>
      <c r="L7350" s="74"/>
      <c r="M7350" s="74"/>
      <c r="N7350" s="74"/>
    </row>
    <row r="7351" spans="2:14" x14ac:dyDescent="0.25">
      <c r="B7351" s="225"/>
      <c r="C7351" s="74"/>
      <c r="D7351" s="74"/>
      <c r="E7351" s="74"/>
      <c r="F7351" s="74"/>
      <c r="G7351" s="75"/>
      <c r="H7351" s="74"/>
      <c r="I7351" s="81"/>
      <c r="J7351" s="74"/>
      <c r="K7351" s="74"/>
      <c r="L7351" s="74"/>
      <c r="M7351" s="74"/>
      <c r="N7351" s="74"/>
    </row>
    <row r="7352" spans="2:14" x14ac:dyDescent="0.25">
      <c r="B7352" s="225"/>
      <c r="C7352" s="74"/>
      <c r="D7352" s="74"/>
      <c r="E7352" s="74"/>
      <c r="F7352" s="74"/>
      <c r="G7352" s="75"/>
      <c r="H7352" s="74"/>
      <c r="I7352" s="81"/>
      <c r="J7352" s="74"/>
      <c r="K7352" s="74"/>
      <c r="L7352" s="74"/>
      <c r="M7352" s="74"/>
      <c r="N7352" s="74"/>
    </row>
    <row r="7353" spans="2:14" x14ac:dyDescent="0.25">
      <c r="B7353" s="225"/>
      <c r="C7353" s="74"/>
      <c r="D7353" s="74"/>
      <c r="E7353" s="74"/>
      <c r="F7353" s="74"/>
      <c r="G7353" s="75"/>
      <c r="H7353" s="74"/>
      <c r="I7353" s="81"/>
      <c r="J7353" s="74"/>
      <c r="K7353" s="74"/>
      <c r="L7353" s="74"/>
      <c r="M7353" s="74"/>
      <c r="N7353" s="74"/>
    </row>
    <row r="7354" spans="2:14" x14ac:dyDescent="0.25">
      <c r="B7354" s="225"/>
      <c r="C7354" s="74"/>
      <c r="D7354" s="74"/>
      <c r="E7354" s="74"/>
      <c r="F7354" s="74"/>
      <c r="G7354" s="75"/>
      <c r="H7354" s="74"/>
      <c r="I7354" s="81"/>
      <c r="J7354" s="74"/>
      <c r="K7354" s="74"/>
      <c r="L7354" s="74"/>
      <c r="M7354" s="74"/>
      <c r="N7354" s="74"/>
    </row>
    <row r="7355" spans="2:14" x14ac:dyDescent="0.25">
      <c r="B7355" s="225"/>
      <c r="C7355" s="74"/>
      <c r="D7355" s="74"/>
      <c r="E7355" s="74"/>
      <c r="F7355" s="74"/>
      <c r="G7355" s="75"/>
      <c r="H7355" s="74"/>
      <c r="I7355" s="81"/>
      <c r="J7355" s="74"/>
      <c r="K7355" s="74"/>
      <c r="L7355" s="74"/>
      <c r="M7355" s="74"/>
      <c r="N7355" s="74"/>
    </row>
    <row r="7356" spans="2:14" x14ac:dyDescent="0.25">
      <c r="B7356" s="225"/>
      <c r="C7356" s="74"/>
      <c r="D7356" s="74"/>
      <c r="E7356" s="74"/>
      <c r="F7356" s="74"/>
      <c r="G7356" s="75"/>
      <c r="H7356" s="74"/>
      <c r="I7356" s="81"/>
      <c r="J7356" s="74"/>
      <c r="K7356" s="74"/>
      <c r="L7356" s="74"/>
      <c r="M7356" s="74"/>
      <c r="N7356" s="74"/>
    </row>
    <row r="7357" spans="2:14" x14ac:dyDescent="0.25">
      <c r="B7357" s="225"/>
      <c r="C7357" s="74"/>
      <c r="D7357" s="74"/>
      <c r="E7357" s="74"/>
      <c r="F7357" s="74"/>
      <c r="G7357" s="75"/>
      <c r="H7357" s="74"/>
      <c r="I7357" s="81"/>
      <c r="J7357" s="74"/>
      <c r="K7357" s="74"/>
      <c r="L7357" s="74"/>
      <c r="M7357" s="74"/>
      <c r="N7357" s="74"/>
    </row>
    <row r="7358" spans="2:14" x14ac:dyDescent="0.25">
      <c r="B7358" s="225"/>
      <c r="C7358" s="74"/>
      <c r="D7358" s="74"/>
      <c r="E7358" s="74"/>
      <c r="F7358" s="74"/>
      <c r="G7358" s="75"/>
      <c r="H7358" s="74"/>
      <c r="I7358" s="81"/>
      <c r="J7358" s="74"/>
      <c r="K7358" s="74"/>
      <c r="L7358" s="74"/>
      <c r="M7358" s="74"/>
      <c r="N7358" s="74"/>
    </row>
    <row r="7359" spans="2:14" x14ac:dyDescent="0.25">
      <c r="B7359" s="225"/>
      <c r="C7359" s="74"/>
      <c r="D7359" s="74"/>
      <c r="E7359" s="74"/>
      <c r="F7359" s="74"/>
      <c r="G7359" s="75"/>
      <c r="H7359" s="74"/>
      <c r="I7359" s="81"/>
      <c r="J7359" s="74"/>
      <c r="K7359" s="74"/>
      <c r="L7359" s="74"/>
      <c r="M7359" s="74"/>
      <c r="N7359" s="74"/>
    </row>
    <row r="7360" spans="2:14" x14ac:dyDescent="0.25">
      <c r="B7360" s="225"/>
      <c r="C7360" s="74"/>
      <c r="D7360" s="74"/>
      <c r="E7360" s="74"/>
      <c r="F7360" s="74"/>
      <c r="G7360" s="75"/>
      <c r="H7360" s="74"/>
      <c r="I7360" s="81"/>
      <c r="J7360" s="74"/>
      <c r="K7360" s="74"/>
      <c r="L7360" s="74"/>
      <c r="M7360" s="74"/>
      <c r="N7360" s="74"/>
    </row>
    <row r="7361" spans="2:14" x14ac:dyDescent="0.25">
      <c r="B7361" s="225"/>
      <c r="C7361" s="74"/>
      <c r="D7361" s="74"/>
      <c r="E7361" s="74"/>
      <c r="F7361" s="74"/>
      <c r="G7361" s="75"/>
      <c r="H7361" s="74"/>
      <c r="I7361" s="81"/>
      <c r="J7361" s="74"/>
      <c r="K7361" s="74"/>
      <c r="L7361" s="74"/>
      <c r="M7361" s="74"/>
      <c r="N7361" s="74"/>
    </row>
    <row r="7362" spans="2:14" x14ac:dyDescent="0.25">
      <c r="B7362" s="225"/>
      <c r="C7362" s="74"/>
      <c r="D7362" s="74"/>
      <c r="E7362" s="74"/>
      <c r="F7362" s="74"/>
      <c r="G7362" s="75"/>
      <c r="H7362" s="74"/>
      <c r="I7362" s="81"/>
      <c r="J7362" s="74"/>
      <c r="K7362" s="74"/>
      <c r="L7362" s="74"/>
      <c r="M7362" s="74"/>
      <c r="N7362" s="74"/>
    </row>
    <row r="7363" spans="2:14" x14ac:dyDescent="0.25">
      <c r="B7363" s="225"/>
      <c r="C7363" s="74"/>
      <c r="D7363" s="74"/>
      <c r="E7363" s="74"/>
      <c r="F7363" s="74"/>
      <c r="G7363" s="75"/>
      <c r="H7363" s="74"/>
      <c r="I7363" s="81"/>
      <c r="J7363" s="74"/>
      <c r="K7363" s="74"/>
      <c r="L7363" s="74"/>
      <c r="M7363" s="74"/>
      <c r="N7363" s="74"/>
    </row>
    <row r="7364" spans="2:14" x14ac:dyDescent="0.25">
      <c r="B7364" s="225"/>
      <c r="C7364" s="74"/>
      <c r="D7364" s="74"/>
      <c r="E7364" s="74"/>
      <c r="F7364" s="74"/>
      <c r="G7364" s="75"/>
      <c r="H7364" s="74"/>
      <c r="I7364" s="81"/>
      <c r="J7364" s="74"/>
      <c r="K7364" s="74"/>
      <c r="L7364" s="74"/>
      <c r="M7364" s="74"/>
      <c r="N7364" s="74"/>
    </row>
    <row r="7365" spans="2:14" x14ac:dyDescent="0.25">
      <c r="B7365" s="225"/>
      <c r="C7365" s="74"/>
      <c r="D7365" s="74"/>
      <c r="E7365" s="74"/>
      <c r="F7365" s="74"/>
      <c r="G7365" s="75"/>
      <c r="H7365" s="74"/>
      <c r="I7365" s="81"/>
      <c r="J7365" s="74"/>
      <c r="K7365" s="74"/>
      <c r="L7365" s="74"/>
      <c r="M7365" s="74"/>
      <c r="N7365" s="74"/>
    </row>
    <row r="7366" spans="2:14" x14ac:dyDescent="0.25">
      <c r="B7366" s="225"/>
      <c r="C7366" s="74"/>
      <c r="D7366" s="74"/>
      <c r="E7366" s="74"/>
      <c r="F7366" s="74"/>
      <c r="G7366" s="75"/>
      <c r="H7366" s="74"/>
      <c r="I7366" s="81"/>
      <c r="J7366" s="74"/>
      <c r="K7366" s="74"/>
      <c r="L7366" s="74"/>
      <c r="M7366" s="74"/>
      <c r="N7366" s="74"/>
    </row>
    <row r="7367" spans="2:14" x14ac:dyDescent="0.25">
      <c r="B7367" s="225"/>
      <c r="C7367" s="74"/>
      <c r="D7367" s="74"/>
      <c r="E7367" s="74"/>
      <c r="F7367" s="74"/>
      <c r="G7367" s="75"/>
      <c r="H7367" s="74"/>
      <c r="I7367" s="81"/>
      <c r="J7367" s="74"/>
      <c r="K7367" s="74"/>
      <c r="L7367" s="74"/>
      <c r="M7367" s="74"/>
      <c r="N7367" s="74"/>
    </row>
    <row r="7368" spans="2:14" x14ac:dyDescent="0.25">
      <c r="B7368" s="225"/>
      <c r="C7368" s="74"/>
      <c r="D7368" s="74"/>
      <c r="E7368" s="74"/>
      <c r="F7368" s="74"/>
      <c r="G7368" s="75"/>
      <c r="H7368" s="74"/>
      <c r="I7368" s="81"/>
      <c r="J7368" s="74"/>
      <c r="K7368" s="74"/>
      <c r="L7368" s="74"/>
      <c r="M7368" s="74"/>
      <c r="N7368" s="74"/>
    </row>
    <row r="7369" spans="2:14" x14ac:dyDescent="0.25">
      <c r="B7369" s="225"/>
      <c r="C7369" s="74"/>
      <c r="D7369" s="74"/>
      <c r="E7369" s="74"/>
      <c r="F7369" s="74"/>
      <c r="G7369" s="75"/>
      <c r="H7369" s="74"/>
      <c r="I7369" s="81"/>
      <c r="J7369" s="74"/>
      <c r="K7369" s="74"/>
      <c r="L7369" s="74"/>
      <c r="M7369" s="74"/>
      <c r="N7369" s="74"/>
    </row>
    <row r="7370" spans="2:14" x14ac:dyDescent="0.25">
      <c r="B7370" s="225"/>
      <c r="C7370" s="74"/>
      <c r="D7370" s="74"/>
      <c r="E7370" s="74"/>
      <c r="F7370" s="74"/>
      <c r="G7370" s="75"/>
      <c r="H7370" s="74"/>
      <c r="I7370" s="81"/>
      <c r="J7370" s="74"/>
      <c r="K7370" s="74"/>
      <c r="L7370" s="74"/>
      <c r="M7370" s="74"/>
      <c r="N7370" s="74"/>
    </row>
    <row r="7371" spans="2:14" x14ac:dyDescent="0.25">
      <c r="B7371" s="225"/>
      <c r="C7371" s="74"/>
      <c r="D7371" s="74"/>
      <c r="E7371" s="74"/>
      <c r="F7371" s="74"/>
      <c r="G7371" s="75"/>
      <c r="H7371" s="74"/>
      <c r="I7371" s="81"/>
      <c r="J7371" s="74"/>
      <c r="K7371" s="74"/>
      <c r="L7371" s="74"/>
      <c r="M7371" s="74"/>
      <c r="N7371" s="74"/>
    </row>
    <row r="7372" spans="2:14" x14ac:dyDescent="0.25">
      <c r="B7372" s="225"/>
      <c r="C7372" s="74"/>
      <c r="D7372" s="74"/>
      <c r="E7372" s="74"/>
      <c r="F7372" s="74"/>
      <c r="G7372" s="75"/>
      <c r="H7372" s="74"/>
      <c r="I7372" s="81"/>
      <c r="J7372" s="74"/>
      <c r="K7372" s="74"/>
      <c r="L7372" s="74"/>
      <c r="M7372" s="74"/>
      <c r="N7372" s="74"/>
    </row>
    <row r="7373" spans="2:14" x14ac:dyDescent="0.25">
      <c r="B7373" s="225"/>
      <c r="C7373" s="74"/>
      <c r="D7373" s="74"/>
      <c r="E7373" s="74"/>
      <c r="F7373" s="74"/>
      <c r="G7373" s="75"/>
      <c r="H7373" s="74"/>
      <c r="I7373" s="81"/>
      <c r="J7373" s="74"/>
      <c r="K7373" s="74"/>
      <c r="L7373" s="74"/>
      <c r="M7373" s="74"/>
      <c r="N7373" s="74"/>
    </row>
    <row r="7374" spans="2:14" x14ac:dyDescent="0.25">
      <c r="B7374" s="225"/>
      <c r="C7374" s="74"/>
      <c r="D7374" s="74"/>
      <c r="E7374" s="74"/>
      <c r="F7374" s="74"/>
      <c r="G7374" s="75"/>
      <c r="H7374" s="74"/>
      <c r="I7374" s="81"/>
      <c r="J7374" s="74"/>
      <c r="K7374" s="74"/>
      <c r="L7374" s="74"/>
      <c r="M7374" s="74"/>
      <c r="N7374" s="74"/>
    </row>
    <row r="7375" spans="2:14" x14ac:dyDescent="0.25">
      <c r="B7375" s="225"/>
      <c r="C7375" s="74"/>
      <c r="D7375" s="74"/>
      <c r="E7375" s="74"/>
      <c r="F7375" s="74"/>
      <c r="G7375" s="75"/>
      <c r="H7375" s="74"/>
      <c r="I7375" s="81"/>
      <c r="J7375" s="74"/>
      <c r="K7375" s="74"/>
      <c r="L7375" s="74"/>
      <c r="M7375" s="74"/>
      <c r="N7375" s="74"/>
    </row>
    <row r="7376" spans="2:14" x14ac:dyDescent="0.25">
      <c r="B7376" s="225"/>
      <c r="C7376" s="74"/>
      <c r="D7376" s="74"/>
      <c r="E7376" s="74"/>
      <c r="F7376" s="74"/>
      <c r="G7376" s="75"/>
      <c r="H7376" s="74"/>
      <c r="I7376" s="81"/>
      <c r="J7376" s="74"/>
      <c r="K7376" s="74"/>
      <c r="L7376" s="74"/>
      <c r="M7376" s="74"/>
      <c r="N7376" s="74"/>
    </row>
    <row r="7377" spans="2:14" x14ac:dyDescent="0.25">
      <c r="B7377" s="225"/>
      <c r="C7377" s="74"/>
      <c r="D7377" s="74"/>
      <c r="E7377" s="74"/>
      <c r="F7377" s="74"/>
      <c r="G7377" s="75"/>
      <c r="H7377" s="74"/>
      <c r="I7377" s="81"/>
      <c r="J7377" s="74"/>
      <c r="K7377" s="74"/>
      <c r="L7377" s="74"/>
      <c r="M7377" s="74"/>
      <c r="N7377" s="74"/>
    </row>
    <row r="7378" spans="2:14" x14ac:dyDescent="0.25">
      <c r="B7378" s="225"/>
      <c r="C7378" s="74"/>
      <c r="D7378" s="74"/>
      <c r="E7378" s="74"/>
      <c r="F7378" s="74"/>
      <c r="G7378" s="75"/>
      <c r="H7378" s="74"/>
      <c r="I7378" s="81"/>
      <c r="J7378" s="74"/>
      <c r="K7378" s="74"/>
      <c r="L7378" s="74"/>
      <c r="M7378" s="74"/>
      <c r="N7378" s="74"/>
    </row>
    <row r="7379" spans="2:14" x14ac:dyDescent="0.25">
      <c r="B7379" s="225"/>
      <c r="C7379" s="74"/>
      <c r="D7379" s="74"/>
      <c r="E7379" s="74"/>
      <c r="F7379" s="74"/>
      <c r="G7379" s="75"/>
      <c r="H7379" s="74"/>
      <c r="I7379" s="81"/>
      <c r="J7379" s="74"/>
      <c r="K7379" s="74"/>
      <c r="L7379" s="74"/>
      <c r="M7379" s="74"/>
      <c r="N7379" s="74"/>
    </row>
    <row r="7380" spans="2:14" x14ac:dyDescent="0.25">
      <c r="B7380" s="225"/>
      <c r="C7380" s="74"/>
      <c r="D7380" s="74"/>
      <c r="E7380" s="74"/>
      <c r="F7380" s="74"/>
      <c r="G7380" s="75"/>
      <c r="H7380" s="74"/>
      <c r="I7380" s="81"/>
      <c r="J7380" s="74"/>
      <c r="K7380" s="74"/>
      <c r="L7380" s="74"/>
      <c r="M7380" s="74"/>
      <c r="N7380" s="74"/>
    </row>
    <row r="7381" spans="2:14" x14ac:dyDescent="0.25">
      <c r="B7381" s="225"/>
      <c r="C7381" s="74"/>
      <c r="D7381" s="74"/>
      <c r="E7381" s="74"/>
      <c r="F7381" s="74"/>
      <c r="G7381" s="75"/>
      <c r="H7381" s="74"/>
      <c r="I7381" s="81"/>
      <c r="J7381" s="74"/>
      <c r="K7381" s="74"/>
      <c r="L7381" s="74"/>
      <c r="M7381" s="74"/>
      <c r="N7381" s="74"/>
    </row>
    <row r="7382" spans="2:14" x14ac:dyDescent="0.25">
      <c r="B7382" s="225"/>
      <c r="C7382" s="74"/>
      <c r="D7382" s="74"/>
      <c r="E7382" s="74"/>
      <c r="F7382" s="74"/>
      <c r="G7382" s="75"/>
      <c r="H7382" s="74"/>
      <c r="I7382" s="81"/>
      <c r="J7382" s="74"/>
      <c r="K7382" s="74"/>
      <c r="L7382" s="74"/>
      <c r="M7382" s="74"/>
      <c r="N7382" s="74"/>
    </row>
    <row r="7383" spans="2:14" x14ac:dyDescent="0.25">
      <c r="B7383" s="225"/>
      <c r="C7383" s="74"/>
      <c r="D7383" s="74"/>
      <c r="E7383" s="74"/>
      <c r="F7383" s="74"/>
      <c r="G7383" s="75"/>
      <c r="H7383" s="74"/>
      <c r="I7383" s="81"/>
      <c r="J7383" s="74"/>
      <c r="K7383" s="74"/>
      <c r="L7383" s="74"/>
      <c r="M7383" s="74"/>
      <c r="N7383" s="74"/>
    </row>
    <row r="7384" spans="2:14" x14ac:dyDescent="0.25">
      <c r="B7384" s="225"/>
      <c r="C7384" s="74"/>
      <c r="D7384" s="74"/>
      <c r="E7384" s="74"/>
      <c r="F7384" s="74"/>
      <c r="G7384" s="75"/>
      <c r="H7384" s="74"/>
      <c r="I7384" s="81"/>
      <c r="J7384" s="74"/>
      <c r="K7384" s="74"/>
      <c r="L7384" s="74"/>
      <c r="M7384" s="74"/>
      <c r="N7384" s="74"/>
    </row>
    <row r="7385" spans="2:14" x14ac:dyDescent="0.25">
      <c r="B7385" s="225"/>
      <c r="C7385" s="74"/>
      <c r="D7385" s="74"/>
      <c r="E7385" s="74"/>
      <c r="F7385" s="74"/>
      <c r="G7385" s="75"/>
      <c r="H7385" s="74"/>
      <c r="I7385" s="81"/>
      <c r="J7385" s="74"/>
      <c r="K7385" s="74"/>
      <c r="L7385" s="74"/>
      <c r="M7385" s="74"/>
      <c r="N7385" s="74"/>
    </row>
    <row r="7386" spans="2:14" x14ac:dyDescent="0.25">
      <c r="B7386" s="225"/>
      <c r="C7386" s="74"/>
      <c r="D7386" s="74"/>
      <c r="E7386" s="74"/>
      <c r="F7386" s="74"/>
      <c r="G7386" s="75"/>
      <c r="H7386" s="74"/>
      <c r="I7386" s="81"/>
      <c r="J7386" s="74"/>
      <c r="K7386" s="74"/>
      <c r="L7386" s="74"/>
      <c r="M7386" s="74"/>
      <c r="N7386" s="74"/>
    </row>
    <row r="7387" spans="2:14" x14ac:dyDescent="0.25">
      <c r="B7387" s="225"/>
      <c r="C7387" s="74"/>
      <c r="D7387" s="74"/>
      <c r="E7387" s="74"/>
      <c r="F7387" s="74"/>
      <c r="G7387" s="75"/>
      <c r="H7387" s="74"/>
      <c r="I7387" s="81"/>
      <c r="J7387" s="74"/>
      <c r="K7387" s="74"/>
      <c r="L7387" s="74"/>
      <c r="M7387" s="74"/>
      <c r="N7387" s="74"/>
    </row>
    <row r="7388" spans="2:14" x14ac:dyDescent="0.25">
      <c r="B7388" s="225"/>
      <c r="C7388" s="74"/>
      <c r="D7388" s="74"/>
      <c r="E7388" s="74"/>
      <c r="F7388" s="74"/>
      <c r="G7388" s="75"/>
      <c r="H7388" s="74"/>
      <c r="I7388" s="81"/>
      <c r="J7388" s="74"/>
      <c r="K7388" s="74"/>
      <c r="L7388" s="74"/>
      <c r="M7388" s="74"/>
      <c r="N7388" s="74"/>
    </row>
    <row r="7389" spans="2:14" x14ac:dyDescent="0.25">
      <c r="B7389" s="225"/>
      <c r="C7389" s="74"/>
      <c r="D7389" s="74"/>
      <c r="E7389" s="74"/>
      <c r="F7389" s="74"/>
      <c r="G7389" s="75"/>
      <c r="H7389" s="74"/>
      <c r="I7389" s="81"/>
      <c r="J7389" s="74"/>
      <c r="K7389" s="74"/>
      <c r="L7389" s="74"/>
      <c r="M7389" s="74"/>
      <c r="N7389" s="74"/>
    </row>
    <row r="7390" spans="2:14" x14ac:dyDescent="0.25">
      <c r="B7390" s="225"/>
      <c r="C7390" s="74"/>
      <c r="D7390" s="74"/>
      <c r="E7390" s="74"/>
      <c r="F7390" s="74"/>
      <c r="G7390" s="75"/>
      <c r="H7390" s="74"/>
      <c r="I7390" s="81"/>
      <c r="J7390" s="74"/>
      <c r="K7390" s="74"/>
      <c r="L7390" s="74"/>
      <c r="M7390" s="74"/>
      <c r="N7390" s="74"/>
    </row>
    <row r="7391" spans="2:14" x14ac:dyDescent="0.25">
      <c r="B7391" s="225"/>
      <c r="C7391" s="74"/>
      <c r="D7391" s="74"/>
      <c r="E7391" s="74"/>
      <c r="F7391" s="74"/>
      <c r="G7391" s="75"/>
      <c r="H7391" s="74"/>
      <c r="I7391" s="81"/>
      <c r="J7391" s="74"/>
      <c r="K7391" s="74"/>
      <c r="L7391" s="74"/>
      <c r="M7391" s="74"/>
      <c r="N7391" s="74"/>
    </row>
    <row r="7392" spans="2:14" x14ac:dyDescent="0.25">
      <c r="B7392" s="225"/>
      <c r="C7392" s="74"/>
      <c r="D7392" s="74"/>
      <c r="E7392" s="74"/>
      <c r="F7392" s="74"/>
      <c r="G7392" s="75"/>
      <c r="H7392" s="74"/>
      <c r="I7392" s="81"/>
      <c r="J7392" s="74"/>
      <c r="K7392" s="74"/>
      <c r="L7392" s="74"/>
      <c r="M7392" s="74"/>
      <c r="N7392" s="74"/>
    </row>
    <row r="7393" spans="2:14" x14ac:dyDescent="0.25">
      <c r="B7393" s="225"/>
      <c r="C7393" s="74"/>
      <c r="D7393" s="74"/>
      <c r="E7393" s="74"/>
      <c r="F7393" s="74"/>
      <c r="G7393" s="75"/>
      <c r="H7393" s="74"/>
      <c r="I7393" s="81"/>
      <c r="J7393" s="74"/>
      <c r="K7393" s="74"/>
      <c r="L7393" s="74"/>
      <c r="M7393" s="74"/>
      <c r="N7393" s="74"/>
    </row>
    <row r="7394" spans="2:14" x14ac:dyDescent="0.25">
      <c r="B7394" s="225"/>
      <c r="C7394" s="74"/>
      <c r="D7394" s="74"/>
      <c r="E7394" s="74"/>
      <c r="F7394" s="74"/>
      <c r="G7394" s="75"/>
      <c r="H7394" s="74"/>
      <c r="I7394" s="81"/>
      <c r="J7394" s="74"/>
      <c r="K7394" s="74"/>
      <c r="L7394" s="74"/>
      <c r="M7394" s="74"/>
      <c r="N7394" s="74"/>
    </row>
    <row r="7395" spans="2:14" x14ac:dyDescent="0.25">
      <c r="B7395" s="225"/>
      <c r="C7395" s="74"/>
      <c r="D7395" s="74"/>
      <c r="E7395" s="74"/>
      <c r="F7395" s="74"/>
      <c r="G7395" s="75"/>
      <c r="H7395" s="74"/>
      <c r="I7395" s="81"/>
      <c r="J7395" s="74"/>
      <c r="K7395" s="74"/>
      <c r="L7395" s="74"/>
      <c r="M7395" s="74"/>
      <c r="N7395" s="74"/>
    </row>
    <row r="7396" spans="2:14" x14ac:dyDescent="0.25">
      <c r="B7396" s="225"/>
      <c r="C7396" s="74"/>
      <c r="D7396" s="74"/>
      <c r="E7396" s="74"/>
      <c r="F7396" s="74"/>
      <c r="G7396" s="75"/>
      <c r="H7396" s="74"/>
      <c r="I7396" s="81"/>
      <c r="J7396" s="74"/>
      <c r="K7396" s="74"/>
      <c r="L7396" s="74"/>
      <c r="M7396" s="74"/>
      <c r="N7396" s="74"/>
    </row>
    <row r="7397" spans="2:14" x14ac:dyDescent="0.25">
      <c r="B7397" s="225"/>
      <c r="C7397" s="74"/>
      <c r="D7397" s="74"/>
      <c r="E7397" s="74"/>
      <c r="F7397" s="74"/>
      <c r="G7397" s="75"/>
      <c r="H7397" s="74"/>
      <c r="I7397" s="81"/>
      <c r="J7397" s="74"/>
      <c r="K7397" s="74"/>
      <c r="L7397" s="74"/>
      <c r="M7397" s="74"/>
      <c r="N7397" s="74"/>
    </row>
    <row r="7398" spans="2:14" x14ac:dyDescent="0.25">
      <c r="B7398" s="225"/>
      <c r="C7398" s="74"/>
      <c r="D7398" s="74"/>
      <c r="E7398" s="74"/>
      <c r="F7398" s="74"/>
      <c r="G7398" s="75"/>
      <c r="H7398" s="74"/>
      <c r="I7398" s="81"/>
      <c r="J7398" s="74"/>
      <c r="K7398" s="74"/>
      <c r="L7398" s="74"/>
      <c r="M7398" s="74"/>
      <c r="N7398" s="74"/>
    </row>
    <row r="7399" spans="2:14" x14ac:dyDescent="0.25">
      <c r="B7399" s="225"/>
      <c r="C7399" s="74"/>
      <c r="D7399" s="74"/>
      <c r="E7399" s="74"/>
      <c r="F7399" s="74"/>
      <c r="G7399" s="75"/>
      <c r="H7399" s="74"/>
      <c r="I7399" s="81"/>
      <c r="J7399" s="74"/>
      <c r="K7399" s="74"/>
      <c r="L7399" s="74"/>
      <c r="M7399" s="74"/>
      <c r="N7399" s="74"/>
    </row>
    <row r="7400" spans="2:14" x14ac:dyDescent="0.25">
      <c r="B7400" s="225"/>
      <c r="C7400" s="74"/>
      <c r="D7400" s="74"/>
      <c r="E7400" s="74"/>
      <c r="F7400" s="74"/>
      <c r="G7400" s="75"/>
      <c r="H7400" s="74"/>
      <c r="I7400" s="81"/>
      <c r="J7400" s="74"/>
      <c r="K7400" s="74"/>
      <c r="L7400" s="74"/>
      <c r="M7400" s="74"/>
      <c r="N7400" s="74"/>
    </row>
    <row r="7401" spans="2:14" x14ac:dyDescent="0.25">
      <c r="B7401" s="225"/>
      <c r="C7401" s="74"/>
      <c r="D7401" s="74"/>
      <c r="E7401" s="74"/>
      <c r="F7401" s="74"/>
      <c r="G7401" s="75"/>
      <c r="H7401" s="74"/>
      <c r="I7401" s="81"/>
      <c r="J7401" s="74"/>
      <c r="K7401" s="74"/>
      <c r="L7401" s="74"/>
      <c r="M7401" s="74"/>
      <c r="N7401" s="74"/>
    </row>
    <row r="7402" spans="2:14" x14ac:dyDescent="0.25">
      <c r="B7402" s="225"/>
      <c r="C7402" s="74"/>
      <c r="D7402" s="74"/>
      <c r="E7402" s="74"/>
      <c r="F7402" s="74"/>
      <c r="G7402" s="75"/>
      <c r="H7402" s="74"/>
      <c r="I7402" s="81"/>
      <c r="J7402" s="74"/>
      <c r="K7402" s="74"/>
      <c r="L7402" s="74"/>
      <c r="M7402" s="74"/>
      <c r="N7402" s="74"/>
    </row>
    <row r="7403" spans="2:14" x14ac:dyDescent="0.25">
      <c r="B7403" s="225"/>
      <c r="C7403" s="74"/>
      <c r="D7403" s="74"/>
      <c r="E7403" s="74"/>
      <c r="F7403" s="74"/>
      <c r="G7403" s="75"/>
      <c r="H7403" s="74"/>
      <c r="I7403" s="81"/>
      <c r="J7403" s="74"/>
      <c r="K7403" s="74"/>
      <c r="L7403" s="74"/>
      <c r="M7403" s="74"/>
      <c r="N7403" s="74"/>
    </row>
    <row r="7404" spans="2:14" x14ac:dyDescent="0.25">
      <c r="B7404" s="225"/>
      <c r="C7404" s="74"/>
      <c r="D7404" s="74"/>
      <c r="E7404" s="74"/>
      <c r="F7404" s="74"/>
      <c r="G7404" s="75"/>
      <c r="H7404" s="74"/>
      <c r="I7404" s="81"/>
      <c r="J7404" s="74"/>
      <c r="K7404" s="74"/>
      <c r="L7404" s="74"/>
      <c r="M7404" s="74"/>
      <c r="N7404" s="74"/>
    </row>
    <row r="7405" spans="2:14" x14ac:dyDescent="0.25">
      <c r="B7405" s="225"/>
      <c r="C7405" s="74"/>
      <c r="D7405" s="74"/>
      <c r="E7405" s="74"/>
      <c r="F7405" s="74"/>
      <c r="G7405" s="75"/>
      <c r="H7405" s="74"/>
      <c r="I7405" s="81"/>
      <c r="J7405" s="74"/>
      <c r="K7405" s="74"/>
      <c r="L7405" s="74"/>
      <c r="M7405" s="74"/>
      <c r="N7405" s="74"/>
    </row>
    <row r="7406" spans="2:14" x14ac:dyDescent="0.25">
      <c r="B7406" s="225"/>
      <c r="C7406" s="74"/>
      <c r="D7406" s="74"/>
      <c r="E7406" s="74"/>
      <c r="F7406" s="74"/>
      <c r="G7406" s="75"/>
      <c r="H7406" s="74"/>
      <c r="I7406" s="81"/>
      <c r="J7406" s="74"/>
      <c r="K7406" s="74"/>
      <c r="L7406" s="74"/>
      <c r="M7406" s="74"/>
      <c r="N7406" s="74"/>
    </row>
    <row r="7407" spans="2:14" x14ac:dyDescent="0.25">
      <c r="B7407" s="225"/>
      <c r="C7407" s="74"/>
      <c r="D7407" s="74"/>
      <c r="E7407" s="74"/>
      <c r="F7407" s="74"/>
      <c r="G7407" s="75"/>
      <c r="H7407" s="74"/>
      <c r="I7407" s="81"/>
      <c r="J7407" s="74"/>
      <c r="K7407" s="74"/>
      <c r="L7407" s="74"/>
      <c r="M7407" s="74"/>
      <c r="N7407" s="74"/>
    </row>
    <row r="7408" spans="2:14" x14ac:dyDescent="0.25">
      <c r="B7408" s="225"/>
      <c r="C7408" s="74"/>
      <c r="D7408" s="74"/>
      <c r="E7408" s="74"/>
      <c r="F7408" s="74"/>
      <c r="G7408" s="75"/>
      <c r="H7408" s="74"/>
      <c r="I7408" s="81"/>
      <c r="J7408" s="74"/>
      <c r="K7408" s="74"/>
      <c r="L7408" s="74"/>
      <c r="M7408" s="74"/>
      <c r="N7408" s="74"/>
    </row>
    <row r="7409" spans="2:14" x14ac:dyDescent="0.25">
      <c r="B7409" s="225"/>
      <c r="C7409" s="74"/>
      <c r="D7409" s="74"/>
      <c r="E7409" s="74"/>
      <c r="F7409" s="74"/>
      <c r="G7409" s="75"/>
      <c r="H7409" s="74"/>
      <c r="I7409" s="81"/>
      <c r="J7409" s="74"/>
      <c r="K7409" s="74"/>
      <c r="L7409" s="74"/>
      <c r="M7409" s="74"/>
      <c r="N7409" s="74"/>
    </row>
    <row r="7410" spans="2:14" x14ac:dyDescent="0.25">
      <c r="B7410" s="225"/>
      <c r="C7410" s="74"/>
      <c r="D7410" s="74"/>
      <c r="E7410" s="74"/>
      <c r="F7410" s="74"/>
      <c r="G7410" s="75"/>
      <c r="H7410" s="74"/>
      <c r="I7410" s="81"/>
      <c r="J7410" s="74"/>
      <c r="K7410" s="74"/>
      <c r="L7410" s="74"/>
      <c r="M7410" s="74"/>
      <c r="N7410" s="74"/>
    </row>
    <row r="7411" spans="2:14" x14ac:dyDescent="0.25">
      <c r="B7411" s="225"/>
      <c r="C7411" s="74"/>
      <c r="D7411" s="74"/>
      <c r="E7411" s="74"/>
      <c r="F7411" s="74"/>
      <c r="G7411" s="75"/>
      <c r="H7411" s="74"/>
      <c r="I7411" s="81"/>
      <c r="J7411" s="74"/>
      <c r="K7411" s="74"/>
      <c r="L7411" s="74"/>
      <c r="M7411" s="74"/>
      <c r="N7411" s="74"/>
    </row>
    <row r="7412" spans="2:14" x14ac:dyDescent="0.25">
      <c r="B7412" s="225"/>
      <c r="C7412" s="74"/>
      <c r="D7412" s="74"/>
      <c r="E7412" s="74"/>
      <c r="F7412" s="74"/>
      <c r="G7412" s="75"/>
      <c r="H7412" s="74"/>
      <c r="I7412" s="81"/>
      <c r="J7412" s="74"/>
      <c r="K7412" s="74"/>
      <c r="L7412" s="74"/>
      <c r="M7412" s="74"/>
      <c r="N7412" s="74"/>
    </row>
    <row r="7413" spans="2:14" x14ac:dyDescent="0.25">
      <c r="B7413" s="225"/>
      <c r="C7413" s="74"/>
      <c r="D7413" s="74"/>
      <c r="E7413" s="74"/>
      <c r="F7413" s="74"/>
      <c r="G7413" s="75"/>
      <c r="H7413" s="74"/>
      <c r="I7413" s="81"/>
      <c r="J7413" s="74"/>
      <c r="K7413" s="74"/>
      <c r="L7413" s="74"/>
      <c r="M7413" s="74"/>
      <c r="N7413" s="74"/>
    </row>
    <row r="7414" spans="2:14" x14ac:dyDescent="0.25">
      <c r="B7414" s="225"/>
      <c r="C7414" s="74"/>
      <c r="D7414" s="74"/>
      <c r="E7414" s="74"/>
      <c r="F7414" s="74"/>
      <c r="G7414" s="75"/>
      <c r="H7414" s="74"/>
      <c r="I7414" s="81"/>
      <c r="J7414" s="74"/>
      <c r="K7414" s="74"/>
      <c r="L7414" s="74"/>
      <c r="M7414" s="74"/>
      <c r="N7414" s="74"/>
    </row>
    <row r="7415" spans="2:14" x14ac:dyDescent="0.25">
      <c r="B7415" s="225"/>
      <c r="C7415" s="74"/>
      <c r="D7415" s="74"/>
      <c r="E7415" s="74"/>
      <c r="F7415" s="74"/>
      <c r="G7415" s="75"/>
      <c r="H7415" s="74"/>
      <c r="I7415" s="81"/>
      <c r="J7415" s="74"/>
      <c r="K7415" s="74"/>
      <c r="L7415" s="74"/>
      <c r="M7415" s="74"/>
      <c r="N7415" s="74"/>
    </row>
    <row r="7416" spans="2:14" x14ac:dyDescent="0.25">
      <c r="B7416" s="225"/>
      <c r="C7416" s="74"/>
      <c r="D7416" s="74"/>
      <c r="E7416" s="74"/>
      <c r="F7416" s="74"/>
      <c r="G7416" s="75"/>
      <c r="H7416" s="74"/>
      <c r="I7416" s="81"/>
      <c r="J7416" s="74"/>
      <c r="K7416" s="74"/>
      <c r="L7416" s="74"/>
      <c r="M7416" s="74"/>
      <c r="N7416" s="74"/>
    </row>
    <row r="7417" spans="2:14" x14ac:dyDescent="0.25">
      <c r="B7417" s="225"/>
      <c r="C7417" s="74"/>
      <c r="D7417" s="74"/>
      <c r="E7417" s="74"/>
      <c r="F7417" s="74"/>
      <c r="G7417" s="75"/>
      <c r="H7417" s="74"/>
      <c r="I7417" s="81"/>
      <c r="J7417" s="74"/>
      <c r="K7417" s="74"/>
      <c r="L7417" s="74"/>
      <c r="M7417" s="74"/>
      <c r="N7417" s="74"/>
    </row>
    <row r="7418" spans="2:14" x14ac:dyDescent="0.25">
      <c r="B7418" s="225"/>
      <c r="C7418" s="74"/>
      <c r="D7418" s="74"/>
      <c r="E7418" s="74"/>
      <c r="F7418" s="74"/>
      <c r="G7418" s="75"/>
      <c r="H7418" s="74"/>
      <c r="I7418" s="81"/>
      <c r="J7418" s="74"/>
      <c r="K7418" s="74"/>
      <c r="L7418" s="74"/>
      <c r="M7418" s="74"/>
      <c r="N7418" s="74"/>
    </row>
    <row r="7419" spans="2:14" x14ac:dyDescent="0.25">
      <c r="B7419" s="225"/>
      <c r="C7419" s="74"/>
      <c r="D7419" s="74"/>
      <c r="E7419" s="74"/>
      <c r="F7419" s="74"/>
      <c r="G7419" s="75"/>
      <c r="H7419" s="74"/>
      <c r="I7419" s="81"/>
      <c r="J7419" s="74"/>
      <c r="K7419" s="74"/>
      <c r="L7419" s="74"/>
      <c r="M7419" s="74"/>
      <c r="N7419" s="74"/>
    </row>
    <row r="7420" spans="2:14" x14ac:dyDescent="0.25">
      <c r="B7420" s="225"/>
      <c r="C7420" s="74"/>
      <c r="D7420" s="74"/>
      <c r="E7420" s="74"/>
      <c r="F7420" s="74"/>
      <c r="G7420" s="75"/>
      <c r="H7420" s="74"/>
      <c r="I7420" s="81"/>
      <c r="J7420" s="74"/>
      <c r="K7420" s="74"/>
      <c r="L7420" s="74"/>
      <c r="M7420" s="74"/>
      <c r="N7420" s="74"/>
    </row>
    <row r="7421" spans="2:14" x14ac:dyDescent="0.25">
      <c r="B7421" s="225"/>
      <c r="C7421" s="74"/>
      <c r="D7421" s="74"/>
      <c r="E7421" s="74"/>
      <c r="F7421" s="74"/>
      <c r="G7421" s="75"/>
      <c r="H7421" s="74"/>
      <c r="I7421" s="81"/>
      <c r="J7421" s="74"/>
      <c r="K7421" s="74"/>
      <c r="L7421" s="74"/>
      <c r="M7421" s="74"/>
      <c r="N7421" s="74"/>
    </row>
    <row r="7422" spans="2:14" x14ac:dyDescent="0.25">
      <c r="B7422" s="225"/>
      <c r="C7422" s="74"/>
      <c r="D7422" s="74"/>
      <c r="E7422" s="74"/>
      <c r="F7422" s="74"/>
      <c r="G7422" s="75"/>
      <c r="H7422" s="74"/>
      <c r="I7422" s="81"/>
      <c r="J7422" s="74"/>
      <c r="K7422" s="74"/>
      <c r="L7422" s="74"/>
      <c r="M7422" s="74"/>
      <c r="N7422" s="74"/>
    </row>
    <row r="7423" spans="2:14" x14ac:dyDescent="0.25">
      <c r="B7423" s="225"/>
      <c r="C7423" s="74"/>
      <c r="D7423" s="74"/>
      <c r="E7423" s="74"/>
      <c r="F7423" s="74"/>
      <c r="G7423" s="75"/>
      <c r="H7423" s="74"/>
      <c r="I7423" s="81"/>
      <c r="J7423" s="74"/>
      <c r="K7423" s="74"/>
      <c r="L7423" s="74"/>
      <c r="M7423" s="74"/>
      <c r="N7423" s="74"/>
    </row>
    <row r="7424" spans="2:14" x14ac:dyDescent="0.25">
      <c r="B7424" s="225"/>
      <c r="C7424" s="74"/>
      <c r="D7424" s="74"/>
      <c r="E7424" s="74"/>
      <c r="F7424" s="74"/>
      <c r="G7424" s="75"/>
      <c r="H7424" s="74"/>
      <c r="I7424" s="81"/>
      <c r="J7424" s="74"/>
      <c r="K7424" s="74"/>
      <c r="L7424" s="74"/>
      <c r="M7424" s="74"/>
      <c r="N7424" s="74"/>
    </row>
    <row r="7425" spans="2:14" x14ac:dyDescent="0.25">
      <c r="B7425" s="225"/>
      <c r="C7425" s="74"/>
      <c r="D7425" s="74"/>
      <c r="E7425" s="74"/>
      <c r="F7425" s="74"/>
      <c r="G7425" s="75"/>
      <c r="H7425" s="74"/>
      <c r="I7425" s="81"/>
      <c r="J7425" s="74"/>
      <c r="K7425" s="74"/>
      <c r="L7425" s="74"/>
      <c r="M7425" s="74"/>
      <c r="N7425" s="74"/>
    </row>
    <row r="7426" spans="2:14" x14ac:dyDescent="0.25">
      <c r="B7426" s="225"/>
      <c r="C7426" s="74"/>
      <c r="D7426" s="74"/>
      <c r="E7426" s="74"/>
      <c r="F7426" s="74"/>
      <c r="G7426" s="75"/>
      <c r="H7426" s="74"/>
      <c r="I7426" s="81"/>
      <c r="J7426" s="74"/>
      <c r="K7426" s="74"/>
      <c r="L7426" s="74"/>
      <c r="M7426" s="74"/>
      <c r="N7426" s="74"/>
    </row>
    <row r="7427" spans="2:14" x14ac:dyDescent="0.25">
      <c r="B7427" s="225"/>
      <c r="C7427" s="74"/>
      <c r="D7427" s="74"/>
      <c r="E7427" s="74"/>
      <c r="F7427" s="74"/>
      <c r="G7427" s="75"/>
      <c r="H7427" s="74"/>
      <c r="I7427" s="81"/>
      <c r="J7427" s="74"/>
      <c r="K7427" s="74"/>
      <c r="L7427" s="74"/>
      <c r="M7427" s="74"/>
      <c r="N7427" s="74"/>
    </row>
    <row r="7428" spans="2:14" x14ac:dyDescent="0.25">
      <c r="B7428" s="225"/>
      <c r="C7428" s="74"/>
      <c r="D7428" s="74"/>
      <c r="E7428" s="74"/>
      <c r="F7428" s="74"/>
      <c r="G7428" s="75"/>
      <c r="H7428" s="74"/>
      <c r="I7428" s="81"/>
      <c r="J7428" s="74"/>
      <c r="K7428" s="74"/>
      <c r="L7428" s="74"/>
      <c r="M7428" s="74"/>
      <c r="N7428" s="74"/>
    </row>
    <row r="7429" spans="2:14" x14ac:dyDescent="0.25">
      <c r="B7429" s="225"/>
      <c r="C7429" s="74"/>
      <c r="D7429" s="74"/>
      <c r="E7429" s="74"/>
      <c r="F7429" s="74"/>
      <c r="G7429" s="75"/>
      <c r="H7429" s="74"/>
      <c r="I7429" s="81"/>
      <c r="J7429" s="74"/>
      <c r="K7429" s="74"/>
      <c r="L7429" s="74"/>
      <c r="M7429" s="74"/>
      <c r="N7429" s="74"/>
    </row>
    <row r="7430" spans="2:14" x14ac:dyDescent="0.25">
      <c r="B7430" s="225"/>
      <c r="C7430" s="74"/>
      <c r="D7430" s="74"/>
      <c r="E7430" s="74"/>
      <c r="F7430" s="74"/>
      <c r="G7430" s="75"/>
      <c r="H7430" s="74"/>
      <c r="I7430" s="81"/>
      <c r="J7430" s="74"/>
      <c r="K7430" s="74"/>
      <c r="L7430" s="74"/>
      <c r="M7430" s="74"/>
      <c r="N7430" s="74"/>
    </row>
    <row r="7431" spans="2:14" x14ac:dyDescent="0.25">
      <c r="B7431" s="225"/>
      <c r="C7431" s="74"/>
      <c r="D7431" s="74"/>
      <c r="E7431" s="74"/>
      <c r="F7431" s="74"/>
      <c r="G7431" s="75"/>
      <c r="H7431" s="74"/>
      <c r="I7431" s="81"/>
      <c r="J7431" s="74"/>
      <c r="K7431" s="74"/>
      <c r="L7431" s="74"/>
      <c r="M7431" s="74"/>
      <c r="N7431" s="74"/>
    </row>
    <row r="7432" spans="2:14" x14ac:dyDescent="0.25">
      <c r="B7432" s="225"/>
      <c r="C7432" s="74"/>
      <c r="D7432" s="74"/>
      <c r="E7432" s="74"/>
      <c r="F7432" s="74"/>
      <c r="G7432" s="75"/>
      <c r="H7432" s="74"/>
      <c r="I7432" s="81"/>
      <c r="J7432" s="74"/>
      <c r="K7432" s="74"/>
      <c r="L7432" s="74"/>
      <c r="M7432" s="74"/>
      <c r="N7432" s="74"/>
    </row>
    <row r="7433" spans="2:14" x14ac:dyDescent="0.25">
      <c r="B7433" s="225"/>
      <c r="C7433" s="74"/>
      <c r="D7433" s="74"/>
      <c r="E7433" s="74"/>
      <c r="F7433" s="74"/>
      <c r="G7433" s="75"/>
      <c r="H7433" s="74"/>
      <c r="I7433" s="81"/>
      <c r="J7433" s="74"/>
      <c r="K7433" s="74"/>
      <c r="L7433" s="74"/>
      <c r="M7433" s="74"/>
      <c r="N7433" s="74"/>
    </row>
    <row r="7434" spans="2:14" x14ac:dyDescent="0.25">
      <c r="B7434" s="225"/>
      <c r="C7434" s="74"/>
      <c r="D7434" s="74"/>
      <c r="E7434" s="74"/>
      <c r="F7434" s="74"/>
      <c r="G7434" s="75"/>
      <c r="H7434" s="74"/>
      <c r="I7434" s="81"/>
      <c r="J7434" s="74"/>
      <c r="K7434" s="74"/>
      <c r="L7434" s="74"/>
      <c r="M7434" s="74"/>
      <c r="N7434" s="74"/>
    </row>
    <row r="7435" spans="2:14" x14ac:dyDescent="0.25">
      <c r="B7435" s="225"/>
      <c r="C7435" s="74"/>
      <c r="D7435" s="74"/>
      <c r="E7435" s="74"/>
      <c r="F7435" s="74"/>
      <c r="G7435" s="75"/>
      <c r="H7435" s="74"/>
      <c r="I7435" s="81"/>
      <c r="J7435" s="74"/>
      <c r="K7435" s="74"/>
      <c r="L7435" s="74"/>
      <c r="M7435" s="74"/>
      <c r="N7435" s="74"/>
    </row>
    <row r="7436" spans="2:14" x14ac:dyDescent="0.25">
      <c r="B7436" s="225"/>
      <c r="C7436" s="74"/>
      <c r="D7436" s="74"/>
      <c r="E7436" s="74"/>
      <c r="F7436" s="74"/>
      <c r="G7436" s="75"/>
      <c r="H7436" s="74"/>
      <c r="I7436" s="81"/>
      <c r="J7436" s="74"/>
      <c r="K7436" s="74"/>
      <c r="L7436" s="74"/>
      <c r="M7436" s="74"/>
      <c r="N7436" s="74"/>
    </row>
    <row r="7437" spans="2:14" x14ac:dyDescent="0.25">
      <c r="B7437" s="225"/>
      <c r="C7437" s="74"/>
      <c r="D7437" s="74"/>
      <c r="E7437" s="74"/>
      <c r="F7437" s="74"/>
      <c r="G7437" s="75"/>
      <c r="H7437" s="74"/>
      <c r="I7437" s="81"/>
      <c r="J7437" s="74"/>
      <c r="K7437" s="74"/>
      <c r="L7437" s="74"/>
      <c r="M7437" s="74"/>
      <c r="N7437" s="74"/>
    </row>
    <row r="7438" spans="2:14" x14ac:dyDescent="0.25">
      <c r="B7438" s="225"/>
      <c r="C7438" s="74"/>
      <c r="D7438" s="74"/>
      <c r="E7438" s="74"/>
      <c r="F7438" s="74"/>
      <c r="G7438" s="75"/>
      <c r="H7438" s="74"/>
      <c r="I7438" s="81"/>
      <c r="J7438" s="74"/>
      <c r="K7438" s="74"/>
      <c r="L7438" s="74"/>
      <c r="M7438" s="74"/>
      <c r="N7438" s="74"/>
    </row>
    <row r="7439" spans="2:14" x14ac:dyDescent="0.25">
      <c r="B7439" s="225"/>
      <c r="C7439" s="74"/>
      <c r="D7439" s="74"/>
      <c r="E7439" s="74"/>
      <c r="F7439" s="74"/>
      <c r="G7439" s="75"/>
      <c r="H7439" s="74"/>
      <c r="I7439" s="81"/>
      <c r="J7439" s="74"/>
      <c r="K7439" s="74"/>
      <c r="L7439" s="74"/>
      <c r="M7439" s="74"/>
      <c r="N7439" s="74"/>
    </row>
    <row r="7440" spans="2:14" x14ac:dyDescent="0.25">
      <c r="B7440" s="225"/>
      <c r="C7440" s="74"/>
      <c r="D7440" s="74"/>
      <c r="E7440" s="74"/>
      <c r="F7440" s="74"/>
      <c r="G7440" s="75"/>
      <c r="H7440" s="74"/>
      <c r="I7440" s="81"/>
      <c r="J7440" s="74"/>
      <c r="K7440" s="74"/>
      <c r="L7440" s="74"/>
      <c r="M7440" s="74"/>
      <c r="N7440" s="74"/>
    </row>
    <row r="7441" spans="2:14" x14ac:dyDescent="0.25">
      <c r="B7441" s="225"/>
      <c r="C7441" s="74"/>
      <c r="D7441" s="74"/>
      <c r="E7441" s="74"/>
      <c r="F7441" s="74"/>
      <c r="G7441" s="75"/>
      <c r="H7441" s="74"/>
      <c r="I7441" s="81"/>
      <c r="J7441" s="74"/>
      <c r="K7441" s="74"/>
      <c r="L7441" s="74"/>
      <c r="M7441" s="74"/>
      <c r="N7441" s="74"/>
    </row>
    <row r="7442" spans="2:14" x14ac:dyDescent="0.25">
      <c r="B7442" s="225"/>
      <c r="C7442" s="74"/>
      <c r="D7442" s="74"/>
      <c r="E7442" s="74"/>
      <c r="F7442" s="74"/>
      <c r="G7442" s="75"/>
      <c r="H7442" s="74"/>
      <c r="I7442" s="81"/>
      <c r="J7442" s="74"/>
      <c r="K7442" s="74"/>
      <c r="L7442" s="74"/>
      <c r="M7442" s="74"/>
      <c r="N7442" s="74"/>
    </row>
    <row r="7443" spans="2:14" x14ac:dyDescent="0.25">
      <c r="B7443" s="225"/>
      <c r="C7443" s="74"/>
      <c r="D7443" s="74"/>
      <c r="E7443" s="74"/>
      <c r="F7443" s="74"/>
      <c r="G7443" s="75"/>
      <c r="H7443" s="74"/>
      <c r="I7443" s="81"/>
      <c r="J7443" s="74"/>
      <c r="K7443" s="74"/>
      <c r="L7443" s="74"/>
      <c r="M7443" s="74"/>
      <c r="N7443" s="74"/>
    </row>
    <row r="7444" spans="2:14" x14ac:dyDescent="0.25">
      <c r="B7444" s="225"/>
      <c r="C7444" s="74"/>
      <c r="D7444" s="74"/>
      <c r="E7444" s="74"/>
      <c r="F7444" s="74"/>
      <c r="G7444" s="75"/>
      <c r="H7444" s="74"/>
      <c r="I7444" s="81"/>
      <c r="J7444" s="74"/>
      <c r="K7444" s="74"/>
      <c r="L7444" s="74"/>
      <c r="M7444" s="74"/>
      <c r="N7444" s="74"/>
    </row>
    <row r="7445" spans="2:14" x14ac:dyDescent="0.25">
      <c r="B7445" s="225"/>
      <c r="C7445" s="74"/>
      <c r="D7445" s="74"/>
      <c r="E7445" s="74"/>
      <c r="F7445" s="74"/>
      <c r="G7445" s="75"/>
      <c r="H7445" s="74"/>
      <c r="I7445" s="81"/>
      <c r="J7445" s="74"/>
      <c r="K7445" s="74"/>
      <c r="L7445" s="74"/>
      <c r="M7445" s="74"/>
      <c r="N7445" s="74"/>
    </row>
    <row r="7446" spans="2:14" x14ac:dyDescent="0.25">
      <c r="B7446" s="225"/>
      <c r="C7446" s="74"/>
      <c r="D7446" s="74"/>
      <c r="E7446" s="74"/>
      <c r="F7446" s="74"/>
      <c r="G7446" s="75"/>
      <c r="H7446" s="74"/>
      <c r="I7446" s="81"/>
      <c r="J7446" s="74"/>
      <c r="K7446" s="74"/>
      <c r="L7446" s="74"/>
      <c r="M7446" s="74"/>
      <c r="N7446" s="74"/>
    </row>
    <row r="7447" spans="2:14" x14ac:dyDescent="0.25">
      <c r="B7447" s="225"/>
      <c r="C7447" s="74"/>
      <c r="D7447" s="74"/>
      <c r="E7447" s="74"/>
      <c r="F7447" s="74"/>
      <c r="G7447" s="75"/>
      <c r="H7447" s="74"/>
      <c r="I7447" s="81"/>
      <c r="J7447" s="74"/>
      <c r="K7447" s="74"/>
      <c r="L7447" s="74"/>
      <c r="M7447" s="74"/>
      <c r="N7447" s="74"/>
    </row>
    <row r="7448" spans="2:14" x14ac:dyDescent="0.25">
      <c r="B7448" s="225"/>
      <c r="C7448" s="74"/>
      <c r="D7448" s="74"/>
      <c r="E7448" s="74"/>
      <c r="F7448" s="74"/>
      <c r="G7448" s="75"/>
      <c r="H7448" s="74"/>
      <c r="I7448" s="81"/>
      <c r="J7448" s="74"/>
      <c r="K7448" s="74"/>
      <c r="L7448" s="74"/>
      <c r="M7448" s="74"/>
      <c r="N7448" s="74"/>
    </row>
    <row r="7449" spans="2:14" x14ac:dyDescent="0.25">
      <c r="B7449" s="225"/>
      <c r="C7449" s="74"/>
      <c r="D7449" s="74"/>
      <c r="E7449" s="74"/>
      <c r="F7449" s="74"/>
      <c r="G7449" s="75"/>
      <c r="H7449" s="74"/>
      <c r="I7449" s="81"/>
      <c r="J7449" s="74"/>
      <c r="K7449" s="74"/>
      <c r="L7449" s="74"/>
      <c r="M7449" s="74"/>
      <c r="N7449" s="74"/>
    </row>
    <row r="7450" spans="2:14" x14ac:dyDescent="0.25">
      <c r="B7450" s="225"/>
      <c r="C7450" s="74"/>
      <c r="D7450" s="74"/>
      <c r="E7450" s="74"/>
      <c r="F7450" s="74"/>
      <c r="G7450" s="75"/>
      <c r="H7450" s="74"/>
      <c r="I7450" s="81"/>
      <c r="J7450" s="74"/>
      <c r="K7450" s="74"/>
      <c r="L7450" s="74"/>
      <c r="M7450" s="74"/>
      <c r="N7450" s="74"/>
    </row>
    <row r="7451" spans="2:14" x14ac:dyDescent="0.25">
      <c r="B7451" s="225"/>
      <c r="C7451" s="74"/>
      <c r="D7451" s="74"/>
      <c r="E7451" s="74"/>
      <c r="F7451" s="74"/>
      <c r="G7451" s="75"/>
      <c r="H7451" s="74"/>
      <c r="I7451" s="81"/>
      <c r="J7451" s="74"/>
      <c r="K7451" s="74"/>
      <c r="L7451" s="74"/>
      <c r="M7451" s="74"/>
      <c r="N7451" s="74"/>
    </row>
    <row r="7452" spans="2:14" x14ac:dyDescent="0.25">
      <c r="B7452" s="225"/>
      <c r="C7452" s="74"/>
      <c r="D7452" s="74"/>
      <c r="E7452" s="74"/>
      <c r="F7452" s="74"/>
      <c r="G7452" s="75"/>
      <c r="H7452" s="74"/>
      <c r="I7452" s="81"/>
      <c r="J7452" s="74"/>
      <c r="K7452" s="74"/>
      <c r="L7452" s="74"/>
      <c r="M7452" s="74"/>
      <c r="N7452" s="74"/>
    </row>
    <row r="7453" spans="2:14" x14ac:dyDescent="0.25">
      <c r="B7453" s="225"/>
      <c r="C7453" s="74"/>
      <c r="D7453" s="74"/>
      <c r="E7453" s="74"/>
      <c r="F7453" s="74"/>
      <c r="G7453" s="75"/>
      <c r="H7453" s="74"/>
      <c r="I7453" s="81"/>
      <c r="J7453" s="74"/>
      <c r="K7453" s="74"/>
      <c r="L7453" s="74"/>
      <c r="M7453" s="74"/>
      <c r="N7453" s="74"/>
    </row>
    <row r="7454" spans="2:14" x14ac:dyDescent="0.25">
      <c r="B7454" s="225"/>
      <c r="C7454" s="74"/>
      <c r="D7454" s="74"/>
      <c r="E7454" s="74"/>
      <c r="F7454" s="74"/>
      <c r="G7454" s="75"/>
      <c r="H7454" s="74"/>
      <c r="I7454" s="81"/>
      <c r="J7454" s="74"/>
      <c r="K7454" s="74"/>
      <c r="L7454" s="74"/>
      <c r="M7454" s="74"/>
      <c r="N7454" s="74"/>
    </row>
    <row r="7455" spans="2:14" x14ac:dyDescent="0.25">
      <c r="B7455" s="225"/>
      <c r="C7455" s="74"/>
      <c r="D7455" s="74"/>
      <c r="E7455" s="74"/>
      <c r="F7455" s="74"/>
      <c r="G7455" s="75"/>
      <c r="H7455" s="74"/>
      <c r="I7455" s="81"/>
      <c r="J7455" s="74"/>
      <c r="K7455" s="74"/>
      <c r="L7455" s="74"/>
      <c r="M7455" s="74"/>
      <c r="N7455" s="74"/>
    </row>
    <row r="7456" spans="2:14" x14ac:dyDescent="0.25">
      <c r="B7456" s="225"/>
      <c r="C7456" s="74"/>
      <c r="D7456" s="74"/>
      <c r="E7456" s="74"/>
      <c r="F7456" s="74"/>
      <c r="G7456" s="75"/>
      <c r="H7456" s="74"/>
      <c r="I7456" s="81"/>
      <c r="J7456" s="74"/>
      <c r="K7456" s="74"/>
      <c r="L7456" s="74"/>
      <c r="M7456" s="74"/>
      <c r="N7456" s="74"/>
    </row>
    <row r="7457" spans="2:14" x14ac:dyDescent="0.25">
      <c r="B7457" s="225"/>
      <c r="C7457" s="74"/>
      <c r="D7457" s="74"/>
      <c r="E7457" s="74"/>
      <c r="F7457" s="74"/>
      <c r="G7457" s="75"/>
      <c r="H7457" s="74"/>
      <c r="I7457" s="81"/>
      <c r="J7457" s="74"/>
      <c r="K7457" s="74"/>
      <c r="L7457" s="74"/>
      <c r="M7457" s="74"/>
      <c r="N7457" s="74"/>
    </row>
    <row r="7458" spans="2:14" x14ac:dyDescent="0.25">
      <c r="B7458" s="225"/>
      <c r="C7458" s="74"/>
      <c r="D7458" s="74"/>
      <c r="E7458" s="74"/>
      <c r="F7458" s="74"/>
      <c r="G7458" s="75"/>
      <c r="H7458" s="74"/>
      <c r="I7458" s="81"/>
      <c r="J7458" s="74"/>
      <c r="K7458" s="74"/>
      <c r="L7458" s="74"/>
      <c r="M7458" s="74"/>
      <c r="N7458" s="74"/>
    </row>
    <row r="7459" spans="2:14" x14ac:dyDescent="0.25">
      <c r="B7459" s="225"/>
      <c r="C7459" s="74"/>
      <c r="D7459" s="74"/>
      <c r="E7459" s="74"/>
      <c r="F7459" s="74"/>
      <c r="G7459" s="75"/>
      <c r="H7459" s="74"/>
      <c r="I7459" s="81"/>
      <c r="J7459" s="74"/>
      <c r="K7459" s="74"/>
      <c r="L7459" s="74"/>
      <c r="M7459" s="74"/>
      <c r="N7459" s="74"/>
    </row>
    <row r="7460" spans="2:14" x14ac:dyDescent="0.25">
      <c r="B7460" s="225"/>
      <c r="C7460" s="74"/>
      <c r="D7460" s="74"/>
      <c r="E7460" s="74"/>
      <c r="F7460" s="74"/>
      <c r="G7460" s="75"/>
      <c r="H7460" s="74"/>
      <c r="I7460" s="81"/>
      <c r="J7460" s="74"/>
      <c r="K7460" s="74"/>
      <c r="L7460" s="74"/>
      <c r="M7460" s="74"/>
      <c r="N7460" s="74"/>
    </row>
    <row r="7461" spans="2:14" x14ac:dyDescent="0.25">
      <c r="B7461" s="225"/>
      <c r="C7461" s="74"/>
      <c r="D7461" s="74"/>
      <c r="E7461" s="74"/>
      <c r="F7461" s="74"/>
      <c r="G7461" s="75"/>
      <c r="H7461" s="74"/>
      <c r="I7461" s="81"/>
      <c r="J7461" s="74"/>
      <c r="K7461" s="74"/>
      <c r="L7461" s="74"/>
      <c r="M7461" s="74"/>
      <c r="N7461" s="74"/>
    </row>
    <row r="7462" spans="2:14" x14ac:dyDescent="0.25">
      <c r="B7462" s="225"/>
      <c r="C7462" s="74"/>
      <c r="D7462" s="74"/>
      <c r="E7462" s="74"/>
      <c r="F7462" s="74"/>
      <c r="G7462" s="75"/>
      <c r="H7462" s="74"/>
      <c r="I7462" s="81"/>
      <c r="J7462" s="74"/>
      <c r="K7462" s="74"/>
      <c r="L7462" s="74"/>
      <c r="M7462" s="74"/>
      <c r="N7462" s="74"/>
    </row>
    <row r="7463" spans="2:14" x14ac:dyDescent="0.25">
      <c r="B7463" s="225"/>
      <c r="C7463" s="74"/>
      <c r="D7463" s="74"/>
      <c r="E7463" s="74"/>
      <c r="F7463" s="74"/>
      <c r="G7463" s="75"/>
      <c r="H7463" s="74"/>
      <c r="I7463" s="81"/>
      <c r="J7463" s="74"/>
      <c r="K7463" s="74"/>
      <c r="L7463" s="74"/>
      <c r="M7463" s="74"/>
      <c r="N7463" s="74"/>
    </row>
    <row r="7464" spans="2:14" x14ac:dyDescent="0.25">
      <c r="B7464" s="225"/>
      <c r="C7464" s="74"/>
      <c r="D7464" s="74"/>
      <c r="E7464" s="74"/>
      <c r="F7464" s="74"/>
      <c r="G7464" s="75"/>
      <c r="H7464" s="74"/>
      <c r="I7464" s="81"/>
      <c r="J7464" s="74"/>
      <c r="K7464" s="74"/>
      <c r="L7464" s="74"/>
      <c r="M7464" s="74"/>
      <c r="N7464" s="74"/>
    </row>
    <row r="7465" spans="2:14" x14ac:dyDescent="0.25">
      <c r="B7465" s="225"/>
      <c r="C7465" s="74"/>
      <c r="D7465" s="74"/>
      <c r="E7465" s="74"/>
      <c r="F7465" s="74"/>
      <c r="G7465" s="75"/>
      <c r="H7465" s="74"/>
      <c r="I7465" s="81"/>
      <c r="J7465" s="74"/>
      <c r="K7465" s="74"/>
      <c r="L7465" s="74"/>
      <c r="M7465" s="74"/>
      <c r="N7465" s="74"/>
    </row>
    <row r="7466" spans="2:14" x14ac:dyDescent="0.25">
      <c r="B7466" s="225"/>
      <c r="C7466" s="74"/>
      <c r="D7466" s="74"/>
      <c r="E7466" s="74"/>
      <c r="F7466" s="74"/>
      <c r="G7466" s="75"/>
      <c r="H7466" s="74"/>
      <c r="I7466" s="81"/>
      <c r="J7466" s="74"/>
      <c r="K7466" s="74"/>
      <c r="L7466" s="74"/>
      <c r="M7466" s="74"/>
      <c r="N7466" s="74"/>
    </row>
    <row r="7467" spans="2:14" x14ac:dyDescent="0.25">
      <c r="B7467" s="225"/>
      <c r="C7467" s="74"/>
      <c r="D7467" s="74"/>
      <c r="E7467" s="74"/>
      <c r="F7467" s="74"/>
      <c r="G7467" s="75"/>
      <c r="H7467" s="74"/>
      <c r="I7467" s="81"/>
      <c r="J7467" s="74"/>
      <c r="K7467" s="74"/>
      <c r="L7467" s="74"/>
      <c r="M7467" s="74"/>
      <c r="N7467" s="74"/>
    </row>
    <row r="7468" spans="2:14" x14ac:dyDescent="0.25">
      <c r="B7468" s="225"/>
      <c r="C7468" s="74"/>
      <c r="D7468" s="74"/>
      <c r="E7468" s="74"/>
      <c r="F7468" s="74"/>
      <c r="G7468" s="75"/>
      <c r="H7468" s="74"/>
      <c r="I7468" s="81"/>
      <c r="J7468" s="74"/>
      <c r="K7468" s="74"/>
      <c r="L7468" s="74"/>
      <c r="M7468" s="74"/>
      <c r="N7468" s="74"/>
    </row>
    <row r="7469" spans="2:14" x14ac:dyDescent="0.25">
      <c r="B7469" s="225"/>
      <c r="C7469" s="74"/>
      <c r="D7469" s="74"/>
      <c r="E7469" s="74"/>
      <c r="F7469" s="74"/>
      <c r="G7469" s="75"/>
      <c r="H7469" s="74"/>
      <c r="I7469" s="81"/>
      <c r="J7469" s="74"/>
      <c r="K7469" s="74"/>
      <c r="L7469" s="74"/>
      <c r="M7469" s="74"/>
      <c r="N7469" s="74"/>
    </row>
    <row r="7470" spans="2:14" x14ac:dyDescent="0.25">
      <c r="B7470" s="225"/>
      <c r="C7470" s="74"/>
      <c r="D7470" s="74"/>
      <c r="E7470" s="74"/>
      <c r="F7470" s="74"/>
      <c r="G7470" s="75"/>
      <c r="H7470" s="74"/>
      <c r="I7470" s="81"/>
      <c r="J7470" s="74"/>
      <c r="K7470" s="74"/>
      <c r="L7470" s="74"/>
      <c r="M7470" s="74"/>
      <c r="N7470" s="74"/>
    </row>
    <row r="7471" spans="2:14" x14ac:dyDescent="0.25">
      <c r="B7471" s="225"/>
      <c r="C7471" s="74"/>
      <c r="D7471" s="74"/>
      <c r="E7471" s="74"/>
      <c r="F7471" s="74"/>
      <c r="G7471" s="75"/>
      <c r="H7471" s="74"/>
      <c r="I7471" s="81"/>
      <c r="J7471" s="74"/>
      <c r="K7471" s="74"/>
      <c r="L7471" s="74"/>
      <c r="M7471" s="74"/>
      <c r="N7471" s="74"/>
    </row>
    <row r="7472" spans="2:14" x14ac:dyDescent="0.25">
      <c r="B7472" s="225"/>
      <c r="C7472" s="74"/>
      <c r="D7472" s="74"/>
      <c r="E7472" s="74"/>
      <c r="F7472" s="74"/>
      <c r="G7472" s="75"/>
      <c r="H7472" s="74"/>
      <c r="I7472" s="81"/>
      <c r="J7472" s="74"/>
      <c r="K7472" s="74"/>
      <c r="L7472" s="74"/>
      <c r="M7472" s="74"/>
      <c r="N7472" s="74"/>
    </row>
    <row r="7473" spans="2:14" x14ac:dyDescent="0.25">
      <c r="B7473" s="225"/>
      <c r="C7473" s="74"/>
      <c r="D7473" s="74"/>
      <c r="E7473" s="74"/>
      <c r="F7473" s="74"/>
      <c r="G7473" s="75"/>
      <c r="H7473" s="74"/>
      <c r="I7473" s="81"/>
      <c r="J7473" s="74"/>
      <c r="K7473" s="74"/>
      <c r="L7473" s="74"/>
      <c r="M7473" s="74"/>
      <c r="N7473" s="74"/>
    </row>
    <row r="7474" spans="2:14" x14ac:dyDescent="0.25">
      <c r="B7474" s="225"/>
      <c r="C7474" s="74"/>
      <c r="D7474" s="74"/>
      <c r="E7474" s="74"/>
      <c r="F7474" s="74"/>
      <c r="G7474" s="75"/>
      <c r="H7474" s="74"/>
      <c r="I7474" s="81"/>
      <c r="J7474" s="74"/>
      <c r="K7474" s="74"/>
      <c r="L7474" s="74"/>
      <c r="M7474" s="74"/>
      <c r="N7474" s="74"/>
    </row>
    <row r="7475" spans="2:14" x14ac:dyDescent="0.25">
      <c r="B7475" s="225"/>
      <c r="C7475" s="74"/>
      <c r="D7475" s="74"/>
      <c r="E7475" s="74"/>
      <c r="F7475" s="74"/>
      <c r="G7475" s="75"/>
      <c r="H7475" s="74"/>
      <c r="I7475" s="81"/>
      <c r="J7475" s="74"/>
      <c r="K7475" s="74"/>
      <c r="L7475" s="74"/>
      <c r="M7475" s="74"/>
      <c r="N7475" s="74"/>
    </row>
    <row r="7476" spans="2:14" x14ac:dyDescent="0.25">
      <c r="B7476" s="225"/>
      <c r="C7476" s="74"/>
      <c r="D7476" s="74"/>
      <c r="E7476" s="74"/>
      <c r="F7476" s="74"/>
      <c r="G7476" s="75"/>
      <c r="H7476" s="74"/>
      <c r="I7476" s="81"/>
      <c r="J7476" s="74"/>
      <c r="K7476" s="74"/>
      <c r="L7476" s="74"/>
      <c r="M7476" s="74"/>
      <c r="N7476" s="74"/>
    </row>
    <row r="7477" spans="2:14" x14ac:dyDescent="0.25">
      <c r="B7477" s="225"/>
      <c r="C7477" s="74"/>
      <c r="D7477" s="74"/>
      <c r="E7477" s="74"/>
      <c r="F7477" s="74"/>
      <c r="G7477" s="75"/>
      <c r="H7477" s="74"/>
      <c r="I7477" s="81"/>
      <c r="J7477" s="74"/>
      <c r="K7477" s="74"/>
      <c r="L7477" s="74"/>
      <c r="M7477" s="74"/>
      <c r="N7477" s="74"/>
    </row>
    <row r="7478" spans="2:14" x14ac:dyDescent="0.25">
      <c r="B7478" s="225"/>
      <c r="C7478" s="74"/>
      <c r="D7478" s="74"/>
      <c r="E7478" s="74"/>
      <c r="F7478" s="74"/>
      <c r="G7478" s="75"/>
      <c r="H7478" s="74"/>
      <c r="I7478" s="81"/>
      <c r="J7478" s="74"/>
      <c r="K7478" s="74"/>
      <c r="L7478" s="74"/>
      <c r="M7478" s="74"/>
      <c r="N7478" s="74"/>
    </row>
    <row r="7479" spans="2:14" x14ac:dyDescent="0.25">
      <c r="B7479" s="225"/>
      <c r="C7479" s="74"/>
      <c r="D7479" s="74"/>
      <c r="E7479" s="74"/>
      <c r="F7479" s="74"/>
      <c r="G7479" s="75"/>
      <c r="H7479" s="74"/>
      <c r="I7479" s="81"/>
      <c r="J7479" s="74"/>
      <c r="K7479" s="74"/>
      <c r="L7479" s="74"/>
      <c r="M7479" s="74"/>
      <c r="N7479" s="74"/>
    </row>
    <row r="7480" spans="2:14" x14ac:dyDescent="0.25">
      <c r="B7480" s="225"/>
      <c r="C7480" s="74"/>
      <c r="D7480" s="74"/>
      <c r="E7480" s="74"/>
      <c r="F7480" s="74"/>
      <c r="G7480" s="75"/>
      <c r="H7480" s="74"/>
      <c r="I7480" s="81"/>
      <c r="J7480" s="74"/>
      <c r="K7480" s="74"/>
      <c r="L7480" s="74"/>
      <c r="M7480" s="74"/>
      <c r="N7480" s="74"/>
    </row>
    <row r="7481" spans="2:14" x14ac:dyDescent="0.25">
      <c r="B7481" s="225"/>
      <c r="C7481" s="74"/>
      <c r="D7481" s="74"/>
      <c r="E7481" s="74"/>
      <c r="F7481" s="74"/>
      <c r="G7481" s="75"/>
      <c r="H7481" s="74"/>
      <c r="I7481" s="81"/>
      <c r="J7481" s="74"/>
      <c r="K7481" s="74"/>
      <c r="L7481" s="74"/>
      <c r="M7481" s="74"/>
      <c r="N7481" s="74"/>
    </row>
    <row r="7482" spans="2:14" x14ac:dyDescent="0.25">
      <c r="B7482" s="225"/>
      <c r="C7482" s="74"/>
      <c r="D7482" s="74"/>
      <c r="E7482" s="74"/>
      <c r="F7482" s="74"/>
      <c r="G7482" s="75"/>
      <c r="H7482" s="74"/>
      <c r="I7482" s="81"/>
      <c r="J7482" s="74"/>
      <c r="K7482" s="74"/>
      <c r="L7482" s="74"/>
      <c r="M7482" s="74"/>
      <c r="N7482" s="74"/>
    </row>
    <row r="7483" spans="2:14" x14ac:dyDescent="0.25">
      <c r="B7483" s="225"/>
      <c r="C7483" s="74"/>
      <c r="D7483" s="74"/>
      <c r="E7483" s="74"/>
      <c r="F7483" s="74"/>
      <c r="G7483" s="75"/>
      <c r="H7483" s="74"/>
      <c r="I7483" s="81"/>
      <c r="J7483" s="74"/>
      <c r="K7483" s="74"/>
      <c r="L7483" s="74"/>
      <c r="M7483" s="74"/>
      <c r="N7483" s="74"/>
    </row>
    <row r="7484" spans="2:14" x14ac:dyDescent="0.25">
      <c r="B7484" s="225"/>
      <c r="C7484" s="74"/>
      <c r="D7484" s="74"/>
      <c r="E7484" s="74"/>
      <c r="F7484" s="74"/>
      <c r="G7484" s="75"/>
      <c r="H7484" s="74"/>
      <c r="I7484" s="81"/>
      <c r="J7484" s="74"/>
      <c r="K7484" s="74"/>
      <c r="L7484" s="74"/>
      <c r="M7484" s="74"/>
      <c r="N7484" s="74"/>
    </row>
    <row r="7485" spans="2:14" x14ac:dyDescent="0.25">
      <c r="B7485" s="225"/>
      <c r="C7485" s="74"/>
      <c r="D7485" s="74"/>
      <c r="E7485" s="74"/>
      <c r="F7485" s="74"/>
      <c r="G7485" s="75"/>
      <c r="H7485" s="74"/>
      <c r="I7485" s="81"/>
      <c r="J7485" s="74"/>
      <c r="K7485" s="74"/>
      <c r="L7485" s="74"/>
      <c r="M7485" s="74"/>
      <c r="N7485" s="74"/>
    </row>
    <row r="7486" spans="2:14" x14ac:dyDescent="0.25">
      <c r="B7486" s="225"/>
      <c r="C7486" s="74"/>
      <c r="D7486" s="74"/>
      <c r="E7486" s="74"/>
      <c r="F7486" s="74"/>
      <c r="G7486" s="75"/>
      <c r="H7486" s="74"/>
      <c r="I7486" s="81"/>
      <c r="J7486" s="74"/>
      <c r="K7486" s="74"/>
      <c r="L7486" s="74"/>
      <c r="M7486" s="74"/>
      <c r="N7486" s="74"/>
    </row>
    <row r="7487" spans="2:14" x14ac:dyDescent="0.25">
      <c r="B7487" s="225"/>
      <c r="C7487" s="74"/>
      <c r="D7487" s="74"/>
      <c r="E7487" s="74"/>
      <c r="F7487" s="74"/>
      <c r="G7487" s="75"/>
      <c r="H7487" s="74"/>
      <c r="I7487" s="81"/>
      <c r="J7487" s="74"/>
      <c r="K7487" s="74"/>
      <c r="L7487" s="74"/>
      <c r="M7487" s="74"/>
      <c r="N7487" s="74"/>
    </row>
    <row r="7488" spans="2:14" x14ac:dyDescent="0.25">
      <c r="B7488" s="225"/>
      <c r="C7488" s="74"/>
      <c r="D7488" s="74"/>
      <c r="E7488" s="74"/>
      <c r="F7488" s="74"/>
      <c r="G7488" s="75"/>
      <c r="H7488" s="74"/>
      <c r="I7488" s="81"/>
      <c r="J7488" s="74"/>
      <c r="K7488" s="74"/>
      <c r="L7488" s="74"/>
      <c r="M7488" s="74"/>
      <c r="N7488" s="74"/>
    </row>
    <row r="7489" spans="2:14" x14ac:dyDescent="0.25">
      <c r="B7489" s="225"/>
      <c r="C7489" s="74"/>
      <c r="D7489" s="74"/>
      <c r="E7489" s="74"/>
      <c r="F7489" s="74"/>
      <c r="G7489" s="75"/>
      <c r="H7489" s="74"/>
      <c r="I7489" s="81"/>
      <c r="J7489" s="74"/>
      <c r="K7489" s="74"/>
      <c r="L7489" s="74"/>
      <c r="M7489" s="74"/>
      <c r="N7489" s="74"/>
    </row>
    <row r="7490" spans="2:14" x14ac:dyDescent="0.25">
      <c r="B7490" s="225"/>
      <c r="C7490" s="74"/>
      <c r="D7490" s="74"/>
      <c r="E7490" s="74"/>
      <c r="F7490" s="74"/>
      <c r="G7490" s="75"/>
      <c r="H7490" s="74"/>
      <c r="I7490" s="81"/>
      <c r="J7490" s="74"/>
      <c r="K7490" s="74"/>
      <c r="L7490" s="74"/>
      <c r="M7490" s="74"/>
      <c r="N7490" s="74"/>
    </row>
    <row r="7491" spans="2:14" x14ac:dyDescent="0.25">
      <c r="B7491" s="225"/>
      <c r="C7491" s="74"/>
      <c r="D7491" s="74"/>
      <c r="E7491" s="74"/>
      <c r="F7491" s="74"/>
      <c r="G7491" s="75"/>
      <c r="H7491" s="74"/>
      <c r="I7491" s="81"/>
      <c r="J7491" s="74"/>
      <c r="K7491" s="74"/>
      <c r="L7491" s="74"/>
      <c r="M7491" s="74"/>
      <c r="N7491" s="74"/>
    </row>
    <row r="7492" spans="2:14" x14ac:dyDescent="0.25">
      <c r="B7492" s="225"/>
      <c r="C7492" s="74"/>
      <c r="D7492" s="74"/>
      <c r="E7492" s="74"/>
      <c r="F7492" s="74"/>
      <c r="G7492" s="75"/>
      <c r="H7492" s="74"/>
      <c r="I7492" s="81"/>
      <c r="J7492" s="74"/>
      <c r="K7492" s="74"/>
      <c r="L7492" s="74"/>
      <c r="M7492" s="74"/>
      <c r="N7492" s="74"/>
    </row>
    <row r="7493" spans="2:14" x14ac:dyDescent="0.25">
      <c r="B7493" s="225"/>
      <c r="C7493" s="74"/>
      <c r="D7493" s="74"/>
      <c r="E7493" s="74"/>
      <c r="F7493" s="74"/>
      <c r="G7493" s="75"/>
      <c r="H7493" s="74"/>
      <c r="I7493" s="81"/>
      <c r="J7493" s="74"/>
      <c r="K7493" s="74"/>
      <c r="L7493" s="74"/>
      <c r="M7493" s="74"/>
      <c r="N7493" s="74"/>
    </row>
    <row r="7494" spans="2:14" x14ac:dyDescent="0.25">
      <c r="B7494" s="225"/>
      <c r="C7494" s="74"/>
      <c r="D7494" s="74"/>
      <c r="E7494" s="74"/>
      <c r="F7494" s="74"/>
      <c r="G7494" s="75"/>
      <c r="H7494" s="74"/>
      <c r="I7494" s="81"/>
      <c r="J7494" s="74"/>
      <c r="K7494" s="74"/>
      <c r="L7494" s="74"/>
      <c r="M7494" s="74"/>
      <c r="N7494" s="74"/>
    </row>
    <row r="7495" spans="2:14" x14ac:dyDescent="0.25">
      <c r="B7495" s="225"/>
      <c r="C7495" s="74"/>
      <c r="D7495" s="74"/>
      <c r="E7495" s="74"/>
      <c r="F7495" s="74"/>
      <c r="G7495" s="75"/>
      <c r="H7495" s="74"/>
      <c r="I7495" s="81"/>
      <c r="J7495" s="74"/>
      <c r="K7495" s="74"/>
      <c r="L7495" s="74"/>
      <c r="M7495" s="74"/>
      <c r="N7495" s="74"/>
    </row>
    <row r="7496" spans="2:14" x14ac:dyDescent="0.25">
      <c r="B7496" s="225"/>
      <c r="C7496" s="74"/>
      <c r="D7496" s="74"/>
      <c r="E7496" s="74"/>
      <c r="F7496" s="74"/>
      <c r="G7496" s="75"/>
      <c r="H7496" s="74"/>
      <c r="I7496" s="81"/>
      <c r="J7496" s="74"/>
      <c r="K7496" s="74"/>
      <c r="L7496" s="74"/>
      <c r="M7496" s="74"/>
      <c r="N7496" s="74"/>
    </row>
    <row r="7497" spans="2:14" x14ac:dyDescent="0.25">
      <c r="B7497" s="225"/>
      <c r="C7497" s="74"/>
      <c r="D7497" s="74"/>
      <c r="E7497" s="74"/>
      <c r="F7497" s="74"/>
      <c r="G7497" s="75"/>
      <c r="H7497" s="74"/>
      <c r="I7497" s="81"/>
      <c r="J7497" s="74"/>
      <c r="K7497" s="74"/>
      <c r="L7497" s="74"/>
      <c r="M7497" s="74"/>
      <c r="N7497" s="74"/>
    </row>
    <row r="7498" spans="2:14" x14ac:dyDescent="0.25">
      <c r="B7498" s="225"/>
      <c r="C7498" s="74"/>
      <c r="D7498" s="74"/>
      <c r="E7498" s="74"/>
      <c r="F7498" s="74"/>
      <c r="G7498" s="75"/>
      <c r="H7498" s="74"/>
      <c r="I7498" s="81"/>
      <c r="J7498" s="74"/>
      <c r="K7498" s="74"/>
      <c r="L7498" s="74"/>
      <c r="M7498" s="74"/>
      <c r="N7498" s="74"/>
    </row>
    <row r="7499" spans="2:14" x14ac:dyDescent="0.25">
      <c r="B7499" s="225"/>
      <c r="C7499" s="74"/>
      <c r="D7499" s="74"/>
      <c r="E7499" s="74"/>
      <c r="F7499" s="74"/>
      <c r="G7499" s="75"/>
      <c r="H7499" s="74"/>
      <c r="I7499" s="81"/>
      <c r="J7499" s="74"/>
      <c r="K7499" s="74"/>
      <c r="L7499" s="74"/>
      <c r="M7499" s="74"/>
      <c r="N7499" s="74"/>
    </row>
    <row r="7500" spans="2:14" x14ac:dyDescent="0.25">
      <c r="B7500" s="225"/>
      <c r="C7500" s="74"/>
      <c r="D7500" s="74"/>
      <c r="E7500" s="74"/>
      <c r="F7500" s="74"/>
      <c r="G7500" s="75"/>
      <c r="H7500" s="74"/>
      <c r="I7500" s="81"/>
      <c r="J7500" s="74"/>
      <c r="K7500" s="74"/>
      <c r="L7500" s="74"/>
      <c r="M7500" s="74"/>
      <c r="N7500" s="74"/>
    </row>
    <row r="7501" spans="2:14" x14ac:dyDescent="0.25">
      <c r="B7501" s="225"/>
      <c r="C7501" s="74"/>
      <c r="D7501" s="74"/>
      <c r="E7501" s="74"/>
      <c r="F7501" s="74"/>
      <c r="G7501" s="75"/>
      <c r="H7501" s="74"/>
      <c r="I7501" s="81"/>
      <c r="J7501" s="74"/>
      <c r="K7501" s="74"/>
      <c r="L7501" s="74"/>
      <c r="M7501" s="74"/>
      <c r="N7501" s="74"/>
    </row>
    <row r="7502" spans="2:14" x14ac:dyDescent="0.25">
      <c r="B7502" s="225"/>
      <c r="C7502" s="74"/>
      <c r="D7502" s="74"/>
      <c r="E7502" s="74"/>
      <c r="F7502" s="74"/>
      <c r="G7502" s="75"/>
      <c r="H7502" s="74"/>
      <c r="I7502" s="81"/>
      <c r="J7502" s="74"/>
      <c r="K7502" s="74"/>
      <c r="L7502" s="74"/>
      <c r="M7502" s="74"/>
      <c r="N7502" s="74"/>
    </row>
    <row r="7503" spans="2:14" x14ac:dyDescent="0.25">
      <c r="B7503" s="225"/>
      <c r="C7503" s="74"/>
      <c r="D7503" s="74"/>
      <c r="E7503" s="74"/>
      <c r="F7503" s="74"/>
      <c r="G7503" s="75"/>
      <c r="H7503" s="74"/>
      <c r="I7503" s="81"/>
      <c r="J7503" s="74"/>
      <c r="K7503" s="74"/>
      <c r="L7503" s="74"/>
      <c r="M7503" s="74"/>
      <c r="N7503" s="74"/>
    </row>
    <row r="7504" spans="2:14" x14ac:dyDescent="0.25">
      <c r="B7504" s="225"/>
      <c r="C7504" s="74"/>
      <c r="D7504" s="74"/>
      <c r="E7504" s="74"/>
      <c r="F7504" s="74"/>
      <c r="G7504" s="75"/>
      <c r="H7504" s="74"/>
      <c r="I7504" s="81"/>
      <c r="J7504" s="74"/>
      <c r="K7504" s="74"/>
      <c r="L7504" s="74"/>
      <c r="M7504" s="74"/>
      <c r="N7504" s="74"/>
    </row>
    <row r="7505" spans="2:14" x14ac:dyDescent="0.25">
      <c r="B7505" s="225"/>
      <c r="C7505" s="74"/>
      <c r="D7505" s="74"/>
      <c r="E7505" s="74"/>
      <c r="F7505" s="74"/>
      <c r="G7505" s="75"/>
      <c r="H7505" s="74"/>
      <c r="I7505" s="81"/>
      <c r="J7505" s="74"/>
      <c r="K7505" s="74"/>
      <c r="L7505" s="74"/>
      <c r="M7505" s="74"/>
      <c r="N7505" s="74"/>
    </row>
    <row r="7506" spans="2:14" x14ac:dyDescent="0.25">
      <c r="B7506" s="225"/>
      <c r="C7506" s="74"/>
      <c r="D7506" s="74"/>
      <c r="E7506" s="74"/>
      <c r="F7506" s="74"/>
      <c r="G7506" s="75"/>
      <c r="H7506" s="74"/>
      <c r="I7506" s="81"/>
      <c r="J7506" s="74"/>
      <c r="K7506" s="74"/>
      <c r="L7506" s="74"/>
      <c r="M7506" s="74"/>
      <c r="N7506" s="74"/>
    </row>
    <row r="7507" spans="2:14" x14ac:dyDescent="0.25">
      <c r="B7507" s="225"/>
      <c r="C7507" s="74"/>
      <c r="D7507" s="74"/>
      <c r="E7507" s="74"/>
      <c r="F7507" s="74"/>
      <c r="G7507" s="75"/>
      <c r="H7507" s="74"/>
      <c r="I7507" s="81"/>
      <c r="J7507" s="74"/>
      <c r="K7507" s="74"/>
      <c r="L7507" s="74"/>
      <c r="M7507" s="74"/>
      <c r="N7507" s="74"/>
    </row>
    <row r="7508" spans="2:14" x14ac:dyDescent="0.25">
      <c r="B7508" s="225"/>
      <c r="C7508" s="74"/>
      <c r="D7508" s="74"/>
      <c r="E7508" s="74"/>
      <c r="F7508" s="74"/>
      <c r="G7508" s="75"/>
      <c r="H7508" s="74"/>
      <c r="I7508" s="81"/>
      <c r="J7508" s="74"/>
      <c r="K7508" s="74"/>
      <c r="L7508" s="74"/>
      <c r="M7508" s="74"/>
      <c r="N7508" s="74"/>
    </row>
    <row r="7509" spans="2:14" x14ac:dyDescent="0.25">
      <c r="B7509" s="225"/>
      <c r="C7509" s="74"/>
      <c r="D7509" s="74"/>
      <c r="E7509" s="74"/>
      <c r="F7509" s="74"/>
      <c r="G7509" s="75"/>
      <c r="H7509" s="74"/>
      <c r="I7509" s="81"/>
      <c r="J7509" s="74"/>
      <c r="K7509" s="74"/>
      <c r="L7509" s="74"/>
      <c r="M7509" s="74"/>
      <c r="N7509" s="74"/>
    </row>
    <row r="7510" spans="2:14" x14ac:dyDescent="0.25">
      <c r="B7510" s="225"/>
      <c r="C7510" s="74"/>
      <c r="D7510" s="74"/>
      <c r="E7510" s="74"/>
      <c r="F7510" s="74"/>
      <c r="G7510" s="75"/>
      <c r="H7510" s="74"/>
      <c r="I7510" s="81"/>
      <c r="J7510" s="74"/>
      <c r="K7510" s="74"/>
      <c r="L7510" s="74"/>
      <c r="M7510" s="74"/>
      <c r="N7510" s="74"/>
    </row>
    <row r="7511" spans="2:14" x14ac:dyDescent="0.25">
      <c r="B7511" s="225"/>
      <c r="C7511" s="74"/>
      <c r="D7511" s="74"/>
      <c r="E7511" s="74"/>
      <c r="F7511" s="74"/>
      <c r="G7511" s="75"/>
      <c r="H7511" s="74"/>
      <c r="I7511" s="81"/>
      <c r="J7511" s="74"/>
      <c r="K7511" s="74"/>
      <c r="L7511" s="74"/>
      <c r="M7511" s="74"/>
      <c r="N7511" s="74"/>
    </row>
    <row r="7512" spans="2:14" x14ac:dyDescent="0.25">
      <c r="B7512" s="225"/>
      <c r="C7512" s="74"/>
      <c r="D7512" s="74"/>
      <c r="E7512" s="74"/>
      <c r="F7512" s="74"/>
      <c r="G7512" s="75"/>
      <c r="H7512" s="74"/>
      <c r="I7512" s="81"/>
      <c r="J7512" s="74"/>
      <c r="K7512" s="74"/>
      <c r="L7512" s="74"/>
      <c r="M7512" s="74"/>
      <c r="N7512" s="74"/>
    </row>
    <row r="7513" spans="2:14" x14ac:dyDescent="0.25">
      <c r="B7513" s="225"/>
      <c r="C7513" s="74"/>
      <c r="D7513" s="74"/>
      <c r="E7513" s="74"/>
      <c r="F7513" s="74"/>
      <c r="G7513" s="75"/>
      <c r="H7513" s="74"/>
      <c r="I7513" s="81"/>
      <c r="J7513" s="74"/>
      <c r="K7513" s="74"/>
      <c r="L7513" s="74"/>
      <c r="M7513" s="74"/>
      <c r="N7513" s="74"/>
    </row>
    <row r="7514" spans="2:14" x14ac:dyDescent="0.25">
      <c r="B7514" s="225"/>
      <c r="C7514" s="74"/>
      <c r="D7514" s="74"/>
      <c r="E7514" s="74"/>
      <c r="F7514" s="74"/>
      <c r="G7514" s="75"/>
      <c r="H7514" s="74"/>
      <c r="I7514" s="81"/>
      <c r="J7514" s="74"/>
      <c r="K7514" s="74"/>
      <c r="L7514" s="74"/>
      <c r="M7514" s="74"/>
      <c r="N7514" s="74"/>
    </row>
    <row r="7515" spans="2:14" x14ac:dyDescent="0.25">
      <c r="B7515" s="225"/>
      <c r="C7515" s="74"/>
      <c r="D7515" s="74"/>
      <c r="E7515" s="74"/>
      <c r="F7515" s="74"/>
      <c r="G7515" s="75"/>
      <c r="H7515" s="74"/>
      <c r="I7515" s="81"/>
      <c r="J7515" s="74"/>
      <c r="K7515" s="74"/>
      <c r="L7515" s="74"/>
      <c r="M7515" s="74"/>
      <c r="N7515" s="74"/>
    </row>
    <row r="7516" spans="2:14" x14ac:dyDescent="0.25">
      <c r="B7516" s="225"/>
      <c r="C7516" s="74"/>
      <c r="D7516" s="74"/>
      <c r="E7516" s="74"/>
      <c r="F7516" s="74"/>
      <c r="G7516" s="75"/>
      <c r="H7516" s="74"/>
      <c r="I7516" s="81"/>
      <c r="J7516" s="74"/>
      <c r="K7516" s="74"/>
      <c r="L7516" s="74"/>
      <c r="M7516" s="74"/>
      <c r="N7516" s="74"/>
    </row>
    <row r="7517" spans="2:14" x14ac:dyDescent="0.25">
      <c r="B7517" s="225"/>
      <c r="C7517" s="74"/>
      <c r="D7517" s="74"/>
      <c r="E7517" s="74"/>
      <c r="F7517" s="74"/>
      <c r="G7517" s="75"/>
      <c r="H7517" s="74"/>
      <c r="I7517" s="81"/>
      <c r="J7517" s="74"/>
      <c r="K7517" s="74"/>
      <c r="L7517" s="74"/>
      <c r="M7517" s="74"/>
      <c r="N7517" s="74"/>
    </row>
    <row r="7518" spans="2:14" x14ac:dyDescent="0.25">
      <c r="B7518" s="225"/>
      <c r="C7518" s="74"/>
      <c r="D7518" s="74"/>
      <c r="E7518" s="74"/>
      <c r="F7518" s="74"/>
      <c r="G7518" s="75"/>
      <c r="H7518" s="74"/>
      <c r="I7518" s="81"/>
      <c r="J7518" s="74"/>
      <c r="K7518" s="74"/>
      <c r="L7518" s="74"/>
      <c r="M7518" s="74"/>
      <c r="N7518" s="74"/>
    </row>
    <row r="7519" spans="2:14" x14ac:dyDescent="0.25">
      <c r="B7519" s="225"/>
      <c r="C7519" s="74"/>
      <c r="D7519" s="74"/>
      <c r="E7519" s="74"/>
      <c r="F7519" s="74"/>
      <c r="G7519" s="75"/>
      <c r="H7519" s="74"/>
      <c r="I7519" s="81"/>
      <c r="J7519" s="74"/>
      <c r="K7519" s="74"/>
      <c r="L7519" s="74"/>
      <c r="M7519" s="74"/>
      <c r="N7519" s="74"/>
    </row>
    <row r="7520" spans="2:14" x14ac:dyDescent="0.25">
      <c r="B7520" s="225"/>
      <c r="C7520" s="74"/>
      <c r="D7520" s="74"/>
      <c r="E7520" s="74"/>
      <c r="F7520" s="74"/>
      <c r="G7520" s="75"/>
      <c r="H7520" s="74"/>
      <c r="I7520" s="81"/>
      <c r="J7520" s="74"/>
      <c r="K7520" s="74"/>
      <c r="L7520" s="74"/>
      <c r="M7520" s="74"/>
      <c r="N7520" s="74"/>
    </row>
    <row r="7521" spans="2:14" x14ac:dyDescent="0.25">
      <c r="B7521" s="225"/>
      <c r="C7521" s="74"/>
      <c r="D7521" s="74"/>
      <c r="E7521" s="74"/>
      <c r="F7521" s="74"/>
      <c r="G7521" s="75"/>
      <c r="H7521" s="74"/>
      <c r="I7521" s="81"/>
      <c r="J7521" s="74"/>
      <c r="K7521" s="74"/>
      <c r="L7521" s="74"/>
      <c r="M7521" s="74"/>
      <c r="N7521" s="74"/>
    </row>
    <row r="7522" spans="2:14" x14ac:dyDescent="0.25">
      <c r="B7522" s="225"/>
      <c r="C7522" s="74"/>
      <c r="D7522" s="74"/>
      <c r="E7522" s="74"/>
      <c r="F7522" s="74"/>
      <c r="G7522" s="75"/>
      <c r="H7522" s="74"/>
      <c r="I7522" s="81"/>
      <c r="J7522" s="74"/>
      <c r="K7522" s="74"/>
      <c r="L7522" s="74"/>
      <c r="M7522" s="74"/>
      <c r="N7522" s="74"/>
    </row>
    <row r="7523" spans="2:14" x14ac:dyDescent="0.25">
      <c r="B7523" s="225"/>
      <c r="C7523" s="74"/>
      <c r="D7523" s="74"/>
      <c r="E7523" s="74"/>
      <c r="F7523" s="74"/>
      <c r="G7523" s="75"/>
      <c r="H7523" s="74"/>
      <c r="I7523" s="81"/>
      <c r="J7523" s="74"/>
      <c r="K7523" s="74"/>
      <c r="L7523" s="74"/>
      <c r="M7523" s="74"/>
      <c r="N7523" s="74"/>
    </row>
    <row r="7524" spans="2:14" x14ac:dyDescent="0.25">
      <c r="B7524" s="225"/>
      <c r="C7524" s="74"/>
      <c r="D7524" s="74"/>
      <c r="E7524" s="74"/>
      <c r="F7524" s="74"/>
      <c r="G7524" s="75"/>
      <c r="H7524" s="74"/>
      <c r="I7524" s="81"/>
      <c r="J7524" s="74"/>
      <c r="K7524" s="74"/>
      <c r="L7524" s="74"/>
      <c r="M7524" s="74"/>
      <c r="N7524" s="74"/>
    </row>
    <row r="7525" spans="2:14" x14ac:dyDescent="0.25">
      <c r="B7525" s="225"/>
      <c r="C7525" s="74"/>
      <c r="D7525" s="74"/>
      <c r="E7525" s="74"/>
      <c r="F7525" s="74"/>
      <c r="G7525" s="75"/>
      <c r="H7525" s="74"/>
      <c r="I7525" s="81"/>
      <c r="J7525" s="74"/>
      <c r="K7525" s="74"/>
      <c r="L7525" s="74"/>
      <c r="M7525" s="74"/>
      <c r="N7525" s="74"/>
    </row>
    <row r="7526" spans="2:14" x14ac:dyDescent="0.25">
      <c r="B7526" s="225"/>
      <c r="C7526" s="74"/>
      <c r="D7526" s="74"/>
      <c r="E7526" s="74"/>
      <c r="F7526" s="74"/>
      <c r="G7526" s="75"/>
      <c r="H7526" s="74"/>
      <c r="I7526" s="81"/>
      <c r="J7526" s="74"/>
      <c r="K7526" s="74"/>
      <c r="L7526" s="74"/>
      <c r="M7526" s="74"/>
      <c r="N7526" s="74"/>
    </row>
    <row r="7527" spans="2:14" x14ac:dyDescent="0.25">
      <c r="B7527" s="225"/>
      <c r="C7527" s="74"/>
      <c r="D7527" s="74"/>
      <c r="E7527" s="74"/>
      <c r="F7527" s="74"/>
      <c r="G7527" s="75"/>
      <c r="H7527" s="74"/>
      <c r="I7527" s="81"/>
      <c r="J7527" s="74"/>
      <c r="K7527" s="74"/>
      <c r="L7527" s="74"/>
      <c r="M7527" s="74"/>
      <c r="N7527" s="74"/>
    </row>
    <row r="7528" spans="2:14" x14ac:dyDescent="0.25">
      <c r="B7528" s="225"/>
      <c r="C7528" s="74"/>
      <c r="D7528" s="74"/>
      <c r="E7528" s="74"/>
      <c r="F7528" s="74"/>
      <c r="G7528" s="75"/>
      <c r="H7528" s="74"/>
      <c r="I7528" s="81"/>
      <c r="J7528" s="74"/>
      <c r="K7528" s="74"/>
      <c r="L7528" s="74"/>
      <c r="M7528" s="74"/>
      <c r="N7528" s="74"/>
    </row>
    <row r="7529" spans="2:14" x14ac:dyDescent="0.25">
      <c r="B7529" s="225"/>
      <c r="C7529" s="74"/>
      <c r="D7529" s="74"/>
      <c r="E7529" s="74"/>
      <c r="F7529" s="74"/>
      <c r="G7529" s="75"/>
      <c r="H7529" s="74"/>
      <c r="I7529" s="81"/>
      <c r="J7529" s="74"/>
      <c r="K7529" s="74"/>
      <c r="L7529" s="74"/>
      <c r="M7529" s="74"/>
      <c r="N7529" s="74"/>
    </row>
    <row r="7530" spans="2:14" x14ac:dyDescent="0.25">
      <c r="B7530" s="225"/>
      <c r="C7530" s="74"/>
      <c r="D7530" s="74"/>
      <c r="E7530" s="74"/>
      <c r="F7530" s="74"/>
      <c r="G7530" s="75"/>
      <c r="H7530" s="74"/>
      <c r="I7530" s="81"/>
      <c r="J7530" s="74"/>
      <c r="K7530" s="74"/>
      <c r="L7530" s="74"/>
      <c r="M7530" s="74"/>
      <c r="N7530" s="74"/>
    </row>
    <row r="7531" spans="2:14" x14ac:dyDescent="0.25">
      <c r="B7531" s="225"/>
      <c r="C7531" s="74"/>
      <c r="D7531" s="74"/>
      <c r="E7531" s="74"/>
      <c r="F7531" s="74"/>
      <c r="G7531" s="75"/>
      <c r="H7531" s="74"/>
      <c r="I7531" s="81"/>
      <c r="J7531" s="74"/>
      <c r="K7531" s="74"/>
      <c r="L7531" s="74"/>
      <c r="M7531" s="74"/>
      <c r="N7531" s="74"/>
    </row>
    <row r="7532" spans="2:14" x14ac:dyDescent="0.25">
      <c r="B7532" s="225"/>
      <c r="C7532" s="74"/>
      <c r="D7532" s="74"/>
      <c r="E7532" s="74"/>
      <c r="F7532" s="74"/>
      <c r="G7532" s="75"/>
      <c r="H7532" s="74"/>
      <c r="I7532" s="81"/>
      <c r="J7532" s="74"/>
      <c r="K7532" s="74"/>
      <c r="L7532" s="74"/>
      <c r="M7532" s="74"/>
      <c r="N7532" s="74"/>
    </row>
    <row r="7533" spans="2:14" x14ac:dyDescent="0.25">
      <c r="B7533" s="225"/>
      <c r="C7533" s="74"/>
      <c r="D7533" s="74"/>
      <c r="E7533" s="74"/>
      <c r="F7533" s="74"/>
      <c r="G7533" s="75"/>
      <c r="H7533" s="74"/>
      <c r="I7533" s="81"/>
      <c r="J7533" s="74"/>
      <c r="K7533" s="74"/>
      <c r="L7533" s="74"/>
      <c r="M7533" s="74"/>
      <c r="N7533" s="74"/>
    </row>
    <row r="7534" spans="2:14" x14ac:dyDescent="0.25">
      <c r="B7534" s="225"/>
      <c r="C7534" s="74"/>
      <c r="D7534" s="74"/>
      <c r="E7534" s="74"/>
      <c r="F7534" s="74"/>
      <c r="G7534" s="75"/>
      <c r="H7534" s="74"/>
      <c r="I7534" s="81"/>
      <c r="J7534" s="74"/>
      <c r="K7534" s="74"/>
      <c r="L7534" s="74"/>
      <c r="M7534" s="74"/>
      <c r="N7534" s="74"/>
    </row>
    <row r="7535" spans="2:14" x14ac:dyDescent="0.25">
      <c r="B7535" s="225"/>
      <c r="C7535" s="74"/>
      <c r="D7535" s="74"/>
      <c r="E7535" s="74"/>
      <c r="F7535" s="74"/>
      <c r="G7535" s="75"/>
      <c r="H7535" s="74"/>
      <c r="I7535" s="81"/>
      <c r="J7535" s="74"/>
      <c r="K7535" s="74"/>
      <c r="L7535" s="74"/>
      <c r="M7535" s="74"/>
      <c r="N7535" s="74"/>
    </row>
    <row r="7536" spans="2:14" x14ac:dyDescent="0.25">
      <c r="B7536" s="225"/>
      <c r="C7536" s="74"/>
      <c r="D7536" s="74"/>
      <c r="E7536" s="74"/>
      <c r="F7536" s="74"/>
      <c r="G7536" s="75"/>
      <c r="H7536" s="74"/>
      <c r="I7536" s="81"/>
      <c r="J7536" s="74"/>
      <c r="K7536" s="74"/>
      <c r="L7536" s="74"/>
      <c r="M7536" s="74"/>
      <c r="N7536" s="74"/>
    </row>
    <row r="7537" spans="2:14" x14ac:dyDescent="0.25">
      <c r="B7537" s="225"/>
      <c r="C7537" s="74"/>
      <c r="D7537" s="74"/>
      <c r="E7537" s="74"/>
      <c r="F7537" s="74"/>
      <c r="G7537" s="75"/>
      <c r="H7537" s="74"/>
      <c r="I7537" s="81"/>
      <c r="J7537" s="74"/>
      <c r="K7537" s="74"/>
      <c r="L7537" s="74"/>
      <c r="M7537" s="74"/>
      <c r="N7537" s="74"/>
    </row>
    <row r="7538" spans="2:14" x14ac:dyDescent="0.25">
      <c r="B7538" s="225"/>
      <c r="C7538" s="74"/>
      <c r="D7538" s="74"/>
      <c r="E7538" s="74"/>
      <c r="F7538" s="74"/>
      <c r="G7538" s="75"/>
      <c r="H7538" s="74"/>
      <c r="I7538" s="81"/>
      <c r="J7538" s="74"/>
      <c r="K7538" s="74"/>
      <c r="L7538" s="74"/>
      <c r="M7538" s="74"/>
      <c r="N7538" s="74"/>
    </row>
    <row r="7539" spans="2:14" x14ac:dyDescent="0.25">
      <c r="B7539" s="225"/>
      <c r="C7539" s="74"/>
      <c r="D7539" s="74"/>
      <c r="E7539" s="74"/>
      <c r="F7539" s="74"/>
      <c r="G7539" s="75"/>
      <c r="H7539" s="74"/>
      <c r="I7539" s="81"/>
      <c r="J7539" s="74"/>
      <c r="K7539" s="74"/>
      <c r="L7539" s="74"/>
      <c r="M7539" s="74"/>
      <c r="N7539" s="74"/>
    </row>
    <row r="7540" spans="2:14" x14ac:dyDescent="0.25">
      <c r="B7540" s="225"/>
      <c r="C7540" s="74"/>
      <c r="D7540" s="74"/>
      <c r="E7540" s="74"/>
      <c r="F7540" s="74"/>
      <c r="G7540" s="75"/>
      <c r="H7540" s="74"/>
      <c r="I7540" s="81"/>
      <c r="J7540" s="74"/>
      <c r="K7540" s="74"/>
      <c r="L7540" s="74"/>
      <c r="M7540" s="74"/>
      <c r="N7540" s="74"/>
    </row>
    <row r="7541" spans="2:14" x14ac:dyDescent="0.25">
      <c r="B7541" s="225"/>
      <c r="C7541" s="74"/>
      <c r="D7541" s="74"/>
      <c r="E7541" s="74"/>
      <c r="F7541" s="74"/>
      <c r="G7541" s="75"/>
      <c r="H7541" s="74"/>
      <c r="I7541" s="81"/>
      <c r="J7541" s="74"/>
      <c r="K7541" s="74"/>
      <c r="L7541" s="74"/>
      <c r="M7541" s="74"/>
      <c r="N7541" s="74"/>
    </row>
    <row r="7542" spans="2:14" x14ac:dyDescent="0.25">
      <c r="B7542" s="225"/>
      <c r="C7542" s="74"/>
      <c r="D7542" s="74"/>
      <c r="E7542" s="74"/>
      <c r="F7542" s="74"/>
      <c r="G7542" s="75"/>
      <c r="H7542" s="74"/>
      <c r="I7542" s="81"/>
      <c r="J7542" s="74"/>
      <c r="K7542" s="74"/>
      <c r="L7542" s="74"/>
      <c r="M7542" s="74"/>
      <c r="N7542" s="74"/>
    </row>
    <row r="7543" spans="2:14" x14ac:dyDescent="0.25">
      <c r="B7543" s="225"/>
      <c r="C7543" s="74"/>
      <c r="D7543" s="74"/>
      <c r="E7543" s="74"/>
      <c r="F7543" s="74"/>
      <c r="G7543" s="75"/>
      <c r="H7543" s="74"/>
      <c r="I7543" s="81"/>
      <c r="J7543" s="74"/>
      <c r="K7543" s="74"/>
      <c r="L7543" s="74"/>
      <c r="M7543" s="74"/>
      <c r="N7543" s="74"/>
    </row>
    <row r="7544" spans="2:14" x14ac:dyDescent="0.25">
      <c r="B7544" s="225"/>
      <c r="C7544" s="74"/>
      <c r="D7544" s="74"/>
      <c r="E7544" s="74"/>
      <c r="F7544" s="74"/>
      <c r="G7544" s="75"/>
      <c r="H7544" s="74"/>
      <c r="I7544" s="81"/>
      <c r="J7544" s="74"/>
      <c r="K7544" s="74"/>
      <c r="L7544" s="74"/>
      <c r="M7544" s="74"/>
      <c r="N7544" s="74"/>
    </row>
    <row r="7545" spans="2:14" x14ac:dyDescent="0.25">
      <c r="B7545" s="225"/>
      <c r="C7545" s="74"/>
      <c r="D7545" s="74"/>
      <c r="E7545" s="74"/>
      <c r="F7545" s="74"/>
      <c r="G7545" s="75"/>
      <c r="H7545" s="74"/>
      <c r="I7545" s="81"/>
      <c r="J7545" s="74"/>
      <c r="K7545" s="74"/>
      <c r="L7545" s="74"/>
      <c r="M7545" s="74"/>
      <c r="N7545" s="74"/>
    </row>
    <row r="7546" spans="2:14" x14ac:dyDescent="0.25">
      <c r="B7546" s="225"/>
      <c r="C7546" s="74"/>
      <c r="D7546" s="74"/>
      <c r="E7546" s="74"/>
      <c r="F7546" s="74"/>
      <c r="G7546" s="75"/>
      <c r="H7546" s="74"/>
      <c r="I7546" s="81"/>
      <c r="J7546" s="74"/>
      <c r="K7546" s="74"/>
      <c r="L7546" s="74"/>
      <c r="M7546" s="74"/>
      <c r="N7546" s="74"/>
    </row>
    <row r="7547" spans="2:14" x14ac:dyDescent="0.25">
      <c r="B7547" s="225"/>
      <c r="C7547" s="74"/>
      <c r="D7547" s="74"/>
      <c r="E7547" s="74"/>
      <c r="F7547" s="74"/>
      <c r="G7547" s="75"/>
      <c r="H7547" s="74"/>
      <c r="I7547" s="81"/>
      <c r="J7547" s="74"/>
      <c r="K7547" s="74"/>
      <c r="L7547" s="74"/>
      <c r="M7547" s="74"/>
      <c r="N7547" s="74"/>
    </row>
    <row r="7548" spans="2:14" x14ac:dyDescent="0.25">
      <c r="B7548" s="225"/>
      <c r="C7548" s="74"/>
      <c r="D7548" s="74"/>
      <c r="E7548" s="74"/>
      <c r="F7548" s="74"/>
      <c r="G7548" s="75"/>
      <c r="H7548" s="74"/>
      <c r="I7548" s="81"/>
      <c r="J7548" s="74"/>
      <c r="K7548" s="74"/>
      <c r="L7548" s="74"/>
      <c r="M7548" s="74"/>
      <c r="N7548" s="74"/>
    </row>
    <row r="7549" spans="2:14" x14ac:dyDescent="0.25">
      <c r="B7549" s="225"/>
      <c r="C7549" s="74"/>
      <c r="D7549" s="74"/>
      <c r="E7549" s="74"/>
      <c r="F7549" s="74"/>
      <c r="G7549" s="75"/>
      <c r="H7549" s="74"/>
      <c r="I7549" s="81"/>
      <c r="J7549" s="74"/>
      <c r="K7549" s="74"/>
      <c r="L7549" s="74"/>
      <c r="M7549" s="74"/>
      <c r="N7549" s="74"/>
    </row>
    <row r="7550" spans="2:14" x14ac:dyDescent="0.25">
      <c r="B7550" s="225"/>
      <c r="C7550" s="74"/>
      <c r="D7550" s="74"/>
      <c r="E7550" s="74"/>
      <c r="F7550" s="74"/>
      <c r="G7550" s="75"/>
      <c r="H7550" s="74"/>
      <c r="I7550" s="81"/>
      <c r="J7550" s="74"/>
      <c r="K7550" s="74"/>
      <c r="L7550" s="74"/>
      <c r="M7550" s="74"/>
      <c r="N7550" s="74"/>
    </row>
    <row r="7551" spans="2:14" x14ac:dyDescent="0.25">
      <c r="B7551" s="225"/>
      <c r="C7551" s="74"/>
      <c r="D7551" s="74"/>
      <c r="E7551" s="74"/>
      <c r="F7551" s="74"/>
      <c r="G7551" s="75"/>
      <c r="H7551" s="74"/>
      <c r="I7551" s="81"/>
      <c r="J7551" s="74"/>
      <c r="K7551" s="74"/>
      <c r="L7551" s="74"/>
      <c r="M7551" s="74"/>
      <c r="N7551" s="74"/>
    </row>
    <row r="7552" spans="2:14" x14ac:dyDescent="0.25">
      <c r="B7552" s="225"/>
      <c r="C7552" s="74"/>
      <c r="D7552" s="74"/>
      <c r="E7552" s="74"/>
      <c r="F7552" s="74"/>
      <c r="G7552" s="75"/>
      <c r="H7552" s="74"/>
      <c r="I7552" s="81"/>
      <c r="J7552" s="74"/>
      <c r="K7552" s="74"/>
      <c r="L7552" s="74"/>
      <c r="M7552" s="74"/>
      <c r="N7552" s="74"/>
    </row>
    <row r="7553" spans="2:14" x14ac:dyDescent="0.25">
      <c r="B7553" s="225"/>
      <c r="C7553" s="74"/>
      <c r="D7553" s="74"/>
      <c r="E7553" s="74"/>
      <c r="F7553" s="74"/>
      <c r="G7553" s="75"/>
      <c r="H7553" s="74"/>
      <c r="I7553" s="81"/>
      <c r="J7553" s="74"/>
      <c r="K7553" s="74"/>
      <c r="L7553" s="74"/>
      <c r="M7553" s="74"/>
      <c r="N7553" s="74"/>
    </row>
    <row r="7554" spans="2:14" x14ac:dyDescent="0.25">
      <c r="B7554" s="225"/>
      <c r="C7554" s="74"/>
      <c r="D7554" s="74"/>
      <c r="E7554" s="74"/>
      <c r="F7554" s="74"/>
      <c r="G7554" s="75"/>
      <c r="H7554" s="74"/>
      <c r="I7554" s="81"/>
      <c r="J7554" s="74"/>
      <c r="K7554" s="74"/>
      <c r="L7554" s="74"/>
      <c r="M7554" s="74"/>
      <c r="N7554" s="74"/>
    </row>
    <row r="7555" spans="2:14" x14ac:dyDescent="0.25">
      <c r="B7555" s="225"/>
      <c r="C7555" s="74"/>
      <c r="D7555" s="74"/>
      <c r="E7555" s="74"/>
      <c r="F7555" s="74"/>
      <c r="G7555" s="75"/>
      <c r="H7555" s="74"/>
      <c r="I7555" s="81"/>
      <c r="J7555" s="74"/>
      <c r="K7555" s="74"/>
      <c r="L7555" s="74"/>
      <c r="M7555" s="74"/>
      <c r="N7555" s="74"/>
    </row>
    <row r="7556" spans="2:14" x14ac:dyDescent="0.25">
      <c r="B7556" s="225"/>
      <c r="C7556" s="74"/>
      <c r="D7556" s="74"/>
      <c r="E7556" s="74"/>
      <c r="F7556" s="74"/>
      <c r="G7556" s="75"/>
      <c r="H7556" s="74"/>
      <c r="I7556" s="81"/>
      <c r="J7556" s="74"/>
      <c r="K7556" s="74"/>
      <c r="L7556" s="74"/>
      <c r="M7556" s="74"/>
      <c r="N7556" s="74"/>
    </row>
    <row r="7557" spans="2:14" x14ac:dyDescent="0.25">
      <c r="B7557" s="225"/>
      <c r="C7557" s="74"/>
      <c r="D7557" s="74"/>
      <c r="E7557" s="74"/>
      <c r="F7557" s="74"/>
      <c r="G7557" s="75"/>
      <c r="H7557" s="74"/>
      <c r="I7557" s="81"/>
      <c r="J7557" s="74"/>
      <c r="K7557" s="74"/>
      <c r="L7557" s="74"/>
      <c r="M7557" s="74"/>
      <c r="N7557" s="74"/>
    </row>
    <row r="7558" spans="2:14" x14ac:dyDescent="0.25">
      <c r="B7558" s="225"/>
      <c r="C7558" s="74"/>
      <c r="D7558" s="74"/>
      <c r="E7558" s="74"/>
      <c r="F7558" s="74"/>
      <c r="G7558" s="75"/>
      <c r="H7558" s="74"/>
      <c r="I7558" s="81"/>
      <c r="J7558" s="74"/>
      <c r="K7558" s="74"/>
      <c r="L7558" s="74"/>
      <c r="M7558" s="74"/>
      <c r="N7558" s="74"/>
    </row>
    <row r="7559" spans="2:14" x14ac:dyDescent="0.25">
      <c r="B7559" s="225"/>
      <c r="C7559" s="74"/>
      <c r="D7559" s="74"/>
      <c r="E7559" s="74"/>
      <c r="F7559" s="74"/>
      <c r="G7559" s="75"/>
      <c r="H7559" s="74"/>
      <c r="I7559" s="81"/>
      <c r="J7559" s="74"/>
      <c r="K7559" s="74"/>
      <c r="L7559" s="74"/>
      <c r="M7559" s="74"/>
      <c r="N7559" s="74"/>
    </row>
    <row r="7560" spans="2:14" x14ac:dyDescent="0.25">
      <c r="B7560" s="225"/>
      <c r="C7560" s="74"/>
      <c r="D7560" s="74"/>
      <c r="E7560" s="74"/>
      <c r="F7560" s="74"/>
      <c r="G7560" s="75"/>
      <c r="H7560" s="74"/>
      <c r="I7560" s="81"/>
      <c r="J7560" s="74"/>
      <c r="K7560" s="74"/>
      <c r="L7560" s="74"/>
      <c r="M7560" s="74"/>
      <c r="N7560" s="74"/>
    </row>
    <row r="7561" spans="2:14" x14ac:dyDescent="0.25">
      <c r="B7561" s="225"/>
      <c r="C7561" s="74"/>
      <c r="D7561" s="74"/>
      <c r="E7561" s="74"/>
      <c r="F7561" s="74"/>
      <c r="G7561" s="75"/>
      <c r="H7561" s="74"/>
      <c r="I7561" s="81"/>
      <c r="J7561" s="74"/>
      <c r="K7561" s="74"/>
      <c r="L7561" s="74"/>
      <c r="M7561" s="74"/>
      <c r="N7561" s="74"/>
    </row>
    <row r="7562" spans="2:14" x14ac:dyDescent="0.25">
      <c r="B7562" s="225"/>
      <c r="C7562" s="74"/>
      <c r="D7562" s="74"/>
      <c r="E7562" s="74"/>
      <c r="F7562" s="74"/>
      <c r="G7562" s="75"/>
      <c r="H7562" s="74"/>
      <c r="I7562" s="81"/>
      <c r="J7562" s="74"/>
      <c r="K7562" s="74"/>
      <c r="L7562" s="74"/>
      <c r="M7562" s="74"/>
      <c r="N7562" s="74"/>
    </row>
    <row r="7563" spans="2:14" x14ac:dyDescent="0.25">
      <c r="B7563" s="225"/>
      <c r="C7563" s="74"/>
      <c r="D7563" s="74"/>
      <c r="E7563" s="74"/>
      <c r="F7563" s="74"/>
      <c r="G7563" s="75"/>
      <c r="H7563" s="74"/>
      <c r="I7563" s="81"/>
      <c r="J7563" s="74"/>
      <c r="K7563" s="74"/>
      <c r="L7563" s="74"/>
      <c r="M7563" s="74"/>
      <c r="N7563" s="74"/>
    </row>
    <row r="7564" spans="2:14" x14ac:dyDescent="0.25">
      <c r="B7564" s="225"/>
      <c r="C7564" s="74"/>
      <c r="D7564" s="74"/>
      <c r="E7564" s="74"/>
      <c r="F7564" s="74"/>
      <c r="G7564" s="75"/>
      <c r="H7564" s="74"/>
      <c r="I7564" s="81"/>
      <c r="J7564" s="74"/>
      <c r="K7564" s="74"/>
      <c r="L7564" s="74"/>
      <c r="M7564" s="74"/>
      <c r="N7564" s="74"/>
    </row>
    <row r="7565" spans="2:14" x14ac:dyDescent="0.25">
      <c r="B7565" s="225"/>
      <c r="C7565" s="74"/>
      <c r="D7565" s="74"/>
      <c r="E7565" s="74"/>
      <c r="F7565" s="74"/>
      <c r="G7565" s="75"/>
      <c r="H7565" s="74"/>
      <c r="I7565" s="81"/>
      <c r="J7565" s="74"/>
      <c r="K7565" s="74"/>
      <c r="L7565" s="74"/>
      <c r="M7565" s="74"/>
      <c r="N7565" s="74"/>
    </row>
    <row r="7566" spans="2:14" x14ac:dyDescent="0.25">
      <c r="B7566" s="225"/>
      <c r="C7566" s="74"/>
      <c r="D7566" s="74"/>
      <c r="E7566" s="74"/>
      <c r="F7566" s="74"/>
      <c r="G7566" s="75"/>
      <c r="H7566" s="74"/>
      <c r="I7566" s="81"/>
      <c r="J7566" s="74"/>
      <c r="K7566" s="74"/>
      <c r="L7566" s="74"/>
      <c r="M7566" s="74"/>
      <c r="N7566" s="74"/>
    </row>
    <row r="7567" spans="2:14" x14ac:dyDescent="0.25">
      <c r="B7567" s="225"/>
      <c r="C7567" s="74"/>
      <c r="D7567" s="74"/>
      <c r="E7567" s="74"/>
      <c r="F7567" s="74"/>
      <c r="G7567" s="75"/>
      <c r="H7567" s="74"/>
      <c r="I7567" s="81"/>
      <c r="J7567" s="74"/>
      <c r="K7567" s="74"/>
      <c r="L7567" s="74"/>
      <c r="M7567" s="74"/>
      <c r="N7567" s="74"/>
    </row>
    <row r="7568" spans="2:14" x14ac:dyDescent="0.25">
      <c r="B7568" s="225"/>
      <c r="C7568" s="74"/>
      <c r="D7568" s="74"/>
      <c r="E7568" s="74"/>
      <c r="F7568" s="74"/>
      <c r="G7568" s="75"/>
      <c r="H7568" s="74"/>
      <c r="I7568" s="81"/>
      <c r="J7568" s="74"/>
      <c r="K7568" s="74"/>
      <c r="L7568" s="74"/>
      <c r="M7568" s="74"/>
      <c r="N7568" s="74"/>
    </row>
    <row r="7569" spans="2:14" x14ac:dyDescent="0.25">
      <c r="B7569" s="225"/>
      <c r="C7569" s="74"/>
      <c r="D7569" s="74"/>
      <c r="E7569" s="74"/>
      <c r="F7569" s="74"/>
      <c r="G7569" s="75"/>
      <c r="H7569" s="74"/>
      <c r="I7569" s="81"/>
      <c r="J7569" s="74"/>
      <c r="K7569" s="74"/>
      <c r="L7569" s="74"/>
      <c r="M7569" s="74"/>
      <c r="N7569" s="74"/>
    </row>
    <row r="7570" spans="2:14" x14ac:dyDescent="0.25">
      <c r="B7570" s="225"/>
      <c r="C7570" s="74"/>
      <c r="D7570" s="74"/>
      <c r="E7570" s="74"/>
      <c r="F7570" s="74"/>
      <c r="G7570" s="75"/>
      <c r="H7570" s="74"/>
      <c r="I7570" s="81"/>
      <c r="J7570" s="74"/>
      <c r="K7570" s="74"/>
      <c r="L7570" s="74"/>
      <c r="M7570" s="74"/>
      <c r="N7570" s="74"/>
    </row>
    <row r="7571" spans="2:14" x14ac:dyDescent="0.25">
      <c r="B7571" s="225"/>
      <c r="C7571" s="74"/>
      <c r="D7571" s="74"/>
      <c r="E7571" s="74"/>
      <c r="F7571" s="74"/>
      <c r="G7571" s="75"/>
      <c r="H7571" s="74"/>
      <c r="I7571" s="81"/>
      <c r="J7571" s="74"/>
      <c r="K7571" s="74"/>
      <c r="L7571" s="74"/>
      <c r="M7571" s="74"/>
      <c r="N7571" s="74"/>
    </row>
    <row r="7572" spans="2:14" x14ac:dyDescent="0.25">
      <c r="B7572" s="225"/>
      <c r="C7572" s="74"/>
      <c r="D7572" s="74"/>
      <c r="E7572" s="74"/>
      <c r="F7572" s="74"/>
      <c r="G7572" s="75"/>
      <c r="H7572" s="74"/>
      <c r="I7572" s="81"/>
      <c r="J7572" s="74"/>
      <c r="K7572" s="74"/>
      <c r="L7572" s="74"/>
      <c r="M7572" s="74"/>
      <c r="N7572" s="74"/>
    </row>
    <row r="7573" spans="2:14" x14ac:dyDescent="0.25">
      <c r="B7573" s="225"/>
      <c r="C7573" s="74"/>
      <c r="D7573" s="74"/>
      <c r="E7573" s="74"/>
      <c r="F7573" s="74"/>
      <c r="G7573" s="75"/>
      <c r="H7573" s="74"/>
      <c r="I7573" s="81"/>
      <c r="J7573" s="74"/>
      <c r="K7573" s="74"/>
      <c r="L7573" s="74"/>
      <c r="M7573" s="74"/>
      <c r="N7573" s="74"/>
    </row>
    <row r="7574" spans="2:14" x14ac:dyDescent="0.25">
      <c r="B7574" s="225"/>
      <c r="C7574" s="74"/>
      <c r="D7574" s="74"/>
      <c r="E7574" s="74"/>
      <c r="F7574" s="74"/>
      <c r="G7574" s="75"/>
      <c r="H7574" s="74"/>
      <c r="I7574" s="81"/>
      <c r="J7574" s="74"/>
      <c r="K7574" s="74"/>
      <c r="L7574" s="74"/>
      <c r="M7574" s="74"/>
      <c r="N7574" s="74"/>
    </row>
    <row r="7575" spans="2:14" x14ac:dyDescent="0.25">
      <c r="B7575" s="225"/>
      <c r="C7575" s="74"/>
      <c r="D7575" s="74"/>
      <c r="E7575" s="74"/>
      <c r="F7575" s="74"/>
      <c r="G7575" s="75"/>
      <c r="H7575" s="74"/>
      <c r="I7575" s="81"/>
      <c r="J7575" s="74"/>
      <c r="K7575" s="74"/>
      <c r="L7575" s="74"/>
      <c r="M7575" s="74"/>
      <c r="N7575" s="74"/>
    </row>
    <row r="7576" spans="2:14" x14ac:dyDescent="0.25">
      <c r="B7576" s="225"/>
      <c r="C7576" s="74"/>
      <c r="D7576" s="74"/>
      <c r="E7576" s="74"/>
      <c r="F7576" s="74"/>
      <c r="G7576" s="75"/>
      <c r="H7576" s="74"/>
      <c r="I7576" s="81"/>
      <c r="J7576" s="74"/>
      <c r="K7576" s="74"/>
      <c r="L7576" s="74"/>
      <c r="M7576" s="74"/>
      <c r="N7576" s="74"/>
    </row>
    <row r="7577" spans="2:14" x14ac:dyDescent="0.25">
      <c r="B7577" s="225"/>
      <c r="C7577" s="74"/>
      <c r="D7577" s="74"/>
      <c r="E7577" s="74"/>
      <c r="F7577" s="74"/>
      <c r="G7577" s="75"/>
      <c r="H7577" s="74"/>
      <c r="I7577" s="81"/>
      <c r="J7577" s="74"/>
      <c r="K7577" s="74"/>
      <c r="L7577" s="74"/>
      <c r="M7577" s="74"/>
      <c r="N7577" s="74"/>
    </row>
    <row r="7578" spans="2:14" x14ac:dyDescent="0.25">
      <c r="B7578" s="225"/>
      <c r="C7578" s="74"/>
      <c r="D7578" s="74"/>
      <c r="E7578" s="74"/>
      <c r="F7578" s="74"/>
      <c r="G7578" s="75"/>
      <c r="H7578" s="74"/>
      <c r="I7578" s="81"/>
      <c r="J7578" s="74"/>
      <c r="K7578" s="74"/>
      <c r="L7578" s="74"/>
      <c r="M7578" s="74"/>
      <c r="N7578" s="74"/>
    </row>
    <row r="7579" spans="2:14" x14ac:dyDescent="0.25">
      <c r="B7579" s="225"/>
      <c r="C7579" s="74"/>
      <c r="D7579" s="74"/>
      <c r="E7579" s="74"/>
      <c r="F7579" s="74"/>
      <c r="G7579" s="75"/>
      <c r="H7579" s="74"/>
      <c r="I7579" s="81"/>
      <c r="J7579" s="74"/>
      <c r="K7579" s="74"/>
      <c r="L7579" s="74"/>
      <c r="M7579" s="74"/>
      <c r="N7579" s="74"/>
    </row>
    <row r="7580" spans="2:14" x14ac:dyDescent="0.25">
      <c r="B7580" s="225"/>
      <c r="C7580" s="74"/>
      <c r="D7580" s="74"/>
      <c r="E7580" s="74"/>
      <c r="F7580" s="74"/>
      <c r="G7580" s="75"/>
      <c r="H7580" s="74"/>
      <c r="I7580" s="81"/>
      <c r="J7580" s="74"/>
      <c r="K7580" s="74"/>
      <c r="L7580" s="74"/>
      <c r="M7580" s="74"/>
      <c r="N7580" s="74"/>
    </row>
    <row r="7581" spans="2:14" x14ac:dyDescent="0.25">
      <c r="B7581" s="225"/>
      <c r="C7581" s="74"/>
      <c r="D7581" s="74"/>
      <c r="E7581" s="74"/>
      <c r="F7581" s="74"/>
      <c r="G7581" s="75"/>
      <c r="H7581" s="74"/>
      <c r="I7581" s="81"/>
      <c r="J7581" s="74"/>
      <c r="K7581" s="74"/>
      <c r="L7581" s="74"/>
      <c r="M7581" s="74"/>
      <c r="N7581" s="74"/>
    </row>
    <row r="7582" spans="2:14" x14ac:dyDescent="0.25">
      <c r="B7582" s="225"/>
      <c r="C7582" s="74"/>
      <c r="D7582" s="74"/>
      <c r="E7582" s="74"/>
      <c r="F7582" s="74"/>
      <c r="G7582" s="75"/>
      <c r="H7582" s="74"/>
      <c r="I7582" s="81"/>
      <c r="J7582" s="74"/>
      <c r="K7582" s="74"/>
      <c r="L7582" s="74"/>
      <c r="M7582" s="74"/>
      <c r="N7582" s="74"/>
    </row>
    <row r="7583" spans="2:14" x14ac:dyDescent="0.25">
      <c r="B7583" s="225"/>
      <c r="C7583" s="74"/>
      <c r="D7583" s="74"/>
      <c r="E7583" s="74"/>
      <c r="F7583" s="74"/>
      <c r="G7583" s="75"/>
      <c r="H7583" s="74"/>
      <c r="I7583" s="81"/>
      <c r="J7583" s="74"/>
      <c r="K7583" s="74"/>
      <c r="L7583" s="74"/>
      <c r="M7583" s="74"/>
      <c r="N7583" s="74"/>
    </row>
    <row r="7584" spans="2:14" x14ac:dyDescent="0.25">
      <c r="B7584" s="225"/>
      <c r="C7584" s="74"/>
      <c r="D7584" s="74"/>
      <c r="E7584" s="74"/>
      <c r="F7584" s="74"/>
      <c r="G7584" s="75"/>
      <c r="H7584" s="74"/>
      <c r="I7584" s="81"/>
      <c r="J7584" s="74"/>
      <c r="K7584" s="74"/>
      <c r="L7584" s="74"/>
      <c r="M7584" s="74"/>
      <c r="N7584" s="74"/>
    </row>
    <row r="7585" spans="2:14" x14ac:dyDescent="0.25">
      <c r="B7585" s="225"/>
      <c r="C7585" s="74"/>
      <c r="D7585" s="74"/>
      <c r="E7585" s="74"/>
      <c r="F7585" s="74"/>
      <c r="G7585" s="75"/>
      <c r="H7585" s="74"/>
      <c r="I7585" s="81"/>
      <c r="J7585" s="74"/>
      <c r="K7585" s="74"/>
      <c r="L7585" s="74"/>
      <c r="M7585" s="74"/>
      <c r="N7585" s="74"/>
    </row>
    <row r="7586" spans="2:14" x14ac:dyDescent="0.25">
      <c r="B7586" s="225"/>
      <c r="C7586" s="74"/>
      <c r="D7586" s="74"/>
      <c r="E7586" s="74"/>
      <c r="F7586" s="74"/>
      <c r="G7586" s="75"/>
      <c r="H7586" s="74"/>
      <c r="I7586" s="81"/>
      <c r="J7586" s="74"/>
      <c r="K7586" s="74"/>
      <c r="L7586" s="74"/>
      <c r="M7586" s="74"/>
      <c r="N7586" s="74"/>
    </row>
    <row r="7587" spans="2:14" x14ac:dyDescent="0.25">
      <c r="B7587" s="225"/>
      <c r="C7587" s="74"/>
      <c r="D7587" s="74"/>
      <c r="E7587" s="74"/>
      <c r="F7587" s="74"/>
      <c r="G7587" s="75"/>
      <c r="H7587" s="74"/>
      <c r="I7587" s="81"/>
      <c r="J7587" s="74"/>
      <c r="K7587" s="74"/>
      <c r="L7587" s="74"/>
      <c r="M7587" s="74"/>
      <c r="N7587" s="74"/>
    </row>
    <row r="7588" spans="2:14" x14ac:dyDescent="0.25">
      <c r="B7588" s="225"/>
      <c r="C7588" s="74"/>
      <c r="D7588" s="74"/>
      <c r="E7588" s="74"/>
      <c r="F7588" s="74"/>
      <c r="G7588" s="75"/>
      <c r="H7588" s="74"/>
      <c r="I7588" s="81"/>
      <c r="J7588" s="74"/>
      <c r="K7588" s="74"/>
      <c r="L7588" s="74"/>
      <c r="M7588" s="74"/>
      <c r="N7588" s="74"/>
    </row>
    <row r="7589" spans="2:14" x14ac:dyDescent="0.25">
      <c r="B7589" s="225"/>
      <c r="C7589" s="74"/>
      <c r="D7589" s="74"/>
      <c r="E7589" s="74"/>
      <c r="F7589" s="74"/>
      <c r="G7589" s="75"/>
      <c r="H7589" s="74"/>
      <c r="I7589" s="81"/>
      <c r="J7589" s="74"/>
      <c r="K7589" s="74"/>
      <c r="L7589" s="74"/>
      <c r="M7589" s="74"/>
      <c r="N7589" s="74"/>
    </row>
    <row r="7590" spans="2:14" x14ac:dyDescent="0.25">
      <c r="B7590" s="225"/>
      <c r="C7590" s="74"/>
      <c r="D7590" s="74"/>
      <c r="E7590" s="74"/>
      <c r="F7590" s="74"/>
      <c r="G7590" s="75"/>
      <c r="H7590" s="74"/>
      <c r="I7590" s="81"/>
      <c r="J7590" s="74"/>
      <c r="K7590" s="74"/>
      <c r="L7590" s="74"/>
      <c r="M7590" s="74"/>
      <c r="N7590" s="74"/>
    </row>
    <row r="7591" spans="2:14" x14ac:dyDescent="0.25">
      <c r="B7591" s="225"/>
      <c r="C7591" s="74"/>
      <c r="D7591" s="74"/>
      <c r="E7591" s="74"/>
      <c r="F7591" s="74"/>
      <c r="G7591" s="75"/>
      <c r="H7591" s="74"/>
      <c r="I7591" s="81"/>
      <c r="J7591" s="74"/>
      <c r="K7591" s="74"/>
      <c r="L7591" s="74"/>
      <c r="M7591" s="74"/>
      <c r="N7591" s="74"/>
    </row>
    <row r="7592" spans="2:14" x14ac:dyDescent="0.25">
      <c r="B7592" s="225"/>
      <c r="C7592" s="74"/>
      <c r="D7592" s="74"/>
      <c r="E7592" s="74"/>
      <c r="F7592" s="74"/>
      <c r="G7592" s="75"/>
      <c r="H7592" s="74"/>
      <c r="I7592" s="81"/>
      <c r="J7592" s="74"/>
      <c r="K7592" s="74"/>
      <c r="L7592" s="74"/>
      <c r="M7592" s="74"/>
      <c r="N7592" s="74"/>
    </row>
    <row r="7593" spans="2:14" x14ac:dyDescent="0.25">
      <c r="B7593" s="225"/>
      <c r="C7593" s="74"/>
      <c r="D7593" s="74"/>
      <c r="E7593" s="74"/>
      <c r="F7593" s="74"/>
      <c r="G7593" s="75"/>
      <c r="H7593" s="74"/>
      <c r="I7593" s="81"/>
      <c r="J7593" s="74"/>
      <c r="K7593" s="74"/>
      <c r="L7593" s="74"/>
      <c r="M7593" s="74"/>
      <c r="N7593" s="74"/>
    </row>
    <row r="7594" spans="2:14" x14ac:dyDescent="0.25">
      <c r="B7594" s="225"/>
      <c r="C7594" s="74"/>
      <c r="D7594" s="74"/>
      <c r="E7594" s="74"/>
      <c r="F7594" s="74"/>
      <c r="G7594" s="75"/>
      <c r="H7594" s="74"/>
      <c r="I7594" s="81"/>
      <c r="J7594" s="74"/>
      <c r="K7594" s="74"/>
      <c r="L7594" s="74"/>
      <c r="M7594" s="74"/>
      <c r="N7594" s="74"/>
    </row>
    <row r="7595" spans="2:14" x14ac:dyDescent="0.25">
      <c r="B7595" s="225"/>
      <c r="C7595" s="74"/>
      <c r="D7595" s="74"/>
      <c r="E7595" s="74"/>
      <c r="F7595" s="74"/>
      <c r="G7595" s="75"/>
      <c r="H7595" s="74"/>
      <c r="I7595" s="81"/>
      <c r="J7595" s="74"/>
      <c r="K7595" s="74"/>
      <c r="L7595" s="74"/>
      <c r="M7595" s="74"/>
      <c r="N7595" s="74"/>
    </row>
    <row r="7596" spans="2:14" x14ac:dyDescent="0.25">
      <c r="B7596" s="225"/>
      <c r="C7596" s="74"/>
      <c r="D7596" s="74"/>
      <c r="E7596" s="74"/>
      <c r="F7596" s="74"/>
      <c r="G7596" s="75"/>
      <c r="H7596" s="74"/>
      <c r="I7596" s="81"/>
      <c r="J7596" s="74"/>
      <c r="K7596" s="74"/>
      <c r="L7596" s="74"/>
      <c r="M7596" s="74"/>
      <c r="N7596" s="74"/>
    </row>
    <row r="7597" spans="2:14" x14ac:dyDescent="0.25">
      <c r="B7597" s="225"/>
      <c r="C7597" s="74"/>
      <c r="D7597" s="74"/>
      <c r="E7597" s="74"/>
      <c r="F7597" s="74"/>
      <c r="G7597" s="75"/>
      <c r="H7597" s="74"/>
      <c r="I7597" s="81"/>
      <c r="J7597" s="74"/>
      <c r="K7597" s="74"/>
      <c r="L7597" s="74"/>
      <c r="M7597" s="74"/>
      <c r="N7597" s="74"/>
    </row>
    <row r="7598" spans="2:14" x14ac:dyDescent="0.25">
      <c r="B7598" s="225"/>
      <c r="C7598" s="74"/>
      <c r="D7598" s="74"/>
      <c r="E7598" s="74"/>
      <c r="F7598" s="74"/>
      <c r="G7598" s="75"/>
      <c r="H7598" s="74"/>
      <c r="I7598" s="81"/>
      <c r="J7598" s="74"/>
      <c r="K7598" s="74"/>
      <c r="L7598" s="74"/>
      <c r="M7598" s="74"/>
      <c r="N7598" s="74"/>
    </row>
    <row r="7599" spans="2:14" x14ac:dyDescent="0.25">
      <c r="B7599" s="225"/>
      <c r="C7599" s="74"/>
      <c r="D7599" s="74"/>
      <c r="E7599" s="74"/>
      <c r="F7599" s="74"/>
      <c r="G7599" s="75"/>
      <c r="H7599" s="74"/>
      <c r="I7599" s="81"/>
      <c r="J7599" s="74"/>
      <c r="K7599" s="74"/>
      <c r="L7599" s="74"/>
      <c r="M7599" s="74"/>
      <c r="N7599" s="74"/>
    </row>
    <row r="7600" spans="2:14" x14ac:dyDescent="0.25">
      <c r="B7600" s="225"/>
      <c r="C7600" s="74"/>
      <c r="D7600" s="74"/>
      <c r="E7600" s="74"/>
      <c r="F7600" s="74"/>
      <c r="G7600" s="75"/>
      <c r="H7600" s="74"/>
      <c r="I7600" s="81"/>
      <c r="J7600" s="74"/>
      <c r="K7600" s="74"/>
      <c r="L7600" s="74"/>
      <c r="M7600" s="74"/>
      <c r="N7600" s="74"/>
    </row>
    <row r="7601" spans="2:14" x14ac:dyDescent="0.25">
      <c r="B7601" s="225"/>
      <c r="C7601" s="74"/>
      <c r="D7601" s="74"/>
      <c r="E7601" s="74"/>
      <c r="F7601" s="74"/>
      <c r="G7601" s="75"/>
      <c r="H7601" s="74"/>
      <c r="I7601" s="81"/>
      <c r="J7601" s="74"/>
      <c r="K7601" s="74"/>
      <c r="L7601" s="74"/>
      <c r="M7601" s="74"/>
      <c r="N7601" s="74"/>
    </row>
    <row r="7602" spans="2:14" x14ac:dyDescent="0.25">
      <c r="B7602" s="225"/>
      <c r="C7602" s="74"/>
      <c r="D7602" s="74"/>
      <c r="E7602" s="74"/>
      <c r="F7602" s="74"/>
      <c r="G7602" s="75"/>
      <c r="H7602" s="74"/>
      <c r="I7602" s="81"/>
      <c r="J7602" s="74"/>
      <c r="K7602" s="74"/>
      <c r="L7602" s="74"/>
      <c r="M7602" s="74"/>
      <c r="N7602" s="74"/>
    </row>
    <row r="7603" spans="2:14" x14ac:dyDescent="0.25">
      <c r="B7603" s="225"/>
      <c r="C7603" s="74"/>
      <c r="D7603" s="74"/>
      <c r="E7603" s="74"/>
      <c r="F7603" s="74"/>
      <c r="G7603" s="75"/>
      <c r="H7603" s="74"/>
      <c r="I7603" s="81"/>
      <c r="J7603" s="74"/>
      <c r="K7603" s="74"/>
      <c r="L7603" s="74"/>
      <c r="M7603" s="74"/>
      <c r="N7603" s="74"/>
    </row>
    <row r="7604" spans="2:14" x14ac:dyDescent="0.25">
      <c r="B7604" s="225"/>
      <c r="C7604" s="74"/>
      <c r="D7604" s="74"/>
      <c r="E7604" s="74"/>
      <c r="F7604" s="74"/>
      <c r="G7604" s="75"/>
      <c r="H7604" s="74"/>
      <c r="I7604" s="81"/>
      <c r="J7604" s="74"/>
      <c r="K7604" s="74"/>
      <c r="L7604" s="74"/>
      <c r="M7604" s="74"/>
      <c r="N7604" s="74"/>
    </row>
    <row r="7605" spans="2:14" x14ac:dyDescent="0.25">
      <c r="B7605" s="225"/>
      <c r="C7605" s="74"/>
      <c r="D7605" s="74"/>
      <c r="E7605" s="74"/>
      <c r="F7605" s="74"/>
      <c r="G7605" s="75"/>
      <c r="H7605" s="74"/>
      <c r="I7605" s="81"/>
      <c r="J7605" s="74"/>
      <c r="K7605" s="74"/>
      <c r="L7605" s="74"/>
      <c r="M7605" s="74"/>
      <c r="N7605" s="74"/>
    </row>
    <row r="7606" spans="2:14" x14ac:dyDescent="0.25">
      <c r="B7606" s="225"/>
      <c r="C7606" s="74"/>
      <c r="D7606" s="74"/>
      <c r="E7606" s="74"/>
      <c r="F7606" s="74"/>
      <c r="G7606" s="75"/>
      <c r="H7606" s="74"/>
      <c r="I7606" s="81"/>
      <c r="J7606" s="74"/>
      <c r="K7606" s="74"/>
      <c r="L7606" s="74"/>
      <c r="M7606" s="74"/>
      <c r="N7606" s="74"/>
    </row>
    <row r="7607" spans="2:14" x14ac:dyDescent="0.25">
      <c r="B7607" s="225"/>
      <c r="C7607" s="74"/>
      <c r="D7607" s="74"/>
      <c r="E7607" s="74"/>
      <c r="F7607" s="74"/>
      <c r="G7607" s="75"/>
      <c r="H7607" s="74"/>
      <c r="I7607" s="81"/>
      <c r="J7607" s="74"/>
      <c r="K7607" s="74"/>
      <c r="L7607" s="74"/>
      <c r="M7607" s="74"/>
      <c r="N7607" s="74"/>
    </row>
    <row r="7608" spans="2:14" x14ac:dyDescent="0.25">
      <c r="B7608" s="225"/>
      <c r="C7608" s="74"/>
      <c r="D7608" s="74"/>
      <c r="E7608" s="74"/>
      <c r="F7608" s="74"/>
      <c r="G7608" s="75"/>
      <c r="H7608" s="74"/>
      <c r="I7608" s="81"/>
      <c r="J7608" s="74"/>
      <c r="K7608" s="74"/>
      <c r="L7608" s="74"/>
      <c r="M7608" s="74"/>
      <c r="N7608" s="74"/>
    </row>
    <row r="7609" spans="2:14" x14ac:dyDescent="0.25">
      <c r="B7609" s="225"/>
      <c r="C7609" s="74"/>
      <c r="D7609" s="74"/>
      <c r="E7609" s="74"/>
      <c r="F7609" s="74"/>
      <c r="G7609" s="75"/>
      <c r="H7609" s="74"/>
      <c r="I7609" s="81"/>
      <c r="J7609" s="74"/>
      <c r="K7609" s="74"/>
      <c r="L7609" s="74"/>
      <c r="M7609" s="74"/>
      <c r="N7609" s="74"/>
    </row>
    <row r="7610" spans="2:14" x14ac:dyDescent="0.25">
      <c r="B7610" s="225"/>
      <c r="C7610" s="74"/>
      <c r="D7610" s="74"/>
      <c r="E7610" s="74"/>
      <c r="F7610" s="74"/>
      <c r="G7610" s="75"/>
      <c r="H7610" s="74"/>
      <c r="I7610" s="81"/>
      <c r="J7610" s="74"/>
      <c r="K7610" s="74"/>
      <c r="L7610" s="74"/>
      <c r="M7610" s="74"/>
      <c r="N7610" s="74"/>
    </row>
    <row r="7611" spans="2:14" x14ac:dyDescent="0.25">
      <c r="B7611" s="225"/>
      <c r="C7611" s="74"/>
      <c r="D7611" s="74"/>
      <c r="E7611" s="74"/>
      <c r="F7611" s="74"/>
      <c r="G7611" s="75"/>
      <c r="H7611" s="74"/>
      <c r="I7611" s="81"/>
      <c r="J7611" s="74"/>
      <c r="K7611" s="74"/>
      <c r="L7611" s="74"/>
      <c r="M7611" s="74"/>
      <c r="N7611" s="74"/>
    </row>
    <row r="7612" spans="2:14" x14ac:dyDescent="0.25">
      <c r="B7612" s="225"/>
      <c r="C7612" s="74"/>
      <c r="D7612" s="74"/>
      <c r="E7612" s="74"/>
      <c r="F7612" s="74"/>
      <c r="G7612" s="75"/>
      <c r="H7612" s="74"/>
      <c r="I7612" s="81"/>
      <c r="J7612" s="74"/>
      <c r="K7612" s="74"/>
      <c r="L7612" s="74"/>
      <c r="M7612" s="74"/>
      <c r="N7612" s="74"/>
    </row>
    <row r="7613" spans="2:14" x14ac:dyDescent="0.25">
      <c r="B7613" s="225"/>
      <c r="C7613" s="74"/>
      <c r="D7613" s="74"/>
      <c r="E7613" s="74"/>
      <c r="F7613" s="74"/>
      <c r="G7613" s="75"/>
      <c r="H7613" s="74"/>
      <c r="I7613" s="81"/>
      <c r="J7613" s="74"/>
      <c r="K7613" s="74"/>
      <c r="L7613" s="74"/>
      <c r="M7613" s="74"/>
      <c r="N7613" s="74"/>
    </row>
    <row r="7614" spans="2:14" x14ac:dyDescent="0.25">
      <c r="B7614" s="225"/>
      <c r="C7614" s="74"/>
      <c r="D7614" s="74"/>
      <c r="E7614" s="74"/>
      <c r="F7614" s="74"/>
      <c r="G7614" s="75"/>
      <c r="H7614" s="74"/>
      <c r="I7614" s="81"/>
      <c r="J7614" s="74"/>
      <c r="K7614" s="74"/>
      <c r="L7614" s="74"/>
      <c r="M7614" s="74"/>
      <c r="N7614" s="74"/>
    </row>
    <row r="7615" spans="2:14" x14ac:dyDescent="0.25">
      <c r="B7615" s="225"/>
      <c r="C7615" s="74"/>
      <c r="D7615" s="74"/>
      <c r="E7615" s="74"/>
      <c r="F7615" s="74"/>
      <c r="G7615" s="75"/>
      <c r="H7615" s="74"/>
      <c r="I7615" s="81"/>
      <c r="J7615" s="74"/>
      <c r="K7615" s="74"/>
      <c r="L7615" s="74"/>
      <c r="M7615" s="74"/>
      <c r="N7615" s="74"/>
    </row>
    <row r="7616" spans="2:14" x14ac:dyDescent="0.25">
      <c r="B7616" s="225"/>
      <c r="C7616" s="74"/>
      <c r="D7616" s="74"/>
      <c r="E7616" s="74"/>
      <c r="F7616" s="74"/>
      <c r="G7616" s="75"/>
      <c r="H7616" s="74"/>
      <c r="I7616" s="81"/>
      <c r="J7616" s="74"/>
      <c r="K7616" s="74"/>
      <c r="L7616" s="74"/>
      <c r="M7616" s="74"/>
      <c r="N7616" s="74"/>
    </row>
    <row r="7617" spans="2:14" x14ac:dyDescent="0.25">
      <c r="B7617" s="225"/>
      <c r="C7617" s="74"/>
      <c r="D7617" s="74"/>
      <c r="E7617" s="74"/>
      <c r="F7617" s="74"/>
      <c r="G7617" s="75"/>
      <c r="H7617" s="74"/>
      <c r="I7617" s="81"/>
      <c r="J7617" s="74"/>
      <c r="K7617" s="74"/>
      <c r="L7617" s="74"/>
      <c r="M7617" s="74"/>
      <c r="N7617" s="74"/>
    </row>
    <row r="7618" spans="2:14" x14ac:dyDescent="0.25">
      <c r="B7618" s="225"/>
      <c r="C7618" s="74"/>
      <c r="D7618" s="74"/>
      <c r="E7618" s="74"/>
      <c r="F7618" s="74"/>
      <c r="G7618" s="75"/>
      <c r="H7618" s="74"/>
      <c r="I7618" s="81"/>
      <c r="J7618" s="74"/>
      <c r="K7618" s="74"/>
      <c r="L7618" s="74"/>
      <c r="M7618" s="74"/>
      <c r="N7618" s="74"/>
    </row>
    <row r="7619" spans="2:14" x14ac:dyDescent="0.25">
      <c r="B7619" s="225"/>
      <c r="C7619" s="74"/>
      <c r="D7619" s="74"/>
      <c r="E7619" s="74"/>
      <c r="F7619" s="74"/>
      <c r="G7619" s="75"/>
      <c r="H7619" s="74"/>
      <c r="I7619" s="81"/>
      <c r="J7619" s="74"/>
      <c r="K7619" s="74"/>
      <c r="L7619" s="74"/>
      <c r="M7619" s="74"/>
      <c r="N7619" s="74"/>
    </row>
    <row r="7620" spans="2:14" x14ac:dyDescent="0.25">
      <c r="B7620" s="225"/>
      <c r="C7620" s="74"/>
      <c r="D7620" s="74"/>
      <c r="E7620" s="74"/>
      <c r="F7620" s="74"/>
      <c r="G7620" s="75"/>
      <c r="H7620" s="74"/>
      <c r="I7620" s="81"/>
      <c r="J7620" s="74"/>
      <c r="K7620" s="74"/>
      <c r="L7620" s="74"/>
      <c r="M7620" s="74"/>
      <c r="N7620" s="74"/>
    </row>
    <row r="7621" spans="2:14" x14ac:dyDescent="0.25">
      <c r="B7621" s="225"/>
      <c r="C7621" s="74"/>
      <c r="D7621" s="74"/>
      <c r="E7621" s="74"/>
      <c r="F7621" s="74"/>
      <c r="G7621" s="75"/>
      <c r="H7621" s="74"/>
      <c r="I7621" s="81"/>
      <c r="J7621" s="74"/>
      <c r="K7621" s="74"/>
      <c r="L7621" s="74"/>
      <c r="M7621" s="74"/>
      <c r="N7621" s="74"/>
    </row>
    <row r="7622" spans="2:14" x14ac:dyDescent="0.25">
      <c r="B7622" s="225"/>
      <c r="C7622" s="74"/>
      <c r="D7622" s="74"/>
      <c r="E7622" s="74"/>
      <c r="F7622" s="74"/>
      <c r="G7622" s="75"/>
      <c r="H7622" s="74"/>
      <c r="I7622" s="81"/>
      <c r="J7622" s="74"/>
      <c r="K7622" s="74"/>
      <c r="L7622" s="74"/>
      <c r="M7622" s="74"/>
      <c r="N7622" s="74"/>
    </row>
    <row r="7623" spans="2:14" x14ac:dyDescent="0.25">
      <c r="B7623" s="225"/>
      <c r="C7623" s="74"/>
      <c r="D7623" s="74"/>
      <c r="E7623" s="74"/>
      <c r="F7623" s="74"/>
      <c r="G7623" s="75"/>
      <c r="H7623" s="74"/>
      <c r="I7623" s="81"/>
      <c r="J7623" s="74"/>
      <c r="K7623" s="74"/>
      <c r="L7623" s="74"/>
      <c r="M7623" s="74"/>
      <c r="N7623" s="74"/>
    </row>
    <row r="7624" spans="2:14" x14ac:dyDescent="0.25">
      <c r="B7624" s="225"/>
      <c r="C7624" s="74"/>
      <c r="D7624" s="74"/>
      <c r="E7624" s="74"/>
      <c r="F7624" s="74"/>
      <c r="G7624" s="75"/>
      <c r="H7624" s="74"/>
      <c r="I7624" s="81"/>
      <c r="J7624" s="74"/>
      <c r="K7624" s="74"/>
      <c r="L7624" s="74"/>
      <c r="M7624" s="74"/>
      <c r="N7624" s="74"/>
    </row>
    <row r="7625" spans="2:14" x14ac:dyDescent="0.25">
      <c r="B7625" s="225"/>
      <c r="C7625" s="74"/>
      <c r="D7625" s="74"/>
      <c r="E7625" s="74"/>
      <c r="F7625" s="74"/>
      <c r="G7625" s="75"/>
      <c r="H7625" s="74"/>
      <c r="I7625" s="81"/>
      <c r="J7625" s="74"/>
      <c r="K7625" s="74"/>
      <c r="L7625" s="74"/>
      <c r="M7625" s="74"/>
      <c r="N7625" s="74"/>
    </row>
    <row r="7626" spans="2:14" x14ac:dyDescent="0.25">
      <c r="B7626" s="225"/>
      <c r="C7626" s="74"/>
      <c r="D7626" s="74"/>
      <c r="E7626" s="74"/>
      <c r="F7626" s="74"/>
      <c r="G7626" s="75"/>
      <c r="H7626" s="74"/>
      <c r="I7626" s="81"/>
      <c r="J7626" s="74"/>
      <c r="K7626" s="74"/>
      <c r="L7626" s="74"/>
      <c r="M7626" s="74"/>
      <c r="N7626" s="74"/>
    </row>
    <row r="7627" spans="2:14" x14ac:dyDescent="0.25">
      <c r="B7627" s="225"/>
      <c r="C7627" s="74"/>
      <c r="D7627" s="74"/>
      <c r="E7627" s="74"/>
      <c r="F7627" s="74"/>
      <c r="G7627" s="75"/>
      <c r="H7627" s="74"/>
      <c r="I7627" s="81"/>
      <c r="J7627" s="74"/>
      <c r="K7627" s="74"/>
      <c r="L7627" s="74"/>
      <c r="M7627" s="74"/>
      <c r="N7627" s="74"/>
    </row>
    <row r="7628" spans="2:14" x14ac:dyDescent="0.25">
      <c r="B7628" s="225"/>
      <c r="C7628" s="74"/>
      <c r="D7628" s="74"/>
      <c r="E7628" s="74"/>
      <c r="F7628" s="74"/>
      <c r="G7628" s="75"/>
      <c r="H7628" s="74"/>
      <c r="I7628" s="81"/>
      <c r="J7628" s="74"/>
      <c r="K7628" s="74"/>
      <c r="L7628" s="74"/>
      <c r="M7628" s="74"/>
      <c r="N7628" s="74"/>
    </row>
    <row r="7629" spans="2:14" x14ac:dyDescent="0.25">
      <c r="B7629" s="225"/>
      <c r="C7629" s="74"/>
      <c r="D7629" s="74"/>
      <c r="E7629" s="74"/>
      <c r="F7629" s="74"/>
      <c r="G7629" s="75"/>
      <c r="H7629" s="74"/>
      <c r="I7629" s="81"/>
      <c r="J7629" s="74"/>
      <c r="K7629" s="74"/>
      <c r="L7629" s="74"/>
      <c r="M7629" s="74"/>
      <c r="N7629" s="74"/>
    </row>
    <row r="7630" spans="2:14" x14ac:dyDescent="0.25">
      <c r="B7630" s="225"/>
      <c r="C7630" s="74"/>
      <c r="D7630" s="74"/>
      <c r="E7630" s="74"/>
      <c r="F7630" s="74"/>
      <c r="G7630" s="75"/>
      <c r="H7630" s="74"/>
      <c r="I7630" s="81"/>
      <c r="J7630" s="74"/>
      <c r="K7630" s="74"/>
      <c r="L7630" s="74"/>
      <c r="M7630" s="74"/>
      <c r="N7630" s="74"/>
    </row>
    <row r="7631" spans="2:14" x14ac:dyDescent="0.25">
      <c r="B7631" s="225"/>
      <c r="C7631" s="74"/>
      <c r="D7631" s="74"/>
      <c r="E7631" s="74"/>
      <c r="F7631" s="74"/>
      <c r="G7631" s="75"/>
      <c r="H7631" s="74"/>
      <c r="I7631" s="81"/>
      <c r="J7631" s="74"/>
      <c r="K7631" s="74"/>
      <c r="L7631" s="74"/>
      <c r="M7631" s="74"/>
      <c r="N7631" s="74"/>
    </row>
    <row r="7632" spans="2:14" x14ac:dyDescent="0.25">
      <c r="B7632" s="225"/>
      <c r="C7632" s="74"/>
      <c r="D7632" s="74"/>
      <c r="E7632" s="74"/>
      <c r="F7632" s="74"/>
      <c r="G7632" s="75"/>
      <c r="H7632" s="74"/>
      <c r="I7632" s="81"/>
      <c r="J7632" s="74"/>
      <c r="K7632" s="74"/>
      <c r="L7632" s="74"/>
      <c r="M7632" s="74"/>
      <c r="N7632" s="74"/>
    </row>
    <row r="7633" spans="2:14" x14ac:dyDescent="0.25">
      <c r="B7633" s="225"/>
      <c r="C7633" s="74"/>
      <c r="D7633" s="74"/>
      <c r="E7633" s="74"/>
      <c r="F7633" s="74"/>
      <c r="G7633" s="75"/>
      <c r="H7633" s="74"/>
      <c r="I7633" s="81"/>
      <c r="J7633" s="74"/>
      <c r="K7633" s="74"/>
      <c r="L7633" s="74"/>
      <c r="M7633" s="74"/>
      <c r="N7633" s="74"/>
    </row>
    <row r="7634" spans="2:14" x14ac:dyDescent="0.25">
      <c r="B7634" s="225"/>
      <c r="C7634" s="74"/>
      <c r="D7634" s="74"/>
      <c r="E7634" s="74"/>
      <c r="F7634" s="74"/>
      <c r="G7634" s="75"/>
      <c r="H7634" s="74"/>
      <c r="I7634" s="81"/>
      <c r="J7634" s="74"/>
      <c r="K7634" s="74"/>
      <c r="L7634" s="74"/>
      <c r="M7634" s="74"/>
      <c r="N7634" s="74"/>
    </row>
    <row r="7635" spans="2:14" x14ac:dyDescent="0.25">
      <c r="B7635" s="225"/>
      <c r="C7635" s="74"/>
      <c r="D7635" s="74"/>
      <c r="E7635" s="74"/>
      <c r="F7635" s="74"/>
      <c r="G7635" s="75"/>
      <c r="H7635" s="74"/>
      <c r="I7635" s="81"/>
      <c r="J7635" s="74"/>
      <c r="K7635" s="74"/>
      <c r="L7635" s="74"/>
      <c r="M7635" s="74"/>
      <c r="N7635" s="74"/>
    </row>
    <row r="7636" spans="2:14" x14ac:dyDescent="0.25">
      <c r="B7636" s="225"/>
      <c r="C7636" s="74"/>
      <c r="D7636" s="74"/>
      <c r="E7636" s="74"/>
      <c r="F7636" s="74"/>
      <c r="G7636" s="75"/>
      <c r="H7636" s="74"/>
      <c r="I7636" s="81"/>
      <c r="J7636" s="74"/>
      <c r="K7636" s="74"/>
      <c r="L7636" s="74"/>
      <c r="M7636" s="74"/>
      <c r="N7636" s="74"/>
    </row>
    <row r="7637" spans="2:14" x14ac:dyDescent="0.25">
      <c r="B7637" s="225"/>
      <c r="C7637" s="74"/>
      <c r="D7637" s="74"/>
      <c r="E7637" s="74"/>
      <c r="F7637" s="74"/>
      <c r="G7637" s="75"/>
      <c r="H7637" s="74"/>
      <c r="I7637" s="81"/>
      <c r="J7637" s="74"/>
      <c r="K7637" s="74"/>
      <c r="L7637" s="74"/>
      <c r="M7637" s="74"/>
      <c r="N7637" s="74"/>
    </row>
    <row r="7638" spans="2:14" x14ac:dyDescent="0.25">
      <c r="B7638" s="225"/>
      <c r="C7638" s="74"/>
      <c r="D7638" s="74"/>
      <c r="E7638" s="74"/>
      <c r="F7638" s="74"/>
      <c r="G7638" s="75"/>
      <c r="H7638" s="74"/>
      <c r="I7638" s="81"/>
      <c r="J7638" s="74"/>
      <c r="K7638" s="74"/>
      <c r="L7638" s="74"/>
      <c r="M7638" s="74"/>
      <c r="N7638" s="74"/>
    </row>
    <row r="7639" spans="2:14" x14ac:dyDescent="0.25">
      <c r="B7639" s="225"/>
      <c r="C7639" s="74"/>
      <c r="D7639" s="74"/>
      <c r="E7639" s="74"/>
      <c r="F7639" s="74"/>
      <c r="G7639" s="75"/>
      <c r="H7639" s="74"/>
      <c r="I7639" s="81"/>
      <c r="J7639" s="74"/>
      <c r="K7639" s="74"/>
      <c r="L7639" s="74"/>
      <c r="M7639" s="74"/>
      <c r="N7639" s="74"/>
    </row>
    <row r="7640" spans="2:14" x14ac:dyDescent="0.25">
      <c r="B7640" s="225"/>
      <c r="C7640" s="74"/>
      <c r="D7640" s="74"/>
      <c r="E7640" s="74"/>
      <c r="F7640" s="74"/>
      <c r="G7640" s="75"/>
      <c r="H7640" s="74"/>
      <c r="I7640" s="81"/>
      <c r="J7640" s="74"/>
      <c r="K7640" s="74"/>
      <c r="L7640" s="74"/>
      <c r="M7640" s="74"/>
      <c r="N7640" s="74"/>
    </row>
    <row r="7641" spans="2:14" x14ac:dyDescent="0.25">
      <c r="B7641" s="225"/>
      <c r="C7641" s="74"/>
      <c r="D7641" s="74"/>
      <c r="E7641" s="74"/>
      <c r="F7641" s="74"/>
      <c r="G7641" s="75"/>
      <c r="H7641" s="74"/>
      <c r="I7641" s="81"/>
      <c r="J7641" s="74"/>
      <c r="K7641" s="74"/>
      <c r="L7641" s="74"/>
      <c r="M7641" s="74"/>
      <c r="N7641" s="74"/>
    </row>
    <row r="7642" spans="2:14" x14ac:dyDescent="0.25">
      <c r="B7642" s="225"/>
      <c r="C7642" s="74"/>
      <c r="D7642" s="74"/>
      <c r="E7642" s="74"/>
      <c r="F7642" s="74"/>
      <c r="G7642" s="75"/>
      <c r="H7642" s="74"/>
      <c r="I7642" s="81"/>
      <c r="J7642" s="74"/>
      <c r="K7642" s="74"/>
      <c r="L7642" s="74"/>
      <c r="M7642" s="74"/>
      <c r="N7642" s="74"/>
    </row>
    <row r="7643" spans="2:14" x14ac:dyDescent="0.25">
      <c r="B7643" s="225"/>
      <c r="C7643" s="74"/>
      <c r="D7643" s="74"/>
      <c r="E7643" s="74"/>
      <c r="F7643" s="74"/>
      <c r="G7643" s="75"/>
      <c r="H7643" s="74"/>
      <c r="I7643" s="81"/>
      <c r="J7643" s="74"/>
      <c r="K7643" s="74"/>
      <c r="L7643" s="74"/>
      <c r="M7643" s="74"/>
      <c r="N7643" s="74"/>
    </row>
    <row r="7644" spans="2:14" x14ac:dyDescent="0.25">
      <c r="B7644" s="225"/>
      <c r="C7644" s="74"/>
      <c r="D7644" s="74"/>
      <c r="E7644" s="74"/>
      <c r="F7644" s="74"/>
      <c r="G7644" s="75"/>
      <c r="H7644" s="74"/>
      <c r="I7644" s="81"/>
      <c r="J7644" s="74"/>
      <c r="K7644" s="74"/>
      <c r="L7644" s="74"/>
      <c r="M7644" s="74"/>
      <c r="N7644" s="74"/>
    </row>
    <row r="7645" spans="2:14" x14ac:dyDescent="0.25">
      <c r="B7645" s="225"/>
      <c r="C7645" s="74"/>
      <c r="D7645" s="74"/>
      <c r="E7645" s="74"/>
      <c r="F7645" s="74"/>
      <c r="G7645" s="75"/>
      <c r="H7645" s="74"/>
      <c r="I7645" s="81"/>
      <c r="J7645" s="74"/>
      <c r="K7645" s="74"/>
      <c r="L7645" s="74"/>
      <c r="M7645" s="74"/>
      <c r="N7645" s="74"/>
    </row>
    <row r="7646" spans="2:14" x14ac:dyDescent="0.25">
      <c r="B7646" s="225"/>
      <c r="C7646" s="74"/>
      <c r="D7646" s="74"/>
      <c r="E7646" s="74"/>
      <c r="F7646" s="74"/>
      <c r="G7646" s="75"/>
      <c r="H7646" s="74"/>
      <c r="I7646" s="81"/>
      <c r="J7646" s="74"/>
      <c r="K7646" s="74"/>
      <c r="L7646" s="74"/>
      <c r="M7646" s="74"/>
      <c r="N7646" s="74"/>
    </row>
    <row r="7647" spans="2:14" x14ac:dyDescent="0.25">
      <c r="B7647" s="225"/>
      <c r="C7647" s="74"/>
      <c r="D7647" s="74"/>
      <c r="E7647" s="74"/>
      <c r="F7647" s="74"/>
      <c r="G7647" s="75"/>
      <c r="H7647" s="74"/>
      <c r="I7647" s="81"/>
      <c r="J7647" s="74"/>
      <c r="K7647" s="74"/>
      <c r="L7647" s="74"/>
      <c r="M7647" s="74"/>
      <c r="N7647" s="74"/>
    </row>
    <row r="7648" spans="2:14" x14ac:dyDescent="0.25">
      <c r="B7648" s="225"/>
      <c r="C7648" s="74"/>
      <c r="D7648" s="74"/>
      <c r="E7648" s="74"/>
      <c r="F7648" s="74"/>
      <c r="G7648" s="75"/>
      <c r="H7648" s="74"/>
      <c r="I7648" s="81"/>
      <c r="J7648" s="74"/>
      <c r="K7648" s="74"/>
      <c r="L7648" s="74"/>
      <c r="M7648" s="74"/>
      <c r="N7648" s="74"/>
    </row>
    <row r="7649" spans="2:14" x14ac:dyDescent="0.25">
      <c r="B7649" s="225"/>
      <c r="C7649" s="74"/>
      <c r="D7649" s="74"/>
      <c r="E7649" s="74"/>
      <c r="F7649" s="74"/>
      <c r="G7649" s="75"/>
      <c r="H7649" s="74"/>
      <c r="I7649" s="81"/>
      <c r="J7649" s="74"/>
      <c r="K7649" s="74"/>
      <c r="L7649" s="74"/>
      <c r="M7649" s="74"/>
      <c r="N7649" s="74"/>
    </row>
    <row r="7650" spans="2:14" x14ac:dyDescent="0.25">
      <c r="B7650" s="225"/>
      <c r="C7650" s="74"/>
      <c r="D7650" s="74"/>
      <c r="E7650" s="74"/>
      <c r="F7650" s="74"/>
      <c r="G7650" s="75"/>
      <c r="H7650" s="74"/>
      <c r="I7650" s="81"/>
      <c r="J7650" s="74"/>
      <c r="K7650" s="74"/>
      <c r="L7650" s="74"/>
      <c r="M7650" s="74"/>
      <c r="N7650" s="74"/>
    </row>
    <row r="7651" spans="2:14" x14ac:dyDescent="0.25">
      <c r="B7651" s="225"/>
      <c r="C7651" s="74"/>
      <c r="D7651" s="74"/>
      <c r="E7651" s="74"/>
      <c r="F7651" s="74"/>
      <c r="G7651" s="75"/>
      <c r="H7651" s="74"/>
      <c r="I7651" s="81"/>
      <c r="J7651" s="74"/>
      <c r="K7651" s="74"/>
      <c r="L7651" s="74"/>
      <c r="M7651" s="74"/>
      <c r="N7651" s="74"/>
    </row>
    <row r="7652" spans="2:14" x14ac:dyDescent="0.25">
      <c r="B7652" s="225"/>
      <c r="C7652" s="74"/>
      <c r="D7652" s="74"/>
      <c r="E7652" s="74"/>
      <c r="F7652" s="74"/>
      <c r="G7652" s="75"/>
      <c r="H7652" s="74"/>
      <c r="I7652" s="81"/>
      <c r="J7652" s="74"/>
      <c r="K7652" s="74"/>
      <c r="L7652" s="74"/>
      <c r="M7652" s="74"/>
      <c r="N7652" s="74"/>
    </row>
    <row r="7653" spans="2:14" x14ac:dyDescent="0.25">
      <c r="B7653" s="225"/>
      <c r="C7653" s="74"/>
      <c r="D7653" s="74"/>
      <c r="E7653" s="74"/>
      <c r="F7653" s="74"/>
      <c r="G7653" s="75"/>
      <c r="H7653" s="74"/>
      <c r="I7653" s="81"/>
      <c r="J7653" s="74"/>
      <c r="K7653" s="74"/>
      <c r="L7653" s="74"/>
      <c r="M7653" s="74"/>
      <c r="N7653" s="74"/>
    </row>
    <row r="7654" spans="2:14" x14ac:dyDescent="0.25">
      <c r="B7654" s="225"/>
      <c r="C7654" s="74"/>
      <c r="D7654" s="74"/>
      <c r="E7654" s="74"/>
      <c r="F7654" s="74"/>
      <c r="G7654" s="75"/>
      <c r="H7654" s="74"/>
      <c r="I7654" s="81"/>
      <c r="J7654" s="74"/>
      <c r="K7654" s="74"/>
      <c r="L7654" s="74"/>
      <c r="M7654" s="74"/>
      <c r="N7654" s="74"/>
    </row>
    <row r="7655" spans="2:14" x14ac:dyDescent="0.25">
      <c r="B7655" s="225"/>
      <c r="C7655" s="74"/>
      <c r="D7655" s="74"/>
      <c r="E7655" s="74"/>
      <c r="F7655" s="74"/>
      <c r="G7655" s="75"/>
      <c r="H7655" s="74"/>
      <c r="I7655" s="81"/>
      <c r="J7655" s="74"/>
      <c r="K7655" s="74"/>
      <c r="L7655" s="74"/>
      <c r="M7655" s="74"/>
      <c r="N7655" s="74"/>
    </row>
    <row r="7656" spans="2:14" x14ac:dyDescent="0.25">
      <c r="B7656" s="225"/>
      <c r="C7656" s="74"/>
      <c r="D7656" s="74"/>
      <c r="E7656" s="74"/>
      <c r="F7656" s="74"/>
      <c r="G7656" s="75"/>
      <c r="H7656" s="74"/>
      <c r="I7656" s="81"/>
      <c r="J7656" s="74"/>
      <c r="K7656" s="74"/>
      <c r="L7656" s="74"/>
      <c r="M7656" s="74"/>
      <c r="N7656" s="74"/>
    </row>
    <row r="7657" spans="2:14" x14ac:dyDescent="0.25">
      <c r="B7657" s="225"/>
      <c r="C7657" s="74"/>
      <c r="D7657" s="74"/>
      <c r="E7657" s="74"/>
      <c r="F7657" s="74"/>
      <c r="G7657" s="75"/>
      <c r="H7657" s="74"/>
      <c r="I7657" s="81"/>
      <c r="J7657" s="74"/>
      <c r="K7657" s="74"/>
      <c r="L7657" s="74"/>
      <c r="M7657" s="74"/>
      <c r="N7657" s="74"/>
    </row>
    <row r="7658" spans="2:14" x14ac:dyDescent="0.25">
      <c r="B7658" s="225"/>
      <c r="C7658" s="74"/>
      <c r="D7658" s="74"/>
      <c r="E7658" s="74"/>
      <c r="F7658" s="74"/>
      <c r="G7658" s="75"/>
      <c r="H7658" s="74"/>
      <c r="I7658" s="81"/>
      <c r="J7658" s="74"/>
      <c r="K7658" s="74"/>
      <c r="L7658" s="74"/>
      <c r="M7658" s="74"/>
      <c r="N7658" s="74"/>
    </row>
    <row r="7659" spans="2:14" x14ac:dyDescent="0.25">
      <c r="B7659" s="225"/>
      <c r="C7659" s="74"/>
      <c r="D7659" s="74"/>
      <c r="E7659" s="74"/>
      <c r="F7659" s="74"/>
      <c r="G7659" s="75"/>
      <c r="H7659" s="74"/>
      <c r="I7659" s="81"/>
      <c r="J7659" s="74"/>
      <c r="K7659" s="74"/>
      <c r="L7659" s="74"/>
      <c r="M7659" s="74"/>
      <c r="N7659" s="74"/>
    </row>
    <row r="7660" spans="2:14" x14ac:dyDescent="0.25">
      <c r="B7660" s="225"/>
      <c r="C7660" s="74"/>
      <c r="D7660" s="74"/>
      <c r="E7660" s="74"/>
      <c r="F7660" s="74"/>
      <c r="G7660" s="75"/>
      <c r="H7660" s="74"/>
      <c r="I7660" s="81"/>
      <c r="J7660" s="74"/>
      <c r="K7660" s="74"/>
      <c r="L7660" s="74"/>
      <c r="M7660" s="74"/>
      <c r="N7660" s="74"/>
    </row>
    <row r="7661" spans="2:14" x14ac:dyDescent="0.25">
      <c r="B7661" s="225"/>
      <c r="C7661" s="74"/>
      <c r="D7661" s="74"/>
      <c r="E7661" s="74"/>
      <c r="F7661" s="74"/>
      <c r="G7661" s="75"/>
      <c r="H7661" s="74"/>
      <c r="I7661" s="81"/>
      <c r="J7661" s="74"/>
      <c r="K7661" s="74"/>
      <c r="L7661" s="74"/>
      <c r="M7661" s="74"/>
      <c r="N7661" s="74"/>
    </row>
    <row r="7662" spans="2:14" x14ac:dyDescent="0.25">
      <c r="B7662" s="225"/>
      <c r="C7662" s="74"/>
      <c r="D7662" s="74"/>
      <c r="E7662" s="74"/>
      <c r="F7662" s="74"/>
      <c r="G7662" s="75"/>
      <c r="H7662" s="74"/>
      <c r="I7662" s="81"/>
      <c r="J7662" s="74"/>
      <c r="K7662" s="74"/>
      <c r="L7662" s="74"/>
      <c r="M7662" s="74"/>
      <c r="N7662" s="74"/>
    </row>
    <row r="7663" spans="2:14" x14ac:dyDescent="0.25">
      <c r="B7663" s="225"/>
      <c r="C7663" s="74"/>
      <c r="D7663" s="74"/>
      <c r="E7663" s="74"/>
      <c r="F7663" s="74"/>
      <c r="G7663" s="75"/>
      <c r="H7663" s="74"/>
      <c r="I7663" s="81"/>
      <c r="J7663" s="74"/>
      <c r="K7663" s="74"/>
      <c r="L7663" s="74"/>
      <c r="M7663" s="74"/>
      <c r="N7663" s="74"/>
    </row>
    <row r="7664" spans="2:14" x14ac:dyDescent="0.25">
      <c r="B7664" s="225"/>
      <c r="C7664" s="74"/>
      <c r="D7664" s="74"/>
      <c r="E7664" s="74"/>
      <c r="F7664" s="74"/>
      <c r="G7664" s="75"/>
      <c r="H7664" s="74"/>
      <c r="I7664" s="81"/>
      <c r="J7664" s="74"/>
      <c r="K7664" s="74"/>
      <c r="L7664" s="74"/>
      <c r="M7664" s="74"/>
      <c r="N7664" s="74"/>
    </row>
    <row r="7665" spans="2:14" x14ac:dyDescent="0.25">
      <c r="B7665" s="225"/>
      <c r="C7665" s="74"/>
      <c r="D7665" s="74"/>
      <c r="E7665" s="74"/>
      <c r="F7665" s="74"/>
      <c r="G7665" s="75"/>
      <c r="H7665" s="74"/>
      <c r="I7665" s="81"/>
      <c r="J7665" s="74"/>
      <c r="K7665" s="74"/>
      <c r="L7665" s="74"/>
      <c r="M7665" s="74"/>
      <c r="N7665" s="74"/>
    </row>
    <row r="7666" spans="2:14" x14ac:dyDescent="0.25">
      <c r="B7666" s="225"/>
      <c r="C7666" s="74"/>
      <c r="D7666" s="74"/>
      <c r="E7666" s="74"/>
      <c r="F7666" s="74"/>
      <c r="G7666" s="75"/>
      <c r="H7666" s="74"/>
      <c r="I7666" s="81"/>
      <c r="J7666" s="74"/>
      <c r="K7666" s="74"/>
      <c r="L7666" s="74"/>
      <c r="M7666" s="74"/>
      <c r="N7666" s="74"/>
    </row>
    <row r="7667" spans="2:14" x14ac:dyDescent="0.25">
      <c r="B7667" s="225"/>
      <c r="C7667" s="74"/>
      <c r="D7667" s="74"/>
      <c r="E7667" s="74"/>
      <c r="F7667" s="74"/>
      <c r="G7667" s="75"/>
      <c r="H7667" s="74"/>
      <c r="I7667" s="81"/>
      <c r="J7667" s="74"/>
      <c r="K7667" s="74"/>
      <c r="L7667" s="74"/>
      <c r="M7667" s="74"/>
      <c r="N7667" s="74"/>
    </row>
    <row r="7668" spans="2:14" x14ac:dyDescent="0.25">
      <c r="B7668" s="225"/>
      <c r="C7668" s="74"/>
      <c r="D7668" s="74"/>
      <c r="E7668" s="74"/>
      <c r="F7668" s="74"/>
      <c r="G7668" s="75"/>
      <c r="H7668" s="74"/>
      <c r="I7668" s="81"/>
      <c r="J7668" s="74"/>
      <c r="K7668" s="74"/>
      <c r="L7668" s="74"/>
      <c r="M7668" s="74"/>
      <c r="N7668" s="74"/>
    </row>
    <row r="7669" spans="2:14" x14ac:dyDescent="0.25">
      <c r="B7669" s="225"/>
      <c r="C7669" s="74"/>
      <c r="D7669" s="74"/>
      <c r="E7669" s="74"/>
      <c r="F7669" s="74"/>
      <c r="G7669" s="75"/>
      <c r="H7669" s="74"/>
      <c r="I7669" s="81"/>
      <c r="J7669" s="74"/>
      <c r="K7669" s="74"/>
      <c r="L7669" s="74"/>
      <c r="M7669" s="74"/>
      <c r="N7669" s="74"/>
    </row>
    <row r="7670" spans="2:14" x14ac:dyDescent="0.25">
      <c r="B7670" s="225"/>
      <c r="C7670" s="74"/>
      <c r="D7670" s="74"/>
      <c r="E7670" s="74"/>
      <c r="F7670" s="74"/>
      <c r="G7670" s="75"/>
      <c r="H7670" s="74"/>
      <c r="I7670" s="81"/>
      <c r="J7670" s="74"/>
      <c r="K7670" s="74"/>
      <c r="L7670" s="74"/>
      <c r="M7670" s="74"/>
      <c r="N7670" s="74"/>
    </row>
    <row r="7671" spans="2:14" x14ac:dyDescent="0.25">
      <c r="B7671" s="225"/>
      <c r="C7671" s="74"/>
      <c r="D7671" s="74"/>
      <c r="E7671" s="74"/>
      <c r="F7671" s="74"/>
      <c r="G7671" s="75"/>
      <c r="H7671" s="74"/>
      <c r="I7671" s="81"/>
      <c r="J7671" s="74"/>
      <c r="K7671" s="74"/>
      <c r="L7671" s="74"/>
      <c r="M7671" s="74"/>
      <c r="N7671" s="74"/>
    </row>
    <row r="7672" spans="2:14" x14ac:dyDescent="0.25">
      <c r="B7672" s="225"/>
      <c r="C7672" s="74"/>
      <c r="D7672" s="74"/>
      <c r="E7672" s="74"/>
      <c r="F7672" s="74"/>
      <c r="G7672" s="75"/>
      <c r="H7672" s="74"/>
      <c r="I7672" s="81"/>
      <c r="J7672" s="74"/>
      <c r="K7672" s="74"/>
      <c r="L7672" s="74"/>
      <c r="M7672" s="74"/>
      <c r="N7672" s="74"/>
    </row>
    <row r="7673" spans="2:14" x14ac:dyDescent="0.25">
      <c r="B7673" s="225"/>
      <c r="C7673" s="74"/>
      <c r="D7673" s="74"/>
      <c r="E7673" s="74"/>
      <c r="F7673" s="74"/>
      <c r="G7673" s="75"/>
      <c r="H7673" s="74"/>
      <c r="I7673" s="81"/>
      <c r="J7673" s="74"/>
      <c r="K7673" s="74"/>
      <c r="L7673" s="74"/>
      <c r="M7673" s="74"/>
      <c r="N7673" s="74"/>
    </row>
    <row r="7674" spans="2:14" x14ac:dyDescent="0.25">
      <c r="B7674" s="225"/>
      <c r="C7674" s="74"/>
      <c r="D7674" s="74"/>
      <c r="E7674" s="74"/>
      <c r="F7674" s="74"/>
      <c r="G7674" s="75"/>
      <c r="H7674" s="74"/>
      <c r="I7674" s="81"/>
      <c r="J7674" s="74"/>
      <c r="K7674" s="74"/>
      <c r="L7674" s="74"/>
      <c r="M7674" s="74"/>
      <c r="N7674" s="74"/>
    </row>
    <row r="7675" spans="2:14" x14ac:dyDescent="0.25">
      <c r="B7675" s="225"/>
      <c r="C7675" s="74"/>
      <c r="D7675" s="74"/>
      <c r="E7675" s="74"/>
      <c r="F7675" s="74"/>
      <c r="G7675" s="75"/>
      <c r="H7675" s="74"/>
      <c r="I7675" s="81"/>
      <c r="J7675" s="74"/>
      <c r="K7675" s="74"/>
      <c r="L7675" s="74"/>
      <c r="M7675" s="74"/>
      <c r="N7675" s="74"/>
    </row>
    <row r="7676" spans="2:14" x14ac:dyDescent="0.25">
      <c r="B7676" s="225"/>
      <c r="C7676" s="74"/>
      <c r="D7676" s="74"/>
      <c r="E7676" s="74"/>
      <c r="F7676" s="74"/>
      <c r="G7676" s="75"/>
      <c r="H7676" s="74"/>
      <c r="I7676" s="81"/>
      <c r="J7676" s="74"/>
      <c r="K7676" s="74"/>
      <c r="L7676" s="74"/>
      <c r="M7676" s="74"/>
      <c r="N7676" s="74"/>
    </row>
    <row r="7677" spans="2:14" x14ac:dyDescent="0.25">
      <c r="B7677" s="225"/>
      <c r="C7677" s="74"/>
      <c r="D7677" s="74"/>
      <c r="E7677" s="74"/>
      <c r="F7677" s="74"/>
      <c r="G7677" s="75"/>
      <c r="H7677" s="74"/>
      <c r="I7677" s="81"/>
      <c r="J7677" s="74"/>
      <c r="K7677" s="74"/>
      <c r="L7677" s="74"/>
      <c r="M7677" s="74"/>
      <c r="N7677" s="74"/>
    </row>
    <row r="7678" spans="2:14" x14ac:dyDescent="0.25">
      <c r="B7678" s="225"/>
      <c r="C7678" s="74"/>
      <c r="D7678" s="74"/>
      <c r="E7678" s="74"/>
      <c r="F7678" s="74"/>
      <c r="G7678" s="75"/>
      <c r="H7678" s="74"/>
      <c r="I7678" s="81"/>
      <c r="J7678" s="74"/>
      <c r="K7678" s="74"/>
      <c r="L7678" s="74"/>
      <c r="M7678" s="74"/>
      <c r="N7678" s="74"/>
    </row>
    <row r="7679" spans="2:14" x14ac:dyDescent="0.25">
      <c r="B7679" s="225"/>
      <c r="C7679" s="74"/>
      <c r="D7679" s="74"/>
      <c r="E7679" s="74"/>
      <c r="F7679" s="74"/>
      <c r="G7679" s="75"/>
      <c r="H7679" s="74"/>
      <c r="I7679" s="81"/>
      <c r="J7679" s="74"/>
      <c r="K7679" s="74"/>
      <c r="L7679" s="74"/>
      <c r="M7679" s="74"/>
      <c r="N7679" s="74"/>
    </row>
    <row r="7680" spans="2:14" x14ac:dyDescent="0.25">
      <c r="B7680" s="225"/>
      <c r="C7680" s="74"/>
      <c r="D7680" s="74"/>
      <c r="E7680" s="74"/>
      <c r="F7680" s="74"/>
      <c r="G7680" s="75"/>
      <c r="H7680" s="74"/>
      <c r="I7680" s="81"/>
      <c r="J7680" s="74"/>
      <c r="K7680" s="74"/>
      <c r="L7680" s="74"/>
      <c r="M7680" s="74"/>
      <c r="N7680" s="74"/>
    </row>
    <row r="7681" spans="2:14" x14ac:dyDescent="0.25">
      <c r="B7681" s="225"/>
      <c r="C7681" s="74"/>
      <c r="D7681" s="74"/>
      <c r="E7681" s="74"/>
      <c r="F7681" s="74"/>
      <c r="G7681" s="75"/>
      <c r="H7681" s="74"/>
      <c r="I7681" s="81"/>
      <c r="J7681" s="74"/>
      <c r="K7681" s="74"/>
      <c r="L7681" s="74"/>
      <c r="M7681" s="74"/>
      <c r="N7681" s="74"/>
    </row>
    <row r="7682" spans="2:14" x14ac:dyDescent="0.25">
      <c r="B7682" s="225"/>
      <c r="C7682" s="74"/>
      <c r="D7682" s="74"/>
      <c r="E7682" s="74"/>
      <c r="F7682" s="74"/>
      <c r="G7682" s="75"/>
      <c r="H7682" s="74"/>
      <c r="I7682" s="81"/>
      <c r="J7682" s="74"/>
      <c r="K7682" s="74"/>
      <c r="L7682" s="74"/>
      <c r="M7682" s="74"/>
      <c r="N7682" s="74"/>
    </row>
    <row r="7683" spans="2:14" x14ac:dyDescent="0.25">
      <c r="B7683" s="225"/>
      <c r="C7683" s="74"/>
      <c r="D7683" s="74"/>
      <c r="E7683" s="74"/>
      <c r="F7683" s="74"/>
      <c r="G7683" s="75"/>
      <c r="H7683" s="74"/>
      <c r="I7683" s="81"/>
      <c r="J7683" s="74"/>
      <c r="K7683" s="74"/>
      <c r="L7683" s="74"/>
      <c r="M7683" s="74"/>
      <c r="N7683" s="74"/>
    </row>
    <row r="7684" spans="2:14" x14ac:dyDescent="0.25">
      <c r="B7684" s="225"/>
      <c r="C7684" s="74"/>
      <c r="D7684" s="74"/>
      <c r="E7684" s="74"/>
      <c r="F7684" s="74"/>
      <c r="G7684" s="75"/>
      <c r="H7684" s="74"/>
      <c r="I7684" s="81"/>
      <c r="J7684" s="74"/>
      <c r="K7684" s="74"/>
      <c r="L7684" s="74"/>
      <c r="M7684" s="74"/>
      <c r="N7684" s="74"/>
    </row>
    <row r="7685" spans="2:14" x14ac:dyDescent="0.25">
      <c r="B7685" s="225"/>
      <c r="C7685" s="74"/>
      <c r="D7685" s="74"/>
      <c r="E7685" s="74"/>
      <c r="F7685" s="74"/>
      <c r="G7685" s="75"/>
      <c r="H7685" s="74"/>
      <c r="I7685" s="81"/>
      <c r="J7685" s="74"/>
      <c r="K7685" s="74"/>
      <c r="L7685" s="74"/>
      <c r="M7685" s="74"/>
      <c r="N7685" s="74"/>
    </row>
    <row r="7686" spans="2:14" x14ac:dyDescent="0.25">
      <c r="B7686" s="225"/>
      <c r="C7686" s="74"/>
      <c r="D7686" s="74"/>
      <c r="E7686" s="74"/>
      <c r="F7686" s="74"/>
      <c r="G7686" s="75"/>
      <c r="H7686" s="74"/>
      <c r="I7686" s="81"/>
      <c r="J7686" s="74"/>
      <c r="K7686" s="74"/>
      <c r="L7686" s="74"/>
      <c r="M7686" s="74"/>
      <c r="N7686" s="74"/>
    </row>
    <row r="7687" spans="2:14" x14ac:dyDescent="0.25">
      <c r="B7687" s="225"/>
      <c r="C7687" s="74"/>
      <c r="D7687" s="74"/>
      <c r="E7687" s="74"/>
      <c r="F7687" s="74"/>
      <c r="G7687" s="75"/>
      <c r="H7687" s="74"/>
      <c r="I7687" s="81"/>
      <c r="J7687" s="74"/>
      <c r="K7687" s="74"/>
      <c r="L7687" s="74"/>
      <c r="M7687" s="74"/>
      <c r="N7687" s="74"/>
    </row>
    <row r="7688" spans="2:14" x14ac:dyDescent="0.25">
      <c r="B7688" s="225"/>
      <c r="C7688" s="74"/>
      <c r="D7688" s="74"/>
      <c r="E7688" s="74"/>
      <c r="F7688" s="74"/>
      <c r="G7688" s="75"/>
      <c r="H7688" s="74"/>
      <c r="I7688" s="81"/>
      <c r="J7688" s="74"/>
      <c r="K7688" s="74"/>
      <c r="L7688" s="74"/>
      <c r="M7688" s="74"/>
      <c r="N7688" s="74"/>
    </row>
    <row r="7689" spans="2:14" x14ac:dyDescent="0.25">
      <c r="B7689" s="225"/>
      <c r="C7689" s="74"/>
      <c r="D7689" s="74"/>
      <c r="E7689" s="74"/>
      <c r="F7689" s="74"/>
      <c r="G7689" s="75"/>
      <c r="H7689" s="74"/>
      <c r="I7689" s="81"/>
      <c r="J7689" s="74"/>
      <c r="K7689" s="74"/>
      <c r="L7689" s="74"/>
      <c r="M7689" s="74"/>
      <c r="N7689" s="74"/>
    </row>
    <row r="7690" spans="2:14" x14ac:dyDescent="0.25">
      <c r="B7690" s="225"/>
      <c r="C7690" s="74"/>
      <c r="D7690" s="74"/>
      <c r="E7690" s="74"/>
      <c r="F7690" s="74"/>
      <c r="G7690" s="75"/>
      <c r="H7690" s="74"/>
      <c r="I7690" s="81"/>
      <c r="J7690" s="74"/>
      <c r="K7690" s="74"/>
      <c r="L7690" s="74"/>
      <c r="M7690" s="74"/>
      <c r="N7690" s="74"/>
    </row>
    <row r="7691" spans="2:14" x14ac:dyDescent="0.25">
      <c r="B7691" s="225"/>
      <c r="C7691" s="74"/>
      <c r="D7691" s="74"/>
      <c r="E7691" s="74"/>
      <c r="F7691" s="74"/>
      <c r="G7691" s="75"/>
      <c r="H7691" s="74"/>
      <c r="I7691" s="81"/>
      <c r="J7691" s="74"/>
      <c r="K7691" s="74"/>
      <c r="L7691" s="74"/>
      <c r="M7691" s="74"/>
      <c r="N7691" s="74"/>
    </row>
    <row r="7692" spans="2:14" x14ac:dyDescent="0.25">
      <c r="B7692" s="225"/>
      <c r="C7692" s="74"/>
      <c r="D7692" s="74"/>
      <c r="E7692" s="74"/>
      <c r="F7692" s="74"/>
      <c r="G7692" s="75"/>
      <c r="H7692" s="74"/>
      <c r="I7692" s="81"/>
      <c r="J7692" s="74"/>
      <c r="K7692" s="74"/>
      <c r="L7692" s="74"/>
      <c r="M7692" s="74"/>
      <c r="N7692" s="74"/>
    </row>
    <row r="7693" spans="2:14" x14ac:dyDescent="0.25">
      <c r="B7693" s="225"/>
      <c r="C7693" s="74"/>
      <c r="D7693" s="74"/>
      <c r="E7693" s="74"/>
      <c r="F7693" s="74"/>
      <c r="G7693" s="75"/>
      <c r="H7693" s="74"/>
      <c r="I7693" s="81"/>
      <c r="J7693" s="74"/>
      <c r="K7693" s="74"/>
      <c r="L7693" s="74"/>
      <c r="M7693" s="74"/>
      <c r="N7693" s="74"/>
    </row>
    <row r="7694" spans="2:14" x14ac:dyDescent="0.25">
      <c r="B7694" s="225"/>
      <c r="C7694" s="74"/>
      <c r="D7694" s="74"/>
      <c r="E7694" s="74"/>
      <c r="F7694" s="74"/>
      <c r="G7694" s="75"/>
      <c r="H7694" s="74"/>
      <c r="I7694" s="81"/>
      <c r="J7694" s="74"/>
      <c r="K7694" s="74"/>
      <c r="L7694" s="74"/>
      <c r="M7694" s="74"/>
      <c r="N7694" s="74"/>
    </row>
    <row r="7695" spans="2:14" x14ac:dyDescent="0.25">
      <c r="B7695" s="225"/>
      <c r="C7695" s="74"/>
      <c r="D7695" s="74"/>
      <c r="E7695" s="74"/>
      <c r="F7695" s="74"/>
      <c r="G7695" s="75"/>
      <c r="H7695" s="74"/>
      <c r="I7695" s="81"/>
      <c r="J7695" s="74"/>
      <c r="K7695" s="74"/>
      <c r="L7695" s="74"/>
      <c r="M7695" s="74"/>
      <c r="N7695" s="74"/>
    </row>
    <row r="7696" spans="2:14" x14ac:dyDescent="0.25">
      <c r="B7696" s="225"/>
      <c r="C7696" s="74"/>
      <c r="D7696" s="74"/>
      <c r="E7696" s="74"/>
      <c r="F7696" s="74"/>
      <c r="G7696" s="75"/>
      <c r="H7696" s="74"/>
      <c r="I7696" s="81"/>
      <c r="J7696" s="74"/>
      <c r="K7696" s="74"/>
      <c r="L7696" s="74"/>
      <c r="M7696" s="74"/>
      <c r="N7696" s="74"/>
    </row>
    <row r="7697" spans="2:14" x14ac:dyDescent="0.25">
      <c r="B7697" s="225"/>
      <c r="C7697" s="74"/>
      <c r="D7697" s="74"/>
      <c r="E7697" s="74"/>
      <c r="F7697" s="74"/>
      <c r="G7697" s="75"/>
      <c r="H7697" s="74"/>
      <c r="I7697" s="81"/>
      <c r="J7697" s="74"/>
      <c r="K7697" s="74"/>
      <c r="L7697" s="74"/>
      <c r="M7697" s="74"/>
      <c r="N7697" s="74"/>
    </row>
    <row r="7698" spans="2:14" x14ac:dyDescent="0.25">
      <c r="B7698" s="225"/>
      <c r="C7698" s="74"/>
      <c r="D7698" s="74"/>
      <c r="E7698" s="74"/>
      <c r="F7698" s="74"/>
      <c r="G7698" s="75"/>
      <c r="H7698" s="74"/>
      <c r="I7698" s="81"/>
      <c r="J7698" s="74"/>
      <c r="K7698" s="74"/>
      <c r="L7698" s="74"/>
      <c r="M7698" s="74"/>
      <c r="N7698" s="74"/>
    </row>
    <row r="7699" spans="2:14" x14ac:dyDescent="0.25">
      <c r="B7699" s="225"/>
      <c r="C7699" s="74"/>
      <c r="D7699" s="74"/>
      <c r="E7699" s="74"/>
      <c r="F7699" s="74"/>
      <c r="G7699" s="75"/>
      <c r="H7699" s="74"/>
      <c r="I7699" s="81"/>
      <c r="J7699" s="74"/>
      <c r="K7699" s="74"/>
      <c r="L7699" s="74"/>
      <c r="M7699" s="74"/>
      <c r="N7699" s="74"/>
    </row>
    <row r="7700" spans="2:14" x14ac:dyDescent="0.25">
      <c r="B7700" s="225"/>
      <c r="C7700" s="74"/>
      <c r="D7700" s="74"/>
      <c r="E7700" s="74"/>
      <c r="F7700" s="74"/>
      <c r="G7700" s="75"/>
      <c r="H7700" s="74"/>
      <c r="I7700" s="81"/>
      <c r="J7700" s="74"/>
      <c r="K7700" s="74"/>
      <c r="L7700" s="74"/>
      <c r="M7700" s="74"/>
      <c r="N7700" s="74"/>
    </row>
    <row r="7701" spans="2:14" x14ac:dyDescent="0.25">
      <c r="B7701" s="225"/>
      <c r="C7701" s="74"/>
      <c r="D7701" s="74"/>
      <c r="E7701" s="74"/>
      <c r="F7701" s="74"/>
      <c r="G7701" s="75"/>
      <c r="H7701" s="74"/>
      <c r="I7701" s="81"/>
      <c r="J7701" s="74"/>
      <c r="K7701" s="74"/>
      <c r="L7701" s="74"/>
      <c r="M7701" s="74"/>
      <c r="N7701" s="74"/>
    </row>
    <row r="7702" spans="2:14" x14ac:dyDescent="0.25">
      <c r="B7702" s="225"/>
      <c r="C7702" s="74"/>
      <c r="D7702" s="74"/>
      <c r="E7702" s="74"/>
      <c r="F7702" s="74"/>
      <c r="G7702" s="75"/>
      <c r="H7702" s="74"/>
      <c r="I7702" s="81"/>
      <c r="J7702" s="74"/>
      <c r="K7702" s="74"/>
      <c r="L7702" s="74"/>
      <c r="M7702" s="74"/>
      <c r="N7702" s="74"/>
    </row>
    <row r="7703" spans="2:14" x14ac:dyDescent="0.25">
      <c r="B7703" s="225"/>
      <c r="C7703" s="74"/>
      <c r="D7703" s="74"/>
      <c r="E7703" s="74"/>
      <c r="F7703" s="74"/>
      <c r="G7703" s="75"/>
      <c r="H7703" s="74"/>
      <c r="I7703" s="81"/>
      <c r="J7703" s="74"/>
      <c r="K7703" s="74"/>
      <c r="L7703" s="74"/>
      <c r="M7703" s="74"/>
      <c r="N7703" s="74"/>
    </row>
    <row r="7704" spans="2:14" x14ac:dyDescent="0.25">
      <c r="B7704" s="225"/>
      <c r="C7704" s="74"/>
      <c r="D7704" s="74"/>
      <c r="E7704" s="74"/>
      <c r="F7704" s="74"/>
      <c r="G7704" s="75"/>
      <c r="H7704" s="74"/>
      <c r="I7704" s="81"/>
      <c r="J7704" s="74"/>
      <c r="K7704" s="74"/>
      <c r="L7704" s="74"/>
      <c r="M7704" s="74"/>
      <c r="N7704" s="74"/>
    </row>
    <row r="7705" spans="2:14" x14ac:dyDescent="0.25">
      <c r="B7705" s="225"/>
      <c r="C7705" s="74"/>
      <c r="D7705" s="74"/>
      <c r="E7705" s="74"/>
      <c r="F7705" s="74"/>
      <c r="G7705" s="75"/>
      <c r="H7705" s="74"/>
      <c r="I7705" s="81"/>
      <c r="J7705" s="74"/>
      <c r="K7705" s="74"/>
      <c r="L7705" s="74"/>
      <c r="M7705" s="74"/>
      <c r="N7705" s="74"/>
    </row>
    <row r="7706" spans="2:14" x14ac:dyDescent="0.25">
      <c r="B7706" s="225"/>
      <c r="C7706" s="74"/>
      <c r="D7706" s="74"/>
      <c r="E7706" s="74"/>
      <c r="F7706" s="74"/>
      <c r="G7706" s="75"/>
      <c r="H7706" s="74"/>
      <c r="I7706" s="81"/>
      <c r="J7706" s="74"/>
      <c r="K7706" s="74"/>
      <c r="L7706" s="74"/>
      <c r="M7706" s="74"/>
      <c r="N7706" s="74"/>
    </row>
    <row r="7707" spans="2:14" x14ac:dyDescent="0.25">
      <c r="B7707" s="225"/>
      <c r="C7707" s="74"/>
      <c r="D7707" s="74"/>
      <c r="E7707" s="74"/>
      <c r="F7707" s="74"/>
      <c r="G7707" s="75"/>
      <c r="H7707" s="74"/>
      <c r="I7707" s="81"/>
      <c r="J7707" s="74"/>
      <c r="K7707" s="74"/>
      <c r="L7707" s="74"/>
      <c r="M7707" s="74"/>
      <c r="N7707" s="74"/>
    </row>
    <row r="7708" spans="2:14" x14ac:dyDescent="0.25">
      <c r="B7708" s="225"/>
      <c r="C7708" s="74"/>
      <c r="D7708" s="74"/>
      <c r="E7708" s="74"/>
      <c r="F7708" s="74"/>
      <c r="G7708" s="75"/>
      <c r="H7708" s="74"/>
      <c r="I7708" s="81"/>
      <c r="J7708" s="74"/>
      <c r="K7708" s="74"/>
      <c r="L7708" s="74"/>
      <c r="M7708" s="74"/>
      <c r="N7708" s="74"/>
    </row>
    <row r="7709" spans="2:14" x14ac:dyDescent="0.25">
      <c r="B7709" s="225"/>
      <c r="C7709" s="74"/>
      <c r="D7709" s="74"/>
      <c r="E7709" s="74"/>
      <c r="F7709" s="74"/>
      <c r="G7709" s="75"/>
      <c r="H7709" s="74"/>
      <c r="I7709" s="81"/>
      <c r="J7709" s="74"/>
      <c r="K7709" s="74"/>
      <c r="L7709" s="74"/>
      <c r="M7709" s="74"/>
      <c r="N7709" s="74"/>
    </row>
    <row r="7710" spans="2:14" x14ac:dyDescent="0.25">
      <c r="B7710" s="225"/>
      <c r="C7710" s="74"/>
      <c r="D7710" s="74"/>
      <c r="E7710" s="74"/>
      <c r="F7710" s="74"/>
      <c r="G7710" s="75"/>
      <c r="H7710" s="74"/>
      <c r="I7710" s="81"/>
      <c r="J7710" s="74"/>
      <c r="K7710" s="74"/>
      <c r="L7710" s="74"/>
      <c r="M7710" s="74"/>
      <c r="N7710" s="74"/>
    </row>
    <row r="7711" spans="2:14" x14ac:dyDescent="0.25">
      <c r="B7711" s="225"/>
      <c r="C7711" s="74"/>
      <c r="D7711" s="74"/>
      <c r="E7711" s="74"/>
      <c r="F7711" s="74"/>
      <c r="G7711" s="75"/>
      <c r="H7711" s="74"/>
      <c r="I7711" s="81"/>
      <c r="J7711" s="74"/>
      <c r="K7711" s="74"/>
      <c r="L7711" s="74"/>
      <c r="M7711" s="74"/>
      <c r="N7711" s="74"/>
    </row>
    <row r="7712" spans="2:14" x14ac:dyDescent="0.25">
      <c r="B7712" s="225"/>
      <c r="C7712" s="74"/>
      <c r="D7712" s="74"/>
      <c r="E7712" s="74"/>
      <c r="F7712" s="74"/>
      <c r="G7712" s="75"/>
      <c r="H7712" s="74"/>
      <c r="I7712" s="81"/>
      <c r="J7712" s="74"/>
      <c r="K7712" s="74"/>
      <c r="L7712" s="74"/>
      <c r="M7712" s="74"/>
      <c r="N7712" s="74"/>
    </row>
    <row r="7713" spans="2:14" x14ac:dyDescent="0.25">
      <c r="B7713" s="225"/>
      <c r="C7713" s="74"/>
      <c r="D7713" s="74"/>
      <c r="E7713" s="74"/>
      <c r="F7713" s="74"/>
      <c r="G7713" s="75"/>
      <c r="H7713" s="74"/>
      <c r="I7713" s="81"/>
      <c r="J7713" s="74"/>
      <c r="K7713" s="74"/>
      <c r="L7713" s="74"/>
      <c r="M7713" s="74"/>
      <c r="N7713" s="74"/>
    </row>
    <row r="7714" spans="2:14" x14ac:dyDescent="0.25">
      <c r="B7714" s="225"/>
      <c r="C7714" s="74"/>
      <c r="D7714" s="74"/>
      <c r="E7714" s="74"/>
      <c r="F7714" s="74"/>
      <c r="G7714" s="75"/>
      <c r="H7714" s="74"/>
      <c r="I7714" s="81"/>
      <c r="J7714" s="74"/>
      <c r="K7714" s="74"/>
      <c r="L7714" s="74"/>
      <c r="M7714" s="74"/>
      <c r="N7714" s="74"/>
    </row>
    <row r="7715" spans="2:14" x14ac:dyDescent="0.25">
      <c r="B7715" s="225"/>
      <c r="C7715" s="74"/>
      <c r="D7715" s="74"/>
      <c r="E7715" s="74"/>
      <c r="F7715" s="74"/>
      <c r="G7715" s="75"/>
      <c r="H7715" s="74"/>
      <c r="I7715" s="81"/>
      <c r="J7715" s="74"/>
      <c r="K7715" s="74"/>
      <c r="L7715" s="74"/>
      <c r="M7715" s="74"/>
      <c r="N7715" s="74"/>
    </row>
    <row r="7716" spans="2:14" x14ac:dyDescent="0.25">
      <c r="B7716" s="225"/>
      <c r="C7716" s="74"/>
      <c r="D7716" s="74"/>
      <c r="E7716" s="74"/>
      <c r="F7716" s="74"/>
      <c r="G7716" s="75"/>
      <c r="H7716" s="74"/>
      <c r="I7716" s="81"/>
      <c r="J7716" s="74"/>
      <c r="K7716" s="74"/>
      <c r="L7716" s="74"/>
      <c r="M7716" s="74"/>
      <c r="N7716" s="74"/>
    </row>
    <row r="7717" spans="2:14" x14ac:dyDescent="0.25">
      <c r="B7717" s="225"/>
      <c r="C7717" s="74"/>
      <c r="D7717" s="74"/>
      <c r="E7717" s="74"/>
      <c r="F7717" s="74"/>
      <c r="G7717" s="75"/>
      <c r="H7717" s="74"/>
      <c r="I7717" s="81"/>
      <c r="J7717" s="74"/>
      <c r="K7717" s="74"/>
      <c r="L7717" s="74"/>
      <c r="M7717" s="74"/>
      <c r="N7717" s="74"/>
    </row>
    <row r="7718" spans="2:14" x14ac:dyDescent="0.25">
      <c r="B7718" s="225"/>
      <c r="C7718" s="74"/>
      <c r="D7718" s="74"/>
      <c r="E7718" s="74"/>
      <c r="F7718" s="74"/>
      <c r="G7718" s="75"/>
      <c r="H7718" s="74"/>
      <c r="I7718" s="81"/>
      <c r="J7718" s="74"/>
      <c r="K7718" s="74"/>
      <c r="L7718" s="74"/>
      <c r="M7718" s="74"/>
      <c r="N7718" s="74"/>
    </row>
    <row r="7719" spans="2:14" x14ac:dyDescent="0.25">
      <c r="B7719" s="225"/>
      <c r="C7719" s="74"/>
      <c r="D7719" s="74"/>
      <c r="E7719" s="74"/>
      <c r="F7719" s="74"/>
      <c r="G7719" s="75"/>
      <c r="H7719" s="74"/>
      <c r="I7719" s="81"/>
      <c r="J7719" s="74"/>
      <c r="K7719" s="74"/>
      <c r="L7719" s="74"/>
      <c r="M7719" s="74"/>
      <c r="N7719" s="74"/>
    </row>
    <row r="7720" spans="2:14" x14ac:dyDescent="0.25">
      <c r="B7720" s="225"/>
      <c r="C7720" s="74"/>
      <c r="D7720" s="74"/>
      <c r="E7720" s="74"/>
      <c r="F7720" s="74"/>
      <c r="G7720" s="75"/>
      <c r="H7720" s="74"/>
      <c r="I7720" s="81"/>
      <c r="J7720" s="74"/>
      <c r="K7720" s="74"/>
      <c r="L7720" s="74"/>
      <c r="M7720" s="74"/>
      <c r="N7720" s="74"/>
    </row>
    <row r="7721" spans="2:14" x14ac:dyDescent="0.25">
      <c r="B7721" s="225"/>
      <c r="C7721" s="74"/>
      <c r="D7721" s="74"/>
      <c r="E7721" s="74"/>
      <c r="F7721" s="74"/>
      <c r="G7721" s="75"/>
      <c r="H7721" s="74"/>
      <c r="I7721" s="81"/>
      <c r="J7721" s="74"/>
      <c r="K7721" s="74"/>
      <c r="L7721" s="74"/>
      <c r="M7721" s="74"/>
      <c r="N7721" s="74"/>
    </row>
    <row r="7722" spans="2:14" x14ac:dyDescent="0.25">
      <c r="B7722" s="225"/>
      <c r="C7722" s="74"/>
      <c r="D7722" s="74"/>
      <c r="E7722" s="74"/>
      <c r="F7722" s="74"/>
      <c r="G7722" s="75"/>
      <c r="H7722" s="74"/>
      <c r="I7722" s="81"/>
      <c r="J7722" s="74"/>
      <c r="K7722" s="74"/>
      <c r="L7722" s="74"/>
      <c r="M7722" s="74"/>
      <c r="N7722" s="74"/>
    </row>
    <row r="7723" spans="2:14" x14ac:dyDescent="0.25">
      <c r="B7723" s="225"/>
      <c r="C7723" s="74"/>
      <c r="D7723" s="74"/>
      <c r="E7723" s="74"/>
      <c r="F7723" s="74"/>
      <c r="G7723" s="75"/>
      <c r="H7723" s="74"/>
      <c r="I7723" s="81"/>
      <c r="J7723" s="74"/>
      <c r="K7723" s="74"/>
      <c r="L7723" s="74"/>
      <c r="M7723" s="74"/>
      <c r="N7723" s="74"/>
    </row>
    <row r="7724" spans="2:14" x14ac:dyDescent="0.25">
      <c r="B7724" s="225"/>
      <c r="C7724" s="74"/>
      <c r="D7724" s="74"/>
      <c r="E7724" s="74"/>
      <c r="F7724" s="74"/>
      <c r="G7724" s="75"/>
      <c r="H7724" s="74"/>
      <c r="I7724" s="81"/>
      <c r="J7724" s="74"/>
      <c r="K7724" s="74"/>
      <c r="L7724" s="74"/>
      <c r="M7724" s="74"/>
      <c r="N7724" s="74"/>
    </row>
    <row r="7725" spans="2:14" x14ac:dyDescent="0.25">
      <c r="B7725" s="225"/>
      <c r="C7725" s="74"/>
      <c r="D7725" s="74"/>
      <c r="E7725" s="74"/>
      <c r="F7725" s="74"/>
      <c r="G7725" s="75"/>
      <c r="H7725" s="74"/>
      <c r="I7725" s="81"/>
      <c r="J7725" s="74"/>
      <c r="K7725" s="74"/>
      <c r="L7725" s="74"/>
      <c r="M7725" s="74"/>
      <c r="N7725" s="74"/>
    </row>
    <row r="7726" spans="2:14" x14ac:dyDescent="0.25">
      <c r="B7726" s="225"/>
      <c r="C7726" s="74"/>
      <c r="D7726" s="74"/>
      <c r="E7726" s="74"/>
      <c r="F7726" s="74"/>
      <c r="G7726" s="75"/>
      <c r="H7726" s="74"/>
      <c r="I7726" s="81"/>
      <c r="J7726" s="74"/>
      <c r="K7726" s="74"/>
      <c r="L7726" s="74"/>
      <c r="M7726" s="74"/>
      <c r="N7726" s="74"/>
    </row>
    <row r="7727" spans="2:14" x14ac:dyDescent="0.25">
      <c r="B7727" s="225"/>
      <c r="C7727" s="74"/>
      <c r="D7727" s="74"/>
      <c r="E7727" s="74"/>
      <c r="F7727" s="74"/>
      <c r="G7727" s="75"/>
      <c r="H7727" s="74"/>
      <c r="I7727" s="81"/>
      <c r="J7727" s="74"/>
      <c r="K7727" s="74"/>
      <c r="L7727" s="74"/>
      <c r="M7727" s="74"/>
      <c r="N7727" s="74"/>
    </row>
    <row r="7728" spans="2:14" x14ac:dyDescent="0.25">
      <c r="B7728" s="225"/>
      <c r="C7728" s="74"/>
      <c r="D7728" s="74"/>
      <c r="E7728" s="74"/>
      <c r="F7728" s="74"/>
      <c r="G7728" s="75"/>
      <c r="H7728" s="74"/>
      <c r="I7728" s="81"/>
      <c r="J7728" s="74"/>
      <c r="K7728" s="74"/>
      <c r="L7728" s="74"/>
      <c r="M7728" s="74"/>
      <c r="N7728" s="74"/>
    </row>
    <row r="7729" spans="2:14" x14ac:dyDescent="0.25">
      <c r="B7729" s="225"/>
      <c r="C7729" s="74"/>
      <c r="D7729" s="74"/>
      <c r="E7729" s="74"/>
      <c r="F7729" s="74"/>
      <c r="G7729" s="75"/>
      <c r="H7729" s="74"/>
      <c r="I7729" s="81"/>
      <c r="J7729" s="74"/>
      <c r="K7729" s="74"/>
      <c r="L7729" s="74"/>
      <c r="M7729" s="74"/>
      <c r="N7729" s="74"/>
    </row>
    <row r="7730" spans="2:14" x14ac:dyDescent="0.25">
      <c r="B7730" s="225"/>
      <c r="C7730" s="74"/>
      <c r="D7730" s="74"/>
      <c r="E7730" s="74"/>
      <c r="F7730" s="74"/>
      <c r="G7730" s="75"/>
      <c r="H7730" s="74"/>
      <c r="I7730" s="81"/>
      <c r="J7730" s="74"/>
      <c r="K7730" s="74"/>
      <c r="L7730" s="74"/>
      <c r="M7730" s="74"/>
      <c r="N7730" s="74"/>
    </row>
    <row r="7731" spans="2:14" x14ac:dyDescent="0.25">
      <c r="B7731" s="225"/>
      <c r="C7731" s="74"/>
      <c r="D7731" s="74"/>
      <c r="E7731" s="74"/>
      <c r="F7731" s="74"/>
      <c r="G7731" s="75"/>
      <c r="H7731" s="74"/>
      <c r="I7731" s="81"/>
      <c r="J7731" s="74"/>
      <c r="K7731" s="74"/>
      <c r="L7731" s="74"/>
      <c r="M7731" s="74"/>
      <c r="N7731" s="74"/>
    </row>
    <row r="7732" spans="2:14" x14ac:dyDescent="0.25">
      <c r="B7732" s="225"/>
      <c r="C7732" s="74"/>
      <c r="D7732" s="74"/>
      <c r="E7732" s="74"/>
      <c r="F7732" s="74"/>
      <c r="G7732" s="75"/>
      <c r="H7732" s="74"/>
      <c r="I7732" s="81"/>
      <c r="J7732" s="74"/>
      <c r="K7732" s="74"/>
      <c r="L7732" s="74"/>
      <c r="M7732" s="74"/>
      <c r="N7732" s="74"/>
    </row>
    <row r="7733" spans="2:14" x14ac:dyDescent="0.25">
      <c r="B7733" s="225"/>
      <c r="C7733" s="74"/>
      <c r="D7733" s="74"/>
      <c r="E7733" s="74"/>
      <c r="F7733" s="74"/>
      <c r="G7733" s="75"/>
      <c r="H7733" s="74"/>
      <c r="I7733" s="81"/>
      <c r="J7733" s="74"/>
      <c r="K7733" s="74"/>
      <c r="L7733" s="74"/>
      <c r="M7733" s="74"/>
      <c r="N7733" s="74"/>
    </row>
    <row r="7734" spans="2:14" x14ac:dyDescent="0.25">
      <c r="B7734" s="225"/>
      <c r="C7734" s="74"/>
      <c r="D7734" s="74"/>
      <c r="E7734" s="74"/>
      <c r="F7734" s="74"/>
      <c r="G7734" s="75"/>
      <c r="H7734" s="74"/>
      <c r="I7734" s="81"/>
      <c r="J7734" s="74"/>
      <c r="K7734" s="74"/>
      <c r="L7734" s="74"/>
      <c r="M7734" s="74"/>
      <c r="N7734" s="74"/>
    </row>
    <row r="7735" spans="2:14" x14ac:dyDescent="0.25">
      <c r="B7735" s="225"/>
      <c r="C7735" s="74"/>
      <c r="D7735" s="74"/>
      <c r="E7735" s="74"/>
      <c r="F7735" s="74"/>
      <c r="G7735" s="75"/>
      <c r="H7735" s="74"/>
      <c r="I7735" s="81"/>
      <c r="J7735" s="74"/>
      <c r="K7735" s="74"/>
      <c r="L7735" s="74"/>
      <c r="M7735" s="74"/>
      <c r="N7735" s="74"/>
    </row>
    <row r="7736" spans="2:14" x14ac:dyDescent="0.25">
      <c r="B7736" s="225"/>
      <c r="C7736" s="74"/>
      <c r="D7736" s="74"/>
      <c r="E7736" s="74"/>
      <c r="F7736" s="74"/>
      <c r="G7736" s="75"/>
      <c r="H7736" s="74"/>
      <c r="I7736" s="81"/>
      <c r="J7736" s="74"/>
      <c r="K7736" s="74"/>
      <c r="L7736" s="74"/>
      <c r="M7736" s="74"/>
      <c r="N7736" s="74"/>
    </row>
    <row r="7737" spans="2:14" x14ac:dyDescent="0.25">
      <c r="B7737" s="225"/>
      <c r="C7737" s="74"/>
      <c r="D7737" s="74"/>
      <c r="E7737" s="74"/>
      <c r="F7737" s="74"/>
      <c r="G7737" s="75"/>
      <c r="H7737" s="74"/>
      <c r="I7737" s="81"/>
      <c r="J7737" s="74"/>
      <c r="K7737" s="74"/>
      <c r="L7737" s="74"/>
      <c r="M7737" s="74"/>
      <c r="N7737" s="74"/>
    </row>
    <row r="7738" spans="2:14" x14ac:dyDescent="0.25">
      <c r="B7738" s="225"/>
      <c r="C7738" s="74"/>
      <c r="D7738" s="74"/>
      <c r="E7738" s="74"/>
      <c r="F7738" s="74"/>
      <c r="G7738" s="75"/>
      <c r="H7738" s="74"/>
      <c r="I7738" s="81"/>
      <c r="J7738" s="74"/>
      <c r="K7738" s="74"/>
      <c r="L7738" s="74"/>
      <c r="M7738" s="74"/>
      <c r="N7738" s="74"/>
    </row>
    <row r="7739" spans="2:14" x14ac:dyDescent="0.25">
      <c r="B7739" s="225"/>
      <c r="C7739" s="74"/>
      <c r="D7739" s="74"/>
      <c r="E7739" s="74"/>
      <c r="F7739" s="74"/>
      <c r="G7739" s="75"/>
      <c r="H7739" s="74"/>
      <c r="I7739" s="81"/>
      <c r="J7739" s="74"/>
      <c r="K7739" s="74"/>
      <c r="L7739" s="74"/>
      <c r="M7739" s="74"/>
      <c r="N7739" s="74"/>
    </row>
    <row r="7740" spans="2:14" x14ac:dyDescent="0.25">
      <c r="B7740" s="225"/>
      <c r="C7740" s="74"/>
      <c r="D7740" s="74"/>
      <c r="E7740" s="74"/>
      <c r="F7740" s="74"/>
      <c r="G7740" s="75"/>
      <c r="H7740" s="74"/>
      <c r="I7740" s="81"/>
      <c r="J7740" s="74"/>
      <c r="K7740" s="74"/>
      <c r="L7740" s="74"/>
      <c r="M7740" s="74"/>
      <c r="N7740" s="74"/>
    </row>
    <row r="7741" spans="2:14" x14ac:dyDescent="0.25">
      <c r="B7741" s="225"/>
      <c r="C7741" s="74"/>
      <c r="D7741" s="74"/>
      <c r="E7741" s="74"/>
      <c r="F7741" s="74"/>
      <c r="G7741" s="75"/>
      <c r="H7741" s="74"/>
      <c r="I7741" s="81"/>
      <c r="J7741" s="74"/>
      <c r="K7741" s="74"/>
      <c r="L7741" s="74"/>
      <c r="M7741" s="74"/>
      <c r="N7741" s="74"/>
    </row>
    <row r="7742" spans="2:14" x14ac:dyDescent="0.25">
      <c r="B7742" s="225"/>
      <c r="C7742" s="74"/>
      <c r="D7742" s="74"/>
      <c r="E7742" s="74"/>
      <c r="F7742" s="74"/>
      <c r="G7742" s="75"/>
      <c r="H7742" s="74"/>
      <c r="I7742" s="81"/>
      <c r="J7742" s="74"/>
      <c r="K7742" s="74"/>
      <c r="L7742" s="74"/>
      <c r="M7742" s="74"/>
      <c r="N7742" s="74"/>
    </row>
    <row r="7743" spans="2:14" x14ac:dyDescent="0.25">
      <c r="B7743" s="225"/>
      <c r="C7743" s="74"/>
      <c r="D7743" s="74"/>
      <c r="E7743" s="74"/>
      <c r="F7743" s="74"/>
      <c r="G7743" s="75"/>
      <c r="H7743" s="74"/>
      <c r="I7743" s="81"/>
      <c r="J7743" s="74"/>
      <c r="K7743" s="74"/>
      <c r="L7743" s="74"/>
      <c r="M7743" s="74"/>
      <c r="N7743" s="74"/>
    </row>
    <row r="7744" spans="2:14" x14ac:dyDescent="0.25">
      <c r="B7744" s="225"/>
      <c r="C7744" s="74"/>
      <c r="D7744" s="74"/>
      <c r="E7744" s="74"/>
      <c r="F7744" s="74"/>
      <c r="G7744" s="75"/>
      <c r="H7744" s="74"/>
      <c r="I7744" s="81"/>
      <c r="J7744" s="74"/>
      <c r="K7744" s="74"/>
      <c r="L7744" s="74"/>
      <c r="M7744" s="74"/>
      <c r="N7744" s="74"/>
    </row>
    <row r="7745" spans="2:14" x14ac:dyDescent="0.25">
      <c r="B7745" s="225"/>
      <c r="C7745" s="74"/>
      <c r="D7745" s="74"/>
      <c r="E7745" s="74"/>
      <c r="F7745" s="74"/>
      <c r="G7745" s="75"/>
      <c r="H7745" s="74"/>
      <c r="I7745" s="81"/>
      <c r="J7745" s="74"/>
      <c r="K7745" s="74"/>
      <c r="L7745" s="74"/>
      <c r="M7745" s="74"/>
      <c r="N7745" s="74"/>
    </row>
    <row r="7746" spans="2:14" x14ac:dyDescent="0.25">
      <c r="B7746" s="225"/>
      <c r="C7746" s="74"/>
      <c r="D7746" s="74"/>
      <c r="E7746" s="74"/>
      <c r="F7746" s="74"/>
      <c r="G7746" s="75"/>
      <c r="H7746" s="74"/>
      <c r="I7746" s="81"/>
      <c r="J7746" s="74"/>
      <c r="K7746" s="74"/>
      <c r="L7746" s="74"/>
      <c r="M7746" s="74"/>
      <c r="N7746" s="74"/>
    </row>
    <row r="7747" spans="2:14" x14ac:dyDescent="0.25">
      <c r="B7747" s="225"/>
      <c r="C7747" s="74"/>
      <c r="D7747" s="74"/>
      <c r="E7747" s="74"/>
      <c r="F7747" s="74"/>
      <c r="G7747" s="75"/>
      <c r="H7747" s="74"/>
      <c r="I7747" s="81"/>
      <c r="J7747" s="74"/>
      <c r="K7747" s="74"/>
      <c r="L7747" s="74"/>
      <c r="M7747" s="74"/>
      <c r="N7747" s="74"/>
    </row>
    <row r="7748" spans="2:14" x14ac:dyDescent="0.25">
      <c r="B7748" s="225"/>
      <c r="C7748" s="74"/>
      <c r="D7748" s="74"/>
      <c r="E7748" s="74"/>
      <c r="F7748" s="74"/>
      <c r="G7748" s="75"/>
      <c r="H7748" s="74"/>
      <c r="I7748" s="81"/>
      <c r="J7748" s="74"/>
      <c r="K7748" s="74"/>
      <c r="L7748" s="74"/>
      <c r="M7748" s="74"/>
      <c r="N7748" s="74"/>
    </row>
    <row r="7749" spans="2:14" x14ac:dyDescent="0.25">
      <c r="B7749" s="225"/>
      <c r="C7749" s="74"/>
      <c r="D7749" s="74"/>
      <c r="E7749" s="74"/>
      <c r="F7749" s="74"/>
      <c r="G7749" s="75"/>
      <c r="H7749" s="74"/>
      <c r="I7749" s="81"/>
      <c r="J7749" s="74"/>
      <c r="K7749" s="74"/>
      <c r="L7749" s="74"/>
      <c r="M7749" s="74"/>
      <c r="N7749" s="74"/>
    </row>
    <row r="7750" spans="2:14" x14ac:dyDescent="0.25">
      <c r="B7750" s="225"/>
      <c r="C7750" s="74"/>
      <c r="D7750" s="74"/>
      <c r="E7750" s="74"/>
      <c r="F7750" s="74"/>
      <c r="G7750" s="75"/>
      <c r="H7750" s="74"/>
      <c r="I7750" s="81"/>
      <c r="J7750" s="74"/>
      <c r="K7750" s="74"/>
      <c r="L7750" s="74"/>
      <c r="M7750" s="74"/>
      <c r="N7750" s="74"/>
    </row>
    <row r="7751" spans="2:14" x14ac:dyDescent="0.25">
      <c r="B7751" s="225"/>
      <c r="C7751" s="74"/>
      <c r="D7751" s="74"/>
      <c r="E7751" s="74"/>
      <c r="F7751" s="74"/>
      <c r="G7751" s="75"/>
      <c r="H7751" s="74"/>
      <c r="I7751" s="81"/>
      <c r="J7751" s="74"/>
      <c r="K7751" s="74"/>
      <c r="L7751" s="74"/>
      <c r="M7751" s="74"/>
      <c r="N7751" s="74"/>
    </row>
    <row r="7752" spans="2:14" x14ac:dyDescent="0.25">
      <c r="B7752" s="225"/>
      <c r="C7752" s="74"/>
      <c r="D7752" s="74"/>
      <c r="E7752" s="74"/>
      <c r="F7752" s="74"/>
      <c r="G7752" s="75"/>
      <c r="H7752" s="74"/>
      <c r="I7752" s="81"/>
      <c r="J7752" s="74"/>
      <c r="K7752" s="74"/>
      <c r="L7752" s="74"/>
      <c r="M7752" s="74"/>
      <c r="N7752" s="74"/>
    </row>
    <row r="7753" spans="2:14" x14ac:dyDescent="0.25">
      <c r="B7753" s="225"/>
      <c r="C7753" s="74"/>
      <c r="D7753" s="74"/>
      <c r="E7753" s="74"/>
      <c r="F7753" s="74"/>
      <c r="G7753" s="75"/>
      <c r="H7753" s="74"/>
      <c r="I7753" s="81"/>
      <c r="J7753" s="74"/>
      <c r="K7753" s="74"/>
      <c r="L7753" s="74"/>
      <c r="M7753" s="74"/>
      <c r="N7753" s="74"/>
    </row>
    <row r="7754" spans="2:14" x14ac:dyDescent="0.25">
      <c r="B7754" s="225"/>
      <c r="C7754" s="74"/>
      <c r="D7754" s="74"/>
      <c r="E7754" s="74"/>
      <c r="F7754" s="74"/>
      <c r="G7754" s="75"/>
      <c r="H7754" s="74"/>
      <c r="I7754" s="81"/>
      <c r="J7754" s="74"/>
      <c r="K7754" s="74"/>
      <c r="L7754" s="74"/>
      <c r="M7754" s="74"/>
      <c r="N7754" s="74"/>
    </row>
    <row r="7755" spans="2:14" x14ac:dyDescent="0.25">
      <c r="B7755" s="225"/>
      <c r="C7755" s="74"/>
      <c r="D7755" s="74"/>
      <c r="E7755" s="74"/>
      <c r="F7755" s="74"/>
      <c r="G7755" s="75"/>
      <c r="H7755" s="74"/>
      <c r="I7755" s="81"/>
      <c r="J7755" s="74"/>
      <c r="K7755" s="74"/>
      <c r="L7755" s="74"/>
      <c r="M7755" s="74"/>
      <c r="N7755" s="74"/>
    </row>
    <row r="7756" spans="2:14" x14ac:dyDescent="0.25">
      <c r="B7756" s="225"/>
      <c r="C7756" s="74"/>
      <c r="D7756" s="74"/>
      <c r="E7756" s="74"/>
      <c r="F7756" s="74"/>
      <c r="G7756" s="75"/>
      <c r="H7756" s="74"/>
      <c r="I7756" s="81"/>
      <c r="J7756" s="74"/>
      <c r="K7756" s="74"/>
      <c r="L7756" s="74"/>
      <c r="M7756" s="74"/>
      <c r="N7756" s="74"/>
    </row>
    <row r="7757" spans="2:14" x14ac:dyDescent="0.25">
      <c r="B7757" s="225"/>
      <c r="C7757" s="74"/>
      <c r="D7757" s="74"/>
      <c r="E7757" s="74"/>
      <c r="F7757" s="74"/>
      <c r="G7757" s="75"/>
      <c r="H7757" s="74"/>
      <c r="I7757" s="81"/>
      <c r="J7757" s="74"/>
      <c r="K7757" s="74"/>
      <c r="L7757" s="74"/>
      <c r="M7757" s="74"/>
      <c r="N7757" s="74"/>
    </row>
    <row r="7758" spans="2:14" x14ac:dyDescent="0.25">
      <c r="B7758" s="225"/>
      <c r="C7758" s="74"/>
      <c r="D7758" s="74"/>
      <c r="E7758" s="74"/>
      <c r="F7758" s="74"/>
      <c r="G7758" s="75"/>
      <c r="H7758" s="74"/>
      <c r="I7758" s="81"/>
      <c r="J7758" s="74"/>
      <c r="K7758" s="74"/>
      <c r="L7758" s="74"/>
      <c r="M7758" s="74"/>
      <c r="N7758" s="74"/>
    </row>
    <row r="7759" spans="2:14" x14ac:dyDescent="0.25">
      <c r="B7759" s="225"/>
      <c r="C7759" s="74"/>
      <c r="D7759" s="74"/>
      <c r="E7759" s="74"/>
      <c r="F7759" s="74"/>
      <c r="G7759" s="75"/>
      <c r="H7759" s="74"/>
      <c r="I7759" s="81"/>
      <c r="J7759" s="74"/>
      <c r="K7759" s="74"/>
      <c r="L7759" s="74"/>
      <c r="M7759" s="74"/>
      <c r="N7759" s="74"/>
    </row>
    <row r="7760" spans="2:14" x14ac:dyDescent="0.25">
      <c r="B7760" s="225"/>
      <c r="C7760" s="74"/>
      <c r="D7760" s="74"/>
      <c r="E7760" s="74"/>
      <c r="F7760" s="74"/>
      <c r="G7760" s="75"/>
      <c r="H7760" s="74"/>
      <c r="I7760" s="81"/>
      <c r="J7760" s="74"/>
      <c r="K7760" s="74"/>
      <c r="L7760" s="74"/>
      <c r="M7760" s="74"/>
      <c r="N7760" s="74"/>
    </row>
    <row r="7761" spans="2:14" x14ac:dyDescent="0.25">
      <c r="B7761" s="225"/>
      <c r="C7761" s="74"/>
      <c r="D7761" s="74"/>
      <c r="E7761" s="74"/>
      <c r="F7761" s="74"/>
      <c r="G7761" s="75"/>
      <c r="H7761" s="74"/>
      <c r="I7761" s="81"/>
      <c r="J7761" s="74"/>
      <c r="K7761" s="74"/>
      <c r="L7761" s="74"/>
      <c r="M7761" s="74"/>
      <c r="N7761" s="74"/>
    </row>
    <row r="7762" spans="2:14" x14ac:dyDescent="0.25">
      <c r="B7762" s="225"/>
      <c r="C7762" s="74"/>
      <c r="D7762" s="74"/>
      <c r="E7762" s="74"/>
      <c r="F7762" s="74"/>
      <c r="G7762" s="75"/>
      <c r="H7762" s="74"/>
      <c r="I7762" s="81"/>
      <c r="J7762" s="74"/>
      <c r="K7762" s="74"/>
      <c r="L7762" s="74"/>
      <c r="M7762" s="74"/>
      <c r="N7762" s="74"/>
    </row>
    <row r="7763" spans="2:14" x14ac:dyDescent="0.25">
      <c r="B7763" s="225"/>
      <c r="C7763" s="74"/>
      <c r="D7763" s="74"/>
      <c r="E7763" s="74"/>
      <c r="F7763" s="74"/>
      <c r="G7763" s="75"/>
      <c r="H7763" s="74"/>
      <c r="I7763" s="81"/>
      <c r="J7763" s="74"/>
      <c r="K7763" s="74"/>
      <c r="L7763" s="74"/>
      <c r="M7763" s="74"/>
      <c r="N7763" s="74"/>
    </row>
    <row r="7764" spans="2:14" x14ac:dyDescent="0.25">
      <c r="B7764" s="225"/>
      <c r="C7764" s="74"/>
      <c r="D7764" s="74"/>
      <c r="E7764" s="74"/>
      <c r="F7764" s="74"/>
      <c r="G7764" s="75"/>
      <c r="H7764" s="74"/>
      <c r="I7764" s="81"/>
      <c r="J7764" s="74"/>
      <c r="K7764" s="74"/>
      <c r="L7764" s="74"/>
      <c r="M7764" s="74"/>
      <c r="N7764" s="74"/>
    </row>
    <row r="7765" spans="2:14" x14ac:dyDescent="0.25">
      <c r="B7765" s="225"/>
      <c r="C7765" s="74"/>
      <c r="D7765" s="74"/>
      <c r="E7765" s="74"/>
      <c r="F7765" s="74"/>
      <c r="G7765" s="75"/>
      <c r="H7765" s="74"/>
      <c r="I7765" s="81"/>
      <c r="J7765" s="74"/>
      <c r="K7765" s="74"/>
      <c r="L7765" s="74"/>
      <c r="M7765" s="74"/>
      <c r="N7765" s="74"/>
    </row>
    <row r="7766" spans="2:14" x14ac:dyDescent="0.25">
      <c r="B7766" s="225"/>
      <c r="C7766" s="74"/>
      <c r="D7766" s="74"/>
      <c r="E7766" s="74"/>
      <c r="F7766" s="74"/>
      <c r="G7766" s="75"/>
      <c r="H7766" s="74"/>
      <c r="I7766" s="81"/>
      <c r="J7766" s="74"/>
      <c r="K7766" s="74"/>
      <c r="L7766" s="74"/>
      <c r="M7766" s="74"/>
      <c r="N7766" s="74"/>
    </row>
    <row r="7767" spans="2:14" x14ac:dyDescent="0.25">
      <c r="B7767" s="225"/>
      <c r="C7767" s="74"/>
      <c r="D7767" s="74"/>
      <c r="E7767" s="74"/>
      <c r="F7767" s="74"/>
      <c r="G7767" s="75"/>
      <c r="H7767" s="74"/>
      <c r="I7767" s="81"/>
      <c r="J7767" s="74"/>
      <c r="K7767" s="74"/>
      <c r="L7767" s="74"/>
      <c r="M7767" s="74"/>
      <c r="N7767" s="74"/>
    </row>
    <row r="7768" spans="2:14" x14ac:dyDescent="0.25">
      <c r="B7768" s="225"/>
      <c r="C7768" s="74"/>
      <c r="D7768" s="74"/>
      <c r="E7768" s="74"/>
      <c r="F7768" s="74"/>
      <c r="G7768" s="75"/>
      <c r="H7768" s="74"/>
      <c r="I7768" s="81"/>
      <c r="J7768" s="74"/>
      <c r="K7768" s="74"/>
      <c r="L7768" s="74"/>
      <c r="M7768" s="74"/>
      <c r="N7768" s="74"/>
    </row>
    <row r="7769" spans="2:14" x14ac:dyDescent="0.25">
      <c r="B7769" s="225"/>
      <c r="C7769" s="74"/>
      <c r="D7769" s="74"/>
      <c r="E7769" s="74"/>
      <c r="F7769" s="74"/>
      <c r="G7769" s="75"/>
      <c r="H7769" s="74"/>
      <c r="I7769" s="81"/>
      <c r="J7769" s="74"/>
      <c r="K7769" s="74"/>
      <c r="L7769" s="74"/>
      <c r="M7769" s="74"/>
      <c r="N7769" s="74"/>
    </row>
    <row r="7770" spans="2:14" x14ac:dyDescent="0.25">
      <c r="B7770" s="225"/>
      <c r="C7770" s="74"/>
      <c r="D7770" s="74"/>
      <c r="E7770" s="74"/>
      <c r="F7770" s="74"/>
      <c r="G7770" s="75"/>
      <c r="H7770" s="74"/>
      <c r="I7770" s="81"/>
      <c r="J7770" s="74"/>
      <c r="K7770" s="74"/>
      <c r="L7770" s="74"/>
      <c r="M7770" s="74"/>
      <c r="N7770" s="74"/>
    </row>
    <row r="7771" spans="2:14" x14ac:dyDescent="0.25">
      <c r="B7771" s="225"/>
      <c r="C7771" s="74"/>
      <c r="D7771" s="74"/>
      <c r="E7771" s="74"/>
      <c r="F7771" s="74"/>
      <c r="G7771" s="75"/>
      <c r="H7771" s="74"/>
      <c r="I7771" s="81"/>
      <c r="J7771" s="74"/>
      <c r="K7771" s="74"/>
      <c r="L7771" s="74"/>
      <c r="M7771" s="74"/>
      <c r="N7771" s="74"/>
    </row>
    <row r="7772" spans="2:14" x14ac:dyDescent="0.25">
      <c r="B7772" s="225"/>
      <c r="C7772" s="74"/>
      <c r="D7772" s="74"/>
      <c r="E7772" s="74"/>
      <c r="F7772" s="74"/>
      <c r="G7772" s="75"/>
      <c r="H7772" s="74"/>
      <c r="I7772" s="81"/>
      <c r="J7772" s="74"/>
      <c r="K7772" s="74"/>
      <c r="L7772" s="74"/>
      <c r="M7772" s="74"/>
      <c r="N7772" s="74"/>
    </row>
    <row r="7773" spans="2:14" x14ac:dyDescent="0.25">
      <c r="B7773" s="225"/>
      <c r="C7773" s="74"/>
      <c r="D7773" s="74"/>
      <c r="E7773" s="74"/>
      <c r="F7773" s="74"/>
      <c r="G7773" s="75"/>
      <c r="H7773" s="74"/>
      <c r="I7773" s="81"/>
      <c r="J7773" s="74"/>
      <c r="K7773" s="74"/>
      <c r="L7773" s="74"/>
      <c r="M7773" s="74"/>
      <c r="N7773" s="74"/>
    </row>
    <row r="7774" spans="2:14" x14ac:dyDescent="0.25">
      <c r="B7774" s="225"/>
      <c r="C7774" s="74"/>
      <c r="D7774" s="74"/>
      <c r="E7774" s="74"/>
      <c r="F7774" s="74"/>
      <c r="G7774" s="75"/>
      <c r="H7774" s="74"/>
      <c r="I7774" s="81"/>
      <c r="J7774" s="74"/>
      <c r="K7774" s="74"/>
      <c r="L7774" s="74"/>
      <c r="M7774" s="74"/>
      <c r="N7774" s="74"/>
    </row>
    <row r="7775" spans="2:14" x14ac:dyDescent="0.25">
      <c r="B7775" s="225"/>
      <c r="C7775" s="74"/>
      <c r="D7775" s="74"/>
      <c r="E7775" s="74"/>
      <c r="F7775" s="74"/>
      <c r="G7775" s="75"/>
      <c r="H7775" s="74"/>
      <c r="I7775" s="81"/>
      <c r="J7775" s="74"/>
      <c r="K7775" s="74"/>
      <c r="L7775" s="74"/>
      <c r="M7775" s="74"/>
      <c r="N7775" s="74"/>
    </row>
    <row r="7776" spans="2:14" x14ac:dyDescent="0.25">
      <c r="B7776" s="225"/>
      <c r="C7776" s="74"/>
      <c r="D7776" s="74"/>
      <c r="E7776" s="74"/>
      <c r="F7776" s="74"/>
      <c r="G7776" s="75"/>
      <c r="H7776" s="74"/>
      <c r="I7776" s="81"/>
      <c r="J7776" s="74"/>
      <c r="K7776" s="74"/>
      <c r="L7776" s="74"/>
      <c r="M7776" s="74"/>
      <c r="N7776" s="74"/>
    </row>
    <row r="7777" spans="2:14" x14ac:dyDescent="0.25">
      <c r="B7777" s="225"/>
      <c r="C7777" s="74"/>
      <c r="D7777" s="74"/>
      <c r="E7777" s="74"/>
      <c r="F7777" s="74"/>
      <c r="G7777" s="75"/>
      <c r="H7777" s="74"/>
      <c r="I7777" s="81"/>
      <c r="J7777" s="74"/>
      <c r="K7777" s="74"/>
      <c r="L7777" s="74"/>
      <c r="M7777" s="74"/>
      <c r="N7777" s="74"/>
    </row>
    <row r="7778" spans="2:14" x14ac:dyDescent="0.25">
      <c r="B7778" s="225"/>
      <c r="C7778" s="74"/>
      <c r="D7778" s="74"/>
      <c r="E7778" s="74"/>
      <c r="F7778" s="74"/>
      <c r="G7778" s="75"/>
      <c r="H7778" s="74"/>
      <c r="I7778" s="81"/>
      <c r="J7778" s="74"/>
      <c r="K7778" s="74"/>
      <c r="L7778" s="74"/>
      <c r="M7778" s="74"/>
      <c r="N7778" s="74"/>
    </row>
    <row r="7779" spans="2:14" x14ac:dyDescent="0.25">
      <c r="B7779" s="225"/>
      <c r="C7779" s="74"/>
      <c r="D7779" s="74"/>
      <c r="E7779" s="74"/>
      <c r="F7779" s="74"/>
      <c r="G7779" s="75"/>
      <c r="H7779" s="74"/>
      <c r="I7779" s="81"/>
      <c r="J7779" s="74"/>
      <c r="K7779" s="74"/>
      <c r="L7779" s="74"/>
      <c r="M7779" s="74"/>
      <c r="N7779" s="74"/>
    </row>
    <row r="7780" spans="2:14" x14ac:dyDescent="0.25">
      <c r="B7780" s="225"/>
      <c r="C7780" s="74"/>
      <c r="D7780" s="74"/>
      <c r="E7780" s="74"/>
      <c r="F7780" s="74"/>
      <c r="G7780" s="75"/>
      <c r="H7780" s="74"/>
      <c r="I7780" s="81"/>
      <c r="J7780" s="74"/>
      <c r="K7780" s="74"/>
      <c r="L7780" s="74"/>
      <c r="M7780" s="74"/>
      <c r="N7780" s="74"/>
    </row>
    <row r="7781" spans="2:14" x14ac:dyDescent="0.25">
      <c r="B7781" s="225"/>
      <c r="C7781" s="74"/>
      <c r="D7781" s="74"/>
      <c r="E7781" s="74"/>
      <c r="F7781" s="74"/>
      <c r="G7781" s="75"/>
      <c r="H7781" s="74"/>
      <c r="I7781" s="81"/>
      <c r="J7781" s="74"/>
      <c r="K7781" s="74"/>
      <c r="L7781" s="74"/>
      <c r="M7781" s="74"/>
      <c r="N7781" s="74"/>
    </row>
    <row r="7782" spans="2:14" x14ac:dyDescent="0.25">
      <c r="B7782" s="225"/>
      <c r="C7782" s="74"/>
      <c r="D7782" s="74"/>
      <c r="E7782" s="74"/>
      <c r="F7782" s="74"/>
      <c r="G7782" s="75"/>
      <c r="H7782" s="74"/>
      <c r="I7782" s="81"/>
      <c r="J7782" s="74"/>
      <c r="K7782" s="74"/>
      <c r="L7782" s="74"/>
      <c r="M7782" s="74"/>
      <c r="N7782" s="74"/>
    </row>
    <row r="7783" spans="2:14" x14ac:dyDescent="0.25">
      <c r="B7783" s="225"/>
      <c r="C7783" s="74"/>
      <c r="D7783" s="74"/>
      <c r="E7783" s="74"/>
      <c r="F7783" s="74"/>
      <c r="G7783" s="75"/>
      <c r="H7783" s="74"/>
      <c r="I7783" s="81"/>
      <c r="J7783" s="74"/>
      <c r="K7783" s="74"/>
      <c r="L7783" s="74"/>
      <c r="M7783" s="74"/>
      <c r="N7783" s="74"/>
    </row>
    <row r="7784" spans="2:14" x14ac:dyDescent="0.25">
      <c r="B7784" s="225"/>
      <c r="C7784" s="74"/>
      <c r="D7784" s="74"/>
      <c r="E7784" s="74"/>
      <c r="F7784" s="74"/>
      <c r="G7784" s="75"/>
      <c r="H7784" s="74"/>
      <c r="I7784" s="81"/>
      <c r="J7784" s="74"/>
      <c r="K7784" s="74"/>
      <c r="L7784" s="74"/>
      <c r="M7784" s="74"/>
      <c r="N7784" s="74"/>
    </row>
    <row r="7785" spans="2:14" x14ac:dyDescent="0.25">
      <c r="B7785" s="225"/>
      <c r="C7785" s="74"/>
      <c r="D7785" s="74"/>
      <c r="E7785" s="74"/>
      <c r="F7785" s="74"/>
      <c r="G7785" s="75"/>
      <c r="H7785" s="74"/>
      <c r="I7785" s="81"/>
      <c r="J7785" s="74"/>
      <c r="K7785" s="74"/>
      <c r="L7785" s="74"/>
      <c r="M7785" s="74"/>
      <c r="N7785" s="74"/>
    </row>
    <row r="7786" spans="2:14" x14ac:dyDescent="0.25">
      <c r="B7786" s="225"/>
      <c r="C7786" s="74"/>
      <c r="D7786" s="74"/>
      <c r="E7786" s="74"/>
      <c r="F7786" s="74"/>
      <c r="G7786" s="75"/>
      <c r="H7786" s="74"/>
      <c r="I7786" s="81"/>
      <c r="J7786" s="74"/>
      <c r="K7786" s="74"/>
      <c r="L7786" s="74"/>
      <c r="M7786" s="74"/>
      <c r="N7786" s="74"/>
    </row>
    <row r="7787" spans="2:14" x14ac:dyDescent="0.25">
      <c r="B7787" s="225"/>
      <c r="C7787" s="74"/>
      <c r="D7787" s="74"/>
      <c r="E7787" s="74"/>
      <c r="F7787" s="74"/>
      <c r="G7787" s="75"/>
      <c r="H7787" s="74"/>
      <c r="I7787" s="81"/>
      <c r="J7787" s="74"/>
      <c r="K7787" s="74"/>
      <c r="L7787" s="74"/>
      <c r="M7787" s="74"/>
      <c r="N7787" s="74"/>
    </row>
    <row r="7788" spans="2:14" x14ac:dyDescent="0.25">
      <c r="B7788" s="225"/>
      <c r="C7788" s="74"/>
      <c r="D7788" s="74"/>
      <c r="E7788" s="74"/>
      <c r="F7788" s="74"/>
      <c r="G7788" s="75"/>
      <c r="H7788" s="74"/>
      <c r="I7788" s="81"/>
      <c r="J7788" s="74"/>
      <c r="K7788" s="74"/>
      <c r="L7788" s="74"/>
      <c r="M7788" s="74"/>
      <c r="N7788" s="74"/>
    </row>
    <row r="7789" spans="2:14" x14ac:dyDescent="0.25">
      <c r="B7789" s="225"/>
      <c r="C7789" s="74"/>
      <c r="D7789" s="74"/>
      <c r="E7789" s="74"/>
      <c r="F7789" s="74"/>
      <c r="G7789" s="75"/>
      <c r="H7789" s="74"/>
      <c r="I7789" s="81"/>
      <c r="J7789" s="74"/>
      <c r="K7789" s="74"/>
      <c r="L7789" s="74"/>
      <c r="M7789" s="74"/>
      <c r="N7789" s="74"/>
    </row>
    <row r="7790" spans="2:14" x14ac:dyDescent="0.25">
      <c r="B7790" s="225"/>
      <c r="C7790" s="74"/>
      <c r="D7790" s="74"/>
      <c r="E7790" s="74"/>
      <c r="F7790" s="74"/>
      <c r="G7790" s="75"/>
      <c r="H7790" s="74"/>
      <c r="I7790" s="81"/>
      <c r="J7790" s="74"/>
      <c r="K7790" s="74"/>
      <c r="L7790" s="74"/>
      <c r="M7790" s="74"/>
      <c r="N7790" s="74"/>
    </row>
    <row r="7791" spans="2:14" x14ac:dyDescent="0.25">
      <c r="B7791" s="225"/>
      <c r="C7791" s="74"/>
      <c r="D7791" s="74"/>
      <c r="E7791" s="74"/>
      <c r="F7791" s="74"/>
      <c r="G7791" s="75"/>
      <c r="H7791" s="74"/>
      <c r="I7791" s="81"/>
      <c r="J7791" s="74"/>
      <c r="K7791" s="74"/>
      <c r="L7791" s="74"/>
      <c r="M7791" s="74"/>
      <c r="N7791" s="74"/>
    </row>
    <row r="7792" spans="2:14" x14ac:dyDescent="0.25">
      <c r="B7792" s="225"/>
      <c r="C7792" s="74"/>
      <c r="D7792" s="74"/>
      <c r="E7792" s="74"/>
      <c r="F7792" s="74"/>
      <c r="G7792" s="75"/>
      <c r="H7792" s="74"/>
      <c r="I7792" s="81"/>
      <c r="J7792" s="74"/>
      <c r="K7792" s="74"/>
      <c r="L7792" s="74"/>
      <c r="M7792" s="74"/>
      <c r="N7792" s="74"/>
    </row>
    <row r="7793" spans="2:14" x14ac:dyDescent="0.25">
      <c r="B7793" s="225"/>
      <c r="C7793" s="74"/>
      <c r="D7793" s="74"/>
      <c r="E7793" s="74"/>
      <c r="F7793" s="74"/>
      <c r="G7793" s="75"/>
      <c r="H7793" s="74"/>
      <c r="I7793" s="81"/>
      <c r="J7793" s="74"/>
      <c r="K7793" s="74"/>
      <c r="L7793" s="74"/>
      <c r="M7793" s="74"/>
      <c r="N7793" s="74"/>
    </row>
    <row r="7794" spans="2:14" x14ac:dyDescent="0.25">
      <c r="B7794" s="225"/>
      <c r="C7794" s="74"/>
      <c r="D7794" s="74"/>
      <c r="E7794" s="74"/>
      <c r="F7794" s="74"/>
      <c r="G7794" s="75"/>
      <c r="H7794" s="74"/>
      <c r="I7794" s="81"/>
      <c r="J7794" s="74"/>
      <c r="K7794" s="74"/>
      <c r="L7794" s="74"/>
      <c r="M7794" s="74"/>
      <c r="N7794" s="74"/>
    </row>
    <row r="7795" spans="2:14" x14ac:dyDescent="0.25">
      <c r="B7795" s="225"/>
      <c r="C7795" s="74"/>
      <c r="D7795" s="74"/>
      <c r="E7795" s="74"/>
      <c r="F7795" s="74"/>
      <c r="G7795" s="75"/>
      <c r="H7795" s="74"/>
      <c r="I7795" s="81"/>
      <c r="J7795" s="74"/>
      <c r="K7795" s="74"/>
      <c r="L7795" s="74"/>
      <c r="M7795" s="74"/>
      <c r="N7795" s="74"/>
    </row>
    <row r="7796" spans="2:14" x14ac:dyDescent="0.25">
      <c r="B7796" s="225"/>
      <c r="C7796" s="74"/>
      <c r="D7796" s="74"/>
      <c r="E7796" s="74"/>
      <c r="F7796" s="74"/>
      <c r="G7796" s="75"/>
      <c r="H7796" s="74"/>
      <c r="I7796" s="81"/>
      <c r="J7796" s="74"/>
      <c r="K7796" s="74"/>
      <c r="L7796" s="74"/>
      <c r="M7796" s="74"/>
      <c r="N7796" s="74"/>
    </row>
    <row r="7797" spans="2:14" x14ac:dyDescent="0.25">
      <c r="B7797" s="225"/>
      <c r="C7797" s="74"/>
      <c r="D7797" s="74"/>
      <c r="E7797" s="74"/>
      <c r="F7797" s="74"/>
      <c r="G7797" s="75"/>
      <c r="H7797" s="74"/>
      <c r="I7797" s="81"/>
      <c r="J7797" s="74"/>
      <c r="K7797" s="74"/>
      <c r="L7797" s="74"/>
      <c r="M7797" s="74"/>
      <c r="N7797" s="74"/>
    </row>
    <row r="7798" spans="2:14" x14ac:dyDescent="0.25">
      <c r="B7798" s="225"/>
      <c r="C7798" s="74"/>
      <c r="D7798" s="74"/>
      <c r="E7798" s="74"/>
      <c r="F7798" s="74"/>
      <c r="G7798" s="75"/>
      <c r="H7798" s="74"/>
      <c r="I7798" s="81"/>
      <c r="J7798" s="74"/>
      <c r="K7798" s="74"/>
      <c r="L7798" s="74"/>
      <c r="M7798" s="74"/>
      <c r="N7798" s="74"/>
    </row>
    <row r="7799" spans="2:14" x14ac:dyDescent="0.25">
      <c r="B7799" s="225"/>
      <c r="C7799" s="74"/>
      <c r="D7799" s="74"/>
      <c r="E7799" s="74"/>
      <c r="F7799" s="74"/>
      <c r="G7799" s="75"/>
      <c r="H7799" s="74"/>
      <c r="I7799" s="81"/>
      <c r="J7799" s="74"/>
      <c r="K7799" s="74"/>
      <c r="L7799" s="74"/>
      <c r="M7799" s="74"/>
      <c r="N7799" s="74"/>
    </row>
    <row r="7800" spans="2:14" x14ac:dyDescent="0.25">
      <c r="B7800" s="225"/>
      <c r="C7800" s="74"/>
      <c r="D7800" s="74"/>
      <c r="E7800" s="74"/>
      <c r="F7800" s="74"/>
      <c r="G7800" s="75"/>
      <c r="H7800" s="74"/>
      <c r="I7800" s="81"/>
      <c r="J7800" s="74"/>
      <c r="K7800" s="74"/>
      <c r="L7800" s="74"/>
      <c r="M7800" s="74"/>
      <c r="N7800" s="74"/>
    </row>
    <row r="7801" spans="2:14" x14ac:dyDescent="0.25">
      <c r="B7801" s="225"/>
      <c r="C7801" s="74"/>
      <c r="D7801" s="74"/>
      <c r="E7801" s="74"/>
      <c r="F7801" s="74"/>
      <c r="G7801" s="75"/>
      <c r="H7801" s="74"/>
      <c r="I7801" s="81"/>
      <c r="J7801" s="74"/>
      <c r="K7801" s="74"/>
      <c r="L7801" s="74"/>
      <c r="M7801" s="74"/>
      <c r="N7801" s="74"/>
    </row>
    <row r="7802" spans="2:14" x14ac:dyDescent="0.25">
      <c r="B7802" s="225"/>
      <c r="C7802" s="74"/>
      <c r="D7802" s="74"/>
      <c r="E7802" s="74"/>
      <c r="F7802" s="74"/>
      <c r="G7802" s="75"/>
      <c r="H7802" s="74"/>
      <c r="I7802" s="81"/>
      <c r="J7802" s="74"/>
      <c r="K7802" s="74"/>
      <c r="L7802" s="74"/>
      <c r="M7802" s="74"/>
      <c r="N7802" s="74"/>
    </row>
    <row r="7803" spans="2:14" x14ac:dyDescent="0.25">
      <c r="B7803" s="225"/>
      <c r="C7803" s="74"/>
      <c r="D7803" s="74"/>
      <c r="E7803" s="74"/>
      <c r="F7803" s="74"/>
      <c r="G7803" s="75"/>
      <c r="H7803" s="74"/>
      <c r="I7803" s="81"/>
      <c r="J7803" s="74"/>
      <c r="K7803" s="74"/>
      <c r="L7803" s="74"/>
      <c r="M7803" s="74"/>
      <c r="N7803" s="74"/>
    </row>
    <row r="7804" spans="2:14" x14ac:dyDescent="0.25">
      <c r="B7804" s="225"/>
      <c r="C7804" s="74"/>
      <c r="D7804" s="74"/>
      <c r="E7804" s="74"/>
      <c r="F7804" s="74"/>
      <c r="G7804" s="75"/>
      <c r="H7804" s="74"/>
      <c r="I7804" s="81"/>
      <c r="J7804" s="74"/>
      <c r="K7804" s="74"/>
      <c r="L7804" s="74"/>
      <c r="M7804" s="74"/>
      <c r="N7804" s="74"/>
    </row>
    <row r="7805" spans="2:14" x14ac:dyDescent="0.25">
      <c r="B7805" s="225"/>
      <c r="C7805" s="74"/>
      <c r="D7805" s="74"/>
      <c r="E7805" s="74"/>
      <c r="F7805" s="74"/>
      <c r="G7805" s="75"/>
      <c r="H7805" s="74"/>
      <c r="I7805" s="81"/>
      <c r="J7805" s="74"/>
      <c r="K7805" s="74"/>
      <c r="L7805" s="74"/>
      <c r="M7805" s="74"/>
      <c r="N7805" s="74"/>
    </row>
    <row r="7806" spans="2:14" x14ac:dyDescent="0.25">
      <c r="B7806" s="225"/>
      <c r="C7806" s="74"/>
      <c r="D7806" s="74"/>
      <c r="E7806" s="74"/>
      <c r="F7806" s="74"/>
      <c r="G7806" s="75"/>
      <c r="H7806" s="74"/>
      <c r="I7806" s="81"/>
      <c r="J7806" s="74"/>
      <c r="K7806" s="74"/>
      <c r="L7806" s="74"/>
      <c r="M7806" s="74"/>
      <c r="N7806" s="74"/>
    </row>
    <row r="7807" spans="2:14" x14ac:dyDescent="0.25">
      <c r="B7807" s="225"/>
      <c r="C7807" s="74"/>
      <c r="D7807" s="74"/>
      <c r="E7807" s="74"/>
      <c r="F7807" s="74"/>
      <c r="G7807" s="75"/>
      <c r="H7807" s="74"/>
      <c r="I7807" s="81"/>
      <c r="J7807" s="74"/>
      <c r="K7807" s="74"/>
      <c r="L7807" s="74"/>
      <c r="M7807" s="74"/>
      <c r="N7807" s="74"/>
    </row>
    <row r="7808" spans="2:14" x14ac:dyDescent="0.25">
      <c r="B7808" s="225"/>
      <c r="C7808" s="74"/>
      <c r="D7808" s="74"/>
      <c r="E7808" s="74"/>
      <c r="F7808" s="74"/>
      <c r="G7808" s="75"/>
      <c r="H7808" s="74"/>
      <c r="I7808" s="81"/>
      <c r="J7808" s="74"/>
      <c r="K7808" s="74"/>
      <c r="L7808" s="74"/>
      <c r="M7808" s="74"/>
      <c r="N7808" s="74"/>
    </row>
    <row r="7809" spans="2:14" x14ac:dyDescent="0.25">
      <c r="B7809" s="225"/>
      <c r="C7809" s="74"/>
      <c r="D7809" s="74"/>
      <c r="E7809" s="74"/>
      <c r="F7809" s="74"/>
      <c r="G7809" s="75"/>
      <c r="H7809" s="74"/>
      <c r="I7809" s="81"/>
      <c r="J7809" s="74"/>
      <c r="K7809" s="74"/>
      <c r="L7809" s="74"/>
      <c r="M7809" s="74"/>
      <c r="N7809" s="74"/>
    </row>
    <row r="7810" spans="2:14" x14ac:dyDescent="0.25">
      <c r="B7810" s="225"/>
      <c r="C7810" s="74"/>
      <c r="D7810" s="74"/>
      <c r="E7810" s="74"/>
      <c r="F7810" s="74"/>
      <c r="G7810" s="75"/>
      <c r="H7810" s="74"/>
      <c r="I7810" s="81"/>
      <c r="J7810" s="74"/>
      <c r="K7810" s="74"/>
      <c r="L7810" s="74"/>
      <c r="M7810" s="74"/>
      <c r="N7810" s="74"/>
    </row>
    <row r="7811" spans="2:14" x14ac:dyDescent="0.25">
      <c r="B7811" s="225"/>
      <c r="C7811" s="74"/>
      <c r="D7811" s="74"/>
      <c r="E7811" s="74"/>
      <c r="F7811" s="74"/>
      <c r="G7811" s="75"/>
      <c r="H7811" s="74"/>
      <c r="I7811" s="81"/>
      <c r="J7811" s="74"/>
      <c r="K7811" s="74"/>
      <c r="L7811" s="74"/>
      <c r="M7811" s="74"/>
      <c r="N7811" s="74"/>
    </row>
    <row r="7812" spans="2:14" x14ac:dyDescent="0.25">
      <c r="B7812" s="225"/>
      <c r="C7812" s="74"/>
      <c r="D7812" s="74"/>
      <c r="E7812" s="74"/>
      <c r="F7812" s="74"/>
      <c r="G7812" s="75"/>
      <c r="H7812" s="74"/>
      <c r="I7812" s="81"/>
      <c r="J7812" s="74"/>
      <c r="K7812" s="74"/>
      <c r="L7812" s="74"/>
      <c r="M7812" s="74"/>
      <c r="N7812" s="74"/>
    </row>
    <row r="7813" spans="2:14" x14ac:dyDescent="0.25">
      <c r="B7813" s="225"/>
      <c r="C7813" s="74"/>
      <c r="D7813" s="74"/>
      <c r="E7813" s="74"/>
      <c r="F7813" s="74"/>
      <c r="G7813" s="75"/>
      <c r="H7813" s="74"/>
      <c r="I7813" s="81"/>
      <c r="J7813" s="74"/>
      <c r="K7813" s="74"/>
      <c r="L7813" s="74"/>
      <c r="M7813" s="74"/>
      <c r="N7813" s="74"/>
    </row>
    <row r="7814" spans="2:14" x14ac:dyDescent="0.25">
      <c r="B7814" s="225"/>
      <c r="C7814" s="74"/>
      <c r="D7814" s="74"/>
      <c r="E7814" s="74"/>
      <c r="F7814" s="74"/>
      <c r="G7814" s="75"/>
      <c r="H7814" s="74"/>
      <c r="I7814" s="81"/>
      <c r="J7814" s="74"/>
      <c r="K7814" s="74"/>
      <c r="L7814" s="74"/>
      <c r="M7814" s="74"/>
      <c r="N7814" s="74"/>
    </row>
    <row r="7815" spans="2:14" x14ac:dyDescent="0.25">
      <c r="B7815" s="225"/>
      <c r="C7815" s="74"/>
      <c r="D7815" s="74"/>
      <c r="E7815" s="74"/>
      <c r="F7815" s="74"/>
      <c r="G7815" s="75"/>
      <c r="H7815" s="74"/>
      <c r="I7815" s="81"/>
      <c r="J7815" s="74"/>
      <c r="K7815" s="74"/>
      <c r="L7815" s="74"/>
      <c r="M7815" s="74"/>
      <c r="N7815" s="74"/>
    </row>
    <row r="7816" spans="2:14" x14ac:dyDescent="0.25">
      <c r="B7816" s="225"/>
      <c r="C7816" s="74"/>
      <c r="D7816" s="74"/>
      <c r="E7816" s="74"/>
      <c r="F7816" s="74"/>
      <c r="G7816" s="75"/>
      <c r="H7816" s="74"/>
      <c r="I7816" s="81"/>
      <c r="J7816" s="74"/>
      <c r="K7816" s="74"/>
      <c r="L7816" s="74"/>
      <c r="M7816" s="74"/>
      <c r="N7816" s="74"/>
    </row>
    <row r="7817" spans="2:14" x14ac:dyDescent="0.25">
      <c r="B7817" s="225"/>
      <c r="C7817" s="74"/>
      <c r="D7817" s="74"/>
      <c r="E7817" s="74"/>
      <c r="F7817" s="74"/>
      <c r="G7817" s="75"/>
      <c r="H7817" s="74"/>
      <c r="I7817" s="81"/>
      <c r="J7817" s="74"/>
      <c r="K7817" s="74"/>
      <c r="L7817" s="74"/>
      <c r="M7817" s="74"/>
      <c r="N7817" s="74"/>
    </row>
    <row r="7818" spans="2:14" x14ac:dyDescent="0.25">
      <c r="B7818" s="225"/>
      <c r="C7818" s="74"/>
      <c r="D7818" s="74"/>
      <c r="E7818" s="74"/>
      <c r="F7818" s="74"/>
      <c r="G7818" s="75"/>
      <c r="H7818" s="74"/>
      <c r="I7818" s="81"/>
      <c r="J7818" s="74"/>
      <c r="K7818" s="74"/>
      <c r="L7818" s="74"/>
      <c r="M7818" s="74"/>
      <c r="N7818" s="74"/>
    </row>
    <row r="7819" spans="2:14" x14ac:dyDescent="0.25">
      <c r="B7819" s="225"/>
      <c r="C7819" s="74"/>
      <c r="D7819" s="74"/>
      <c r="E7819" s="74"/>
      <c r="F7819" s="74"/>
      <c r="G7819" s="75"/>
      <c r="H7819" s="74"/>
      <c r="I7819" s="81"/>
      <c r="J7819" s="74"/>
      <c r="K7819" s="74"/>
      <c r="L7819" s="74"/>
      <c r="M7819" s="74"/>
      <c r="N7819" s="74"/>
    </row>
    <row r="7820" spans="2:14" x14ac:dyDescent="0.25">
      <c r="B7820" s="225"/>
      <c r="C7820" s="74"/>
      <c r="D7820" s="74"/>
      <c r="E7820" s="74"/>
      <c r="F7820" s="74"/>
      <c r="G7820" s="75"/>
      <c r="H7820" s="74"/>
      <c r="I7820" s="81"/>
      <c r="J7820" s="74"/>
      <c r="K7820" s="74"/>
      <c r="L7820" s="74"/>
      <c r="M7820" s="74"/>
      <c r="N7820" s="74"/>
    </row>
    <row r="7821" spans="2:14" x14ac:dyDescent="0.25">
      <c r="B7821" s="225"/>
      <c r="C7821" s="74"/>
      <c r="D7821" s="74"/>
      <c r="E7821" s="74"/>
      <c r="F7821" s="74"/>
      <c r="G7821" s="75"/>
      <c r="H7821" s="74"/>
      <c r="I7821" s="81"/>
      <c r="J7821" s="74"/>
      <c r="K7821" s="74"/>
      <c r="L7821" s="74"/>
      <c r="M7821" s="74"/>
      <c r="N7821" s="74"/>
    </row>
    <row r="7822" spans="2:14" x14ac:dyDescent="0.25">
      <c r="B7822" s="225"/>
      <c r="C7822" s="74"/>
      <c r="D7822" s="74"/>
      <c r="E7822" s="74"/>
      <c r="F7822" s="74"/>
      <c r="G7822" s="75"/>
      <c r="H7822" s="74"/>
      <c r="I7822" s="81"/>
      <c r="J7822" s="74"/>
      <c r="K7822" s="74"/>
      <c r="L7822" s="74"/>
      <c r="M7822" s="74"/>
      <c r="N7822" s="74"/>
    </row>
    <row r="7823" spans="2:14" x14ac:dyDescent="0.25">
      <c r="B7823" s="225"/>
      <c r="C7823" s="74"/>
      <c r="D7823" s="74"/>
      <c r="E7823" s="74"/>
      <c r="F7823" s="74"/>
      <c r="G7823" s="75"/>
      <c r="H7823" s="74"/>
      <c r="I7823" s="81"/>
      <c r="J7823" s="74"/>
      <c r="K7823" s="74"/>
      <c r="L7823" s="74"/>
      <c r="M7823" s="74"/>
      <c r="N7823" s="74"/>
    </row>
    <row r="7824" spans="2:14" x14ac:dyDescent="0.25">
      <c r="B7824" s="225"/>
      <c r="C7824" s="74"/>
      <c r="D7824" s="74"/>
      <c r="E7824" s="74"/>
      <c r="F7824" s="74"/>
      <c r="G7824" s="75"/>
      <c r="H7824" s="74"/>
      <c r="I7824" s="81"/>
      <c r="J7824" s="74"/>
      <c r="K7824" s="74"/>
      <c r="L7824" s="74"/>
      <c r="M7824" s="74"/>
      <c r="N7824" s="74"/>
    </row>
    <row r="7825" spans="2:14" x14ac:dyDescent="0.25">
      <c r="B7825" s="225"/>
      <c r="C7825" s="74"/>
      <c r="D7825" s="74"/>
      <c r="E7825" s="74"/>
      <c r="F7825" s="74"/>
      <c r="G7825" s="75"/>
      <c r="H7825" s="74"/>
      <c r="I7825" s="81"/>
      <c r="J7825" s="74"/>
      <c r="K7825" s="74"/>
      <c r="L7825" s="74"/>
      <c r="M7825" s="74"/>
      <c r="N7825" s="74"/>
    </row>
    <row r="7826" spans="2:14" x14ac:dyDescent="0.25">
      <c r="B7826" s="225"/>
      <c r="C7826" s="74"/>
      <c r="D7826" s="74"/>
      <c r="E7826" s="74"/>
      <c r="F7826" s="74"/>
      <c r="G7826" s="75"/>
      <c r="H7826" s="74"/>
      <c r="I7826" s="81"/>
      <c r="J7826" s="74"/>
      <c r="K7826" s="74"/>
      <c r="L7826" s="74"/>
      <c r="M7826" s="74"/>
      <c r="N7826" s="74"/>
    </row>
    <row r="7827" spans="2:14" x14ac:dyDescent="0.25">
      <c r="B7827" s="225"/>
      <c r="C7827" s="74"/>
      <c r="D7827" s="74"/>
      <c r="E7827" s="74"/>
      <c r="F7827" s="74"/>
      <c r="G7827" s="75"/>
      <c r="H7827" s="74"/>
      <c r="I7827" s="81"/>
      <c r="J7827" s="74"/>
      <c r="K7827" s="74"/>
      <c r="L7827" s="74"/>
      <c r="M7827" s="74"/>
      <c r="N7827" s="74"/>
    </row>
    <row r="7828" spans="2:14" x14ac:dyDescent="0.25">
      <c r="B7828" s="225"/>
      <c r="C7828" s="74"/>
      <c r="D7828" s="74"/>
      <c r="E7828" s="74"/>
      <c r="F7828" s="74"/>
      <c r="G7828" s="75"/>
      <c r="H7828" s="74"/>
      <c r="I7828" s="81"/>
      <c r="J7828" s="74"/>
      <c r="K7828" s="74"/>
      <c r="L7828" s="74"/>
      <c r="M7828" s="74"/>
      <c r="N7828" s="74"/>
    </row>
    <row r="7829" spans="2:14" x14ac:dyDescent="0.25">
      <c r="B7829" s="225"/>
      <c r="C7829" s="74"/>
      <c r="D7829" s="74"/>
      <c r="E7829" s="74"/>
      <c r="F7829" s="74"/>
      <c r="G7829" s="75"/>
      <c r="H7829" s="74"/>
      <c r="I7829" s="81"/>
      <c r="J7829" s="74"/>
      <c r="K7829" s="74"/>
      <c r="L7829" s="74"/>
      <c r="M7829" s="74"/>
      <c r="N7829" s="74"/>
    </row>
    <row r="7830" spans="2:14" x14ac:dyDescent="0.25">
      <c r="B7830" s="225"/>
      <c r="C7830" s="74"/>
      <c r="D7830" s="74"/>
      <c r="E7830" s="74"/>
      <c r="F7830" s="74"/>
      <c r="G7830" s="75"/>
      <c r="H7830" s="74"/>
      <c r="I7830" s="81"/>
      <c r="J7830" s="74"/>
      <c r="K7830" s="74"/>
      <c r="L7830" s="74"/>
      <c r="M7830" s="74"/>
      <c r="N7830" s="74"/>
    </row>
    <row r="7831" spans="2:14" x14ac:dyDescent="0.25">
      <c r="B7831" s="225"/>
      <c r="C7831" s="74"/>
      <c r="D7831" s="74"/>
      <c r="E7831" s="74"/>
      <c r="F7831" s="74"/>
      <c r="G7831" s="75"/>
      <c r="H7831" s="74"/>
      <c r="I7831" s="81"/>
      <c r="J7831" s="74"/>
      <c r="K7831" s="74"/>
      <c r="L7831" s="74"/>
      <c r="M7831" s="74"/>
      <c r="N7831" s="74"/>
    </row>
    <row r="7832" spans="2:14" x14ac:dyDescent="0.25">
      <c r="B7832" s="225"/>
      <c r="C7832" s="74"/>
      <c r="D7832" s="74"/>
      <c r="E7832" s="74"/>
      <c r="F7832" s="74"/>
      <c r="G7832" s="75"/>
      <c r="H7832" s="74"/>
      <c r="I7832" s="81"/>
      <c r="J7832" s="74"/>
      <c r="K7832" s="74"/>
      <c r="L7832" s="74"/>
      <c r="M7832" s="74"/>
      <c r="N7832" s="74"/>
    </row>
    <row r="7833" spans="2:14" x14ac:dyDescent="0.25">
      <c r="B7833" s="225"/>
      <c r="C7833" s="74"/>
      <c r="D7833" s="74"/>
      <c r="E7833" s="74"/>
      <c r="F7833" s="74"/>
      <c r="G7833" s="75"/>
      <c r="H7833" s="74"/>
      <c r="I7833" s="81"/>
      <c r="J7833" s="74"/>
      <c r="K7833" s="74"/>
      <c r="L7833" s="74"/>
      <c r="M7833" s="74"/>
      <c r="N7833" s="74"/>
    </row>
    <row r="7834" spans="2:14" x14ac:dyDescent="0.25">
      <c r="B7834" s="225"/>
      <c r="C7834" s="74"/>
      <c r="D7834" s="74"/>
      <c r="E7834" s="74"/>
      <c r="F7834" s="74"/>
      <c r="G7834" s="75"/>
      <c r="H7834" s="74"/>
      <c r="I7834" s="81"/>
      <c r="J7834" s="74"/>
      <c r="K7834" s="74"/>
      <c r="L7834" s="74"/>
      <c r="M7834" s="74"/>
      <c r="N7834" s="74"/>
    </row>
    <row r="7835" spans="2:14" x14ac:dyDescent="0.25">
      <c r="B7835" s="225"/>
      <c r="C7835" s="74"/>
      <c r="D7835" s="74"/>
      <c r="E7835" s="74"/>
      <c r="F7835" s="74"/>
      <c r="G7835" s="75"/>
      <c r="H7835" s="74"/>
      <c r="I7835" s="81"/>
      <c r="J7835" s="74"/>
      <c r="K7835" s="74"/>
      <c r="L7835" s="74"/>
      <c r="M7835" s="74"/>
      <c r="N7835" s="74"/>
    </row>
    <row r="7836" spans="2:14" x14ac:dyDescent="0.25">
      <c r="B7836" s="225"/>
      <c r="C7836" s="74"/>
      <c r="D7836" s="74"/>
      <c r="E7836" s="74"/>
      <c r="F7836" s="74"/>
      <c r="G7836" s="75"/>
      <c r="H7836" s="74"/>
      <c r="I7836" s="81"/>
      <c r="J7836" s="74"/>
      <c r="K7836" s="74"/>
      <c r="L7836" s="74"/>
      <c r="M7836" s="74"/>
      <c r="N7836" s="74"/>
    </row>
    <row r="7837" spans="2:14" x14ac:dyDescent="0.25">
      <c r="B7837" s="225"/>
      <c r="C7837" s="74"/>
      <c r="D7837" s="74"/>
      <c r="E7837" s="74"/>
      <c r="F7837" s="74"/>
      <c r="G7837" s="75"/>
      <c r="H7837" s="74"/>
      <c r="I7837" s="81"/>
      <c r="J7837" s="74"/>
      <c r="K7837" s="74"/>
      <c r="L7837" s="74"/>
      <c r="M7837" s="74"/>
      <c r="N7837" s="74"/>
    </row>
    <row r="7838" spans="2:14" x14ac:dyDescent="0.25">
      <c r="B7838" s="225"/>
      <c r="C7838" s="74"/>
      <c r="D7838" s="74"/>
      <c r="E7838" s="74"/>
      <c r="F7838" s="74"/>
      <c r="G7838" s="75"/>
      <c r="H7838" s="74"/>
      <c r="I7838" s="81"/>
      <c r="J7838" s="74"/>
      <c r="K7838" s="74"/>
      <c r="L7838" s="74"/>
      <c r="M7838" s="74"/>
      <c r="N7838" s="74"/>
    </row>
    <row r="7839" spans="2:14" x14ac:dyDescent="0.25">
      <c r="B7839" s="225"/>
      <c r="C7839" s="74"/>
      <c r="D7839" s="74"/>
      <c r="E7839" s="74"/>
      <c r="F7839" s="74"/>
      <c r="G7839" s="75"/>
      <c r="H7839" s="74"/>
      <c r="I7839" s="81"/>
      <c r="J7839" s="74"/>
      <c r="K7839" s="74"/>
      <c r="L7839" s="74"/>
      <c r="M7839" s="74"/>
      <c r="N7839" s="74"/>
    </row>
    <row r="7840" spans="2:14" x14ac:dyDescent="0.25">
      <c r="B7840" s="225"/>
      <c r="C7840" s="74"/>
      <c r="D7840" s="74"/>
      <c r="E7840" s="74"/>
      <c r="F7840" s="74"/>
      <c r="G7840" s="75"/>
      <c r="H7840" s="74"/>
      <c r="I7840" s="81"/>
      <c r="J7840" s="74"/>
      <c r="K7840" s="74"/>
      <c r="L7840" s="74"/>
      <c r="M7840" s="74"/>
      <c r="N7840" s="74"/>
    </row>
    <row r="7841" spans="2:14" x14ac:dyDescent="0.25">
      <c r="B7841" s="225"/>
      <c r="C7841" s="74"/>
      <c r="D7841" s="74"/>
      <c r="E7841" s="74"/>
      <c r="F7841" s="74"/>
      <c r="G7841" s="75"/>
      <c r="H7841" s="74"/>
      <c r="I7841" s="81"/>
      <c r="J7841" s="74"/>
      <c r="K7841" s="74"/>
      <c r="L7841" s="74"/>
      <c r="M7841" s="74"/>
      <c r="N7841" s="74"/>
    </row>
    <row r="7842" spans="2:14" x14ac:dyDescent="0.25">
      <c r="B7842" s="225"/>
      <c r="C7842" s="74"/>
      <c r="D7842" s="74"/>
      <c r="E7842" s="74"/>
      <c r="F7842" s="74"/>
      <c r="G7842" s="75"/>
      <c r="H7842" s="74"/>
      <c r="I7842" s="81"/>
      <c r="J7842" s="74"/>
      <c r="K7842" s="74"/>
      <c r="L7842" s="74"/>
      <c r="M7842" s="74"/>
      <c r="N7842" s="74"/>
    </row>
    <row r="7843" spans="2:14" x14ac:dyDescent="0.25">
      <c r="B7843" s="225"/>
      <c r="C7843" s="74"/>
      <c r="D7843" s="74"/>
      <c r="E7843" s="74"/>
      <c r="F7843" s="74"/>
      <c r="G7843" s="75"/>
      <c r="H7843" s="74"/>
      <c r="I7843" s="81"/>
      <c r="J7843" s="74"/>
      <c r="K7843" s="74"/>
      <c r="L7843" s="74"/>
      <c r="M7843" s="74"/>
      <c r="N7843" s="74"/>
    </row>
    <row r="7844" spans="2:14" x14ac:dyDescent="0.25">
      <c r="B7844" s="225"/>
      <c r="C7844" s="74"/>
      <c r="D7844" s="74"/>
      <c r="E7844" s="74"/>
      <c r="F7844" s="74"/>
      <c r="G7844" s="75"/>
      <c r="H7844" s="74"/>
      <c r="I7844" s="81"/>
      <c r="J7844" s="74"/>
      <c r="K7844" s="74"/>
      <c r="L7844" s="74"/>
      <c r="M7844" s="74"/>
      <c r="N7844" s="74"/>
    </row>
    <row r="7845" spans="2:14" x14ac:dyDescent="0.25">
      <c r="B7845" s="225"/>
      <c r="C7845" s="74"/>
      <c r="D7845" s="74"/>
      <c r="E7845" s="74"/>
      <c r="F7845" s="74"/>
      <c r="G7845" s="75"/>
      <c r="H7845" s="74"/>
      <c r="I7845" s="81"/>
      <c r="J7845" s="74"/>
      <c r="K7845" s="74"/>
      <c r="L7845" s="74"/>
      <c r="M7845" s="74"/>
      <c r="N7845" s="74"/>
    </row>
    <row r="7846" spans="2:14" x14ac:dyDescent="0.25">
      <c r="B7846" s="225"/>
      <c r="C7846" s="74"/>
      <c r="D7846" s="74"/>
      <c r="E7846" s="74"/>
      <c r="F7846" s="74"/>
      <c r="G7846" s="75"/>
      <c r="H7846" s="74"/>
      <c r="I7846" s="81"/>
      <c r="J7846" s="74"/>
      <c r="K7846" s="74"/>
      <c r="L7846" s="74"/>
      <c r="M7846" s="74"/>
      <c r="N7846" s="74"/>
    </row>
    <row r="7847" spans="2:14" x14ac:dyDescent="0.25">
      <c r="B7847" s="225"/>
      <c r="C7847" s="74"/>
      <c r="D7847" s="74"/>
      <c r="E7847" s="74"/>
      <c r="F7847" s="74"/>
      <c r="G7847" s="75"/>
      <c r="H7847" s="74"/>
      <c r="I7847" s="81"/>
      <c r="J7847" s="74"/>
      <c r="K7847" s="74"/>
      <c r="L7847" s="74"/>
      <c r="M7847" s="74"/>
      <c r="N7847" s="74"/>
    </row>
    <row r="7848" spans="2:14" x14ac:dyDescent="0.25">
      <c r="B7848" s="225"/>
      <c r="C7848" s="74"/>
      <c r="D7848" s="74"/>
      <c r="E7848" s="74"/>
      <c r="F7848" s="74"/>
      <c r="G7848" s="75"/>
      <c r="H7848" s="74"/>
      <c r="I7848" s="81"/>
      <c r="J7848" s="74"/>
      <c r="K7848" s="74"/>
      <c r="L7848" s="74"/>
      <c r="M7848" s="74"/>
      <c r="N7848" s="74"/>
    </row>
    <row r="7849" spans="2:14" x14ac:dyDescent="0.25">
      <c r="B7849" s="225"/>
      <c r="C7849" s="74"/>
      <c r="D7849" s="74"/>
      <c r="E7849" s="74"/>
      <c r="F7849" s="74"/>
      <c r="G7849" s="75"/>
      <c r="H7849" s="74"/>
      <c r="I7849" s="81"/>
      <c r="J7849" s="74"/>
      <c r="K7849" s="74"/>
      <c r="L7849" s="74"/>
      <c r="M7849" s="74"/>
      <c r="N7849" s="74"/>
    </row>
    <row r="7850" spans="2:14" x14ac:dyDescent="0.25">
      <c r="B7850" s="225"/>
      <c r="C7850" s="74"/>
      <c r="D7850" s="74"/>
      <c r="E7850" s="74"/>
      <c r="F7850" s="74"/>
      <c r="G7850" s="75"/>
      <c r="H7850" s="74"/>
      <c r="I7850" s="81"/>
      <c r="J7850" s="74"/>
      <c r="K7850" s="74"/>
      <c r="L7850" s="74"/>
      <c r="M7850" s="74"/>
      <c r="N7850" s="74"/>
    </row>
    <row r="7851" spans="2:14" x14ac:dyDescent="0.25">
      <c r="B7851" s="225"/>
      <c r="C7851" s="74"/>
      <c r="D7851" s="74"/>
      <c r="E7851" s="74"/>
      <c r="F7851" s="74"/>
      <c r="G7851" s="75"/>
      <c r="H7851" s="74"/>
      <c r="I7851" s="81"/>
      <c r="J7851" s="74"/>
      <c r="K7851" s="74"/>
      <c r="L7851" s="74"/>
      <c r="M7851" s="74"/>
      <c r="N7851" s="74"/>
    </row>
    <row r="7852" spans="2:14" x14ac:dyDescent="0.25">
      <c r="B7852" s="225"/>
      <c r="C7852" s="74"/>
      <c r="D7852" s="74"/>
      <c r="E7852" s="74"/>
      <c r="F7852" s="74"/>
      <c r="G7852" s="75"/>
      <c r="H7852" s="74"/>
      <c r="I7852" s="81"/>
      <c r="J7852" s="74"/>
      <c r="K7852" s="74"/>
      <c r="L7852" s="74"/>
      <c r="M7852" s="74"/>
      <c r="N7852" s="74"/>
    </row>
    <row r="7853" spans="2:14" x14ac:dyDescent="0.25">
      <c r="B7853" s="225"/>
      <c r="C7853" s="74"/>
      <c r="D7853" s="74"/>
      <c r="E7853" s="74"/>
      <c r="F7853" s="74"/>
      <c r="G7853" s="75"/>
      <c r="H7853" s="74"/>
      <c r="I7853" s="81"/>
      <c r="J7853" s="74"/>
      <c r="K7853" s="74"/>
      <c r="L7853" s="74"/>
      <c r="M7853" s="74"/>
      <c r="N7853" s="74"/>
    </row>
    <row r="7854" spans="2:14" x14ac:dyDescent="0.25">
      <c r="B7854" s="225"/>
      <c r="C7854" s="74"/>
      <c r="D7854" s="74"/>
      <c r="E7854" s="74"/>
      <c r="F7854" s="74"/>
      <c r="G7854" s="75"/>
      <c r="H7854" s="74"/>
      <c r="I7854" s="81"/>
      <c r="J7854" s="74"/>
      <c r="K7854" s="74"/>
      <c r="L7854" s="74"/>
      <c r="M7854" s="74"/>
      <c r="N7854" s="74"/>
    </row>
    <row r="7855" spans="2:14" x14ac:dyDescent="0.25">
      <c r="B7855" s="225"/>
      <c r="C7855" s="74"/>
      <c r="D7855" s="74"/>
      <c r="E7855" s="74"/>
      <c r="F7855" s="74"/>
      <c r="G7855" s="75"/>
      <c r="H7855" s="74"/>
      <c r="I7855" s="81"/>
      <c r="J7855" s="74"/>
      <c r="K7855" s="74"/>
      <c r="L7855" s="74"/>
      <c r="M7855" s="74"/>
      <c r="N7855" s="74"/>
    </row>
    <row r="7856" spans="2:14" x14ac:dyDescent="0.25">
      <c r="B7856" s="225"/>
      <c r="C7856" s="74"/>
      <c r="D7856" s="74"/>
      <c r="E7856" s="74"/>
      <c r="F7856" s="74"/>
      <c r="G7856" s="75"/>
      <c r="H7856" s="74"/>
      <c r="I7856" s="81"/>
      <c r="J7856" s="74"/>
      <c r="K7856" s="74"/>
      <c r="L7856" s="74"/>
      <c r="M7856" s="74"/>
      <c r="N7856" s="74"/>
    </row>
    <row r="7857" spans="2:14" x14ac:dyDescent="0.25">
      <c r="B7857" s="225"/>
      <c r="C7857" s="74"/>
      <c r="D7857" s="74"/>
      <c r="E7857" s="74"/>
      <c r="F7857" s="74"/>
      <c r="G7857" s="75"/>
      <c r="H7857" s="74"/>
      <c r="I7857" s="81"/>
      <c r="J7857" s="74"/>
      <c r="K7857" s="74"/>
      <c r="L7857" s="74"/>
      <c r="M7857" s="74"/>
      <c r="N7857" s="74"/>
    </row>
    <row r="7858" spans="2:14" x14ac:dyDescent="0.25">
      <c r="B7858" s="225"/>
      <c r="C7858" s="74"/>
      <c r="D7858" s="74"/>
      <c r="E7858" s="74"/>
      <c r="F7858" s="74"/>
      <c r="G7858" s="75"/>
      <c r="H7858" s="74"/>
      <c r="I7858" s="81"/>
      <c r="J7858" s="74"/>
      <c r="K7858" s="74"/>
      <c r="L7858" s="74"/>
      <c r="M7858" s="74"/>
      <c r="N7858" s="74"/>
    </row>
    <row r="7859" spans="2:14" x14ac:dyDescent="0.25">
      <c r="B7859" s="225"/>
      <c r="C7859" s="74"/>
      <c r="D7859" s="74"/>
      <c r="E7859" s="74"/>
      <c r="F7859" s="74"/>
      <c r="G7859" s="75"/>
      <c r="H7859" s="74"/>
      <c r="I7859" s="81"/>
      <c r="J7859" s="74"/>
      <c r="K7859" s="74"/>
      <c r="L7859" s="74"/>
      <c r="M7859" s="74"/>
      <c r="N7859" s="74"/>
    </row>
    <row r="7860" spans="2:14" x14ac:dyDescent="0.25">
      <c r="B7860" s="225"/>
      <c r="C7860" s="74"/>
      <c r="D7860" s="74"/>
      <c r="E7860" s="74"/>
      <c r="F7860" s="74"/>
      <c r="G7860" s="75"/>
      <c r="H7860" s="74"/>
      <c r="I7860" s="81"/>
      <c r="J7860" s="74"/>
      <c r="K7860" s="74"/>
      <c r="L7860" s="74"/>
      <c r="M7860" s="74"/>
      <c r="N7860" s="74"/>
    </row>
    <row r="7861" spans="2:14" x14ac:dyDescent="0.25">
      <c r="B7861" s="225"/>
      <c r="C7861" s="74"/>
      <c r="D7861" s="74"/>
      <c r="E7861" s="74"/>
      <c r="F7861" s="74"/>
      <c r="G7861" s="75"/>
      <c r="H7861" s="74"/>
      <c r="I7861" s="81"/>
      <c r="J7861" s="74"/>
      <c r="K7861" s="74"/>
      <c r="L7861" s="74"/>
      <c r="M7861" s="74"/>
      <c r="N7861" s="74"/>
    </row>
    <row r="7862" spans="2:14" x14ac:dyDescent="0.25">
      <c r="B7862" s="225"/>
      <c r="C7862" s="74"/>
      <c r="D7862" s="74"/>
      <c r="E7862" s="74"/>
      <c r="F7862" s="74"/>
      <c r="G7862" s="75"/>
      <c r="H7862" s="74"/>
      <c r="I7862" s="81"/>
      <c r="J7862" s="74"/>
      <c r="K7862" s="74"/>
      <c r="L7862" s="74"/>
      <c r="M7862" s="74"/>
      <c r="N7862" s="74"/>
    </row>
    <row r="7863" spans="2:14" x14ac:dyDescent="0.25">
      <c r="B7863" s="225"/>
      <c r="C7863" s="74"/>
      <c r="D7863" s="74"/>
      <c r="E7863" s="74"/>
      <c r="F7863" s="74"/>
      <c r="G7863" s="75"/>
      <c r="H7863" s="74"/>
      <c r="I7863" s="81"/>
      <c r="J7863" s="74"/>
      <c r="K7863" s="74"/>
      <c r="L7863" s="74"/>
      <c r="M7863" s="74"/>
      <c r="N7863" s="74"/>
    </row>
    <row r="7864" spans="2:14" x14ac:dyDescent="0.25">
      <c r="B7864" s="225"/>
      <c r="C7864" s="74"/>
      <c r="D7864" s="74"/>
      <c r="E7864" s="74"/>
      <c r="F7864" s="74"/>
      <c r="G7864" s="75"/>
      <c r="H7864" s="74"/>
      <c r="I7864" s="81"/>
      <c r="J7864" s="74"/>
      <c r="K7864" s="74"/>
      <c r="L7864" s="74"/>
      <c r="M7864" s="74"/>
      <c r="N7864" s="74"/>
    </row>
    <row r="7865" spans="2:14" x14ac:dyDescent="0.25">
      <c r="B7865" s="225"/>
      <c r="C7865" s="74"/>
      <c r="D7865" s="74"/>
      <c r="E7865" s="74"/>
      <c r="F7865" s="74"/>
      <c r="G7865" s="75"/>
      <c r="H7865" s="74"/>
      <c r="I7865" s="81"/>
      <c r="J7865" s="74"/>
      <c r="K7865" s="74"/>
      <c r="L7865" s="74"/>
      <c r="M7865" s="74"/>
      <c r="N7865" s="74"/>
    </row>
    <row r="7866" spans="2:14" x14ac:dyDescent="0.25">
      <c r="B7866" s="225"/>
      <c r="C7866" s="74"/>
      <c r="D7866" s="74"/>
      <c r="E7866" s="74"/>
      <c r="F7866" s="74"/>
      <c r="G7866" s="75"/>
      <c r="H7866" s="74"/>
      <c r="I7866" s="81"/>
      <c r="J7866" s="74"/>
      <c r="K7866" s="74"/>
      <c r="L7866" s="74"/>
      <c r="M7866" s="74"/>
      <c r="N7866" s="74"/>
    </row>
    <row r="7867" spans="2:14" x14ac:dyDescent="0.25">
      <c r="B7867" s="225"/>
      <c r="C7867" s="74"/>
      <c r="D7867" s="74"/>
      <c r="E7867" s="74"/>
      <c r="F7867" s="74"/>
      <c r="G7867" s="75"/>
      <c r="H7867" s="74"/>
      <c r="I7867" s="81"/>
      <c r="J7867" s="74"/>
      <c r="K7867" s="74"/>
      <c r="L7867" s="74"/>
      <c r="M7867" s="74"/>
      <c r="N7867" s="74"/>
    </row>
    <row r="7868" spans="2:14" x14ac:dyDescent="0.25">
      <c r="B7868" s="225"/>
      <c r="C7868" s="74"/>
      <c r="D7868" s="74"/>
      <c r="E7868" s="74"/>
      <c r="F7868" s="74"/>
      <c r="G7868" s="75"/>
      <c r="H7868" s="74"/>
      <c r="I7868" s="81"/>
      <c r="J7868" s="74"/>
      <c r="K7868" s="74"/>
      <c r="L7868" s="74"/>
      <c r="M7868" s="74"/>
      <c r="N7868" s="74"/>
    </row>
    <row r="7869" spans="2:14" x14ac:dyDescent="0.25">
      <c r="B7869" s="225"/>
      <c r="C7869" s="74"/>
      <c r="D7869" s="74"/>
      <c r="E7869" s="74"/>
      <c r="F7869" s="74"/>
      <c r="G7869" s="75"/>
      <c r="H7869" s="74"/>
      <c r="I7869" s="81"/>
      <c r="J7869" s="74"/>
      <c r="K7869" s="74"/>
      <c r="L7869" s="74"/>
      <c r="M7869" s="74"/>
      <c r="N7869" s="74"/>
    </row>
    <row r="7870" spans="2:14" x14ac:dyDescent="0.25">
      <c r="B7870" s="225"/>
      <c r="C7870" s="74"/>
      <c r="D7870" s="74"/>
      <c r="E7870" s="74"/>
      <c r="F7870" s="74"/>
      <c r="G7870" s="75"/>
      <c r="H7870" s="74"/>
      <c r="I7870" s="81"/>
      <c r="J7870" s="74"/>
      <c r="K7870" s="74"/>
      <c r="L7870" s="74"/>
      <c r="M7870" s="74"/>
      <c r="N7870" s="74"/>
    </row>
    <row r="7871" spans="2:14" x14ac:dyDescent="0.25">
      <c r="B7871" s="225"/>
      <c r="C7871" s="74"/>
      <c r="D7871" s="74"/>
      <c r="E7871" s="74"/>
      <c r="F7871" s="74"/>
      <c r="G7871" s="75"/>
      <c r="H7871" s="74"/>
      <c r="I7871" s="81"/>
      <c r="J7871" s="74"/>
      <c r="K7871" s="74"/>
      <c r="L7871" s="74"/>
      <c r="M7871" s="74"/>
      <c r="N7871" s="74"/>
    </row>
    <row r="7872" spans="2:14" x14ac:dyDescent="0.25">
      <c r="B7872" s="225"/>
      <c r="C7872" s="74"/>
      <c r="D7872" s="74"/>
      <c r="E7872" s="74"/>
      <c r="F7872" s="74"/>
      <c r="G7872" s="75"/>
      <c r="H7872" s="74"/>
      <c r="I7872" s="81"/>
      <c r="J7872" s="74"/>
      <c r="K7872" s="74"/>
      <c r="L7872" s="74"/>
      <c r="M7872" s="74"/>
      <c r="N7872" s="74"/>
    </row>
    <row r="7873" spans="2:14" x14ac:dyDescent="0.25">
      <c r="B7873" s="225"/>
      <c r="C7873" s="74"/>
      <c r="D7873" s="74"/>
      <c r="E7873" s="74"/>
      <c r="F7873" s="74"/>
      <c r="G7873" s="75"/>
      <c r="H7873" s="74"/>
      <c r="I7873" s="81"/>
      <c r="J7873" s="74"/>
      <c r="K7873" s="74"/>
      <c r="L7873" s="74"/>
      <c r="M7873" s="74"/>
      <c r="N7873" s="74"/>
    </row>
    <row r="7874" spans="2:14" x14ac:dyDescent="0.25">
      <c r="B7874" s="225"/>
      <c r="C7874" s="74"/>
      <c r="D7874" s="74"/>
      <c r="E7874" s="74"/>
      <c r="F7874" s="74"/>
      <c r="G7874" s="75"/>
      <c r="H7874" s="74"/>
      <c r="I7874" s="81"/>
      <c r="J7874" s="74"/>
      <c r="K7874" s="74"/>
      <c r="L7874" s="74"/>
      <c r="M7874" s="74"/>
      <c r="N7874" s="74"/>
    </row>
    <row r="7875" spans="2:14" x14ac:dyDescent="0.25">
      <c r="B7875" s="225"/>
      <c r="C7875" s="74"/>
      <c r="D7875" s="74"/>
      <c r="E7875" s="74"/>
      <c r="F7875" s="74"/>
      <c r="G7875" s="75"/>
      <c r="H7875" s="74"/>
      <c r="I7875" s="81"/>
      <c r="J7875" s="74"/>
      <c r="K7875" s="74"/>
      <c r="L7875" s="74"/>
      <c r="M7875" s="74"/>
      <c r="N7875" s="74"/>
    </row>
    <row r="7876" spans="2:14" x14ac:dyDescent="0.25">
      <c r="B7876" s="225"/>
      <c r="C7876" s="74"/>
      <c r="D7876" s="74"/>
      <c r="E7876" s="74"/>
      <c r="F7876" s="74"/>
      <c r="G7876" s="75"/>
      <c r="H7876" s="74"/>
      <c r="I7876" s="81"/>
      <c r="J7876" s="74"/>
      <c r="K7876" s="74"/>
      <c r="L7876" s="74"/>
      <c r="M7876" s="74"/>
      <c r="N7876" s="74"/>
    </row>
    <row r="7877" spans="2:14" x14ac:dyDescent="0.25">
      <c r="B7877" s="225"/>
      <c r="C7877" s="74"/>
      <c r="D7877" s="74"/>
      <c r="E7877" s="74"/>
      <c r="F7877" s="74"/>
      <c r="G7877" s="75"/>
      <c r="H7877" s="74"/>
      <c r="I7877" s="81"/>
      <c r="J7877" s="74"/>
      <c r="K7877" s="74"/>
      <c r="L7877" s="74"/>
      <c r="M7877" s="74"/>
      <c r="N7877" s="74"/>
    </row>
    <row r="7878" spans="2:14" x14ac:dyDescent="0.25">
      <c r="B7878" s="225"/>
      <c r="C7878" s="74"/>
      <c r="D7878" s="74"/>
      <c r="E7878" s="74"/>
      <c r="F7878" s="74"/>
      <c r="G7878" s="75"/>
      <c r="H7878" s="74"/>
      <c r="I7878" s="81"/>
      <c r="J7878" s="74"/>
      <c r="K7878" s="74"/>
      <c r="L7878" s="74"/>
      <c r="M7878" s="74"/>
      <c r="N7878" s="74"/>
    </row>
    <row r="7879" spans="2:14" x14ac:dyDescent="0.25">
      <c r="B7879" s="225"/>
      <c r="C7879" s="74"/>
      <c r="D7879" s="74"/>
      <c r="E7879" s="74"/>
      <c r="F7879" s="74"/>
      <c r="G7879" s="75"/>
      <c r="H7879" s="74"/>
      <c r="I7879" s="81"/>
      <c r="J7879" s="74"/>
      <c r="K7879" s="74"/>
      <c r="L7879" s="74"/>
      <c r="M7879" s="74"/>
      <c r="N7879" s="74"/>
    </row>
    <row r="7880" spans="2:14" x14ac:dyDescent="0.25">
      <c r="B7880" s="225"/>
      <c r="C7880" s="74"/>
      <c r="D7880" s="74"/>
      <c r="E7880" s="74"/>
      <c r="F7880" s="74"/>
      <c r="G7880" s="75"/>
      <c r="H7880" s="74"/>
      <c r="I7880" s="81"/>
      <c r="J7880" s="74"/>
      <c r="K7880" s="74"/>
      <c r="L7880" s="74"/>
      <c r="M7880" s="74"/>
      <c r="N7880" s="74"/>
    </row>
    <row r="7881" spans="2:14" x14ac:dyDescent="0.25">
      <c r="B7881" s="225"/>
      <c r="C7881" s="74"/>
      <c r="D7881" s="74"/>
      <c r="E7881" s="74"/>
      <c r="F7881" s="74"/>
      <c r="G7881" s="75"/>
      <c r="H7881" s="74"/>
      <c r="I7881" s="81"/>
      <c r="J7881" s="74"/>
      <c r="K7881" s="74"/>
      <c r="L7881" s="74"/>
      <c r="M7881" s="74"/>
      <c r="N7881" s="74"/>
    </row>
    <row r="7882" spans="2:14" x14ac:dyDescent="0.25">
      <c r="B7882" s="225"/>
      <c r="C7882" s="74"/>
      <c r="D7882" s="74"/>
      <c r="E7882" s="74"/>
      <c r="F7882" s="74"/>
      <c r="G7882" s="75"/>
      <c r="H7882" s="74"/>
      <c r="I7882" s="81"/>
      <c r="J7882" s="74"/>
      <c r="K7882" s="74"/>
      <c r="L7882" s="74"/>
      <c r="M7882" s="74"/>
      <c r="N7882" s="74"/>
    </row>
    <row r="7883" spans="2:14" x14ac:dyDescent="0.25">
      <c r="B7883" s="225"/>
      <c r="C7883" s="74"/>
      <c r="D7883" s="74"/>
      <c r="E7883" s="74"/>
      <c r="F7883" s="74"/>
      <c r="G7883" s="75"/>
      <c r="H7883" s="74"/>
      <c r="I7883" s="81"/>
      <c r="J7883" s="74"/>
      <c r="K7883" s="74"/>
      <c r="L7883" s="74"/>
      <c r="M7883" s="74"/>
      <c r="N7883" s="74"/>
    </row>
    <row r="7884" spans="2:14" x14ac:dyDescent="0.25">
      <c r="B7884" s="225"/>
      <c r="C7884" s="74"/>
      <c r="D7884" s="74"/>
      <c r="E7884" s="74"/>
      <c r="F7884" s="74"/>
      <c r="G7884" s="75"/>
      <c r="H7884" s="74"/>
      <c r="I7884" s="81"/>
      <c r="J7884" s="74"/>
      <c r="K7884" s="74"/>
      <c r="L7884" s="74"/>
      <c r="M7884" s="74"/>
      <c r="N7884" s="74"/>
    </row>
    <row r="7885" spans="2:14" x14ac:dyDescent="0.25">
      <c r="B7885" s="225"/>
      <c r="C7885" s="74"/>
      <c r="D7885" s="74"/>
      <c r="E7885" s="74"/>
      <c r="F7885" s="74"/>
      <c r="G7885" s="75"/>
      <c r="H7885" s="74"/>
      <c r="I7885" s="81"/>
      <c r="J7885" s="74"/>
      <c r="K7885" s="74"/>
      <c r="L7885" s="74"/>
      <c r="M7885" s="74"/>
      <c r="N7885" s="74"/>
    </row>
    <row r="7886" spans="2:14" x14ac:dyDescent="0.25">
      <c r="B7886" s="225"/>
      <c r="C7886" s="74"/>
      <c r="D7886" s="74"/>
      <c r="E7886" s="74"/>
      <c r="F7886" s="74"/>
      <c r="G7886" s="75"/>
      <c r="H7886" s="74"/>
      <c r="I7886" s="81"/>
      <c r="J7886" s="74"/>
      <c r="K7886" s="74"/>
      <c r="L7886" s="74"/>
      <c r="M7886" s="74"/>
      <c r="N7886" s="74"/>
    </row>
    <row r="7887" spans="2:14" x14ac:dyDescent="0.25">
      <c r="B7887" s="225"/>
      <c r="C7887" s="74"/>
      <c r="D7887" s="74"/>
      <c r="E7887" s="74"/>
      <c r="F7887" s="74"/>
      <c r="G7887" s="75"/>
      <c r="H7887" s="74"/>
      <c r="I7887" s="81"/>
      <c r="J7887" s="74"/>
      <c r="K7887" s="74"/>
      <c r="L7887" s="74"/>
      <c r="M7887" s="74"/>
      <c r="N7887" s="74"/>
    </row>
    <row r="7888" spans="2:14" x14ac:dyDescent="0.25">
      <c r="B7888" s="225"/>
      <c r="C7888" s="74"/>
      <c r="D7888" s="74"/>
      <c r="E7888" s="74"/>
      <c r="F7888" s="74"/>
      <c r="G7888" s="75"/>
      <c r="H7888" s="74"/>
      <c r="I7888" s="81"/>
      <c r="J7888" s="74"/>
      <c r="K7888" s="74"/>
      <c r="L7888" s="74"/>
      <c r="M7888" s="74"/>
      <c r="N7888" s="74"/>
    </row>
    <row r="7889" spans="2:14" x14ac:dyDescent="0.25">
      <c r="B7889" s="225"/>
      <c r="C7889" s="74"/>
      <c r="D7889" s="74"/>
      <c r="E7889" s="74"/>
      <c r="F7889" s="74"/>
      <c r="G7889" s="75"/>
      <c r="H7889" s="74"/>
      <c r="I7889" s="81"/>
      <c r="J7889" s="74"/>
      <c r="K7889" s="74"/>
      <c r="L7889" s="74"/>
      <c r="M7889" s="74"/>
      <c r="N7889" s="74"/>
    </row>
    <row r="7890" spans="2:14" x14ac:dyDescent="0.25">
      <c r="B7890" s="225"/>
      <c r="C7890" s="74"/>
      <c r="D7890" s="74"/>
      <c r="E7890" s="74"/>
      <c r="F7890" s="74"/>
      <c r="G7890" s="75"/>
      <c r="H7890" s="74"/>
      <c r="I7890" s="81"/>
      <c r="J7890" s="74"/>
      <c r="K7890" s="74"/>
      <c r="L7890" s="74"/>
      <c r="M7890" s="74"/>
      <c r="N7890" s="74"/>
    </row>
    <row r="7891" spans="2:14" x14ac:dyDescent="0.25">
      <c r="B7891" s="225"/>
      <c r="C7891" s="74"/>
      <c r="D7891" s="74"/>
      <c r="E7891" s="74"/>
      <c r="F7891" s="74"/>
      <c r="G7891" s="75"/>
      <c r="H7891" s="74"/>
      <c r="I7891" s="81"/>
      <c r="J7891" s="74"/>
      <c r="K7891" s="74"/>
      <c r="L7891" s="74"/>
      <c r="M7891" s="74"/>
      <c r="N7891" s="74"/>
    </row>
    <row r="7892" spans="2:14" x14ac:dyDescent="0.25">
      <c r="B7892" s="225"/>
      <c r="C7892" s="74"/>
      <c r="D7892" s="74"/>
      <c r="E7892" s="74"/>
      <c r="F7892" s="74"/>
      <c r="G7892" s="75"/>
      <c r="H7892" s="74"/>
      <c r="I7892" s="81"/>
      <c r="J7892" s="74"/>
      <c r="K7892" s="74"/>
      <c r="L7892" s="74"/>
      <c r="M7892" s="74"/>
      <c r="N7892" s="74"/>
    </row>
    <row r="7893" spans="2:14" x14ac:dyDescent="0.25">
      <c r="B7893" s="225"/>
      <c r="C7893" s="74"/>
      <c r="D7893" s="74"/>
      <c r="E7893" s="74"/>
      <c r="F7893" s="74"/>
      <c r="G7893" s="75"/>
      <c r="H7893" s="74"/>
      <c r="I7893" s="81"/>
      <c r="J7893" s="74"/>
      <c r="K7893" s="74"/>
      <c r="L7893" s="74"/>
      <c r="M7893" s="74"/>
      <c r="N7893" s="74"/>
    </row>
    <row r="7894" spans="2:14" x14ac:dyDescent="0.25">
      <c r="B7894" s="225"/>
      <c r="C7894" s="74"/>
      <c r="D7894" s="74"/>
      <c r="E7894" s="74"/>
      <c r="F7894" s="74"/>
      <c r="G7894" s="75"/>
      <c r="H7894" s="74"/>
      <c r="I7894" s="81"/>
      <c r="J7894" s="74"/>
      <c r="K7894" s="74"/>
      <c r="L7894" s="74"/>
      <c r="M7894" s="74"/>
      <c r="N7894" s="74"/>
    </row>
    <row r="7895" spans="2:14" x14ac:dyDescent="0.25">
      <c r="B7895" s="225"/>
      <c r="C7895" s="74"/>
      <c r="D7895" s="74"/>
      <c r="E7895" s="74"/>
      <c r="F7895" s="74"/>
      <c r="G7895" s="75"/>
      <c r="H7895" s="74"/>
      <c r="I7895" s="81"/>
      <c r="J7895" s="74"/>
      <c r="K7895" s="74"/>
      <c r="L7895" s="74"/>
      <c r="M7895" s="74"/>
      <c r="N7895" s="74"/>
    </row>
    <row r="7896" spans="2:14" x14ac:dyDescent="0.25">
      <c r="B7896" s="225"/>
      <c r="C7896" s="74"/>
      <c r="D7896" s="74"/>
      <c r="E7896" s="74"/>
      <c r="F7896" s="74"/>
      <c r="G7896" s="75"/>
      <c r="H7896" s="74"/>
      <c r="I7896" s="81"/>
      <c r="J7896" s="74"/>
      <c r="K7896" s="74"/>
      <c r="L7896" s="74"/>
      <c r="M7896" s="74"/>
      <c r="N7896" s="74"/>
    </row>
    <row r="7897" spans="2:14" x14ac:dyDescent="0.25">
      <c r="B7897" s="225"/>
      <c r="C7897" s="74"/>
      <c r="D7897" s="74"/>
      <c r="E7897" s="74"/>
      <c r="F7897" s="74"/>
      <c r="G7897" s="75"/>
      <c r="H7897" s="74"/>
      <c r="I7897" s="81"/>
      <c r="J7897" s="74"/>
      <c r="K7897" s="74"/>
      <c r="L7897" s="74"/>
      <c r="M7897" s="74"/>
      <c r="N7897" s="74"/>
    </row>
    <row r="7898" spans="2:14" x14ac:dyDescent="0.25">
      <c r="B7898" s="225"/>
      <c r="C7898" s="74"/>
      <c r="D7898" s="74"/>
      <c r="E7898" s="74"/>
      <c r="F7898" s="74"/>
      <c r="G7898" s="75"/>
      <c r="H7898" s="74"/>
      <c r="I7898" s="81"/>
      <c r="J7898" s="74"/>
      <c r="K7898" s="74"/>
      <c r="L7898" s="74"/>
      <c r="M7898" s="74"/>
      <c r="N7898" s="74"/>
    </row>
    <row r="7899" spans="2:14" x14ac:dyDescent="0.25">
      <c r="B7899" s="225"/>
      <c r="C7899" s="74"/>
      <c r="D7899" s="74"/>
      <c r="E7899" s="74"/>
      <c r="F7899" s="74"/>
      <c r="G7899" s="75"/>
      <c r="H7899" s="74"/>
      <c r="I7899" s="81"/>
      <c r="J7899" s="74"/>
      <c r="K7899" s="74"/>
      <c r="L7899" s="74"/>
      <c r="M7899" s="74"/>
      <c r="N7899" s="74"/>
    </row>
    <row r="7900" spans="2:14" x14ac:dyDescent="0.25">
      <c r="B7900" s="225"/>
      <c r="C7900" s="74"/>
      <c r="D7900" s="74"/>
      <c r="E7900" s="74"/>
      <c r="F7900" s="74"/>
      <c r="G7900" s="75"/>
      <c r="H7900" s="74"/>
      <c r="I7900" s="81"/>
      <c r="J7900" s="74"/>
      <c r="K7900" s="74"/>
      <c r="L7900" s="74"/>
      <c r="M7900" s="74"/>
      <c r="N7900" s="74"/>
    </row>
    <row r="7901" spans="2:14" x14ac:dyDescent="0.25">
      <c r="B7901" s="225"/>
      <c r="C7901" s="74"/>
      <c r="D7901" s="74"/>
      <c r="E7901" s="74"/>
      <c r="F7901" s="74"/>
      <c r="G7901" s="75"/>
      <c r="H7901" s="74"/>
      <c r="I7901" s="81"/>
      <c r="J7901" s="74"/>
      <c r="K7901" s="74"/>
      <c r="L7901" s="74"/>
      <c r="M7901" s="74"/>
      <c r="N7901" s="74"/>
    </row>
    <row r="7902" spans="2:14" x14ac:dyDescent="0.25">
      <c r="B7902" s="225"/>
      <c r="C7902" s="74"/>
      <c r="D7902" s="74"/>
      <c r="E7902" s="74"/>
      <c r="F7902" s="74"/>
      <c r="G7902" s="75"/>
      <c r="H7902" s="74"/>
      <c r="I7902" s="81"/>
      <c r="J7902" s="74"/>
      <c r="K7902" s="74"/>
      <c r="L7902" s="74"/>
      <c r="M7902" s="74"/>
      <c r="N7902" s="74"/>
    </row>
    <row r="7903" spans="2:14" x14ac:dyDescent="0.25">
      <c r="B7903" s="225"/>
      <c r="C7903" s="74"/>
      <c r="D7903" s="74"/>
      <c r="E7903" s="74"/>
      <c r="F7903" s="74"/>
      <c r="G7903" s="75"/>
      <c r="H7903" s="74"/>
      <c r="I7903" s="81"/>
      <c r="J7903" s="74"/>
      <c r="K7903" s="74"/>
      <c r="L7903" s="74"/>
      <c r="M7903" s="74"/>
      <c r="N7903" s="74"/>
    </row>
    <row r="7904" spans="2:14" x14ac:dyDescent="0.25">
      <c r="B7904" s="225"/>
      <c r="C7904" s="74"/>
      <c r="D7904" s="74"/>
      <c r="E7904" s="74"/>
      <c r="F7904" s="74"/>
      <c r="G7904" s="75"/>
      <c r="H7904" s="74"/>
      <c r="I7904" s="81"/>
      <c r="J7904" s="74"/>
      <c r="K7904" s="74"/>
      <c r="L7904" s="74"/>
      <c r="M7904" s="74"/>
      <c r="N7904" s="74"/>
    </row>
    <row r="7905" spans="2:14" x14ac:dyDescent="0.25">
      <c r="B7905" s="225"/>
      <c r="C7905" s="74"/>
      <c r="D7905" s="74"/>
      <c r="E7905" s="74"/>
      <c r="F7905" s="74"/>
      <c r="G7905" s="75"/>
      <c r="H7905" s="74"/>
      <c r="I7905" s="81"/>
      <c r="J7905" s="74"/>
      <c r="K7905" s="74"/>
      <c r="L7905" s="74"/>
      <c r="M7905" s="74"/>
      <c r="N7905" s="74"/>
    </row>
    <row r="7906" spans="2:14" x14ac:dyDescent="0.25">
      <c r="B7906" s="225"/>
      <c r="C7906" s="74"/>
      <c r="D7906" s="74"/>
      <c r="E7906" s="74"/>
      <c r="F7906" s="74"/>
      <c r="G7906" s="75"/>
      <c r="H7906" s="74"/>
      <c r="I7906" s="81"/>
      <c r="J7906" s="74"/>
      <c r="K7906" s="74"/>
      <c r="L7906" s="74"/>
      <c r="M7906" s="74"/>
      <c r="N7906" s="74"/>
    </row>
    <row r="7907" spans="2:14" x14ac:dyDescent="0.25">
      <c r="B7907" s="225"/>
      <c r="C7907" s="74"/>
      <c r="D7907" s="74"/>
      <c r="E7907" s="74"/>
      <c r="F7907" s="74"/>
      <c r="G7907" s="75"/>
      <c r="H7907" s="74"/>
      <c r="I7907" s="81"/>
      <c r="J7907" s="74"/>
      <c r="K7907" s="74"/>
      <c r="L7907" s="74"/>
      <c r="M7907" s="74"/>
      <c r="N7907" s="74"/>
    </row>
    <row r="7908" spans="2:14" x14ac:dyDescent="0.25">
      <c r="B7908" s="225"/>
      <c r="C7908" s="74"/>
      <c r="D7908" s="74"/>
      <c r="E7908" s="74"/>
      <c r="F7908" s="74"/>
      <c r="G7908" s="75"/>
      <c r="H7908" s="74"/>
      <c r="I7908" s="81"/>
      <c r="J7908" s="74"/>
      <c r="K7908" s="74"/>
      <c r="L7908" s="74"/>
      <c r="M7908" s="74"/>
      <c r="N7908" s="74"/>
    </row>
    <row r="7909" spans="2:14" x14ac:dyDescent="0.25">
      <c r="B7909" s="225"/>
      <c r="C7909" s="74"/>
      <c r="D7909" s="74"/>
      <c r="E7909" s="74"/>
      <c r="F7909" s="74"/>
      <c r="G7909" s="75"/>
      <c r="H7909" s="74"/>
      <c r="I7909" s="81"/>
      <c r="J7909" s="74"/>
      <c r="K7909" s="74"/>
      <c r="L7909" s="74"/>
      <c r="M7909" s="74"/>
      <c r="N7909" s="74"/>
    </row>
    <row r="7910" spans="2:14" x14ac:dyDescent="0.25">
      <c r="B7910" s="225"/>
      <c r="C7910" s="74"/>
      <c r="D7910" s="74"/>
      <c r="E7910" s="74"/>
      <c r="F7910" s="74"/>
      <c r="G7910" s="75"/>
      <c r="H7910" s="74"/>
      <c r="I7910" s="81"/>
      <c r="J7910" s="74"/>
      <c r="K7910" s="74"/>
      <c r="L7910" s="74"/>
      <c r="M7910" s="74"/>
      <c r="N7910" s="74"/>
    </row>
    <row r="7911" spans="2:14" x14ac:dyDescent="0.25">
      <c r="B7911" s="225"/>
      <c r="C7911" s="74"/>
      <c r="D7911" s="74"/>
      <c r="E7911" s="74"/>
      <c r="F7911" s="74"/>
      <c r="G7911" s="75"/>
      <c r="H7911" s="74"/>
      <c r="I7911" s="81"/>
      <c r="J7911" s="74"/>
      <c r="K7911" s="74"/>
      <c r="L7911" s="74"/>
      <c r="M7911" s="74"/>
      <c r="N7911" s="74"/>
    </row>
    <row r="7912" spans="2:14" x14ac:dyDescent="0.25">
      <c r="B7912" s="225"/>
      <c r="C7912" s="74"/>
      <c r="D7912" s="74"/>
      <c r="E7912" s="74"/>
      <c r="F7912" s="74"/>
      <c r="G7912" s="75"/>
      <c r="H7912" s="74"/>
      <c r="I7912" s="81"/>
      <c r="J7912" s="74"/>
      <c r="K7912" s="74"/>
      <c r="L7912" s="74"/>
      <c r="M7912" s="74"/>
      <c r="N7912" s="74"/>
    </row>
    <row r="7913" spans="2:14" x14ac:dyDescent="0.25">
      <c r="B7913" s="225"/>
      <c r="C7913" s="74"/>
      <c r="D7913" s="74"/>
      <c r="E7913" s="74"/>
      <c r="F7913" s="74"/>
      <c r="G7913" s="75"/>
      <c r="H7913" s="74"/>
      <c r="I7913" s="81"/>
      <c r="J7913" s="74"/>
      <c r="K7913" s="74"/>
      <c r="L7913" s="74"/>
      <c r="M7913" s="74"/>
      <c r="N7913" s="74"/>
    </row>
    <row r="7914" spans="2:14" x14ac:dyDescent="0.25">
      <c r="B7914" s="225"/>
      <c r="C7914" s="74"/>
      <c r="D7914" s="74"/>
      <c r="E7914" s="74"/>
      <c r="F7914" s="74"/>
      <c r="G7914" s="75"/>
      <c r="H7914" s="74"/>
      <c r="I7914" s="81"/>
      <c r="J7914" s="74"/>
      <c r="K7914" s="74"/>
      <c r="L7914" s="74"/>
      <c r="M7914" s="74"/>
      <c r="N7914" s="74"/>
    </row>
    <row r="7915" spans="2:14" x14ac:dyDescent="0.25">
      <c r="B7915" s="225"/>
      <c r="C7915" s="74"/>
      <c r="D7915" s="74"/>
      <c r="E7915" s="74"/>
      <c r="F7915" s="74"/>
      <c r="G7915" s="75"/>
      <c r="H7915" s="74"/>
      <c r="I7915" s="81"/>
      <c r="J7915" s="74"/>
      <c r="K7915" s="74"/>
      <c r="L7915" s="74"/>
      <c r="M7915" s="74"/>
      <c r="N7915" s="74"/>
    </row>
    <row r="7916" spans="2:14" x14ac:dyDescent="0.25">
      <c r="B7916" s="225"/>
      <c r="C7916" s="74"/>
      <c r="D7916" s="74"/>
      <c r="E7916" s="74"/>
      <c r="F7916" s="74"/>
      <c r="G7916" s="75"/>
      <c r="H7916" s="74"/>
      <c r="I7916" s="81"/>
      <c r="J7916" s="74"/>
      <c r="K7916" s="74"/>
      <c r="L7916" s="74"/>
      <c r="M7916" s="74"/>
      <c r="N7916" s="74"/>
    </row>
    <row r="7917" spans="2:14" x14ac:dyDescent="0.25">
      <c r="B7917" s="225"/>
      <c r="C7917" s="74"/>
      <c r="D7917" s="74"/>
      <c r="E7917" s="74"/>
      <c r="F7917" s="74"/>
      <c r="G7917" s="75"/>
      <c r="H7917" s="74"/>
      <c r="I7917" s="81"/>
      <c r="J7917" s="74"/>
      <c r="K7917" s="74"/>
      <c r="L7917" s="74"/>
      <c r="M7917" s="74"/>
      <c r="N7917" s="74"/>
    </row>
    <row r="7918" spans="2:14" x14ac:dyDescent="0.25">
      <c r="B7918" s="225"/>
      <c r="C7918" s="74"/>
      <c r="D7918" s="74"/>
      <c r="E7918" s="74"/>
      <c r="F7918" s="74"/>
      <c r="G7918" s="75"/>
      <c r="H7918" s="74"/>
      <c r="I7918" s="81"/>
      <c r="J7918" s="74"/>
      <c r="K7918" s="74"/>
      <c r="L7918" s="74"/>
      <c r="M7918" s="74"/>
      <c r="N7918" s="74"/>
    </row>
    <row r="7919" spans="2:14" x14ac:dyDescent="0.25">
      <c r="B7919" s="225"/>
      <c r="C7919" s="74"/>
      <c r="D7919" s="74"/>
      <c r="E7919" s="74"/>
      <c r="F7919" s="74"/>
      <c r="G7919" s="75"/>
      <c r="H7919" s="74"/>
      <c r="I7919" s="81"/>
      <c r="J7919" s="74"/>
      <c r="K7919" s="74"/>
      <c r="L7919" s="74"/>
      <c r="M7919" s="74"/>
      <c r="N7919" s="74"/>
    </row>
    <row r="7920" spans="2:14" x14ac:dyDescent="0.25">
      <c r="B7920" s="225"/>
      <c r="C7920" s="74"/>
      <c r="D7920" s="74"/>
      <c r="E7920" s="74"/>
      <c r="F7920" s="74"/>
      <c r="G7920" s="75"/>
      <c r="H7920" s="74"/>
      <c r="I7920" s="81"/>
      <c r="J7920" s="74"/>
      <c r="K7920" s="74"/>
      <c r="L7920" s="74"/>
      <c r="M7920" s="74"/>
      <c r="N7920" s="74"/>
    </row>
    <row r="7921" spans="2:14" x14ac:dyDescent="0.25">
      <c r="B7921" s="225"/>
      <c r="C7921" s="74"/>
      <c r="D7921" s="74"/>
      <c r="E7921" s="74"/>
      <c r="F7921" s="74"/>
      <c r="G7921" s="75"/>
      <c r="H7921" s="74"/>
      <c r="I7921" s="81"/>
      <c r="J7921" s="74"/>
      <c r="K7921" s="74"/>
      <c r="L7921" s="74"/>
      <c r="M7921" s="74"/>
      <c r="N7921" s="74"/>
    </row>
    <row r="7922" spans="2:14" x14ac:dyDescent="0.25">
      <c r="B7922" s="225"/>
      <c r="C7922" s="74"/>
      <c r="D7922" s="74"/>
      <c r="E7922" s="74"/>
      <c r="F7922" s="74"/>
      <c r="G7922" s="75"/>
      <c r="H7922" s="74"/>
      <c r="I7922" s="81"/>
      <c r="J7922" s="74"/>
      <c r="K7922" s="74"/>
      <c r="L7922" s="74"/>
      <c r="M7922" s="74"/>
      <c r="N7922" s="74"/>
    </row>
    <row r="7923" spans="2:14" x14ac:dyDescent="0.25">
      <c r="B7923" s="225"/>
      <c r="C7923" s="74"/>
      <c r="D7923" s="74"/>
      <c r="E7923" s="74"/>
      <c r="F7923" s="74"/>
      <c r="G7923" s="75"/>
      <c r="H7923" s="74"/>
      <c r="I7923" s="81"/>
      <c r="J7923" s="74"/>
      <c r="K7923" s="74"/>
      <c r="L7923" s="74"/>
      <c r="M7923" s="74"/>
      <c r="N7923" s="74"/>
    </row>
    <row r="7924" spans="2:14" x14ac:dyDescent="0.25">
      <c r="B7924" s="225"/>
      <c r="C7924" s="74"/>
      <c r="D7924" s="74"/>
      <c r="E7924" s="74"/>
      <c r="F7924" s="74"/>
      <c r="G7924" s="75"/>
      <c r="H7924" s="74"/>
      <c r="I7924" s="81"/>
      <c r="J7924" s="74"/>
      <c r="K7924" s="74"/>
      <c r="L7924" s="74"/>
      <c r="M7924" s="74"/>
      <c r="N7924" s="74"/>
    </row>
    <row r="7925" spans="2:14" x14ac:dyDescent="0.25">
      <c r="B7925" s="225"/>
      <c r="C7925" s="74"/>
      <c r="D7925" s="74"/>
      <c r="E7925" s="74"/>
      <c r="F7925" s="74"/>
      <c r="G7925" s="75"/>
      <c r="H7925" s="74"/>
      <c r="I7925" s="81"/>
      <c r="J7925" s="74"/>
      <c r="K7925" s="74"/>
      <c r="L7925" s="74"/>
      <c r="M7925" s="74"/>
      <c r="N7925" s="74"/>
    </row>
    <row r="7926" spans="2:14" x14ac:dyDescent="0.25">
      <c r="B7926" s="225"/>
      <c r="C7926" s="74"/>
      <c r="D7926" s="74"/>
      <c r="E7926" s="74"/>
      <c r="F7926" s="74"/>
      <c r="G7926" s="75"/>
      <c r="H7926" s="74"/>
      <c r="I7926" s="81"/>
      <c r="J7926" s="74"/>
      <c r="K7926" s="74"/>
      <c r="L7926" s="74"/>
      <c r="M7926" s="74"/>
      <c r="N7926" s="74"/>
    </row>
    <row r="7927" spans="2:14" x14ac:dyDescent="0.25">
      <c r="B7927" s="225"/>
      <c r="C7927" s="74"/>
      <c r="D7927" s="74"/>
      <c r="E7927" s="74"/>
      <c r="F7927" s="74"/>
      <c r="G7927" s="75"/>
      <c r="H7927" s="74"/>
      <c r="I7927" s="81"/>
      <c r="J7927" s="74"/>
      <c r="K7927" s="74"/>
      <c r="L7927" s="74"/>
      <c r="M7927" s="74"/>
      <c r="N7927" s="74"/>
    </row>
    <row r="7928" spans="2:14" x14ac:dyDescent="0.25">
      <c r="B7928" s="225"/>
      <c r="C7928" s="74"/>
      <c r="D7928" s="74"/>
      <c r="E7928" s="74"/>
      <c r="F7928" s="74"/>
      <c r="G7928" s="75"/>
      <c r="H7928" s="74"/>
      <c r="I7928" s="81"/>
      <c r="J7928" s="74"/>
      <c r="K7928" s="74"/>
      <c r="L7928" s="74"/>
      <c r="M7928" s="74"/>
      <c r="N7928" s="74"/>
    </row>
    <row r="7929" spans="2:14" x14ac:dyDescent="0.25">
      <c r="B7929" s="225"/>
      <c r="C7929" s="74"/>
      <c r="D7929" s="74"/>
      <c r="E7929" s="74"/>
      <c r="F7929" s="74"/>
      <c r="G7929" s="75"/>
      <c r="H7929" s="74"/>
      <c r="I7929" s="81"/>
      <c r="J7929" s="74"/>
      <c r="K7929" s="74"/>
      <c r="L7929" s="74"/>
      <c r="M7929" s="74"/>
      <c r="N7929" s="74"/>
    </row>
    <row r="7930" spans="2:14" x14ac:dyDescent="0.25">
      <c r="B7930" s="225"/>
      <c r="C7930" s="74"/>
      <c r="D7930" s="74"/>
      <c r="E7930" s="74"/>
      <c r="F7930" s="74"/>
      <c r="G7930" s="75"/>
      <c r="H7930" s="74"/>
      <c r="I7930" s="81"/>
      <c r="J7930" s="74"/>
      <c r="K7930" s="74"/>
      <c r="L7930" s="74"/>
      <c r="M7930" s="74"/>
      <c r="N7930" s="74"/>
    </row>
    <row r="7931" spans="2:14" x14ac:dyDescent="0.25">
      <c r="B7931" s="225"/>
      <c r="C7931" s="74"/>
      <c r="D7931" s="74"/>
      <c r="E7931" s="74"/>
      <c r="F7931" s="74"/>
      <c r="G7931" s="75"/>
      <c r="H7931" s="74"/>
      <c r="I7931" s="81"/>
      <c r="J7931" s="74"/>
      <c r="K7931" s="74"/>
      <c r="L7931" s="74"/>
      <c r="M7931" s="74"/>
      <c r="N7931" s="74"/>
    </row>
    <row r="7932" spans="2:14" x14ac:dyDescent="0.25">
      <c r="B7932" s="225"/>
      <c r="C7932" s="74"/>
      <c r="D7932" s="74"/>
      <c r="E7932" s="74"/>
      <c r="F7932" s="74"/>
      <c r="G7932" s="75"/>
      <c r="H7932" s="74"/>
      <c r="I7932" s="81"/>
      <c r="J7932" s="74"/>
      <c r="K7932" s="74"/>
      <c r="L7932" s="74"/>
      <c r="M7932" s="74"/>
      <c r="N7932" s="74"/>
    </row>
    <row r="7933" spans="2:14" x14ac:dyDescent="0.25">
      <c r="B7933" s="225"/>
      <c r="C7933" s="74"/>
      <c r="D7933" s="74"/>
      <c r="E7933" s="74"/>
      <c r="F7933" s="74"/>
      <c r="G7933" s="75"/>
      <c r="H7933" s="74"/>
      <c r="I7933" s="81"/>
      <c r="J7933" s="74"/>
      <c r="K7933" s="74"/>
      <c r="L7933" s="74"/>
      <c r="M7933" s="74"/>
      <c r="N7933" s="74"/>
    </row>
    <row r="7934" spans="2:14" x14ac:dyDescent="0.25">
      <c r="B7934" s="225"/>
      <c r="C7934" s="74"/>
      <c r="D7934" s="74"/>
      <c r="E7934" s="74"/>
      <c r="F7934" s="74"/>
      <c r="G7934" s="75"/>
      <c r="H7934" s="74"/>
      <c r="I7934" s="81"/>
      <c r="J7934" s="74"/>
      <c r="K7934" s="74"/>
      <c r="L7934" s="74"/>
      <c r="M7934" s="74"/>
      <c r="N7934" s="74"/>
    </row>
    <row r="7935" spans="2:14" x14ac:dyDescent="0.25">
      <c r="B7935" s="225"/>
      <c r="C7935" s="74"/>
      <c r="D7935" s="74"/>
      <c r="E7935" s="74"/>
      <c r="F7935" s="74"/>
      <c r="G7935" s="75"/>
      <c r="H7935" s="74"/>
      <c r="I7935" s="81"/>
      <c r="J7935" s="74"/>
      <c r="K7935" s="74"/>
      <c r="L7935" s="74"/>
      <c r="M7935" s="74"/>
      <c r="N7935" s="74"/>
    </row>
    <row r="7936" spans="2:14" x14ac:dyDescent="0.25">
      <c r="B7936" s="225"/>
      <c r="C7936" s="74"/>
      <c r="D7936" s="74"/>
      <c r="E7936" s="74"/>
      <c r="F7936" s="74"/>
      <c r="G7936" s="75"/>
      <c r="H7936" s="74"/>
      <c r="I7936" s="81"/>
      <c r="J7936" s="74"/>
      <c r="K7936" s="74"/>
      <c r="L7936" s="74"/>
      <c r="M7936" s="74"/>
      <c r="N7936" s="74"/>
    </row>
    <row r="7937" spans="2:14" x14ac:dyDescent="0.25">
      <c r="B7937" s="225"/>
      <c r="C7937" s="74"/>
      <c r="D7937" s="74"/>
      <c r="E7937" s="74"/>
      <c r="F7937" s="74"/>
      <c r="G7937" s="75"/>
      <c r="H7937" s="74"/>
      <c r="I7937" s="81"/>
      <c r="J7937" s="74"/>
      <c r="K7937" s="74"/>
      <c r="L7937" s="74"/>
      <c r="M7937" s="74"/>
      <c r="N7937" s="74"/>
    </row>
    <row r="7938" spans="2:14" x14ac:dyDescent="0.25">
      <c r="B7938" s="225"/>
      <c r="C7938" s="74"/>
      <c r="D7938" s="74"/>
      <c r="E7938" s="74"/>
      <c r="F7938" s="74"/>
      <c r="G7938" s="75"/>
      <c r="H7938" s="74"/>
      <c r="I7938" s="81"/>
      <c r="J7938" s="74"/>
      <c r="K7938" s="74"/>
      <c r="L7938" s="74"/>
      <c r="M7938" s="74"/>
      <c r="N7938" s="74"/>
    </row>
    <row r="7939" spans="2:14" x14ac:dyDescent="0.25">
      <c r="B7939" s="225"/>
      <c r="C7939" s="74"/>
      <c r="D7939" s="74"/>
      <c r="E7939" s="74"/>
      <c r="F7939" s="74"/>
      <c r="G7939" s="75"/>
      <c r="H7939" s="74"/>
      <c r="I7939" s="81"/>
      <c r="J7939" s="74"/>
      <c r="K7939" s="74"/>
      <c r="L7939" s="74"/>
      <c r="M7939" s="74"/>
      <c r="N7939" s="74"/>
    </row>
    <row r="7940" spans="2:14" x14ac:dyDescent="0.25">
      <c r="B7940" s="225"/>
      <c r="C7940" s="74"/>
      <c r="D7940" s="74"/>
      <c r="E7940" s="74"/>
      <c r="F7940" s="74"/>
      <c r="G7940" s="75"/>
      <c r="H7940" s="74"/>
      <c r="I7940" s="81"/>
      <c r="J7940" s="74"/>
      <c r="K7940" s="74"/>
      <c r="L7940" s="74"/>
      <c r="M7940" s="74"/>
      <c r="N7940" s="74"/>
    </row>
    <row r="7941" spans="2:14" x14ac:dyDescent="0.25">
      <c r="B7941" s="225"/>
      <c r="C7941" s="74"/>
      <c r="D7941" s="74"/>
      <c r="E7941" s="74"/>
      <c r="F7941" s="74"/>
      <c r="G7941" s="75"/>
      <c r="H7941" s="74"/>
      <c r="I7941" s="81"/>
      <c r="J7941" s="74"/>
      <c r="K7941" s="74"/>
      <c r="L7941" s="74"/>
      <c r="M7941" s="74"/>
      <c r="N7941" s="74"/>
    </row>
    <row r="7942" spans="2:14" x14ac:dyDescent="0.25">
      <c r="B7942" s="225"/>
      <c r="C7942" s="74"/>
      <c r="D7942" s="74"/>
      <c r="E7942" s="74"/>
      <c r="F7942" s="74"/>
      <c r="G7942" s="75"/>
      <c r="H7942" s="74"/>
      <c r="I7942" s="81"/>
      <c r="J7942" s="74"/>
      <c r="K7942" s="74"/>
      <c r="L7942" s="74"/>
      <c r="M7942" s="74"/>
      <c r="N7942" s="74"/>
    </row>
    <row r="7943" spans="2:14" x14ac:dyDescent="0.25">
      <c r="B7943" s="225"/>
      <c r="C7943" s="74"/>
      <c r="D7943" s="74"/>
      <c r="E7943" s="74"/>
      <c r="F7943" s="74"/>
      <c r="G7943" s="75"/>
      <c r="H7943" s="74"/>
      <c r="I7943" s="81"/>
      <c r="J7943" s="74"/>
      <c r="K7943" s="74"/>
      <c r="L7943" s="74"/>
      <c r="M7943" s="74"/>
      <c r="N7943" s="74"/>
    </row>
    <row r="7944" spans="2:14" x14ac:dyDescent="0.25">
      <c r="B7944" s="225"/>
      <c r="C7944" s="74"/>
      <c r="D7944" s="74"/>
      <c r="E7944" s="74"/>
      <c r="F7944" s="74"/>
      <c r="G7944" s="75"/>
      <c r="H7944" s="74"/>
      <c r="I7944" s="81"/>
      <c r="J7944" s="74"/>
      <c r="K7944" s="74"/>
      <c r="L7944" s="74"/>
      <c r="M7944" s="74"/>
      <c r="N7944" s="74"/>
    </row>
    <row r="7945" spans="2:14" x14ac:dyDescent="0.25">
      <c r="B7945" s="225"/>
      <c r="C7945" s="74"/>
      <c r="D7945" s="74"/>
      <c r="E7945" s="74"/>
      <c r="F7945" s="74"/>
      <c r="G7945" s="75"/>
      <c r="H7945" s="74"/>
      <c r="I7945" s="81"/>
      <c r="J7945" s="74"/>
      <c r="K7945" s="74"/>
      <c r="L7945" s="74"/>
      <c r="M7945" s="74"/>
      <c r="N7945" s="74"/>
    </row>
    <row r="7946" spans="2:14" x14ac:dyDescent="0.25">
      <c r="B7946" s="225"/>
      <c r="C7946" s="74"/>
      <c r="D7946" s="74"/>
      <c r="E7946" s="74"/>
      <c r="F7946" s="74"/>
      <c r="G7946" s="75"/>
      <c r="H7946" s="74"/>
      <c r="I7946" s="81"/>
      <c r="J7946" s="74"/>
      <c r="K7946" s="74"/>
      <c r="L7946" s="74"/>
      <c r="M7946" s="74"/>
      <c r="N7946" s="74"/>
    </row>
    <row r="7947" spans="2:14" x14ac:dyDescent="0.25">
      <c r="B7947" s="225"/>
      <c r="C7947" s="74"/>
      <c r="D7947" s="74"/>
      <c r="E7947" s="74"/>
      <c r="F7947" s="74"/>
      <c r="G7947" s="75"/>
      <c r="H7947" s="74"/>
      <c r="I7947" s="81"/>
      <c r="J7947" s="74"/>
      <c r="K7947" s="74"/>
      <c r="L7947" s="74"/>
      <c r="M7947" s="74"/>
      <c r="N7947" s="74"/>
    </row>
    <row r="7948" spans="2:14" x14ac:dyDescent="0.25">
      <c r="B7948" s="225"/>
      <c r="C7948" s="74"/>
      <c r="D7948" s="74"/>
      <c r="E7948" s="74"/>
      <c r="F7948" s="74"/>
      <c r="G7948" s="75"/>
      <c r="H7948" s="74"/>
      <c r="I7948" s="81"/>
      <c r="J7948" s="74"/>
      <c r="K7948" s="74"/>
      <c r="L7948" s="74"/>
      <c r="M7948" s="74"/>
      <c r="N7948" s="74"/>
    </row>
    <row r="7949" spans="2:14" x14ac:dyDescent="0.25">
      <c r="B7949" s="225"/>
      <c r="C7949" s="74"/>
      <c r="D7949" s="74"/>
      <c r="E7949" s="74"/>
      <c r="F7949" s="74"/>
      <c r="G7949" s="75"/>
      <c r="H7949" s="74"/>
      <c r="I7949" s="81"/>
      <c r="J7949" s="74"/>
      <c r="K7949" s="74"/>
      <c r="L7949" s="74"/>
      <c r="M7949" s="74"/>
      <c r="N7949" s="74"/>
    </row>
    <row r="7950" spans="2:14" x14ac:dyDescent="0.25">
      <c r="B7950" s="225"/>
      <c r="C7950" s="74"/>
      <c r="D7950" s="74"/>
      <c r="E7950" s="74"/>
      <c r="F7950" s="74"/>
      <c r="G7950" s="75"/>
      <c r="H7950" s="74"/>
      <c r="I7950" s="81"/>
      <c r="J7950" s="74"/>
      <c r="K7950" s="74"/>
      <c r="L7950" s="74"/>
      <c r="M7950" s="74"/>
      <c r="N7950" s="74"/>
    </row>
    <row r="7951" spans="2:14" x14ac:dyDescent="0.25">
      <c r="B7951" s="225"/>
      <c r="C7951" s="74"/>
      <c r="D7951" s="74"/>
      <c r="E7951" s="74"/>
      <c r="F7951" s="74"/>
      <c r="G7951" s="75"/>
      <c r="H7951" s="74"/>
      <c r="I7951" s="81"/>
      <c r="J7951" s="74"/>
      <c r="K7951" s="74"/>
      <c r="L7951" s="74"/>
      <c r="M7951" s="74"/>
      <c r="N7951" s="74"/>
    </row>
    <row r="7952" spans="2:14" x14ac:dyDescent="0.25">
      <c r="B7952" s="225"/>
      <c r="C7952" s="74"/>
      <c r="D7952" s="74"/>
      <c r="E7952" s="74"/>
      <c r="F7952" s="74"/>
      <c r="G7952" s="75"/>
      <c r="H7952" s="74"/>
      <c r="I7952" s="81"/>
      <c r="J7952" s="74"/>
      <c r="K7952" s="74"/>
      <c r="L7952" s="74"/>
      <c r="M7952" s="74"/>
      <c r="N7952" s="74"/>
    </row>
    <row r="7953" spans="2:14" x14ac:dyDescent="0.25">
      <c r="B7953" s="225"/>
      <c r="C7953" s="74"/>
      <c r="D7953" s="74"/>
      <c r="E7953" s="74"/>
      <c r="F7953" s="74"/>
      <c r="G7953" s="75"/>
      <c r="H7953" s="74"/>
      <c r="I7953" s="81"/>
      <c r="J7953" s="74"/>
      <c r="K7953" s="74"/>
      <c r="L7953" s="74"/>
      <c r="M7953" s="74"/>
      <c r="N7953" s="74"/>
    </row>
    <row r="7954" spans="2:14" x14ac:dyDescent="0.25">
      <c r="B7954" s="225"/>
      <c r="C7954" s="74"/>
      <c r="D7954" s="74"/>
      <c r="E7954" s="74"/>
      <c r="F7954" s="74"/>
      <c r="G7954" s="75"/>
      <c r="H7954" s="74"/>
      <c r="I7954" s="81"/>
      <c r="J7954" s="74"/>
      <c r="K7954" s="74"/>
      <c r="L7954" s="74"/>
      <c r="M7954" s="74"/>
      <c r="N7954" s="74"/>
    </row>
    <row r="7955" spans="2:14" x14ac:dyDescent="0.25">
      <c r="B7955" s="225"/>
      <c r="C7955" s="74"/>
      <c r="D7955" s="74"/>
      <c r="E7955" s="74"/>
      <c r="F7955" s="74"/>
      <c r="G7955" s="75"/>
      <c r="H7955" s="74"/>
      <c r="I7955" s="81"/>
      <c r="J7955" s="74"/>
      <c r="K7955" s="74"/>
      <c r="L7955" s="74"/>
      <c r="M7955" s="74"/>
      <c r="N7955" s="74"/>
    </row>
    <row r="7956" spans="2:14" x14ac:dyDescent="0.25">
      <c r="B7956" s="225"/>
      <c r="C7956" s="74"/>
      <c r="D7956" s="74"/>
      <c r="E7956" s="74"/>
      <c r="F7956" s="74"/>
      <c r="G7956" s="75"/>
      <c r="H7956" s="74"/>
      <c r="I7956" s="81"/>
      <c r="J7956" s="74"/>
      <c r="K7956" s="74"/>
      <c r="L7956" s="74"/>
      <c r="M7956" s="74"/>
      <c r="N7956" s="74"/>
    </row>
    <row r="7957" spans="2:14" x14ac:dyDescent="0.25">
      <c r="B7957" s="225"/>
      <c r="C7957" s="74"/>
      <c r="D7957" s="74"/>
      <c r="E7957" s="74"/>
      <c r="F7957" s="74"/>
      <c r="G7957" s="75"/>
      <c r="H7957" s="74"/>
      <c r="I7957" s="81"/>
      <c r="J7957" s="74"/>
      <c r="K7957" s="74"/>
      <c r="L7957" s="74"/>
      <c r="M7957" s="74"/>
      <c r="N7957" s="74"/>
    </row>
    <row r="7958" spans="2:14" x14ac:dyDescent="0.25">
      <c r="B7958" s="225"/>
      <c r="C7958" s="74"/>
      <c r="D7958" s="74"/>
      <c r="E7958" s="74"/>
      <c r="F7958" s="74"/>
      <c r="G7958" s="75"/>
      <c r="H7958" s="74"/>
      <c r="I7958" s="81"/>
      <c r="J7958" s="74"/>
      <c r="K7958" s="74"/>
      <c r="L7958" s="74"/>
      <c r="M7958" s="74"/>
      <c r="N7958" s="74"/>
    </row>
    <row r="7959" spans="2:14" x14ac:dyDescent="0.25">
      <c r="B7959" s="225"/>
      <c r="C7959" s="74"/>
      <c r="D7959" s="74"/>
      <c r="E7959" s="74"/>
      <c r="F7959" s="74"/>
      <c r="G7959" s="75"/>
      <c r="H7959" s="74"/>
      <c r="I7959" s="81"/>
      <c r="J7959" s="74"/>
      <c r="K7959" s="74"/>
      <c r="L7959" s="74"/>
      <c r="M7959" s="74"/>
      <c r="N7959" s="74"/>
    </row>
    <row r="7960" spans="2:14" x14ac:dyDescent="0.25">
      <c r="B7960" s="225"/>
      <c r="C7960" s="74"/>
      <c r="D7960" s="74"/>
      <c r="E7960" s="74"/>
      <c r="F7960" s="74"/>
      <c r="G7960" s="75"/>
      <c r="H7960" s="74"/>
      <c r="I7960" s="81"/>
      <c r="J7960" s="74"/>
      <c r="K7960" s="74"/>
      <c r="L7960" s="74"/>
      <c r="M7960" s="74"/>
      <c r="N7960" s="74"/>
    </row>
    <row r="7961" spans="2:14" x14ac:dyDescent="0.25">
      <c r="B7961" s="225"/>
      <c r="C7961" s="74"/>
      <c r="D7961" s="74"/>
      <c r="E7961" s="74"/>
      <c r="F7961" s="74"/>
      <c r="G7961" s="75"/>
      <c r="H7961" s="74"/>
      <c r="I7961" s="81"/>
      <c r="J7961" s="74"/>
      <c r="K7961" s="74"/>
      <c r="L7961" s="74"/>
      <c r="M7961" s="74"/>
      <c r="N7961" s="74"/>
    </row>
    <row r="7962" spans="2:14" x14ac:dyDescent="0.25">
      <c r="B7962" s="225"/>
      <c r="C7962" s="74"/>
      <c r="D7962" s="74"/>
      <c r="E7962" s="74"/>
      <c r="F7962" s="74"/>
      <c r="G7962" s="75"/>
      <c r="H7962" s="74"/>
      <c r="I7962" s="81"/>
      <c r="J7962" s="74"/>
      <c r="K7962" s="74"/>
      <c r="L7962" s="74"/>
      <c r="M7962" s="74"/>
      <c r="N7962" s="74"/>
    </row>
    <row r="7963" spans="2:14" x14ac:dyDescent="0.25">
      <c r="B7963" s="225"/>
      <c r="C7963" s="74"/>
      <c r="D7963" s="74"/>
      <c r="E7963" s="74"/>
      <c r="F7963" s="74"/>
      <c r="G7963" s="75"/>
      <c r="H7963" s="74"/>
      <c r="I7963" s="81"/>
      <c r="J7963" s="74"/>
      <c r="K7963" s="74"/>
      <c r="L7963" s="74"/>
      <c r="M7963" s="74"/>
      <c r="N7963" s="74"/>
    </row>
    <row r="7964" spans="2:14" x14ac:dyDescent="0.25">
      <c r="B7964" s="225"/>
      <c r="C7964" s="74"/>
      <c r="D7964" s="74"/>
      <c r="E7964" s="74"/>
      <c r="F7964" s="74"/>
      <c r="G7964" s="75"/>
      <c r="H7964" s="74"/>
      <c r="I7964" s="81"/>
      <c r="J7964" s="74"/>
      <c r="K7964" s="74"/>
      <c r="L7964" s="74"/>
      <c r="M7964" s="74"/>
      <c r="N7964" s="74"/>
    </row>
    <row r="7965" spans="2:14" x14ac:dyDescent="0.25">
      <c r="B7965" s="225"/>
      <c r="C7965" s="74"/>
      <c r="D7965" s="74"/>
      <c r="E7965" s="74"/>
      <c r="F7965" s="74"/>
      <c r="G7965" s="75"/>
      <c r="H7965" s="74"/>
      <c r="I7965" s="81"/>
      <c r="J7965" s="74"/>
      <c r="K7965" s="74"/>
      <c r="L7965" s="74"/>
      <c r="M7965" s="74"/>
      <c r="N7965" s="74"/>
    </row>
    <row r="7966" spans="2:14" x14ac:dyDescent="0.25">
      <c r="B7966" s="225"/>
      <c r="C7966" s="74"/>
      <c r="D7966" s="74"/>
      <c r="E7966" s="74"/>
      <c r="F7966" s="74"/>
      <c r="G7966" s="75"/>
      <c r="H7966" s="74"/>
      <c r="I7966" s="81"/>
      <c r="J7966" s="74"/>
      <c r="K7966" s="74"/>
      <c r="L7966" s="74"/>
      <c r="M7966" s="74"/>
      <c r="N7966" s="74"/>
    </row>
    <row r="7967" spans="2:14" x14ac:dyDescent="0.25">
      <c r="B7967" s="225"/>
      <c r="C7967" s="74"/>
      <c r="D7967" s="74"/>
      <c r="E7967" s="74"/>
      <c r="F7967" s="74"/>
      <c r="G7967" s="75"/>
      <c r="H7967" s="74"/>
      <c r="I7967" s="81"/>
      <c r="J7967" s="74"/>
      <c r="K7967" s="74"/>
      <c r="L7967" s="74"/>
      <c r="M7967" s="74"/>
      <c r="N7967" s="74"/>
    </row>
    <row r="7968" spans="2:14" x14ac:dyDescent="0.25">
      <c r="B7968" s="225"/>
      <c r="C7968" s="74"/>
      <c r="D7968" s="74"/>
      <c r="E7968" s="74"/>
      <c r="F7968" s="74"/>
      <c r="G7968" s="75"/>
      <c r="H7968" s="74"/>
      <c r="I7968" s="81"/>
      <c r="J7968" s="74"/>
      <c r="K7968" s="74"/>
      <c r="L7968" s="74"/>
      <c r="M7968" s="74"/>
      <c r="N7968" s="74"/>
    </row>
    <row r="7969" spans="2:14" x14ac:dyDescent="0.25">
      <c r="B7969" s="225"/>
      <c r="C7969" s="74"/>
      <c r="D7969" s="74"/>
      <c r="E7969" s="74"/>
      <c r="F7969" s="74"/>
      <c r="G7969" s="75"/>
      <c r="H7969" s="74"/>
      <c r="I7969" s="81"/>
      <c r="J7969" s="74"/>
      <c r="K7969" s="74"/>
      <c r="L7969" s="74"/>
      <c r="M7969" s="74"/>
      <c r="N7969" s="74"/>
    </row>
    <row r="7970" spans="2:14" x14ac:dyDescent="0.25">
      <c r="B7970" s="225"/>
      <c r="C7970" s="74"/>
      <c r="D7970" s="74"/>
      <c r="E7970" s="74"/>
      <c r="F7970" s="74"/>
      <c r="G7970" s="75"/>
      <c r="H7970" s="74"/>
      <c r="I7970" s="81"/>
      <c r="J7970" s="74"/>
      <c r="K7970" s="74"/>
      <c r="L7970" s="74"/>
      <c r="M7970" s="74"/>
      <c r="N7970" s="74"/>
    </row>
    <row r="7971" spans="2:14" x14ac:dyDescent="0.25">
      <c r="B7971" s="225"/>
      <c r="C7971" s="74"/>
      <c r="D7971" s="74"/>
      <c r="E7971" s="74"/>
      <c r="F7971" s="74"/>
      <c r="G7971" s="75"/>
      <c r="H7971" s="74"/>
      <c r="I7971" s="81"/>
      <c r="J7971" s="74"/>
      <c r="K7971" s="74"/>
      <c r="L7971" s="74"/>
      <c r="M7971" s="74"/>
      <c r="N7971" s="74"/>
    </row>
    <row r="7972" spans="2:14" x14ac:dyDescent="0.25">
      <c r="B7972" s="225"/>
      <c r="C7972" s="74"/>
      <c r="D7972" s="74"/>
      <c r="E7972" s="74"/>
      <c r="F7972" s="74"/>
      <c r="G7972" s="75"/>
      <c r="H7972" s="74"/>
      <c r="I7972" s="81"/>
      <c r="J7972" s="74"/>
      <c r="K7972" s="74"/>
      <c r="L7972" s="74"/>
      <c r="M7972" s="74"/>
      <c r="N7972" s="74"/>
    </row>
    <row r="7973" spans="2:14" x14ac:dyDescent="0.25">
      <c r="B7973" s="225"/>
      <c r="C7973" s="74"/>
      <c r="D7973" s="74"/>
      <c r="E7973" s="74"/>
      <c r="F7973" s="74"/>
      <c r="G7973" s="75"/>
      <c r="H7973" s="74"/>
      <c r="I7973" s="81"/>
      <c r="J7973" s="74"/>
      <c r="K7973" s="74"/>
      <c r="L7973" s="74"/>
      <c r="M7973" s="74"/>
      <c r="N7973" s="74"/>
    </row>
    <row r="7974" spans="2:14" x14ac:dyDescent="0.25">
      <c r="B7974" s="225"/>
      <c r="C7974" s="74"/>
      <c r="D7974" s="74"/>
      <c r="E7974" s="74"/>
      <c r="F7974" s="74"/>
      <c r="G7974" s="75"/>
      <c r="H7974" s="74"/>
      <c r="I7974" s="81"/>
      <c r="J7974" s="74"/>
      <c r="K7974" s="74"/>
      <c r="L7974" s="74"/>
      <c r="M7974" s="74"/>
      <c r="N7974" s="74"/>
    </row>
    <row r="7975" spans="2:14" x14ac:dyDescent="0.25">
      <c r="B7975" s="225"/>
      <c r="C7975" s="74"/>
      <c r="D7975" s="74"/>
      <c r="E7975" s="74"/>
      <c r="F7975" s="74"/>
      <c r="G7975" s="75"/>
      <c r="H7975" s="74"/>
      <c r="I7975" s="81"/>
      <c r="J7975" s="74"/>
      <c r="K7975" s="74"/>
      <c r="L7975" s="74"/>
      <c r="M7975" s="74"/>
      <c r="N7975" s="74"/>
    </row>
    <row r="7976" spans="2:14" x14ac:dyDescent="0.25">
      <c r="B7976" s="225"/>
      <c r="C7976" s="74"/>
      <c r="D7976" s="74"/>
      <c r="E7976" s="74"/>
      <c r="F7976" s="74"/>
      <c r="G7976" s="75"/>
      <c r="H7976" s="74"/>
      <c r="I7976" s="81"/>
      <c r="J7976" s="74"/>
      <c r="K7976" s="74"/>
      <c r="L7976" s="74"/>
      <c r="M7976" s="74"/>
      <c r="N7976" s="74"/>
    </row>
    <row r="7977" spans="2:14" x14ac:dyDescent="0.25">
      <c r="B7977" s="225"/>
      <c r="C7977" s="74"/>
      <c r="D7977" s="74"/>
      <c r="E7977" s="74"/>
      <c r="F7977" s="74"/>
      <c r="G7977" s="75"/>
      <c r="H7977" s="74"/>
      <c r="I7977" s="81"/>
      <c r="J7977" s="74"/>
      <c r="K7977" s="74"/>
      <c r="L7977" s="74"/>
      <c r="M7977" s="74"/>
      <c r="N7977" s="74"/>
    </row>
    <row r="7978" spans="2:14" x14ac:dyDescent="0.25">
      <c r="B7978" s="225"/>
      <c r="C7978" s="74"/>
      <c r="D7978" s="74"/>
      <c r="E7978" s="74"/>
      <c r="F7978" s="74"/>
      <c r="G7978" s="75"/>
      <c r="H7978" s="74"/>
      <c r="I7978" s="81"/>
      <c r="J7978" s="74"/>
      <c r="K7978" s="74"/>
      <c r="L7978" s="74"/>
      <c r="M7978" s="74"/>
      <c r="N7978" s="74"/>
    </row>
    <row r="7979" spans="2:14" x14ac:dyDescent="0.25">
      <c r="B7979" s="225"/>
      <c r="C7979" s="74"/>
      <c r="D7979" s="74"/>
      <c r="E7979" s="74"/>
      <c r="F7979" s="74"/>
      <c r="G7979" s="75"/>
      <c r="H7979" s="74"/>
      <c r="I7979" s="81"/>
      <c r="J7979" s="74"/>
      <c r="K7979" s="74"/>
      <c r="L7979" s="74"/>
      <c r="M7979" s="74"/>
      <c r="N7979" s="74"/>
    </row>
    <row r="7980" spans="2:14" x14ac:dyDescent="0.25">
      <c r="B7980" s="225"/>
      <c r="C7980" s="74"/>
      <c r="D7980" s="74"/>
      <c r="E7980" s="74"/>
      <c r="F7980" s="74"/>
      <c r="G7980" s="75"/>
      <c r="H7980" s="74"/>
      <c r="I7980" s="81"/>
      <c r="J7980" s="74"/>
      <c r="K7980" s="74"/>
      <c r="L7980" s="74"/>
      <c r="M7980" s="74"/>
      <c r="N7980" s="74"/>
    </row>
    <row r="7981" spans="2:14" x14ac:dyDescent="0.25">
      <c r="B7981" s="225"/>
      <c r="C7981" s="74"/>
      <c r="D7981" s="74"/>
      <c r="E7981" s="74"/>
      <c r="F7981" s="74"/>
      <c r="G7981" s="75"/>
      <c r="H7981" s="74"/>
      <c r="I7981" s="81"/>
      <c r="J7981" s="74"/>
      <c r="K7981" s="74"/>
      <c r="L7981" s="74"/>
      <c r="M7981" s="74"/>
      <c r="N7981" s="74"/>
    </row>
    <row r="7982" spans="2:14" x14ac:dyDescent="0.25">
      <c r="B7982" s="225"/>
      <c r="C7982" s="74"/>
      <c r="D7982" s="74"/>
      <c r="E7982" s="74"/>
      <c r="F7982" s="74"/>
      <c r="G7982" s="75"/>
      <c r="H7982" s="74"/>
      <c r="I7982" s="81"/>
      <c r="J7982" s="74"/>
      <c r="K7982" s="74"/>
      <c r="L7982" s="74"/>
      <c r="M7982" s="74"/>
      <c r="N7982" s="74"/>
    </row>
    <row r="7983" spans="2:14" x14ac:dyDescent="0.25">
      <c r="B7983" s="225"/>
      <c r="C7983" s="74"/>
      <c r="D7983" s="74"/>
      <c r="E7983" s="74"/>
      <c r="F7983" s="74"/>
      <c r="G7983" s="75"/>
      <c r="H7983" s="74"/>
      <c r="I7983" s="81"/>
      <c r="J7983" s="74"/>
      <c r="K7983" s="74"/>
      <c r="L7983" s="74"/>
      <c r="M7983" s="74"/>
      <c r="N7983" s="74"/>
    </row>
    <row r="7984" spans="2:14" x14ac:dyDescent="0.25">
      <c r="B7984" s="225"/>
      <c r="C7984" s="74"/>
      <c r="D7984" s="74"/>
      <c r="E7984" s="74"/>
      <c r="F7984" s="74"/>
      <c r="G7984" s="75"/>
      <c r="H7984" s="74"/>
      <c r="I7984" s="81"/>
      <c r="J7984" s="74"/>
      <c r="K7984" s="74"/>
      <c r="L7984" s="74"/>
      <c r="M7984" s="74"/>
      <c r="N7984" s="74"/>
    </row>
    <row r="7985" spans="2:14" x14ac:dyDescent="0.25">
      <c r="B7985" s="225"/>
      <c r="C7985" s="74"/>
      <c r="D7985" s="74"/>
      <c r="E7985" s="74"/>
      <c r="F7985" s="74"/>
      <c r="G7985" s="75"/>
      <c r="H7985" s="74"/>
      <c r="I7985" s="81"/>
      <c r="J7985" s="74"/>
      <c r="K7985" s="74"/>
      <c r="L7985" s="74"/>
      <c r="M7985" s="74"/>
      <c r="N7985" s="74"/>
    </row>
    <row r="7986" spans="2:14" x14ac:dyDescent="0.25">
      <c r="B7986" s="225"/>
      <c r="C7986" s="74"/>
      <c r="D7986" s="74"/>
      <c r="E7986" s="74"/>
      <c r="F7986" s="74"/>
      <c r="G7986" s="75"/>
      <c r="H7986" s="74"/>
      <c r="I7986" s="81"/>
      <c r="J7986" s="74"/>
      <c r="K7986" s="74"/>
      <c r="L7986" s="74"/>
      <c r="M7986" s="74"/>
      <c r="N7986" s="74"/>
    </row>
    <row r="7987" spans="2:14" x14ac:dyDescent="0.25">
      <c r="B7987" s="225"/>
      <c r="C7987" s="74"/>
      <c r="D7987" s="74"/>
      <c r="E7987" s="74"/>
      <c r="F7987" s="74"/>
      <c r="G7987" s="75"/>
      <c r="H7987" s="74"/>
      <c r="I7987" s="81"/>
      <c r="J7987" s="74"/>
      <c r="K7987" s="74"/>
      <c r="L7987" s="74"/>
      <c r="M7987" s="74"/>
      <c r="N7987" s="74"/>
    </row>
    <row r="7988" spans="2:14" x14ac:dyDescent="0.25">
      <c r="B7988" s="225"/>
      <c r="C7988" s="74"/>
      <c r="D7988" s="74"/>
      <c r="E7988" s="74"/>
      <c r="F7988" s="74"/>
      <c r="G7988" s="75"/>
      <c r="H7988" s="74"/>
      <c r="I7988" s="81"/>
      <c r="J7988" s="74"/>
      <c r="K7988" s="74"/>
      <c r="L7988" s="74"/>
      <c r="M7988" s="74"/>
      <c r="N7988" s="74"/>
    </row>
    <row r="7989" spans="2:14" x14ac:dyDescent="0.25">
      <c r="B7989" s="225"/>
      <c r="C7989" s="74"/>
      <c r="D7989" s="74"/>
      <c r="E7989" s="74"/>
      <c r="F7989" s="74"/>
      <c r="G7989" s="75"/>
      <c r="H7989" s="74"/>
      <c r="I7989" s="81"/>
      <c r="J7989" s="74"/>
      <c r="K7989" s="74"/>
      <c r="L7989" s="74"/>
      <c r="M7989" s="74"/>
      <c r="N7989" s="74"/>
    </row>
    <row r="7990" spans="2:14" x14ac:dyDescent="0.25">
      <c r="B7990" s="225"/>
      <c r="C7990" s="74"/>
      <c r="D7990" s="74"/>
      <c r="E7990" s="74"/>
      <c r="F7990" s="74"/>
      <c r="G7990" s="75"/>
      <c r="H7990" s="74"/>
      <c r="I7990" s="81"/>
      <c r="J7990" s="74"/>
      <c r="K7990" s="74"/>
      <c r="L7990" s="74"/>
      <c r="M7990" s="74"/>
      <c r="N7990" s="74"/>
    </row>
    <row r="7991" spans="2:14" x14ac:dyDescent="0.25">
      <c r="B7991" s="225"/>
      <c r="C7991" s="74"/>
      <c r="D7991" s="74"/>
      <c r="E7991" s="74"/>
      <c r="F7991" s="74"/>
      <c r="G7991" s="75"/>
      <c r="H7991" s="74"/>
      <c r="I7991" s="81"/>
      <c r="J7991" s="74"/>
      <c r="K7991" s="74"/>
      <c r="L7991" s="74"/>
      <c r="M7991" s="74"/>
      <c r="N7991" s="74"/>
    </row>
    <row r="7992" spans="2:14" x14ac:dyDescent="0.25">
      <c r="B7992" s="225"/>
      <c r="C7992" s="74"/>
      <c r="D7992" s="74"/>
      <c r="E7992" s="74"/>
      <c r="F7992" s="74"/>
      <c r="G7992" s="75"/>
      <c r="H7992" s="74"/>
      <c r="I7992" s="81"/>
      <c r="J7992" s="74"/>
      <c r="K7992" s="74"/>
      <c r="L7992" s="74"/>
      <c r="M7992" s="74"/>
      <c r="N7992" s="74"/>
    </row>
    <row r="7993" spans="2:14" x14ac:dyDescent="0.25">
      <c r="B7993" s="225"/>
      <c r="C7993" s="74"/>
      <c r="D7993" s="74"/>
      <c r="E7993" s="74"/>
      <c r="F7993" s="74"/>
      <c r="G7993" s="75"/>
      <c r="H7993" s="74"/>
      <c r="I7993" s="81"/>
      <c r="J7993" s="74"/>
      <c r="K7993" s="74"/>
      <c r="L7993" s="74"/>
      <c r="M7993" s="74"/>
      <c r="N7993" s="74"/>
    </row>
    <row r="7994" spans="2:14" x14ac:dyDescent="0.25">
      <c r="B7994" s="225"/>
      <c r="C7994" s="74"/>
      <c r="D7994" s="74"/>
      <c r="E7994" s="74"/>
      <c r="F7994" s="74"/>
      <c r="G7994" s="75"/>
      <c r="H7994" s="74"/>
      <c r="I7994" s="81"/>
      <c r="J7994" s="74"/>
      <c r="K7994" s="74"/>
      <c r="L7994" s="74"/>
      <c r="M7994" s="74"/>
      <c r="N7994" s="74"/>
    </row>
    <row r="7995" spans="2:14" x14ac:dyDescent="0.25">
      <c r="B7995" s="225"/>
      <c r="C7995" s="74"/>
      <c r="D7995" s="74"/>
      <c r="E7995" s="74"/>
      <c r="F7995" s="74"/>
      <c r="G7995" s="75"/>
      <c r="H7995" s="74"/>
      <c r="I7995" s="81"/>
      <c r="J7995" s="74"/>
      <c r="K7995" s="74"/>
      <c r="L7995" s="74"/>
      <c r="M7995" s="74"/>
      <c r="N7995" s="74"/>
    </row>
    <row r="7996" spans="2:14" x14ac:dyDescent="0.25">
      <c r="B7996" s="225"/>
      <c r="C7996" s="74"/>
      <c r="D7996" s="74"/>
      <c r="E7996" s="74"/>
      <c r="F7996" s="74"/>
      <c r="G7996" s="75"/>
      <c r="H7996" s="74"/>
      <c r="I7996" s="81"/>
      <c r="J7996" s="74"/>
      <c r="K7996" s="74"/>
      <c r="L7996" s="74"/>
      <c r="M7996" s="74"/>
      <c r="N7996" s="74"/>
    </row>
    <row r="7997" spans="2:14" x14ac:dyDescent="0.25">
      <c r="B7997" s="225"/>
      <c r="C7997" s="74"/>
      <c r="D7997" s="74"/>
      <c r="E7997" s="74"/>
      <c r="F7997" s="74"/>
      <c r="G7997" s="75"/>
      <c r="H7997" s="74"/>
      <c r="I7997" s="81"/>
      <c r="J7997" s="74"/>
      <c r="K7997" s="74"/>
      <c r="L7997" s="74"/>
      <c r="M7997" s="74"/>
      <c r="N7997" s="74"/>
    </row>
    <row r="7998" spans="2:14" x14ac:dyDescent="0.25">
      <c r="B7998" s="225"/>
      <c r="C7998" s="74"/>
      <c r="D7998" s="74"/>
      <c r="E7998" s="74"/>
      <c r="F7998" s="74"/>
      <c r="G7998" s="75"/>
      <c r="H7998" s="74"/>
      <c r="I7998" s="81"/>
      <c r="J7998" s="74"/>
      <c r="K7998" s="74"/>
      <c r="L7998" s="74"/>
      <c r="M7998" s="74"/>
      <c r="N7998" s="74"/>
    </row>
    <row r="7999" spans="2:14" x14ac:dyDescent="0.25">
      <c r="B7999" s="225"/>
      <c r="C7999" s="74"/>
      <c r="D7999" s="74"/>
      <c r="E7999" s="74"/>
      <c r="F7999" s="74"/>
      <c r="G7999" s="75"/>
      <c r="H7999" s="74"/>
      <c r="I7999" s="81"/>
      <c r="J7999" s="74"/>
      <c r="K7999" s="74"/>
      <c r="L7999" s="74"/>
      <c r="M7999" s="74"/>
      <c r="N7999" s="74"/>
    </row>
    <row r="8000" spans="2:14" x14ac:dyDescent="0.25">
      <c r="B8000" s="225"/>
      <c r="C8000" s="74"/>
      <c r="D8000" s="74"/>
      <c r="E8000" s="74"/>
      <c r="F8000" s="74"/>
      <c r="G8000" s="75"/>
      <c r="H8000" s="74"/>
      <c r="I8000" s="81"/>
      <c r="J8000" s="74"/>
      <c r="K8000" s="74"/>
      <c r="L8000" s="74"/>
      <c r="M8000" s="74"/>
      <c r="N8000" s="74"/>
    </row>
    <row r="8001" spans="2:14" x14ac:dyDescent="0.25">
      <c r="B8001" s="225"/>
      <c r="C8001" s="74"/>
      <c r="D8001" s="74"/>
      <c r="E8001" s="74"/>
      <c r="F8001" s="74"/>
      <c r="G8001" s="75"/>
      <c r="H8001" s="74"/>
      <c r="I8001" s="81"/>
      <c r="J8001" s="74"/>
      <c r="K8001" s="74"/>
      <c r="L8001" s="74"/>
      <c r="M8001" s="74"/>
      <c r="N8001" s="74"/>
    </row>
    <row r="8002" spans="2:14" x14ac:dyDescent="0.25">
      <c r="B8002" s="225"/>
      <c r="C8002" s="74"/>
      <c r="D8002" s="74"/>
      <c r="E8002" s="74"/>
      <c r="F8002" s="74"/>
      <c r="G8002" s="75"/>
      <c r="H8002" s="74"/>
      <c r="I8002" s="81"/>
      <c r="J8002" s="74"/>
      <c r="K8002" s="74"/>
      <c r="L8002" s="74"/>
      <c r="M8002" s="74"/>
      <c r="N8002" s="74"/>
    </row>
    <row r="8003" spans="2:14" x14ac:dyDescent="0.25">
      <c r="B8003" s="225"/>
      <c r="C8003" s="74"/>
      <c r="D8003" s="74"/>
      <c r="E8003" s="74"/>
      <c r="F8003" s="74"/>
      <c r="G8003" s="75"/>
      <c r="H8003" s="74"/>
      <c r="I8003" s="81"/>
      <c r="J8003" s="74"/>
      <c r="K8003" s="74"/>
      <c r="L8003" s="74"/>
      <c r="M8003" s="74"/>
      <c r="N8003" s="74"/>
    </row>
    <row r="8004" spans="2:14" x14ac:dyDescent="0.25">
      <c r="B8004" s="225"/>
      <c r="C8004" s="74"/>
      <c r="D8004" s="74"/>
      <c r="E8004" s="74"/>
      <c r="F8004" s="74"/>
      <c r="G8004" s="75"/>
      <c r="H8004" s="74"/>
      <c r="I8004" s="81"/>
      <c r="J8004" s="74"/>
      <c r="K8004" s="74"/>
      <c r="L8004" s="74"/>
      <c r="M8004" s="74"/>
      <c r="N8004" s="74"/>
    </row>
    <row r="8005" spans="2:14" x14ac:dyDescent="0.25">
      <c r="B8005" s="225"/>
      <c r="C8005" s="74"/>
      <c r="D8005" s="74"/>
      <c r="E8005" s="74"/>
      <c r="F8005" s="74"/>
      <c r="G8005" s="75"/>
      <c r="H8005" s="74"/>
      <c r="I8005" s="81"/>
      <c r="J8005" s="74"/>
      <c r="K8005" s="74"/>
      <c r="L8005" s="74"/>
      <c r="M8005" s="74"/>
      <c r="N8005" s="74"/>
    </row>
    <row r="8006" spans="2:14" x14ac:dyDescent="0.25">
      <c r="B8006" s="225"/>
      <c r="C8006" s="74"/>
      <c r="D8006" s="74"/>
      <c r="E8006" s="74"/>
      <c r="F8006" s="74"/>
      <c r="G8006" s="75"/>
      <c r="H8006" s="74"/>
      <c r="I8006" s="81"/>
      <c r="J8006" s="74"/>
      <c r="K8006" s="74"/>
      <c r="L8006" s="74"/>
      <c r="M8006" s="74"/>
      <c r="N8006" s="74"/>
    </row>
    <row r="8007" spans="2:14" x14ac:dyDescent="0.25">
      <c r="B8007" s="225"/>
      <c r="C8007" s="74"/>
      <c r="D8007" s="74"/>
      <c r="E8007" s="74"/>
      <c r="F8007" s="74"/>
      <c r="G8007" s="75"/>
      <c r="H8007" s="74"/>
      <c r="I8007" s="81"/>
      <c r="J8007" s="74"/>
      <c r="K8007" s="74"/>
      <c r="L8007" s="74"/>
      <c r="M8007" s="74"/>
      <c r="N8007" s="74"/>
    </row>
    <row r="8008" spans="2:14" x14ac:dyDescent="0.25">
      <c r="B8008" s="225"/>
      <c r="C8008" s="74"/>
      <c r="D8008" s="74"/>
      <c r="E8008" s="74"/>
      <c r="F8008" s="74"/>
      <c r="G8008" s="75"/>
      <c r="H8008" s="74"/>
      <c r="I8008" s="81"/>
      <c r="J8008" s="74"/>
      <c r="K8008" s="74"/>
      <c r="L8008" s="74"/>
      <c r="M8008" s="74"/>
      <c r="N8008" s="74"/>
    </row>
    <row r="8009" spans="2:14" x14ac:dyDescent="0.25">
      <c r="B8009" s="225"/>
      <c r="C8009" s="74"/>
      <c r="D8009" s="74"/>
      <c r="E8009" s="74"/>
      <c r="F8009" s="74"/>
      <c r="G8009" s="75"/>
      <c r="H8009" s="74"/>
      <c r="I8009" s="81"/>
      <c r="J8009" s="74"/>
      <c r="K8009" s="74"/>
      <c r="L8009" s="74"/>
      <c r="M8009" s="74"/>
      <c r="N8009" s="74"/>
    </row>
    <row r="8010" spans="2:14" x14ac:dyDescent="0.25">
      <c r="B8010" s="225"/>
      <c r="C8010" s="74"/>
      <c r="D8010" s="74"/>
      <c r="E8010" s="74"/>
      <c r="F8010" s="74"/>
      <c r="G8010" s="75"/>
      <c r="H8010" s="74"/>
      <c r="I8010" s="81"/>
      <c r="J8010" s="74"/>
      <c r="K8010" s="74"/>
      <c r="L8010" s="74"/>
      <c r="M8010" s="74"/>
      <c r="N8010" s="74"/>
    </row>
    <row r="8011" spans="2:14" x14ac:dyDescent="0.25">
      <c r="B8011" s="225"/>
      <c r="C8011" s="74"/>
      <c r="D8011" s="74"/>
      <c r="E8011" s="74"/>
      <c r="F8011" s="74"/>
      <c r="G8011" s="75"/>
      <c r="H8011" s="74"/>
      <c r="I8011" s="81"/>
      <c r="J8011" s="74"/>
      <c r="K8011" s="74"/>
      <c r="L8011" s="74"/>
      <c r="M8011" s="74"/>
      <c r="N8011" s="74"/>
    </row>
    <row r="8012" spans="2:14" x14ac:dyDescent="0.25">
      <c r="B8012" s="225"/>
      <c r="C8012" s="74"/>
      <c r="D8012" s="74"/>
      <c r="E8012" s="74"/>
      <c r="F8012" s="74"/>
      <c r="G8012" s="75"/>
      <c r="H8012" s="74"/>
      <c r="I8012" s="81"/>
      <c r="J8012" s="74"/>
      <c r="K8012" s="74"/>
      <c r="L8012" s="74"/>
      <c r="M8012" s="74"/>
      <c r="N8012" s="74"/>
    </row>
    <row r="8013" spans="2:14" x14ac:dyDescent="0.25">
      <c r="B8013" s="225"/>
      <c r="C8013" s="74"/>
      <c r="D8013" s="74"/>
      <c r="E8013" s="74"/>
      <c r="F8013" s="74"/>
      <c r="G8013" s="75"/>
      <c r="H8013" s="74"/>
      <c r="I8013" s="81"/>
      <c r="J8013" s="74"/>
      <c r="K8013" s="74"/>
      <c r="L8013" s="74"/>
      <c r="M8013" s="74"/>
      <c r="N8013" s="74"/>
    </row>
    <row r="8014" spans="2:14" x14ac:dyDescent="0.25">
      <c r="B8014" s="225"/>
      <c r="C8014" s="74"/>
      <c r="D8014" s="74"/>
      <c r="E8014" s="74"/>
      <c r="F8014" s="74"/>
      <c r="G8014" s="75"/>
      <c r="H8014" s="74"/>
      <c r="I8014" s="81"/>
      <c r="J8014" s="74"/>
      <c r="K8014" s="74"/>
      <c r="L8014" s="74"/>
      <c r="M8014" s="74"/>
      <c r="N8014" s="74"/>
    </row>
    <row r="8015" spans="2:14" x14ac:dyDescent="0.25">
      <c r="B8015" s="225"/>
      <c r="C8015" s="74"/>
      <c r="D8015" s="74"/>
      <c r="E8015" s="74"/>
      <c r="F8015" s="74"/>
      <c r="G8015" s="75"/>
      <c r="H8015" s="74"/>
      <c r="I8015" s="81"/>
      <c r="J8015" s="74"/>
      <c r="K8015" s="74"/>
      <c r="L8015" s="74"/>
      <c r="M8015" s="74"/>
      <c r="N8015" s="74"/>
    </row>
    <row r="8016" spans="2:14" x14ac:dyDescent="0.25">
      <c r="B8016" s="225"/>
      <c r="C8016" s="74"/>
      <c r="D8016" s="74"/>
      <c r="E8016" s="74"/>
      <c r="F8016" s="74"/>
      <c r="G8016" s="75"/>
      <c r="H8016" s="74"/>
      <c r="I8016" s="81"/>
      <c r="J8016" s="74"/>
      <c r="K8016" s="74"/>
      <c r="L8016" s="74"/>
      <c r="M8016" s="74"/>
      <c r="N8016" s="74"/>
    </row>
    <row r="8017" spans="2:14" x14ac:dyDescent="0.25">
      <c r="B8017" s="225"/>
      <c r="C8017" s="74"/>
      <c r="D8017" s="74"/>
      <c r="E8017" s="74"/>
      <c r="F8017" s="74"/>
      <c r="G8017" s="75"/>
      <c r="H8017" s="74"/>
      <c r="I8017" s="81"/>
      <c r="J8017" s="74"/>
      <c r="K8017" s="74"/>
      <c r="L8017" s="74"/>
      <c r="M8017" s="74"/>
      <c r="N8017" s="74"/>
    </row>
    <row r="8018" spans="2:14" x14ac:dyDescent="0.25">
      <c r="B8018" s="225"/>
      <c r="C8018" s="74"/>
      <c r="D8018" s="74"/>
      <c r="E8018" s="74"/>
      <c r="F8018" s="74"/>
      <c r="G8018" s="75"/>
      <c r="H8018" s="74"/>
      <c r="I8018" s="81"/>
      <c r="J8018" s="74"/>
      <c r="K8018" s="74"/>
      <c r="L8018" s="74"/>
      <c r="M8018" s="74"/>
      <c r="N8018" s="74"/>
    </row>
    <row r="8019" spans="2:14" x14ac:dyDescent="0.25">
      <c r="B8019" s="225"/>
      <c r="C8019" s="74"/>
      <c r="D8019" s="74"/>
      <c r="E8019" s="74"/>
      <c r="F8019" s="74"/>
      <c r="G8019" s="75"/>
      <c r="H8019" s="74"/>
      <c r="I8019" s="81"/>
      <c r="J8019" s="74"/>
      <c r="K8019" s="74"/>
      <c r="L8019" s="74"/>
      <c r="M8019" s="74"/>
      <c r="N8019" s="74"/>
    </row>
    <row r="8020" spans="2:14" x14ac:dyDescent="0.25">
      <c r="B8020" s="225"/>
      <c r="C8020" s="74"/>
      <c r="D8020" s="74"/>
      <c r="E8020" s="74"/>
      <c r="F8020" s="74"/>
      <c r="G8020" s="75"/>
      <c r="H8020" s="74"/>
      <c r="I8020" s="81"/>
      <c r="J8020" s="74"/>
      <c r="K8020" s="74"/>
      <c r="L8020" s="74"/>
      <c r="M8020" s="74"/>
      <c r="N8020" s="74"/>
    </row>
    <row r="8021" spans="2:14" x14ac:dyDescent="0.25">
      <c r="B8021" s="225"/>
      <c r="C8021" s="74"/>
      <c r="D8021" s="74"/>
      <c r="E8021" s="74"/>
      <c r="F8021" s="74"/>
      <c r="G8021" s="75"/>
      <c r="H8021" s="74"/>
      <c r="I8021" s="81"/>
      <c r="J8021" s="74"/>
      <c r="K8021" s="74"/>
      <c r="L8021" s="74"/>
      <c r="M8021" s="74"/>
      <c r="N8021" s="74"/>
    </row>
    <row r="8022" spans="2:14" x14ac:dyDescent="0.25">
      <c r="B8022" s="225"/>
      <c r="C8022" s="74"/>
      <c r="D8022" s="74"/>
      <c r="E8022" s="74"/>
      <c r="F8022" s="74"/>
      <c r="G8022" s="75"/>
      <c r="H8022" s="74"/>
      <c r="I8022" s="81"/>
      <c r="J8022" s="74"/>
      <c r="K8022" s="74"/>
      <c r="L8022" s="74"/>
      <c r="M8022" s="74"/>
      <c r="N8022" s="74"/>
    </row>
    <row r="8023" spans="2:14" x14ac:dyDescent="0.25">
      <c r="B8023" s="225"/>
      <c r="C8023" s="74"/>
      <c r="D8023" s="74"/>
      <c r="E8023" s="74"/>
      <c r="F8023" s="74"/>
      <c r="G8023" s="75"/>
      <c r="H8023" s="74"/>
      <c r="I8023" s="81"/>
      <c r="J8023" s="74"/>
      <c r="K8023" s="74"/>
      <c r="L8023" s="74"/>
      <c r="M8023" s="74"/>
      <c r="N8023" s="74"/>
    </row>
    <row r="8024" spans="2:14" x14ac:dyDescent="0.25">
      <c r="B8024" s="225"/>
      <c r="C8024" s="74"/>
      <c r="D8024" s="74"/>
      <c r="E8024" s="74"/>
      <c r="F8024" s="74"/>
      <c r="G8024" s="75"/>
      <c r="H8024" s="74"/>
      <c r="I8024" s="81"/>
      <c r="J8024" s="74"/>
      <c r="K8024" s="74"/>
      <c r="L8024" s="74"/>
      <c r="M8024" s="74"/>
      <c r="N8024" s="74"/>
    </row>
    <row r="8025" spans="2:14" x14ac:dyDescent="0.25">
      <c r="B8025" s="225"/>
      <c r="C8025" s="74"/>
      <c r="D8025" s="74"/>
      <c r="E8025" s="74"/>
      <c r="F8025" s="74"/>
      <c r="G8025" s="75"/>
      <c r="H8025" s="74"/>
      <c r="I8025" s="81"/>
      <c r="J8025" s="74"/>
      <c r="K8025" s="74"/>
      <c r="L8025" s="74"/>
      <c r="M8025" s="74"/>
      <c r="N8025" s="74"/>
    </row>
    <row r="8026" spans="2:14" x14ac:dyDescent="0.25">
      <c r="B8026" s="225"/>
      <c r="C8026" s="74"/>
      <c r="D8026" s="74"/>
      <c r="E8026" s="74"/>
      <c r="F8026" s="74"/>
      <c r="G8026" s="75"/>
      <c r="H8026" s="74"/>
      <c r="I8026" s="81"/>
      <c r="J8026" s="74"/>
      <c r="K8026" s="74"/>
      <c r="L8026" s="74"/>
      <c r="M8026" s="74"/>
      <c r="N8026" s="74"/>
    </row>
    <row r="8027" spans="2:14" x14ac:dyDescent="0.25">
      <c r="B8027" s="225"/>
      <c r="C8027" s="74"/>
      <c r="D8027" s="74"/>
      <c r="E8027" s="74"/>
      <c r="F8027" s="74"/>
      <c r="G8027" s="75"/>
      <c r="H8027" s="74"/>
      <c r="I8027" s="81"/>
      <c r="J8027" s="74"/>
      <c r="K8027" s="74"/>
      <c r="L8027" s="74"/>
      <c r="M8027" s="74"/>
      <c r="N8027" s="74"/>
    </row>
    <row r="8028" spans="2:14" x14ac:dyDescent="0.25">
      <c r="B8028" s="225"/>
      <c r="C8028" s="74"/>
      <c r="D8028" s="74"/>
      <c r="E8028" s="74"/>
      <c r="F8028" s="74"/>
      <c r="G8028" s="75"/>
      <c r="H8028" s="74"/>
      <c r="I8028" s="81"/>
      <c r="J8028" s="74"/>
      <c r="K8028" s="74"/>
      <c r="L8028" s="74"/>
      <c r="M8028" s="74"/>
      <c r="N8028" s="74"/>
    </row>
    <row r="8029" spans="2:14" x14ac:dyDescent="0.25">
      <c r="B8029" s="225"/>
      <c r="C8029" s="74"/>
      <c r="D8029" s="74"/>
      <c r="E8029" s="74"/>
      <c r="F8029" s="74"/>
      <c r="G8029" s="75"/>
      <c r="H8029" s="74"/>
      <c r="I8029" s="81"/>
      <c r="J8029" s="74"/>
      <c r="K8029" s="74"/>
      <c r="L8029" s="74"/>
      <c r="M8029" s="74"/>
      <c r="N8029" s="74"/>
    </row>
    <row r="8030" spans="2:14" x14ac:dyDescent="0.25">
      <c r="B8030" s="225"/>
      <c r="C8030" s="74"/>
      <c r="D8030" s="74"/>
      <c r="E8030" s="74"/>
      <c r="F8030" s="74"/>
      <c r="G8030" s="75"/>
      <c r="H8030" s="74"/>
      <c r="I8030" s="81"/>
      <c r="J8030" s="74"/>
      <c r="K8030" s="74"/>
      <c r="L8030" s="74"/>
      <c r="M8030" s="74"/>
      <c r="N8030" s="74"/>
    </row>
    <row r="8031" spans="2:14" x14ac:dyDescent="0.25">
      <c r="B8031" s="225"/>
      <c r="C8031" s="74"/>
      <c r="D8031" s="74"/>
      <c r="E8031" s="74"/>
      <c r="F8031" s="74"/>
      <c r="G8031" s="75"/>
      <c r="H8031" s="74"/>
      <c r="I8031" s="81"/>
      <c r="J8031" s="74"/>
      <c r="K8031" s="74"/>
      <c r="L8031" s="74"/>
      <c r="M8031" s="74"/>
      <c r="N8031" s="74"/>
    </row>
    <row r="8032" spans="2:14" x14ac:dyDescent="0.25">
      <c r="B8032" s="225"/>
      <c r="C8032" s="74"/>
      <c r="D8032" s="74"/>
      <c r="E8032" s="74"/>
      <c r="F8032" s="74"/>
      <c r="G8032" s="75"/>
      <c r="H8032" s="74"/>
      <c r="I8032" s="81"/>
      <c r="J8032" s="74"/>
      <c r="K8032" s="74"/>
      <c r="L8032" s="74"/>
      <c r="M8032" s="74"/>
      <c r="N8032" s="74"/>
    </row>
    <row r="8033" spans="2:14" x14ac:dyDescent="0.25">
      <c r="B8033" s="225"/>
      <c r="C8033" s="74"/>
      <c r="D8033" s="74"/>
      <c r="E8033" s="74"/>
      <c r="F8033" s="74"/>
      <c r="G8033" s="75"/>
      <c r="H8033" s="74"/>
      <c r="I8033" s="81"/>
      <c r="J8033" s="74"/>
      <c r="K8033" s="74"/>
      <c r="L8033" s="74"/>
      <c r="M8033" s="74"/>
      <c r="N8033" s="74"/>
    </row>
    <row r="8034" spans="2:14" x14ac:dyDescent="0.25">
      <c r="B8034" s="225"/>
      <c r="C8034" s="74"/>
      <c r="D8034" s="74"/>
      <c r="E8034" s="74"/>
      <c r="F8034" s="74"/>
      <c r="G8034" s="75"/>
      <c r="H8034" s="74"/>
      <c r="I8034" s="81"/>
      <c r="J8034" s="74"/>
      <c r="K8034" s="74"/>
      <c r="L8034" s="74"/>
      <c r="M8034" s="74"/>
      <c r="N8034" s="74"/>
    </row>
    <row r="8035" spans="2:14" x14ac:dyDescent="0.25">
      <c r="B8035" s="225"/>
      <c r="C8035" s="74"/>
      <c r="D8035" s="74"/>
      <c r="E8035" s="74"/>
      <c r="F8035" s="74"/>
      <c r="G8035" s="75"/>
      <c r="H8035" s="74"/>
      <c r="I8035" s="81"/>
      <c r="J8035" s="74"/>
      <c r="K8035" s="74"/>
      <c r="L8035" s="74"/>
      <c r="M8035" s="74"/>
      <c r="N8035" s="74"/>
    </row>
    <row r="8036" spans="2:14" x14ac:dyDescent="0.25">
      <c r="B8036" s="225"/>
      <c r="C8036" s="74"/>
      <c r="D8036" s="74"/>
      <c r="E8036" s="74"/>
      <c r="F8036" s="74"/>
      <c r="G8036" s="75"/>
      <c r="H8036" s="74"/>
      <c r="I8036" s="81"/>
      <c r="J8036" s="74"/>
      <c r="K8036" s="74"/>
      <c r="L8036" s="74"/>
      <c r="M8036" s="74"/>
      <c r="N8036" s="74"/>
    </row>
    <row r="8037" spans="2:14" x14ac:dyDescent="0.25">
      <c r="B8037" s="225"/>
      <c r="C8037" s="74"/>
      <c r="D8037" s="74"/>
      <c r="E8037" s="74"/>
      <c r="F8037" s="74"/>
      <c r="G8037" s="75"/>
      <c r="H8037" s="74"/>
      <c r="I8037" s="81"/>
      <c r="J8037" s="74"/>
      <c r="K8037" s="74"/>
      <c r="L8037" s="74"/>
      <c r="M8037" s="74"/>
      <c r="N8037" s="74"/>
    </row>
    <row r="8038" spans="2:14" x14ac:dyDescent="0.25">
      <c r="B8038" s="225"/>
      <c r="C8038" s="74"/>
      <c r="D8038" s="74"/>
      <c r="E8038" s="74"/>
      <c r="F8038" s="74"/>
      <c r="G8038" s="75"/>
      <c r="H8038" s="74"/>
      <c r="I8038" s="81"/>
      <c r="J8038" s="74"/>
      <c r="K8038" s="74"/>
      <c r="L8038" s="74"/>
      <c r="M8038" s="74"/>
      <c r="N8038" s="74"/>
    </row>
    <row r="8039" spans="2:14" x14ac:dyDescent="0.25">
      <c r="B8039" s="225"/>
      <c r="C8039" s="74"/>
      <c r="D8039" s="74"/>
      <c r="E8039" s="74"/>
      <c r="F8039" s="74"/>
      <c r="G8039" s="75"/>
      <c r="H8039" s="74"/>
      <c r="I8039" s="81"/>
      <c r="J8039" s="74"/>
      <c r="K8039" s="74"/>
      <c r="L8039" s="74"/>
      <c r="M8039" s="74"/>
      <c r="N8039" s="74"/>
    </row>
    <row r="8040" spans="2:14" x14ac:dyDescent="0.25">
      <c r="B8040" s="225"/>
      <c r="C8040" s="74"/>
      <c r="D8040" s="74"/>
      <c r="E8040" s="74"/>
      <c r="F8040" s="74"/>
      <c r="G8040" s="75"/>
      <c r="H8040" s="74"/>
      <c r="I8040" s="81"/>
      <c r="J8040" s="74"/>
      <c r="K8040" s="74"/>
      <c r="L8040" s="74"/>
      <c r="M8040" s="74"/>
      <c r="N8040" s="74"/>
    </row>
    <row r="8041" spans="2:14" x14ac:dyDescent="0.25">
      <c r="B8041" s="225"/>
      <c r="C8041" s="74"/>
      <c r="D8041" s="74"/>
      <c r="E8041" s="74"/>
      <c r="F8041" s="74"/>
      <c r="G8041" s="75"/>
      <c r="H8041" s="74"/>
      <c r="I8041" s="81"/>
      <c r="J8041" s="74"/>
      <c r="K8041" s="74"/>
      <c r="L8041" s="74"/>
      <c r="M8041" s="74"/>
      <c r="N8041" s="74"/>
    </row>
    <row r="8042" spans="2:14" x14ac:dyDescent="0.25">
      <c r="B8042" s="225"/>
      <c r="C8042" s="74"/>
      <c r="D8042" s="74"/>
      <c r="E8042" s="74"/>
      <c r="F8042" s="74"/>
      <c r="G8042" s="75"/>
      <c r="H8042" s="74"/>
      <c r="I8042" s="81"/>
      <c r="J8042" s="74"/>
      <c r="K8042" s="74"/>
      <c r="L8042" s="74"/>
      <c r="M8042" s="74"/>
      <c r="N8042" s="74"/>
    </row>
    <row r="8043" spans="2:14" x14ac:dyDescent="0.25">
      <c r="B8043" s="225"/>
      <c r="C8043" s="74"/>
      <c r="D8043" s="74"/>
      <c r="E8043" s="74"/>
      <c r="F8043" s="74"/>
      <c r="G8043" s="75"/>
      <c r="H8043" s="74"/>
      <c r="I8043" s="81"/>
      <c r="J8043" s="74"/>
      <c r="K8043" s="74"/>
      <c r="L8043" s="74"/>
      <c r="M8043" s="74"/>
      <c r="N8043" s="74"/>
    </row>
    <row r="8044" spans="2:14" x14ac:dyDescent="0.25">
      <c r="B8044" s="225"/>
      <c r="C8044" s="74"/>
      <c r="D8044" s="74"/>
      <c r="E8044" s="74"/>
      <c r="F8044" s="74"/>
      <c r="G8044" s="75"/>
      <c r="H8044" s="74"/>
      <c r="I8044" s="81"/>
      <c r="J8044" s="74"/>
      <c r="K8044" s="74"/>
      <c r="L8044" s="74"/>
      <c r="M8044" s="74"/>
      <c r="N8044" s="74"/>
    </row>
    <row r="8045" spans="2:14" x14ac:dyDescent="0.25">
      <c r="B8045" s="225"/>
      <c r="C8045" s="74"/>
      <c r="D8045" s="74"/>
      <c r="E8045" s="74"/>
      <c r="F8045" s="74"/>
      <c r="G8045" s="75"/>
      <c r="H8045" s="74"/>
      <c r="I8045" s="81"/>
      <c r="J8045" s="74"/>
      <c r="K8045" s="74"/>
      <c r="L8045" s="74"/>
      <c r="M8045" s="74"/>
      <c r="N8045" s="74"/>
    </row>
    <row r="8046" spans="2:14" x14ac:dyDescent="0.25">
      <c r="B8046" s="225"/>
      <c r="C8046" s="74"/>
      <c r="D8046" s="74"/>
      <c r="E8046" s="74"/>
      <c r="F8046" s="74"/>
      <c r="G8046" s="75"/>
      <c r="H8046" s="74"/>
      <c r="I8046" s="81"/>
      <c r="J8046" s="74"/>
      <c r="K8046" s="74"/>
      <c r="L8046" s="74"/>
      <c r="M8046" s="74"/>
      <c r="N8046" s="74"/>
    </row>
    <row r="8047" spans="2:14" x14ac:dyDescent="0.25">
      <c r="B8047" s="225"/>
      <c r="C8047" s="74"/>
      <c r="D8047" s="74"/>
      <c r="E8047" s="74"/>
      <c r="F8047" s="74"/>
      <c r="G8047" s="75"/>
      <c r="H8047" s="74"/>
      <c r="I8047" s="81"/>
      <c r="J8047" s="74"/>
      <c r="K8047" s="74"/>
      <c r="L8047" s="74"/>
      <c r="M8047" s="74"/>
      <c r="N8047" s="74"/>
    </row>
    <row r="8048" spans="2:14" x14ac:dyDescent="0.25">
      <c r="B8048" s="225"/>
      <c r="C8048" s="74"/>
      <c r="D8048" s="74"/>
      <c r="E8048" s="74"/>
      <c r="F8048" s="74"/>
      <c r="G8048" s="75"/>
      <c r="H8048" s="74"/>
      <c r="I8048" s="81"/>
      <c r="J8048" s="74"/>
      <c r="K8048" s="74"/>
      <c r="L8048" s="74"/>
      <c r="M8048" s="74"/>
      <c r="N8048" s="74"/>
    </row>
    <row r="8049" spans="2:14" x14ac:dyDescent="0.25">
      <c r="B8049" s="225"/>
      <c r="C8049" s="74"/>
      <c r="D8049" s="74"/>
      <c r="E8049" s="74"/>
      <c r="F8049" s="74"/>
      <c r="G8049" s="75"/>
      <c r="H8049" s="74"/>
      <c r="I8049" s="81"/>
      <c r="J8049" s="74"/>
      <c r="K8049" s="74"/>
      <c r="L8049" s="74"/>
      <c r="M8049" s="74"/>
      <c r="N8049" s="74"/>
    </row>
    <row r="8050" spans="2:14" x14ac:dyDescent="0.25">
      <c r="B8050" s="225"/>
      <c r="C8050" s="74"/>
      <c r="D8050" s="74"/>
      <c r="E8050" s="74"/>
      <c r="F8050" s="74"/>
      <c r="G8050" s="75"/>
      <c r="H8050" s="74"/>
      <c r="I8050" s="81"/>
      <c r="J8050" s="74"/>
      <c r="K8050" s="74"/>
      <c r="L8050" s="74"/>
      <c r="M8050" s="74"/>
      <c r="N8050" s="74"/>
    </row>
    <row r="8051" spans="2:14" x14ac:dyDescent="0.25">
      <c r="B8051" s="225"/>
      <c r="C8051" s="74"/>
      <c r="D8051" s="74"/>
      <c r="E8051" s="74"/>
      <c r="F8051" s="74"/>
      <c r="G8051" s="75"/>
      <c r="H8051" s="74"/>
      <c r="I8051" s="81"/>
      <c r="J8051" s="74"/>
      <c r="K8051" s="74"/>
      <c r="L8051" s="74"/>
      <c r="M8051" s="74"/>
      <c r="N8051" s="74"/>
    </row>
    <row r="8052" spans="2:14" x14ac:dyDescent="0.25">
      <c r="B8052" s="225"/>
      <c r="C8052" s="74"/>
      <c r="D8052" s="74"/>
      <c r="E8052" s="74"/>
      <c r="F8052" s="74"/>
      <c r="G8052" s="75"/>
      <c r="H8052" s="74"/>
      <c r="I8052" s="81"/>
      <c r="J8052" s="74"/>
      <c r="K8052" s="74"/>
      <c r="L8052" s="74"/>
      <c r="M8052" s="74"/>
      <c r="N8052" s="74"/>
    </row>
    <row r="8053" spans="2:14" x14ac:dyDescent="0.25">
      <c r="B8053" s="225"/>
      <c r="C8053" s="74"/>
      <c r="D8053" s="74"/>
      <c r="E8053" s="74"/>
      <c r="F8053" s="74"/>
      <c r="G8053" s="75"/>
      <c r="H8053" s="74"/>
      <c r="I8053" s="81"/>
      <c r="J8053" s="74"/>
      <c r="K8053" s="74"/>
      <c r="L8053" s="74"/>
      <c r="M8053" s="74"/>
      <c r="N8053" s="74"/>
    </row>
    <row r="8054" spans="2:14" x14ac:dyDescent="0.25">
      <c r="B8054" s="225"/>
      <c r="C8054" s="74"/>
      <c r="D8054" s="74"/>
      <c r="E8054" s="74"/>
      <c r="F8054" s="74"/>
      <c r="G8054" s="75"/>
      <c r="H8054" s="74"/>
      <c r="I8054" s="81"/>
      <c r="J8054" s="74"/>
      <c r="K8054" s="74"/>
      <c r="L8054" s="74"/>
      <c r="M8054" s="74"/>
      <c r="N8054" s="74"/>
    </row>
    <row r="8055" spans="2:14" x14ac:dyDescent="0.25">
      <c r="B8055" s="225"/>
      <c r="C8055" s="74"/>
      <c r="D8055" s="74"/>
      <c r="E8055" s="74"/>
      <c r="F8055" s="74"/>
      <c r="G8055" s="75"/>
      <c r="H8055" s="74"/>
      <c r="I8055" s="81"/>
      <c r="J8055" s="74"/>
      <c r="K8055" s="74"/>
      <c r="L8055" s="74"/>
      <c r="M8055" s="74"/>
      <c r="N8055" s="74"/>
    </row>
    <row r="8056" spans="2:14" x14ac:dyDescent="0.25">
      <c r="B8056" s="225"/>
      <c r="C8056" s="74"/>
      <c r="D8056" s="74"/>
      <c r="E8056" s="74"/>
      <c r="F8056" s="74"/>
      <c r="G8056" s="75"/>
      <c r="H8056" s="74"/>
      <c r="I8056" s="81"/>
      <c r="J8056" s="74"/>
      <c r="K8056" s="74"/>
      <c r="L8056" s="74"/>
      <c r="M8056" s="74"/>
      <c r="N8056" s="74"/>
    </row>
    <row r="8057" spans="2:14" x14ac:dyDescent="0.25">
      <c r="B8057" s="225"/>
      <c r="C8057" s="74"/>
      <c r="D8057" s="74"/>
      <c r="E8057" s="74"/>
      <c r="F8057" s="74"/>
      <c r="G8057" s="75"/>
      <c r="H8057" s="74"/>
      <c r="I8057" s="81"/>
      <c r="J8057" s="74"/>
      <c r="K8057" s="74"/>
      <c r="L8057" s="74"/>
      <c r="M8057" s="74"/>
      <c r="N8057" s="74"/>
    </row>
    <row r="8058" spans="2:14" x14ac:dyDescent="0.25">
      <c r="B8058" s="225"/>
      <c r="C8058" s="74"/>
      <c r="D8058" s="74"/>
      <c r="E8058" s="74"/>
      <c r="F8058" s="74"/>
      <c r="G8058" s="75"/>
      <c r="H8058" s="74"/>
      <c r="I8058" s="81"/>
      <c r="J8058" s="74"/>
      <c r="K8058" s="74"/>
      <c r="L8058" s="74"/>
      <c r="M8058" s="74"/>
      <c r="N8058" s="74"/>
    </row>
    <row r="8059" spans="2:14" x14ac:dyDescent="0.25">
      <c r="B8059" s="225"/>
      <c r="C8059" s="74"/>
      <c r="D8059" s="74"/>
      <c r="E8059" s="74"/>
      <c r="F8059" s="74"/>
      <c r="G8059" s="75"/>
      <c r="H8059" s="74"/>
      <c r="I8059" s="81"/>
      <c r="J8059" s="74"/>
      <c r="K8059" s="74"/>
      <c r="L8059" s="74"/>
      <c r="M8059" s="74"/>
      <c r="N8059" s="74"/>
    </row>
    <row r="8060" spans="2:14" x14ac:dyDescent="0.25">
      <c r="B8060" s="225"/>
      <c r="C8060" s="74"/>
      <c r="D8060" s="74"/>
      <c r="E8060" s="74"/>
      <c r="F8060" s="74"/>
      <c r="G8060" s="75"/>
      <c r="H8060" s="74"/>
      <c r="I8060" s="81"/>
      <c r="J8060" s="74"/>
      <c r="K8060" s="74"/>
      <c r="L8060" s="74"/>
      <c r="M8060" s="74"/>
      <c r="N8060" s="74"/>
    </row>
    <row r="8061" spans="2:14" x14ac:dyDescent="0.25">
      <c r="B8061" s="225"/>
      <c r="C8061" s="74"/>
      <c r="D8061" s="74"/>
      <c r="E8061" s="74"/>
      <c r="F8061" s="74"/>
      <c r="G8061" s="75"/>
      <c r="H8061" s="74"/>
      <c r="I8061" s="81"/>
      <c r="J8061" s="74"/>
      <c r="K8061" s="74"/>
      <c r="L8061" s="74"/>
      <c r="M8061" s="74"/>
      <c r="N8061" s="74"/>
    </row>
    <row r="8062" spans="2:14" x14ac:dyDescent="0.25">
      <c r="B8062" s="225"/>
      <c r="C8062" s="74"/>
      <c r="D8062" s="74"/>
      <c r="E8062" s="74"/>
      <c r="F8062" s="74"/>
      <c r="G8062" s="75"/>
      <c r="H8062" s="74"/>
      <c r="I8062" s="81"/>
      <c r="J8062" s="74"/>
      <c r="K8062" s="74"/>
      <c r="L8062" s="74"/>
      <c r="M8062" s="74"/>
      <c r="N8062" s="74"/>
    </row>
    <row r="8063" spans="2:14" x14ac:dyDescent="0.25">
      <c r="B8063" s="225"/>
      <c r="C8063" s="74"/>
      <c r="D8063" s="74"/>
      <c r="E8063" s="74"/>
      <c r="F8063" s="74"/>
      <c r="G8063" s="75"/>
      <c r="H8063" s="74"/>
      <c r="I8063" s="81"/>
      <c r="J8063" s="74"/>
      <c r="K8063" s="74"/>
      <c r="L8063" s="74"/>
      <c r="M8063" s="74"/>
      <c r="N8063" s="74"/>
    </row>
    <row r="8064" spans="2:14" x14ac:dyDescent="0.25">
      <c r="B8064" s="225"/>
      <c r="C8064" s="74"/>
      <c r="D8064" s="74"/>
      <c r="E8064" s="74"/>
      <c r="F8064" s="74"/>
      <c r="G8064" s="75"/>
      <c r="H8064" s="74"/>
      <c r="I8064" s="81"/>
      <c r="J8064" s="74"/>
      <c r="K8064" s="74"/>
      <c r="L8064" s="74"/>
      <c r="M8064" s="74"/>
      <c r="N8064" s="74"/>
    </row>
    <row r="8065" spans="2:14" x14ac:dyDescent="0.25">
      <c r="B8065" s="225"/>
      <c r="C8065" s="74"/>
      <c r="D8065" s="74"/>
      <c r="E8065" s="74"/>
      <c r="F8065" s="74"/>
      <c r="G8065" s="75"/>
      <c r="H8065" s="74"/>
      <c r="I8065" s="81"/>
      <c r="J8065" s="74"/>
      <c r="K8065" s="74"/>
      <c r="L8065" s="74"/>
      <c r="M8065" s="74"/>
      <c r="N8065" s="74"/>
    </row>
    <row r="8066" spans="2:14" x14ac:dyDescent="0.25">
      <c r="B8066" s="225"/>
      <c r="C8066" s="74"/>
      <c r="D8066" s="74"/>
      <c r="E8066" s="74"/>
      <c r="F8066" s="74"/>
      <c r="G8066" s="75"/>
      <c r="H8066" s="74"/>
      <c r="I8066" s="81"/>
      <c r="J8066" s="74"/>
      <c r="K8066" s="74"/>
      <c r="L8066" s="74"/>
      <c r="M8066" s="74"/>
      <c r="N8066" s="74"/>
    </row>
    <row r="8067" spans="2:14" x14ac:dyDescent="0.25">
      <c r="B8067" s="225"/>
      <c r="C8067" s="74"/>
      <c r="D8067" s="74"/>
      <c r="E8067" s="74"/>
      <c r="F8067" s="74"/>
      <c r="G8067" s="75"/>
      <c r="H8067" s="74"/>
      <c r="I8067" s="81"/>
      <c r="J8067" s="74"/>
      <c r="K8067" s="74"/>
      <c r="L8067" s="74"/>
      <c r="M8067" s="74"/>
      <c r="N8067" s="74"/>
    </row>
    <row r="8068" spans="2:14" x14ac:dyDescent="0.25">
      <c r="B8068" s="225"/>
      <c r="C8068" s="74"/>
      <c r="D8068" s="74"/>
      <c r="E8068" s="74"/>
      <c r="F8068" s="74"/>
      <c r="G8068" s="75"/>
      <c r="H8068" s="74"/>
      <c r="I8068" s="81"/>
      <c r="J8068" s="74"/>
      <c r="K8068" s="74"/>
      <c r="L8068" s="74"/>
      <c r="M8068" s="74"/>
      <c r="N8068" s="74"/>
    </row>
    <row r="8069" spans="2:14" x14ac:dyDescent="0.25">
      <c r="B8069" s="225"/>
      <c r="C8069" s="74"/>
      <c r="D8069" s="74"/>
      <c r="E8069" s="74"/>
      <c r="F8069" s="74"/>
      <c r="G8069" s="75"/>
      <c r="H8069" s="74"/>
      <c r="I8069" s="81"/>
      <c r="J8069" s="74"/>
      <c r="K8069" s="74"/>
      <c r="L8069" s="74"/>
      <c r="M8069" s="74"/>
      <c r="N8069" s="74"/>
    </row>
    <row r="8070" spans="2:14" x14ac:dyDescent="0.25">
      <c r="B8070" s="225"/>
      <c r="C8070" s="74"/>
      <c r="D8070" s="74"/>
      <c r="E8070" s="74"/>
      <c r="F8070" s="74"/>
      <c r="G8070" s="75"/>
      <c r="H8070" s="74"/>
      <c r="I8070" s="81"/>
      <c r="J8070" s="74"/>
      <c r="K8070" s="74"/>
      <c r="L8070" s="74"/>
      <c r="M8070" s="74"/>
      <c r="N8070" s="74"/>
    </row>
    <row r="8071" spans="2:14" x14ac:dyDescent="0.25">
      <c r="B8071" s="225"/>
      <c r="C8071" s="74"/>
      <c r="D8071" s="74"/>
      <c r="E8071" s="74"/>
      <c r="F8071" s="74"/>
      <c r="G8071" s="75"/>
      <c r="H8071" s="74"/>
      <c r="I8071" s="81"/>
      <c r="J8071" s="74"/>
      <c r="K8071" s="74"/>
      <c r="L8071" s="74"/>
      <c r="M8071" s="74"/>
      <c r="N8071" s="74"/>
    </row>
    <row r="8072" spans="2:14" x14ac:dyDescent="0.25">
      <c r="B8072" s="225"/>
      <c r="C8072" s="74"/>
      <c r="D8072" s="74"/>
      <c r="E8072" s="74"/>
      <c r="F8072" s="74"/>
      <c r="G8072" s="75"/>
      <c r="H8072" s="74"/>
      <c r="I8072" s="81"/>
      <c r="J8072" s="74"/>
      <c r="K8072" s="74"/>
      <c r="L8072" s="74"/>
      <c r="M8072" s="74"/>
      <c r="N8072" s="74"/>
    </row>
    <row r="8073" spans="2:14" x14ac:dyDescent="0.25">
      <c r="B8073" s="225"/>
      <c r="C8073" s="74"/>
      <c r="D8073" s="74"/>
      <c r="E8073" s="74"/>
      <c r="F8073" s="74"/>
      <c r="G8073" s="75"/>
      <c r="H8073" s="74"/>
      <c r="I8073" s="81"/>
      <c r="J8073" s="74"/>
      <c r="K8073" s="74"/>
      <c r="L8073" s="74"/>
      <c r="M8073" s="74"/>
      <c r="N8073" s="74"/>
    </row>
    <row r="8074" spans="2:14" x14ac:dyDescent="0.25">
      <c r="B8074" s="225"/>
      <c r="C8074" s="74"/>
      <c r="D8074" s="74"/>
      <c r="E8074" s="74"/>
      <c r="F8074" s="74"/>
      <c r="G8074" s="75"/>
      <c r="H8074" s="74"/>
      <c r="I8074" s="81"/>
      <c r="J8074" s="74"/>
      <c r="K8074" s="74"/>
      <c r="L8074" s="74"/>
      <c r="M8074" s="74"/>
      <c r="N8074" s="74"/>
    </row>
    <row r="8075" spans="2:14" x14ac:dyDescent="0.25">
      <c r="B8075" s="225"/>
      <c r="C8075" s="74"/>
      <c r="D8075" s="74"/>
      <c r="E8075" s="74"/>
      <c r="F8075" s="74"/>
      <c r="G8075" s="75"/>
      <c r="H8075" s="74"/>
      <c r="I8075" s="81"/>
      <c r="J8075" s="74"/>
      <c r="K8075" s="74"/>
      <c r="L8075" s="74"/>
      <c r="M8075" s="74"/>
      <c r="N8075" s="74"/>
    </row>
    <row r="8076" spans="2:14" x14ac:dyDescent="0.25">
      <c r="B8076" s="225"/>
      <c r="C8076" s="74"/>
      <c r="D8076" s="74"/>
      <c r="E8076" s="74"/>
      <c r="F8076" s="74"/>
      <c r="G8076" s="75"/>
      <c r="H8076" s="74"/>
      <c r="I8076" s="81"/>
      <c r="J8076" s="74"/>
      <c r="K8076" s="74"/>
      <c r="L8076" s="74"/>
      <c r="M8076" s="74"/>
      <c r="N8076" s="74"/>
    </row>
    <row r="8077" spans="2:14" x14ac:dyDescent="0.25">
      <c r="B8077" s="225"/>
      <c r="C8077" s="74"/>
      <c r="D8077" s="74"/>
      <c r="E8077" s="74"/>
      <c r="F8077" s="74"/>
      <c r="G8077" s="75"/>
      <c r="H8077" s="74"/>
      <c r="I8077" s="81"/>
      <c r="J8077" s="74"/>
      <c r="K8077" s="74"/>
      <c r="L8077" s="74"/>
      <c r="M8077" s="74"/>
      <c r="N8077" s="74"/>
    </row>
    <row r="8078" spans="2:14" x14ac:dyDescent="0.25">
      <c r="B8078" s="225"/>
      <c r="C8078" s="74"/>
      <c r="D8078" s="74"/>
      <c r="E8078" s="74"/>
      <c r="F8078" s="74"/>
      <c r="G8078" s="75"/>
      <c r="H8078" s="74"/>
      <c r="I8078" s="81"/>
      <c r="J8078" s="74"/>
      <c r="K8078" s="74"/>
      <c r="L8078" s="74"/>
      <c r="M8078" s="74"/>
      <c r="N8078" s="74"/>
    </row>
    <row r="8079" spans="2:14" x14ac:dyDescent="0.25">
      <c r="B8079" s="225"/>
      <c r="C8079" s="74"/>
      <c r="D8079" s="74"/>
      <c r="E8079" s="74"/>
      <c r="F8079" s="74"/>
      <c r="G8079" s="75"/>
      <c r="H8079" s="74"/>
      <c r="I8079" s="81"/>
      <c r="J8079" s="74"/>
      <c r="K8079" s="74"/>
      <c r="L8079" s="74"/>
      <c r="M8079" s="74"/>
      <c r="N8079" s="74"/>
    </row>
    <row r="8080" spans="2:14" x14ac:dyDescent="0.25">
      <c r="B8080" s="225"/>
      <c r="C8080" s="74"/>
      <c r="D8080" s="74"/>
      <c r="E8080" s="74"/>
      <c r="F8080" s="74"/>
      <c r="G8080" s="75"/>
      <c r="H8080" s="74"/>
      <c r="I8080" s="81"/>
      <c r="J8080" s="74"/>
      <c r="K8080" s="74"/>
      <c r="L8080" s="74"/>
      <c r="M8080" s="74"/>
      <c r="N8080" s="74"/>
    </row>
    <row r="8081" spans="2:14" x14ac:dyDescent="0.25">
      <c r="B8081" s="225"/>
      <c r="C8081" s="74"/>
      <c r="D8081" s="74"/>
      <c r="E8081" s="74"/>
      <c r="F8081" s="74"/>
      <c r="G8081" s="75"/>
      <c r="H8081" s="74"/>
      <c r="I8081" s="81"/>
      <c r="J8081" s="74"/>
      <c r="K8081" s="74"/>
      <c r="L8081" s="74"/>
      <c r="M8081" s="74"/>
      <c r="N8081" s="74"/>
    </row>
    <row r="8082" spans="2:14" x14ac:dyDescent="0.25">
      <c r="B8082" s="225"/>
      <c r="C8082" s="74"/>
      <c r="D8082" s="74"/>
      <c r="E8082" s="74"/>
      <c r="F8082" s="74"/>
      <c r="G8082" s="75"/>
      <c r="H8082" s="74"/>
      <c r="I8082" s="81"/>
      <c r="J8082" s="74"/>
      <c r="K8082" s="74"/>
      <c r="L8082" s="74"/>
      <c r="M8082" s="74"/>
      <c r="N8082" s="74"/>
    </row>
    <row r="8083" spans="2:14" x14ac:dyDescent="0.25">
      <c r="B8083" s="225"/>
      <c r="C8083" s="74"/>
      <c r="D8083" s="74"/>
      <c r="E8083" s="74"/>
      <c r="F8083" s="74"/>
      <c r="G8083" s="75"/>
      <c r="H8083" s="74"/>
      <c r="I8083" s="81"/>
      <c r="J8083" s="74"/>
      <c r="K8083" s="74"/>
      <c r="L8083" s="74"/>
      <c r="M8083" s="74"/>
      <c r="N8083" s="74"/>
    </row>
    <row r="8084" spans="2:14" x14ac:dyDescent="0.25">
      <c r="B8084" s="225"/>
      <c r="C8084" s="74"/>
      <c r="D8084" s="74"/>
      <c r="E8084" s="74"/>
      <c r="F8084" s="74"/>
      <c r="G8084" s="75"/>
      <c r="H8084" s="74"/>
      <c r="I8084" s="81"/>
      <c r="J8084" s="74"/>
      <c r="K8084" s="74"/>
      <c r="L8084" s="74"/>
      <c r="M8084" s="74"/>
      <c r="N8084" s="74"/>
    </row>
    <row r="8085" spans="2:14" x14ac:dyDescent="0.25">
      <c r="B8085" s="225"/>
      <c r="C8085" s="74"/>
      <c r="D8085" s="74"/>
      <c r="E8085" s="74"/>
      <c r="F8085" s="74"/>
      <c r="G8085" s="75"/>
      <c r="H8085" s="74"/>
      <c r="I8085" s="81"/>
      <c r="J8085" s="74"/>
      <c r="K8085" s="74"/>
      <c r="L8085" s="74"/>
      <c r="M8085" s="74"/>
      <c r="N8085" s="74"/>
    </row>
    <row r="8086" spans="2:14" x14ac:dyDescent="0.25">
      <c r="B8086" s="225"/>
      <c r="C8086" s="74"/>
      <c r="D8086" s="74"/>
      <c r="E8086" s="74"/>
      <c r="F8086" s="74"/>
      <c r="G8086" s="75"/>
      <c r="H8086" s="74"/>
      <c r="I8086" s="81"/>
      <c r="J8086" s="74"/>
      <c r="K8086" s="74"/>
      <c r="L8086" s="74"/>
      <c r="M8086" s="74"/>
      <c r="N8086" s="74"/>
    </row>
    <row r="8087" spans="2:14" x14ac:dyDescent="0.25">
      <c r="B8087" s="225"/>
      <c r="C8087" s="74"/>
      <c r="D8087" s="74"/>
      <c r="E8087" s="74"/>
      <c r="F8087" s="74"/>
      <c r="G8087" s="75"/>
      <c r="H8087" s="74"/>
      <c r="I8087" s="81"/>
      <c r="J8087" s="74"/>
      <c r="K8087" s="74"/>
      <c r="L8087" s="74"/>
      <c r="M8087" s="74"/>
      <c r="N8087" s="74"/>
    </row>
    <row r="8088" spans="2:14" x14ac:dyDescent="0.25">
      <c r="B8088" s="225"/>
      <c r="C8088" s="74"/>
      <c r="D8088" s="74"/>
      <c r="E8088" s="74"/>
      <c r="F8088" s="74"/>
      <c r="G8088" s="75"/>
      <c r="H8088" s="74"/>
      <c r="I8088" s="81"/>
      <c r="J8088" s="74"/>
      <c r="K8088" s="74"/>
      <c r="L8088" s="74"/>
      <c r="M8088" s="74"/>
      <c r="N8088" s="74"/>
    </row>
    <row r="8089" spans="2:14" x14ac:dyDescent="0.25">
      <c r="B8089" s="225"/>
      <c r="C8089" s="74"/>
      <c r="D8089" s="74"/>
      <c r="E8089" s="74"/>
      <c r="F8089" s="74"/>
      <c r="G8089" s="75"/>
      <c r="H8089" s="74"/>
      <c r="I8089" s="81"/>
      <c r="J8089" s="74"/>
      <c r="K8089" s="74"/>
      <c r="L8089" s="74"/>
      <c r="M8089" s="74"/>
      <c r="N8089" s="74"/>
    </row>
    <row r="8090" spans="2:14" x14ac:dyDescent="0.25">
      <c r="B8090" s="225"/>
      <c r="C8090" s="74"/>
      <c r="D8090" s="74"/>
      <c r="E8090" s="74"/>
      <c r="F8090" s="74"/>
      <c r="G8090" s="75"/>
      <c r="H8090" s="74"/>
      <c r="I8090" s="81"/>
      <c r="J8090" s="74"/>
      <c r="K8090" s="74"/>
      <c r="L8090" s="74"/>
      <c r="M8090" s="74"/>
      <c r="N8090" s="74"/>
    </row>
    <row r="8091" spans="2:14" x14ac:dyDescent="0.25">
      <c r="B8091" s="225"/>
      <c r="C8091" s="74"/>
      <c r="D8091" s="74"/>
      <c r="E8091" s="74"/>
      <c r="F8091" s="74"/>
      <c r="G8091" s="75"/>
      <c r="H8091" s="74"/>
      <c r="I8091" s="81"/>
      <c r="J8091" s="74"/>
      <c r="K8091" s="74"/>
      <c r="L8091" s="74"/>
      <c r="M8091" s="74"/>
      <c r="N8091" s="74"/>
    </row>
    <row r="8092" spans="2:14" x14ac:dyDescent="0.25">
      <c r="B8092" s="225"/>
      <c r="C8092" s="74"/>
      <c r="D8092" s="74"/>
      <c r="E8092" s="74"/>
      <c r="F8092" s="74"/>
      <c r="G8092" s="75"/>
      <c r="H8092" s="74"/>
      <c r="I8092" s="81"/>
      <c r="J8092" s="74"/>
      <c r="K8092" s="74"/>
      <c r="L8092" s="74"/>
      <c r="M8092" s="74"/>
      <c r="N8092" s="74"/>
    </row>
    <row r="8093" spans="2:14" x14ac:dyDescent="0.25">
      <c r="B8093" s="225"/>
      <c r="C8093" s="74"/>
      <c r="D8093" s="74"/>
      <c r="E8093" s="74"/>
      <c r="F8093" s="74"/>
      <c r="G8093" s="75"/>
      <c r="H8093" s="74"/>
      <c r="I8093" s="81"/>
      <c r="J8093" s="74"/>
      <c r="K8093" s="74"/>
      <c r="L8093" s="74"/>
      <c r="M8093" s="74"/>
      <c r="N8093" s="74"/>
    </row>
    <row r="8094" spans="2:14" x14ac:dyDescent="0.25">
      <c r="B8094" s="225"/>
      <c r="C8094" s="74"/>
      <c r="D8094" s="74"/>
      <c r="E8094" s="74"/>
      <c r="F8094" s="74"/>
      <c r="G8094" s="75"/>
      <c r="H8094" s="74"/>
      <c r="I8094" s="81"/>
      <c r="J8094" s="74"/>
      <c r="K8094" s="74"/>
      <c r="L8094" s="74"/>
      <c r="M8094" s="74"/>
      <c r="N8094" s="74"/>
    </row>
    <row r="8095" spans="2:14" x14ac:dyDescent="0.25">
      <c r="B8095" s="225"/>
      <c r="C8095" s="74"/>
      <c r="D8095" s="74"/>
      <c r="E8095" s="74"/>
      <c r="F8095" s="74"/>
      <c r="G8095" s="75"/>
      <c r="H8095" s="74"/>
      <c r="I8095" s="81"/>
      <c r="J8095" s="74"/>
      <c r="K8095" s="74"/>
      <c r="L8095" s="74"/>
      <c r="M8095" s="74"/>
      <c r="N8095" s="74"/>
    </row>
    <row r="8096" spans="2:14" x14ac:dyDescent="0.25">
      <c r="B8096" s="225"/>
      <c r="C8096" s="74"/>
      <c r="D8096" s="74"/>
      <c r="E8096" s="74"/>
      <c r="F8096" s="74"/>
      <c r="G8096" s="75"/>
      <c r="H8096" s="74"/>
      <c r="I8096" s="81"/>
      <c r="J8096" s="74"/>
      <c r="K8096" s="74"/>
      <c r="L8096" s="74"/>
      <c r="M8096" s="74"/>
      <c r="N8096" s="74"/>
    </row>
    <row r="8097" spans="2:14" x14ac:dyDescent="0.25">
      <c r="B8097" s="225"/>
      <c r="C8097" s="74"/>
      <c r="D8097" s="74"/>
      <c r="E8097" s="74"/>
      <c r="F8097" s="74"/>
      <c r="G8097" s="75"/>
      <c r="H8097" s="74"/>
      <c r="I8097" s="81"/>
      <c r="J8097" s="74"/>
      <c r="K8097" s="74"/>
      <c r="L8097" s="74"/>
      <c r="M8097" s="74"/>
      <c r="N8097" s="74"/>
    </row>
    <row r="8098" spans="2:14" x14ac:dyDescent="0.25">
      <c r="B8098" s="225"/>
      <c r="C8098" s="74"/>
      <c r="D8098" s="74"/>
      <c r="E8098" s="74"/>
      <c r="F8098" s="74"/>
      <c r="G8098" s="75"/>
      <c r="H8098" s="74"/>
      <c r="I8098" s="81"/>
      <c r="J8098" s="74"/>
      <c r="K8098" s="74"/>
      <c r="L8098" s="74"/>
      <c r="M8098" s="74"/>
      <c r="N8098" s="74"/>
    </row>
    <row r="8099" spans="2:14" x14ac:dyDescent="0.25">
      <c r="B8099" s="225"/>
      <c r="C8099" s="74"/>
      <c r="D8099" s="74"/>
      <c r="E8099" s="74"/>
      <c r="F8099" s="74"/>
      <c r="G8099" s="75"/>
      <c r="H8099" s="74"/>
      <c r="I8099" s="81"/>
      <c r="J8099" s="74"/>
      <c r="K8099" s="74"/>
      <c r="L8099" s="74"/>
      <c r="M8099" s="74"/>
      <c r="N8099" s="74"/>
    </row>
    <row r="8100" spans="2:14" x14ac:dyDescent="0.25">
      <c r="B8100" s="225"/>
      <c r="C8100" s="74"/>
      <c r="D8100" s="74"/>
      <c r="E8100" s="74"/>
      <c r="F8100" s="74"/>
      <c r="G8100" s="75"/>
      <c r="H8100" s="74"/>
      <c r="I8100" s="81"/>
      <c r="J8100" s="74"/>
      <c r="K8100" s="74"/>
      <c r="L8100" s="74"/>
      <c r="M8100" s="74"/>
      <c r="N8100" s="74"/>
    </row>
    <row r="8101" spans="2:14" x14ac:dyDescent="0.25">
      <c r="B8101" s="225"/>
      <c r="C8101" s="74"/>
      <c r="D8101" s="74"/>
      <c r="E8101" s="74"/>
      <c r="F8101" s="74"/>
      <c r="G8101" s="75"/>
      <c r="H8101" s="74"/>
      <c r="I8101" s="81"/>
      <c r="J8101" s="74"/>
      <c r="K8101" s="74"/>
      <c r="L8101" s="74"/>
      <c r="M8101" s="74"/>
      <c r="N8101" s="74"/>
    </row>
    <row r="8102" spans="2:14" x14ac:dyDescent="0.25">
      <c r="B8102" s="225"/>
      <c r="C8102" s="74"/>
      <c r="D8102" s="74"/>
      <c r="E8102" s="74"/>
      <c r="F8102" s="74"/>
      <c r="G8102" s="75"/>
      <c r="H8102" s="74"/>
      <c r="I8102" s="81"/>
      <c r="J8102" s="74"/>
      <c r="K8102" s="74"/>
      <c r="L8102" s="74"/>
      <c r="M8102" s="74"/>
      <c r="N8102" s="74"/>
    </row>
    <row r="8103" spans="2:14" x14ac:dyDescent="0.25">
      <c r="B8103" s="225"/>
      <c r="C8103" s="74"/>
      <c r="D8103" s="74"/>
      <c r="E8103" s="74"/>
      <c r="F8103" s="74"/>
      <c r="G8103" s="75"/>
      <c r="H8103" s="74"/>
      <c r="I8103" s="81"/>
      <c r="J8103" s="74"/>
      <c r="K8103" s="74"/>
      <c r="L8103" s="74"/>
      <c r="M8103" s="74"/>
      <c r="N8103" s="74"/>
    </row>
    <row r="8104" spans="2:14" x14ac:dyDescent="0.25">
      <c r="B8104" s="225"/>
      <c r="C8104" s="74"/>
      <c r="D8104" s="74"/>
      <c r="E8104" s="74"/>
      <c r="F8104" s="74"/>
      <c r="G8104" s="75"/>
      <c r="H8104" s="74"/>
      <c r="I8104" s="81"/>
      <c r="J8104" s="74"/>
      <c r="K8104" s="74"/>
      <c r="L8104" s="74"/>
      <c r="M8104" s="74"/>
      <c r="N8104" s="74"/>
    </row>
    <row r="8105" spans="2:14" x14ac:dyDescent="0.25">
      <c r="B8105" s="225"/>
      <c r="C8105" s="74"/>
      <c r="D8105" s="74"/>
      <c r="E8105" s="74"/>
      <c r="F8105" s="74"/>
      <c r="G8105" s="75"/>
      <c r="H8105" s="74"/>
      <c r="I8105" s="81"/>
      <c r="J8105" s="74"/>
      <c r="K8105" s="74"/>
      <c r="L8105" s="74"/>
      <c r="M8105" s="74"/>
      <c r="N8105" s="74"/>
    </row>
    <row r="8106" spans="2:14" x14ac:dyDescent="0.25">
      <c r="B8106" s="225"/>
      <c r="C8106" s="74"/>
      <c r="D8106" s="74"/>
      <c r="E8106" s="74"/>
      <c r="F8106" s="74"/>
      <c r="G8106" s="75"/>
      <c r="H8106" s="74"/>
      <c r="I8106" s="81"/>
      <c r="J8106" s="74"/>
      <c r="K8106" s="74"/>
      <c r="L8106" s="74"/>
      <c r="M8106" s="74"/>
      <c r="N8106" s="74"/>
    </row>
    <row r="8107" spans="2:14" x14ac:dyDescent="0.25">
      <c r="B8107" s="225"/>
      <c r="C8107" s="74"/>
      <c r="D8107" s="74"/>
      <c r="E8107" s="74"/>
      <c r="F8107" s="74"/>
      <c r="G8107" s="75"/>
      <c r="H8107" s="74"/>
      <c r="I8107" s="81"/>
      <c r="J8107" s="74"/>
      <c r="K8107" s="74"/>
      <c r="L8107" s="74"/>
      <c r="M8107" s="74"/>
      <c r="N8107" s="74"/>
    </row>
    <row r="8108" spans="2:14" x14ac:dyDescent="0.25">
      <c r="B8108" s="225"/>
      <c r="C8108" s="74"/>
      <c r="D8108" s="74"/>
      <c r="E8108" s="74"/>
      <c r="F8108" s="74"/>
      <c r="G8108" s="75"/>
      <c r="H8108" s="74"/>
      <c r="I8108" s="81"/>
      <c r="J8108" s="74"/>
      <c r="K8108" s="74"/>
      <c r="L8108" s="74"/>
      <c r="M8108" s="74"/>
      <c r="N8108" s="74"/>
    </row>
    <row r="8109" spans="2:14" x14ac:dyDescent="0.25">
      <c r="B8109" s="225"/>
      <c r="C8109" s="74"/>
      <c r="D8109" s="74"/>
      <c r="E8109" s="74"/>
      <c r="F8109" s="74"/>
      <c r="G8109" s="75"/>
      <c r="H8109" s="74"/>
      <c r="I8109" s="81"/>
      <c r="J8109" s="74"/>
      <c r="K8109" s="74"/>
      <c r="L8109" s="74"/>
      <c r="M8109" s="74"/>
      <c r="N8109" s="74"/>
    </row>
    <row r="8110" spans="2:14" x14ac:dyDescent="0.25">
      <c r="B8110" s="225"/>
      <c r="C8110" s="74"/>
      <c r="D8110" s="74"/>
      <c r="E8110" s="74"/>
      <c r="F8110" s="74"/>
      <c r="G8110" s="75"/>
      <c r="H8110" s="74"/>
      <c r="I8110" s="81"/>
      <c r="J8110" s="74"/>
      <c r="K8110" s="74"/>
      <c r="L8110" s="74"/>
      <c r="M8110" s="74"/>
      <c r="N8110" s="74"/>
    </row>
    <row r="8111" spans="2:14" x14ac:dyDescent="0.25">
      <c r="B8111" s="225"/>
      <c r="C8111" s="74"/>
      <c r="D8111" s="74"/>
      <c r="E8111" s="74"/>
      <c r="F8111" s="74"/>
      <c r="G8111" s="75"/>
      <c r="H8111" s="74"/>
      <c r="I8111" s="81"/>
      <c r="J8111" s="74"/>
      <c r="K8111" s="74"/>
      <c r="L8111" s="74"/>
      <c r="M8111" s="74"/>
      <c r="N8111" s="74"/>
    </row>
    <row r="8112" spans="2:14" x14ac:dyDescent="0.25">
      <c r="B8112" s="225"/>
      <c r="C8112" s="74"/>
      <c r="D8112" s="74"/>
      <c r="E8112" s="74"/>
      <c r="F8112" s="74"/>
      <c r="G8112" s="75"/>
      <c r="H8112" s="74"/>
      <c r="I8112" s="81"/>
      <c r="J8112" s="74"/>
      <c r="K8112" s="74"/>
      <c r="L8112" s="74"/>
      <c r="M8112" s="74"/>
      <c r="N8112" s="74"/>
    </row>
    <row r="8113" spans="2:14" x14ac:dyDescent="0.25">
      <c r="B8113" s="225"/>
      <c r="C8113" s="74"/>
      <c r="D8113" s="74"/>
      <c r="E8113" s="74"/>
      <c r="F8113" s="74"/>
      <c r="G8113" s="75"/>
      <c r="H8113" s="74"/>
      <c r="I8113" s="81"/>
      <c r="J8113" s="74"/>
      <c r="K8113" s="74"/>
      <c r="L8113" s="74"/>
      <c r="M8113" s="74"/>
      <c r="N8113" s="74"/>
    </row>
    <row r="8114" spans="2:14" x14ac:dyDescent="0.25">
      <c r="B8114" s="225"/>
      <c r="C8114" s="74"/>
      <c r="D8114" s="74"/>
      <c r="E8114" s="74"/>
      <c r="F8114" s="74"/>
      <c r="G8114" s="75"/>
      <c r="H8114" s="74"/>
      <c r="I8114" s="81"/>
      <c r="J8114" s="74"/>
      <c r="K8114" s="74"/>
      <c r="L8114" s="74"/>
      <c r="M8114" s="74"/>
      <c r="N8114" s="74"/>
    </row>
    <row r="8115" spans="2:14" x14ac:dyDescent="0.25">
      <c r="B8115" s="225"/>
      <c r="C8115" s="74"/>
      <c r="D8115" s="74"/>
      <c r="E8115" s="74"/>
      <c r="F8115" s="74"/>
      <c r="G8115" s="75"/>
      <c r="H8115" s="74"/>
      <c r="I8115" s="81"/>
      <c r="J8115" s="74"/>
      <c r="K8115" s="74"/>
      <c r="L8115" s="74"/>
      <c r="M8115" s="74"/>
      <c r="N8115" s="74"/>
    </row>
    <row r="8116" spans="2:14" x14ac:dyDescent="0.25">
      <c r="B8116" s="225"/>
      <c r="C8116" s="74"/>
      <c r="D8116" s="74"/>
      <c r="E8116" s="74"/>
      <c r="F8116" s="74"/>
      <c r="G8116" s="75"/>
      <c r="H8116" s="74"/>
      <c r="I8116" s="81"/>
      <c r="J8116" s="74"/>
      <c r="K8116" s="74"/>
      <c r="L8116" s="74"/>
      <c r="M8116" s="74"/>
      <c r="N8116" s="74"/>
    </row>
    <row r="8117" spans="2:14" x14ac:dyDescent="0.25">
      <c r="B8117" s="225"/>
      <c r="C8117" s="74"/>
      <c r="D8117" s="74"/>
      <c r="E8117" s="74"/>
      <c r="F8117" s="74"/>
      <c r="G8117" s="75"/>
      <c r="H8117" s="74"/>
      <c r="I8117" s="81"/>
      <c r="J8117" s="74"/>
      <c r="K8117" s="74"/>
      <c r="L8117" s="74"/>
      <c r="M8117" s="74"/>
      <c r="N8117" s="74"/>
    </row>
    <row r="8118" spans="2:14" x14ac:dyDescent="0.25">
      <c r="B8118" s="225"/>
      <c r="C8118" s="74"/>
      <c r="D8118" s="74"/>
      <c r="E8118" s="74"/>
      <c r="F8118" s="74"/>
      <c r="G8118" s="75"/>
      <c r="H8118" s="74"/>
      <c r="I8118" s="81"/>
      <c r="J8118" s="74"/>
      <c r="K8118" s="74"/>
      <c r="L8118" s="74"/>
      <c r="M8118" s="74"/>
      <c r="N8118" s="74"/>
    </row>
    <row r="8119" spans="2:14" x14ac:dyDescent="0.25">
      <c r="B8119" s="225"/>
      <c r="C8119" s="74"/>
      <c r="D8119" s="74"/>
      <c r="E8119" s="74"/>
      <c r="F8119" s="74"/>
      <c r="G8119" s="75"/>
      <c r="H8119" s="74"/>
      <c r="I8119" s="81"/>
      <c r="J8119" s="74"/>
      <c r="K8119" s="74"/>
      <c r="L8119" s="74"/>
      <c r="M8119" s="74"/>
      <c r="N8119" s="74"/>
    </row>
    <row r="8120" spans="2:14" x14ac:dyDescent="0.25">
      <c r="B8120" s="225"/>
      <c r="C8120" s="74"/>
      <c r="D8120" s="74"/>
      <c r="E8120" s="74"/>
      <c r="F8120" s="74"/>
      <c r="G8120" s="75"/>
      <c r="H8120" s="74"/>
      <c r="I8120" s="81"/>
      <c r="J8120" s="74"/>
      <c r="K8120" s="74"/>
      <c r="L8120" s="74"/>
      <c r="M8120" s="74"/>
      <c r="N8120" s="74"/>
    </row>
    <row r="8121" spans="2:14" x14ac:dyDescent="0.25">
      <c r="B8121" s="225"/>
      <c r="C8121" s="74"/>
      <c r="D8121" s="74"/>
      <c r="E8121" s="74"/>
      <c r="F8121" s="74"/>
      <c r="G8121" s="75"/>
      <c r="H8121" s="74"/>
      <c r="I8121" s="81"/>
      <c r="J8121" s="74"/>
      <c r="K8121" s="74"/>
      <c r="L8121" s="74"/>
      <c r="M8121" s="74"/>
      <c r="N8121" s="74"/>
    </row>
    <row r="8122" spans="2:14" x14ac:dyDescent="0.25">
      <c r="B8122" s="225"/>
      <c r="C8122" s="74"/>
      <c r="D8122" s="74"/>
      <c r="E8122" s="74"/>
      <c r="F8122" s="74"/>
      <c r="G8122" s="75"/>
      <c r="H8122" s="74"/>
      <c r="I8122" s="81"/>
      <c r="J8122" s="74"/>
      <c r="K8122" s="74"/>
      <c r="L8122" s="74"/>
      <c r="M8122" s="74"/>
      <c r="N8122" s="74"/>
    </row>
    <row r="8123" spans="2:14" x14ac:dyDescent="0.25">
      <c r="B8123" s="225"/>
      <c r="C8123" s="74"/>
      <c r="D8123" s="74"/>
      <c r="E8123" s="74"/>
      <c r="F8123" s="74"/>
      <c r="G8123" s="75"/>
      <c r="H8123" s="74"/>
      <c r="I8123" s="81"/>
      <c r="J8123" s="74"/>
      <c r="K8123" s="74"/>
      <c r="L8123" s="74"/>
      <c r="M8123" s="74"/>
      <c r="N8123" s="74"/>
    </row>
    <row r="8124" spans="2:14" x14ac:dyDescent="0.25">
      <c r="B8124" s="225"/>
      <c r="C8124" s="74"/>
      <c r="D8124" s="74"/>
      <c r="E8124" s="74"/>
      <c r="F8124" s="74"/>
      <c r="G8124" s="75"/>
      <c r="H8124" s="74"/>
      <c r="I8124" s="81"/>
      <c r="J8124" s="74"/>
      <c r="K8124" s="74"/>
      <c r="L8124" s="74"/>
      <c r="M8124" s="74"/>
      <c r="N8124" s="74"/>
    </row>
    <row r="8125" spans="2:14" x14ac:dyDescent="0.25">
      <c r="B8125" s="225"/>
      <c r="C8125" s="74"/>
      <c r="D8125" s="74"/>
      <c r="E8125" s="74"/>
      <c r="F8125" s="74"/>
      <c r="G8125" s="75"/>
      <c r="H8125" s="74"/>
      <c r="I8125" s="81"/>
      <c r="J8125" s="74"/>
      <c r="K8125" s="74"/>
      <c r="L8125" s="74"/>
      <c r="M8125" s="74"/>
      <c r="N8125" s="74"/>
    </row>
    <row r="8126" spans="2:14" x14ac:dyDescent="0.25">
      <c r="B8126" s="225"/>
      <c r="C8126" s="74"/>
      <c r="D8126" s="74"/>
      <c r="E8126" s="74"/>
      <c r="F8126" s="74"/>
      <c r="G8126" s="75"/>
      <c r="H8126" s="74"/>
      <c r="I8126" s="81"/>
      <c r="J8126" s="74"/>
      <c r="K8126" s="74"/>
      <c r="L8126" s="74"/>
      <c r="M8126" s="74"/>
      <c r="N8126" s="74"/>
    </row>
    <row r="8127" spans="2:14" x14ac:dyDescent="0.25">
      <c r="B8127" s="225"/>
      <c r="C8127" s="74"/>
      <c r="D8127" s="74"/>
      <c r="E8127" s="74"/>
      <c r="F8127" s="74"/>
      <c r="G8127" s="75"/>
      <c r="H8127" s="74"/>
      <c r="I8127" s="81"/>
      <c r="J8127" s="74"/>
      <c r="K8127" s="74"/>
      <c r="L8127" s="74"/>
      <c r="M8127" s="74"/>
      <c r="N8127" s="74"/>
    </row>
    <row r="8128" spans="2:14" x14ac:dyDescent="0.25">
      <c r="B8128" s="225"/>
      <c r="C8128" s="74"/>
      <c r="D8128" s="74"/>
      <c r="E8128" s="74"/>
      <c r="F8128" s="74"/>
      <c r="G8128" s="75"/>
      <c r="H8128" s="74"/>
      <c r="I8128" s="81"/>
      <c r="J8128" s="74"/>
      <c r="K8128" s="74"/>
      <c r="L8128" s="74"/>
      <c r="M8128" s="74"/>
      <c r="N8128" s="74"/>
    </row>
    <row r="8129" spans="2:14" x14ac:dyDescent="0.25">
      <c r="B8129" s="225"/>
      <c r="C8129" s="74"/>
      <c r="D8129" s="74"/>
      <c r="E8129" s="74"/>
      <c r="F8129" s="74"/>
      <c r="G8129" s="75"/>
      <c r="H8129" s="74"/>
      <c r="I8129" s="81"/>
      <c r="J8129" s="74"/>
      <c r="K8129" s="74"/>
      <c r="L8129" s="74"/>
      <c r="M8129" s="74"/>
      <c r="N8129" s="74"/>
    </row>
    <row r="8130" spans="2:14" x14ac:dyDescent="0.25">
      <c r="B8130" s="225"/>
      <c r="C8130" s="74"/>
      <c r="D8130" s="74"/>
      <c r="E8130" s="74"/>
      <c r="F8130" s="74"/>
      <c r="G8130" s="75"/>
      <c r="H8130" s="74"/>
      <c r="I8130" s="81"/>
      <c r="J8130" s="74"/>
      <c r="K8130" s="74"/>
      <c r="L8130" s="74"/>
      <c r="M8130" s="74"/>
      <c r="N8130" s="74"/>
    </row>
    <row r="8131" spans="2:14" x14ac:dyDescent="0.25">
      <c r="B8131" s="225"/>
      <c r="C8131" s="74"/>
      <c r="D8131" s="74"/>
      <c r="E8131" s="74"/>
      <c r="F8131" s="74"/>
      <c r="G8131" s="75"/>
      <c r="H8131" s="74"/>
      <c r="I8131" s="81"/>
      <c r="J8131" s="74"/>
      <c r="K8131" s="74"/>
      <c r="L8131" s="74"/>
      <c r="M8131" s="74"/>
      <c r="N8131" s="74"/>
    </row>
    <row r="8132" spans="2:14" x14ac:dyDescent="0.25">
      <c r="B8132" s="225"/>
      <c r="C8132" s="74"/>
      <c r="D8132" s="74"/>
      <c r="E8132" s="74"/>
      <c r="F8132" s="74"/>
      <c r="G8132" s="75"/>
      <c r="H8132" s="74"/>
      <c r="I8132" s="81"/>
      <c r="J8132" s="74"/>
      <c r="K8132" s="74"/>
      <c r="L8132" s="74"/>
      <c r="M8132" s="74"/>
      <c r="N8132" s="74"/>
    </row>
    <row r="8133" spans="2:14" x14ac:dyDescent="0.25">
      <c r="B8133" s="225"/>
      <c r="C8133" s="74"/>
      <c r="D8133" s="74"/>
      <c r="E8133" s="74"/>
      <c r="F8133" s="74"/>
      <c r="G8133" s="75"/>
      <c r="H8133" s="74"/>
      <c r="I8133" s="81"/>
      <c r="J8133" s="74"/>
      <c r="K8133" s="74"/>
      <c r="L8133" s="74"/>
      <c r="M8133" s="74"/>
      <c r="N8133" s="74"/>
    </row>
    <row r="8134" spans="2:14" x14ac:dyDescent="0.25">
      <c r="B8134" s="225"/>
      <c r="C8134" s="74"/>
      <c r="D8134" s="74"/>
      <c r="E8134" s="74"/>
      <c r="F8134" s="74"/>
      <c r="G8134" s="75"/>
      <c r="H8134" s="74"/>
      <c r="I8134" s="81"/>
      <c r="J8134" s="74"/>
      <c r="K8134" s="74"/>
      <c r="L8134" s="74"/>
      <c r="M8134" s="74"/>
      <c r="N8134" s="74"/>
    </row>
    <row r="8135" spans="2:14" x14ac:dyDescent="0.25">
      <c r="B8135" s="225"/>
      <c r="C8135" s="74"/>
      <c r="D8135" s="74"/>
      <c r="E8135" s="74"/>
      <c r="F8135" s="74"/>
      <c r="G8135" s="75"/>
      <c r="H8135" s="74"/>
      <c r="I8135" s="81"/>
      <c r="J8135" s="74"/>
      <c r="K8135" s="74"/>
      <c r="L8135" s="74"/>
      <c r="M8135" s="74"/>
      <c r="N8135" s="74"/>
    </row>
    <row r="8136" spans="2:14" x14ac:dyDescent="0.25">
      <c r="B8136" s="225"/>
      <c r="C8136" s="74"/>
      <c r="D8136" s="74"/>
      <c r="E8136" s="74"/>
      <c r="F8136" s="74"/>
      <c r="G8136" s="75"/>
      <c r="H8136" s="74"/>
      <c r="I8136" s="81"/>
      <c r="J8136" s="74"/>
      <c r="K8136" s="74"/>
      <c r="L8136" s="74"/>
      <c r="M8136" s="74"/>
      <c r="N8136" s="74"/>
    </row>
    <row r="8137" spans="2:14" x14ac:dyDescent="0.25">
      <c r="B8137" s="225"/>
      <c r="C8137" s="74"/>
      <c r="D8137" s="74"/>
      <c r="E8137" s="74"/>
      <c r="F8137" s="74"/>
      <c r="G8137" s="75"/>
      <c r="H8137" s="74"/>
      <c r="I8137" s="81"/>
      <c r="J8137" s="74"/>
      <c r="K8137" s="74"/>
      <c r="L8137" s="74"/>
      <c r="M8137" s="74"/>
      <c r="N8137" s="74"/>
    </row>
    <row r="8138" spans="2:14" x14ac:dyDescent="0.25">
      <c r="B8138" s="225"/>
      <c r="C8138" s="74"/>
      <c r="D8138" s="74"/>
      <c r="E8138" s="74"/>
      <c r="F8138" s="74"/>
      <c r="G8138" s="75"/>
      <c r="H8138" s="74"/>
      <c r="I8138" s="81"/>
      <c r="J8138" s="74"/>
      <c r="K8138" s="74"/>
      <c r="L8138" s="74"/>
      <c r="M8138" s="74"/>
      <c r="N8138" s="74"/>
    </row>
    <row r="8139" spans="2:14" x14ac:dyDescent="0.25">
      <c r="B8139" s="225"/>
      <c r="C8139" s="74"/>
      <c r="D8139" s="74"/>
      <c r="E8139" s="74"/>
      <c r="F8139" s="74"/>
      <c r="G8139" s="75"/>
      <c r="H8139" s="74"/>
      <c r="I8139" s="81"/>
      <c r="J8139" s="74"/>
      <c r="K8139" s="74"/>
      <c r="L8139" s="74"/>
      <c r="M8139" s="74"/>
      <c r="N8139" s="74"/>
    </row>
    <row r="8140" spans="2:14" x14ac:dyDescent="0.25">
      <c r="B8140" s="225"/>
      <c r="C8140" s="74"/>
      <c r="D8140" s="74"/>
      <c r="E8140" s="74"/>
      <c r="F8140" s="74"/>
      <c r="G8140" s="75"/>
      <c r="H8140" s="74"/>
      <c r="I8140" s="81"/>
      <c r="J8140" s="74"/>
      <c r="K8140" s="74"/>
      <c r="L8140" s="74"/>
      <c r="M8140" s="74"/>
      <c r="N8140" s="74"/>
    </row>
    <row r="8141" spans="2:14" x14ac:dyDescent="0.25">
      <c r="B8141" s="225"/>
      <c r="C8141" s="74"/>
      <c r="D8141" s="74"/>
      <c r="E8141" s="74"/>
      <c r="F8141" s="74"/>
      <c r="G8141" s="75"/>
      <c r="H8141" s="74"/>
      <c r="I8141" s="81"/>
      <c r="J8141" s="74"/>
      <c r="K8141" s="74"/>
      <c r="L8141" s="74"/>
      <c r="M8141" s="74"/>
      <c r="N8141" s="74"/>
    </row>
    <row r="8142" spans="2:14" x14ac:dyDescent="0.25">
      <c r="B8142" s="225"/>
      <c r="C8142" s="74"/>
      <c r="D8142" s="74"/>
      <c r="E8142" s="74"/>
      <c r="F8142" s="74"/>
      <c r="G8142" s="75"/>
      <c r="H8142" s="74"/>
      <c r="I8142" s="81"/>
      <c r="J8142" s="74"/>
      <c r="K8142" s="74"/>
      <c r="L8142" s="74"/>
      <c r="M8142" s="74"/>
      <c r="N8142" s="74"/>
    </row>
    <row r="8143" spans="2:14" x14ac:dyDescent="0.25">
      <c r="B8143" s="225"/>
      <c r="C8143" s="74"/>
      <c r="D8143" s="74"/>
      <c r="E8143" s="74"/>
      <c r="F8143" s="74"/>
      <c r="G8143" s="75"/>
      <c r="H8143" s="74"/>
      <c r="I8143" s="81"/>
      <c r="J8143" s="74"/>
      <c r="K8143" s="74"/>
      <c r="L8143" s="74"/>
      <c r="M8143" s="74"/>
      <c r="N8143" s="74"/>
    </row>
    <row r="8144" spans="2:14" x14ac:dyDescent="0.25">
      <c r="B8144" s="225"/>
      <c r="C8144" s="74"/>
      <c r="D8144" s="74"/>
      <c r="E8144" s="74"/>
      <c r="F8144" s="74"/>
      <c r="G8144" s="75"/>
      <c r="H8144" s="74"/>
      <c r="I8144" s="81"/>
      <c r="J8144" s="74"/>
      <c r="K8144" s="74"/>
      <c r="L8144" s="74"/>
      <c r="M8144" s="74"/>
      <c r="N8144" s="74"/>
    </row>
    <row r="8145" spans="2:14" x14ac:dyDescent="0.25">
      <c r="B8145" s="225"/>
      <c r="C8145" s="74"/>
      <c r="D8145" s="74"/>
      <c r="E8145" s="74"/>
      <c r="F8145" s="74"/>
      <c r="G8145" s="75"/>
      <c r="H8145" s="74"/>
      <c r="I8145" s="81"/>
      <c r="J8145" s="74"/>
      <c r="K8145" s="74"/>
      <c r="L8145" s="74"/>
      <c r="M8145" s="74"/>
      <c r="N8145" s="74"/>
    </row>
    <row r="8146" spans="2:14" x14ac:dyDescent="0.25">
      <c r="B8146" s="225"/>
      <c r="C8146" s="74"/>
      <c r="D8146" s="74"/>
      <c r="E8146" s="74"/>
      <c r="F8146" s="74"/>
      <c r="G8146" s="75"/>
      <c r="H8146" s="74"/>
      <c r="I8146" s="81"/>
      <c r="J8146" s="74"/>
      <c r="K8146" s="74"/>
      <c r="L8146" s="74"/>
      <c r="M8146" s="74"/>
      <c r="N8146" s="74"/>
    </row>
    <row r="8147" spans="2:14" x14ac:dyDescent="0.25">
      <c r="B8147" s="225"/>
      <c r="C8147" s="74"/>
      <c r="D8147" s="74"/>
      <c r="E8147" s="74"/>
      <c r="F8147" s="74"/>
      <c r="G8147" s="75"/>
      <c r="H8147" s="74"/>
      <c r="I8147" s="81"/>
      <c r="J8147" s="74"/>
      <c r="K8147" s="74"/>
      <c r="L8147" s="74"/>
      <c r="M8147" s="74"/>
      <c r="N8147" s="74"/>
    </row>
    <row r="8148" spans="2:14" x14ac:dyDescent="0.25">
      <c r="B8148" s="225"/>
      <c r="C8148" s="74"/>
      <c r="D8148" s="74"/>
      <c r="E8148" s="74"/>
      <c r="F8148" s="74"/>
      <c r="G8148" s="75"/>
      <c r="H8148" s="74"/>
      <c r="I8148" s="81"/>
      <c r="J8148" s="74"/>
      <c r="K8148" s="74"/>
      <c r="L8148" s="74"/>
      <c r="M8148" s="74"/>
      <c r="N8148" s="74"/>
    </row>
    <row r="8149" spans="2:14" x14ac:dyDescent="0.25">
      <c r="B8149" s="225"/>
      <c r="C8149" s="74"/>
      <c r="D8149" s="74"/>
      <c r="E8149" s="74"/>
      <c r="F8149" s="74"/>
      <c r="G8149" s="75"/>
      <c r="H8149" s="74"/>
      <c r="I8149" s="81"/>
      <c r="J8149" s="74"/>
      <c r="K8149" s="74"/>
      <c r="L8149" s="74"/>
      <c r="M8149" s="74"/>
      <c r="N8149" s="74"/>
    </row>
    <row r="8150" spans="2:14" x14ac:dyDescent="0.25">
      <c r="B8150" s="225"/>
      <c r="C8150" s="74"/>
      <c r="D8150" s="74"/>
      <c r="E8150" s="74"/>
      <c r="F8150" s="74"/>
      <c r="G8150" s="75"/>
      <c r="H8150" s="74"/>
      <c r="I8150" s="81"/>
      <c r="J8150" s="74"/>
      <c r="K8150" s="74"/>
      <c r="L8150" s="74"/>
      <c r="M8150" s="74"/>
      <c r="N8150" s="74"/>
    </row>
    <row r="8151" spans="2:14" x14ac:dyDescent="0.25">
      <c r="B8151" s="225"/>
      <c r="C8151" s="74"/>
      <c r="D8151" s="74"/>
      <c r="E8151" s="74"/>
      <c r="F8151" s="74"/>
      <c r="G8151" s="75"/>
      <c r="H8151" s="74"/>
      <c r="I8151" s="81"/>
      <c r="J8151" s="74"/>
      <c r="K8151" s="74"/>
      <c r="L8151" s="74"/>
      <c r="M8151" s="74"/>
      <c r="N8151" s="74"/>
    </row>
    <row r="8152" spans="2:14" x14ac:dyDescent="0.25">
      <c r="B8152" s="225"/>
      <c r="C8152" s="74"/>
      <c r="D8152" s="74"/>
      <c r="E8152" s="74"/>
      <c r="F8152" s="74"/>
      <c r="G8152" s="75"/>
      <c r="H8152" s="74"/>
      <c r="I8152" s="81"/>
      <c r="J8152" s="74"/>
      <c r="K8152" s="74"/>
      <c r="L8152" s="74"/>
      <c r="M8152" s="74"/>
      <c r="N8152" s="74"/>
    </row>
    <row r="8153" spans="2:14" x14ac:dyDescent="0.25">
      <c r="B8153" s="225"/>
      <c r="C8153" s="74"/>
      <c r="D8153" s="74"/>
      <c r="E8153" s="74"/>
      <c r="F8153" s="74"/>
      <c r="G8153" s="75"/>
      <c r="H8153" s="74"/>
      <c r="I8153" s="81"/>
      <c r="J8153" s="74"/>
      <c r="K8153" s="74"/>
      <c r="L8153" s="74"/>
      <c r="M8153" s="74"/>
      <c r="N8153" s="74"/>
    </row>
    <row r="8154" spans="2:14" x14ac:dyDescent="0.25">
      <c r="B8154" s="225"/>
      <c r="C8154" s="74"/>
      <c r="D8154" s="74"/>
      <c r="E8154" s="74"/>
      <c r="F8154" s="74"/>
      <c r="G8154" s="75"/>
      <c r="H8154" s="74"/>
      <c r="I8154" s="81"/>
      <c r="J8154" s="74"/>
      <c r="K8154" s="74"/>
      <c r="L8154" s="74"/>
      <c r="M8154" s="74"/>
      <c r="N8154" s="74"/>
    </row>
    <row r="8155" spans="2:14" x14ac:dyDescent="0.25">
      <c r="B8155" s="225"/>
      <c r="C8155" s="74"/>
      <c r="D8155" s="74"/>
      <c r="E8155" s="74"/>
      <c r="F8155" s="74"/>
      <c r="G8155" s="75"/>
      <c r="H8155" s="74"/>
      <c r="I8155" s="81"/>
      <c r="J8155" s="74"/>
      <c r="K8155" s="74"/>
      <c r="L8155" s="74"/>
      <c r="M8155" s="74"/>
      <c r="N8155" s="74"/>
    </row>
    <row r="8156" spans="2:14" x14ac:dyDescent="0.25">
      <c r="B8156" s="225"/>
      <c r="C8156" s="74"/>
      <c r="D8156" s="74"/>
      <c r="E8156" s="74"/>
      <c r="F8156" s="74"/>
      <c r="G8156" s="75"/>
      <c r="H8156" s="74"/>
      <c r="I8156" s="81"/>
      <c r="J8156" s="74"/>
      <c r="K8156" s="74"/>
      <c r="L8156" s="74"/>
      <c r="M8156" s="74"/>
      <c r="N8156" s="74"/>
    </row>
    <row r="8157" spans="2:14" x14ac:dyDescent="0.25">
      <c r="B8157" s="225"/>
      <c r="C8157" s="74"/>
      <c r="D8157" s="74"/>
      <c r="E8157" s="74"/>
      <c r="F8157" s="74"/>
      <c r="G8157" s="75"/>
      <c r="H8157" s="74"/>
      <c r="I8157" s="81"/>
      <c r="J8157" s="74"/>
      <c r="K8157" s="74"/>
      <c r="L8157" s="74"/>
      <c r="M8157" s="74"/>
      <c r="N8157" s="74"/>
    </row>
    <row r="8158" spans="2:14" x14ac:dyDescent="0.25">
      <c r="B8158" s="225"/>
      <c r="C8158" s="74"/>
      <c r="D8158" s="74"/>
      <c r="E8158" s="74"/>
      <c r="F8158" s="74"/>
      <c r="G8158" s="75"/>
      <c r="H8158" s="74"/>
      <c r="I8158" s="81"/>
      <c r="J8158" s="74"/>
      <c r="K8158" s="74"/>
      <c r="L8158" s="74"/>
      <c r="M8158" s="74"/>
      <c r="N8158" s="74"/>
    </row>
    <row r="8159" spans="2:14" x14ac:dyDescent="0.25">
      <c r="B8159" s="225"/>
      <c r="C8159" s="74"/>
      <c r="D8159" s="74"/>
      <c r="E8159" s="74"/>
      <c r="F8159" s="74"/>
      <c r="G8159" s="75"/>
      <c r="H8159" s="74"/>
      <c r="I8159" s="81"/>
      <c r="J8159" s="74"/>
      <c r="K8159" s="74"/>
      <c r="L8159" s="74"/>
      <c r="M8159" s="74"/>
      <c r="N8159" s="74"/>
    </row>
    <row r="8160" spans="2:14" x14ac:dyDescent="0.25">
      <c r="B8160" s="225"/>
      <c r="C8160" s="74"/>
      <c r="D8160" s="74"/>
      <c r="E8160" s="74"/>
      <c r="F8160" s="74"/>
      <c r="G8160" s="75"/>
      <c r="H8160" s="74"/>
      <c r="I8160" s="81"/>
      <c r="J8160" s="74"/>
      <c r="K8160" s="74"/>
      <c r="L8160" s="74"/>
      <c r="M8160" s="74"/>
      <c r="N8160" s="74"/>
    </row>
    <row r="8161" spans="2:14" x14ac:dyDescent="0.25">
      <c r="B8161" s="225"/>
      <c r="C8161" s="74"/>
      <c r="D8161" s="74"/>
      <c r="E8161" s="74"/>
      <c r="F8161" s="74"/>
      <c r="G8161" s="75"/>
      <c r="H8161" s="74"/>
      <c r="I8161" s="81"/>
      <c r="J8161" s="74"/>
      <c r="K8161" s="74"/>
      <c r="L8161" s="74"/>
      <c r="M8161" s="74"/>
      <c r="N8161" s="74"/>
    </row>
    <row r="8162" spans="2:14" x14ac:dyDescent="0.25">
      <c r="B8162" s="225"/>
      <c r="C8162" s="74"/>
      <c r="D8162" s="74"/>
      <c r="E8162" s="74"/>
      <c r="F8162" s="74"/>
      <c r="G8162" s="75"/>
      <c r="H8162" s="74"/>
      <c r="I8162" s="81"/>
      <c r="J8162" s="74"/>
      <c r="K8162" s="74"/>
      <c r="L8162" s="74"/>
      <c r="M8162" s="74"/>
      <c r="N8162" s="74"/>
    </row>
    <row r="8163" spans="2:14" x14ac:dyDescent="0.25">
      <c r="B8163" s="225"/>
      <c r="C8163" s="74"/>
      <c r="D8163" s="74"/>
      <c r="E8163" s="74"/>
      <c r="F8163" s="74"/>
      <c r="G8163" s="75"/>
      <c r="H8163" s="74"/>
      <c r="I8163" s="81"/>
      <c r="J8163" s="74"/>
      <c r="K8163" s="74"/>
      <c r="L8163" s="74"/>
      <c r="M8163" s="74"/>
      <c r="N8163" s="74"/>
    </row>
    <row r="8164" spans="2:14" x14ac:dyDescent="0.25">
      <c r="B8164" s="225"/>
      <c r="C8164" s="74"/>
      <c r="D8164" s="74"/>
      <c r="E8164" s="74"/>
      <c r="F8164" s="74"/>
      <c r="G8164" s="75"/>
      <c r="H8164" s="74"/>
      <c r="I8164" s="81"/>
      <c r="J8164" s="74"/>
      <c r="K8164" s="74"/>
      <c r="L8164" s="74"/>
      <c r="M8164" s="74"/>
      <c r="N8164" s="74"/>
    </row>
    <row r="8165" spans="2:14" x14ac:dyDescent="0.25">
      <c r="B8165" s="225"/>
      <c r="C8165" s="74"/>
      <c r="D8165" s="74"/>
      <c r="E8165" s="74"/>
      <c r="F8165" s="74"/>
      <c r="G8165" s="75"/>
      <c r="H8165" s="74"/>
      <c r="I8165" s="81"/>
      <c r="J8165" s="74"/>
      <c r="K8165" s="74"/>
      <c r="L8165" s="74"/>
      <c r="M8165" s="74"/>
      <c r="N8165" s="74"/>
    </row>
    <row r="8166" spans="2:14" x14ac:dyDescent="0.25">
      <c r="B8166" s="225"/>
      <c r="C8166" s="74"/>
      <c r="D8166" s="74"/>
      <c r="E8166" s="74"/>
      <c r="F8166" s="74"/>
      <c r="G8166" s="75"/>
      <c r="H8166" s="74"/>
      <c r="I8166" s="81"/>
      <c r="J8166" s="74"/>
      <c r="K8166" s="74"/>
      <c r="L8166" s="74"/>
      <c r="M8166" s="74"/>
      <c r="N8166" s="74"/>
    </row>
    <row r="8167" spans="2:14" x14ac:dyDescent="0.25">
      <c r="B8167" s="225"/>
      <c r="C8167" s="74"/>
      <c r="D8167" s="74"/>
      <c r="E8167" s="74"/>
      <c r="F8167" s="74"/>
      <c r="G8167" s="75"/>
      <c r="H8167" s="74"/>
      <c r="I8167" s="81"/>
      <c r="J8167" s="74"/>
      <c r="K8167" s="74"/>
      <c r="L8167" s="74"/>
      <c r="M8167" s="74"/>
      <c r="N8167" s="74"/>
    </row>
    <row r="8168" spans="2:14" x14ac:dyDescent="0.25">
      <c r="B8168" s="225"/>
      <c r="C8168" s="74"/>
      <c r="D8168" s="74"/>
      <c r="E8168" s="74"/>
      <c r="F8168" s="74"/>
      <c r="G8168" s="75"/>
      <c r="H8168" s="74"/>
      <c r="I8168" s="81"/>
      <c r="J8168" s="74"/>
      <c r="K8168" s="74"/>
      <c r="L8168" s="74"/>
      <c r="M8168" s="74"/>
      <c r="N8168" s="74"/>
    </row>
    <row r="8169" spans="2:14" x14ac:dyDescent="0.25">
      <c r="B8169" s="225"/>
      <c r="C8169" s="74"/>
      <c r="D8169" s="74"/>
      <c r="E8169" s="74"/>
      <c r="F8169" s="74"/>
      <c r="G8169" s="75"/>
      <c r="H8169" s="74"/>
      <c r="I8169" s="81"/>
      <c r="J8169" s="74"/>
      <c r="K8169" s="74"/>
      <c r="L8169" s="74"/>
      <c r="M8169" s="74"/>
      <c r="N8169" s="74"/>
    </row>
    <row r="8170" spans="2:14" x14ac:dyDescent="0.25">
      <c r="B8170" s="225"/>
      <c r="C8170" s="74"/>
      <c r="D8170" s="74"/>
      <c r="E8170" s="74"/>
      <c r="F8170" s="74"/>
      <c r="G8170" s="75"/>
      <c r="H8170" s="74"/>
      <c r="I8170" s="81"/>
      <c r="J8170" s="74"/>
      <c r="K8170" s="74"/>
      <c r="L8170" s="74"/>
      <c r="M8170" s="74"/>
      <c r="N8170" s="74"/>
    </row>
    <row r="8171" spans="2:14" x14ac:dyDescent="0.25">
      <c r="B8171" s="225"/>
      <c r="C8171" s="74"/>
      <c r="D8171" s="74"/>
      <c r="E8171" s="74"/>
      <c r="F8171" s="74"/>
      <c r="G8171" s="75"/>
      <c r="H8171" s="74"/>
      <c r="I8171" s="81"/>
      <c r="J8171" s="74"/>
      <c r="K8171" s="74"/>
      <c r="L8171" s="74"/>
      <c r="M8171" s="74"/>
      <c r="N8171" s="74"/>
    </row>
    <row r="8172" spans="2:14" x14ac:dyDescent="0.25">
      <c r="B8172" s="225"/>
      <c r="C8172" s="74"/>
      <c r="D8172" s="74"/>
      <c r="E8172" s="74"/>
      <c r="F8172" s="74"/>
      <c r="G8172" s="75"/>
      <c r="H8172" s="74"/>
      <c r="I8172" s="81"/>
      <c r="J8172" s="74"/>
      <c r="K8172" s="74"/>
      <c r="L8172" s="74"/>
      <c r="M8172" s="74"/>
      <c r="N8172" s="74"/>
    </row>
    <row r="8173" spans="2:14" x14ac:dyDescent="0.25">
      <c r="B8173" s="225"/>
      <c r="C8173" s="74"/>
      <c r="D8173" s="74"/>
      <c r="E8173" s="74"/>
      <c r="F8173" s="74"/>
      <c r="G8173" s="75"/>
      <c r="H8173" s="74"/>
      <c r="I8173" s="81"/>
      <c r="J8173" s="74"/>
      <c r="K8173" s="74"/>
      <c r="L8173" s="74"/>
      <c r="M8173" s="74"/>
      <c r="N8173" s="74"/>
    </row>
    <row r="8174" spans="2:14" x14ac:dyDescent="0.25">
      <c r="B8174" s="225"/>
      <c r="C8174" s="74"/>
      <c r="D8174" s="74"/>
      <c r="E8174" s="74"/>
      <c r="F8174" s="74"/>
      <c r="G8174" s="75"/>
      <c r="H8174" s="74"/>
      <c r="I8174" s="81"/>
      <c r="J8174" s="74"/>
      <c r="K8174" s="74"/>
      <c r="L8174" s="74"/>
      <c r="M8174" s="74"/>
      <c r="N8174" s="74"/>
    </row>
    <row r="8175" spans="2:14" x14ac:dyDescent="0.25">
      <c r="B8175" s="225"/>
      <c r="C8175" s="74"/>
      <c r="D8175" s="74"/>
      <c r="E8175" s="74"/>
      <c r="F8175" s="74"/>
      <c r="G8175" s="75"/>
      <c r="H8175" s="74"/>
      <c r="I8175" s="81"/>
      <c r="J8175" s="74"/>
      <c r="K8175" s="74"/>
      <c r="L8175" s="74"/>
      <c r="M8175" s="74"/>
      <c r="N8175" s="74"/>
    </row>
    <row r="8176" spans="2:14" x14ac:dyDescent="0.25">
      <c r="B8176" s="225"/>
      <c r="C8176" s="74"/>
      <c r="D8176" s="74"/>
      <c r="E8176" s="74"/>
      <c r="F8176" s="74"/>
      <c r="G8176" s="75"/>
      <c r="H8176" s="74"/>
      <c r="I8176" s="81"/>
      <c r="J8176" s="74"/>
      <c r="K8176" s="74"/>
      <c r="L8176" s="74"/>
      <c r="M8176" s="74"/>
      <c r="N8176" s="74"/>
    </row>
    <row r="8177" spans="2:14" x14ac:dyDescent="0.25">
      <c r="B8177" s="225"/>
      <c r="C8177" s="74"/>
      <c r="D8177" s="74"/>
      <c r="E8177" s="74"/>
      <c r="F8177" s="74"/>
      <c r="G8177" s="75"/>
      <c r="H8177" s="74"/>
      <c r="I8177" s="81"/>
      <c r="J8177" s="74"/>
      <c r="K8177" s="74"/>
      <c r="L8177" s="74"/>
      <c r="M8177" s="74"/>
      <c r="N8177" s="74"/>
    </row>
    <row r="8178" spans="2:14" x14ac:dyDescent="0.25">
      <c r="B8178" s="225"/>
      <c r="C8178" s="74"/>
      <c r="D8178" s="74"/>
      <c r="E8178" s="74"/>
      <c r="F8178" s="74"/>
      <c r="G8178" s="75"/>
      <c r="H8178" s="74"/>
      <c r="I8178" s="81"/>
      <c r="J8178" s="74"/>
      <c r="K8178" s="74"/>
      <c r="L8178" s="74"/>
      <c r="M8178" s="74"/>
      <c r="N8178" s="74"/>
    </row>
    <row r="8179" spans="2:14" x14ac:dyDescent="0.25">
      <c r="B8179" s="225"/>
      <c r="C8179" s="74"/>
      <c r="D8179" s="74"/>
      <c r="E8179" s="74"/>
      <c r="F8179" s="74"/>
      <c r="G8179" s="75"/>
      <c r="H8179" s="74"/>
      <c r="I8179" s="81"/>
      <c r="J8179" s="74"/>
      <c r="K8179" s="74"/>
      <c r="L8179" s="74"/>
      <c r="M8179" s="74"/>
      <c r="N8179" s="74"/>
    </row>
    <row r="8180" spans="2:14" x14ac:dyDescent="0.25">
      <c r="B8180" s="225"/>
      <c r="C8180" s="74"/>
      <c r="D8180" s="74"/>
      <c r="E8180" s="74"/>
      <c r="F8180" s="74"/>
      <c r="G8180" s="75"/>
      <c r="H8180" s="74"/>
      <c r="I8180" s="81"/>
      <c r="J8180" s="74"/>
      <c r="K8180" s="74"/>
      <c r="L8180" s="74"/>
      <c r="M8180" s="74"/>
      <c r="N8180" s="74"/>
    </row>
    <row r="8181" spans="2:14" x14ac:dyDescent="0.25">
      <c r="B8181" s="225"/>
      <c r="C8181" s="74"/>
      <c r="D8181" s="74"/>
      <c r="E8181" s="74"/>
      <c r="F8181" s="74"/>
      <c r="G8181" s="75"/>
      <c r="H8181" s="74"/>
      <c r="I8181" s="81"/>
      <c r="J8181" s="74"/>
      <c r="K8181" s="74"/>
      <c r="L8181" s="74"/>
      <c r="M8181" s="74"/>
      <c r="N8181" s="74"/>
    </row>
    <row r="8182" spans="2:14" x14ac:dyDescent="0.25">
      <c r="B8182" s="225"/>
      <c r="C8182" s="74"/>
      <c r="D8182" s="74"/>
      <c r="E8182" s="74"/>
      <c r="F8182" s="74"/>
      <c r="G8182" s="75"/>
      <c r="H8182" s="74"/>
      <c r="I8182" s="81"/>
      <c r="J8182" s="74"/>
      <c r="K8182" s="74"/>
      <c r="L8182" s="74"/>
      <c r="M8182" s="74"/>
      <c r="N8182" s="74"/>
    </row>
    <row r="8183" spans="2:14" x14ac:dyDescent="0.25">
      <c r="B8183" s="225"/>
      <c r="C8183" s="74"/>
      <c r="D8183" s="74"/>
      <c r="E8183" s="74"/>
      <c r="F8183" s="74"/>
      <c r="G8183" s="75"/>
      <c r="H8183" s="74"/>
      <c r="I8183" s="81"/>
      <c r="J8183" s="74"/>
      <c r="K8183" s="74"/>
      <c r="L8183" s="74"/>
      <c r="M8183" s="74"/>
      <c r="N8183" s="74"/>
    </row>
    <row r="8184" spans="2:14" x14ac:dyDescent="0.25">
      <c r="B8184" s="225"/>
      <c r="C8184" s="74"/>
      <c r="D8184" s="74"/>
      <c r="E8184" s="74"/>
      <c r="F8184" s="74"/>
      <c r="G8184" s="75"/>
      <c r="H8184" s="74"/>
      <c r="I8184" s="81"/>
      <c r="J8184" s="74"/>
      <c r="K8184" s="74"/>
      <c r="L8184" s="74"/>
      <c r="M8184" s="74"/>
      <c r="N8184" s="74"/>
    </row>
    <row r="8185" spans="2:14" x14ac:dyDescent="0.25">
      <c r="B8185" s="225"/>
      <c r="C8185" s="74"/>
      <c r="D8185" s="74"/>
      <c r="E8185" s="74"/>
      <c r="F8185" s="74"/>
      <c r="G8185" s="75"/>
      <c r="H8185" s="74"/>
      <c r="I8185" s="81"/>
      <c r="J8185" s="74"/>
      <c r="K8185" s="74"/>
      <c r="L8185" s="74"/>
      <c r="M8185" s="74"/>
      <c r="N8185" s="74"/>
    </row>
    <row r="8186" spans="2:14" x14ac:dyDescent="0.25">
      <c r="B8186" s="225"/>
      <c r="C8186" s="74"/>
      <c r="D8186" s="74"/>
      <c r="E8186" s="74"/>
      <c r="F8186" s="74"/>
      <c r="G8186" s="75"/>
      <c r="H8186" s="74"/>
      <c r="I8186" s="81"/>
      <c r="J8186" s="74"/>
      <c r="K8186" s="74"/>
      <c r="L8186" s="74"/>
      <c r="M8186" s="74"/>
      <c r="N8186" s="74"/>
    </row>
    <row r="8187" spans="2:14" x14ac:dyDescent="0.25">
      <c r="B8187" s="225"/>
      <c r="C8187" s="74"/>
      <c r="D8187" s="74"/>
      <c r="E8187" s="74"/>
      <c r="F8187" s="74"/>
      <c r="G8187" s="75"/>
      <c r="H8187" s="74"/>
      <c r="I8187" s="81"/>
      <c r="J8187" s="74"/>
      <c r="K8187" s="74"/>
      <c r="L8187" s="74"/>
      <c r="M8187" s="74"/>
      <c r="N8187" s="74"/>
    </row>
    <row r="8188" spans="2:14" x14ac:dyDescent="0.25">
      <c r="B8188" s="225"/>
      <c r="C8188" s="74"/>
      <c r="D8188" s="74"/>
      <c r="E8188" s="74"/>
      <c r="F8188" s="74"/>
      <c r="G8188" s="75"/>
      <c r="H8188" s="74"/>
      <c r="I8188" s="81"/>
      <c r="J8188" s="74"/>
      <c r="K8188" s="74"/>
      <c r="L8188" s="74"/>
      <c r="M8188" s="74"/>
      <c r="N8188" s="74"/>
    </row>
    <row r="8189" spans="2:14" x14ac:dyDescent="0.25">
      <c r="B8189" s="225"/>
      <c r="C8189" s="74"/>
      <c r="D8189" s="74"/>
      <c r="E8189" s="74"/>
      <c r="F8189" s="74"/>
      <c r="G8189" s="75"/>
      <c r="H8189" s="74"/>
      <c r="I8189" s="81"/>
      <c r="J8189" s="74"/>
      <c r="K8189" s="74"/>
      <c r="L8189" s="74"/>
      <c r="M8189" s="74"/>
      <c r="N8189" s="74"/>
    </row>
    <row r="8190" spans="2:14" x14ac:dyDescent="0.25">
      <c r="B8190" s="225"/>
      <c r="C8190" s="74"/>
      <c r="D8190" s="74"/>
      <c r="E8190" s="74"/>
      <c r="F8190" s="74"/>
      <c r="G8190" s="75"/>
      <c r="H8190" s="74"/>
      <c r="I8190" s="81"/>
      <c r="J8190" s="74"/>
      <c r="K8190" s="74"/>
      <c r="L8190" s="74"/>
      <c r="M8190" s="74"/>
      <c r="N8190" s="74"/>
    </row>
    <row r="8191" spans="2:14" x14ac:dyDescent="0.25">
      <c r="B8191" s="225"/>
      <c r="C8191" s="74"/>
      <c r="D8191" s="74"/>
      <c r="E8191" s="74"/>
      <c r="F8191" s="74"/>
      <c r="G8191" s="75"/>
      <c r="H8191" s="74"/>
      <c r="I8191" s="81"/>
      <c r="J8191" s="74"/>
      <c r="K8191" s="74"/>
      <c r="L8191" s="74"/>
      <c r="M8191" s="74"/>
      <c r="N8191" s="74"/>
    </row>
    <row r="8192" spans="2:14" x14ac:dyDescent="0.25">
      <c r="B8192" s="225"/>
      <c r="C8192" s="74"/>
      <c r="D8192" s="74"/>
      <c r="E8192" s="74"/>
      <c r="F8192" s="74"/>
      <c r="G8192" s="75"/>
      <c r="H8192" s="74"/>
      <c r="I8192" s="81"/>
      <c r="J8192" s="74"/>
      <c r="K8192" s="74"/>
      <c r="L8192" s="74"/>
      <c r="M8192" s="74"/>
      <c r="N8192" s="74"/>
    </row>
    <row r="8193" spans="2:14" x14ac:dyDescent="0.25">
      <c r="B8193" s="225"/>
      <c r="C8193" s="74"/>
      <c r="D8193" s="74"/>
      <c r="E8193" s="74"/>
      <c r="F8193" s="74"/>
      <c r="G8193" s="75"/>
      <c r="H8193" s="74"/>
      <c r="I8193" s="81"/>
      <c r="J8193" s="74"/>
      <c r="K8193" s="74"/>
      <c r="L8193" s="74"/>
      <c r="M8193" s="74"/>
      <c r="N8193" s="74"/>
    </row>
    <row r="8194" spans="2:14" x14ac:dyDescent="0.25">
      <c r="B8194" s="225"/>
      <c r="C8194" s="74"/>
      <c r="D8194" s="74"/>
      <c r="E8194" s="74"/>
      <c r="F8194" s="74"/>
      <c r="G8194" s="75"/>
      <c r="H8194" s="74"/>
      <c r="I8194" s="81"/>
      <c r="J8194" s="74"/>
      <c r="K8194" s="74"/>
      <c r="L8194" s="74"/>
      <c r="M8194" s="74"/>
      <c r="N8194" s="74"/>
    </row>
    <row r="8195" spans="2:14" x14ac:dyDescent="0.25">
      <c r="B8195" s="225"/>
      <c r="C8195" s="74"/>
      <c r="D8195" s="74"/>
      <c r="E8195" s="74"/>
      <c r="F8195" s="74"/>
      <c r="G8195" s="75"/>
      <c r="H8195" s="74"/>
      <c r="I8195" s="81"/>
      <c r="J8195" s="74"/>
      <c r="K8195" s="74"/>
      <c r="L8195" s="74"/>
      <c r="M8195" s="74"/>
      <c r="N8195" s="74"/>
    </row>
    <row r="8196" spans="2:14" x14ac:dyDescent="0.25">
      <c r="B8196" s="225"/>
      <c r="C8196" s="74"/>
      <c r="D8196" s="74"/>
      <c r="E8196" s="74"/>
      <c r="F8196" s="74"/>
      <c r="G8196" s="75"/>
      <c r="H8196" s="74"/>
      <c r="I8196" s="81"/>
      <c r="J8196" s="74"/>
      <c r="K8196" s="74"/>
      <c r="L8196" s="74"/>
      <c r="M8196" s="74"/>
      <c r="N8196" s="74"/>
    </row>
    <row r="8197" spans="2:14" x14ac:dyDescent="0.25">
      <c r="B8197" s="225"/>
      <c r="C8197" s="74"/>
      <c r="D8197" s="74"/>
      <c r="E8197" s="74"/>
      <c r="F8197" s="74"/>
      <c r="G8197" s="75"/>
      <c r="H8197" s="74"/>
      <c r="I8197" s="81"/>
      <c r="J8197" s="74"/>
      <c r="K8197" s="74"/>
      <c r="L8197" s="74"/>
      <c r="M8197" s="74"/>
      <c r="N8197" s="74"/>
    </row>
    <row r="8198" spans="2:14" x14ac:dyDescent="0.25">
      <c r="B8198" s="225"/>
      <c r="C8198" s="74"/>
      <c r="D8198" s="74"/>
      <c r="E8198" s="74"/>
      <c r="F8198" s="74"/>
      <c r="G8198" s="75"/>
      <c r="H8198" s="74"/>
      <c r="I8198" s="81"/>
      <c r="J8198" s="74"/>
      <c r="K8198" s="74"/>
      <c r="L8198" s="74"/>
      <c r="M8198" s="74"/>
      <c r="N8198" s="74"/>
    </row>
    <row r="8199" spans="2:14" x14ac:dyDescent="0.25">
      <c r="B8199" s="225"/>
      <c r="C8199" s="74"/>
      <c r="D8199" s="74"/>
      <c r="E8199" s="74"/>
      <c r="F8199" s="74"/>
      <c r="G8199" s="75"/>
      <c r="H8199" s="74"/>
      <c r="I8199" s="81"/>
      <c r="J8199" s="74"/>
      <c r="K8199" s="74"/>
      <c r="L8199" s="74"/>
      <c r="M8199" s="74"/>
      <c r="N8199" s="74"/>
    </row>
    <row r="8200" spans="2:14" x14ac:dyDescent="0.25">
      <c r="B8200" s="225"/>
      <c r="C8200" s="74"/>
      <c r="D8200" s="74"/>
      <c r="E8200" s="74"/>
      <c r="F8200" s="74"/>
      <c r="G8200" s="75"/>
      <c r="H8200" s="74"/>
      <c r="I8200" s="81"/>
      <c r="J8200" s="74"/>
      <c r="K8200" s="74"/>
      <c r="L8200" s="74"/>
      <c r="M8200" s="74"/>
      <c r="N8200" s="74"/>
    </row>
    <row r="8201" spans="2:14" x14ac:dyDescent="0.25">
      <c r="B8201" s="225"/>
      <c r="C8201" s="74"/>
      <c r="D8201" s="74"/>
      <c r="E8201" s="74"/>
      <c r="F8201" s="74"/>
      <c r="G8201" s="75"/>
      <c r="H8201" s="74"/>
      <c r="I8201" s="81"/>
      <c r="J8201" s="74"/>
      <c r="K8201" s="74"/>
      <c r="L8201" s="74"/>
      <c r="M8201" s="74"/>
      <c r="N8201" s="74"/>
    </row>
    <row r="8202" spans="2:14" x14ac:dyDescent="0.25">
      <c r="B8202" s="225"/>
      <c r="C8202" s="74"/>
      <c r="D8202" s="74"/>
      <c r="E8202" s="74"/>
      <c r="F8202" s="74"/>
      <c r="G8202" s="75"/>
      <c r="H8202" s="74"/>
      <c r="I8202" s="81"/>
      <c r="J8202" s="74"/>
      <c r="K8202" s="74"/>
      <c r="L8202" s="74"/>
      <c r="M8202" s="74"/>
      <c r="N8202" s="74"/>
    </row>
    <row r="8203" spans="2:14" x14ac:dyDescent="0.25">
      <c r="B8203" s="225"/>
      <c r="C8203" s="74"/>
      <c r="D8203" s="74"/>
      <c r="E8203" s="74"/>
      <c r="F8203" s="74"/>
      <c r="G8203" s="75"/>
      <c r="H8203" s="74"/>
      <c r="I8203" s="81"/>
      <c r="J8203" s="74"/>
      <c r="K8203" s="74"/>
      <c r="L8203" s="74"/>
      <c r="M8203" s="74"/>
      <c r="N8203" s="74"/>
    </row>
    <row r="8204" spans="2:14" x14ac:dyDescent="0.25">
      <c r="B8204" s="225"/>
      <c r="C8204" s="74"/>
      <c r="D8204" s="74"/>
      <c r="E8204" s="74"/>
      <c r="F8204" s="74"/>
      <c r="G8204" s="75"/>
      <c r="H8204" s="74"/>
      <c r="I8204" s="81"/>
      <c r="J8204" s="74"/>
      <c r="K8204" s="74"/>
      <c r="L8204" s="74"/>
      <c r="M8204" s="74"/>
      <c r="N8204" s="74"/>
    </row>
    <row r="8205" spans="2:14" x14ac:dyDescent="0.25">
      <c r="B8205" s="225"/>
      <c r="C8205" s="74"/>
      <c r="D8205" s="74"/>
      <c r="E8205" s="74"/>
      <c r="F8205" s="74"/>
      <c r="G8205" s="75"/>
      <c r="H8205" s="74"/>
      <c r="I8205" s="81"/>
      <c r="J8205" s="74"/>
      <c r="K8205" s="74"/>
      <c r="L8205" s="74"/>
      <c r="M8205" s="74"/>
      <c r="N8205" s="74"/>
    </row>
    <row r="8206" spans="2:14" x14ac:dyDescent="0.25">
      <c r="B8206" s="225"/>
      <c r="C8206" s="74"/>
      <c r="D8206" s="74"/>
      <c r="E8206" s="74"/>
      <c r="F8206" s="74"/>
      <c r="G8206" s="75"/>
      <c r="H8206" s="74"/>
      <c r="I8206" s="81"/>
      <c r="J8206" s="74"/>
      <c r="K8206" s="74"/>
      <c r="L8206" s="74"/>
      <c r="M8206" s="74"/>
      <c r="N8206" s="74"/>
    </row>
    <row r="8207" spans="2:14" x14ac:dyDescent="0.25">
      <c r="B8207" s="225"/>
      <c r="C8207" s="74"/>
      <c r="D8207" s="74"/>
      <c r="E8207" s="74"/>
      <c r="F8207" s="74"/>
      <c r="G8207" s="75"/>
      <c r="H8207" s="74"/>
      <c r="I8207" s="81"/>
      <c r="J8207" s="74"/>
      <c r="K8207" s="74"/>
      <c r="L8207" s="74"/>
      <c r="M8207" s="74"/>
      <c r="N8207" s="74"/>
    </row>
    <row r="8208" spans="2:14" x14ac:dyDescent="0.25">
      <c r="B8208" s="225"/>
      <c r="C8208" s="74"/>
      <c r="D8208" s="74"/>
      <c r="E8208" s="74"/>
      <c r="F8208" s="74"/>
      <c r="G8208" s="75"/>
      <c r="H8208" s="74"/>
      <c r="I8208" s="81"/>
      <c r="J8208" s="74"/>
      <c r="K8208" s="74"/>
      <c r="L8208" s="74"/>
      <c r="M8208" s="74"/>
      <c r="N8208" s="74"/>
    </row>
    <row r="8209" spans="2:14" x14ac:dyDescent="0.25">
      <c r="B8209" s="225"/>
      <c r="C8209" s="74"/>
      <c r="D8209" s="74"/>
      <c r="E8209" s="74"/>
      <c r="F8209" s="74"/>
      <c r="G8209" s="75"/>
      <c r="H8209" s="74"/>
      <c r="I8209" s="81"/>
      <c r="J8209" s="74"/>
      <c r="K8209" s="74"/>
      <c r="L8209" s="74"/>
      <c r="M8209" s="74"/>
      <c r="N8209" s="74"/>
    </row>
    <row r="8210" spans="2:14" x14ac:dyDescent="0.25">
      <c r="B8210" s="225"/>
      <c r="C8210" s="74"/>
      <c r="D8210" s="74"/>
      <c r="E8210" s="74"/>
      <c r="F8210" s="74"/>
      <c r="G8210" s="75"/>
      <c r="H8210" s="74"/>
      <c r="I8210" s="81"/>
      <c r="J8210" s="74"/>
      <c r="K8210" s="74"/>
      <c r="L8210" s="74"/>
      <c r="M8210" s="74"/>
      <c r="N8210" s="74"/>
    </row>
    <row r="8211" spans="2:14" x14ac:dyDescent="0.25">
      <c r="B8211" s="225"/>
      <c r="C8211" s="74"/>
      <c r="D8211" s="74"/>
      <c r="E8211" s="74"/>
      <c r="F8211" s="74"/>
      <c r="G8211" s="75"/>
      <c r="H8211" s="74"/>
      <c r="I8211" s="81"/>
      <c r="J8211" s="74"/>
      <c r="K8211" s="74"/>
      <c r="L8211" s="74"/>
      <c r="M8211" s="74"/>
      <c r="N8211" s="74"/>
    </row>
    <row r="8212" spans="2:14" x14ac:dyDescent="0.25">
      <c r="B8212" s="225"/>
      <c r="C8212" s="74"/>
      <c r="D8212" s="74"/>
      <c r="E8212" s="74"/>
      <c r="F8212" s="74"/>
      <c r="G8212" s="75"/>
      <c r="H8212" s="74"/>
      <c r="I8212" s="81"/>
      <c r="J8212" s="74"/>
      <c r="K8212" s="74"/>
      <c r="L8212" s="74"/>
      <c r="M8212" s="74"/>
      <c r="N8212" s="74"/>
    </row>
    <row r="8213" spans="2:14" x14ac:dyDescent="0.25">
      <c r="B8213" s="225"/>
      <c r="C8213" s="74"/>
      <c r="D8213" s="74"/>
      <c r="E8213" s="74"/>
      <c r="F8213" s="74"/>
      <c r="G8213" s="75"/>
      <c r="H8213" s="74"/>
      <c r="I8213" s="81"/>
      <c r="J8213" s="74"/>
      <c r="K8213" s="74"/>
      <c r="L8213" s="74"/>
      <c r="M8213" s="74"/>
      <c r="N8213" s="74"/>
    </row>
    <row r="8214" spans="2:14" x14ac:dyDescent="0.25">
      <c r="B8214" s="225"/>
      <c r="C8214" s="74"/>
      <c r="D8214" s="74"/>
      <c r="E8214" s="74"/>
      <c r="F8214" s="74"/>
      <c r="G8214" s="75"/>
      <c r="H8214" s="74"/>
      <c r="I8214" s="81"/>
      <c r="J8214" s="74"/>
      <c r="K8214" s="74"/>
      <c r="L8214" s="74"/>
      <c r="M8214" s="74"/>
      <c r="N8214" s="74"/>
    </row>
    <row r="8215" spans="2:14" x14ac:dyDescent="0.25">
      <c r="B8215" s="225"/>
      <c r="C8215" s="74"/>
      <c r="D8215" s="74"/>
      <c r="E8215" s="74"/>
      <c r="F8215" s="74"/>
      <c r="G8215" s="75"/>
      <c r="H8215" s="74"/>
      <c r="I8215" s="81"/>
      <c r="J8215" s="74"/>
      <c r="K8215" s="74"/>
      <c r="L8215" s="74"/>
      <c r="M8215" s="74"/>
      <c r="N8215" s="74"/>
    </row>
    <row r="8216" spans="2:14" x14ac:dyDescent="0.25">
      <c r="B8216" s="225"/>
      <c r="C8216" s="74"/>
      <c r="D8216" s="74"/>
      <c r="E8216" s="74"/>
      <c r="F8216" s="74"/>
      <c r="G8216" s="75"/>
      <c r="H8216" s="74"/>
      <c r="I8216" s="81"/>
      <c r="J8216" s="74"/>
      <c r="K8216" s="74"/>
      <c r="L8216" s="74"/>
      <c r="M8216" s="74"/>
      <c r="N8216" s="74"/>
    </row>
    <row r="8217" spans="2:14" x14ac:dyDescent="0.25">
      <c r="B8217" s="225"/>
      <c r="C8217" s="74"/>
      <c r="D8217" s="74"/>
      <c r="E8217" s="74"/>
      <c r="F8217" s="74"/>
      <c r="G8217" s="75"/>
      <c r="H8217" s="74"/>
      <c r="I8217" s="81"/>
      <c r="J8217" s="74"/>
      <c r="K8217" s="74"/>
      <c r="L8217" s="74"/>
      <c r="M8217" s="74"/>
      <c r="N8217" s="74"/>
    </row>
    <row r="8218" spans="2:14" x14ac:dyDescent="0.25">
      <c r="B8218" s="225"/>
      <c r="C8218" s="74"/>
      <c r="D8218" s="74"/>
      <c r="E8218" s="74"/>
      <c r="F8218" s="74"/>
      <c r="G8218" s="75"/>
      <c r="H8218" s="74"/>
      <c r="I8218" s="81"/>
      <c r="J8218" s="74"/>
      <c r="K8218" s="74"/>
      <c r="L8218" s="74"/>
      <c r="M8218" s="74"/>
      <c r="N8218" s="74"/>
    </row>
    <row r="8219" spans="2:14" x14ac:dyDescent="0.25">
      <c r="B8219" s="225"/>
      <c r="C8219" s="74"/>
      <c r="D8219" s="74"/>
      <c r="E8219" s="74"/>
      <c r="F8219" s="74"/>
      <c r="G8219" s="75"/>
      <c r="H8219" s="74"/>
      <c r="I8219" s="81"/>
      <c r="J8219" s="74"/>
      <c r="K8219" s="74"/>
      <c r="L8219" s="74"/>
      <c r="M8219" s="74"/>
      <c r="N8219" s="74"/>
    </row>
    <row r="8220" spans="2:14" x14ac:dyDescent="0.25">
      <c r="B8220" s="225"/>
      <c r="C8220" s="74"/>
      <c r="D8220" s="74"/>
      <c r="E8220" s="74"/>
      <c r="F8220" s="74"/>
      <c r="G8220" s="75"/>
      <c r="H8220" s="74"/>
      <c r="I8220" s="81"/>
      <c r="J8220" s="74"/>
      <c r="K8220" s="74"/>
      <c r="L8220" s="74"/>
      <c r="M8220" s="74"/>
      <c r="N8220" s="74"/>
    </row>
    <row r="8221" spans="2:14" x14ac:dyDescent="0.25">
      <c r="B8221" s="225"/>
      <c r="C8221" s="74"/>
      <c r="D8221" s="74"/>
      <c r="E8221" s="74"/>
      <c r="F8221" s="74"/>
      <c r="G8221" s="75"/>
      <c r="H8221" s="74"/>
      <c r="I8221" s="81"/>
      <c r="J8221" s="74"/>
      <c r="K8221" s="74"/>
      <c r="L8221" s="74"/>
      <c r="M8221" s="74"/>
      <c r="N8221" s="74"/>
    </row>
    <row r="8222" spans="2:14" x14ac:dyDescent="0.25">
      <c r="B8222" s="225"/>
      <c r="C8222" s="74"/>
      <c r="D8222" s="74"/>
      <c r="E8222" s="74"/>
      <c r="F8222" s="74"/>
      <c r="G8222" s="75"/>
      <c r="H8222" s="74"/>
      <c r="I8222" s="81"/>
      <c r="J8222" s="74"/>
      <c r="K8222" s="74"/>
      <c r="L8222" s="74"/>
      <c r="M8222" s="74"/>
      <c r="N8222" s="74"/>
    </row>
    <row r="8223" spans="2:14" x14ac:dyDescent="0.25">
      <c r="B8223" s="225"/>
      <c r="C8223" s="74"/>
      <c r="D8223" s="74"/>
      <c r="E8223" s="74"/>
      <c r="F8223" s="74"/>
      <c r="G8223" s="75"/>
      <c r="H8223" s="74"/>
      <c r="I8223" s="81"/>
      <c r="J8223" s="74"/>
      <c r="K8223" s="74"/>
      <c r="L8223" s="74"/>
      <c r="M8223" s="74"/>
      <c r="N8223" s="74"/>
    </row>
    <row r="8224" spans="2:14" x14ac:dyDescent="0.25">
      <c r="B8224" s="225"/>
      <c r="C8224" s="74"/>
      <c r="D8224" s="74"/>
      <c r="E8224" s="74"/>
      <c r="F8224" s="74"/>
      <c r="G8224" s="75"/>
      <c r="H8224" s="74"/>
      <c r="I8224" s="81"/>
      <c r="J8224" s="74"/>
      <c r="K8224" s="74"/>
      <c r="L8224" s="74"/>
      <c r="M8224" s="74"/>
      <c r="N8224" s="74"/>
    </row>
    <row r="8225" spans="2:14" x14ac:dyDescent="0.25">
      <c r="B8225" s="225"/>
      <c r="C8225" s="74"/>
      <c r="D8225" s="74"/>
      <c r="E8225" s="74"/>
      <c r="F8225" s="74"/>
      <c r="G8225" s="75"/>
      <c r="H8225" s="74"/>
      <c r="I8225" s="81"/>
      <c r="J8225" s="74"/>
      <c r="K8225" s="74"/>
      <c r="L8225" s="74"/>
      <c r="M8225" s="74"/>
      <c r="N8225" s="74"/>
    </row>
    <row r="8226" spans="2:14" x14ac:dyDescent="0.25">
      <c r="B8226" s="225"/>
      <c r="C8226" s="74"/>
      <c r="D8226" s="74"/>
      <c r="E8226" s="74"/>
      <c r="F8226" s="74"/>
      <c r="G8226" s="75"/>
      <c r="H8226" s="74"/>
      <c r="I8226" s="81"/>
      <c r="J8226" s="74"/>
      <c r="K8226" s="74"/>
      <c r="L8226" s="74"/>
      <c r="M8226" s="74"/>
      <c r="N8226" s="74"/>
    </row>
    <row r="8227" spans="2:14" x14ac:dyDescent="0.25">
      <c r="B8227" s="225"/>
      <c r="C8227" s="74"/>
      <c r="D8227" s="74"/>
      <c r="E8227" s="74"/>
      <c r="F8227" s="74"/>
      <c r="G8227" s="75"/>
      <c r="H8227" s="74"/>
      <c r="I8227" s="81"/>
      <c r="J8227" s="74"/>
      <c r="K8227" s="74"/>
      <c r="L8227" s="74"/>
      <c r="M8227" s="74"/>
      <c r="N8227" s="74"/>
    </row>
    <row r="8228" spans="2:14" x14ac:dyDescent="0.25">
      <c r="B8228" s="225"/>
      <c r="C8228" s="74"/>
      <c r="D8228" s="74"/>
      <c r="E8228" s="74"/>
      <c r="F8228" s="74"/>
      <c r="G8228" s="75"/>
      <c r="H8228" s="74"/>
      <c r="I8228" s="81"/>
      <c r="J8228" s="74"/>
      <c r="K8228" s="74"/>
      <c r="L8228" s="74"/>
      <c r="M8228" s="74"/>
      <c r="N8228" s="74"/>
    </row>
    <row r="8229" spans="2:14" x14ac:dyDescent="0.25">
      <c r="B8229" s="225"/>
      <c r="C8229" s="74"/>
      <c r="D8229" s="74"/>
      <c r="E8229" s="74"/>
      <c r="F8229" s="74"/>
      <c r="G8229" s="75"/>
      <c r="H8229" s="74"/>
      <c r="I8229" s="81"/>
      <c r="J8229" s="74"/>
      <c r="K8229" s="74"/>
      <c r="L8229" s="74"/>
      <c r="M8229" s="74"/>
      <c r="N8229" s="74"/>
    </row>
    <row r="8230" spans="2:14" x14ac:dyDescent="0.25">
      <c r="B8230" s="225"/>
      <c r="C8230" s="74"/>
      <c r="D8230" s="74"/>
      <c r="E8230" s="74"/>
      <c r="F8230" s="74"/>
      <c r="G8230" s="75"/>
      <c r="H8230" s="74"/>
      <c r="I8230" s="81"/>
      <c r="J8230" s="74"/>
      <c r="K8230" s="74"/>
      <c r="L8230" s="74"/>
      <c r="M8230" s="74"/>
      <c r="N8230" s="74"/>
    </row>
    <row r="8231" spans="2:14" x14ac:dyDescent="0.25">
      <c r="B8231" s="225"/>
      <c r="C8231" s="74"/>
      <c r="D8231" s="74"/>
      <c r="E8231" s="74"/>
      <c r="F8231" s="74"/>
      <c r="G8231" s="75"/>
      <c r="H8231" s="74"/>
      <c r="I8231" s="81"/>
      <c r="J8231" s="74"/>
      <c r="K8231" s="74"/>
      <c r="L8231" s="74"/>
      <c r="M8231" s="74"/>
      <c r="N8231" s="74"/>
    </row>
    <row r="8232" spans="2:14" x14ac:dyDescent="0.25">
      <c r="B8232" s="225"/>
      <c r="C8232" s="74"/>
      <c r="D8232" s="74"/>
      <c r="E8232" s="74"/>
      <c r="F8232" s="74"/>
      <c r="G8232" s="75"/>
      <c r="H8232" s="74"/>
      <c r="I8232" s="81"/>
      <c r="J8232" s="74"/>
      <c r="K8232" s="74"/>
      <c r="L8232" s="74"/>
      <c r="M8232" s="74"/>
      <c r="N8232" s="74"/>
    </row>
    <row r="8233" spans="2:14" x14ac:dyDescent="0.25">
      <c r="B8233" s="225"/>
      <c r="C8233" s="74"/>
      <c r="D8233" s="74"/>
      <c r="E8233" s="74"/>
      <c r="F8233" s="74"/>
      <c r="G8233" s="75"/>
      <c r="H8233" s="74"/>
      <c r="I8233" s="81"/>
      <c r="J8233" s="74"/>
      <c r="K8233" s="74"/>
      <c r="L8233" s="74"/>
      <c r="M8233" s="74"/>
      <c r="N8233" s="74"/>
    </row>
    <row r="8234" spans="2:14" x14ac:dyDescent="0.25">
      <c r="B8234" s="225"/>
      <c r="C8234" s="74"/>
      <c r="D8234" s="74"/>
      <c r="E8234" s="74"/>
      <c r="F8234" s="74"/>
      <c r="G8234" s="75"/>
      <c r="H8234" s="74"/>
      <c r="I8234" s="81"/>
      <c r="J8234" s="74"/>
      <c r="K8234" s="74"/>
      <c r="L8234" s="74"/>
      <c r="M8234" s="74"/>
      <c r="N8234" s="74"/>
    </row>
    <row r="8235" spans="2:14" x14ac:dyDescent="0.25">
      <c r="B8235" s="225"/>
      <c r="C8235" s="74"/>
      <c r="D8235" s="74"/>
      <c r="E8235" s="74"/>
      <c r="F8235" s="74"/>
      <c r="G8235" s="75"/>
      <c r="H8235" s="74"/>
      <c r="I8235" s="81"/>
      <c r="J8235" s="74"/>
      <c r="K8235" s="74"/>
      <c r="L8235" s="74"/>
      <c r="M8235" s="74"/>
      <c r="N8235" s="74"/>
    </row>
    <row r="8236" spans="2:14" x14ac:dyDescent="0.25">
      <c r="B8236" s="225"/>
      <c r="C8236" s="74"/>
      <c r="D8236" s="74"/>
      <c r="E8236" s="74"/>
      <c r="F8236" s="74"/>
      <c r="G8236" s="75"/>
      <c r="H8236" s="74"/>
      <c r="I8236" s="81"/>
      <c r="J8236" s="74"/>
      <c r="K8236" s="74"/>
      <c r="L8236" s="74"/>
      <c r="M8236" s="74"/>
      <c r="N8236" s="74"/>
    </row>
    <row r="8237" spans="2:14" x14ac:dyDescent="0.25">
      <c r="B8237" s="225"/>
      <c r="C8237" s="74"/>
      <c r="D8237" s="74"/>
      <c r="E8237" s="74"/>
      <c r="F8237" s="74"/>
      <c r="G8237" s="75"/>
      <c r="H8237" s="74"/>
      <c r="I8237" s="81"/>
      <c r="J8237" s="74"/>
      <c r="K8237" s="74"/>
      <c r="L8237" s="74"/>
      <c r="M8237" s="74"/>
      <c r="N8237" s="74"/>
    </row>
    <row r="8238" spans="2:14" x14ac:dyDescent="0.25">
      <c r="B8238" s="225"/>
      <c r="C8238" s="74"/>
      <c r="D8238" s="74"/>
      <c r="E8238" s="74"/>
      <c r="F8238" s="74"/>
      <c r="G8238" s="75"/>
      <c r="H8238" s="74"/>
      <c r="I8238" s="81"/>
      <c r="J8238" s="74"/>
      <c r="K8238" s="74"/>
      <c r="L8238" s="74"/>
      <c r="M8238" s="74"/>
      <c r="N8238" s="74"/>
    </row>
    <row r="8239" spans="2:14" x14ac:dyDescent="0.25">
      <c r="B8239" s="225"/>
      <c r="C8239" s="74"/>
      <c r="D8239" s="74"/>
      <c r="E8239" s="74"/>
      <c r="F8239" s="74"/>
      <c r="G8239" s="75"/>
      <c r="H8239" s="74"/>
      <c r="I8239" s="81"/>
      <c r="J8239" s="74"/>
      <c r="K8239" s="74"/>
      <c r="L8239" s="74"/>
      <c r="M8239" s="74"/>
      <c r="N8239" s="74"/>
    </row>
    <row r="8240" spans="2:14" x14ac:dyDescent="0.25">
      <c r="B8240" s="225"/>
      <c r="C8240" s="74"/>
      <c r="D8240" s="74"/>
      <c r="E8240" s="74"/>
      <c r="F8240" s="74"/>
      <c r="G8240" s="75"/>
      <c r="H8240" s="74"/>
      <c r="I8240" s="81"/>
      <c r="J8240" s="74"/>
      <c r="K8240" s="74"/>
      <c r="L8240" s="74"/>
      <c r="M8240" s="74"/>
      <c r="N8240" s="74"/>
    </row>
    <row r="8241" spans="2:14" x14ac:dyDescent="0.25">
      <c r="B8241" s="225"/>
      <c r="C8241" s="74"/>
      <c r="D8241" s="74"/>
      <c r="E8241" s="74"/>
      <c r="F8241" s="74"/>
      <c r="G8241" s="75"/>
      <c r="H8241" s="74"/>
      <c r="I8241" s="81"/>
      <c r="J8241" s="74"/>
      <c r="K8241" s="74"/>
      <c r="L8241" s="74"/>
      <c r="M8241" s="74"/>
      <c r="N8241" s="74"/>
    </row>
    <row r="8242" spans="2:14" x14ac:dyDescent="0.25">
      <c r="B8242" s="225"/>
      <c r="C8242" s="74"/>
      <c r="D8242" s="74"/>
      <c r="E8242" s="74"/>
      <c r="F8242" s="74"/>
      <c r="G8242" s="75"/>
      <c r="H8242" s="74"/>
      <c r="I8242" s="81"/>
      <c r="J8242" s="74"/>
      <c r="K8242" s="74"/>
      <c r="L8242" s="74"/>
      <c r="M8242" s="74"/>
      <c r="N8242" s="74"/>
    </row>
    <row r="8243" spans="2:14" x14ac:dyDescent="0.25">
      <c r="B8243" s="225"/>
      <c r="C8243" s="74"/>
      <c r="D8243" s="74"/>
      <c r="E8243" s="74"/>
      <c r="F8243" s="74"/>
      <c r="G8243" s="75"/>
      <c r="H8243" s="74"/>
      <c r="I8243" s="81"/>
      <c r="J8243" s="74"/>
      <c r="K8243" s="74"/>
      <c r="L8243" s="74"/>
      <c r="M8243" s="74"/>
      <c r="N8243" s="74"/>
    </row>
    <row r="8244" spans="2:14" x14ac:dyDescent="0.25">
      <c r="B8244" s="225"/>
      <c r="C8244" s="74"/>
      <c r="D8244" s="74"/>
      <c r="E8244" s="74"/>
      <c r="F8244" s="74"/>
      <c r="G8244" s="75"/>
      <c r="H8244" s="74"/>
      <c r="I8244" s="81"/>
      <c r="J8244" s="74"/>
      <c r="K8244" s="74"/>
      <c r="L8244" s="74"/>
      <c r="M8244" s="74"/>
      <c r="N8244" s="74"/>
    </row>
    <row r="8245" spans="2:14" x14ac:dyDescent="0.25">
      <c r="B8245" s="225"/>
      <c r="C8245" s="74"/>
      <c r="D8245" s="74"/>
      <c r="E8245" s="74"/>
      <c r="F8245" s="74"/>
      <c r="G8245" s="75"/>
      <c r="H8245" s="74"/>
      <c r="I8245" s="81"/>
      <c r="J8245" s="74"/>
      <c r="K8245" s="74"/>
      <c r="L8245" s="74"/>
      <c r="M8245" s="74"/>
      <c r="N8245" s="74"/>
    </row>
    <row r="8246" spans="2:14" x14ac:dyDescent="0.25">
      <c r="B8246" s="225"/>
      <c r="C8246" s="74"/>
      <c r="D8246" s="74"/>
      <c r="E8246" s="74"/>
      <c r="F8246" s="74"/>
      <c r="G8246" s="75"/>
      <c r="H8246" s="74"/>
      <c r="I8246" s="81"/>
      <c r="J8246" s="74"/>
      <c r="K8246" s="74"/>
      <c r="L8246" s="74"/>
      <c r="M8246" s="74"/>
      <c r="N8246" s="74"/>
    </row>
    <row r="8247" spans="2:14" x14ac:dyDescent="0.25">
      <c r="B8247" s="225"/>
      <c r="C8247" s="74"/>
      <c r="D8247" s="74"/>
      <c r="E8247" s="74"/>
      <c r="F8247" s="74"/>
      <c r="G8247" s="75"/>
      <c r="H8247" s="74"/>
      <c r="I8247" s="81"/>
      <c r="J8247" s="74"/>
      <c r="K8247" s="74"/>
      <c r="L8247" s="74"/>
      <c r="M8247" s="74"/>
      <c r="N8247" s="74"/>
    </row>
    <row r="8248" spans="2:14" x14ac:dyDescent="0.25">
      <c r="B8248" s="225"/>
      <c r="C8248" s="74"/>
      <c r="D8248" s="74"/>
      <c r="E8248" s="74"/>
      <c r="F8248" s="74"/>
      <c r="G8248" s="75"/>
      <c r="H8248" s="74"/>
      <c r="I8248" s="81"/>
      <c r="J8248" s="74"/>
      <c r="K8248" s="74"/>
      <c r="L8248" s="74"/>
      <c r="M8248" s="74"/>
      <c r="N8248" s="74"/>
    </row>
    <row r="8249" spans="2:14" x14ac:dyDescent="0.25">
      <c r="B8249" s="225"/>
      <c r="C8249" s="74"/>
      <c r="D8249" s="74"/>
      <c r="E8249" s="74"/>
      <c r="F8249" s="74"/>
      <c r="G8249" s="75"/>
      <c r="H8249" s="74"/>
      <c r="I8249" s="81"/>
      <c r="J8249" s="74"/>
      <c r="K8249" s="74"/>
      <c r="L8249" s="74"/>
      <c r="M8249" s="74"/>
      <c r="N8249" s="74"/>
    </row>
    <row r="8250" spans="2:14" x14ac:dyDescent="0.25">
      <c r="B8250" s="225"/>
      <c r="C8250" s="74"/>
      <c r="D8250" s="74"/>
      <c r="E8250" s="74"/>
      <c r="F8250" s="74"/>
      <c r="G8250" s="75"/>
      <c r="H8250" s="74"/>
      <c r="I8250" s="81"/>
      <c r="J8250" s="74"/>
      <c r="K8250" s="74"/>
      <c r="L8250" s="74"/>
      <c r="M8250" s="74"/>
      <c r="N8250" s="74"/>
    </row>
    <row r="8251" spans="2:14" x14ac:dyDescent="0.25">
      <c r="B8251" s="225"/>
      <c r="C8251" s="74"/>
      <c r="D8251" s="74"/>
      <c r="E8251" s="74"/>
      <c r="F8251" s="74"/>
      <c r="G8251" s="75"/>
      <c r="H8251" s="74"/>
      <c r="I8251" s="81"/>
      <c r="J8251" s="74"/>
      <c r="K8251" s="74"/>
      <c r="L8251" s="74"/>
      <c r="M8251" s="74"/>
      <c r="N8251" s="74"/>
    </row>
    <row r="8252" spans="2:14" x14ac:dyDescent="0.25">
      <c r="B8252" s="225"/>
      <c r="C8252" s="74"/>
      <c r="D8252" s="74"/>
      <c r="E8252" s="74"/>
      <c r="F8252" s="74"/>
      <c r="G8252" s="75"/>
      <c r="H8252" s="74"/>
      <c r="I8252" s="81"/>
      <c r="J8252" s="74"/>
      <c r="K8252" s="74"/>
      <c r="L8252" s="74"/>
      <c r="M8252" s="74"/>
      <c r="N8252" s="74"/>
    </row>
    <row r="8253" spans="2:14" x14ac:dyDescent="0.25">
      <c r="B8253" s="225"/>
      <c r="C8253" s="74"/>
      <c r="D8253" s="74"/>
      <c r="E8253" s="74"/>
      <c r="F8253" s="74"/>
      <c r="G8253" s="75"/>
      <c r="H8253" s="74"/>
      <c r="I8253" s="81"/>
      <c r="J8253" s="74"/>
      <c r="K8253" s="74"/>
      <c r="L8253" s="74"/>
      <c r="M8253" s="74"/>
      <c r="N8253" s="74"/>
    </row>
    <row r="8254" spans="2:14" x14ac:dyDescent="0.25">
      <c r="B8254" s="225"/>
      <c r="C8254" s="74"/>
      <c r="D8254" s="74"/>
      <c r="E8254" s="74"/>
      <c r="F8254" s="74"/>
      <c r="G8254" s="75"/>
      <c r="H8254" s="74"/>
      <c r="I8254" s="81"/>
      <c r="J8254" s="74"/>
      <c r="K8254" s="74"/>
      <c r="L8254" s="74"/>
      <c r="M8254" s="74"/>
      <c r="N8254" s="74"/>
    </row>
    <row r="8255" spans="2:14" x14ac:dyDescent="0.25">
      <c r="B8255" s="225"/>
      <c r="C8255" s="74"/>
      <c r="D8255" s="74"/>
      <c r="E8255" s="74"/>
      <c r="F8255" s="74"/>
      <c r="G8255" s="75"/>
      <c r="H8255" s="74"/>
      <c r="I8255" s="81"/>
      <c r="J8255" s="74"/>
      <c r="K8255" s="74"/>
      <c r="L8255" s="74"/>
      <c r="M8255" s="74"/>
      <c r="N8255" s="74"/>
    </row>
    <row r="8256" spans="2:14" x14ac:dyDescent="0.25">
      <c r="B8256" s="225"/>
      <c r="C8256" s="74"/>
      <c r="D8256" s="74"/>
      <c r="E8256" s="74"/>
      <c r="F8256" s="74"/>
      <c r="G8256" s="75"/>
      <c r="H8256" s="74"/>
      <c r="I8256" s="81"/>
      <c r="J8256" s="74"/>
      <c r="K8256" s="74"/>
      <c r="L8256" s="74"/>
      <c r="M8256" s="74"/>
      <c r="N8256" s="74"/>
    </row>
    <row r="8257" spans="2:14" x14ac:dyDescent="0.25">
      <c r="B8257" s="225"/>
      <c r="C8257" s="74"/>
      <c r="D8257" s="74"/>
      <c r="E8257" s="74"/>
      <c r="F8257" s="74"/>
      <c r="G8257" s="75"/>
      <c r="H8257" s="74"/>
      <c r="I8257" s="81"/>
      <c r="J8257" s="74"/>
      <c r="K8257" s="74"/>
      <c r="L8257" s="74"/>
      <c r="M8257" s="74"/>
      <c r="N8257" s="74"/>
    </row>
    <row r="8258" spans="2:14" x14ac:dyDescent="0.25">
      <c r="B8258" s="225"/>
      <c r="C8258" s="74"/>
      <c r="D8258" s="74"/>
      <c r="E8258" s="74"/>
      <c r="F8258" s="74"/>
      <c r="G8258" s="75"/>
      <c r="H8258" s="74"/>
      <c r="I8258" s="81"/>
      <c r="J8258" s="74"/>
      <c r="K8258" s="74"/>
      <c r="L8258" s="74"/>
      <c r="M8258" s="74"/>
      <c r="N8258" s="74"/>
    </row>
    <row r="8259" spans="2:14" x14ac:dyDescent="0.25">
      <c r="B8259" s="225"/>
      <c r="C8259" s="74"/>
      <c r="D8259" s="74"/>
      <c r="E8259" s="74"/>
      <c r="F8259" s="74"/>
      <c r="G8259" s="75"/>
      <c r="H8259" s="74"/>
      <c r="I8259" s="81"/>
      <c r="J8259" s="74"/>
      <c r="K8259" s="74"/>
      <c r="L8259" s="74"/>
      <c r="M8259" s="74"/>
      <c r="N8259" s="74"/>
    </row>
    <row r="8260" spans="2:14" x14ac:dyDescent="0.25">
      <c r="B8260" s="225"/>
      <c r="C8260" s="74"/>
      <c r="D8260" s="74"/>
      <c r="E8260" s="74"/>
      <c r="F8260" s="74"/>
      <c r="G8260" s="75"/>
      <c r="H8260" s="74"/>
      <c r="I8260" s="81"/>
      <c r="J8260" s="74"/>
      <c r="K8260" s="74"/>
      <c r="L8260" s="74"/>
      <c r="M8260" s="74"/>
      <c r="N8260" s="74"/>
    </row>
    <row r="8261" spans="2:14" x14ac:dyDescent="0.25">
      <c r="B8261" s="225"/>
      <c r="C8261" s="74"/>
      <c r="D8261" s="74"/>
      <c r="E8261" s="74"/>
      <c r="F8261" s="74"/>
      <c r="G8261" s="75"/>
      <c r="H8261" s="74"/>
      <c r="I8261" s="81"/>
      <c r="J8261" s="74"/>
      <c r="K8261" s="74"/>
      <c r="L8261" s="74"/>
      <c r="M8261" s="74"/>
      <c r="N8261" s="74"/>
    </row>
    <row r="8262" spans="2:14" x14ac:dyDescent="0.25">
      <c r="B8262" s="225"/>
      <c r="C8262" s="74"/>
      <c r="D8262" s="74"/>
      <c r="E8262" s="74"/>
      <c r="F8262" s="74"/>
      <c r="G8262" s="75"/>
      <c r="H8262" s="74"/>
      <c r="I8262" s="81"/>
      <c r="J8262" s="74"/>
      <c r="K8262" s="74"/>
      <c r="L8262" s="74"/>
      <c r="M8262" s="74"/>
      <c r="N8262" s="74"/>
    </row>
    <row r="8263" spans="2:14" x14ac:dyDescent="0.25">
      <c r="B8263" s="225"/>
      <c r="C8263" s="74"/>
      <c r="D8263" s="74"/>
      <c r="E8263" s="74"/>
      <c r="F8263" s="74"/>
      <c r="G8263" s="75"/>
      <c r="H8263" s="74"/>
      <c r="I8263" s="81"/>
      <c r="J8263" s="74"/>
      <c r="K8263" s="74"/>
      <c r="L8263" s="74"/>
      <c r="M8263" s="74"/>
      <c r="N8263" s="74"/>
    </row>
    <row r="8264" spans="2:14" x14ac:dyDescent="0.25">
      <c r="B8264" s="225"/>
      <c r="C8264" s="74"/>
      <c r="D8264" s="74"/>
      <c r="E8264" s="74"/>
      <c r="F8264" s="74"/>
      <c r="G8264" s="75"/>
      <c r="H8264" s="74"/>
      <c r="I8264" s="81"/>
      <c r="J8264" s="74"/>
      <c r="K8264" s="74"/>
      <c r="L8264" s="74"/>
      <c r="M8264" s="74"/>
      <c r="N8264" s="74"/>
    </row>
    <row r="8265" spans="2:14" x14ac:dyDescent="0.25">
      <c r="B8265" s="225"/>
      <c r="C8265" s="74"/>
      <c r="D8265" s="74"/>
      <c r="E8265" s="74"/>
      <c r="F8265" s="74"/>
      <c r="G8265" s="75"/>
      <c r="H8265" s="74"/>
      <c r="I8265" s="81"/>
      <c r="J8265" s="74"/>
      <c r="K8265" s="74"/>
      <c r="L8265" s="74"/>
      <c r="M8265" s="74"/>
      <c r="N8265" s="74"/>
    </row>
    <row r="8266" spans="2:14" x14ac:dyDescent="0.25">
      <c r="B8266" s="225"/>
      <c r="C8266" s="74"/>
      <c r="D8266" s="74"/>
      <c r="E8266" s="74"/>
      <c r="F8266" s="74"/>
      <c r="G8266" s="75"/>
      <c r="H8266" s="74"/>
      <c r="I8266" s="81"/>
      <c r="J8266" s="74"/>
      <c r="K8266" s="74"/>
      <c r="L8266" s="74"/>
      <c r="M8266" s="74"/>
      <c r="N8266" s="74"/>
    </row>
    <row r="8267" spans="2:14" x14ac:dyDescent="0.25">
      <c r="B8267" s="225"/>
      <c r="C8267" s="74"/>
      <c r="D8267" s="74"/>
      <c r="E8267" s="74"/>
      <c r="F8267" s="74"/>
      <c r="G8267" s="75"/>
      <c r="H8267" s="74"/>
      <c r="I8267" s="81"/>
      <c r="J8267" s="74"/>
      <c r="K8267" s="74"/>
      <c r="L8267" s="74"/>
      <c r="M8267" s="74"/>
      <c r="N8267" s="74"/>
    </row>
    <row r="8268" spans="2:14" x14ac:dyDescent="0.25">
      <c r="B8268" s="225"/>
      <c r="C8268" s="74"/>
      <c r="D8268" s="74"/>
      <c r="E8268" s="74"/>
      <c r="F8268" s="74"/>
      <c r="G8268" s="75"/>
      <c r="H8268" s="74"/>
      <c r="I8268" s="81"/>
      <c r="J8268" s="74"/>
      <c r="K8268" s="74"/>
      <c r="L8268" s="74"/>
      <c r="M8268" s="74"/>
      <c r="N8268" s="74"/>
    </row>
    <row r="8269" spans="2:14" x14ac:dyDescent="0.25">
      <c r="B8269" s="225"/>
      <c r="C8269" s="74"/>
      <c r="D8269" s="74"/>
      <c r="E8269" s="74"/>
      <c r="F8269" s="74"/>
      <c r="G8269" s="75"/>
      <c r="H8269" s="74"/>
      <c r="I8269" s="81"/>
      <c r="J8269" s="74"/>
      <c r="K8269" s="74"/>
      <c r="L8269" s="74"/>
      <c r="M8269" s="74"/>
      <c r="N8269" s="74"/>
    </row>
    <row r="8270" spans="2:14" x14ac:dyDescent="0.25">
      <c r="B8270" s="225"/>
      <c r="C8270" s="74"/>
      <c r="D8270" s="74"/>
      <c r="E8270" s="74"/>
      <c r="F8270" s="74"/>
      <c r="G8270" s="75"/>
      <c r="H8270" s="74"/>
      <c r="I8270" s="81"/>
      <c r="J8270" s="74"/>
      <c r="K8270" s="74"/>
      <c r="L8270" s="74"/>
      <c r="M8270" s="74"/>
      <c r="N8270" s="74"/>
    </row>
    <row r="8271" spans="2:14" x14ac:dyDescent="0.25">
      <c r="B8271" s="225"/>
      <c r="C8271" s="74"/>
      <c r="D8271" s="74"/>
      <c r="E8271" s="74"/>
      <c r="F8271" s="74"/>
      <c r="G8271" s="75"/>
      <c r="H8271" s="74"/>
      <c r="I8271" s="81"/>
      <c r="J8271" s="74"/>
      <c r="K8271" s="74"/>
      <c r="L8271" s="74"/>
      <c r="M8271" s="74"/>
      <c r="N8271" s="74"/>
    </row>
    <row r="8272" spans="2:14" x14ac:dyDescent="0.25">
      <c r="B8272" s="225"/>
      <c r="C8272" s="74"/>
      <c r="D8272" s="74"/>
      <c r="E8272" s="74"/>
      <c r="F8272" s="74"/>
      <c r="G8272" s="75"/>
      <c r="H8272" s="74"/>
      <c r="I8272" s="81"/>
      <c r="J8272" s="74"/>
      <c r="K8272" s="74"/>
      <c r="L8272" s="74"/>
      <c r="M8272" s="74"/>
      <c r="N8272" s="74"/>
    </row>
    <row r="8273" spans="2:14" x14ac:dyDescent="0.25">
      <c r="B8273" s="225"/>
      <c r="C8273" s="74"/>
      <c r="D8273" s="74"/>
      <c r="E8273" s="74"/>
      <c r="F8273" s="74"/>
      <c r="G8273" s="75"/>
      <c r="H8273" s="74"/>
      <c r="I8273" s="81"/>
      <c r="J8273" s="74"/>
      <c r="K8273" s="74"/>
      <c r="L8273" s="74"/>
      <c r="M8273" s="74"/>
      <c r="N8273" s="74"/>
    </row>
    <row r="8274" spans="2:14" x14ac:dyDescent="0.25">
      <c r="B8274" s="225"/>
      <c r="C8274" s="74"/>
      <c r="D8274" s="74"/>
      <c r="E8274" s="74"/>
      <c r="F8274" s="74"/>
      <c r="G8274" s="75"/>
      <c r="H8274" s="74"/>
      <c r="I8274" s="81"/>
      <c r="J8274" s="74"/>
      <c r="K8274" s="74"/>
      <c r="L8274" s="74"/>
      <c r="M8274" s="74"/>
      <c r="N8274" s="74"/>
    </row>
    <row r="8275" spans="2:14" x14ac:dyDescent="0.25">
      <c r="B8275" s="225"/>
      <c r="C8275" s="74"/>
      <c r="D8275" s="74"/>
      <c r="E8275" s="74"/>
      <c r="F8275" s="74"/>
      <c r="G8275" s="75"/>
      <c r="H8275" s="74"/>
      <c r="I8275" s="81"/>
      <c r="J8275" s="74"/>
      <c r="K8275" s="74"/>
      <c r="L8275" s="74"/>
      <c r="M8275" s="74"/>
      <c r="N8275" s="74"/>
    </row>
    <row r="8276" spans="2:14" x14ac:dyDescent="0.25">
      <c r="B8276" s="225"/>
      <c r="C8276" s="74"/>
      <c r="D8276" s="74"/>
      <c r="E8276" s="74"/>
      <c r="F8276" s="74"/>
      <c r="G8276" s="75"/>
      <c r="H8276" s="74"/>
      <c r="I8276" s="81"/>
      <c r="J8276" s="74"/>
      <c r="K8276" s="74"/>
      <c r="L8276" s="74"/>
      <c r="M8276" s="74"/>
      <c r="N8276" s="74"/>
    </row>
    <row r="8277" spans="2:14" x14ac:dyDescent="0.25">
      <c r="B8277" s="225"/>
      <c r="C8277" s="74"/>
      <c r="D8277" s="74"/>
      <c r="E8277" s="74"/>
      <c r="F8277" s="74"/>
      <c r="G8277" s="75"/>
      <c r="H8277" s="74"/>
      <c r="I8277" s="81"/>
      <c r="J8277" s="74"/>
      <c r="K8277" s="74"/>
      <c r="L8277" s="74"/>
      <c r="M8277" s="74"/>
      <c r="N8277" s="74"/>
    </row>
    <row r="8278" spans="2:14" x14ac:dyDescent="0.25">
      <c r="B8278" s="225"/>
      <c r="C8278" s="74"/>
      <c r="D8278" s="74"/>
      <c r="E8278" s="74"/>
      <c r="F8278" s="74"/>
      <c r="G8278" s="75"/>
      <c r="H8278" s="74"/>
      <c r="I8278" s="81"/>
      <c r="J8278" s="74"/>
      <c r="K8278" s="74"/>
      <c r="L8278" s="74"/>
      <c r="M8278" s="74"/>
      <c r="N8278" s="74"/>
    </row>
    <row r="8279" spans="2:14" x14ac:dyDescent="0.25">
      <c r="B8279" s="225"/>
      <c r="C8279" s="74"/>
      <c r="D8279" s="74"/>
      <c r="E8279" s="74"/>
      <c r="F8279" s="74"/>
      <c r="G8279" s="75"/>
      <c r="H8279" s="74"/>
      <c r="I8279" s="81"/>
      <c r="J8279" s="74"/>
      <c r="K8279" s="74"/>
      <c r="L8279" s="74"/>
      <c r="M8279" s="74"/>
      <c r="N8279" s="74"/>
    </row>
    <row r="8280" spans="2:14" x14ac:dyDescent="0.25">
      <c r="B8280" s="225"/>
      <c r="C8280" s="74"/>
      <c r="D8280" s="74"/>
      <c r="E8280" s="74"/>
      <c r="F8280" s="74"/>
      <c r="G8280" s="75"/>
      <c r="H8280" s="74"/>
      <c r="I8280" s="81"/>
      <c r="J8280" s="74"/>
      <c r="K8280" s="74"/>
      <c r="L8280" s="74"/>
      <c r="M8280" s="74"/>
      <c r="N8280" s="74"/>
    </row>
    <row r="8281" spans="2:14" x14ac:dyDescent="0.25">
      <c r="B8281" s="225"/>
      <c r="C8281" s="74"/>
      <c r="D8281" s="74"/>
      <c r="E8281" s="74"/>
      <c r="F8281" s="74"/>
      <c r="G8281" s="75"/>
      <c r="H8281" s="74"/>
      <c r="I8281" s="81"/>
      <c r="J8281" s="74"/>
      <c r="K8281" s="74"/>
      <c r="L8281" s="74"/>
      <c r="M8281" s="74"/>
      <c r="N8281" s="74"/>
    </row>
    <row r="8282" spans="2:14" x14ac:dyDescent="0.25">
      <c r="B8282" s="225"/>
      <c r="C8282" s="74"/>
      <c r="D8282" s="74"/>
      <c r="E8282" s="74"/>
      <c r="F8282" s="74"/>
      <c r="G8282" s="75"/>
      <c r="H8282" s="74"/>
      <c r="I8282" s="81"/>
      <c r="J8282" s="74"/>
      <c r="K8282" s="74"/>
      <c r="L8282" s="74"/>
      <c r="M8282" s="74"/>
      <c r="N8282" s="74"/>
    </row>
    <row r="8283" spans="2:14" x14ac:dyDescent="0.25">
      <c r="B8283" s="225"/>
      <c r="C8283" s="74"/>
      <c r="D8283" s="74"/>
      <c r="E8283" s="74"/>
      <c r="F8283" s="74"/>
      <c r="G8283" s="75"/>
      <c r="H8283" s="74"/>
      <c r="I8283" s="81"/>
      <c r="J8283" s="74"/>
      <c r="K8283" s="74"/>
      <c r="L8283" s="74"/>
      <c r="M8283" s="74"/>
      <c r="N8283" s="74"/>
    </row>
    <row r="8284" spans="2:14" x14ac:dyDescent="0.25">
      <c r="B8284" s="225"/>
      <c r="C8284" s="74"/>
      <c r="D8284" s="74"/>
      <c r="E8284" s="74"/>
      <c r="F8284" s="74"/>
      <c r="G8284" s="75"/>
      <c r="H8284" s="74"/>
      <c r="I8284" s="81"/>
      <c r="J8284" s="74"/>
      <c r="K8284" s="74"/>
      <c r="L8284" s="74"/>
      <c r="M8284" s="74"/>
      <c r="N8284" s="74"/>
    </row>
    <row r="8285" spans="2:14" x14ac:dyDescent="0.25">
      <c r="B8285" s="225"/>
      <c r="C8285" s="74"/>
      <c r="D8285" s="74"/>
      <c r="E8285" s="74"/>
      <c r="F8285" s="74"/>
      <c r="G8285" s="75"/>
      <c r="H8285" s="74"/>
      <c r="I8285" s="81"/>
      <c r="J8285" s="74"/>
      <c r="K8285" s="74"/>
      <c r="L8285" s="74"/>
      <c r="M8285" s="74"/>
      <c r="N8285" s="74"/>
    </row>
    <row r="8286" spans="2:14" x14ac:dyDescent="0.25">
      <c r="B8286" s="225"/>
      <c r="C8286" s="74"/>
      <c r="D8286" s="74"/>
      <c r="E8286" s="74"/>
      <c r="F8286" s="74"/>
      <c r="G8286" s="75"/>
      <c r="H8286" s="74"/>
      <c r="I8286" s="81"/>
      <c r="J8286" s="74"/>
      <c r="K8286" s="74"/>
      <c r="L8286" s="74"/>
      <c r="M8286" s="74"/>
      <c r="N8286" s="74"/>
    </row>
    <row r="8287" spans="2:14" x14ac:dyDescent="0.25">
      <c r="B8287" s="225"/>
      <c r="C8287" s="74"/>
      <c r="D8287" s="74"/>
      <c r="E8287" s="74"/>
      <c r="F8287" s="74"/>
      <c r="G8287" s="75"/>
      <c r="H8287" s="74"/>
      <c r="I8287" s="81"/>
      <c r="J8287" s="74"/>
      <c r="K8287" s="74"/>
      <c r="L8287" s="74"/>
      <c r="M8287" s="74"/>
      <c r="N8287" s="74"/>
    </row>
    <row r="8288" spans="2:14" x14ac:dyDescent="0.25">
      <c r="B8288" s="225"/>
      <c r="C8288" s="74"/>
      <c r="D8288" s="74"/>
      <c r="E8288" s="74"/>
      <c r="F8288" s="74"/>
      <c r="G8288" s="75"/>
      <c r="H8288" s="74"/>
      <c r="I8288" s="81"/>
      <c r="J8288" s="74"/>
      <c r="K8288" s="74"/>
      <c r="L8288" s="74"/>
      <c r="M8288" s="74"/>
      <c r="N8288" s="74"/>
    </row>
    <row r="8289" spans="2:14" x14ac:dyDescent="0.25">
      <c r="B8289" s="225"/>
      <c r="C8289" s="74"/>
      <c r="D8289" s="74"/>
      <c r="E8289" s="74"/>
      <c r="F8289" s="74"/>
      <c r="G8289" s="75"/>
      <c r="H8289" s="74"/>
      <c r="I8289" s="81"/>
      <c r="J8289" s="74"/>
      <c r="K8289" s="74"/>
      <c r="L8289" s="74"/>
      <c r="M8289" s="74"/>
      <c r="N8289" s="74"/>
    </row>
    <row r="8290" spans="2:14" x14ac:dyDescent="0.25">
      <c r="B8290" s="225"/>
      <c r="C8290" s="74"/>
      <c r="D8290" s="74"/>
      <c r="E8290" s="74"/>
      <c r="F8290" s="74"/>
      <c r="G8290" s="75"/>
      <c r="H8290" s="74"/>
      <c r="I8290" s="81"/>
      <c r="J8290" s="74"/>
      <c r="K8290" s="74"/>
      <c r="L8290" s="74"/>
      <c r="M8290" s="74"/>
      <c r="N8290" s="74"/>
    </row>
    <row r="8291" spans="2:14" x14ac:dyDescent="0.25">
      <c r="B8291" s="225"/>
      <c r="C8291" s="74"/>
      <c r="D8291" s="74"/>
      <c r="E8291" s="74"/>
      <c r="F8291" s="74"/>
      <c r="G8291" s="75"/>
      <c r="H8291" s="74"/>
      <c r="I8291" s="81"/>
      <c r="J8291" s="74"/>
      <c r="K8291" s="74"/>
      <c r="L8291" s="74"/>
      <c r="M8291" s="74"/>
      <c r="N8291" s="74"/>
    </row>
    <row r="8292" spans="2:14" x14ac:dyDescent="0.25">
      <c r="B8292" s="225"/>
      <c r="C8292" s="74"/>
      <c r="D8292" s="74"/>
      <c r="E8292" s="74"/>
      <c r="F8292" s="74"/>
      <c r="G8292" s="75"/>
      <c r="H8292" s="74"/>
      <c r="I8292" s="81"/>
      <c r="J8292" s="74"/>
      <c r="K8292" s="74"/>
      <c r="L8292" s="74"/>
      <c r="M8292" s="74"/>
      <c r="N8292" s="74"/>
    </row>
    <row r="8293" spans="2:14" x14ac:dyDescent="0.25">
      <c r="B8293" s="225"/>
      <c r="C8293" s="74"/>
      <c r="D8293" s="74"/>
      <c r="E8293" s="74"/>
      <c r="F8293" s="74"/>
      <c r="G8293" s="75"/>
      <c r="H8293" s="74"/>
      <c r="I8293" s="81"/>
      <c r="J8293" s="74"/>
      <c r="K8293" s="74"/>
      <c r="L8293" s="74"/>
      <c r="M8293" s="74"/>
      <c r="N8293" s="74"/>
    </row>
    <row r="8294" spans="2:14" x14ac:dyDescent="0.25">
      <c r="B8294" s="225"/>
      <c r="C8294" s="74"/>
      <c r="D8294" s="74"/>
      <c r="E8294" s="74"/>
      <c r="F8294" s="74"/>
      <c r="G8294" s="75"/>
      <c r="H8294" s="74"/>
      <c r="I8294" s="81"/>
      <c r="J8294" s="74"/>
      <c r="K8294" s="74"/>
      <c r="L8294" s="74"/>
      <c r="M8294" s="74"/>
      <c r="N8294" s="74"/>
    </row>
    <row r="8295" spans="2:14" x14ac:dyDescent="0.25">
      <c r="B8295" s="225"/>
      <c r="C8295" s="74"/>
      <c r="D8295" s="74"/>
      <c r="E8295" s="74"/>
      <c r="F8295" s="74"/>
      <c r="G8295" s="75"/>
      <c r="H8295" s="74"/>
      <c r="I8295" s="81"/>
      <c r="J8295" s="74"/>
      <c r="K8295" s="74"/>
      <c r="L8295" s="74"/>
      <c r="M8295" s="74"/>
      <c r="N8295" s="74"/>
    </row>
    <row r="8296" spans="2:14" x14ac:dyDescent="0.25">
      <c r="B8296" s="225"/>
      <c r="C8296" s="74"/>
      <c r="D8296" s="74"/>
      <c r="E8296" s="74"/>
      <c r="F8296" s="74"/>
      <c r="G8296" s="75"/>
      <c r="H8296" s="74"/>
      <c r="I8296" s="81"/>
      <c r="J8296" s="74"/>
      <c r="K8296" s="74"/>
      <c r="L8296" s="74"/>
      <c r="M8296" s="74"/>
      <c r="N8296" s="74"/>
    </row>
    <row r="8297" spans="2:14" x14ac:dyDescent="0.25">
      <c r="B8297" s="225"/>
      <c r="C8297" s="74"/>
      <c r="D8297" s="74"/>
      <c r="E8297" s="74"/>
      <c r="F8297" s="74"/>
      <c r="G8297" s="75"/>
      <c r="H8297" s="74"/>
      <c r="I8297" s="81"/>
      <c r="J8297" s="74"/>
      <c r="K8297" s="74"/>
      <c r="L8297" s="74"/>
      <c r="M8297" s="74"/>
      <c r="N8297" s="74"/>
    </row>
    <row r="8298" spans="2:14" x14ac:dyDescent="0.25">
      <c r="B8298" s="225"/>
      <c r="C8298" s="74"/>
      <c r="D8298" s="74"/>
      <c r="E8298" s="74"/>
      <c r="F8298" s="74"/>
      <c r="G8298" s="75"/>
      <c r="H8298" s="74"/>
      <c r="I8298" s="81"/>
      <c r="J8298" s="74"/>
      <c r="K8298" s="74"/>
      <c r="L8298" s="74"/>
      <c r="M8298" s="74"/>
      <c r="N8298" s="74"/>
    </row>
    <row r="8299" spans="2:14" x14ac:dyDescent="0.25">
      <c r="B8299" s="225"/>
      <c r="C8299" s="74"/>
      <c r="D8299" s="74"/>
      <c r="E8299" s="74"/>
      <c r="F8299" s="74"/>
      <c r="G8299" s="75"/>
      <c r="H8299" s="74"/>
      <c r="I8299" s="81"/>
      <c r="J8299" s="74"/>
      <c r="K8299" s="74"/>
      <c r="L8299" s="74"/>
      <c r="M8299" s="74"/>
      <c r="N8299" s="74"/>
    </row>
    <row r="8300" spans="2:14" x14ac:dyDescent="0.25">
      <c r="B8300" s="225"/>
      <c r="C8300" s="74"/>
      <c r="D8300" s="74"/>
      <c r="E8300" s="74"/>
      <c r="F8300" s="74"/>
      <c r="G8300" s="75"/>
      <c r="H8300" s="74"/>
      <c r="I8300" s="81"/>
      <c r="J8300" s="74"/>
      <c r="K8300" s="74"/>
      <c r="L8300" s="74"/>
      <c r="M8300" s="74"/>
      <c r="N8300" s="74"/>
    </row>
    <row r="8301" spans="2:14" x14ac:dyDescent="0.25">
      <c r="B8301" s="225"/>
      <c r="C8301" s="74"/>
      <c r="D8301" s="74"/>
      <c r="E8301" s="74"/>
      <c r="F8301" s="74"/>
      <c r="G8301" s="75"/>
      <c r="H8301" s="74"/>
      <c r="I8301" s="81"/>
      <c r="J8301" s="74"/>
      <c r="K8301" s="74"/>
      <c r="L8301" s="74"/>
      <c r="M8301" s="74"/>
      <c r="N8301" s="74"/>
    </row>
    <row r="8302" spans="2:14" x14ac:dyDescent="0.25">
      <c r="B8302" s="225"/>
      <c r="C8302" s="74"/>
      <c r="D8302" s="74"/>
      <c r="E8302" s="74"/>
      <c r="F8302" s="74"/>
      <c r="G8302" s="75"/>
      <c r="H8302" s="74"/>
      <c r="I8302" s="81"/>
      <c r="J8302" s="74"/>
      <c r="K8302" s="74"/>
      <c r="L8302" s="74"/>
      <c r="M8302" s="74"/>
      <c r="N8302" s="74"/>
    </row>
    <row r="8303" spans="2:14" x14ac:dyDescent="0.25">
      <c r="B8303" s="225"/>
      <c r="C8303" s="74"/>
      <c r="D8303" s="74"/>
      <c r="E8303" s="74"/>
      <c r="F8303" s="74"/>
      <c r="G8303" s="75"/>
      <c r="H8303" s="74"/>
      <c r="I8303" s="81"/>
      <c r="J8303" s="74"/>
      <c r="K8303" s="74"/>
      <c r="L8303" s="74"/>
      <c r="M8303" s="74"/>
      <c r="N8303" s="74"/>
    </row>
    <row r="8304" spans="2:14" x14ac:dyDescent="0.25">
      <c r="B8304" s="225"/>
      <c r="C8304" s="74"/>
      <c r="D8304" s="74"/>
      <c r="E8304" s="74"/>
      <c r="F8304" s="74"/>
      <c r="G8304" s="75"/>
      <c r="H8304" s="74"/>
      <c r="I8304" s="81"/>
      <c r="J8304" s="74"/>
      <c r="K8304" s="74"/>
      <c r="L8304" s="74"/>
      <c r="M8304" s="74"/>
      <c r="N8304" s="74"/>
    </row>
    <row r="8305" spans="2:14" x14ac:dyDescent="0.25">
      <c r="B8305" s="225"/>
      <c r="C8305" s="74"/>
      <c r="D8305" s="74"/>
      <c r="E8305" s="74"/>
      <c r="F8305" s="74"/>
      <c r="G8305" s="75"/>
      <c r="H8305" s="74"/>
      <c r="I8305" s="81"/>
      <c r="J8305" s="74"/>
      <c r="K8305" s="74"/>
      <c r="L8305" s="74"/>
      <c r="M8305" s="74"/>
      <c r="N8305" s="74"/>
    </row>
    <row r="8306" spans="2:14" x14ac:dyDescent="0.25">
      <c r="B8306" s="225"/>
      <c r="C8306" s="74"/>
      <c r="D8306" s="74"/>
      <c r="E8306" s="74"/>
      <c r="F8306" s="74"/>
      <c r="G8306" s="75"/>
      <c r="H8306" s="74"/>
      <c r="I8306" s="81"/>
      <c r="J8306" s="74"/>
      <c r="K8306" s="74"/>
      <c r="L8306" s="74"/>
      <c r="M8306" s="74"/>
      <c r="N8306" s="74"/>
    </row>
    <row r="8307" spans="2:14" x14ac:dyDescent="0.25">
      <c r="B8307" s="225"/>
      <c r="C8307" s="74"/>
      <c r="D8307" s="74"/>
      <c r="E8307" s="74"/>
      <c r="F8307" s="74"/>
      <c r="G8307" s="75"/>
      <c r="H8307" s="74"/>
      <c r="I8307" s="81"/>
      <c r="J8307" s="74"/>
      <c r="K8307" s="74"/>
      <c r="L8307" s="74"/>
      <c r="M8307" s="74"/>
      <c r="N8307" s="74"/>
    </row>
    <row r="8308" spans="2:14" x14ac:dyDescent="0.25">
      <c r="B8308" s="225"/>
      <c r="C8308" s="74"/>
      <c r="D8308" s="74"/>
      <c r="E8308" s="74"/>
      <c r="F8308" s="74"/>
      <c r="G8308" s="75"/>
      <c r="H8308" s="74"/>
      <c r="I8308" s="81"/>
      <c r="J8308" s="74"/>
      <c r="K8308" s="74"/>
      <c r="L8308" s="74"/>
      <c r="M8308" s="74"/>
      <c r="N8308" s="74"/>
    </row>
    <row r="8309" spans="2:14" x14ac:dyDescent="0.25">
      <c r="B8309" s="225"/>
      <c r="C8309" s="74"/>
      <c r="D8309" s="74"/>
      <c r="E8309" s="74"/>
      <c r="F8309" s="74"/>
      <c r="G8309" s="75"/>
      <c r="H8309" s="74"/>
      <c r="I8309" s="81"/>
      <c r="J8309" s="74"/>
      <c r="K8309" s="74"/>
      <c r="L8309" s="74"/>
      <c r="M8309" s="74"/>
      <c r="N8309" s="74"/>
    </row>
    <row r="8310" spans="2:14" x14ac:dyDescent="0.25">
      <c r="B8310" s="225"/>
      <c r="C8310" s="74"/>
      <c r="D8310" s="74"/>
      <c r="E8310" s="74"/>
      <c r="F8310" s="74"/>
      <c r="G8310" s="75"/>
      <c r="H8310" s="74"/>
      <c r="I8310" s="81"/>
      <c r="J8310" s="74"/>
      <c r="K8310" s="74"/>
      <c r="L8310" s="74"/>
      <c r="M8310" s="74"/>
      <c r="N8310" s="74"/>
    </row>
    <row r="8311" spans="2:14" x14ac:dyDescent="0.25">
      <c r="B8311" s="225"/>
      <c r="C8311" s="74"/>
      <c r="D8311" s="74"/>
      <c r="E8311" s="74"/>
      <c r="F8311" s="74"/>
      <c r="G8311" s="75"/>
      <c r="H8311" s="74"/>
      <c r="I8311" s="81"/>
      <c r="J8311" s="74"/>
      <c r="K8311" s="74"/>
      <c r="L8311" s="74"/>
      <c r="M8311" s="74"/>
      <c r="N8311" s="74"/>
    </row>
    <row r="8312" spans="2:14" x14ac:dyDescent="0.25">
      <c r="B8312" s="225"/>
      <c r="C8312" s="74"/>
      <c r="D8312" s="74"/>
      <c r="E8312" s="74"/>
      <c r="F8312" s="74"/>
      <c r="G8312" s="75"/>
      <c r="H8312" s="74"/>
      <c r="I8312" s="81"/>
      <c r="J8312" s="74"/>
      <c r="K8312" s="74"/>
      <c r="L8312" s="74"/>
      <c r="M8312" s="74"/>
      <c r="N8312" s="74"/>
    </row>
    <row r="8313" spans="2:14" x14ac:dyDescent="0.25">
      <c r="B8313" s="225"/>
      <c r="C8313" s="74"/>
      <c r="D8313" s="74"/>
      <c r="E8313" s="74"/>
      <c r="F8313" s="74"/>
      <c r="G8313" s="75"/>
      <c r="H8313" s="74"/>
      <c r="I8313" s="81"/>
      <c r="J8313" s="74"/>
      <c r="K8313" s="74"/>
      <c r="L8313" s="74"/>
      <c r="M8313" s="74"/>
      <c r="N8313" s="74"/>
    </row>
    <row r="8314" spans="2:14" x14ac:dyDescent="0.25">
      <c r="B8314" s="225"/>
      <c r="C8314" s="74"/>
      <c r="D8314" s="74"/>
      <c r="E8314" s="74"/>
      <c r="F8314" s="74"/>
      <c r="G8314" s="75"/>
      <c r="H8314" s="74"/>
      <c r="I8314" s="81"/>
      <c r="J8314" s="74"/>
      <c r="K8314" s="74"/>
      <c r="L8314" s="74"/>
      <c r="M8314" s="74"/>
      <c r="N8314" s="74"/>
    </row>
    <row r="8315" spans="2:14" x14ac:dyDescent="0.25">
      <c r="B8315" s="225"/>
      <c r="C8315" s="74"/>
      <c r="D8315" s="74"/>
      <c r="E8315" s="74"/>
      <c r="F8315" s="74"/>
      <c r="G8315" s="75"/>
      <c r="H8315" s="74"/>
      <c r="I8315" s="81"/>
      <c r="J8315" s="74"/>
      <c r="K8315" s="74"/>
      <c r="L8315" s="74"/>
      <c r="M8315" s="74"/>
      <c r="N8315" s="74"/>
    </row>
    <row r="8316" spans="2:14" x14ac:dyDescent="0.25">
      <c r="B8316" s="225"/>
      <c r="C8316" s="74"/>
      <c r="D8316" s="74"/>
      <c r="E8316" s="74"/>
      <c r="F8316" s="74"/>
      <c r="G8316" s="75"/>
      <c r="H8316" s="74"/>
      <c r="I8316" s="81"/>
      <c r="J8316" s="74"/>
      <c r="K8316" s="74"/>
      <c r="L8316" s="74"/>
      <c r="M8316" s="74"/>
      <c r="N8316" s="74"/>
    </row>
    <row r="8317" spans="2:14" x14ac:dyDescent="0.25">
      <c r="B8317" s="225"/>
      <c r="C8317" s="74"/>
      <c r="D8317" s="74"/>
      <c r="E8317" s="74"/>
      <c r="F8317" s="74"/>
      <c r="G8317" s="75"/>
      <c r="H8317" s="74"/>
      <c r="I8317" s="81"/>
      <c r="J8317" s="74"/>
      <c r="K8317" s="74"/>
      <c r="L8317" s="74"/>
      <c r="M8317" s="74"/>
      <c r="N8317" s="74"/>
    </row>
    <row r="8318" spans="2:14" x14ac:dyDescent="0.25">
      <c r="B8318" s="225"/>
      <c r="C8318" s="74"/>
      <c r="D8318" s="74"/>
      <c r="E8318" s="74"/>
      <c r="F8318" s="74"/>
      <c r="G8318" s="75"/>
      <c r="H8318" s="74"/>
      <c r="I8318" s="81"/>
      <c r="J8318" s="74"/>
      <c r="K8318" s="74"/>
      <c r="L8318" s="74"/>
      <c r="M8318" s="74"/>
      <c r="N8318" s="74"/>
    </row>
    <row r="8319" spans="2:14" x14ac:dyDescent="0.25">
      <c r="B8319" s="225"/>
      <c r="C8319" s="74"/>
      <c r="D8319" s="74"/>
      <c r="E8319" s="74"/>
      <c r="F8319" s="74"/>
      <c r="G8319" s="75"/>
      <c r="H8319" s="74"/>
      <c r="I8319" s="81"/>
      <c r="J8319" s="74"/>
      <c r="K8319" s="74"/>
      <c r="L8319" s="74"/>
      <c r="M8319" s="74"/>
      <c r="N8319" s="74"/>
    </row>
    <row r="8320" spans="2:14" x14ac:dyDescent="0.25">
      <c r="B8320" s="225"/>
      <c r="C8320" s="74"/>
      <c r="D8320" s="74"/>
      <c r="E8320" s="74"/>
      <c r="F8320" s="74"/>
      <c r="G8320" s="75"/>
      <c r="H8320" s="74"/>
      <c r="I8320" s="81"/>
      <c r="J8320" s="74"/>
      <c r="K8320" s="74"/>
      <c r="L8320" s="74"/>
      <c r="M8320" s="74"/>
      <c r="N8320" s="74"/>
    </row>
    <row r="8321" spans="2:14" x14ac:dyDescent="0.25">
      <c r="B8321" s="225"/>
      <c r="C8321" s="74"/>
      <c r="D8321" s="74"/>
      <c r="E8321" s="74"/>
      <c r="F8321" s="74"/>
      <c r="G8321" s="75"/>
      <c r="H8321" s="74"/>
      <c r="I8321" s="81"/>
      <c r="J8321" s="74"/>
      <c r="K8321" s="74"/>
      <c r="L8321" s="74"/>
      <c r="M8321" s="74"/>
      <c r="N8321" s="74"/>
    </row>
    <row r="8322" spans="2:14" x14ac:dyDescent="0.25">
      <c r="B8322" s="225"/>
      <c r="C8322" s="74"/>
      <c r="D8322" s="74"/>
      <c r="E8322" s="74"/>
      <c r="F8322" s="74"/>
      <c r="G8322" s="75"/>
      <c r="H8322" s="74"/>
      <c r="I8322" s="81"/>
      <c r="J8322" s="74"/>
      <c r="K8322" s="74"/>
      <c r="L8322" s="74"/>
      <c r="M8322" s="74"/>
      <c r="N8322" s="74"/>
    </row>
    <row r="8323" spans="2:14" x14ac:dyDescent="0.25">
      <c r="B8323" s="225"/>
      <c r="C8323" s="74"/>
      <c r="D8323" s="74"/>
      <c r="E8323" s="74"/>
      <c r="F8323" s="74"/>
      <c r="G8323" s="75"/>
      <c r="H8323" s="74"/>
      <c r="I8323" s="81"/>
      <c r="J8323" s="74"/>
      <c r="K8323" s="74"/>
      <c r="L8323" s="74"/>
      <c r="M8323" s="74"/>
      <c r="N8323" s="74"/>
    </row>
    <row r="8324" spans="2:14" x14ac:dyDescent="0.25">
      <c r="B8324" s="225"/>
      <c r="C8324" s="74"/>
      <c r="D8324" s="74"/>
      <c r="E8324" s="74"/>
      <c r="F8324" s="74"/>
      <c r="G8324" s="75"/>
      <c r="H8324" s="74"/>
      <c r="I8324" s="81"/>
      <c r="J8324" s="74"/>
      <c r="K8324" s="74"/>
      <c r="L8324" s="74"/>
      <c r="M8324" s="74"/>
      <c r="N8324" s="74"/>
    </row>
    <row r="8325" spans="2:14" x14ac:dyDescent="0.25">
      <c r="B8325" s="225"/>
      <c r="C8325" s="74"/>
      <c r="D8325" s="74"/>
      <c r="E8325" s="74"/>
      <c r="F8325" s="74"/>
      <c r="G8325" s="75"/>
      <c r="H8325" s="74"/>
      <c r="I8325" s="81"/>
      <c r="J8325" s="74"/>
      <c r="K8325" s="74"/>
      <c r="L8325" s="74"/>
      <c r="M8325" s="74"/>
      <c r="N8325" s="74"/>
    </row>
    <row r="8326" spans="2:14" x14ac:dyDescent="0.25">
      <c r="B8326" s="225"/>
      <c r="C8326" s="74"/>
      <c r="D8326" s="74"/>
      <c r="E8326" s="74"/>
      <c r="F8326" s="74"/>
      <c r="G8326" s="75"/>
      <c r="H8326" s="74"/>
      <c r="I8326" s="81"/>
      <c r="J8326" s="74"/>
      <c r="K8326" s="74"/>
      <c r="L8326" s="74"/>
      <c r="M8326" s="74"/>
      <c r="N8326" s="74"/>
    </row>
    <row r="8327" spans="2:14" x14ac:dyDescent="0.25">
      <c r="B8327" s="225"/>
      <c r="C8327" s="74"/>
      <c r="D8327" s="74"/>
      <c r="E8327" s="74"/>
      <c r="F8327" s="74"/>
      <c r="G8327" s="75"/>
      <c r="H8327" s="74"/>
      <c r="I8327" s="81"/>
      <c r="J8327" s="74"/>
      <c r="K8327" s="74"/>
      <c r="L8327" s="74"/>
      <c r="M8327" s="74"/>
      <c r="N8327" s="74"/>
    </row>
    <row r="8328" spans="2:14" x14ac:dyDescent="0.25">
      <c r="B8328" s="225"/>
      <c r="C8328" s="74"/>
      <c r="D8328" s="74"/>
      <c r="E8328" s="74"/>
      <c r="F8328" s="74"/>
      <c r="G8328" s="75"/>
      <c r="H8328" s="74"/>
      <c r="I8328" s="81"/>
      <c r="J8328" s="74"/>
      <c r="K8328" s="74"/>
      <c r="L8328" s="74"/>
      <c r="M8328" s="74"/>
      <c r="N8328" s="74"/>
    </row>
    <row r="8329" spans="2:14" x14ac:dyDescent="0.25">
      <c r="B8329" s="225"/>
      <c r="C8329" s="74"/>
      <c r="D8329" s="74"/>
      <c r="E8329" s="74"/>
      <c r="F8329" s="74"/>
      <c r="G8329" s="75"/>
      <c r="H8329" s="74"/>
      <c r="I8329" s="81"/>
      <c r="J8329" s="74"/>
      <c r="K8329" s="74"/>
      <c r="L8329" s="74"/>
      <c r="M8329" s="74"/>
      <c r="N8329" s="74"/>
    </row>
    <row r="8330" spans="2:14" x14ac:dyDescent="0.25">
      <c r="B8330" s="225"/>
      <c r="C8330" s="74"/>
      <c r="D8330" s="74"/>
      <c r="E8330" s="74"/>
      <c r="F8330" s="74"/>
      <c r="G8330" s="75"/>
      <c r="H8330" s="74"/>
      <c r="I8330" s="81"/>
      <c r="J8330" s="74"/>
      <c r="K8330" s="74"/>
      <c r="L8330" s="74"/>
      <c r="M8330" s="74"/>
      <c r="N8330" s="74"/>
    </row>
    <row r="8331" spans="2:14" x14ac:dyDescent="0.25">
      <c r="B8331" s="225"/>
      <c r="C8331" s="74"/>
      <c r="D8331" s="74"/>
      <c r="E8331" s="74"/>
      <c r="F8331" s="74"/>
      <c r="G8331" s="75"/>
      <c r="H8331" s="74"/>
      <c r="I8331" s="81"/>
      <c r="J8331" s="74"/>
      <c r="K8331" s="74"/>
      <c r="L8331" s="74"/>
      <c r="M8331" s="74"/>
      <c r="N8331" s="74"/>
    </row>
    <row r="8332" spans="2:14" x14ac:dyDescent="0.25">
      <c r="B8332" s="225"/>
      <c r="C8332" s="74"/>
      <c r="D8332" s="74"/>
      <c r="E8332" s="74"/>
      <c r="F8332" s="74"/>
      <c r="G8332" s="75"/>
      <c r="H8332" s="74"/>
      <c r="I8332" s="81"/>
      <c r="J8332" s="74"/>
      <c r="K8332" s="74"/>
      <c r="L8332" s="74"/>
      <c r="M8332" s="74"/>
      <c r="N8332" s="74"/>
    </row>
    <row r="8333" spans="2:14" x14ac:dyDescent="0.25">
      <c r="B8333" s="225"/>
      <c r="C8333" s="74"/>
      <c r="D8333" s="74"/>
      <c r="E8333" s="74"/>
      <c r="F8333" s="74"/>
      <c r="G8333" s="75"/>
      <c r="H8333" s="74"/>
      <c r="I8333" s="81"/>
      <c r="J8333" s="74"/>
      <c r="K8333" s="74"/>
      <c r="L8333" s="74"/>
      <c r="M8333" s="74"/>
      <c r="N8333" s="74"/>
    </row>
    <row r="8334" spans="2:14" x14ac:dyDescent="0.25">
      <c r="B8334" s="225"/>
      <c r="C8334" s="74"/>
      <c r="D8334" s="74"/>
      <c r="E8334" s="74"/>
      <c r="F8334" s="74"/>
      <c r="G8334" s="75"/>
      <c r="H8334" s="74"/>
      <c r="I8334" s="81"/>
      <c r="J8334" s="74"/>
      <c r="K8334" s="74"/>
      <c r="L8334" s="74"/>
      <c r="M8334" s="74"/>
      <c r="N8334" s="74"/>
    </row>
    <row r="8335" spans="2:14" x14ac:dyDescent="0.25">
      <c r="B8335" s="225"/>
      <c r="C8335" s="74"/>
      <c r="D8335" s="74"/>
      <c r="E8335" s="74"/>
      <c r="F8335" s="74"/>
      <c r="G8335" s="75"/>
      <c r="H8335" s="74"/>
      <c r="I8335" s="81"/>
      <c r="J8335" s="74"/>
      <c r="K8335" s="74"/>
      <c r="L8335" s="74"/>
      <c r="M8335" s="74"/>
      <c r="N8335" s="74"/>
    </row>
    <row r="8336" spans="2:14" x14ac:dyDescent="0.25">
      <c r="B8336" s="225"/>
      <c r="C8336" s="74"/>
      <c r="D8336" s="74"/>
      <c r="E8336" s="74"/>
      <c r="F8336" s="74"/>
      <c r="G8336" s="75"/>
      <c r="H8336" s="74"/>
      <c r="I8336" s="81"/>
      <c r="J8336" s="74"/>
      <c r="K8336" s="74"/>
      <c r="L8336" s="74"/>
      <c r="M8336" s="74"/>
      <c r="N8336" s="74"/>
    </row>
    <row r="8337" spans="2:14" x14ac:dyDescent="0.25">
      <c r="B8337" s="225"/>
      <c r="C8337" s="74"/>
      <c r="D8337" s="74"/>
      <c r="E8337" s="74"/>
      <c r="F8337" s="74"/>
      <c r="G8337" s="75"/>
      <c r="H8337" s="74"/>
      <c r="I8337" s="81"/>
      <c r="J8337" s="74"/>
      <c r="K8337" s="74"/>
      <c r="L8337" s="74"/>
      <c r="M8337" s="74"/>
      <c r="N8337" s="74"/>
    </row>
    <row r="8338" spans="2:14" x14ac:dyDescent="0.25">
      <c r="B8338" s="225"/>
      <c r="C8338" s="74"/>
      <c r="D8338" s="74"/>
      <c r="E8338" s="74"/>
      <c r="F8338" s="74"/>
      <c r="G8338" s="75"/>
      <c r="H8338" s="74"/>
      <c r="I8338" s="81"/>
      <c r="J8338" s="74"/>
      <c r="K8338" s="74"/>
      <c r="L8338" s="74"/>
      <c r="M8338" s="74"/>
      <c r="N8338" s="74"/>
    </row>
    <row r="8339" spans="2:14" x14ac:dyDescent="0.25">
      <c r="B8339" s="225"/>
      <c r="C8339" s="74"/>
      <c r="D8339" s="74"/>
      <c r="E8339" s="74"/>
      <c r="F8339" s="74"/>
      <c r="G8339" s="75"/>
      <c r="H8339" s="74"/>
      <c r="I8339" s="81"/>
      <c r="J8339" s="74"/>
      <c r="K8339" s="74"/>
      <c r="L8339" s="74"/>
      <c r="M8339" s="74"/>
      <c r="N8339" s="74"/>
    </row>
    <row r="8340" spans="2:14" x14ac:dyDescent="0.25">
      <c r="B8340" s="225"/>
      <c r="C8340" s="74"/>
      <c r="D8340" s="74"/>
      <c r="E8340" s="74"/>
      <c r="F8340" s="74"/>
      <c r="G8340" s="75"/>
      <c r="H8340" s="74"/>
      <c r="I8340" s="81"/>
      <c r="J8340" s="74"/>
      <c r="K8340" s="74"/>
      <c r="L8340" s="74"/>
      <c r="M8340" s="74"/>
      <c r="N8340" s="74"/>
    </row>
    <row r="8341" spans="2:14" x14ac:dyDescent="0.25">
      <c r="B8341" s="225"/>
      <c r="C8341" s="74"/>
      <c r="D8341" s="74"/>
      <c r="E8341" s="74"/>
      <c r="F8341" s="74"/>
      <c r="G8341" s="75"/>
      <c r="H8341" s="74"/>
      <c r="I8341" s="81"/>
      <c r="J8341" s="74"/>
      <c r="K8341" s="74"/>
      <c r="L8341" s="74"/>
      <c r="M8341" s="74"/>
      <c r="N8341" s="74"/>
    </row>
    <row r="8342" spans="2:14" x14ac:dyDescent="0.25">
      <c r="B8342" s="225"/>
      <c r="C8342" s="74"/>
      <c r="D8342" s="74"/>
      <c r="E8342" s="74"/>
      <c r="F8342" s="74"/>
      <c r="G8342" s="75"/>
      <c r="H8342" s="74"/>
      <c r="I8342" s="81"/>
      <c r="J8342" s="74"/>
      <c r="K8342" s="74"/>
      <c r="L8342" s="74"/>
      <c r="M8342" s="74"/>
      <c r="N8342" s="74"/>
    </row>
    <row r="8343" spans="2:14" x14ac:dyDescent="0.25">
      <c r="B8343" s="225"/>
      <c r="C8343" s="74"/>
      <c r="D8343" s="74"/>
      <c r="E8343" s="74"/>
      <c r="F8343" s="74"/>
      <c r="G8343" s="75"/>
      <c r="H8343" s="74"/>
      <c r="I8343" s="81"/>
      <c r="J8343" s="74"/>
      <c r="K8343" s="74"/>
      <c r="L8343" s="74"/>
      <c r="M8343" s="74"/>
      <c r="N8343" s="74"/>
    </row>
    <row r="8344" spans="2:14" x14ac:dyDescent="0.25">
      <c r="B8344" s="225"/>
      <c r="C8344" s="74"/>
      <c r="D8344" s="74"/>
      <c r="E8344" s="74"/>
      <c r="F8344" s="74"/>
      <c r="G8344" s="75"/>
      <c r="H8344" s="74"/>
      <c r="I8344" s="81"/>
      <c r="J8344" s="74"/>
      <c r="K8344" s="74"/>
      <c r="L8344" s="74"/>
      <c r="M8344" s="74"/>
      <c r="N8344" s="74"/>
    </row>
    <row r="8345" spans="2:14" x14ac:dyDescent="0.25">
      <c r="B8345" s="225"/>
      <c r="C8345" s="74"/>
      <c r="D8345" s="74"/>
      <c r="E8345" s="74"/>
      <c r="F8345" s="74"/>
      <c r="G8345" s="75"/>
      <c r="H8345" s="74"/>
      <c r="I8345" s="81"/>
      <c r="J8345" s="74"/>
      <c r="K8345" s="74"/>
      <c r="L8345" s="74"/>
      <c r="M8345" s="74"/>
      <c r="N8345" s="74"/>
    </row>
    <row r="8346" spans="2:14" x14ac:dyDescent="0.25">
      <c r="B8346" s="225"/>
      <c r="C8346" s="74"/>
      <c r="D8346" s="74"/>
      <c r="E8346" s="74"/>
      <c r="F8346" s="74"/>
      <c r="G8346" s="75"/>
      <c r="H8346" s="74"/>
      <c r="I8346" s="81"/>
      <c r="J8346" s="74"/>
      <c r="K8346" s="74"/>
      <c r="L8346" s="74"/>
      <c r="M8346" s="74"/>
      <c r="N8346" s="74"/>
    </row>
    <row r="8347" spans="2:14" x14ac:dyDescent="0.25">
      <c r="B8347" s="225"/>
      <c r="C8347" s="74"/>
      <c r="D8347" s="74"/>
      <c r="E8347" s="74"/>
      <c r="F8347" s="74"/>
      <c r="G8347" s="75"/>
      <c r="H8347" s="74"/>
      <c r="I8347" s="81"/>
      <c r="J8347" s="74"/>
      <c r="K8347" s="74"/>
      <c r="L8347" s="74"/>
      <c r="M8347" s="74"/>
      <c r="N8347" s="74"/>
    </row>
    <row r="8348" spans="2:14" x14ac:dyDescent="0.25">
      <c r="B8348" s="225"/>
      <c r="C8348" s="74"/>
      <c r="D8348" s="74"/>
      <c r="E8348" s="74"/>
      <c r="F8348" s="74"/>
      <c r="G8348" s="75"/>
      <c r="H8348" s="74"/>
      <c r="I8348" s="81"/>
      <c r="J8348" s="74"/>
      <c r="K8348" s="74"/>
      <c r="L8348" s="74"/>
      <c r="M8348" s="74"/>
      <c r="N8348" s="74"/>
    </row>
    <row r="8349" spans="2:14" x14ac:dyDescent="0.25">
      <c r="B8349" s="225"/>
      <c r="C8349" s="74"/>
      <c r="D8349" s="74"/>
      <c r="E8349" s="74"/>
      <c r="F8349" s="74"/>
      <c r="G8349" s="75"/>
      <c r="H8349" s="74"/>
      <c r="I8349" s="81"/>
      <c r="J8349" s="74"/>
      <c r="K8349" s="74"/>
      <c r="L8349" s="74"/>
      <c r="M8349" s="74"/>
      <c r="N8349" s="74"/>
    </row>
    <row r="8350" spans="2:14" x14ac:dyDescent="0.25">
      <c r="B8350" s="225"/>
      <c r="C8350" s="74"/>
      <c r="D8350" s="74"/>
      <c r="E8350" s="74"/>
      <c r="F8350" s="74"/>
      <c r="G8350" s="75"/>
      <c r="H8350" s="74"/>
      <c r="I8350" s="81"/>
      <c r="J8350" s="74"/>
      <c r="K8350" s="74"/>
      <c r="L8350" s="74"/>
      <c r="M8350" s="74"/>
      <c r="N8350" s="74"/>
    </row>
    <row r="8351" spans="2:14" x14ac:dyDescent="0.25">
      <c r="B8351" s="225"/>
      <c r="C8351" s="74"/>
      <c r="D8351" s="74"/>
      <c r="E8351" s="74"/>
      <c r="F8351" s="74"/>
      <c r="G8351" s="75"/>
      <c r="H8351" s="74"/>
      <c r="I8351" s="81"/>
      <c r="J8351" s="74"/>
      <c r="K8351" s="74"/>
      <c r="L8351" s="74"/>
      <c r="M8351" s="74"/>
      <c r="N8351" s="74"/>
    </row>
    <row r="8352" spans="2:14" x14ac:dyDescent="0.25">
      <c r="B8352" s="225"/>
      <c r="C8352" s="74"/>
      <c r="D8352" s="74"/>
      <c r="E8352" s="74"/>
      <c r="F8352" s="74"/>
      <c r="G8352" s="75"/>
      <c r="H8352" s="74"/>
      <c r="I8352" s="81"/>
      <c r="J8352" s="74"/>
      <c r="K8352" s="74"/>
      <c r="L8352" s="74"/>
      <c r="M8352" s="74"/>
      <c r="N8352" s="74"/>
    </row>
    <row r="8353" spans="2:14" x14ac:dyDescent="0.25">
      <c r="B8353" s="225"/>
      <c r="C8353" s="74"/>
      <c r="D8353" s="74"/>
      <c r="E8353" s="74"/>
      <c r="F8353" s="74"/>
      <c r="G8353" s="75"/>
      <c r="H8353" s="74"/>
      <c r="I8353" s="81"/>
      <c r="J8353" s="74"/>
      <c r="K8353" s="74"/>
      <c r="L8353" s="74"/>
      <c r="M8353" s="74"/>
      <c r="N8353" s="74"/>
    </row>
    <row r="8354" spans="2:14" x14ac:dyDescent="0.25">
      <c r="B8354" s="225"/>
      <c r="C8354" s="74"/>
      <c r="D8354" s="74"/>
      <c r="E8354" s="74"/>
      <c r="F8354" s="74"/>
      <c r="G8354" s="75"/>
      <c r="H8354" s="74"/>
      <c r="I8354" s="81"/>
      <c r="J8354" s="74"/>
      <c r="K8354" s="74"/>
      <c r="L8354" s="74"/>
      <c r="M8354" s="74"/>
      <c r="N8354" s="74"/>
    </row>
    <row r="8355" spans="2:14" x14ac:dyDescent="0.25">
      <c r="B8355" s="225"/>
      <c r="C8355" s="74"/>
      <c r="D8355" s="74"/>
      <c r="E8355" s="74"/>
      <c r="F8355" s="74"/>
      <c r="G8355" s="75"/>
      <c r="H8355" s="74"/>
      <c r="I8355" s="81"/>
      <c r="J8355" s="74"/>
      <c r="K8355" s="74"/>
      <c r="L8355" s="74"/>
      <c r="M8355" s="74"/>
      <c r="N8355" s="74"/>
    </row>
    <row r="8356" spans="2:14" x14ac:dyDescent="0.25">
      <c r="B8356" s="225"/>
      <c r="C8356" s="74"/>
      <c r="D8356" s="74"/>
      <c r="E8356" s="74"/>
      <c r="F8356" s="74"/>
      <c r="G8356" s="75"/>
      <c r="H8356" s="74"/>
      <c r="I8356" s="81"/>
      <c r="J8356" s="74"/>
      <c r="K8356" s="74"/>
      <c r="L8356" s="74"/>
      <c r="M8356" s="74"/>
      <c r="N8356" s="74"/>
    </row>
    <row r="8357" spans="2:14" x14ac:dyDescent="0.25">
      <c r="B8357" s="225"/>
      <c r="C8357" s="74"/>
      <c r="D8357" s="74"/>
      <c r="E8357" s="74"/>
      <c r="F8357" s="74"/>
      <c r="G8357" s="75"/>
      <c r="H8357" s="74"/>
      <c r="I8357" s="81"/>
      <c r="J8357" s="74"/>
      <c r="K8357" s="74"/>
      <c r="L8357" s="74"/>
      <c r="M8357" s="74"/>
      <c r="N8357" s="74"/>
    </row>
    <row r="8358" spans="2:14" x14ac:dyDescent="0.25">
      <c r="B8358" s="225"/>
      <c r="C8358" s="74"/>
      <c r="D8358" s="74"/>
      <c r="E8358" s="74"/>
      <c r="F8358" s="74"/>
      <c r="G8358" s="75"/>
      <c r="H8358" s="74"/>
      <c r="I8358" s="81"/>
      <c r="J8358" s="74"/>
      <c r="K8358" s="74"/>
      <c r="L8358" s="74"/>
      <c r="M8358" s="74"/>
      <c r="N8358" s="74"/>
    </row>
    <row r="8359" spans="2:14" x14ac:dyDescent="0.25">
      <c r="B8359" s="225"/>
      <c r="C8359" s="74"/>
      <c r="D8359" s="74"/>
      <c r="E8359" s="74"/>
      <c r="F8359" s="74"/>
      <c r="G8359" s="75"/>
      <c r="H8359" s="74"/>
      <c r="I8359" s="81"/>
      <c r="J8359" s="74"/>
      <c r="K8359" s="74"/>
      <c r="L8359" s="74"/>
      <c r="M8359" s="74"/>
      <c r="N8359" s="74"/>
    </row>
    <row r="8360" spans="2:14" x14ac:dyDescent="0.25">
      <c r="B8360" s="225"/>
      <c r="C8360" s="74"/>
      <c r="D8360" s="74"/>
      <c r="E8360" s="74"/>
      <c r="F8360" s="74"/>
      <c r="G8360" s="75"/>
      <c r="H8360" s="74"/>
      <c r="I8360" s="81"/>
      <c r="J8360" s="74"/>
      <c r="K8360" s="74"/>
      <c r="L8360" s="74"/>
      <c r="M8360" s="74"/>
      <c r="N8360" s="74"/>
    </row>
    <row r="8361" spans="2:14" x14ac:dyDescent="0.25">
      <c r="B8361" s="225"/>
      <c r="C8361" s="74"/>
      <c r="D8361" s="74"/>
      <c r="E8361" s="74"/>
      <c r="F8361" s="74"/>
      <c r="G8361" s="75"/>
      <c r="H8361" s="74"/>
      <c r="I8361" s="81"/>
      <c r="J8361" s="74"/>
      <c r="K8361" s="74"/>
      <c r="L8361" s="74"/>
      <c r="M8361" s="74"/>
      <c r="N8361" s="74"/>
    </row>
    <row r="8362" spans="2:14" x14ac:dyDescent="0.25">
      <c r="B8362" s="225"/>
      <c r="C8362" s="74"/>
      <c r="D8362" s="74"/>
      <c r="E8362" s="74"/>
      <c r="F8362" s="74"/>
      <c r="G8362" s="75"/>
      <c r="H8362" s="74"/>
      <c r="I8362" s="81"/>
      <c r="J8362" s="74"/>
      <c r="K8362" s="74"/>
      <c r="L8362" s="74"/>
      <c r="M8362" s="74"/>
      <c r="N8362" s="74"/>
    </row>
    <row r="8363" spans="2:14" x14ac:dyDescent="0.25">
      <c r="B8363" s="225"/>
      <c r="C8363" s="74"/>
      <c r="D8363" s="74"/>
      <c r="E8363" s="74"/>
      <c r="F8363" s="74"/>
      <c r="G8363" s="75"/>
      <c r="H8363" s="74"/>
      <c r="I8363" s="81"/>
      <c r="J8363" s="74"/>
      <c r="K8363" s="74"/>
      <c r="L8363" s="74"/>
      <c r="M8363" s="74"/>
      <c r="N8363" s="74"/>
    </row>
    <row r="8364" spans="2:14" x14ac:dyDescent="0.25">
      <c r="B8364" s="225"/>
      <c r="C8364" s="74"/>
      <c r="D8364" s="74"/>
      <c r="E8364" s="74"/>
      <c r="F8364" s="74"/>
      <c r="G8364" s="75"/>
      <c r="H8364" s="74"/>
      <c r="I8364" s="81"/>
      <c r="J8364" s="74"/>
      <c r="K8364" s="74"/>
      <c r="L8364" s="74"/>
      <c r="M8364" s="74"/>
      <c r="N8364" s="74"/>
    </row>
    <row r="8365" spans="2:14" x14ac:dyDescent="0.25">
      <c r="B8365" s="225"/>
      <c r="C8365" s="74"/>
      <c r="D8365" s="74"/>
      <c r="E8365" s="74"/>
      <c r="F8365" s="74"/>
      <c r="G8365" s="75"/>
      <c r="H8365" s="74"/>
      <c r="I8365" s="81"/>
      <c r="J8365" s="74"/>
      <c r="K8365" s="74"/>
      <c r="L8365" s="74"/>
      <c r="M8365" s="74"/>
      <c r="N8365" s="74"/>
    </row>
    <row r="8366" spans="2:14" x14ac:dyDescent="0.25">
      <c r="B8366" s="225"/>
      <c r="C8366" s="74"/>
      <c r="D8366" s="74"/>
      <c r="E8366" s="74"/>
      <c r="F8366" s="74"/>
      <c r="G8366" s="75"/>
      <c r="H8366" s="74"/>
      <c r="I8366" s="81"/>
      <c r="J8366" s="74"/>
      <c r="K8366" s="74"/>
      <c r="L8366" s="74"/>
      <c r="M8366" s="74"/>
      <c r="N8366" s="74"/>
    </row>
    <row r="8367" spans="2:14" x14ac:dyDescent="0.25">
      <c r="B8367" s="225"/>
      <c r="C8367" s="74"/>
      <c r="D8367" s="74"/>
      <c r="E8367" s="74"/>
      <c r="F8367" s="74"/>
      <c r="G8367" s="75"/>
      <c r="H8367" s="74"/>
      <c r="I8367" s="81"/>
      <c r="J8367" s="74"/>
      <c r="K8367" s="74"/>
      <c r="L8367" s="74"/>
      <c r="M8367" s="74"/>
      <c r="N8367" s="74"/>
    </row>
    <row r="8368" spans="2:14" x14ac:dyDescent="0.25">
      <c r="B8368" s="225"/>
      <c r="C8368" s="74"/>
      <c r="D8368" s="74"/>
      <c r="E8368" s="74"/>
      <c r="F8368" s="74"/>
      <c r="G8368" s="75"/>
      <c r="H8368" s="74"/>
      <c r="I8368" s="81"/>
      <c r="J8368" s="74"/>
      <c r="K8368" s="74"/>
      <c r="L8368" s="74"/>
      <c r="M8368" s="74"/>
      <c r="N8368" s="74"/>
    </row>
    <row r="8369" spans="2:14" x14ac:dyDescent="0.25">
      <c r="B8369" s="225"/>
      <c r="C8369" s="74"/>
      <c r="D8369" s="74"/>
      <c r="E8369" s="74"/>
      <c r="F8369" s="74"/>
      <c r="G8369" s="75"/>
      <c r="H8369" s="74"/>
      <c r="I8369" s="81"/>
      <c r="J8369" s="74"/>
      <c r="K8369" s="74"/>
      <c r="L8369" s="74"/>
      <c r="M8369" s="74"/>
      <c r="N8369" s="74"/>
    </row>
    <row r="8370" spans="2:14" x14ac:dyDescent="0.25">
      <c r="B8370" s="225"/>
      <c r="C8370" s="74"/>
      <c r="D8370" s="74"/>
      <c r="E8370" s="74"/>
      <c r="F8370" s="74"/>
      <c r="G8370" s="75"/>
      <c r="H8370" s="74"/>
      <c r="I8370" s="81"/>
      <c r="J8370" s="74"/>
      <c r="K8370" s="74"/>
      <c r="L8370" s="74"/>
      <c r="M8370" s="74"/>
      <c r="N8370" s="74"/>
    </row>
    <row r="8371" spans="2:14" x14ac:dyDescent="0.25">
      <c r="B8371" s="225"/>
      <c r="C8371" s="74"/>
      <c r="D8371" s="74"/>
      <c r="E8371" s="74"/>
      <c r="F8371" s="74"/>
      <c r="G8371" s="75"/>
      <c r="H8371" s="74"/>
      <c r="I8371" s="81"/>
      <c r="J8371" s="74"/>
      <c r="K8371" s="74"/>
      <c r="L8371" s="74"/>
      <c r="M8371" s="74"/>
      <c r="N8371" s="74"/>
    </row>
    <row r="8372" spans="2:14" x14ac:dyDescent="0.25">
      <c r="B8372" s="225"/>
      <c r="C8372" s="74"/>
      <c r="D8372" s="74"/>
      <c r="E8372" s="74"/>
      <c r="F8372" s="74"/>
      <c r="G8372" s="75"/>
      <c r="H8372" s="74"/>
      <c r="I8372" s="81"/>
      <c r="J8372" s="74"/>
      <c r="K8372" s="74"/>
      <c r="L8372" s="74"/>
      <c r="M8372" s="74"/>
      <c r="N8372" s="74"/>
    </row>
    <row r="8373" spans="2:14" x14ac:dyDescent="0.25">
      <c r="B8373" s="225"/>
      <c r="C8373" s="74"/>
      <c r="D8373" s="74"/>
      <c r="E8373" s="74"/>
      <c r="F8373" s="74"/>
      <c r="G8373" s="75"/>
      <c r="H8373" s="74"/>
      <c r="I8373" s="81"/>
      <c r="J8373" s="74"/>
      <c r="K8373" s="74"/>
      <c r="L8373" s="74"/>
      <c r="M8373" s="74"/>
      <c r="N8373" s="74"/>
    </row>
    <row r="8374" spans="2:14" x14ac:dyDescent="0.25">
      <c r="B8374" s="225"/>
      <c r="C8374" s="74"/>
      <c r="D8374" s="74"/>
      <c r="E8374" s="74"/>
      <c r="F8374" s="74"/>
      <c r="G8374" s="75"/>
      <c r="H8374" s="74"/>
      <c r="I8374" s="81"/>
      <c r="J8374" s="74"/>
      <c r="K8374" s="74"/>
      <c r="L8374" s="74"/>
      <c r="M8374" s="74"/>
      <c r="N8374" s="74"/>
    </row>
    <row r="8375" spans="2:14" x14ac:dyDescent="0.25">
      <c r="B8375" s="225"/>
      <c r="C8375" s="74"/>
      <c r="D8375" s="74"/>
      <c r="E8375" s="74"/>
      <c r="F8375" s="74"/>
      <c r="G8375" s="75"/>
      <c r="H8375" s="74"/>
      <c r="I8375" s="81"/>
      <c r="J8375" s="74"/>
      <c r="K8375" s="74"/>
      <c r="L8375" s="74"/>
      <c r="M8375" s="74"/>
      <c r="N8375" s="74"/>
    </row>
    <row r="8376" spans="2:14" x14ac:dyDescent="0.25">
      <c r="B8376" s="225"/>
      <c r="C8376" s="74"/>
      <c r="D8376" s="74"/>
      <c r="E8376" s="74"/>
      <c r="F8376" s="74"/>
      <c r="G8376" s="75"/>
      <c r="H8376" s="74"/>
      <c r="I8376" s="81"/>
      <c r="J8376" s="74"/>
      <c r="K8376" s="74"/>
      <c r="L8376" s="74"/>
      <c r="M8376" s="74"/>
      <c r="N8376" s="74"/>
    </row>
    <row r="8377" spans="2:14" x14ac:dyDescent="0.25">
      <c r="B8377" s="225"/>
      <c r="C8377" s="74"/>
      <c r="D8377" s="74"/>
      <c r="E8377" s="74"/>
      <c r="F8377" s="74"/>
      <c r="G8377" s="75"/>
      <c r="H8377" s="74"/>
      <c r="I8377" s="81"/>
      <c r="J8377" s="74"/>
      <c r="K8377" s="74"/>
      <c r="L8377" s="74"/>
      <c r="M8377" s="74"/>
      <c r="N8377" s="74"/>
    </row>
    <row r="8378" spans="2:14" x14ac:dyDescent="0.25">
      <c r="B8378" s="225"/>
      <c r="C8378" s="74"/>
      <c r="D8378" s="74"/>
      <c r="E8378" s="74"/>
      <c r="F8378" s="74"/>
      <c r="G8378" s="75"/>
      <c r="H8378" s="74"/>
      <c r="I8378" s="81"/>
      <c r="J8378" s="74"/>
      <c r="K8378" s="74"/>
      <c r="L8378" s="74"/>
      <c r="M8378" s="74"/>
      <c r="N8378" s="74"/>
    </row>
    <row r="8379" spans="2:14" x14ac:dyDescent="0.25">
      <c r="B8379" s="225"/>
      <c r="C8379" s="74"/>
      <c r="D8379" s="74"/>
      <c r="E8379" s="74"/>
      <c r="F8379" s="74"/>
      <c r="G8379" s="75"/>
      <c r="H8379" s="74"/>
      <c r="I8379" s="81"/>
      <c r="J8379" s="74"/>
      <c r="K8379" s="74"/>
      <c r="L8379" s="74"/>
      <c r="M8379" s="74"/>
      <c r="N8379" s="74"/>
    </row>
    <row r="8380" spans="2:14" x14ac:dyDescent="0.25">
      <c r="B8380" s="225"/>
      <c r="C8380" s="74"/>
      <c r="D8380" s="74"/>
      <c r="E8380" s="74"/>
      <c r="F8380" s="74"/>
      <c r="G8380" s="75"/>
      <c r="H8380" s="74"/>
      <c r="I8380" s="81"/>
      <c r="J8380" s="74"/>
      <c r="K8380" s="74"/>
      <c r="L8380" s="74"/>
      <c r="M8380" s="74"/>
      <c r="N8380" s="74"/>
    </row>
    <row r="8381" spans="2:14" x14ac:dyDescent="0.25">
      <c r="B8381" s="225"/>
      <c r="C8381" s="74"/>
      <c r="D8381" s="74"/>
      <c r="E8381" s="74"/>
      <c r="F8381" s="74"/>
      <c r="G8381" s="75"/>
      <c r="H8381" s="74"/>
      <c r="I8381" s="81"/>
      <c r="J8381" s="74"/>
      <c r="K8381" s="74"/>
      <c r="L8381" s="74"/>
      <c r="M8381" s="74"/>
      <c r="N8381" s="74"/>
    </row>
    <row r="8382" spans="2:14" x14ac:dyDescent="0.25">
      <c r="B8382" s="225"/>
      <c r="C8382" s="74"/>
      <c r="D8382" s="74"/>
      <c r="E8382" s="74"/>
      <c r="F8382" s="74"/>
      <c r="G8382" s="75"/>
      <c r="H8382" s="74"/>
      <c r="I8382" s="81"/>
      <c r="J8382" s="74"/>
      <c r="K8382" s="74"/>
      <c r="L8382" s="74"/>
      <c r="M8382" s="74"/>
      <c r="N8382" s="74"/>
    </row>
    <row r="8383" spans="2:14" x14ac:dyDescent="0.25">
      <c r="B8383" s="225"/>
      <c r="C8383" s="74"/>
      <c r="D8383" s="74"/>
      <c r="E8383" s="74"/>
      <c r="F8383" s="74"/>
      <c r="G8383" s="75"/>
      <c r="H8383" s="74"/>
      <c r="I8383" s="81"/>
      <c r="J8383" s="74"/>
      <c r="K8383" s="74"/>
      <c r="L8383" s="74"/>
      <c r="M8383" s="74"/>
      <c r="N8383" s="74"/>
    </row>
    <row r="8384" spans="2:14" x14ac:dyDescent="0.25">
      <c r="B8384" s="225"/>
      <c r="C8384" s="74"/>
      <c r="D8384" s="74"/>
      <c r="E8384" s="74"/>
      <c r="F8384" s="74"/>
      <c r="G8384" s="75"/>
      <c r="H8384" s="74"/>
      <c r="I8384" s="81"/>
      <c r="J8384" s="74"/>
      <c r="K8384" s="74"/>
      <c r="L8384" s="74"/>
      <c r="M8384" s="74"/>
      <c r="N8384" s="74"/>
    </row>
    <row r="8385" spans="2:14" x14ac:dyDescent="0.25">
      <c r="B8385" s="225"/>
      <c r="C8385" s="74"/>
      <c r="D8385" s="74"/>
      <c r="E8385" s="74"/>
      <c r="F8385" s="74"/>
      <c r="G8385" s="75"/>
      <c r="H8385" s="74"/>
      <c r="I8385" s="81"/>
      <c r="J8385" s="74"/>
      <c r="K8385" s="74"/>
      <c r="L8385" s="74"/>
      <c r="M8385" s="74"/>
      <c r="N8385" s="74"/>
    </row>
    <row r="8386" spans="2:14" x14ac:dyDescent="0.25">
      <c r="B8386" s="225"/>
      <c r="C8386" s="74"/>
      <c r="D8386" s="74"/>
      <c r="E8386" s="74"/>
      <c r="F8386" s="74"/>
      <c r="G8386" s="75"/>
      <c r="H8386" s="74"/>
      <c r="I8386" s="81"/>
      <c r="J8386" s="74"/>
      <c r="K8386" s="74"/>
      <c r="L8386" s="74"/>
      <c r="M8386" s="74"/>
      <c r="N8386" s="74"/>
    </row>
    <row r="8387" spans="2:14" x14ac:dyDescent="0.25">
      <c r="B8387" s="225"/>
      <c r="C8387" s="74"/>
      <c r="D8387" s="74"/>
      <c r="E8387" s="74"/>
      <c r="F8387" s="74"/>
      <c r="G8387" s="75"/>
      <c r="H8387" s="74"/>
      <c r="I8387" s="81"/>
      <c r="J8387" s="74"/>
      <c r="K8387" s="74"/>
      <c r="L8387" s="74"/>
      <c r="M8387" s="74"/>
      <c r="N8387" s="74"/>
    </row>
    <row r="8388" spans="2:14" x14ac:dyDescent="0.25">
      <c r="B8388" s="225"/>
      <c r="C8388" s="74"/>
      <c r="D8388" s="74"/>
      <c r="E8388" s="74"/>
      <c r="F8388" s="74"/>
      <c r="G8388" s="75"/>
      <c r="H8388" s="74"/>
      <c r="I8388" s="81"/>
      <c r="J8388" s="74"/>
      <c r="K8388" s="74"/>
      <c r="L8388" s="74"/>
      <c r="M8388" s="74"/>
      <c r="N8388" s="74"/>
    </row>
    <row r="8389" spans="2:14" x14ac:dyDescent="0.25">
      <c r="B8389" s="225"/>
      <c r="C8389" s="74"/>
      <c r="D8389" s="74"/>
      <c r="E8389" s="74"/>
      <c r="F8389" s="74"/>
      <c r="G8389" s="75"/>
      <c r="H8389" s="74"/>
      <c r="I8389" s="81"/>
      <c r="J8389" s="74"/>
      <c r="K8389" s="74"/>
      <c r="L8389" s="74"/>
      <c r="M8389" s="74"/>
      <c r="N8389" s="74"/>
    </row>
    <row r="8390" spans="2:14" x14ac:dyDescent="0.25">
      <c r="B8390" s="225"/>
      <c r="C8390" s="74"/>
      <c r="D8390" s="74"/>
      <c r="E8390" s="74"/>
      <c r="F8390" s="74"/>
      <c r="G8390" s="75"/>
      <c r="H8390" s="74"/>
      <c r="I8390" s="81"/>
      <c r="J8390" s="74"/>
      <c r="K8390" s="74"/>
      <c r="L8390" s="74"/>
      <c r="M8390" s="74"/>
      <c r="N8390" s="74"/>
    </row>
    <row r="8391" spans="2:14" x14ac:dyDescent="0.25">
      <c r="B8391" s="225"/>
      <c r="C8391" s="74"/>
      <c r="D8391" s="74"/>
      <c r="E8391" s="74"/>
      <c r="F8391" s="74"/>
      <c r="G8391" s="75"/>
      <c r="H8391" s="74"/>
      <c r="I8391" s="81"/>
      <c r="J8391" s="74"/>
      <c r="K8391" s="74"/>
      <c r="L8391" s="74"/>
      <c r="M8391" s="74"/>
      <c r="N8391" s="74"/>
    </row>
    <row r="8392" spans="2:14" x14ac:dyDescent="0.25">
      <c r="B8392" s="225"/>
      <c r="C8392" s="74"/>
      <c r="D8392" s="74"/>
      <c r="E8392" s="74"/>
      <c r="F8392" s="74"/>
      <c r="G8392" s="75"/>
      <c r="H8392" s="74"/>
      <c r="I8392" s="81"/>
      <c r="J8392" s="74"/>
      <c r="K8392" s="74"/>
      <c r="L8392" s="74"/>
      <c r="M8392" s="74"/>
      <c r="N8392" s="74"/>
    </row>
    <row r="8393" spans="2:14" x14ac:dyDescent="0.25">
      <c r="B8393" s="225"/>
      <c r="C8393" s="74"/>
      <c r="D8393" s="74"/>
      <c r="E8393" s="74"/>
      <c r="F8393" s="74"/>
      <c r="G8393" s="75"/>
      <c r="H8393" s="74"/>
      <c r="I8393" s="81"/>
      <c r="J8393" s="74"/>
      <c r="K8393" s="74"/>
      <c r="L8393" s="74"/>
      <c r="M8393" s="74"/>
      <c r="N8393" s="74"/>
    </row>
    <row r="8394" spans="2:14" x14ac:dyDescent="0.25">
      <c r="B8394" s="225"/>
      <c r="C8394" s="74"/>
      <c r="D8394" s="74"/>
      <c r="E8394" s="74"/>
      <c r="F8394" s="74"/>
      <c r="G8394" s="75"/>
      <c r="H8394" s="74"/>
      <c r="I8394" s="81"/>
      <c r="J8394" s="74"/>
      <c r="K8394" s="74"/>
      <c r="L8394" s="74"/>
      <c r="M8394" s="74"/>
      <c r="N8394" s="74"/>
    </row>
    <row r="8395" spans="2:14" x14ac:dyDescent="0.25">
      <c r="B8395" s="225"/>
      <c r="C8395" s="74"/>
      <c r="D8395" s="74"/>
      <c r="E8395" s="74"/>
      <c r="F8395" s="74"/>
      <c r="G8395" s="75"/>
      <c r="H8395" s="74"/>
      <c r="I8395" s="81"/>
      <c r="J8395" s="74"/>
      <c r="K8395" s="74"/>
      <c r="L8395" s="74"/>
      <c r="M8395" s="74"/>
      <c r="N8395" s="74"/>
    </row>
    <row r="8396" spans="2:14" x14ac:dyDescent="0.25">
      <c r="B8396" s="225"/>
      <c r="C8396" s="74"/>
      <c r="D8396" s="74"/>
      <c r="E8396" s="74"/>
      <c r="F8396" s="74"/>
      <c r="G8396" s="75"/>
      <c r="H8396" s="74"/>
      <c r="I8396" s="81"/>
      <c r="J8396" s="74"/>
      <c r="K8396" s="74"/>
      <c r="L8396" s="74"/>
      <c r="M8396" s="74"/>
      <c r="N8396" s="74"/>
    </row>
    <row r="8397" spans="2:14" x14ac:dyDescent="0.25">
      <c r="B8397" s="225"/>
      <c r="C8397" s="74"/>
      <c r="D8397" s="74"/>
      <c r="E8397" s="74"/>
      <c r="F8397" s="74"/>
      <c r="G8397" s="75"/>
      <c r="H8397" s="74"/>
      <c r="I8397" s="81"/>
      <c r="J8397" s="74"/>
      <c r="K8397" s="74"/>
      <c r="L8397" s="74"/>
      <c r="M8397" s="74"/>
      <c r="N8397" s="74"/>
    </row>
    <row r="8398" spans="2:14" x14ac:dyDescent="0.25">
      <c r="B8398" s="225"/>
      <c r="C8398" s="74"/>
      <c r="D8398" s="74"/>
      <c r="E8398" s="74"/>
      <c r="F8398" s="74"/>
      <c r="G8398" s="75"/>
      <c r="H8398" s="74"/>
      <c r="I8398" s="81"/>
      <c r="J8398" s="74"/>
      <c r="K8398" s="74"/>
      <c r="L8398" s="74"/>
      <c r="M8398" s="74"/>
      <c r="N8398" s="74"/>
    </row>
    <row r="8399" spans="2:14" x14ac:dyDescent="0.25">
      <c r="B8399" s="225"/>
      <c r="C8399" s="74"/>
      <c r="D8399" s="74"/>
      <c r="E8399" s="74"/>
      <c r="F8399" s="74"/>
      <c r="G8399" s="75"/>
      <c r="H8399" s="74"/>
      <c r="I8399" s="81"/>
      <c r="J8399" s="74"/>
      <c r="K8399" s="74"/>
      <c r="L8399" s="74"/>
      <c r="M8399" s="74"/>
      <c r="N8399" s="74"/>
    </row>
    <row r="8400" spans="2:14" x14ac:dyDescent="0.25">
      <c r="B8400" s="225"/>
      <c r="C8400" s="74"/>
      <c r="D8400" s="74"/>
      <c r="E8400" s="74"/>
      <c r="F8400" s="74"/>
      <c r="G8400" s="75"/>
      <c r="H8400" s="74"/>
      <c r="I8400" s="81"/>
      <c r="J8400" s="74"/>
      <c r="K8400" s="74"/>
      <c r="L8400" s="74"/>
      <c r="M8400" s="74"/>
      <c r="N8400" s="74"/>
    </row>
    <row r="8401" spans="2:14" x14ac:dyDescent="0.25">
      <c r="B8401" s="225"/>
      <c r="C8401" s="74"/>
      <c r="D8401" s="74"/>
      <c r="E8401" s="74"/>
      <c r="F8401" s="74"/>
      <c r="G8401" s="75"/>
      <c r="H8401" s="74"/>
      <c r="I8401" s="81"/>
      <c r="J8401" s="74"/>
      <c r="K8401" s="74"/>
      <c r="L8401" s="74"/>
      <c r="M8401" s="74"/>
      <c r="N8401" s="74"/>
    </row>
    <row r="8402" spans="2:14" x14ac:dyDescent="0.25">
      <c r="B8402" s="225"/>
      <c r="C8402" s="74"/>
      <c r="D8402" s="74"/>
      <c r="E8402" s="74"/>
      <c r="F8402" s="74"/>
      <c r="G8402" s="75"/>
      <c r="H8402" s="74"/>
      <c r="I8402" s="81"/>
      <c r="J8402" s="74"/>
      <c r="K8402" s="74"/>
      <c r="L8402" s="74"/>
      <c r="M8402" s="74"/>
      <c r="N8402" s="74"/>
    </row>
    <row r="8403" spans="2:14" x14ac:dyDescent="0.25">
      <c r="B8403" s="225"/>
      <c r="C8403" s="74"/>
      <c r="D8403" s="74"/>
      <c r="E8403" s="74"/>
      <c r="F8403" s="74"/>
      <c r="G8403" s="75"/>
      <c r="H8403" s="74"/>
      <c r="I8403" s="81"/>
      <c r="J8403" s="74"/>
      <c r="K8403" s="74"/>
      <c r="L8403" s="74"/>
      <c r="M8403" s="74"/>
      <c r="N8403" s="74"/>
    </row>
    <row r="8404" spans="2:14" x14ac:dyDescent="0.25">
      <c r="B8404" s="225"/>
      <c r="C8404" s="74"/>
      <c r="D8404" s="74"/>
      <c r="E8404" s="74"/>
      <c r="F8404" s="74"/>
      <c r="G8404" s="75"/>
      <c r="H8404" s="74"/>
      <c r="I8404" s="81"/>
      <c r="J8404" s="74"/>
      <c r="K8404" s="74"/>
      <c r="L8404" s="74"/>
      <c r="M8404" s="74"/>
      <c r="N8404" s="74"/>
    </row>
    <row r="8405" spans="2:14" x14ac:dyDescent="0.25">
      <c r="B8405" s="225"/>
      <c r="C8405" s="74"/>
      <c r="D8405" s="74"/>
      <c r="E8405" s="74"/>
      <c r="F8405" s="74"/>
      <c r="G8405" s="75"/>
      <c r="H8405" s="74"/>
      <c r="I8405" s="81"/>
      <c r="J8405" s="74"/>
      <c r="K8405" s="74"/>
      <c r="L8405" s="74"/>
      <c r="M8405" s="74"/>
      <c r="N8405" s="74"/>
    </row>
    <row r="8406" spans="2:14" x14ac:dyDescent="0.25">
      <c r="B8406" s="225"/>
      <c r="C8406" s="74"/>
      <c r="D8406" s="74"/>
      <c r="E8406" s="74"/>
      <c r="F8406" s="74"/>
      <c r="G8406" s="75"/>
      <c r="H8406" s="74"/>
      <c r="I8406" s="81"/>
      <c r="J8406" s="74"/>
      <c r="K8406" s="74"/>
      <c r="L8406" s="74"/>
      <c r="M8406" s="74"/>
      <c r="N8406" s="74"/>
    </row>
    <row r="8407" spans="2:14" x14ac:dyDescent="0.25">
      <c r="B8407" s="225"/>
      <c r="C8407" s="74"/>
      <c r="D8407" s="74"/>
      <c r="E8407" s="74"/>
      <c r="F8407" s="74"/>
      <c r="G8407" s="75"/>
      <c r="H8407" s="74"/>
      <c r="I8407" s="81"/>
      <c r="J8407" s="74"/>
      <c r="K8407" s="74"/>
      <c r="L8407" s="74"/>
      <c r="M8407" s="74"/>
      <c r="N8407" s="74"/>
    </row>
    <row r="8408" spans="2:14" x14ac:dyDescent="0.25">
      <c r="B8408" s="225"/>
      <c r="C8408" s="74"/>
      <c r="D8408" s="74"/>
      <c r="E8408" s="74"/>
      <c r="F8408" s="74"/>
      <c r="G8408" s="75"/>
      <c r="H8408" s="74"/>
      <c r="I8408" s="81"/>
      <c r="J8408" s="74"/>
      <c r="K8408" s="74"/>
      <c r="L8408" s="74"/>
      <c r="M8408" s="74"/>
      <c r="N8408" s="74"/>
    </row>
    <row r="8409" spans="2:14" x14ac:dyDescent="0.25">
      <c r="B8409" s="225"/>
      <c r="C8409" s="74"/>
      <c r="D8409" s="74"/>
      <c r="E8409" s="74"/>
      <c r="F8409" s="74"/>
      <c r="G8409" s="75"/>
      <c r="H8409" s="74"/>
      <c r="I8409" s="81"/>
      <c r="J8409" s="74"/>
      <c r="K8409" s="74"/>
      <c r="L8409" s="74"/>
      <c r="M8409" s="74"/>
      <c r="N8409" s="74"/>
    </row>
    <row r="8410" spans="2:14" x14ac:dyDescent="0.25">
      <c r="B8410" s="225"/>
      <c r="C8410" s="74"/>
      <c r="D8410" s="74"/>
      <c r="E8410" s="74"/>
      <c r="F8410" s="74"/>
      <c r="G8410" s="75"/>
      <c r="H8410" s="74"/>
      <c r="I8410" s="81"/>
      <c r="J8410" s="74"/>
      <c r="K8410" s="74"/>
      <c r="L8410" s="74"/>
      <c r="M8410" s="74"/>
      <c r="N8410" s="74"/>
    </row>
    <row r="8411" spans="2:14" x14ac:dyDescent="0.25">
      <c r="B8411" s="225"/>
      <c r="C8411" s="74"/>
      <c r="D8411" s="74"/>
      <c r="E8411" s="74"/>
      <c r="F8411" s="74"/>
      <c r="G8411" s="75"/>
      <c r="H8411" s="74"/>
      <c r="I8411" s="81"/>
      <c r="J8411" s="74"/>
      <c r="K8411" s="74"/>
      <c r="L8411" s="74"/>
      <c r="M8411" s="74"/>
      <c r="N8411" s="74"/>
    </row>
    <row r="8412" spans="2:14" x14ac:dyDescent="0.25">
      <c r="B8412" s="225"/>
      <c r="C8412" s="74"/>
      <c r="D8412" s="74"/>
      <c r="E8412" s="74"/>
      <c r="F8412" s="74"/>
      <c r="G8412" s="75"/>
      <c r="H8412" s="74"/>
      <c r="I8412" s="81"/>
      <c r="J8412" s="74"/>
      <c r="K8412" s="74"/>
      <c r="L8412" s="74"/>
      <c r="M8412" s="74"/>
      <c r="N8412" s="74"/>
    </row>
    <row r="8413" spans="2:14" x14ac:dyDescent="0.25">
      <c r="B8413" s="225"/>
      <c r="C8413" s="74"/>
      <c r="D8413" s="74"/>
      <c r="E8413" s="74"/>
      <c r="F8413" s="74"/>
      <c r="G8413" s="75"/>
      <c r="H8413" s="74"/>
      <c r="I8413" s="81"/>
      <c r="J8413" s="74"/>
      <c r="K8413" s="74"/>
      <c r="L8413" s="74"/>
      <c r="M8413" s="74"/>
      <c r="N8413" s="74"/>
    </row>
    <row r="8414" spans="2:14" x14ac:dyDescent="0.25">
      <c r="B8414" s="225"/>
      <c r="C8414" s="74"/>
      <c r="D8414" s="74"/>
      <c r="E8414" s="74"/>
      <c r="F8414" s="74"/>
      <c r="G8414" s="75"/>
      <c r="H8414" s="74"/>
      <c r="I8414" s="81"/>
      <c r="J8414" s="74"/>
      <c r="K8414" s="74"/>
      <c r="L8414" s="74"/>
      <c r="M8414" s="74"/>
      <c r="N8414" s="74"/>
    </row>
    <row r="8415" spans="2:14" x14ac:dyDescent="0.25">
      <c r="B8415" s="225"/>
      <c r="C8415" s="74"/>
      <c r="D8415" s="74"/>
      <c r="E8415" s="74"/>
      <c r="F8415" s="74"/>
      <c r="G8415" s="75"/>
      <c r="H8415" s="74"/>
      <c r="I8415" s="81"/>
      <c r="J8415" s="74"/>
      <c r="K8415" s="74"/>
      <c r="L8415" s="74"/>
      <c r="M8415" s="74"/>
      <c r="N8415" s="74"/>
    </row>
    <row r="8416" spans="2:14" x14ac:dyDescent="0.25">
      <c r="B8416" s="225"/>
      <c r="C8416" s="74"/>
      <c r="D8416" s="74"/>
      <c r="E8416" s="74"/>
      <c r="F8416" s="74"/>
      <c r="G8416" s="75"/>
      <c r="H8416" s="74"/>
      <c r="I8416" s="81"/>
      <c r="J8416" s="74"/>
      <c r="K8416" s="74"/>
      <c r="L8416" s="74"/>
      <c r="M8416" s="74"/>
      <c r="N8416" s="74"/>
    </row>
    <row r="8417" spans="2:14" x14ac:dyDescent="0.25">
      <c r="B8417" s="225"/>
      <c r="C8417" s="74"/>
      <c r="D8417" s="74"/>
      <c r="E8417" s="74"/>
      <c r="F8417" s="74"/>
      <c r="G8417" s="75"/>
      <c r="H8417" s="74"/>
      <c r="I8417" s="81"/>
      <c r="J8417" s="74"/>
      <c r="K8417" s="74"/>
      <c r="L8417" s="74"/>
      <c r="M8417" s="74"/>
      <c r="N8417" s="74"/>
    </row>
    <row r="8418" spans="2:14" x14ac:dyDescent="0.25">
      <c r="B8418" s="225"/>
      <c r="C8418" s="74"/>
      <c r="D8418" s="74"/>
      <c r="E8418" s="74"/>
      <c r="F8418" s="74"/>
      <c r="G8418" s="75"/>
      <c r="H8418" s="74"/>
      <c r="I8418" s="81"/>
      <c r="J8418" s="74"/>
      <c r="K8418" s="74"/>
      <c r="L8418" s="74"/>
      <c r="M8418" s="74"/>
      <c r="N8418" s="74"/>
    </row>
    <row r="8419" spans="2:14" x14ac:dyDescent="0.25">
      <c r="B8419" s="225"/>
      <c r="C8419" s="74"/>
      <c r="D8419" s="74"/>
      <c r="E8419" s="74"/>
      <c r="F8419" s="74"/>
      <c r="G8419" s="75"/>
      <c r="H8419" s="74"/>
      <c r="I8419" s="81"/>
      <c r="J8419" s="74"/>
      <c r="K8419" s="74"/>
      <c r="L8419" s="74"/>
      <c r="M8419" s="74"/>
      <c r="N8419" s="74"/>
    </row>
    <row r="8420" spans="2:14" x14ac:dyDescent="0.25">
      <c r="B8420" s="225"/>
      <c r="C8420" s="74"/>
      <c r="D8420" s="74"/>
      <c r="E8420" s="74"/>
      <c r="F8420" s="74"/>
      <c r="G8420" s="75"/>
      <c r="H8420" s="74"/>
      <c r="I8420" s="81"/>
      <c r="J8420" s="74"/>
      <c r="K8420" s="74"/>
      <c r="L8420" s="74"/>
      <c r="M8420" s="74"/>
      <c r="N8420" s="74"/>
    </row>
    <row r="8421" spans="2:14" x14ac:dyDescent="0.25">
      <c r="B8421" s="225"/>
      <c r="C8421" s="74"/>
      <c r="D8421" s="74"/>
      <c r="E8421" s="74"/>
      <c r="F8421" s="74"/>
      <c r="G8421" s="75"/>
      <c r="H8421" s="74"/>
      <c r="I8421" s="81"/>
      <c r="J8421" s="74"/>
      <c r="K8421" s="74"/>
      <c r="L8421" s="74"/>
      <c r="M8421" s="74"/>
      <c r="N8421" s="74"/>
    </row>
    <row r="8422" spans="2:14" x14ac:dyDescent="0.25">
      <c r="B8422" s="225"/>
      <c r="C8422" s="74"/>
      <c r="D8422" s="74"/>
      <c r="E8422" s="74"/>
      <c r="F8422" s="74"/>
      <c r="G8422" s="75"/>
      <c r="H8422" s="74"/>
      <c r="I8422" s="81"/>
      <c r="J8422" s="74"/>
      <c r="K8422" s="74"/>
      <c r="L8422" s="74"/>
      <c r="M8422" s="74"/>
      <c r="N8422" s="74"/>
    </row>
    <row r="8423" spans="2:14" x14ac:dyDescent="0.25">
      <c r="B8423" s="225"/>
      <c r="C8423" s="74"/>
      <c r="D8423" s="74"/>
      <c r="E8423" s="74"/>
      <c r="F8423" s="74"/>
      <c r="G8423" s="75"/>
      <c r="H8423" s="74"/>
      <c r="I8423" s="81"/>
      <c r="J8423" s="74"/>
      <c r="K8423" s="74"/>
      <c r="L8423" s="74"/>
      <c r="M8423" s="74"/>
      <c r="N8423" s="74"/>
    </row>
    <row r="8424" spans="2:14" x14ac:dyDescent="0.25">
      <c r="B8424" s="225"/>
      <c r="C8424" s="74"/>
      <c r="D8424" s="74"/>
      <c r="E8424" s="74"/>
      <c r="F8424" s="74"/>
      <c r="G8424" s="75"/>
      <c r="H8424" s="74"/>
      <c r="I8424" s="81"/>
      <c r="J8424" s="74"/>
      <c r="K8424" s="74"/>
      <c r="L8424" s="74"/>
      <c r="M8424" s="74"/>
      <c r="N8424" s="74"/>
    </row>
    <row r="8425" spans="2:14" x14ac:dyDescent="0.25">
      <c r="B8425" s="225"/>
      <c r="C8425" s="74"/>
      <c r="D8425" s="74"/>
      <c r="E8425" s="74"/>
      <c r="F8425" s="74"/>
      <c r="G8425" s="75"/>
      <c r="H8425" s="74"/>
      <c r="I8425" s="81"/>
      <c r="J8425" s="74"/>
      <c r="K8425" s="74"/>
      <c r="L8425" s="74"/>
      <c r="M8425" s="74"/>
      <c r="N8425" s="74"/>
    </row>
    <row r="8426" spans="2:14" x14ac:dyDescent="0.25">
      <c r="B8426" s="225"/>
      <c r="C8426" s="74"/>
      <c r="D8426" s="74"/>
      <c r="E8426" s="74"/>
      <c r="F8426" s="74"/>
      <c r="G8426" s="75"/>
      <c r="H8426" s="74"/>
      <c r="I8426" s="81"/>
      <c r="J8426" s="74"/>
      <c r="K8426" s="74"/>
      <c r="L8426" s="74"/>
      <c r="M8426" s="74"/>
      <c r="N8426" s="74"/>
    </row>
    <row r="8427" spans="2:14" x14ac:dyDescent="0.25">
      <c r="B8427" s="225"/>
      <c r="C8427" s="74"/>
      <c r="D8427" s="74"/>
      <c r="E8427" s="74"/>
      <c r="F8427" s="74"/>
      <c r="G8427" s="75"/>
      <c r="H8427" s="74"/>
      <c r="I8427" s="81"/>
      <c r="J8427" s="74"/>
      <c r="K8427" s="74"/>
      <c r="L8427" s="74"/>
      <c r="M8427" s="74"/>
      <c r="N8427" s="74"/>
    </row>
    <row r="8428" spans="2:14" x14ac:dyDescent="0.25">
      <c r="B8428" s="225"/>
      <c r="C8428" s="74"/>
      <c r="D8428" s="74"/>
      <c r="E8428" s="74"/>
      <c r="F8428" s="74"/>
      <c r="G8428" s="75"/>
      <c r="H8428" s="74"/>
      <c r="I8428" s="81"/>
      <c r="J8428" s="74"/>
      <c r="K8428" s="74"/>
      <c r="L8428" s="74"/>
      <c r="M8428" s="74"/>
      <c r="N8428" s="74"/>
    </row>
    <row r="8429" spans="2:14" x14ac:dyDescent="0.25">
      <c r="B8429" s="225"/>
      <c r="C8429" s="74"/>
      <c r="D8429" s="74"/>
      <c r="E8429" s="74"/>
      <c r="F8429" s="74"/>
      <c r="G8429" s="75"/>
      <c r="H8429" s="74"/>
      <c r="I8429" s="81"/>
      <c r="J8429" s="74"/>
      <c r="K8429" s="74"/>
      <c r="L8429" s="74"/>
      <c r="M8429" s="74"/>
      <c r="N8429" s="74"/>
    </row>
    <row r="8430" spans="2:14" x14ac:dyDescent="0.25">
      <c r="B8430" s="225"/>
      <c r="C8430" s="74"/>
      <c r="D8430" s="74"/>
      <c r="E8430" s="74"/>
      <c r="F8430" s="74"/>
      <c r="G8430" s="75"/>
      <c r="H8430" s="74"/>
      <c r="I8430" s="81"/>
      <c r="J8430" s="74"/>
      <c r="K8430" s="74"/>
      <c r="L8430" s="74"/>
      <c r="M8430" s="74"/>
      <c r="N8430" s="74"/>
    </row>
    <row r="8431" spans="2:14" x14ac:dyDescent="0.25">
      <c r="B8431" s="225"/>
      <c r="C8431" s="74"/>
      <c r="D8431" s="74"/>
      <c r="E8431" s="74"/>
      <c r="F8431" s="74"/>
      <c r="G8431" s="75"/>
      <c r="H8431" s="74"/>
      <c r="I8431" s="81"/>
      <c r="J8431" s="74"/>
      <c r="K8431" s="74"/>
      <c r="L8431" s="74"/>
      <c r="M8431" s="74"/>
      <c r="N8431" s="74"/>
    </row>
    <row r="8432" spans="2:14" x14ac:dyDescent="0.25">
      <c r="B8432" s="225"/>
      <c r="C8432" s="74"/>
      <c r="D8432" s="74"/>
      <c r="E8432" s="74"/>
      <c r="F8432" s="74"/>
      <c r="G8432" s="75"/>
      <c r="H8432" s="74"/>
      <c r="I8432" s="81"/>
      <c r="J8432" s="74"/>
      <c r="K8432" s="74"/>
      <c r="L8432" s="74"/>
      <c r="M8432" s="74"/>
      <c r="N8432" s="74"/>
    </row>
    <row r="8433" spans="2:14" x14ac:dyDescent="0.25">
      <c r="B8433" s="225"/>
      <c r="C8433" s="74"/>
      <c r="D8433" s="74"/>
      <c r="E8433" s="74"/>
      <c r="F8433" s="74"/>
      <c r="G8433" s="75"/>
      <c r="H8433" s="74"/>
      <c r="I8433" s="81"/>
      <c r="J8433" s="74"/>
      <c r="K8433" s="74"/>
      <c r="L8433" s="74"/>
      <c r="M8433" s="74"/>
      <c r="N8433" s="74"/>
    </row>
    <row r="8434" spans="2:14" x14ac:dyDescent="0.25">
      <c r="B8434" s="225"/>
      <c r="C8434" s="74"/>
      <c r="D8434" s="74"/>
      <c r="E8434" s="74"/>
      <c r="F8434" s="74"/>
      <c r="G8434" s="75"/>
      <c r="H8434" s="74"/>
      <c r="I8434" s="81"/>
      <c r="J8434" s="74"/>
      <c r="K8434" s="74"/>
      <c r="L8434" s="74"/>
      <c r="M8434" s="74"/>
      <c r="N8434" s="74"/>
    </row>
    <row r="8435" spans="2:14" x14ac:dyDescent="0.25">
      <c r="B8435" s="225"/>
      <c r="C8435" s="74"/>
      <c r="D8435" s="74"/>
      <c r="E8435" s="74"/>
      <c r="F8435" s="74"/>
      <c r="G8435" s="75"/>
      <c r="H8435" s="74"/>
      <c r="I8435" s="81"/>
      <c r="J8435" s="74"/>
      <c r="K8435" s="74"/>
      <c r="L8435" s="74"/>
      <c r="M8435" s="74"/>
      <c r="N8435" s="74"/>
    </row>
    <row r="8436" spans="2:14" x14ac:dyDescent="0.25">
      <c r="B8436" s="225"/>
      <c r="C8436" s="74"/>
      <c r="D8436" s="74"/>
      <c r="E8436" s="74"/>
      <c r="F8436" s="74"/>
      <c r="G8436" s="75"/>
      <c r="H8436" s="74"/>
      <c r="I8436" s="81"/>
      <c r="J8436" s="74"/>
      <c r="K8436" s="74"/>
      <c r="L8436" s="74"/>
      <c r="M8436" s="74"/>
      <c r="N8436" s="74"/>
    </row>
    <row r="8437" spans="2:14" x14ac:dyDescent="0.25">
      <c r="B8437" s="225"/>
      <c r="C8437" s="74"/>
      <c r="D8437" s="74"/>
      <c r="E8437" s="74"/>
      <c r="F8437" s="74"/>
      <c r="G8437" s="75"/>
      <c r="H8437" s="74"/>
      <c r="I8437" s="81"/>
      <c r="J8437" s="74"/>
      <c r="K8437" s="74"/>
      <c r="L8437" s="74"/>
      <c r="M8437" s="74"/>
      <c r="N8437" s="74"/>
    </row>
    <row r="8438" spans="2:14" x14ac:dyDescent="0.25">
      <c r="B8438" s="225"/>
      <c r="C8438" s="74"/>
      <c r="D8438" s="74"/>
      <c r="E8438" s="74"/>
      <c r="F8438" s="74"/>
      <c r="G8438" s="75"/>
      <c r="H8438" s="74"/>
      <c r="I8438" s="81"/>
      <c r="J8438" s="74"/>
      <c r="K8438" s="74"/>
      <c r="L8438" s="74"/>
      <c r="M8438" s="74"/>
      <c r="N8438" s="74"/>
    </row>
    <row r="8439" spans="2:14" x14ac:dyDescent="0.25">
      <c r="B8439" s="225"/>
      <c r="C8439" s="74"/>
      <c r="D8439" s="74"/>
      <c r="E8439" s="74"/>
      <c r="F8439" s="74"/>
      <c r="G8439" s="75"/>
      <c r="H8439" s="74"/>
      <c r="I8439" s="81"/>
      <c r="J8439" s="74"/>
      <c r="K8439" s="74"/>
      <c r="L8439" s="74"/>
      <c r="M8439" s="74"/>
      <c r="N8439" s="74"/>
    </row>
    <row r="8440" spans="2:14" x14ac:dyDescent="0.25">
      <c r="B8440" s="225"/>
      <c r="C8440" s="74"/>
      <c r="D8440" s="74"/>
      <c r="E8440" s="74"/>
      <c r="F8440" s="74"/>
      <c r="G8440" s="75"/>
      <c r="H8440" s="74"/>
      <c r="I8440" s="81"/>
      <c r="J8440" s="74"/>
      <c r="K8440" s="74"/>
      <c r="L8440" s="74"/>
      <c r="M8440" s="74"/>
      <c r="N8440" s="74"/>
    </row>
    <row r="8441" spans="2:14" x14ac:dyDescent="0.25">
      <c r="B8441" s="225"/>
      <c r="C8441" s="74"/>
      <c r="D8441" s="74"/>
      <c r="E8441" s="74"/>
      <c r="F8441" s="74"/>
      <c r="G8441" s="75"/>
      <c r="H8441" s="74"/>
      <c r="I8441" s="81"/>
      <c r="J8441" s="74"/>
      <c r="K8441" s="74"/>
      <c r="L8441" s="74"/>
      <c r="M8441" s="74"/>
      <c r="N8441" s="74"/>
    </row>
    <row r="8442" spans="2:14" x14ac:dyDescent="0.25">
      <c r="B8442" s="225"/>
      <c r="C8442" s="74"/>
      <c r="D8442" s="74"/>
      <c r="E8442" s="74"/>
      <c r="F8442" s="74"/>
      <c r="G8442" s="75"/>
      <c r="H8442" s="74"/>
      <c r="I8442" s="81"/>
      <c r="J8442" s="74"/>
      <c r="K8442" s="74"/>
      <c r="L8442" s="74"/>
      <c r="M8442" s="74"/>
      <c r="N8442" s="74"/>
    </row>
    <row r="8443" spans="2:14" x14ac:dyDescent="0.25">
      <c r="B8443" s="225"/>
      <c r="C8443" s="74"/>
      <c r="D8443" s="74"/>
      <c r="E8443" s="74"/>
      <c r="F8443" s="74"/>
      <c r="G8443" s="75"/>
      <c r="H8443" s="74"/>
      <c r="I8443" s="81"/>
      <c r="J8443" s="74"/>
      <c r="K8443" s="74"/>
      <c r="L8443" s="74"/>
      <c r="M8443" s="74"/>
      <c r="N8443" s="74"/>
    </row>
    <row r="8444" spans="2:14" x14ac:dyDescent="0.25">
      <c r="B8444" s="225"/>
      <c r="C8444" s="74"/>
      <c r="D8444" s="74"/>
      <c r="E8444" s="74"/>
      <c r="F8444" s="74"/>
      <c r="G8444" s="75"/>
      <c r="H8444" s="74"/>
      <c r="I8444" s="81"/>
      <c r="J8444" s="74"/>
      <c r="K8444" s="74"/>
      <c r="L8444" s="74"/>
      <c r="M8444" s="74"/>
      <c r="N8444" s="74"/>
    </row>
    <row r="8445" spans="2:14" x14ac:dyDescent="0.25">
      <c r="B8445" s="225"/>
      <c r="C8445" s="74"/>
      <c r="D8445" s="74"/>
      <c r="E8445" s="74"/>
      <c r="F8445" s="74"/>
      <c r="G8445" s="75"/>
      <c r="H8445" s="74"/>
      <c r="I8445" s="81"/>
      <c r="J8445" s="74"/>
      <c r="K8445" s="74"/>
      <c r="L8445" s="74"/>
      <c r="M8445" s="74"/>
      <c r="N8445" s="74"/>
    </row>
    <row r="8446" spans="2:14" x14ac:dyDescent="0.25">
      <c r="B8446" s="225"/>
      <c r="C8446" s="74"/>
      <c r="D8446" s="74"/>
      <c r="E8446" s="74"/>
      <c r="F8446" s="74"/>
      <c r="G8446" s="75"/>
      <c r="H8446" s="74"/>
      <c r="I8446" s="81"/>
      <c r="J8446" s="74"/>
      <c r="K8446" s="74"/>
      <c r="L8446" s="74"/>
      <c r="M8446" s="74"/>
      <c r="N8446" s="74"/>
    </row>
    <row r="8447" spans="2:14" x14ac:dyDescent="0.25">
      <c r="B8447" s="225"/>
      <c r="C8447" s="74"/>
      <c r="D8447" s="74"/>
      <c r="E8447" s="74"/>
      <c r="F8447" s="74"/>
      <c r="G8447" s="75"/>
      <c r="H8447" s="74"/>
      <c r="I8447" s="81"/>
      <c r="J8447" s="74"/>
      <c r="K8447" s="74"/>
      <c r="L8447" s="74"/>
      <c r="M8447" s="74"/>
      <c r="N8447" s="74"/>
    </row>
    <row r="8448" spans="2:14" x14ac:dyDescent="0.25">
      <c r="B8448" s="225"/>
      <c r="C8448" s="74"/>
      <c r="D8448" s="74"/>
      <c r="E8448" s="74"/>
      <c r="F8448" s="74"/>
      <c r="G8448" s="75"/>
      <c r="H8448" s="74"/>
      <c r="I8448" s="81"/>
      <c r="J8448" s="74"/>
      <c r="K8448" s="74"/>
      <c r="L8448" s="74"/>
      <c r="M8448" s="74"/>
      <c r="N8448" s="74"/>
    </row>
    <row r="8449" spans="2:14" x14ac:dyDescent="0.25">
      <c r="B8449" s="225"/>
      <c r="C8449" s="74"/>
      <c r="D8449" s="74"/>
      <c r="E8449" s="74"/>
      <c r="F8449" s="74"/>
      <c r="G8449" s="75"/>
      <c r="H8449" s="74"/>
      <c r="I8449" s="81"/>
      <c r="J8449" s="74"/>
      <c r="K8449" s="74"/>
      <c r="L8449" s="74"/>
      <c r="M8449" s="74"/>
      <c r="N8449" s="74"/>
    </row>
    <row r="8450" spans="2:14" x14ac:dyDescent="0.25">
      <c r="B8450" s="225"/>
      <c r="C8450" s="74"/>
      <c r="D8450" s="74"/>
      <c r="E8450" s="74"/>
      <c r="F8450" s="74"/>
      <c r="G8450" s="75"/>
      <c r="H8450" s="74"/>
      <c r="I8450" s="81"/>
      <c r="J8450" s="74"/>
      <c r="K8450" s="74"/>
      <c r="L8450" s="74"/>
      <c r="M8450" s="74"/>
      <c r="N8450" s="74"/>
    </row>
    <row r="8451" spans="2:14" x14ac:dyDescent="0.25">
      <c r="B8451" s="225"/>
      <c r="C8451" s="74"/>
      <c r="D8451" s="74"/>
      <c r="E8451" s="74"/>
      <c r="F8451" s="74"/>
      <c r="G8451" s="75"/>
      <c r="H8451" s="74"/>
      <c r="I8451" s="81"/>
      <c r="J8451" s="74"/>
      <c r="K8451" s="74"/>
      <c r="L8451" s="74"/>
      <c r="M8451" s="74"/>
      <c r="N8451" s="74"/>
    </row>
    <row r="8452" spans="2:14" x14ac:dyDescent="0.25">
      <c r="B8452" s="225"/>
      <c r="C8452" s="74"/>
      <c r="D8452" s="74"/>
      <c r="E8452" s="74"/>
      <c r="F8452" s="74"/>
      <c r="G8452" s="75"/>
      <c r="H8452" s="74"/>
      <c r="I8452" s="81"/>
      <c r="J8452" s="74"/>
      <c r="K8452" s="74"/>
      <c r="L8452" s="74"/>
      <c r="M8452" s="74"/>
      <c r="N8452" s="74"/>
    </row>
    <row r="8453" spans="2:14" x14ac:dyDescent="0.25">
      <c r="B8453" s="225"/>
      <c r="C8453" s="74"/>
      <c r="D8453" s="74"/>
      <c r="E8453" s="74"/>
      <c r="F8453" s="74"/>
      <c r="G8453" s="75"/>
      <c r="H8453" s="74"/>
      <c r="I8453" s="81"/>
      <c r="J8453" s="74"/>
      <c r="K8453" s="74"/>
      <c r="L8453" s="74"/>
      <c r="M8453" s="74"/>
      <c r="N8453" s="74"/>
    </row>
    <row r="8454" spans="2:14" x14ac:dyDescent="0.25">
      <c r="B8454" s="225"/>
      <c r="C8454" s="74"/>
      <c r="D8454" s="74"/>
      <c r="E8454" s="74"/>
      <c r="F8454" s="74"/>
      <c r="G8454" s="75"/>
      <c r="H8454" s="74"/>
      <c r="I8454" s="81"/>
      <c r="J8454" s="74"/>
      <c r="K8454" s="74"/>
      <c r="L8454" s="74"/>
      <c r="M8454" s="74"/>
      <c r="N8454" s="74"/>
    </row>
    <row r="8455" spans="2:14" x14ac:dyDescent="0.25">
      <c r="B8455" s="225"/>
      <c r="C8455" s="74"/>
      <c r="D8455" s="74"/>
      <c r="E8455" s="74"/>
      <c r="F8455" s="74"/>
      <c r="G8455" s="75"/>
      <c r="H8455" s="74"/>
      <c r="I8455" s="81"/>
      <c r="J8455" s="74"/>
      <c r="K8455" s="74"/>
      <c r="L8455" s="74"/>
      <c r="M8455" s="74"/>
      <c r="N8455" s="74"/>
    </row>
    <row r="8456" spans="2:14" x14ac:dyDescent="0.25">
      <c r="B8456" s="225"/>
      <c r="C8456" s="74"/>
      <c r="D8456" s="74"/>
      <c r="E8456" s="74"/>
      <c r="F8456" s="74"/>
      <c r="G8456" s="75"/>
      <c r="H8456" s="74"/>
      <c r="I8456" s="81"/>
      <c r="J8456" s="74"/>
      <c r="K8456" s="74"/>
      <c r="L8456" s="74"/>
      <c r="M8456" s="74"/>
      <c r="N8456" s="74"/>
    </row>
    <row r="8457" spans="2:14" x14ac:dyDescent="0.25">
      <c r="B8457" s="225"/>
      <c r="C8457" s="74"/>
      <c r="D8457" s="74"/>
      <c r="E8457" s="74"/>
      <c r="F8457" s="74"/>
      <c r="G8457" s="75"/>
      <c r="H8457" s="74"/>
      <c r="I8457" s="81"/>
      <c r="J8457" s="74"/>
      <c r="K8457" s="74"/>
      <c r="L8457" s="74"/>
      <c r="M8457" s="74"/>
      <c r="N8457" s="74"/>
    </row>
    <row r="8458" spans="2:14" x14ac:dyDescent="0.25">
      <c r="B8458" s="225"/>
      <c r="C8458" s="74"/>
      <c r="D8458" s="74"/>
      <c r="E8458" s="74"/>
      <c r="F8458" s="74"/>
      <c r="G8458" s="75"/>
      <c r="H8458" s="74"/>
      <c r="I8458" s="81"/>
      <c r="J8458" s="74"/>
      <c r="K8458" s="74"/>
      <c r="L8458" s="74"/>
      <c r="M8458" s="74"/>
      <c r="N8458" s="74"/>
    </row>
    <row r="8459" spans="2:14" x14ac:dyDescent="0.25">
      <c r="B8459" s="225"/>
      <c r="C8459" s="74"/>
      <c r="D8459" s="74"/>
      <c r="E8459" s="74"/>
      <c r="F8459" s="74"/>
      <c r="G8459" s="75"/>
      <c r="H8459" s="74"/>
      <c r="I8459" s="81"/>
      <c r="J8459" s="74"/>
      <c r="K8459" s="74"/>
      <c r="L8459" s="74"/>
      <c r="M8459" s="74"/>
      <c r="N8459" s="74"/>
    </row>
    <row r="8460" spans="2:14" x14ac:dyDescent="0.25">
      <c r="B8460" s="225"/>
      <c r="C8460" s="74"/>
      <c r="D8460" s="74"/>
      <c r="E8460" s="74"/>
      <c r="F8460" s="74"/>
      <c r="G8460" s="75"/>
      <c r="H8460" s="74"/>
      <c r="I8460" s="81"/>
      <c r="J8460" s="74"/>
      <c r="K8460" s="74"/>
      <c r="L8460" s="74"/>
      <c r="M8460" s="74"/>
      <c r="N8460" s="74"/>
    </row>
    <row r="8461" spans="2:14" x14ac:dyDescent="0.25">
      <c r="B8461" s="225"/>
      <c r="C8461" s="74"/>
      <c r="D8461" s="74"/>
      <c r="E8461" s="74"/>
      <c r="F8461" s="74"/>
      <c r="G8461" s="75"/>
      <c r="H8461" s="74"/>
      <c r="I8461" s="81"/>
      <c r="J8461" s="74"/>
      <c r="K8461" s="74"/>
      <c r="L8461" s="74"/>
      <c r="M8461" s="74"/>
      <c r="N8461" s="74"/>
    </row>
    <row r="8462" spans="2:14" x14ac:dyDescent="0.25">
      <c r="B8462" s="225"/>
      <c r="C8462" s="74"/>
      <c r="D8462" s="74"/>
      <c r="E8462" s="74"/>
      <c r="F8462" s="74"/>
      <c r="G8462" s="75"/>
      <c r="H8462" s="74"/>
      <c r="I8462" s="81"/>
      <c r="J8462" s="74"/>
      <c r="K8462" s="74"/>
      <c r="L8462" s="74"/>
      <c r="M8462" s="74"/>
      <c r="N8462" s="74"/>
    </row>
    <row r="8463" spans="2:14" x14ac:dyDescent="0.25">
      <c r="B8463" s="225"/>
      <c r="C8463" s="74"/>
      <c r="D8463" s="74"/>
      <c r="E8463" s="74"/>
      <c r="F8463" s="74"/>
      <c r="G8463" s="75"/>
      <c r="H8463" s="74"/>
      <c r="I8463" s="81"/>
      <c r="J8463" s="74"/>
      <c r="K8463" s="74"/>
      <c r="L8463" s="74"/>
      <c r="M8463" s="74"/>
      <c r="N8463" s="74"/>
    </row>
    <row r="8464" spans="2:14" x14ac:dyDescent="0.25">
      <c r="B8464" s="225"/>
      <c r="C8464" s="74"/>
      <c r="D8464" s="74"/>
      <c r="E8464" s="74"/>
      <c r="F8464" s="74"/>
      <c r="G8464" s="75"/>
      <c r="H8464" s="74"/>
      <c r="I8464" s="81"/>
      <c r="J8464" s="74"/>
      <c r="K8464" s="74"/>
      <c r="L8464" s="74"/>
      <c r="M8464" s="74"/>
      <c r="N8464" s="74"/>
    </row>
    <row r="8465" spans="2:14" x14ac:dyDescent="0.25">
      <c r="B8465" s="225"/>
      <c r="C8465" s="74"/>
      <c r="D8465" s="74"/>
      <c r="E8465" s="74"/>
      <c r="F8465" s="74"/>
      <c r="G8465" s="75"/>
      <c r="H8465" s="74"/>
      <c r="I8465" s="81"/>
      <c r="J8465" s="74"/>
      <c r="K8465" s="74"/>
      <c r="L8465" s="74"/>
      <c r="M8465" s="74"/>
      <c r="N8465" s="74"/>
    </row>
    <row r="8466" spans="2:14" x14ac:dyDescent="0.25">
      <c r="B8466" s="225"/>
      <c r="C8466" s="74"/>
      <c r="D8466" s="74"/>
      <c r="E8466" s="74"/>
      <c r="F8466" s="74"/>
      <c r="G8466" s="75"/>
      <c r="H8466" s="74"/>
      <c r="I8466" s="81"/>
      <c r="J8466" s="74"/>
      <c r="K8466" s="74"/>
      <c r="L8466" s="74"/>
      <c r="M8466" s="74"/>
      <c r="N8466" s="74"/>
    </row>
    <row r="8467" spans="2:14" x14ac:dyDescent="0.25">
      <c r="B8467" s="225"/>
      <c r="C8467" s="74"/>
      <c r="D8467" s="74"/>
      <c r="E8467" s="74"/>
      <c r="F8467" s="74"/>
      <c r="G8467" s="75"/>
      <c r="H8467" s="74"/>
      <c r="I8467" s="81"/>
      <c r="J8467" s="74"/>
      <c r="K8467" s="74"/>
      <c r="L8467" s="74"/>
      <c r="M8467" s="74"/>
      <c r="N8467" s="74"/>
    </row>
    <row r="8468" spans="2:14" x14ac:dyDescent="0.25">
      <c r="B8468" s="225"/>
      <c r="C8468" s="74"/>
      <c r="D8468" s="74"/>
      <c r="E8468" s="74"/>
      <c r="F8468" s="74"/>
      <c r="G8468" s="75"/>
      <c r="H8468" s="74"/>
      <c r="I8468" s="81"/>
      <c r="J8468" s="74"/>
      <c r="K8468" s="74"/>
      <c r="L8468" s="74"/>
      <c r="M8468" s="74"/>
      <c r="N8468" s="74"/>
    </row>
    <row r="8469" spans="2:14" x14ac:dyDescent="0.25">
      <c r="B8469" s="225"/>
      <c r="C8469" s="74"/>
      <c r="D8469" s="74"/>
      <c r="E8469" s="74"/>
      <c r="F8469" s="74"/>
      <c r="G8469" s="75"/>
      <c r="H8469" s="74"/>
      <c r="I8469" s="81"/>
      <c r="J8469" s="74"/>
      <c r="K8469" s="74"/>
      <c r="L8469" s="74"/>
      <c r="M8469" s="74"/>
      <c r="N8469" s="74"/>
    </row>
    <row r="8470" spans="2:14" x14ac:dyDescent="0.25">
      <c r="B8470" s="225"/>
      <c r="C8470" s="74"/>
      <c r="D8470" s="74"/>
      <c r="E8470" s="74"/>
      <c r="F8470" s="74"/>
      <c r="G8470" s="75"/>
      <c r="H8470" s="74"/>
      <c r="I8470" s="81"/>
      <c r="J8470" s="74"/>
      <c r="K8470" s="74"/>
      <c r="L8470" s="74"/>
      <c r="M8470" s="74"/>
      <c r="N8470" s="74"/>
    </row>
    <row r="8471" spans="2:14" x14ac:dyDescent="0.25">
      <c r="B8471" s="225"/>
      <c r="C8471" s="74"/>
      <c r="D8471" s="74"/>
      <c r="E8471" s="74"/>
      <c r="F8471" s="74"/>
      <c r="G8471" s="75"/>
      <c r="H8471" s="74"/>
      <c r="I8471" s="81"/>
      <c r="J8471" s="74"/>
      <c r="K8471" s="74"/>
      <c r="L8471" s="74"/>
      <c r="M8471" s="74"/>
      <c r="N8471" s="74"/>
    </row>
    <row r="8472" spans="2:14" x14ac:dyDescent="0.25">
      <c r="B8472" s="225"/>
      <c r="C8472" s="74"/>
      <c r="D8472" s="74"/>
      <c r="E8472" s="74"/>
      <c r="F8472" s="74"/>
      <c r="G8472" s="75"/>
      <c r="H8472" s="74"/>
      <c r="I8472" s="81"/>
      <c r="J8472" s="74"/>
      <c r="K8472" s="74"/>
      <c r="L8472" s="74"/>
      <c r="M8472" s="74"/>
      <c r="N8472" s="74"/>
    </row>
    <row r="8473" spans="2:14" x14ac:dyDescent="0.25">
      <c r="B8473" s="225"/>
      <c r="C8473" s="74"/>
      <c r="D8473" s="74"/>
      <c r="E8473" s="74"/>
      <c r="F8473" s="74"/>
      <c r="G8473" s="75"/>
      <c r="H8473" s="74"/>
      <c r="I8473" s="81"/>
      <c r="J8473" s="74"/>
      <c r="K8473" s="74"/>
      <c r="L8473" s="74"/>
      <c r="M8473" s="74"/>
      <c r="N8473" s="74"/>
    </row>
    <row r="8474" spans="2:14" x14ac:dyDescent="0.25">
      <c r="B8474" s="225"/>
      <c r="C8474" s="74"/>
      <c r="D8474" s="74"/>
      <c r="E8474" s="74"/>
      <c r="F8474" s="74"/>
      <c r="G8474" s="75"/>
      <c r="H8474" s="74"/>
      <c r="I8474" s="81"/>
      <c r="J8474" s="74"/>
      <c r="K8474" s="74"/>
      <c r="L8474" s="74"/>
      <c r="M8474" s="74"/>
      <c r="N8474" s="74"/>
    </row>
    <row r="8475" spans="2:14" x14ac:dyDescent="0.25">
      <c r="B8475" s="225"/>
      <c r="C8475" s="74"/>
      <c r="D8475" s="74"/>
      <c r="E8475" s="74"/>
      <c r="F8475" s="74"/>
      <c r="G8475" s="75"/>
      <c r="H8475" s="74"/>
      <c r="I8475" s="81"/>
      <c r="J8475" s="74"/>
      <c r="K8475" s="74"/>
      <c r="L8475" s="74"/>
      <c r="M8475" s="74"/>
      <c r="N8475" s="74"/>
    </row>
    <row r="8476" spans="2:14" x14ac:dyDescent="0.25">
      <c r="B8476" s="225"/>
      <c r="C8476" s="74"/>
      <c r="D8476" s="74"/>
      <c r="E8476" s="74"/>
      <c r="F8476" s="74"/>
      <c r="G8476" s="75"/>
      <c r="H8476" s="74"/>
      <c r="I8476" s="81"/>
      <c r="J8476" s="74"/>
      <c r="K8476" s="74"/>
      <c r="L8476" s="74"/>
      <c r="M8476" s="74"/>
      <c r="N8476" s="74"/>
    </row>
    <row r="8477" spans="2:14" x14ac:dyDescent="0.25">
      <c r="B8477" s="225"/>
      <c r="C8477" s="74"/>
      <c r="D8477" s="74"/>
      <c r="E8477" s="74"/>
      <c r="F8477" s="74"/>
      <c r="G8477" s="75"/>
      <c r="H8477" s="74"/>
      <c r="I8477" s="81"/>
      <c r="J8477" s="74"/>
      <c r="K8477" s="74"/>
      <c r="L8477" s="74"/>
      <c r="M8477" s="74"/>
      <c r="N8477" s="74"/>
    </row>
    <row r="8478" spans="2:14" x14ac:dyDescent="0.25">
      <c r="B8478" s="225"/>
      <c r="C8478" s="74"/>
      <c r="D8478" s="74"/>
      <c r="E8478" s="74"/>
      <c r="F8478" s="74"/>
      <c r="G8478" s="75"/>
      <c r="H8478" s="74"/>
      <c r="I8478" s="81"/>
      <c r="J8478" s="74"/>
      <c r="K8478" s="74"/>
      <c r="L8478" s="74"/>
      <c r="M8478" s="74"/>
      <c r="N8478" s="74"/>
    </row>
    <row r="8479" spans="2:14" x14ac:dyDescent="0.25">
      <c r="B8479" s="225"/>
      <c r="C8479" s="74"/>
      <c r="D8479" s="74"/>
      <c r="E8479" s="74"/>
      <c r="F8479" s="74"/>
      <c r="G8479" s="75"/>
      <c r="H8479" s="74"/>
      <c r="I8479" s="81"/>
      <c r="J8479" s="74"/>
      <c r="K8479" s="74"/>
      <c r="L8479" s="74"/>
      <c r="M8479" s="74"/>
      <c r="N8479" s="74"/>
    </row>
    <row r="8480" spans="2:14" x14ac:dyDescent="0.25">
      <c r="B8480" s="225"/>
      <c r="C8480" s="74"/>
      <c r="D8480" s="74"/>
      <c r="E8480" s="74"/>
      <c r="F8480" s="74"/>
      <c r="G8480" s="75"/>
      <c r="H8480" s="74"/>
      <c r="I8480" s="81"/>
      <c r="J8480" s="74"/>
      <c r="K8480" s="74"/>
      <c r="L8480" s="74"/>
      <c r="M8480" s="74"/>
      <c r="N8480" s="74"/>
    </row>
    <row r="8481" spans="2:14" x14ac:dyDescent="0.25">
      <c r="B8481" s="225"/>
      <c r="C8481" s="74"/>
      <c r="D8481" s="74"/>
      <c r="E8481" s="74"/>
      <c r="F8481" s="74"/>
      <c r="G8481" s="75"/>
      <c r="H8481" s="74"/>
      <c r="I8481" s="81"/>
      <c r="J8481" s="74"/>
      <c r="K8481" s="74"/>
      <c r="L8481" s="74"/>
      <c r="M8481" s="74"/>
      <c r="N8481" s="74"/>
    </row>
    <row r="8482" spans="2:14" x14ac:dyDescent="0.25">
      <c r="B8482" s="225"/>
      <c r="C8482" s="74"/>
      <c r="D8482" s="74"/>
      <c r="E8482" s="74"/>
      <c r="F8482" s="74"/>
      <c r="G8482" s="75"/>
      <c r="H8482" s="74"/>
      <c r="I8482" s="81"/>
      <c r="J8482" s="74"/>
      <c r="K8482" s="74"/>
      <c r="L8482" s="74"/>
      <c r="M8482" s="74"/>
      <c r="N8482" s="74"/>
    </row>
    <row r="8483" spans="2:14" x14ac:dyDescent="0.25">
      <c r="B8483" s="225"/>
      <c r="C8483" s="74"/>
      <c r="D8483" s="74"/>
      <c r="E8483" s="74"/>
      <c r="F8483" s="74"/>
      <c r="G8483" s="75"/>
      <c r="H8483" s="74"/>
      <c r="I8483" s="81"/>
      <c r="J8483" s="74"/>
      <c r="K8483" s="74"/>
      <c r="L8483" s="74"/>
      <c r="M8483" s="74"/>
      <c r="N8483" s="74"/>
    </row>
    <row r="8484" spans="2:14" x14ac:dyDescent="0.25">
      <c r="B8484" s="225"/>
      <c r="C8484" s="74"/>
      <c r="D8484" s="74"/>
      <c r="E8484" s="74"/>
      <c r="F8484" s="74"/>
      <c r="G8484" s="75"/>
      <c r="H8484" s="74"/>
      <c r="I8484" s="81"/>
      <c r="J8484" s="74"/>
      <c r="K8484" s="74"/>
      <c r="L8484" s="74"/>
      <c r="M8484" s="74"/>
      <c r="N8484" s="74"/>
    </row>
    <row r="8485" spans="2:14" x14ac:dyDescent="0.25">
      <c r="B8485" s="225"/>
      <c r="C8485" s="74"/>
      <c r="D8485" s="74"/>
      <c r="E8485" s="74"/>
      <c r="F8485" s="74"/>
      <c r="G8485" s="75"/>
      <c r="H8485" s="74"/>
      <c r="I8485" s="81"/>
      <c r="J8485" s="74"/>
      <c r="K8485" s="74"/>
      <c r="L8485" s="74"/>
      <c r="M8485" s="74"/>
      <c r="N8485" s="74"/>
    </row>
    <row r="8486" spans="2:14" x14ac:dyDescent="0.25">
      <c r="B8486" s="225"/>
      <c r="C8486" s="74"/>
      <c r="D8486" s="74"/>
      <c r="E8486" s="74"/>
      <c r="F8486" s="74"/>
      <c r="G8486" s="75"/>
      <c r="H8486" s="74"/>
      <c r="I8486" s="81"/>
      <c r="J8486" s="74"/>
      <c r="K8486" s="74"/>
      <c r="L8486" s="74"/>
      <c r="M8486" s="74"/>
      <c r="N8486" s="74"/>
    </row>
    <row r="8487" spans="2:14" x14ac:dyDescent="0.25">
      <c r="B8487" s="225"/>
      <c r="C8487" s="74"/>
      <c r="D8487" s="74"/>
      <c r="E8487" s="74"/>
      <c r="F8487" s="74"/>
      <c r="G8487" s="75"/>
      <c r="H8487" s="74"/>
      <c r="I8487" s="81"/>
      <c r="J8487" s="74"/>
      <c r="K8487" s="74"/>
      <c r="L8487" s="74"/>
      <c r="M8487" s="74"/>
      <c r="N8487" s="74"/>
    </row>
    <row r="8488" spans="2:14" x14ac:dyDescent="0.25">
      <c r="B8488" s="225"/>
      <c r="C8488" s="74"/>
      <c r="D8488" s="74"/>
      <c r="E8488" s="74"/>
      <c r="F8488" s="74"/>
      <c r="G8488" s="75"/>
      <c r="H8488" s="74"/>
      <c r="I8488" s="81"/>
      <c r="J8488" s="74"/>
      <c r="K8488" s="74"/>
      <c r="L8488" s="74"/>
      <c r="M8488" s="74"/>
      <c r="N8488" s="74"/>
    </row>
    <row r="8489" spans="2:14" x14ac:dyDescent="0.25">
      <c r="B8489" s="225"/>
      <c r="C8489" s="74"/>
      <c r="D8489" s="74"/>
      <c r="E8489" s="74"/>
      <c r="F8489" s="74"/>
      <c r="G8489" s="75"/>
      <c r="H8489" s="74"/>
      <c r="I8489" s="81"/>
      <c r="J8489" s="74"/>
      <c r="K8489" s="74"/>
      <c r="L8489" s="74"/>
      <c r="M8489" s="74"/>
      <c r="N8489" s="74"/>
    </row>
    <row r="8490" spans="2:14" x14ac:dyDescent="0.25">
      <c r="B8490" s="225"/>
      <c r="C8490" s="74"/>
      <c r="D8490" s="74"/>
      <c r="E8490" s="74"/>
      <c r="F8490" s="74"/>
      <c r="G8490" s="75"/>
      <c r="H8490" s="74"/>
      <c r="I8490" s="81"/>
      <c r="J8490" s="74"/>
      <c r="K8490" s="74"/>
      <c r="L8490" s="74"/>
      <c r="M8490" s="74"/>
      <c r="N8490" s="74"/>
    </row>
    <row r="8491" spans="2:14" x14ac:dyDescent="0.25">
      <c r="B8491" s="225"/>
      <c r="C8491" s="74"/>
      <c r="D8491" s="74"/>
      <c r="E8491" s="74"/>
      <c r="F8491" s="74"/>
      <c r="G8491" s="75"/>
      <c r="H8491" s="74"/>
      <c r="I8491" s="81"/>
      <c r="J8491" s="74"/>
      <c r="K8491" s="74"/>
      <c r="L8491" s="74"/>
      <c r="M8491" s="74"/>
      <c r="N8491" s="74"/>
    </row>
    <row r="8492" spans="2:14" x14ac:dyDescent="0.25">
      <c r="B8492" s="225"/>
      <c r="C8492" s="74"/>
      <c r="D8492" s="74"/>
      <c r="E8492" s="74"/>
      <c r="F8492" s="74"/>
      <c r="G8492" s="75"/>
      <c r="H8492" s="74"/>
      <c r="I8492" s="81"/>
      <c r="J8492" s="74"/>
      <c r="K8492" s="74"/>
      <c r="L8492" s="74"/>
      <c r="M8492" s="74"/>
      <c r="N8492" s="74"/>
    </row>
    <row r="8493" spans="2:14" x14ac:dyDescent="0.25">
      <c r="B8493" s="225"/>
      <c r="C8493" s="74"/>
      <c r="D8493" s="74"/>
      <c r="E8493" s="74"/>
      <c r="F8493" s="74"/>
      <c r="G8493" s="75"/>
      <c r="H8493" s="74"/>
      <c r="I8493" s="81"/>
      <c r="J8493" s="74"/>
      <c r="K8493" s="74"/>
      <c r="L8493" s="74"/>
      <c r="M8493" s="74"/>
      <c r="N8493" s="74"/>
    </row>
    <row r="8494" spans="2:14" x14ac:dyDescent="0.25">
      <c r="B8494" s="225"/>
      <c r="C8494" s="74"/>
      <c r="D8494" s="74"/>
      <c r="E8494" s="74"/>
      <c r="F8494" s="74"/>
      <c r="G8494" s="75"/>
      <c r="H8494" s="74"/>
      <c r="I8494" s="81"/>
      <c r="J8494" s="74"/>
      <c r="K8494" s="74"/>
      <c r="L8494" s="74"/>
      <c r="M8494" s="74"/>
      <c r="N8494" s="74"/>
    </row>
    <row r="8495" spans="2:14" x14ac:dyDescent="0.25">
      <c r="B8495" s="225"/>
      <c r="C8495" s="74"/>
      <c r="D8495" s="74"/>
      <c r="E8495" s="74"/>
      <c r="F8495" s="74"/>
      <c r="G8495" s="75"/>
      <c r="H8495" s="74"/>
      <c r="I8495" s="81"/>
      <c r="J8495" s="74"/>
      <c r="K8495" s="74"/>
      <c r="L8495" s="74"/>
      <c r="M8495" s="74"/>
      <c r="N8495" s="74"/>
    </row>
    <row r="8496" spans="2:14" x14ac:dyDescent="0.25">
      <c r="B8496" s="225"/>
      <c r="C8496" s="74"/>
      <c r="D8496" s="74"/>
      <c r="E8496" s="74"/>
      <c r="F8496" s="74"/>
      <c r="G8496" s="75"/>
      <c r="H8496" s="74"/>
      <c r="I8496" s="81"/>
      <c r="J8496" s="74"/>
      <c r="K8496" s="74"/>
      <c r="L8496" s="74"/>
      <c r="M8496" s="74"/>
      <c r="N8496" s="74"/>
    </row>
    <row r="8497" spans="2:14" x14ac:dyDescent="0.25">
      <c r="B8497" s="225"/>
      <c r="C8497" s="74"/>
      <c r="D8497" s="74"/>
      <c r="E8497" s="74"/>
      <c r="F8497" s="74"/>
      <c r="G8497" s="75"/>
      <c r="H8497" s="74"/>
      <c r="I8497" s="81"/>
      <c r="J8497" s="74"/>
      <c r="K8497" s="74"/>
      <c r="L8497" s="74"/>
      <c r="M8497" s="74"/>
      <c r="N8497" s="74"/>
    </row>
    <row r="8498" spans="2:14" x14ac:dyDescent="0.25">
      <c r="B8498" s="225"/>
      <c r="C8498" s="74"/>
      <c r="D8498" s="74"/>
      <c r="E8498" s="74"/>
      <c r="F8498" s="74"/>
      <c r="G8498" s="75"/>
      <c r="H8498" s="74"/>
      <c r="I8498" s="81"/>
      <c r="J8498" s="74"/>
      <c r="K8498" s="74"/>
      <c r="L8498" s="74"/>
      <c r="M8498" s="74"/>
      <c r="N8498" s="74"/>
    </row>
    <row r="8499" spans="2:14" x14ac:dyDescent="0.25">
      <c r="B8499" s="225"/>
      <c r="C8499" s="74"/>
      <c r="D8499" s="74"/>
      <c r="E8499" s="74"/>
      <c r="F8499" s="74"/>
      <c r="G8499" s="75"/>
      <c r="H8499" s="74"/>
      <c r="I8499" s="81"/>
      <c r="J8499" s="74"/>
      <c r="K8499" s="74"/>
      <c r="L8499" s="74"/>
      <c r="M8499" s="74"/>
      <c r="N8499" s="74"/>
    </row>
    <row r="8500" spans="2:14" x14ac:dyDescent="0.25">
      <c r="B8500" s="225"/>
      <c r="C8500" s="74"/>
      <c r="D8500" s="74"/>
      <c r="E8500" s="74"/>
      <c r="F8500" s="74"/>
      <c r="G8500" s="75"/>
      <c r="H8500" s="74"/>
      <c r="I8500" s="81"/>
      <c r="J8500" s="74"/>
      <c r="K8500" s="74"/>
      <c r="L8500" s="74"/>
      <c r="M8500" s="74"/>
      <c r="N8500" s="74"/>
    </row>
    <row r="8501" spans="2:14" x14ac:dyDescent="0.25">
      <c r="B8501" s="225"/>
      <c r="C8501" s="74"/>
      <c r="D8501" s="74"/>
      <c r="E8501" s="74"/>
      <c r="F8501" s="74"/>
      <c r="G8501" s="75"/>
      <c r="H8501" s="74"/>
      <c r="I8501" s="81"/>
      <c r="J8501" s="74"/>
      <c r="K8501" s="74"/>
      <c r="L8501" s="74"/>
      <c r="M8501" s="74"/>
      <c r="N8501" s="74"/>
    </row>
    <row r="8502" spans="2:14" x14ac:dyDescent="0.25">
      <c r="B8502" s="225"/>
      <c r="C8502" s="74"/>
      <c r="D8502" s="74"/>
      <c r="E8502" s="74"/>
      <c r="F8502" s="74"/>
      <c r="G8502" s="75"/>
      <c r="H8502" s="74"/>
      <c r="I8502" s="81"/>
      <c r="J8502" s="74"/>
      <c r="K8502" s="74"/>
      <c r="L8502" s="74"/>
      <c r="M8502" s="74"/>
      <c r="N8502" s="74"/>
    </row>
    <row r="8503" spans="2:14" x14ac:dyDescent="0.25">
      <c r="B8503" s="225"/>
      <c r="C8503" s="74"/>
      <c r="D8503" s="74"/>
      <c r="E8503" s="74"/>
      <c r="F8503" s="74"/>
      <c r="G8503" s="75"/>
      <c r="H8503" s="74"/>
      <c r="I8503" s="81"/>
      <c r="J8503" s="74"/>
      <c r="K8503" s="74"/>
      <c r="L8503" s="74"/>
      <c r="M8503" s="74"/>
      <c r="N8503" s="74"/>
    </row>
    <row r="8504" spans="2:14" x14ac:dyDescent="0.25">
      <c r="B8504" s="225"/>
      <c r="C8504" s="74"/>
      <c r="D8504" s="74"/>
      <c r="E8504" s="74"/>
      <c r="F8504" s="74"/>
      <c r="G8504" s="75"/>
      <c r="H8504" s="74"/>
      <c r="I8504" s="81"/>
      <c r="J8504" s="74"/>
      <c r="K8504" s="74"/>
      <c r="L8504" s="74"/>
      <c r="M8504" s="74"/>
      <c r="N8504" s="74"/>
    </row>
    <row r="8505" spans="2:14" x14ac:dyDescent="0.25">
      <c r="B8505" s="225"/>
      <c r="C8505" s="74"/>
      <c r="D8505" s="74"/>
      <c r="E8505" s="74"/>
      <c r="F8505" s="74"/>
      <c r="G8505" s="75"/>
      <c r="H8505" s="74"/>
      <c r="I8505" s="81"/>
      <c r="J8505" s="74"/>
      <c r="K8505" s="74"/>
      <c r="L8505" s="74"/>
      <c r="M8505" s="74"/>
      <c r="N8505" s="74"/>
    </row>
    <row r="8506" spans="2:14" x14ac:dyDescent="0.25">
      <c r="B8506" s="225"/>
      <c r="C8506" s="74"/>
      <c r="D8506" s="74"/>
      <c r="E8506" s="74"/>
      <c r="F8506" s="74"/>
      <c r="G8506" s="75"/>
      <c r="H8506" s="74"/>
      <c r="I8506" s="81"/>
      <c r="J8506" s="74"/>
      <c r="K8506" s="74"/>
      <c r="L8506" s="74"/>
      <c r="M8506" s="74"/>
      <c r="N8506" s="74"/>
    </row>
    <row r="8507" spans="2:14" x14ac:dyDescent="0.25">
      <c r="B8507" s="225"/>
      <c r="C8507" s="74"/>
      <c r="D8507" s="74"/>
      <c r="E8507" s="74"/>
      <c r="F8507" s="74"/>
      <c r="G8507" s="75"/>
      <c r="H8507" s="74"/>
      <c r="I8507" s="81"/>
      <c r="J8507" s="74"/>
      <c r="K8507" s="74"/>
      <c r="L8507" s="74"/>
      <c r="M8507" s="74"/>
      <c r="N8507" s="74"/>
    </row>
    <row r="8508" spans="2:14" x14ac:dyDescent="0.25">
      <c r="B8508" s="225"/>
      <c r="C8508" s="74"/>
      <c r="D8508" s="74"/>
      <c r="E8508" s="74"/>
      <c r="F8508" s="74"/>
      <c r="G8508" s="75"/>
      <c r="H8508" s="74"/>
      <c r="I8508" s="81"/>
      <c r="J8508" s="74"/>
      <c r="K8508" s="74"/>
      <c r="L8508" s="74"/>
      <c r="M8508" s="74"/>
      <c r="N8508" s="74"/>
    </row>
    <row r="8509" spans="2:14" x14ac:dyDescent="0.25">
      <c r="B8509" s="225"/>
      <c r="C8509" s="74"/>
      <c r="D8509" s="74"/>
      <c r="E8509" s="74"/>
      <c r="F8509" s="74"/>
      <c r="G8509" s="75"/>
      <c r="H8509" s="74"/>
      <c r="I8509" s="81"/>
      <c r="J8509" s="74"/>
      <c r="K8509" s="74"/>
      <c r="L8509" s="74"/>
      <c r="M8509" s="74"/>
      <c r="N8509" s="74"/>
    </row>
    <row r="8510" spans="2:14" x14ac:dyDescent="0.25">
      <c r="B8510" s="225"/>
      <c r="C8510" s="74"/>
      <c r="D8510" s="74"/>
      <c r="E8510" s="74"/>
      <c r="F8510" s="74"/>
      <c r="G8510" s="75"/>
      <c r="H8510" s="74"/>
      <c r="I8510" s="81"/>
      <c r="J8510" s="74"/>
      <c r="K8510" s="74"/>
      <c r="L8510" s="74"/>
      <c r="M8510" s="74"/>
      <c r="N8510" s="74"/>
    </row>
    <row r="8511" spans="2:14" x14ac:dyDescent="0.25">
      <c r="B8511" s="225"/>
      <c r="C8511" s="74"/>
      <c r="D8511" s="74"/>
      <c r="E8511" s="74"/>
      <c r="F8511" s="74"/>
      <c r="G8511" s="75"/>
      <c r="H8511" s="74"/>
      <c r="I8511" s="81"/>
      <c r="J8511" s="74"/>
      <c r="K8511" s="74"/>
      <c r="L8511" s="74"/>
      <c r="M8511" s="74"/>
      <c r="N8511" s="74"/>
    </row>
    <row r="8512" spans="2:14" x14ac:dyDescent="0.25">
      <c r="B8512" s="225"/>
      <c r="C8512" s="74"/>
      <c r="D8512" s="74"/>
      <c r="E8512" s="74"/>
      <c r="F8512" s="74"/>
      <c r="G8512" s="75"/>
      <c r="H8512" s="74"/>
      <c r="I8512" s="81"/>
      <c r="J8512" s="74"/>
      <c r="K8512" s="74"/>
      <c r="L8512" s="74"/>
      <c r="M8512" s="74"/>
      <c r="N8512" s="74"/>
    </row>
    <row r="8513" spans="2:14" x14ac:dyDescent="0.25">
      <c r="B8513" s="225"/>
      <c r="C8513" s="74"/>
      <c r="D8513" s="74"/>
      <c r="E8513" s="74"/>
      <c r="F8513" s="74"/>
      <c r="G8513" s="75"/>
      <c r="H8513" s="74"/>
      <c r="I8513" s="81"/>
      <c r="J8513" s="74"/>
      <c r="K8513" s="74"/>
      <c r="L8513" s="74"/>
      <c r="M8513" s="74"/>
      <c r="N8513" s="74"/>
    </row>
    <row r="8514" spans="2:14" x14ac:dyDescent="0.25">
      <c r="B8514" s="225"/>
      <c r="C8514" s="74"/>
      <c r="D8514" s="74"/>
      <c r="E8514" s="74"/>
      <c r="F8514" s="74"/>
      <c r="G8514" s="75"/>
      <c r="H8514" s="74"/>
      <c r="I8514" s="81"/>
      <c r="J8514" s="74"/>
      <c r="K8514" s="74"/>
      <c r="L8514" s="74"/>
      <c r="M8514" s="74"/>
      <c r="N8514" s="74"/>
    </row>
    <row r="8515" spans="2:14" x14ac:dyDescent="0.25">
      <c r="B8515" s="225"/>
      <c r="C8515" s="74"/>
      <c r="D8515" s="74"/>
      <c r="E8515" s="74"/>
      <c r="F8515" s="74"/>
      <c r="G8515" s="75"/>
      <c r="H8515" s="74"/>
      <c r="I8515" s="81"/>
      <c r="J8515" s="74"/>
      <c r="K8515" s="74"/>
      <c r="L8515" s="74"/>
      <c r="M8515" s="74"/>
      <c r="N8515" s="74"/>
    </row>
    <row r="8516" spans="2:14" x14ac:dyDescent="0.25">
      <c r="B8516" s="225"/>
      <c r="C8516" s="74"/>
      <c r="D8516" s="74"/>
      <c r="E8516" s="74"/>
      <c r="F8516" s="74"/>
      <c r="G8516" s="75"/>
      <c r="H8516" s="74"/>
      <c r="I8516" s="81"/>
      <c r="J8516" s="74"/>
      <c r="K8516" s="74"/>
      <c r="L8516" s="74"/>
      <c r="M8516" s="74"/>
      <c r="N8516" s="74"/>
    </row>
    <row r="8517" spans="2:14" x14ac:dyDescent="0.25">
      <c r="B8517" s="225"/>
      <c r="C8517" s="74"/>
      <c r="D8517" s="74"/>
      <c r="E8517" s="74"/>
      <c r="F8517" s="74"/>
      <c r="G8517" s="75"/>
      <c r="H8517" s="74"/>
      <c r="I8517" s="81"/>
      <c r="J8517" s="74"/>
      <c r="K8517" s="74"/>
      <c r="L8517" s="74"/>
      <c r="M8517" s="74"/>
      <c r="N8517" s="74"/>
    </row>
    <row r="8518" spans="2:14" x14ac:dyDescent="0.25">
      <c r="B8518" s="225"/>
      <c r="C8518" s="74"/>
      <c r="D8518" s="74"/>
      <c r="E8518" s="74"/>
      <c r="F8518" s="74"/>
      <c r="G8518" s="75"/>
      <c r="H8518" s="74"/>
      <c r="I8518" s="81"/>
      <c r="J8518" s="74"/>
      <c r="K8518" s="74"/>
      <c r="L8518" s="74"/>
      <c r="M8518" s="74"/>
      <c r="N8518" s="74"/>
    </row>
    <row r="8519" spans="2:14" x14ac:dyDescent="0.25">
      <c r="B8519" s="225"/>
      <c r="C8519" s="74"/>
      <c r="D8519" s="74"/>
      <c r="E8519" s="74"/>
      <c r="F8519" s="74"/>
      <c r="G8519" s="75"/>
      <c r="H8519" s="74"/>
      <c r="I8519" s="81"/>
      <c r="J8519" s="74"/>
      <c r="K8519" s="74"/>
      <c r="L8519" s="74"/>
      <c r="M8519" s="74"/>
      <c r="N8519" s="74"/>
    </row>
    <row r="8520" spans="2:14" x14ac:dyDescent="0.25">
      <c r="B8520" s="225"/>
      <c r="C8520" s="74"/>
      <c r="D8520" s="74"/>
      <c r="E8520" s="74"/>
      <c r="F8520" s="74"/>
      <c r="G8520" s="75"/>
      <c r="H8520" s="74"/>
      <c r="I8520" s="81"/>
      <c r="J8520" s="74"/>
      <c r="K8520" s="74"/>
      <c r="L8520" s="74"/>
      <c r="M8520" s="74"/>
      <c r="N8520" s="74"/>
    </row>
    <row r="8521" spans="2:14" x14ac:dyDescent="0.25">
      <c r="B8521" s="225"/>
      <c r="C8521" s="74"/>
      <c r="D8521" s="74"/>
      <c r="E8521" s="74"/>
      <c r="F8521" s="74"/>
      <c r="G8521" s="75"/>
      <c r="H8521" s="74"/>
      <c r="I8521" s="81"/>
      <c r="J8521" s="74"/>
      <c r="K8521" s="74"/>
      <c r="L8521" s="74"/>
      <c r="M8521" s="74"/>
      <c r="N8521" s="74"/>
    </row>
    <row r="8522" spans="2:14" x14ac:dyDescent="0.25">
      <c r="B8522" s="225"/>
      <c r="C8522" s="74"/>
      <c r="D8522" s="74"/>
      <c r="E8522" s="74"/>
      <c r="F8522" s="74"/>
      <c r="G8522" s="75"/>
      <c r="H8522" s="74"/>
      <c r="I8522" s="81"/>
      <c r="J8522" s="74"/>
      <c r="K8522" s="74"/>
      <c r="L8522" s="74"/>
      <c r="M8522" s="74"/>
      <c r="N8522" s="74"/>
    </row>
    <row r="8523" spans="2:14" x14ac:dyDescent="0.25">
      <c r="B8523" s="225"/>
      <c r="C8523" s="74"/>
      <c r="D8523" s="74"/>
      <c r="E8523" s="74"/>
      <c r="F8523" s="74"/>
      <c r="G8523" s="75"/>
      <c r="H8523" s="74"/>
      <c r="I8523" s="81"/>
      <c r="J8523" s="74"/>
      <c r="K8523" s="74"/>
      <c r="L8523" s="74"/>
      <c r="M8523" s="74"/>
      <c r="N8523" s="74"/>
    </row>
    <row r="8524" spans="2:14" x14ac:dyDescent="0.25">
      <c r="B8524" s="225"/>
      <c r="C8524" s="74"/>
      <c r="D8524" s="74"/>
      <c r="E8524" s="74"/>
      <c r="F8524" s="74"/>
      <c r="G8524" s="75"/>
      <c r="H8524" s="74"/>
      <c r="I8524" s="81"/>
      <c r="J8524" s="74"/>
      <c r="K8524" s="74"/>
      <c r="L8524" s="74"/>
      <c r="M8524" s="74"/>
      <c r="N8524" s="74"/>
    </row>
    <row r="8525" spans="2:14" x14ac:dyDescent="0.25">
      <c r="B8525" s="225"/>
      <c r="C8525" s="74"/>
      <c r="D8525" s="74"/>
      <c r="E8525" s="74"/>
      <c r="F8525" s="74"/>
      <c r="G8525" s="75"/>
      <c r="H8525" s="74"/>
      <c r="I8525" s="81"/>
      <c r="J8525" s="74"/>
      <c r="K8525" s="74"/>
      <c r="L8525" s="74"/>
      <c r="M8525" s="74"/>
      <c r="N8525" s="74"/>
    </row>
    <row r="8526" spans="2:14" x14ac:dyDescent="0.25">
      <c r="B8526" s="225"/>
      <c r="C8526" s="74"/>
      <c r="D8526" s="74"/>
      <c r="E8526" s="74"/>
      <c r="F8526" s="74"/>
      <c r="G8526" s="75"/>
      <c r="H8526" s="74"/>
      <c r="I8526" s="81"/>
      <c r="J8526" s="74"/>
      <c r="K8526" s="74"/>
      <c r="L8526" s="74"/>
      <c r="M8526" s="74"/>
      <c r="N8526" s="74"/>
    </row>
    <row r="8527" spans="2:14" x14ac:dyDescent="0.25">
      <c r="B8527" s="225"/>
      <c r="C8527" s="74"/>
      <c r="D8527" s="74"/>
      <c r="E8527" s="74"/>
      <c r="F8527" s="74"/>
      <c r="G8527" s="75"/>
      <c r="H8527" s="74"/>
      <c r="I8527" s="81"/>
      <c r="J8527" s="74"/>
      <c r="K8527" s="74"/>
      <c r="L8527" s="74"/>
      <c r="M8527" s="74"/>
      <c r="N8527" s="74"/>
    </row>
    <row r="8528" spans="2:14" x14ac:dyDescent="0.25">
      <c r="B8528" s="225"/>
      <c r="C8528" s="74"/>
      <c r="D8528" s="74"/>
      <c r="E8528" s="74"/>
      <c r="F8528" s="74"/>
      <c r="G8528" s="75"/>
      <c r="H8528" s="74"/>
      <c r="I8528" s="81"/>
      <c r="J8528" s="74"/>
      <c r="K8528" s="74"/>
      <c r="L8528" s="74"/>
      <c r="M8528" s="74"/>
      <c r="N8528" s="74"/>
    </row>
    <row r="8529" spans="2:14" x14ac:dyDescent="0.25">
      <c r="B8529" s="225"/>
      <c r="C8529" s="74"/>
      <c r="D8529" s="74"/>
      <c r="E8529" s="74"/>
      <c r="F8529" s="74"/>
      <c r="G8529" s="75"/>
      <c r="H8529" s="74"/>
      <c r="I8529" s="81"/>
      <c r="J8529" s="74"/>
      <c r="K8529" s="74"/>
      <c r="L8529" s="74"/>
      <c r="M8529" s="74"/>
      <c r="N8529" s="74"/>
    </row>
    <row r="8530" spans="2:14" x14ac:dyDescent="0.25">
      <c r="B8530" s="225"/>
      <c r="C8530" s="74"/>
      <c r="D8530" s="74"/>
      <c r="E8530" s="74"/>
      <c r="F8530" s="74"/>
      <c r="G8530" s="75"/>
      <c r="H8530" s="74"/>
      <c r="I8530" s="81"/>
      <c r="J8530" s="74"/>
      <c r="K8530" s="74"/>
      <c r="L8530" s="74"/>
      <c r="M8530" s="74"/>
      <c r="N8530" s="74"/>
    </row>
    <row r="8531" spans="2:14" x14ac:dyDescent="0.25">
      <c r="B8531" s="225"/>
      <c r="C8531" s="74"/>
      <c r="D8531" s="74"/>
      <c r="E8531" s="74"/>
      <c r="F8531" s="74"/>
      <c r="G8531" s="75"/>
      <c r="H8531" s="74"/>
      <c r="I8531" s="81"/>
      <c r="J8531" s="74"/>
      <c r="K8531" s="74"/>
      <c r="L8531" s="74"/>
      <c r="M8531" s="74"/>
      <c r="N8531" s="74"/>
    </row>
    <row r="8532" spans="2:14" x14ac:dyDescent="0.25">
      <c r="B8532" s="225"/>
      <c r="C8532" s="74"/>
      <c r="D8532" s="74"/>
      <c r="E8532" s="74"/>
      <c r="F8532" s="74"/>
      <c r="G8532" s="75"/>
      <c r="H8532" s="74"/>
      <c r="I8532" s="81"/>
      <c r="J8532" s="74"/>
      <c r="K8532" s="74"/>
      <c r="L8532" s="74"/>
      <c r="M8532" s="74"/>
      <c r="N8532" s="74"/>
    </row>
    <row r="8533" spans="2:14" x14ac:dyDescent="0.25">
      <c r="B8533" s="225"/>
      <c r="C8533" s="74"/>
      <c r="D8533" s="74"/>
      <c r="E8533" s="74"/>
      <c r="F8533" s="74"/>
      <c r="G8533" s="75"/>
      <c r="H8533" s="74"/>
      <c r="I8533" s="81"/>
      <c r="J8533" s="74"/>
      <c r="K8533" s="74"/>
      <c r="L8533" s="74"/>
      <c r="M8533" s="74"/>
      <c r="N8533" s="74"/>
    </row>
    <row r="8534" spans="2:14" x14ac:dyDescent="0.25">
      <c r="B8534" s="225"/>
      <c r="C8534" s="74"/>
      <c r="D8534" s="74"/>
      <c r="E8534" s="74"/>
      <c r="F8534" s="74"/>
      <c r="G8534" s="75"/>
      <c r="H8534" s="74"/>
      <c r="I8534" s="81"/>
      <c r="J8534" s="74"/>
      <c r="K8534" s="74"/>
      <c r="L8534" s="74"/>
      <c r="M8534" s="74"/>
      <c r="N8534" s="74"/>
    </row>
    <row r="8535" spans="2:14" x14ac:dyDescent="0.25">
      <c r="B8535" s="225"/>
      <c r="C8535" s="74"/>
      <c r="D8535" s="74"/>
      <c r="E8535" s="74"/>
      <c r="F8535" s="74"/>
      <c r="G8535" s="75"/>
      <c r="H8535" s="74"/>
      <c r="I8535" s="81"/>
      <c r="J8535" s="74"/>
      <c r="K8535" s="74"/>
      <c r="L8535" s="74"/>
      <c r="M8535" s="74"/>
      <c r="N8535" s="74"/>
    </row>
    <row r="8536" spans="2:14" x14ac:dyDescent="0.25">
      <c r="B8536" s="225"/>
      <c r="C8536" s="74"/>
      <c r="D8536" s="74"/>
      <c r="E8536" s="74"/>
      <c r="F8536" s="74"/>
      <c r="G8536" s="75"/>
      <c r="H8536" s="74"/>
      <c r="I8536" s="81"/>
      <c r="J8536" s="74"/>
      <c r="K8536" s="74"/>
      <c r="L8536" s="74"/>
      <c r="M8536" s="74"/>
      <c r="N8536" s="74"/>
    </row>
    <row r="8537" spans="2:14" x14ac:dyDescent="0.25">
      <c r="B8537" s="225"/>
      <c r="C8537" s="74"/>
      <c r="D8537" s="74"/>
      <c r="E8537" s="74"/>
      <c r="F8537" s="74"/>
      <c r="G8537" s="75"/>
      <c r="H8537" s="74"/>
      <c r="I8537" s="81"/>
      <c r="J8537" s="74"/>
      <c r="K8537" s="74"/>
      <c r="L8537" s="74"/>
      <c r="M8537" s="74"/>
      <c r="N8537" s="74"/>
    </row>
    <row r="8538" spans="2:14" x14ac:dyDescent="0.25">
      <c r="B8538" s="225"/>
      <c r="C8538" s="74"/>
      <c r="D8538" s="74"/>
      <c r="E8538" s="74"/>
      <c r="F8538" s="74"/>
      <c r="G8538" s="75"/>
      <c r="H8538" s="74"/>
      <c r="I8538" s="81"/>
      <c r="J8538" s="74"/>
      <c r="K8538" s="74"/>
      <c r="L8538" s="74"/>
      <c r="M8538" s="74"/>
      <c r="N8538" s="74"/>
    </row>
    <row r="8539" spans="2:14" x14ac:dyDescent="0.25">
      <c r="B8539" s="225"/>
      <c r="C8539" s="74"/>
      <c r="D8539" s="74"/>
      <c r="E8539" s="74"/>
      <c r="F8539" s="74"/>
      <c r="G8539" s="75"/>
      <c r="H8539" s="74"/>
      <c r="I8539" s="81"/>
      <c r="J8539" s="74"/>
      <c r="K8539" s="74"/>
      <c r="L8539" s="74"/>
      <c r="M8539" s="74"/>
      <c r="N8539" s="74"/>
    </row>
    <row r="8540" spans="2:14" x14ac:dyDescent="0.25">
      <c r="B8540" s="225"/>
      <c r="C8540" s="74"/>
      <c r="D8540" s="74"/>
      <c r="E8540" s="74"/>
      <c r="F8540" s="74"/>
      <c r="G8540" s="75"/>
      <c r="H8540" s="74"/>
      <c r="I8540" s="81"/>
      <c r="J8540" s="74"/>
      <c r="K8540" s="74"/>
      <c r="L8540" s="74"/>
      <c r="M8540" s="74"/>
      <c r="N8540" s="74"/>
    </row>
    <row r="8541" spans="2:14" x14ac:dyDescent="0.25">
      <c r="B8541" s="225"/>
      <c r="C8541" s="74"/>
      <c r="D8541" s="74"/>
      <c r="E8541" s="74"/>
      <c r="F8541" s="74"/>
      <c r="G8541" s="75"/>
      <c r="H8541" s="74"/>
      <c r="I8541" s="81"/>
      <c r="J8541" s="74"/>
      <c r="K8541" s="74"/>
      <c r="L8541" s="74"/>
      <c r="M8541" s="74"/>
      <c r="N8541" s="74"/>
    </row>
    <row r="8542" spans="2:14" x14ac:dyDescent="0.25">
      <c r="B8542" s="225"/>
      <c r="C8542" s="74"/>
      <c r="D8542" s="74"/>
      <c r="E8542" s="74"/>
      <c r="F8542" s="74"/>
      <c r="G8542" s="75"/>
      <c r="H8542" s="74"/>
      <c r="I8542" s="81"/>
      <c r="J8542" s="74"/>
      <c r="K8542" s="74"/>
      <c r="L8542" s="74"/>
      <c r="M8542" s="74"/>
      <c r="N8542" s="74"/>
    </row>
    <row r="8543" spans="2:14" x14ac:dyDescent="0.25">
      <c r="B8543" s="225"/>
      <c r="C8543" s="74"/>
      <c r="D8543" s="74"/>
      <c r="E8543" s="74"/>
      <c r="F8543" s="74"/>
      <c r="G8543" s="75"/>
      <c r="H8543" s="74"/>
      <c r="I8543" s="81"/>
      <c r="J8543" s="74"/>
      <c r="K8543" s="74"/>
      <c r="L8543" s="74"/>
      <c r="M8543" s="74"/>
      <c r="N8543" s="74"/>
    </row>
    <row r="8544" spans="2:14" x14ac:dyDescent="0.25">
      <c r="B8544" s="225"/>
      <c r="C8544" s="74"/>
      <c r="D8544" s="74"/>
      <c r="E8544" s="74"/>
      <c r="F8544" s="74"/>
      <c r="G8544" s="75"/>
      <c r="H8544" s="74"/>
      <c r="I8544" s="81"/>
      <c r="J8544" s="74"/>
      <c r="K8544" s="74"/>
      <c r="L8544" s="74"/>
      <c r="M8544" s="74"/>
      <c r="N8544" s="74"/>
    </row>
    <row r="8545" spans="2:14" x14ac:dyDescent="0.25">
      <c r="B8545" s="225"/>
      <c r="C8545" s="74"/>
      <c r="D8545" s="74"/>
      <c r="E8545" s="74"/>
      <c r="F8545" s="74"/>
      <c r="G8545" s="75"/>
      <c r="H8545" s="74"/>
      <c r="I8545" s="81"/>
      <c r="J8545" s="74"/>
      <c r="K8545" s="74"/>
      <c r="L8545" s="74"/>
      <c r="M8545" s="74"/>
      <c r="N8545" s="74"/>
    </row>
    <row r="8546" spans="2:14" x14ac:dyDescent="0.25">
      <c r="B8546" s="225"/>
      <c r="C8546" s="74"/>
      <c r="D8546" s="74"/>
      <c r="E8546" s="74"/>
      <c r="F8546" s="74"/>
      <c r="G8546" s="75"/>
      <c r="H8546" s="74"/>
      <c r="I8546" s="81"/>
      <c r="J8546" s="74"/>
      <c r="K8546" s="74"/>
      <c r="L8546" s="74"/>
      <c r="M8546" s="74"/>
      <c r="N8546" s="74"/>
    </row>
    <row r="8547" spans="2:14" x14ac:dyDescent="0.25">
      <c r="B8547" s="225"/>
      <c r="C8547" s="74"/>
      <c r="D8547" s="74"/>
      <c r="E8547" s="74"/>
      <c r="F8547" s="74"/>
      <c r="G8547" s="75"/>
      <c r="H8547" s="74"/>
      <c r="I8547" s="81"/>
      <c r="J8547" s="74"/>
      <c r="K8547" s="74"/>
      <c r="L8547" s="74"/>
      <c r="M8547" s="74"/>
      <c r="N8547" s="74"/>
    </row>
    <row r="8548" spans="2:14" x14ac:dyDescent="0.25">
      <c r="B8548" s="225"/>
      <c r="C8548" s="74"/>
      <c r="D8548" s="74"/>
      <c r="E8548" s="74"/>
      <c r="F8548" s="74"/>
      <c r="G8548" s="75"/>
      <c r="H8548" s="74"/>
      <c r="I8548" s="81"/>
      <c r="J8548" s="74"/>
      <c r="K8548" s="74"/>
      <c r="L8548" s="74"/>
      <c r="M8548" s="74"/>
      <c r="N8548" s="74"/>
    </row>
    <row r="8549" spans="2:14" x14ac:dyDescent="0.25">
      <c r="B8549" s="225"/>
      <c r="C8549" s="74"/>
      <c r="D8549" s="74"/>
      <c r="E8549" s="74"/>
      <c r="F8549" s="74"/>
      <c r="G8549" s="75"/>
      <c r="H8549" s="74"/>
      <c r="I8549" s="81"/>
      <c r="J8549" s="74"/>
      <c r="K8549" s="74"/>
      <c r="L8549" s="74"/>
      <c r="M8549" s="74"/>
      <c r="N8549" s="74"/>
    </row>
    <row r="8550" spans="2:14" x14ac:dyDescent="0.25">
      <c r="B8550" s="225"/>
      <c r="C8550" s="74"/>
      <c r="D8550" s="74"/>
      <c r="E8550" s="74"/>
      <c r="F8550" s="74"/>
      <c r="G8550" s="75"/>
      <c r="H8550" s="74"/>
      <c r="I8550" s="81"/>
      <c r="J8550" s="74"/>
      <c r="K8550" s="74"/>
      <c r="L8550" s="74"/>
      <c r="M8550" s="74"/>
      <c r="N8550" s="74"/>
    </row>
    <row r="8551" spans="2:14" x14ac:dyDescent="0.25">
      <c r="B8551" s="225"/>
      <c r="C8551" s="74"/>
      <c r="D8551" s="74"/>
      <c r="E8551" s="74"/>
      <c r="F8551" s="74"/>
      <c r="G8551" s="75"/>
      <c r="H8551" s="74"/>
      <c r="I8551" s="81"/>
      <c r="J8551" s="74"/>
      <c r="K8551" s="74"/>
      <c r="L8551" s="74"/>
      <c r="M8551" s="74"/>
      <c r="N8551" s="74"/>
    </row>
    <row r="8552" spans="2:14" x14ac:dyDescent="0.25">
      <c r="B8552" s="225"/>
      <c r="C8552" s="74"/>
      <c r="D8552" s="74"/>
      <c r="E8552" s="74"/>
      <c r="F8552" s="74"/>
      <c r="G8552" s="75"/>
      <c r="H8552" s="74"/>
      <c r="I8552" s="81"/>
      <c r="J8552" s="74"/>
      <c r="K8552" s="74"/>
      <c r="L8552" s="74"/>
      <c r="M8552" s="74"/>
      <c r="N8552" s="74"/>
    </row>
    <row r="8553" spans="2:14" x14ac:dyDescent="0.25">
      <c r="B8553" s="225"/>
      <c r="C8553" s="74"/>
      <c r="D8553" s="74"/>
      <c r="E8553" s="74"/>
      <c r="F8553" s="74"/>
      <c r="G8553" s="75"/>
      <c r="H8553" s="74"/>
      <c r="I8553" s="81"/>
      <c r="J8553" s="74"/>
      <c r="K8553" s="74"/>
      <c r="L8553" s="74"/>
      <c r="M8553" s="74"/>
      <c r="N8553" s="74"/>
    </row>
    <row r="8554" spans="2:14" x14ac:dyDescent="0.25">
      <c r="B8554" s="225"/>
      <c r="C8554" s="74"/>
      <c r="D8554" s="74"/>
      <c r="E8554" s="74"/>
      <c r="F8554" s="74"/>
      <c r="G8554" s="75"/>
      <c r="H8554" s="74"/>
      <c r="I8554" s="81"/>
      <c r="J8554" s="74"/>
      <c r="K8554" s="74"/>
      <c r="L8554" s="74"/>
      <c r="M8554" s="74"/>
      <c r="N8554" s="74"/>
    </row>
    <row r="8555" spans="2:14" x14ac:dyDescent="0.25">
      <c r="B8555" s="225"/>
      <c r="C8555" s="74"/>
      <c r="D8555" s="74"/>
      <c r="E8555" s="74"/>
      <c r="F8555" s="74"/>
      <c r="G8555" s="75"/>
      <c r="H8555" s="74"/>
      <c r="I8555" s="81"/>
      <c r="J8555" s="74"/>
      <c r="K8555" s="74"/>
      <c r="L8555" s="74"/>
      <c r="M8555" s="74"/>
      <c r="N8555" s="74"/>
    </row>
    <row r="8556" spans="2:14" x14ac:dyDescent="0.25">
      <c r="B8556" s="225"/>
      <c r="C8556" s="74"/>
      <c r="D8556" s="74"/>
      <c r="E8556" s="74"/>
      <c r="F8556" s="74"/>
      <c r="G8556" s="75"/>
      <c r="H8556" s="74"/>
      <c r="I8556" s="81"/>
      <c r="J8556" s="74"/>
      <c r="K8556" s="74"/>
      <c r="L8556" s="74"/>
      <c r="M8556" s="74"/>
      <c r="N8556" s="74"/>
    </row>
    <row r="8557" spans="2:14" x14ac:dyDescent="0.25">
      <c r="B8557" s="225"/>
      <c r="C8557" s="74"/>
      <c r="D8557" s="74"/>
      <c r="E8557" s="74"/>
      <c r="F8557" s="74"/>
      <c r="G8557" s="75"/>
      <c r="H8557" s="74"/>
      <c r="I8557" s="81"/>
      <c r="J8557" s="74"/>
      <c r="K8557" s="74"/>
      <c r="L8557" s="74"/>
      <c r="M8557" s="74"/>
      <c r="N8557" s="74"/>
    </row>
    <row r="8558" spans="2:14" x14ac:dyDescent="0.25">
      <c r="B8558" s="225"/>
      <c r="C8558" s="74"/>
      <c r="D8558" s="74"/>
      <c r="E8558" s="74"/>
      <c r="F8558" s="74"/>
      <c r="G8558" s="75"/>
      <c r="H8558" s="74"/>
      <c r="I8558" s="81"/>
      <c r="J8558" s="74"/>
      <c r="K8558" s="74"/>
      <c r="L8558" s="74"/>
      <c r="M8558" s="74"/>
      <c r="N8558" s="74"/>
    </row>
    <row r="8559" spans="2:14" x14ac:dyDescent="0.25">
      <c r="B8559" s="225"/>
      <c r="C8559" s="74"/>
      <c r="D8559" s="74"/>
      <c r="E8559" s="74"/>
      <c r="F8559" s="74"/>
      <c r="G8559" s="75"/>
      <c r="H8559" s="74"/>
      <c r="I8559" s="81"/>
      <c r="J8559" s="74"/>
      <c r="K8559" s="74"/>
      <c r="L8559" s="74"/>
      <c r="M8559" s="74"/>
      <c r="N8559" s="74"/>
    </row>
    <row r="8560" spans="2:14" x14ac:dyDescent="0.25">
      <c r="B8560" s="225"/>
      <c r="C8560" s="74"/>
      <c r="D8560" s="74"/>
      <c r="E8560" s="74"/>
      <c r="F8560" s="74"/>
      <c r="G8560" s="75"/>
      <c r="H8560" s="74"/>
      <c r="I8560" s="81"/>
      <c r="J8560" s="74"/>
      <c r="K8560" s="74"/>
      <c r="L8560" s="74"/>
      <c r="M8560" s="74"/>
      <c r="N8560" s="74"/>
    </row>
    <row r="8561" spans="2:14" x14ac:dyDescent="0.25">
      <c r="B8561" s="225"/>
      <c r="C8561" s="74"/>
      <c r="D8561" s="74"/>
      <c r="E8561" s="74"/>
      <c r="F8561" s="74"/>
      <c r="G8561" s="75"/>
      <c r="H8561" s="74"/>
      <c r="I8561" s="81"/>
      <c r="J8561" s="74"/>
      <c r="K8561" s="74"/>
      <c r="L8561" s="74"/>
      <c r="M8561" s="74"/>
      <c r="N8561" s="74"/>
    </row>
    <row r="8562" spans="2:14" x14ac:dyDescent="0.25">
      <c r="B8562" s="225"/>
      <c r="C8562" s="74"/>
      <c r="D8562" s="74"/>
      <c r="E8562" s="74"/>
      <c r="F8562" s="74"/>
      <c r="G8562" s="75"/>
      <c r="H8562" s="74"/>
      <c r="I8562" s="81"/>
      <c r="J8562" s="74"/>
      <c r="K8562" s="74"/>
      <c r="L8562" s="74"/>
      <c r="M8562" s="74"/>
      <c r="N8562" s="74"/>
    </row>
    <row r="8563" spans="2:14" x14ac:dyDescent="0.25">
      <c r="B8563" s="225"/>
      <c r="C8563" s="74"/>
      <c r="D8563" s="74"/>
      <c r="E8563" s="74"/>
      <c r="F8563" s="74"/>
      <c r="G8563" s="75"/>
      <c r="H8563" s="74"/>
      <c r="I8563" s="81"/>
      <c r="J8563" s="74"/>
      <c r="K8563" s="74"/>
      <c r="L8563" s="74"/>
      <c r="M8563" s="74"/>
      <c r="N8563" s="74"/>
    </row>
    <row r="8564" spans="2:14" x14ac:dyDescent="0.25">
      <c r="B8564" s="225"/>
      <c r="C8564" s="74"/>
      <c r="D8564" s="74"/>
      <c r="E8564" s="74"/>
      <c r="F8564" s="74"/>
      <c r="G8564" s="75"/>
      <c r="H8564" s="74"/>
      <c r="I8564" s="81"/>
      <c r="J8564" s="74"/>
      <c r="K8564" s="74"/>
      <c r="L8564" s="74"/>
      <c r="M8564" s="74"/>
      <c r="N8564" s="74"/>
    </row>
    <row r="8565" spans="2:14" x14ac:dyDescent="0.25">
      <c r="B8565" s="225"/>
      <c r="C8565" s="74"/>
      <c r="D8565" s="74"/>
      <c r="E8565" s="74"/>
      <c r="F8565" s="74"/>
      <c r="G8565" s="75"/>
      <c r="H8565" s="74"/>
      <c r="I8565" s="81"/>
      <c r="J8565" s="74"/>
      <c r="K8565" s="74"/>
      <c r="L8565" s="74"/>
      <c r="M8565" s="74"/>
      <c r="N8565" s="74"/>
    </row>
    <row r="8566" spans="2:14" x14ac:dyDescent="0.25">
      <c r="B8566" s="225"/>
      <c r="C8566" s="74"/>
      <c r="D8566" s="74"/>
      <c r="E8566" s="74"/>
      <c r="F8566" s="74"/>
      <c r="G8566" s="75"/>
      <c r="H8566" s="74"/>
      <c r="I8566" s="81"/>
      <c r="J8566" s="74"/>
      <c r="K8566" s="74"/>
      <c r="L8566" s="74"/>
      <c r="M8566" s="74"/>
      <c r="N8566" s="74"/>
    </row>
    <row r="8567" spans="2:14" x14ac:dyDescent="0.25">
      <c r="B8567" s="225"/>
      <c r="C8567" s="74"/>
      <c r="D8567" s="74"/>
      <c r="E8567" s="74"/>
      <c r="F8567" s="74"/>
      <c r="G8567" s="75"/>
      <c r="H8567" s="74"/>
      <c r="I8567" s="81"/>
      <c r="J8567" s="74"/>
      <c r="K8567" s="74"/>
      <c r="L8567" s="74"/>
      <c r="M8567" s="74"/>
      <c r="N8567" s="74"/>
    </row>
    <row r="8568" spans="2:14" x14ac:dyDescent="0.25">
      <c r="B8568" s="225"/>
      <c r="C8568" s="74"/>
      <c r="D8568" s="74"/>
      <c r="E8568" s="74"/>
      <c r="F8568" s="74"/>
      <c r="G8568" s="75"/>
      <c r="H8568" s="74"/>
      <c r="I8568" s="81"/>
      <c r="J8568" s="74"/>
      <c r="K8568" s="74"/>
      <c r="L8568" s="74"/>
      <c r="M8568" s="74"/>
      <c r="N8568" s="74"/>
    </row>
    <row r="8569" spans="2:14" x14ac:dyDescent="0.25">
      <c r="B8569" s="225"/>
      <c r="C8569" s="74"/>
      <c r="D8569" s="74"/>
      <c r="E8569" s="74"/>
      <c r="F8569" s="74"/>
      <c r="G8569" s="75"/>
      <c r="H8569" s="74"/>
      <c r="I8569" s="81"/>
      <c r="J8569" s="74"/>
      <c r="K8569" s="74"/>
      <c r="L8569" s="74"/>
      <c r="M8569" s="74"/>
      <c r="N8569" s="74"/>
    </row>
    <row r="8570" spans="2:14" x14ac:dyDescent="0.25">
      <c r="B8570" s="225"/>
      <c r="C8570" s="74"/>
      <c r="D8570" s="74"/>
      <c r="E8570" s="74"/>
      <c r="F8570" s="74"/>
      <c r="G8570" s="75"/>
      <c r="H8570" s="74"/>
      <c r="I8570" s="81"/>
      <c r="J8570" s="74"/>
      <c r="K8570" s="74"/>
      <c r="L8570" s="74"/>
      <c r="M8570" s="74"/>
      <c r="N8570" s="74"/>
    </row>
    <row r="8571" spans="2:14" x14ac:dyDescent="0.25">
      <c r="B8571" s="225"/>
      <c r="C8571" s="74"/>
      <c r="D8571" s="74"/>
      <c r="E8571" s="74"/>
      <c r="F8571" s="74"/>
      <c r="G8571" s="75"/>
      <c r="H8571" s="74"/>
      <c r="I8571" s="81"/>
      <c r="J8571" s="74"/>
      <c r="K8571" s="74"/>
      <c r="L8571" s="74"/>
      <c r="M8571" s="74"/>
      <c r="N8571" s="74"/>
    </row>
    <row r="8572" spans="2:14" x14ac:dyDescent="0.25">
      <c r="B8572" s="225"/>
      <c r="C8572" s="74"/>
      <c r="D8572" s="74"/>
      <c r="E8572" s="74"/>
      <c r="F8572" s="74"/>
      <c r="G8572" s="75"/>
      <c r="H8572" s="74"/>
      <c r="I8572" s="81"/>
      <c r="J8572" s="74"/>
      <c r="K8572" s="74"/>
      <c r="L8572" s="74"/>
      <c r="M8572" s="74"/>
      <c r="N8572" s="74"/>
    </row>
    <row r="8573" spans="2:14" x14ac:dyDescent="0.25">
      <c r="B8573" s="225"/>
      <c r="C8573" s="74"/>
      <c r="D8573" s="74"/>
      <c r="E8573" s="74"/>
      <c r="F8573" s="74"/>
      <c r="G8573" s="75"/>
      <c r="H8573" s="74"/>
      <c r="I8573" s="81"/>
      <c r="J8573" s="74"/>
      <c r="K8573" s="74"/>
      <c r="L8573" s="74"/>
      <c r="M8573" s="74"/>
      <c r="N8573" s="74"/>
    </row>
    <row r="8574" spans="2:14" x14ac:dyDescent="0.25">
      <c r="B8574" s="225"/>
      <c r="C8574" s="74"/>
      <c r="D8574" s="74"/>
      <c r="E8574" s="74"/>
      <c r="F8574" s="74"/>
      <c r="G8574" s="75"/>
      <c r="H8574" s="74"/>
      <c r="I8574" s="81"/>
      <c r="J8574" s="74"/>
      <c r="K8574" s="74"/>
      <c r="L8574" s="74"/>
      <c r="M8574" s="74"/>
      <c r="N8574" s="74"/>
    </row>
    <row r="8575" spans="2:14" x14ac:dyDescent="0.25">
      <c r="B8575" s="225"/>
      <c r="C8575" s="74"/>
      <c r="D8575" s="74"/>
      <c r="E8575" s="74"/>
      <c r="F8575" s="74"/>
      <c r="G8575" s="75"/>
      <c r="H8575" s="74"/>
      <c r="I8575" s="81"/>
      <c r="J8575" s="74"/>
      <c r="K8575" s="74"/>
      <c r="L8575" s="74"/>
      <c r="M8575" s="74"/>
      <c r="N8575" s="74"/>
    </row>
    <row r="8576" spans="2:14" x14ac:dyDescent="0.25">
      <c r="B8576" s="225"/>
      <c r="C8576" s="74"/>
      <c r="D8576" s="74"/>
      <c r="E8576" s="74"/>
      <c r="F8576" s="74"/>
      <c r="G8576" s="75"/>
      <c r="H8576" s="74"/>
      <c r="I8576" s="81"/>
      <c r="J8576" s="74"/>
      <c r="K8576" s="74"/>
      <c r="L8576" s="74"/>
      <c r="M8576" s="74"/>
      <c r="N8576" s="74"/>
    </row>
    <row r="8577" spans="2:14" x14ac:dyDescent="0.25">
      <c r="B8577" s="225"/>
      <c r="C8577" s="74"/>
      <c r="D8577" s="74"/>
      <c r="E8577" s="74"/>
      <c r="F8577" s="74"/>
      <c r="G8577" s="75"/>
      <c r="H8577" s="74"/>
      <c r="I8577" s="81"/>
      <c r="J8577" s="74"/>
      <c r="K8577" s="74"/>
      <c r="L8577" s="74"/>
      <c r="M8577" s="74"/>
      <c r="N8577" s="74"/>
    </row>
    <row r="8578" spans="2:14" x14ac:dyDescent="0.25">
      <c r="B8578" s="225"/>
      <c r="C8578" s="74"/>
      <c r="D8578" s="74"/>
      <c r="E8578" s="74"/>
      <c r="F8578" s="74"/>
      <c r="G8578" s="75"/>
      <c r="H8578" s="74"/>
      <c r="I8578" s="81"/>
      <c r="J8578" s="74"/>
      <c r="K8578" s="74"/>
      <c r="L8578" s="74"/>
      <c r="M8578" s="74"/>
      <c r="N8578" s="74"/>
    </row>
    <row r="8579" spans="2:14" x14ac:dyDescent="0.25">
      <c r="B8579" s="225"/>
      <c r="C8579" s="74"/>
      <c r="D8579" s="74"/>
      <c r="E8579" s="74"/>
      <c r="F8579" s="74"/>
      <c r="G8579" s="75"/>
      <c r="H8579" s="74"/>
      <c r="I8579" s="81"/>
      <c r="J8579" s="74"/>
      <c r="K8579" s="74"/>
      <c r="L8579" s="74"/>
      <c r="M8579" s="74"/>
      <c r="N8579" s="74"/>
    </row>
    <row r="8580" spans="2:14" x14ac:dyDescent="0.25">
      <c r="B8580" s="225"/>
      <c r="C8580" s="74"/>
      <c r="D8580" s="74"/>
      <c r="E8580" s="74"/>
      <c r="F8580" s="74"/>
      <c r="G8580" s="75"/>
      <c r="H8580" s="74"/>
      <c r="I8580" s="81"/>
      <c r="J8580" s="74"/>
      <c r="K8580" s="74"/>
      <c r="L8580" s="74"/>
      <c r="M8580" s="74"/>
      <c r="N8580" s="74"/>
    </row>
    <row r="8581" spans="2:14" x14ac:dyDescent="0.25">
      <c r="B8581" s="225"/>
      <c r="C8581" s="74"/>
      <c r="D8581" s="74"/>
      <c r="E8581" s="74"/>
      <c r="F8581" s="74"/>
      <c r="G8581" s="75"/>
      <c r="H8581" s="74"/>
      <c r="I8581" s="81"/>
      <c r="J8581" s="74"/>
      <c r="K8581" s="74"/>
      <c r="L8581" s="74"/>
      <c r="M8581" s="74"/>
      <c r="N8581" s="74"/>
    </row>
    <row r="8582" spans="2:14" x14ac:dyDescent="0.25">
      <c r="B8582" s="225"/>
      <c r="C8582" s="74"/>
      <c r="D8582" s="74"/>
      <c r="E8582" s="74"/>
      <c r="F8582" s="74"/>
      <c r="G8582" s="75"/>
      <c r="H8582" s="74"/>
      <c r="I8582" s="81"/>
      <c r="J8582" s="74"/>
      <c r="K8582" s="74"/>
      <c r="L8582" s="74"/>
      <c r="M8582" s="74"/>
      <c r="N8582" s="74"/>
    </row>
    <row r="8583" spans="2:14" x14ac:dyDescent="0.25">
      <c r="B8583" s="225"/>
      <c r="C8583" s="74"/>
      <c r="D8583" s="74"/>
      <c r="E8583" s="74"/>
      <c r="F8583" s="74"/>
      <c r="G8583" s="75"/>
      <c r="H8583" s="74"/>
      <c r="I8583" s="81"/>
      <c r="J8583" s="74"/>
      <c r="K8583" s="74"/>
      <c r="L8583" s="74"/>
      <c r="M8583" s="74"/>
      <c r="N8583" s="74"/>
    </row>
    <row r="8584" spans="2:14" x14ac:dyDescent="0.25">
      <c r="B8584" s="225"/>
      <c r="C8584" s="74"/>
      <c r="D8584" s="74"/>
      <c r="E8584" s="74"/>
      <c r="F8584" s="74"/>
      <c r="G8584" s="75"/>
      <c r="H8584" s="74"/>
      <c r="I8584" s="81"/>
      <c r="J8584" s="74"/>
      <c r="K8584" s="74"/>
      <c r="L8584" s="74"/>
      <c r="M8584" s="74"/>
      <c r="N8584" s="74"/>
    </row>
    <row r="8585" spans="2:14" x14ac:dyDescent="0.25">
      <c r="B8585" s="225"/>
      <c r="C8585" s="74"/>
      <c r="D8585" s="74"/>
      <c r="E8585" s="74"/>
      <c r="F8585" s="74"/>
      <c r="G8585" s="75"/>
      <c r="H8585" s="74"/>
      <c r="I8585" s="81"/>
      <c r="J8585" s="74"/>
      <c r="K8585" s="74"/>
      <c r="L8585" s="74"/>
      <c r="M8585" s="74"/>
      <c r="N8585" s="74"/>
    </row>
    <row r="8586" spans="2:14" x14ac:dyDescent="0.25">
      <c r="B8586" s="225"/>
      <c r="C8586" s="74"/>
      <c r="D8586" s="74"/>
      <c r="E8586" s="74"/>
      <c r="F8586" s="74"/>
      <c r="G8586" s="75"/>
      <c r="H8586" s="74"/>
      <c r="I8586" s="81"/>
      <c r="J8586" s="74"/>
      <c r="K8586" s="74"/>
      <c r="L8586" s="74"/>
      <c r="M8586" s="74"/>
      <c r="N8586" s="74"/>
    </row>
    <row r="8587" spans="2:14" x14ac:dyDescent="0.25">
      <c r="B8587" s="225"/>
      <c r="C8587" s="74"/>
      <c r="D8587" s="74"/>
      <c r="E8587" s="74"/>
      <c r="F8587" s="74"/>
      <c r="G8587" s="75"/>
      <c r="H8587" s="74"/>
      <c r="I8587" s="81"/>
      <c r="J8587" s="74"/>
      <c r="K8587" s="74"/>
      <c r="L8587" s="74"/>
      <c r="M8587" s="74"/>
      <c r="N8587" s="74"/>
    </row>
    <row r="8588" spans="2:14" x14ac:dyDescent="0.25">
      <c r="B8588" s="225"/>
      <c r="C8588" s="74"/>
      <c r="D8588" s="74"/>
      <c r="E8588" s="74"/>
      <c r="F8588" s="74"/>
      <c r="G8588" s="75"/>
      <c r="H8588" s="74"/>
      <c r="I8588" s="81"/>
      <c r="J8588" s="74"/>
      <c r="K8588" s="74"/>
      <c r="L8588" s="74"/>
      <c r="M8588" s="74"/>
      <c r="N8588" s="74"/>
    </row>
    <row r="8589" spans="2:14" x14ac:dyDescent="0.25">
      <c r="B8589" s="225"/>
      <c r="C8589" s="74"/>
      <c r="D8589" s="74"/>
      <c r="E8589" s="74"/>
      <c r="F8589" s="74"/>
      <c r="G8589" s="75"/>
      <c r="H8589" s="74"/>
      <c r="I8589" s="81"/>
      <c r="J8589" s="74"/>
      <c r="K8589" s="74"/>
      <c r="L8589" s="74"/>
      <c r="M8589" s="74"/>
      <c r="N8589" s="74"/>
    </row>
    <row r="8590" spans="2:14" x14ac:dyDescent="0.25">
      <c r="B8590" s="225"/>
      <c r="C8590" s="74"/>
      <c r="D8590" s="74"/>
      <c r="E8590" s="74"/>
      <c r="F8590" s="74"/>
      <c r="G8590" s="75"/>
      <c r="H8590" s="74"/>
      <c r="I8590" s="81"/>
      <c r="J8590" s="74"/>
      <c r="K8590" s="74"/>
      <c r="L8590" s="74"/>
      <c r="M8590" s="74"/>
      <c r="N8590" s="74"/>
    </row>
    <row r="8591" spans="2:14" x14ac:dyDescent="0.25">
      <c r="B8591" s="225"/>
      <c r="C8591" s="74"/>
      <c r="D8591" s="74"/>
      <c r="E8591" s="74"/>
      <c r="F8591" s="74"/>
      <c r="G8591" s="75"/>
      <c r="H8591" s="74"/>
      <c r="I8591" s="81"/>
      <c r="J8591" s="74"/>
      <c r="K8591" s="74"/>
      <c r="L8591" s="74"/>
      <c r="M8591" s="74"/>
      <c r="N8591" s="74"/>
    </row>
    <row r="8592" spans="2:14" x14ac:dyDescent="0.25">
      <c r="B8592" s="225"/>
      <c r="C8592" s="74"/>
      <c r="D8592" s="74"/>
      <c r="E8592" s="74"/>
      <c r="F8592" s="74"/>
      <c r="G8592" s="75"/>
      <c r="H8592" s="74"/>
      <c r="I8592" s="81"/>
      <c r="J8592" s="74"/>
      <c r="K8592" s="74"/>
      <c r="L8592" s="74"/>
      <c r="M8592" s="74"/>
      <c r="N8592" s="74"/>
    </row>
    <row r="8593" spans="2:14" x14ac:dyDescent="0.25">
      <c r="B8593" s="225"/>
      <c r="C8593" s="74"/>
      <c r="D8593" s="74"/>
      <c r="E8593" s="74"/>
      <c r="F8593" s="74"/>
      <c r="G8593" s="75"/>
      <c r="H8593" s="74"/>
      <c r="I8593" s="81"/>
      <c r="J8593" s="74"/>
      <c r="K8593" s="74"/>
      <c r="L8593" s="74"/>
      <c r="M8593" s="74"/>
      <c r="N8593" s="74"/>
    </row>
    <row r="8594" spans="2:14" x14ac:dyDescent="0.25">
      <c r="B8594" s="225"/>
      <c r="C8594" s="74"/>
      <c r="D8594" s="74"/>
      <c r="E8594" s="74"/>
      <c r="F8594" s="74"/>
      <c r="G8594" s="75"/>
      <c r="H8594" s="74"/>
      <c r="I8594" s="81"/>
      <c r="J8594" s="74"/>
      <c r="K8594" s="74"/>
      <c r="L8594" s="74"/>
      <c r="M8594" s="74"/>
      <c r="N8594" s="74"/>
    </row>
    <row r="8595" spans="2:14" x14ac:dyDescent="0.25">
      <c r="B8595" s="225"/>
      <c r="C8595" s="74"/>
      <c r="D8595" s="74"/>
      <c r="E8595" s="74"/>
      <c r="F8595" s="74"/>
      <c r="G8595" s="75"/>
      <c r="H8595" s="74"/>
      <c r="I8595" s="81"/>
      <c r="J8595" s="74"/>
      <c r="K8595" s="74"/>
      <c r="L8595" s="74"/>
      <c r="M8595" s="74"/>
      <c r="N8595" s="74"/>
    </row>
    <row r="8596" spans="2:14" x14ac:dyDescent="0.25">
      <c r="B8596" s="225"/>
      <c r="C8596" s="74"/>
      <c r="D8596" s="74"/>
      <c r="E8596" s="74"/>
      <c r="F8596" s="74"/>
      <c r="G8596" s="75"/>
      <c r="H8596" s="74"/>
      <c r="I8596" s="81"/>
      <c r="J8596" s="74"/>
      <c r="K8596" s="74"/>
      <c r="L8596" s="74"/>
      <c r="M8596" s="74"/>
      <c r="N8596" s="74"/>
    </row>
    <row r="8597" spans="2:14" x14ac:dyDescent="0.25">
      <c r="B8597" s="225"/>
      <c r="C8597" s="74"/>
      <c r="D8597" s="74"/>
      <c r="E8597" s="74"/>
      <c r="F8597" s="74"/>
      <c r="G8597" s="75"/>
      <c r="H8597" s="74"/>
      <c r="I8597" s="81"/>
      <c r="J8597" s="74"/>
      <c r="K8597" s="74"/>
      <c r="L8597" s="74"/>
      <c r="M8597" s="74"/>
      <c r="N8597" s="74"/>
    </row>
    <row r="8598" spans="2:14" x14ac:dyDescent="0.25">
      <c r="B8598" s="225"/>
      <c r="C8598" s="74"/>
      <c r="D8598" s="74"/>
      <c r="E8598" s="74"/>
      <c r="F8598" s="74"/>
      <c r="G8598" s="75"/>
      <c r="H8598" s="74"/>
      <c r="I8598" s="81"/>
      <c r="J8598" s="74"/>
      <c r="K8598" s="74"/>
      <c r="L8598" s="74"/>
      <c r="M8598" s="74"/>
      <c r="N8598" s="74"/>
    </row>
    <row r="8599" spans="2:14" x14ac:dyDescent="0.25">
      <c r="B8599" s="225"/>
      <c r="C8599" s="74"/>
      <c r="D8599" s="74"/>
      <c r="E8599" s="74"/>
      <c r="F8599" s="74"/>
      <c r="G8599" s="75"/>
      <c r="H8599" s="74"/>
      <c r="I8599" s="81"/>
      <c r="J8599" s="74"/>
      <c r="K8599" s="74"/>
      <c r="L8599" s="74"/>
      <c r="M8599" s="74"/>
      <c r="N8599" s="74"/>
    </row>
    <row r="8600" spans="2:14" x14ac:dyDescent="0.25">
      <c r="B8600" s="225"/>
      <c r="C8600" s="74"/>
      <c r="D8600" s="74"/>
      <c r="E8600" s="74"/>
      <c r="F8600" s="74"/>
      <c r="G8600" s="75"/>
      <c r="H8600" s="74"/>
      <c r="I8600" s="81"/>
      <c r="J8600" s="74"/>
      <c r="K8600" s="74"/>
      <c r="L8600" s="74"/>
      <c r="M8600" s="74"/>
      <c r="N8600" s="74"/>
    </row>
    <row r="8601" spans="2:14" x14ac:dyDescent="0.25">
      <c r="B8601" s="225"/>
      <c r="C8601" s="74"/>
      <c r="D8601" s="74"/>
      <c r="E8601" s="74"/>
      <c r="F8601" s="74"/>
      <c r="G8601" s="75"/>
      <c r="H8601" s="74"/>
      <c r="I8601" s="81"/>
      <c r="J8601" s="74"/>
      <c r="K8601" s="74"/>
      <c r="L8601" s="74"/>
      <c r="M8601" s="74"/>
      <c r="N8601" s="74"/>
    </row>
    <row r="8602" spans="2:14" x14ac:dyDescent="0.25">
      <c r="B8602" s="225"/>
      <c r="C8602" s="74"/>
      <c r="D8602" s="74"/>
      <c r="E8602" s="74"/>
      <c r="F8602" s="74"/>
      <c r="G8602" s="75"/>
      <c r="H8602" s="74"/>
      <c r="I8602" s="81"/>
      <c r="J8602" s="74"/>
      <c r="K8602" s="74"/>
      <c r="L8602" s="74"/>
      <c r="M8602" s="74"/>
      <c r="N8602" s="74"/>
    </row>
    <row r="8603" spans="2:14" x14ac:dyDescent="0.25">
      <c r="B8603" s="225"/>
      <c r="C8603" s="74"/>
      <c r="D8603" s="74"/>
      <c r="E8603" s="74"/>
      <c r="F8603" s="74"/>
      <c r="G8603" s="75"/>
      <c r="H8603" s="74"/>
      <c r="I8603" s="81"/>
      <c r="J8603" s="74"/>
      <c r="K8603" s="74"/>
      <c r="L8603" s="74"/>
      <c r="M8603" s="74"/>
      <c r="N8603" s="74"/>
    </row>
    <row r="8604" spans="2:14" x14ac:dyDescent="0.25">
      <c r="B8604" s="225"/>
      <c r="C8604" s="74"/>
      <c r="D8604" s="74"/>
      <c r="E8604" s="74"/>
      <c r="F8604" s="74"/>
      <c r="G8604" s="75"/>
      <c r="H8604" s="74"/>
      <c r="I8604" s="81"/>
      <c r="J8604" s="74"/>
      <c r="K8604" s="74"/>
      <c r="L8604" s="74"/>
      <c r="M8604" s="74"/>
      <c r="N8604" s="74"/>
    </row>
    <row r="8605" spans="2:14" x14ac:dyDescent="0.25">
      <c r="B8605" s="225"/>
      <c r="C8605" s="74"/>
      <c r="D8605" s="74"/>
      <c r="E8605" s="74"/>
      <c r="F8605" s="74"/>
      <c r="G8605" s="75"/>
      <c r="H8605" s="74"/>
      <c r="I8605" s="81"/>
      <c r="J8605" s="74"/>
      <c r="K8605" s="74"/>
      <c r="L8605" s="74"/>
      <c r="M8605" s="74"/>
      <c r="N8605" s="74"/>
    </row>
    <row r="8606" spans="2:14" x14ac:dyDescent="0.25">
      <c r="B8606" s="225"/>
      <c r="C8606" s="74"/>
      <c r="D8606" s="74"/>
      <c r="E8606" s="74"/>
      <c r="F8606" s="74"/>
      <c r="G8606" s="75"/>
      <c r="H8606" s="74"/>
      <c r="I8606" s="81"/>
      <c r="J8606" s="74"/>
      <c r="K8606" s="74"/>
      <c r="L8606" s="74"/>
      <c r="M8606" s="74"/>
      <c r="N8606" s="74"/>
    </row>
    <row r="8607" spans="2:14" x14ac:dyDescent="0.25">
      <c r="B8607" s="225"/>
      <c r="C8607" s="74"/>
      <c r="D8607" s="74"/>
      <c r="E8607" s="74"/>
      <c r="F8607" s="74"/>
      <c r="G8607" s="75"/>
      <c r="H8607" s="74"/>
      <c r="I8607" s="81"/>
      <c r="J8607" s="74"/>
      <c r="K8607" s="74"/>
      <c r="L8607" s="74"/>
      <c r="M8607" s="74"/>
      <c r="N8607" s="74"/>
    </row>
    <row r="8608" spans="2:14" x14ac:dyDescent="0.25">
      <c r="B8608" s="225"/>
      <c r="C8608" s="74"/>
      <c r="D8608" s="74"/>
      <c r="E8608" s="74"/>
      <c r="F8608" s="74"/>
      <c r="G8608" s="75"/>
      <c r="H8608" s="74"/>
      <c r="I8608" s="81"/>
      <c r="J8608" s="74"/>
      <c r="K8608" s="74"/>
      <c r="L8608" s="74"/>
      <c r="M8608" s="74"/>
      <c r="N8608" s="74"/>
    </row>
    <row r="8609" spans="2:14" x14ac:dyDescent="0.25">
      <c r="B8609" s="225"/>
      <c r="C8609" s="74"/>
      <c r="D8609" s="74"/>
      <c r="E8609" s="74"/>
      <c r="F8609" s="74"/>
      <c r="G8609" s="75"/>
      <c r="H8609" s="74"/>
      <c r="I8609" s="81"/>
      <c r="J8609" s="74"/>
      <c r="K8609" s="74"/>
      <c r="L8609" s="74"/>
      <c r="M8609" s="74"/>
      <c r="N8609" s="74"/>
    </row>
    <row r="8610" spans="2:14" x14ac:dyDescent="0.25">
      <c r="B8610" s="225"/>
      <c r="C8610" s="74"/>
      <c r="D8610" s="74"/>
      <c r="E8610" s="74"/>
      <c r="F8610" s="74"/>
      <c r="G8610" s="75"/>
      <c r="H8610" s="74"/>
      <c r="I8610" s="81"/>
      <c r="J8610" s="74"/>
      <c r="K8610" s="74"/>
      <c r="L8610" s="74"/>
      <c r="M8610" s="74"/>
      <c r="N8610" s="74"/>
    </row>
    <row r="8611" spans="2:14" x14ac:dyDescent="0.25">
      <c r="B8611" s="225"/>
      <c r="C8611" s="74"/>
      <c r="D8611" s="74"/>
      <c r="E8611" s="74"/>
      <c r="F8611" s="74"/>
      <c r="G8611" s="75"/>
      <c r="H8611" s="74"/>
      <c r="I8611" s="81"/>
      <c r="J8611" s="74"/>
      <c r="K8611" s="74"/>
      <c r="L8611" s="74"/>
      <c r="M8611" s="74"/>
      <c r="N8611" s="74"/>
    </row>
    <row r="8612" spans="2:14" x14ac:dyDescent="0.25">
      <c r="B8612" s="225"/>
      <c r="C8612" s="74"/>
      <c r="D8612" s="74"/>
      <c r="E8612" s="74"/>
      <c r="F8612" s="74"/>
      <c r="G8612" s="75"/>
      <c r="H8612" s="74"/>
      <c r="I8612" s="81"/>
      <c r="J8612" s="74"/>
      <c r="K8612" s="74"/>
      <c r="L8612" s="74"/>
      <c r="M8612" s="74"/>
      <c r="N8612" s="74"/>
    </row>
    <row r="8613" spans="2:14" x14ac:dyDescent="0.25">
      <c r="B8613" s="225"/>
      <c r="C8613" s="74"/>
      <c r="D8613" s="74"/>
      <c r="E8613" s="74"/>
      <c r="F8613" s="74"/>
      <c r="G8613" s="75"/>
      <c r="H8613" s="74"/>
      <c r="I8613" s="81"/>
      <c r="J8613" s="74"/>
      <c r="K8613" s="74"/>
      <c r="L8613" s="74"/>
      <c r="M8613" s="74"/>
      <c r="N8613" s="74"/>
    </row>
    <row r="8614" spans="2:14" x14ac:dyDescent="0.25">
      <c r="B8614" s="225"/>
      <c r="C8614" s="74"/>
      <c r="D8614" s="74"/>
      <c r="E8614" s="74"/>
      <c r="F8614" s="74"/>
      <c r="G8614" s="75"/>
      <c r="H8614" s="74"/>
      <c r="I8614" s="81"/>
      <c r="J8614" s="74"/>
      <c r="K8614" s="74"/>
      <c r="L8614" s="74"/>
      <c r="M8614" s="74"/>
      <c r="N8614" s="74"/>
    </row>
    <row r="8615" spans="2:14" x14ac:dyDescent="0.25">
      <c r="B8615" s="225"/>
      <c r="C8615" s="74"/>
      <c r="D8615" s="74"/>
      <c r="E8615" s="74"/>
      <c r="F8615" s="74"/>
      <c r="G8615" s="75"/>
      <c r="H8615" s="74"/>
      <c r="I8615" s="81"/>
      <c r="J8615" s="74"/>
      <c r="K8615" s="74"/>
      <c r="L8615" s="74"/>
      <c r="M8615" s="74"/>
      <c r="N8615" s="74"/>
    </row>
    <row r="8616" spans="2:14" x14ac:dyDescent="0.25">
      <c r="B8616" s="225"/>
      <c r="C8616" s="74"/>
      <c r="D8616" s="74"/>
      <c r="E8616" s="74"/>
      <c r="F8616" s="74"/>
      <c r="G8616" s="75"/>
      <c r="H8616" s="74"/>
      <c r="I8616" s="81"/>
      <c r="J8616" s="74"/>
      <c r="K8616" s="74"/>
      <c r="L8616" s="74"/>
      <c r="M8616" s="74"/>
      <c r="N8616" s="74"/>
    </row>
    <row r="8617" spans="2:14" x14ac:dyDescent="0.25">
      <c r="B8617" s="225"/>
      <c r="C8617" s="74"/>
      <c r="D8617" s="74"/>
      <c r="E8617" s="74"/>
      <c r="F8617" s="74"/>
      <c r="G8617" s="75"/>
      <c r="H8617" s="74"/>
      <c r="I8617" s="81"/>
      <c r="J8617" s="74"/>
      <c r="K8617" s="74"/>
      <c r="L8617" s="74"/>
      <c r="M8617" s="74"/>
      <c r="N8617" s="74"/>
    </row>
    <row r="8618" spans="2:14" x14ac:dyDescent="0.25">
      <c r="B8618" s="225"/>
      <c r="C8618" s="74"/>
      <c r="D8618" s="74"/>
      <c r="E8618" s="74"/>
      <c r="F8618" s="74"/>
      <c r="G8618" s="75"/>
      <c r="H8618" s="74"/>
      <c r="I8618" s="81"/>
      <c r="J8618" s="74"/>
      <c r="K8618" s="74"/>
      <c r="L8618" s="74"/>
      <c r="M8618" s="74"/>
      <c r="N8618" s="74"/>
    </row>
    <row r="8619" spans="2:14" x14ac:dyDescent="0.25">
      <c r="B8619" s="225"/>
      <c r="C8619" s="74"/>
      <c r="D8619" s="74"/>
      <c r="E8619" s="74"/>
      <c r="F8619" s="74"/>
      <c r="G8619" s="75"/>
      <c r="H8619" s="74"/>
      <c r="I8619" s="81"/>
      <c r="J8619" s="74"/>
      <c r="K8619" s="74"/>
      <c r="L8619" s="74"/>
      <c r="M8619" s="74"/>
      <c r="N8619" s="74"/>
    </row>
    <row r="8620" spans="2:14" x14ac:dyDescent="0.25">
      <c r="B8620" s="225"/>
      <c r="C8620" s="74"/>
      <c r="D8620" s="74"/>
      <c r="E8620" s="74"/>
      <c r="F8620" s="74"/>
      <c r="G8620" s="75"/>
      <c r="H8620" s="74"/>
      <c r="I8620" s="81"/>
      <c r="J8620" s="74"/>
      <c r="K8620" s="74"/>
      <c r="L8620" s="74"/>
      <c r="M8620" s="74"/>
      <c r="N8620" s="74"/>
    </row>
    <row r="8621" spans="2:14" x14ac:dyDescent="0.25">
      <c r="B8621" s="225"/>
      <c r="C8621" s="74"/>
      <c r="D8621" s="74"/>
      <c r="E8621" s="74"/>
      <c r="F8621" s="74"/>
      <c r="G8621" s="75"/>
      <c r="H8621" s="74"/>
      <c r="I8621" s="81"/>
      <c r="J8621" s="74"/>
      <c r="K8621" s="74"/>
      <c r="L8621" s="74"/>
      <c r="M8621" s="74"/>
      <c r="N8621" s="74"/>
    </row>
    <row r="8622" spans="2:14" x14ac:dyDescent="0.25">
      <c r="B8622" s="225"/>
      <c r="C8622" s="74"/>
      <c r="D8622" s="74"/>
      <c r="E8622" s="74"/>
      <c r="F8622" s="74"/>
      <c r="G8622" s="75"/>
      <c r="H8622" s="74"/>
      <c r="I8622" s="81"/>
      <c r="J8622" s="74"/>
      <c r="K8622" s="74"/>
      <c r="L8622" s="74"/>
      <c r="M8622" s="74"/>
      <c r="N8622" s="74"/>
    </row>
    <row r="8623" spans="2:14" x14ac:dyDescent="0.25">
      <c r="B8623" s="225"/>
      <c r="C8623" s="74"/>
      <c r="D8623" s="74"/>
      <c r="E8623" s="74"/>
      <c r="F8623" s="74"/>
      <c r="G8623" s="75"/>
      <c r="H8623" s="74"/>
      <c r="I8623" s="81"/>
      <c r="J8623" s="74"/>
      <c r="K8623" s="74"/>
      <c r="L8623" s="74"/>
      <c r="M8623" s="74"/>
      <c r="N8623" s="74"/>
    </row>
    <row r="8624" spans="2:14" x14ac:dyDescent="0.25">
      <c r="B8624" s="225"/>
      <c r="C8624" s="74"/>
      <c r="D8624" s="74"/>
      <c r="E8624" s="74"/>
      <c r="F8624" s="74"/>
      <c r="G8624" s="75"/>
      <c r="H8624" s="74"/>
      <c r="I8624" s="81"/>
      <c r="J8624" s="74"/>
      <c r="K8624" s="74"/>
      <c r="L8624" s="74"/>
      <c r="M8624" s="74"/>
      <c r="N8624" s="74"/>
    </row>
    <row r="8625" spans="2:14" x14ac:dyDescent="0.25">
      <c r="B8625" s="225"/>
      <c r="C8625" s="74"/>
      <c r="D8625" s="74"/>
      <c r="E8625" s="74"/>
      <c r="F8625" s="74"/>
      <c r="G8625" s="75"/>
      <c r="H8625" s="74"/>
      <c r="I8625" s="81"/>
      <c r="J8625" s="74"/>
      <c r="K8625" s="74"/>
      <c r="L8625" s="74"/>
      <c r="M8625" s="74"/>
      <c r="N8625" s="74"/>
    </row>
    <row r="8626" spans="2:14" x14ac:dyDescent="0.25">
      <c r="B8626" s="225"/>
      <c r="C8626" s="74"/>
      <c r="D8626" s="74"/>
      <c r="E8626" s="74"/>
      <c r="F8626" s="74"/>
      <c r="G8626" s="75"/>
      <c r="H8626" s="74"/>
      <c r="I8626" s="81"/>
      <c r="J8626" s="74"/>
      <c r="K8626" s="74"/>
      <c r="L8626" s="74"/>
      <c r="M8626" s="74"/>
      <c r="N8626" s="74"/>
    </row>
    <row r="8627" spans="2:14" x14ac:dyDescent="0.25">
      <c r="B8627" s="225"/>
      <c r="C8627" s="74"/>
      <c r="D8627" s="74"/>
      <c r="E8627" s="74"/>
      <c r="F8627" s="74"/>
      <c r="G8627" s="75"/>
      <c r="H8627" s="74"/>
      <c r="I8627" s="81"/>
      <c r="J8627" s="74"/>
      <c r="K8627" s="74"/>
      <c r="L8627" s="74"/>
      <c r="M8627" s="74"/>
      <c r="N8627" s="74"/>
    </row>
    <row r="8628" spans="2:14" x14ac:dyDescent="0.25">
      <c r="B8628" s="225"/>
      <c r="C8628" s="74"/>
      <c r="D8628" s="74"/>
      <c r="E8628" s="74"/>
      <c r="F8628" s="74"/>
      <c r="G8628" s="75"/>
      <c r="H8628" s="74"/>
      <c r="I8628" s="81"/>
      <c r="J8628" s="74"/>
      <c r="K8628" s="74"/>
      <c r="L8628" s="74"/>
      <c r="M8628" s="74"/>
      <c r="N8628" s="74"/>
    </row>
    <row r="8629" spans="2:14" x14ac:dyDescent="0.25">
      <c r="B8629" s="225"/>
      <c r="C8629" s="74"/>
      <c r="D8629" s="74"/>
      <c r="E8629" s="74"/>
      <c r="F8629" s="74"/>
      <c r="G8629" s="75"/>
      <c r="H8629" s="74"/>
      <c r="I8629" s="81"/>
      <c r="J8629" s="74"/>
      <c r="K8629" s="74"/>
      <c r="L8629" s="74"/>
      <c r="M8629" s="74"/>
      <c r="N8629" s="74"/>
    </row>
    <row r="8630" spans="2:14" x14ac:dyDescent="0.25">
      <c r="B8630" s="225"/>
      <c r="C8630" s="74"/>
      <c r="D8630" s="74"/>
      <c r="E8630" s="74"/>
      <c r="F8630" s="74"/>
      <c r="G8630" s="75"/>
      <c r="H8630" s="74"/>
      <c r="I8630" s="81"/>
      <c r="J8630" s="74"/>
      <c r="K8630" s="74"/>
      <c r="L8630" s="74"/>
      <c r="M8630" s="74"/>
      <c r="N8630" s="74"/>
    </row>
    <row r="8631" spans="2:14" x14ac:dyDescent="0.25">
      <c r="B8631" s="225"/>
      <c r="C8631" s="74"/>
      <c r="D8631" s="74"/>
      <c r="E8631" s="74"/>
      <c r="F8631" s="74"/>
      <c r="G8631" s="75"/>
      <c r="H8631" s="74"/>
      <c r="I8631" s="81"/>
      <c r="J8631" s="74"/>
      <c r="K8631" s="74"/>
      <c r="L8631" s="74"/>
      <c r="M8631" s="74"/>
      <c r="N8631" s="74"/>
    </row>
    <row r="8632" spans="2:14" x14ac:dyDescent="0.25">
      <c r="B8632" s="225"/>
      <c r="C8632" s="74"/>
      <c r="D8632" s="74"/>
      <c r="E8632" s="74"/>
      <c r="F8632" s="74"/>
      <c r="G8632" s="75"/>
      <c r="H8632" s="74"/>
      <c r="I8632" s="81"/>
      <c r="J8632" s="74"/>
      <c r="K8632" s="74"/>
      <c r="L8632" s="74"/>
      <c r="M8632" s="74"/>
      <c r="N8632" s="74"/>
    </row>
    <row r="8633" spans="2:14" x14ac:dyDescent="0.25">
      <c r="B8633" s="225"/>
      <c r="C8633" s="74"/>
      <c r="D8633" s="74"/>
      <c r="E8633" s="74"/>
      <c r="F8633" s="74"/>
      <c r="G8633" s="75"/>
      <c r="H8633" s="74"/>
      <c r="I8633" s="81"/>
      <c r="J8633" s="74"/>
      <c r="K8633" s="74"/>
      <c r="L8633" s="74"/>
      <c r="M8633" s="74"/>
      <c r="N8633" s="74"/>
    </row>
    <row r="8634" spans="2:14" x14ac:dyDescent="0.25">
      <c r="B8634" s="225"/>
      <c r="C8634" s="74"/>
      <c r="D8634" s="74"/>
      <c r="E8634" s="74"/>
      <c r="F8634" s="74"/>
      <c r="G8634" s="75"/>
      <c r="H8634" s="74"/>
      <c r="I8634" s="81"/>
      <c r="J8634" s="74"/>
      <c r="K8634" s="74"/>
      <c r="L8634" s="74"/>
      <c r="M8634" s="74"/>
      <c r="N8634" s="74"/>
    </row>
    <row r="8635" spans="2:14" x14ac:dyDescent="0.25">
      <c r="B8635" s="225"/>
      <c r="C8635" s="74"/>
      <c r="D8635" s="74"/>
      <c r="E8635" s="74"/>
      <c r="F8635" s="74"/>
      <c r="G8635" s="75"/>
      <c r="H8635" s="74"/>
      <c r="I8635" s="81"/>
      <c r="J8635" s="74"/>
      <c r="K8635" s="74"/>
      <c r="L8635" s="74"/>
      <c r="M8635" s="74"/>
      <c r="N8635" s="74"/>
    </row>
    <row r="8636" spans="2:14" x14ac:dyDescent="0.25">
      <c r="B8636" s="225"/>
      <c r="C8636" s="74"/>
      <c r="D8636" s="74"/>
      <c r="E8636" s="74"/>
      <c r="F8636" s="74"/>
      <c r="G8636" s="75"/>
      <c r="H8636" s="74"/>
      <c r="I8636" s="81"/>
      <c r="J8636" s="74"/>
      <c r="K8636" s="74"/>
      <c r="L8636" s="74"/>
      <c r="M8636" s="74"/>
      <c r="N8636" s="74"/>
    </row>
    <row r="8637" spans="2:14" x14ac:dyDescent="0.25">
      <c r="B8637" s="225"/>
      <c r="C8637" s="74"/>
      <c r="D8637" s="74"/>
      <c r="E8637" s="74"/>
      <c r="F8637" s="74"/>
      <c r="G8637" s="75"/>
      <c r="H8637" s="74"/>
      <c r="I8637" s="81"/>
      <c r="J8637" s="74"/>
      <c r="K8637" s="74"/>
      <c r="L8637" s="74"/>
      <c r="M8637" s="74"/>
      <c r="N8637" s="74"/>
    </row>
    <row r="8638" spans="2:14" x14ac:dyDescent="0.25">
      <c r="B8638" s="225"/>
      <c r="C8638" s="74"/>
      <c r="D8638" s="74"/>
      <c r="E8638" s="74"/>
      <c r="F8638" s="74"/>
      <c r="G8638" s="75"/>
      <c r="H8638" s="74"/>
      <c r="I8638" s="81"/>
      <c r="J8638" s="74"/>
      <c r="K8638" s="74"/>
      <c r="L8638" s="74"/>
      <c r="M8638" s="74"/>
      <c r="N8638" s="74"/>
    </row>
    <row r="8639" spans="2:14" x14ac:dyDescent="0.25">
      <c r="B8639" s="225"/>
      <c r="C8639" s="74"/>
      <c r="D8639" s="74"/>
      <c r="E8639" s="74"/>
      <c r="F8639" s="74"/>
      <c r="G8639" s="75"/>
      <c r="H8639" s="74"/>
      <c r="I8639" s="81"/>
      <c r="J8639" s="74"/>
      <c r="K8639" s="74"/>
      <c r="L8639" s="74"/>
      <c r="M8639" s="74"/>
      <c r="N8639" s="74"/>
    </row>
    <row r="8640" spans="2:14" x14ac:dyDescent="0.25">
      <c r="B8640" s="225"/>
      <c r="C8640" s="74"/>
      <c r="D8640" s="74"/>
      <c r="E8640" s="74"/>
      <c r="F8640" s="74"/>
      <c r="G8640" s="75"/>
      <c r="H8640" s="74"/>
      <c r="I8640" s="81"/>
      <c r="J8640" s="74"/>
      <c r="K8640" s="74"/>
      <c r="L8640" s="74"/>
      <c r="M8640" s="74"/>
      <c r="N8640" s="74"/>
    </row>
    <row r="8641" spans="2:14" x14ac:dyDescent="0.25">
      <c r="B8641" s="225"/>
      <c r="C8641" s="74"/>
      <c r="D8641" s="74"/>
      <c r="E8641" s="74"/>
      <c r="F8641" s="74"/>
      <c r="G8641" s="75"/>
      <c r="H8641" s="74"/>
      <c r="I8641" s="81"/>
      <c r="J8641" s="74"/>
      <c r="K8641" s="74"/>
      <c r="L8641" s="74"/>
      <c r="M8641" s="74"/>
      <c r="N8641" s="74"/>
    </row>
    <row r="8642" spans="2:14" x14ac:dyDescent="0.25">
      <c r="B8642" s="225"/>
      <c r="C8642" s="74"/>
      <c r="D8642" s="74"/>
      <c r="E8642" s="74"/>
      <c r="F8642" s="74"/>
      <c r="G8642" s="75"/>
      <c r="H8642" s="74"/>
      <c r="I8642" s="81"/>
      <c r="J8642" s="74"/>
      <c r="K8642" s="74"/>
      <c r="L8642" s="74"/>
      <c r="M8642" s="74"/>
      <c r="N8642" s="74"/>
    </row>
    <row r="8643" spans="2:14" x14ac:dyDescent="0.25">
      <c r="B8643" s="225"/>
      <c r="C8643" s="74"/>
      <c r="D8643" s="74"/>
      <c r="E8643" s="74"/>
      <c r="F8643" s="74"/>
      <c r="G8643" s="75"/>
      <c r="H8643" s="74"/>
      <c r="I8643" s="81"/>
      <c r="J8643" s="74"/>
      <c r="K8643" s="74"/>
      <c r="L8643" s="74"/>
      <c r="M8643" s="74"/>
      <c r="N8643" s="74"/>
    </row>
    <row r="8644" spans="2:14" x14ac:dyDescent="0.25">
      <c r="B8644" s="225"/>
      <c r="C8644" s="74"/>
      <c r="D8644" s="74"/>
      <c r="E8644" s="74"/>
      <c r="F8644" s="74"/>
      <c r="G8644" s="75"/>
      <c r="H8644" s="74"/>
      <c r="I8644" s="81"/>
      <c r="J8644" s="74"/>
      <c r="K8644" s="74"/>
      <c r="L8644" s="74"/>
      <c r="M8644" s="74"/>
      <c r="N8644" s="74"/>
    </row>
    <row r="8645" spans="2:14" x14ac:dyDescent="0.25">
      <c r="B8645" s="225"/>
      <c r="C8645" s="74"/>
      <c r="D8645" s="74"/>
      <c r="E8645" s="74"/>
      <c r="F8645" s="74"/>
      <c r="G8645" s="75"/>
      <c r="H8645" s="74"/>
      <c r="I8645" s="81"/>
      <c r="J8645" s="74"/>
      <c r="K8645" s="74"/>
      <c r="L8645" s="74"/>
      <c r="M8645" s="74"/>
      <c r="N8645" s="74"/>
    </row>
    <row r="8646" spans="2:14" x14ac:dyDescent="0.25">
      <c r="B8646" s="225"/>
      <c r="C8646" s="74"/>
      <c r="D8646" s="74"/>
      <c r="E8646" s="74"/>
      <c r="F8646" s="74"/>
      <c r="G8646" s="75"/>
      <c r="H8646" s="74"/>
      <c r="I8646" s="81"/>
      <c r="J8646" s="74"/>
      <c r="K8646" s="74"/>
      <c r="L8646" s="74"/>
      <c r="M8646" s="74"/>
      <c r="N8646" s="74"/>
    </row>
    <row r="8647" spans="2:14" x14ac:dyDescent="0.25">
      <c r="B8647" s="225"/>
      <c r="C8647" s="74"/>
      <c r="D8647" s="74"/>
      <c r="E8647" s="74"/>
      <c r="F8647" s="74"/>
      <c r="G8647" s="75"/>
      <c r="H8647" s="74"/>
      <c r="I8647" s="81"/>
      <c r="J8647" s="74"/>
      <c r="K8647" s="74"/>
      <c r="L8647" s="74"/>
      <c r="M8647" s="74"/>
      <c r="N8647" s="74"/>
    </row>
    <row r="8648" spans="2:14" x14ac:dyDescent="0.25">
      <c r="B8648" s="225"/>
      <c r="C8648" s="74"/>
      <c r="D8648" s="74"/>
      <c r="E8648" s="74"/>
      <c r="F8648" s="74"/>
      <c r="G8648" s="75"/>
      <c r="H8648" s="74"/>
      <c r="I8648" s="81"/>
      <c r="J8648" s="74"/>
      <c r="K8648" s="74"/>
      <c r="L8648" s="74"/>
      <c r="M8648" s="74"/>
      <c r="N8648" s="74"/>
    </row>
    <row r="8649" spans="2:14" x14ac:dyDescent="0.25">
      <c r="B8649" s="225"/>
      <c r="C8649" s="74"/>
      <c r="D8649" s="74"/>
      <c r="E8649" s="74"/>
      <c r="F8649" s="74"/>
      <c r="G8649" s="75"/>
      <c r="H8649" s="74"/>
      <c r="I8649" s="81"/>
      <c r="J8649" s="74"/>
      <c r="K8649" s="74"/>
      <c r="L8649" s="74"/>
      <c r="M8649" s="74"/>
      <c r="N8649" s="74"/>
    </row>
    <row r="8650" spans="2:14" x14ac:dyDescent="0.25">
      <c r="B8650" s="225"/>
      <c r="C8650" s="74"/>
      <c r="D8650" s="74"/>
      <c r="E8650" s="74"/>
      <c r="F8650" s="74"/>
      <c r="G8650" s="75"/>
      <c r="H8650" s="74"/>
      <c r="I8650" s="81"/>
      <c r="J8650" s="74"/>
      <c r="K8650" s="74"/>
      <c r="L8650" s="74"/>
      <c r="M8650" s="74"/>
      <c r="N8650" s="74"/>
    </row>
    <row r="8651" spans="2:14" x14ac:dyDescent="0.25">
      <c r="B8651" s="225"/>
      <c r="C8651" s="74"/>
      <c r="D8651" s="74"/>
      <c r="E8651" s="74"/>
      <c r="F8651" s="74"/>
      <c r="G8651" s="75"/>
      <c r="H8651" s="74"/>
      <c r="I8651" s="81"/>
      <c r="J8651" s="74"/>
      <c r="K8651" s="74"/>
      <c r="L8651" s="74"/>
      <c r="M8651" s="74"/>
      <c r="N8651" s="74"/>
    </row>
    <row r="8652" spans="2:14" x14ac:dyDescent="0.25">
      <c r="B8652" s="225"/>
      <c r="C8652" s="74"/>
      <c r="D8652" s="74"/>
      <c r="E8652" s="74"/>
      <c r="F8652" s="74"/>
      <c r="G8652" s="75"/>
      <c r="H8652" s="74"/>
      <c r="I8652" s="81"/>
      <c r="J8652" s="74"/>
      <c r="K8652" s="74"/>
      <c r="L8652" s="74"/>
      <c r="M8652" s="74"/>
      <c r="N8652" s="74"/>
    </row>
    <row r="8653" spans="2:14" x14ac:dyDescent="0.25">
      <c r="B8653" s="225"/>
      <c r="C8653" s="74"/>
      <c r="D8653" s="74"/>
      <c r="E8653" s="74"/>
      <c r="F8653" s="74"/>
      <c r="G8653" s="75"/>
      <c r="H8653" s="74"/>
      <c r="I8653" s="81"/>
      <c r="J8653" s="74"/>
      <c r="K8653" s="74"/>
      <c r="L8653" s="74"/>
      <c r="M8653" s="74"/>
      <c r="N8653" s="74"/>
    </row>
    <row r="8654" spans="2:14" x14ac:dyDescent="0.25">
      <c r="B8654" s="225"/>
      <c r="C8654" s="74"/>
      <c r="D8654" s="74"/>
      <c r="E8654" s="74"/>
      <c r="F8654" s="74"/>
      <c r="G8654" s="75"/>
      <c r="H8654" s="74"/>
      <c r="I8654" s="81"/>
      <c r="J8654" s="74"/>
      <c r="K8654" s="74"/>
      <c r="L8654" s="74"/>
      <c r="M8654" s="74"/>
      <c r="N8654" s="74"/>
    </row>
    <row r="8655" spans="2:14" x14ac:dyDescent="0.25">
      <c r="B8655" s="225"/>
      <c r="C8655" s="74"/>
      <c r="D8655" s="74"/>
      <c r="E8655" s="74"/>
      <c r="F8655" s="74"/>
      <c r="G8655" s="75"/>
      <c r="H8655" s="74"/>
      <c r="I8655" s="81"/>
      <c r="J8655" s="74"/>
      <c r="K8655" s="74"/>
      <c r="L8655" s="74"/>
      <c r="M8655" s="74"/>
      <c r="N8655" s="74"/>
    </row>
    <row r="8656" spans="2:14" x14ac:dyDescent="0.25">
      <c r="B8656" s="225"/>
      <c r="C8656" s="74"/>
      <c r="D8656" s="74"/>
      <c r="E8656" s="74"/>
      <c r="F8656" s="74"/>
      <c r="G8656" s="75"/>
      <c r="H8656" s="74"/>
      <c r="I8656" s="81"/>
      <c r="J8656" s="74"/>
      <c r="K8656" s="74"/>
      <c r="L8656" s="74"/>
      <c r="M8656" s="74"/>
      <c r="N8656" s="74"/>
    </row>
    <row r="8657" spans="2:14" x14ac:dyDescent="0.25">
      <c r="B8657" s="225"/>
      <c r="C8657" s="74"/>
      <c r="D8657" s="74"/>
      <c r="E8657" s="74"/>
      <c r="F8657" s="74"/>
      <c r="G8657" s="75"/>
      <c r="H8657" s="74"/>
      <c r="I8657" s="81"/>
      <c r="J8657" s="74"/>
      <c r="K8657" s="74"/>
      <c r="L8657" s="74"/>
      <c r="M8657" s="74"/>
      <c r="N8657" s="74"/>
    </row>
    <row r="8658" spans="2:14" x14ac:dyDescent="0.25">
      <c r="B8658" s="225"/>
      <c r="C8658" s="74"/>
      <c r="D8658" s="74"/>
      <c r="E8658" s="74"/>
      <c r="F8658" s="74"/>
      <c r="G8658" s="75"/>
      <c r="H8658" s="74"/>
      <c r="I8658" s="81"/>
      <c r="J8658" s="74"/>
      <c r="K8658" s="74"/>
      <c r="L8658" s="74"/>
      <c r="M8658" s="74"/>
      <c r="N8658" s="74"/>
    </row>
    <row r="8659" spans="2:14" x14ac:dyDescent="0.25">
      <c r="B8659" s="225"/>
      <c r="C8659" s="74"/>
      <c r="D8659" s="74"/>
      <c r="E8659" s="74"/>
      <c r="F8659" s="74"/>
      <c r="G8659" s="75"/>
      <c r="H8659" s="74"/>
      <c r="I8659" s="81"/>
      <c r="J8659" s="74"/>
      <c r="K8659" s="74"/>
      <c r="L8659" s="74"/>
      <c r="M8659" s="74"/>
      <c r="N8659" s="74"/>
    </row>
    <row r="8660" spans="2:14" x14ac:dyDescent="0.25">
      <c r="B8660" s="225"/>
      <c r="C8660" s="74"/>
      <c r="D8660" s="74"/>
      <c r="E8660" s="74"/>
      <c r="F8660" s="74"/>
      <c r="G8660" s="75"/>
      <c r="H8660" s="74"/>
      <c r="I8660" s="81"/>
      <c r="J8660" s="74"/>
      <c r="K8660" s="74"/>
      <c r="L8660" s="74"/>
      <c r="M8660" s="74"/>
      <c r="N8660" s="74"/>
    </row>
    <row r="8661" spans="2:14" x14ac:dyDescent="0.25">
      <c r="B8661" s="225"/>
      <c r="C8661" s="74"/>
      <c r="D8661" s="74"/>
      <c r="E8661" s="74"/>
      <c r="F8661" s="74"/>
      <c r="G8661" s="75"/>
      <c r="H8661" s="74"/>
      <c r="I8661" s="81"/>
      <c r="J8661" s="74"/>
      <c r="K8661" s="74"/>
      <c r="L8661" s="74"/>
      <c r="M8661" s="74"/>
      <c r="N8661" s="74"/>
    </row>
    <row r="8662" spans="2:14" x14ac:dyDescent="0.25">
      <c r="B8662" s="225"/>
      <c r="C8662" s="74"/>
      <c r="D8662" s="74"/>
      <c r="E8662" s="74"/>
      <c r="F8662" s="74"/>
      <c r="G8662" s="75"/>
      <c r="H8662" s="74"/>
      <c r="I8662" s="81"/>
      <c r="J8662" s="74"/>
      <c r="K8662" s="74"/>
      <c r="L8662" s="74"/>
      <c r="M8662" s="74"/>
      <c r="N8662" s="74"/>
    </row>
    <row r="8663" spans="2:14" x14ac:dyDescent="0.25">
      <c r="B8663" s="225"/>
      <c r="C8663" s="74"/>
      <c r="D8663" s="74"/>
      <c r="E8663" s="74"/>
      <c r="F8663" s="74"/>
      <c r="G8663" s="75"/>
      <c r="H8663" s="74"/>
      <c r="I8663" s="81"/>
      <c r="J8663" s="74"/>
      <c r="K8663" s="74"/>
      <c r="L8663" s="74"/>
      <c r="M8663" s="74"/>
      <c r="N8663" s="74"/>
    </row>
    <row r="8664" spans="2:14" x14ac:dyDescent="0.25">
      <c r="B8664" s="225"/>
      <c r="C8664" s="74"/>
      <c r="D8664" s="74"/>
      <c r="E8664" s="74"/>
      <c r="F8664" s="74"/>
      <c r="G8664" s="75"/>
      <c r="H8664" s="74"/>
      <c r="I8664" s="81"/>
      <c r="J8664" s="74"/>
      <c r="K8664" s="74"/>
      <c r="L8664" s="74"/>
      <c r="M8664" s="74"/>
      <c r="N8664" s="74"/>
    </row>
    <row r="8665" spans="2:14" x14ac:dyDescent="0.25">
      <c r="B8665" s="225"/>
      <c r="C8665" s="74"/>
      <c r="D8665" s="74"/>
      <c r="E8665" s="74"/>
      <c r="F8665" s="74"/>
      <c r="G8665" s="75"/>
      <c r="H8665" s="74"/>
      <c r="I8665" s="81"/>
      <c r="J8665" s="74"/>
      <c r="K8665" s="74"/>
      <c r="L8665" s="74"/>
      <c r="M8665" s="74"/>
      <c r="N8665" s="74"/>
    </row>
    <row r="8666" spans="2:14" x14ac:dyDescent="0.25">
      <c r="B8666" s="225"/>
      <c r="C8666" s="74"/>
      <c r="D8666" s="74"/>
      <c r="E8666" s="74"/>
      <c r="F8666" s="74"/>
      <c r="G8666" s="75"/>
      <c r="H8666" s="74"/>
      <c r="I8666" s="81"/>
      <c r="J8666" s="74"/>
      <c r="K8666" s="74"/>
      <c r="L8666" s="74"/>
      <c r="M8666" s="74"/>
      <c r="N8666" s="74"/>
    </row>
    <row r="8667" spans="2:14" x14ac:dyDescent="0.25">
      <c r="B8667" s="225"/>
      <c r="C8667" s="74"/>
      <c r="D8667" s="74"/>
      <c r="E8667" s="74"/>
      <c r="F8667" s="74"/>
      <c r="G8667" s="75"/>
      <c r="H8667" s="74"/>
      <c r="I8667" s="81"/>
      <c r="J8667" s="74"/>
      <c r="K8667" s="74"/>
      <c r="L8667" s="74"/>
      <c r="M8667" s="74"/>
      <c r="N8667" s="74"/>
    </row>
    <row r="8668" spans="2:14" x14ac:dyDescent="0.25">
      <c r="B8668" s="225"/>
      <c r="C8668" s="74"/>
      <c r="D8668" s="74"/>
      <c r="E8668" s="74"/>
      <c r="F8668" s="74"/>
      <c r="G8668" s="75"/>
      <c r="H8668" s="74"/>
      <c r="I8668" s="81"/>
      <c r="J8668" s="74"/>
      <c r="K8668" s="74"/>
      <c r="L8668" s="74"/>
      <c r="M8668" s="74"/>
      <c r="N8668" s="74"/>
    </row>
    <row r="8669" spans="2:14" x14ac:dyDescent="0.25">
      <c r="B8669" s="225"/>
      <c r="C8669" s="74"/>
      <c r="D8669" s="74"/>
      <c r="E8669" s="74"/>
      <c r="F8669" s="74"/>
      <c r="G8669" s="75"/>
      <c r="H8669" s="74"/>
      <c r="I8669" s="81"/>
      <c r="J8669" s="74"/>
      <c r="K8669" s="74"/>
      <c r="L8669" s="74"/>
      <c r="M8669" s="74"/>
      <c r="N8669" s="74"/>
    </row>
    <row r="8670" spans="2:14" x14ac:dyDescent="0.25">
      <c r="B8670" s="225"/>
      <c r="C8670" s="74"/>
      <c r="D8670" s="74"/>
      <c r="E8670" s="74"/>
      <c r="F8670" s="74"/>
      <c r="G8670" s="75"/>
      <c r="H8670" s="74"/>
      <c r="I8670" s="81"/>
      <c r="J8670" s="74"/>
      <c r="K8670" s="74"/>
      <c r="L8670" s="74"/>
      <c r="M8670" s="74"/>
      <c r="N8670" s="74"/>
    </row>
    <row r="8671" spans="2:14" x14ac:dyDescent="0.25">
      <c r="B8671" s="225"/>
      <c r="C8671" s="74"/>
      <c r="D8671" s="74"/>
      <c r="E8671" s="74"/>
      <c r="F8671" s="74"/>
      <c r="G8671" s="75"/>
      <c r="H8671" s="74"/>
      <c r="I8671" s="81"/>
      <c r="J8671" s="74"/>
      <c r="K8671" s="74"/>
      <c r="L8671" s="74"/>
      <c r="M8671" s="74"/>
      <c r="N8671" s="74"/>
    </row>
    <row r="8672" spans="2:14" x14ac:dyDescent="0.25">
      <c r="B8672" s="225"/>
      <c r="C8672" s="74"/>
      <c r="D8672" s="74"/>
      <c r="E8672" s="74"/>
      <c r="F8672" s="74"/>
      <c r="G8672" s="75"/>
      <c r="H8672" s="74"/>
      <c r="I8672" s="81"/>
      <c r="J8672" s="74"/>
      <c r="K8672" s="74"/>
      <c r="L8672" s="74"/>
      <c r="M8672" s="74"/>
      <c r="N8672" s="74"/>
    </row>
    <row r="8673" spans="2:14" x14ac:dyDescent="0.25">
      <c r="B8673" s="225"/>
      <c r="C8673" s="74"/>
      <c r="D8673" s="74"/>
      <c r="E8673" s="74"/>
      <c r="F8673" s="74"/>
      <c r="G8673" s="75"/>
      <c r="H8673" s="74"/>
      <c r="I8673" s="81"/>
      <c r="J8673" s="74"/>
      <c r="K8673" s="74"/>
      <c r="L8673" s="74"/>
      <c r="M8673" s="74"/>
      <c r="N8673" s="74"/>
    </row>
    <row r="8674" spans="2:14" x14ac:dyDescent="0.25">
      <c r="B8674" s="225"/>
      <c r="C8674" s="74"/>
      <c r="D8674" s="74"/>
      <c r="E8674" s="74"/>
      <c r="F8674" s="74"/>
      <c r="G8674" s="75"/>
      <c r="H8674" s="74"/>
      <c r="I8674" s="81"/>
      <c r="J8674" s="74"/>
      <c r="K8674" s="74"/>
      <c r="L8674" s="74"/>
      <c r="M8674" s="74"/>
      <c r="N8674" s="74"/>
    </row>
    <row r="8675" spans="2:14" x14ac:dyDescent="0.25">
      <c r="B8675" s="225"/>
      <c r="C8675" s="74"/>
      <c r="D8675" s="74"/>
      <c r="E8675" s="74"/>
      <c r="F8675" s="74"/>
      <c r="G8675" s="75"/>
      <c r="H8675" s="74"/>
      <c r="I8675" s="81"/>
      <c r="J8675" s="74"/>
      <c r="K8675" s="74"/>
      <c r="L8675" s="74"/>
      <c r="M8675" s="74"/>
      <c r="N8675" s="74"/>
    </row>
    <row r="8676" spans="2:14" x14ac:dyDescent="0.25">
      <c r="B8676" s="225"/>
      <c r="C8676" s="74"/>
      <c r="D8676" s="74"/>
      <c r="E8676" s="74"/>
      <c r="F8676" s="74"/>
      <c r="G8676" s="75"/>
      <c r="H8676" s="74"/>
      <c r="I8676" s="81"/>
      <c r="J8676" s="74"/>
      <c r="K8676" s="74"/>
      <c r="L8676" s="74"/>
      <c r="M8676" s="74"/>
      <c r="N8676" s="74"/>
    </row>
    <row r="8677" spans="2:14" x14ac:dyDescent="0.25">
      <c r="B8677" s="225"/>
      <c r="C8677" s="74"/>
      <c r="D8677" s="74"/>
      <c r="E8677" s="74"/>
      <c r="F8677" s="74"/>
      <c r="G8677" s="75"/>
      <c r="H8677" s="74"/>
      <c r="I8677" s="81"/>
      <c r="J8677" s="74"/>
      <c r="K8677" s="74"/>
      <c r="L8677" s="74"/>
      <c r="M8677" s="74"/>
      <c r="N8677" s="74"/>
    </row>
    <row r="8678" spans="2:14" x14ac:dyDescent="0.25">
      <c r="B8678" s="225"/>
      <c r="C8678" s="74"/>
      <c r="D8678" s="74"/>
      <c r="E8678" s="74"/>
      <c r="F8678" s="74"/>
      <c r="G8678" s="75"/>
      <c r="H8678" s="74"/>
      <c r="I8678" s="81"/>
      <c r="J8678" s="74"/>
      <c r="K8678" s="74"/>
      <c r="L8678" s="74"/>
      <c r="M8678" s="74"/>
      <c r="N8678" s="74"/>
    </row>
    <row r="8679" spans="2:14" x14ac:dyDescent="0.25">
      <c r="B8679" s="225"/>
      <c r="C8679" s="74"/>
      <c r="D8679" s="74"/>
      <c r="E8679" s="74"/>
      <c r="F8679" s="74"/>
      <c r="G8679" s="75"/>
      <c r="H8679" s="74"/>
      <c r="I8679" s="81"/>
      <c r="J8679" s="74"/>
      <c r="K8679" s="74"/>
      <c r="L8679" s="74"/>
      <c r="M8679" s="74"/>
      <c r="N8679" s="74"/>
    </row>
    <row r="8680" spans="2:14" x14ac:dyDescent="0.25">
      <c r="B8680" s="225"/>
      <c r="C8680" s="74"/>
      <c r="D8680" s="74"/>
      <c r="E8680" s="74"/>
      <c r="F8680" s="74"/>
      <c r="G8680" s="75"/>
      <c r="H8680" s="74"/>
      <c r="I8680" s="81"/>
      <c r="J8680" s="74"/>
      <c r="K8680" s="74"/>
      <c r="L8680" s="74"/>
      <c r="M8680" s="74"/>
      <c r="N8680" s="74"/>
    </row>
    <row r="8681" spans="2:14" x14ac:dyDescent="0.25">
      <c r="B8681" s="225"/>
      <c r="C8681" s="74"/>
      <c r="D8681" s="74"/>
      <c r="E8681" s="74"/>
      <c r="F8681" s="74"/>
      <c r="G8681" s="75"/>
      <c r="H8681" s="74"/>
      <c r="I8681" s="81"/>
      <c r="J8681" s="74"/>
      <c r="K8681" s="74"/>
      <c r="L8681" s="74"/>
      <c r="M8681" s="74"/>
      <c r="N8681" s="74"/>
    </row>
    <row r="8682" spans="2:14" x14ac:dyDescent="0.25">
      <c r="B8682" s="225"/>
      <c r="C8682" s="74"/>
      <c r="D8682" s="74"/>
      <c r="E8682" s="74"/>
      <c r="F8682" s="74"/>
      <c r="G8682" s="75"/>
      <c r="H8682" s="74"/>
      <c r="I8682" s="81"/>
      <c r="J8682" s="74"/>
      <c r="K8682" s="74"/>
      <c r="L8682" s="74"/>
      <c r="M8682" s="74"/>
      <c r="N8682" s="74"/>
    </row>
    <row r="8683" spans="2:14" x14ac:dyDescent="0.25">
      <c r="B8683" s="225"/>
      <c r="C8683" s="74"/>
      <c r="D8683" s="74"/>
      <c r="E8683" s="74"/>
      <c r="F8683" s="74"/>
      <c r="G8683" s="75"/>
      <c r="H8683" s="74"/>
      <c r="I8683" s="81"/>
      <c r="J8683" s="74"/>
      <c r="K8683" s="74"/>
      <c r="L8683" s="74"/>
      <c r="M8683" s="74"/>
      <c r="N8683" s="74"/>
    </row>
    <row r="8684" spans="2:14" x14ac:dyDescent="0.25">
      <c r="B8684" s="225"/>
      <c r="C8684" s="74"/>
      <c r="D8684" s="74"/>
      <c r="E8684" s="74"/>
      <c r="F8684" s="74"/>
      <c r="G8684" s="75"/>
      <c r="H8684" s="74"/>
      <c r="I8684" s="81"/>
      <c r="J8684" s="74"/>
      <c r="K8684" s="74"/>
      <c r="L8684" s="74"/>
      <c r="M8684" s="74"/>
      <c r="N8684" s="74"/>
    </row>
    <row r="8685" spans="2:14" x14ac:dyDescent="0.25">
      <c r="B8685" s="225"/>
      <c r="C8685" s="74"/>
      <c r="D8685" s="74"/>
      <c r="E8685" s="74"/>
      <c r="F8685" s="74"/>
      <c r="G8685" s="75"/>
      <c r="H8685" s="74"/>
      <c r="I8685" s="81"/>
      <c r="J8685" s="74"/>
      <c r="K8685" s="74"/>
      <c r="L8685" s="74"/>
      <c r="M8685" s="74"/>
      <c r="N8685" s="74"/>
    </row>
    <row r="8686" spans="2:14" x14ac:dyDescent="0.25">
      <c r="B8686" s="225"/>
      <c r="C8686" s="74"/>
      <c r="D8686" s="74"/>
      <c r="E8686" s="74"/>
      <c r="F8686" s="74"/>
      <c r="G8686" s="75"/>
      <c r="H8686" s="74"/>
      <c r="I8686" s="81"/>
      <c r="J8686" s="74"/>
      <c r="K8686" s="74"/>
      <c r="L8686" s="74"/>
      <c r="M8686" s="74"/>
      <c r="N8686" s="74"/>
    </row>
    <row r="8687" spans="2:14" x14ac:dyDescent="0.25">
      <c r="B8687" s="225"/>
      <c r="C8687" s="74"/>
      <c r="D8687" s="74"/>
      <c r="E8687" s="74"/>
      <c r="F8687" s="74"/>
      <c r="G8687" s="75"/>
      <c r="H8687" s="74"/>
      <c r="I8687" s="81"/>
      <c r="J8687" s="74"/>
      <c r="K8687" s="74"/>
      <c r="L8687" s="74"/>
      <c r="M8687" s="74"/>
      <c r="N8687" s="74"/>
    </row>
    <row r="8688" spans="2:14" x14ac:dyDescent="0.25">
      <c r="B8688" s="225"/>
      <c r="C8688" s="74"/>
      <c r="D8688" s="74"/>
      <c r="E8688" s="74"/>
      <c r="F8688" s="74"/>
      <c r="G8688" s="75"/>
      <c r="H8688" s="74"/>
      <c r="I8688" s="81"/>
      <c r="J8688" s="74"/>
      <c r="K8688" s="74"/>
      <c r="L8688" s="74"/>
      <c r="M8688" s="74"/>
      <c r="N8688" s="74"/>
    </row>
    <row r="8689" spans="2:14" x14ac:dyDescent="0.25">
      <c r="B8689" s="225"/>
      <c r="C8689" s="74"/>
      <c r="D8689" s="74"/>
      <c r="E8689" s="74"/>
      <c r="F8689" s="74"/>
      <c r="G8689" s="75"/>
      <c r="H8689" s="74"/>
      <c r="I8689" s="81"/>
      <c r="J8689" s="74"/>
      <c r="K8689" s="74"/>
      <c r="L8689" s="74"/>
      <c r="M8689" s="74"/>
      <c r="N8689" s="74"/>
    </row>
    <row r="8690" spans="2:14" x14ac:dyDescent="0.25">
      <c r="B8690" s="225"/>
      <c r="C8690" s="74"/>
      <c r="D8690" s="74"/>
      <c r="E8690" s="74"/>
      <c r="F8690" s="74"/>
      <c r="G8690" s="75"/>
      <c r="H8690" s="74"/>
      <c r="I8690" s="81"/>
      <c r="J8690" s="74"/>
      <c r="K8690" s="74"/>
      <c r="L8690" s="74"/>
      <c r="M8690" s="74"/>
      <c r="N8690" s="74"/>
    </row>
    <row r="8691" spans="2:14" x14ac:dyDescent="0.25">
      <c r="B8691" s="225"/>
      <c r="C8691" s="74"/>
      <c r="D8691" s="74"/>
      <c r="E8691" s="74"/>
      <c r="F8691" s="74"/>
      <c r="G8691" s="75"/>
      <c r="H8691" s="74"/>
      <c r="I8691" s="81"/>
      <c r="J8691" s="74"/>
      <c r="K8691" s="74"/>
      <c r="L8691" s="74"/>
      <c r="M8691" s="74"/>
      <c r="N8691" s="74"/>
    </row>
    <row r="8692" spans="2:14" x14ac:dyDescent="0.25">
      <c r="B8692" s="225"/>
      <c r="C8692" s="74"/>
      <c r="D8692" s="74"/>
      <c r="E8692" s="74"/>
      <c r="F8692" s="74"/>
      <c r="G8692" s="75"/>
      <c r="H8692" s="74"/>
      <c r="I8692" s="81"/>
      <c r="J8692" s="74"/>
      <c r="K8692" s="74"/>
      <c r="L8692" s="74"/>
      <c r="M8692" s="74"/>
      <c r="N8692" s="74"/>
    </row>
    <row r="8693" spans="2:14" x14ac:dyDescent="0.25">
      <c r="B8693" s="225"/>
      <c r="C8693" s="74"/>
      <c r="D8693" s="74"/>
      <c r="E8693" s="74"/>
      <c r="F8693" s="74"/>
      <c r="G8693" s="75"/>
      <c r="H8693" s="74"/>
      <c r="I8693" s="81"/>
      <c r="J8693" s="74"/>
      <c r="K8693" s="74"/>
      <c r="L8693" s="74"/>
      <c r="M8693" s="74"/>
      <c r="N8693" s="74"/>
    </row>
    <row r="8694" spans="2:14" x14ac:dyDescent="0.25">
      <c r="B8694" s="225"/>
      <c r="C8694" s="74"/>
      <c r="D8694" s="74"/>
      <c r="E8694" s="74"/>
      <c r="F8694" s="74"/>
      <c r="G8694" s="75"/>
      <c r="H8694" s="74"/>
      <c r="I8694" s="81"/>
      <c r="J8694" s="74"/>
      <c r="K8694" s="74"/>
      <c r="L8694" s="74"/>
      <c r="M8694" s="74"/>
      <c r="N8694" s="74"/>
    </row>
    <row r="8695" spans="2:14" x14ac:dyDescent="0.25">
      <c r="B8695" s="225"/>
      <c r="C8695" s="74"/>
      <c r="D8695" s="74"/>
      <c r="E8695" s="74"/>
      <c r="F8695" s="74"/>
      <c r="G8695" s="75"/>
      <c r="H8695" s="74"/>
      <c r="I8695" s="81"/>
      <c r="J8695" s="74"/>
      <c r="K8695" s="74"/>
      <c r="L8695" s="74"/>
      <c r="M8695" s="74"/>
      <c r="N8695" s="74"/>
    </row>
    <row r="8696" spans="2:14" x14ac:dyDescent="0.25">
      <c r="B8696" s="225"/>
      <c r="C8696" s="74"/>
      <c r="D8696" s="74"/>
      <c r="E8696" s="74"/>
      <c r="F8696" s="74"/>
      <c r="G8696" s="75"/>
      <c r="H8696" s="74"/>
      <c r="I8696" s="81"/>
      <c r="J8696" s="74"/>
      <c r="K8696" s="74"/>
      <c r="L8696" s="74"/>
      <c r="M8696" s="74"/>
      <c r="N8696" s="74"/>
    </row>
    <row r="8697" spans="2:14" x14ac:dyDescent="0.25">
      <c r="B8697" s="225"/>
      <c r="C8697" s="74"/>
      <c r="D8697" s="74"/>
      <c r="E8697" s="74"/>
      <c r="F8697" s="74"/>
      <c r="G8697" s="75"/>
      <c r="H8697" s="74"/>
      <c r="I8697" s="81"/>
      <c r="J8697" s="74"/>
      <c r="K8697" s="74"/>
      <c r="L8697" s="74"/>
      <c r="M8697" s="74"/>
      <c r="N8697" s="74"/>
    </row>
    <row r="8698" spans="2:14" x14ac:dyDescent="0.25">
      <c r="B8698" s="225"/>
      <c r="C8698" s="74"/>
      <c r="D8698" s="74"/>
      <c r="E8698" s="74"/>
      <c r="F8698" s="74"/>
      <c r="G8698" s="75"/>
      <c r="H8698" s="74"/>
      <c r="I8698" s="81"/>
      <c r="J8698" s="74"/>
      <c r="K8698" s="74"/>
      <c r="L8698" s="74"/>
      <c r="M8698" s="74"/>
      <c r="N8698" s="74"/>
    </row>
    <row r="8699" spans="2:14" x14ac:dyDescent="0.25">
      <c r="B8699" s="225"/>
      <c r="C8699" s="74"/>
      <c r="D8699" s="74"/>
      <c r="E8699" s="74"/>
      <c r="F8699" s="74"/>
      <c r="G8699" s="75"/>
      <c r="H8699" s="74"/>
      <c r="I8699" s="81"/>
      <c r="J8699" s="74"/>
      <c r="K8699" s="74"/>
      <c r="L8699" s="74"/>
      <c r="M8699" s="74"/>
      <c r="N8699" s="74"/>
    </row>
    <row r="8700" spans="2:14" x14ac:dyDescent="0.25">
      <c r="B8700" s="225"/>
      <c r="C8700" s="74"/>
      <c r="D8700" s="74"/>
      <c r="E8700" s="74"/>
      <c r="F8700" s="74"/>
      <c r="G8700" s="75"/>
      <c r="H8700" s="74"/>
      <c r="I8700" s="81"/>
      <c r="J8700" s="74"/>
      <c r="K8700" s="74"/>
      <c r="L8700" s="74"/>
      <c r="M8700" s="74"/>
      <c r="N8700" s="74"/>
    </row>
    <row r="8701" spans="2:14" x14ac:dyDescent="0.25">
      <c r="B8701" s="225"/>
      <c r="C8701" s="74"/>
      <c r="D8701" s="74"/>
      <c r="E8701" s="74"/>
      <c r="F8701" s="74"/>
      <c r="G8701" s="75"/>
      <c r="H8701" s="74"/>
      <c r="I8701" s="81"/>
      <c r="J8701" s="74"/>
      <c r="K8701" s="74"/>
      <c r="L8701" s="74"/>
      <c r="M8701" s="74"/>
      <c r="N8701" s="74"/>
    </row>
    <row r="8702" spans="2:14" x14ac:dyDescent="0.25">
      <c r="B8702" s="225"/>
      <c r="C8702" s="74"/>
      <c r="D8702" s="74"/>
      <c r="E8702" s="74"/>
      <c r="F8702" s="74"/>
      <c r="G8702" s="75"/>
      <c r="H8702" s="74"/>
      <c r="I8702" s="81"/>
      <c r="J8702" s="74"/>
      <c r="K8702" s="74"/>
      <c r="L8702" s="74"/>
      <c r="M8702" s="74"/>
      <c r="N8702" s="74"/>
    </row>
    <row r="8703" spans="2:14" x14ac:dyDescent="0.25">
      <c r="B8703" s="225"/>
      <c r="C8703" s="74"/>
      <c r="D8703" s="74"/>
      <c r="E8703" s="74"/>
      <c r="F8703" s="74"/>
      <c r="G8703" s="75"/>
      <c r="H8703" s="74"/>
      <c r="I8703" s="81"/>
      <c r="J8703" s="74"/>
      <c r="K8703" s="74"/>
      <c r="L8703" s="74"/>
      <c r="M8703" s="74"/>
      <c r="N8703" s="74"/>
    </row>
    <row r="8704" spans="2:14" x14ac:dyDescent="0.25">
      <c r="B8704" s="225"/>
      <c r="C8704" s="74"/>
      <c r="D8704" s="74"/>
      <c r="E8704" s="74"/>
      <c r="F8704" s="74"/>
      <c r="G8704" s="75"/>
      <c r="H8704" s="74"/>
      <c r="I8704" s="81"/>
      <c r="J8704" s="74"/>
      <c r="K8704" s="74"/>
      <c r="L8704" s="74"/>
      <c r="M8704" s="74"/>
      <c r="N8704" s="74"/>
    </row>
    <row r="8705" spans="2:14" x14ac:dyDescent="0.25">
      <c r="B8705" s="225"/>
      <c r="C8705" s="74"/>
      <c r="D8705" s="74"/>
      <c r="E8705" s="74"/>
      <c r="F8705" s="74"/>
      <c r="G8705" s="75"/>
      <c r="H8705" s="74"/>
      <c r="I8705" s="81"/>
      <c r="J8705" s="74"/>
      <c r="K8705" s="74"/>
      <c r="L8705" s="74"/>
      <c r="M8705" s="74"/>
      <c r="N8705" s="74"/>
    </row>
    <row r="8706" spans="2:14" x14ac:dyDescent="0.25">
      <c r="B8706" s="225"/>
      <c r="C8706" s="74"/>
      <c r="D8706" s="74"/>
      <c r="E8706" s="74"/>
      <c r="F8706" s="74"/>
      <c r="G8706" s="75"/>
      <c r="H8706" s="74"/>
      <c r="I8706" s="81"/>
      <c r="J8706" s="74"/>
      <c r="K8706" s="74"/>
      <c r="L8706" s="74"/>
      <c r="M8706" s="74"/>
      <c r="N8706" s="74"/>
    </row>
    <row r="8707" spans="2:14" x14ac:dyDescent="0.25">
      <c r="B8707" s="225"/>
      <c r="C8707" s="74"/>
      <c r="D8707" s="74"/>
      <c r="E8707" s="74"/>
      <c r="F8707" s="74"/>
      <c r="G8707" s="75"/>
      <c r="H8707" s="74"/>
      <c r="I8707" s="81"/>
      <c r="J8707" s="74"/>
      <c r="K8707" s="74"/>
      <c r="L8707" s="74"/>
      <c r="M8707" s="74"/>
      <c r="N8707" s="74"/>
    </row>
    <row r="8708" spans="2:14" x14ac:dyDescent="0.25">
      <c r="B8708" s="225"/>
      <c r="C8708" s="74"/>
      <c r="D8708" s="74"/>
      <c r="E8708" s="74"/>
      <c r="F8708" s="74"/>
      <c r="G8708" s="75"/>
      <c r="H8708" s="74"/>
      <c r="I8708" s="81"/>
      <c r="J8708" s="74"/>
      <c r="K8708" s="74"/>
      <c r="L8708" s="74"/>
      <c r="M8708" s="74"/>
      <c r="N8708" s="74"/>
    </row>
    <row r="8709" spans="2:14" x14ac:dyDescent="0.25">
      <c r="B8709" s="225"/>
      <c r="C8709" s="74"/>
      <c r="D8709" s="74"/>
      <c r="E8709" s="74"/>
      <c r="F8709" s="74"/>
      <c r="G8709" s="75"/>
      <c r="H8709" s="74"/>
      <c r="I8709" s="81"/>
      <c r="J8709" s="74"/>
      <c r="K8709" s="74"/>
      <c r="L8709" s="74"/>
      <c r="M8709" s="74"/>
      <c r="N8709" s="74"/>
    </row>
    <row r="8710" spans="2:14" x14ac:dyDescent="0.25">
      <c r="B8710" s="225"/>
      <c r="C8710" s="74"/>
      <c r="D8710" s="74"/>
      <c r="E8710" s="74"/>
      <c r="F8710" s="74"/>
      <c r="G8710" s="75"/>
      <c r="H8710" s="74"/>
      <c r="I8710" s="81"/>
      <c r="J8710" s="74"/>
      <c r="K8710" s="74"/>
      <c r="L8710" s="74"/>
      <c r="M8710" s="74"/>
      <c r="N8710" s="74"/>
    </row>
    <row r="8711" spans="2:14" x14ac:dyDescent="0.25">
      <c r="B8711" s="225"/>
      <c r="C8711" s="74"/>
      <c r="D8711" s="74"/>
      <c r="E8711" s="74"/>
      <c r="F8711" s="74"/>
      <c r="G8711" s="75"/>
      <c r="H8711" s="74"/>
      <c r="I8711" s="81"/>
      <c r="J8711" s="74"/>
      <c r="K8711" s="74"/>
      <c r="L8711" s="74"/>
      <c r="M8711" s="74"/>
      <c r="N8711" s="74"/>
    </row>
    <row r="8712" spans="2:14" x14ac:dyDescent="0.25">
      <c r="B8712" s="225"/>
      <c r="C8712" s="74"/>
      <c r="D8712" s="74"/>
      <c r="E8712" s="74"/>
      <c r="F8712" s="74"/>
      <c r="G8712" s="75"/>
      <c r="H8712" s="74"/>
      <c r="I8712" s="81"/>
      <c r="J8712" s="74"/>
      <c r="K8712" s="74"/>
      <c r="L8712" s="74"/>
      <c r="M8712" s="74"/>
      <c r="N8712" s="74"/>
    </row>
    <row r="8713" spans="2:14" x14ac:dyDescent="0.25">
      <c r="B8713" s="225"/>
      <c r="C8713" s="74"/>
      <c r="D8713" s="74"/>
      <c r="E8713" s="74"/>
      <c r="F8713" s="74"/>
      <c r="G8713" s="75"/>
      <c r="H8713" s="74"/>
      <c r="I8713" s="81"/>
      <c r="J8713" s="74"/>
      <c r="K8713" s="74"/>
      <c r="L8713" s="74"/>
      <c r="M8713" s="74"/>
      <c r="N8713" s="74"/>
    </row>
    <row r="8714" spans="2:14" x14ac:dyDescent="0.25">
      <c r="B8714" s="225"/>
      <c r="C8714" s="74"/>
      <c r="D8714" s="74"/>
      <c r="E8714" s="74"/>
      <c r="F8714" s="74"/>
      <c r="G8714" s="75"/>
      <c r="H8714" s="74"/>
      <c r="I8714" s="81"/>
      <c r="J8714" s="74"/>
      <c r="K8714" s="74"/>
      <c r="L8714" s="74"/>
      <c r="M8714" s="74"/>
      <c r="N8714" s="74"/>
    </row>
    <row r="8715" spans="2:14" x14ac:dyDescent="0.25">
      <c r="B8715" s="225"/>
      <c r="C8715" s="74"/>
      <c r="D8715" s="74"/>
      <c r="E8715" s="74"/>
      <c r="F8715" s="74"/>
      <c r="G8715" s="75"/>
      <c r="H8715" s="74"/>
      <c r="I8715" s="81"/>
      <c r="J8715" s="74"/>
      <c r="K8715" s="74"/>
      <c r="L8715" s="74"/>
      <c r="M8715" s="74"/>
      <c r="N8715" s="74"/>
    </row>
    <row r="8716" spans="2:14" x14ac:dyDescent="0.25">
      <c r="B8716" s="225"/>
      <c r="C8716" s="74"/>
      <c r="D8716" s="74"/>
      <c r="E8716" s="74"/>
      <c r="F8716" s="74"/>
      <c r="G8716" s="75"/>
      <c r="H8716" s="74"/>
      <c r="I8716" s="81"/>
      <c r="J8716" s="74"/>
      <c r="K8716" s="74"/>
      <c r="L8716" s="74"/>
      <c r="M8716" s="74"/>
      <c r="N8716" s="74"/>
    </row>
    <row r="8717" spans="2:14" x14ac:dyDescent="0.25">
      <c r="B8717" s="225"/>
      <c r="C8717" s="74"/>
      <c r="D8717" s="74"/>
      <c r="E8717" s="74"/>
      <c r="F8717" s="74"/>
      <c r="G8717" s="75"/>
      <c r="H8717" s="74"/>
      <c r="I8717" s="81"/>
      <c r="J8717" s="74"/>
      <c r="K8717" s="74"/>
      <c r="L8717" s="74"/>
      <c r="M8717" s="74"/>
      <c r="N8717" s="74"/>
    </row>
    <row r="8718" spans="2:14" x14ac:dyDescent="0.25">
      <c r="B8718" s="225"/>
      <c r="C8718" s="74"/>
      <c r="D8718" s="74"/>
      <c r="E8718" s="74"/>
      <c r="F8718" s="74"/>
      <c r="G8718" s="75"/>
      <c r="H8718" s="74"/>
      <c r="I8718" s="81"/>
      <c r="J8718" s="74"/>
      <c r="K8718" s="74"/>
      <c r="L8718" s="74"/>
      <c r="M8718" s="74"/>
      <c r="N8718" s="74"/>
    </row>
    <row r="8719" spans="2:14" x14ac:dyDescent="0.25">
      <c r="B8719" s="225"/>
      <c r="C8719" s="74"/>
      <c r="D8719" s="74"/>
      <c r="E8719" s="74"/>
      <c r="F8719" s="74"/>
      <c r="G8719" s="75"/>
      <c r="H8719" s="74"/>
      <c r="I8719" s="81"/>
      <c r="J8719" s="74"/>
      <c r="K8719" s="74"/>
      <c r="L8719" s="74"/>
      <c r="M8719" s="74"/>
      <c r="N8719" s="74"/>
    </row>
    <row r="8720" spans="2:14" x14ac:dyDescent="0.25">
      <c r="B8720" s="225"/>
      <c r="C8720" s="74"/>
      <c r="D8720" s="74"/>
      <c r="E8720" s="74"/>
      <c r="F8720" s="74"/>
      <c r="G8720" s="75"/>
      <c r="H8720" s="74"/>
      <c r="I8720" s="81"/>
      <c r="J8720" s="74"/>
      <c r="K8720" s="74"/>
      <c r="L8720" s="74"/>
      <c r="M8720" s="74"/>
      <c r="N8720" s="74"/>
    </row>
    <row r="8721" spans="2:14" x14ac:dyDescent="0.25">
      <c r="B8721" s="225"/>
      <c r="C8721" s="74"/>
      <c r="D8721" s="74"/>
      <c r="E8721" s="74"/>
      <c r="F8721" s="74"/>
      <c r="G8721" s="75"/>
      <c r="H8721" s="74"/>
      <c r="I8721" s="81"/>
      <c r="J8721" s="74"/>
      <c r="K8721" s="74"/>
      <c r="L8721" s="74"/>
      <c r="M8721" s="74"/>
      <c r="N8721" s="74"/>
    </row>
    <row r="8722" spans="2:14" x14ac:dyDescent="0.25">
      <c r="B8722" s="225"/>
      <c r="C8722" s="74"/>
      <c r="D8722" s="74"/>
      <c r="E8722" s="74"/>
      <c r="F8722" s="74"/>
      <c r="G8722" s="75"/>
      <c r="H8722" s="74"/>
      <c r="I8722" s="81"/>
      <c r="J8722" s="74"/>
      <c r="K8722" s="74"/>
      <c r="L8722" s="74"/>
      <c r="M8722" s="74"/>
      <c r="N8722" s="74"/>
    </row>
    <row r="8723" spans="2:14" x14ac:dyDescent="0.25">
      <c r="B8723" s="225"/>
      <c r="C8723" s="74"/>
      <c r="D8723" s="74"/>
      <c r="E8723" s="74"/>
      <c r="F8723" s="74"/>
      <c r="G8723" s="75"/>
      <c r="H8723" s="74"/>
      <c r="I8723" s="81"/>
      <c r="J8723" s="74"/>
      <c r="K8723" s="74"/>
      <c r="L8723" s="74"/>
      <c r="M8723" s="74"/>
      <c r="N8723" s="74"/>
    </row>
    <row r="8724" spans="2:14" x14ac:dyDescent="0.25">
      <c r="B8724" s="225"/>
      <c r="C8724" s="74"/>
      <c r="D8724" s="74"/>
      <c r="E8724" s="74"/>
      <c r="F8724" s="74"/>
      <c r="G8724" s="75"/>
      <c r="H8724" s="74"/>
      <c r="I8724" s="81"/>
      <c r="J8724" s="74"/>
      <c r="K8724" s="74"/>
      <c r="L8724" s="74"/>
      <c r="M8724" s="74"/>
      <c r="N8724" s="74"/>
    </row>
    <row r="8725" spans="2:14" x14ac:dyDescent="0.25">
      <c r="B8725" s="225"/>
      <c r="C8725" s="74"/>
      <c r="D8725" s="74"/>
      <c r="E8725" s="74"/>
      <c r="F8725" s="74"/>
      <c r="G8725" s="75"/>
      <c r="H8725" s="74"/>
      <c r="I8725" s="81"/>
      <c r="J8725" s="74"/>
      <c r="K8725" s="74"/>
      <c r="L8725" s="74"/>
      <c r="M8725" s="74"/>
      <c r="N8725" s="74"/>
    </row>
    <row r="8726" spans="2:14" x14ac:dyDescent="0.25">
      <c r="B8726" s="225"/>
      <c r="C8726" s="74"/>
      <c r="D8726" s="74"/>
      <c r="E8726" s="74"/>
      <c r="F8726" s="74"/>
      <c r="G8726" s="75"/>
      <c r="H8726" s="74"/>
      <c r="I8726" s="81"/>
      <c r="J8726" s="74"/>
      <c r="K8726" s="74"/>
      <c r="L8726" s="74"/>
      <c r="M8726" s="74"/>
      <c r="N8726" s="74"/>
    </row>
    <row r="8727" spans="2:14" x14ac:dyDescent="0.25">
      <c r="B8727" s="225"/>
      <c r="C8727" s="74"/>
      <c r="D8727" s="74"/>
      <c r="E8727" s="74"/>
      <c r="F8727" s="74"/>
      <c r="G8727" s="75"/>
      <c r="H8727" s="74"/>
      <c r="I8727" s="81"/>
      <c r="J8727" s="74"/>
      <c r="K8727" s="74"/>
      <c r="L8727" s="74"/>
      <c r="M8727" s="74"/>
      <c r="N8727" s="74"/>
    </row>
    <row r="8728" spans="2:14" x14ac:dyDescent="0.25">
      <c r="B8728" s="225"/>
      <c r="C8728" s="74"/>
      <c r="D8728" s="74"/>
      <c r="E8728" s="74"/>
      <c r="F8728" s="74"/>
      <c r="G8728" s="75"/>
      <c r="H8728" s="74"/>
      <c r="I8728" s="81"/>
      <c r="J8728" s="74"/>
      <c r="K8728" s="74"/>
      <c r="L8728" s="74"/>
      <c r="M8728" s="74"/>
      <c r="N8728" s="74"/>
    </row>
    <row r="8729" spans="2:14" x14ac:dyDescent="0.25">
      <c r="B8729" s="225"/>
      <c r="C8729" s="74"/>
      <c r="D8729" s="74"/>
      <c r="E8729" s="74"/>
      <c r="F8729" s="74"/>
      <c r="G8729" s="75"/>
      <c r="H8729" s="74"/>
      <c r="I8729" s="81"/>
      <c r="J8729" s="74"/>
      <c r="K8729" s="74"/>
      <c r="L8729" s="74"/>
      <c r="M8729" s="74"/>
      <c r="N8729" s="74"/>
    </row>
    <row r="8730" spans="2:14" x14ac:dyDescent="0.25">
      <c r="B8730" s="225"/>
      <c r="C8730" s="74"/>
      <c r="D8730" s="74"/>
      <c r="E8730" s="74"/>
      <c r="F8730" s="74"/>
      <c r="G8730" s="75"/>
      <c r="H8730" s="74"/>
      <c r="I8730" s="81"/>
      <c r="J8730" s="74"/>
      <c r="K8730" s="74"/>
      <c r="L8730" s="74"/>
      <c r="M8730" s="74"/>
      <c r="N8730" s="74"/>
    </row>
    <row r="8731" spans="2:14" x14ac:dyDescent="0.25">
      <c r="B8731" s="225"/>
      <c r="C8731" s="74"/>
      <c r="D8731" s="74"/>
      <c r="E8731" s="74"/>
      <c r="F8731" s="74"/>
      <c r="G8731" s="75"/>
      <c r="H8731" s="74"/>
      <c r="I8731" s="81"/>
      <c r="J8731" s="74"/>
      <c r="K8731" s="74"/>
      <c r="L8731" s="74"/>
      <c r="M8731" s="74"/>
      <c r="N8731" s="74"/>
    </row>
    <row r="8732" spans="2:14" x14ac:dyDescent="0.25">
      <c r="B8732" s="225"/>
      <c r="C8732" s="74"/>
      <c r="D8732" s="74"/>
      <c r="E8732" s="74"/>
      <c r="F8732" s="74"/>
      <c r="G8732" s="75"/>
      <c r="H8732" s="74"/>
      <c r="I8732" s="81"/>
      <c r="J8732" s="74"/>
      <c r="K8732" s="74"/>
      <c r="L8732" s="74"/>
      <c r="M8732" s="74"/>
      <c r="N8732" s="74"/>
    </row>
    <row r="8733" spans="2:14" x14ac:dyDescent="0.25">
      <c r="B8733" s="225"/>
      <c r="C8733" s="74"/>
      <c r="D8733" s="74"/>
      <c r="E8733" s="74"/>
      <c r="F8733" s="74"/>
      <c r="G8733" s="75"/>
      <c r="H8733" s="74"/>
      <c r="I8733" s="81"/>
      <c r="J8733" s="74"/>
      <c r="K8733" s="74"/>
      <c r="L8733" s="74"/>
      <c r="M8733" s="74"/>
      <c r="N8733" s="74"/>
    </row>
    <row r="8734" spans="2:14" x14ac:dyDescent="0.25">
      <c r="B8734" s="225"/>
      <c r="C8734" s="74"/>
      <c r="D8734" s="74"/>
      <c r="E8734" s="74"/>
      <c r="F8734" s="74"/>
      <c r="G8734" s="75"/>
      <c r="H8734" s="74"/>
      <c r="I8734" s="81"/>
      <c r="J8734" s="74"/>
      <c r="K8734" s="74"/>
      <c r="L8734" s="74"/>
      <c r="M8734" s="74"/>
      <c r="N8734" s="74"/>
    </row>
    <row r="8735" spans="2:14" x14ac:dyDescent="0.25">
      <c r="B8735" s="225"/>
      <c r="C8735" s="74"/>
      <c r="D8735" s="74"/>
      <c r="E8735" s="74"/>
      <c r="F8735" s="74"/>
      <c r="G8735" s="75"/>
      <c r="H8735" s="74"/>
      <c r="I8735" s="81"/>
      <c r="J8735" s="74"/>
      <c r="K8735" s="74"/>
      <c r="L8735" s="74"/>
      <c r="M8735" s="74"/>
      <c r="N8735" s="74"/>
    </row>
    <row r="8736" spans="2:14" x14ac:dyDescent="0.25">
      <c r="B8736" s="225"/>
      <c r="C8736" s="74"/>
      <c r="D8736" s="74"/>
      <c r="E8736" s="74"/>
      <c r="F8736" s="74"/>
      <c r="G8736" s="75"/>
      <c r="H8736" s="74"/>
      <c r="I8736" s="81"/>
      <c r="J8736" s="74"/>
      <c r="K8736" s="74"/>
      <c r="L8736" s="74"/>
      <c r="M8736" s="74"/>
      <c r="N8736" s="74"/>
    </row>
    <row r="8737" spans="2:14" x14ac:dyDescent="0.25">
      <c r="B8737" s="225"/>
      <c r="C8737" s="74"/>
      <c r="D8737" s="74"/>
      <c r="E8737" s="74"/>
      <c r="F8737" s="74"/>
      <c r="G8737" s="75"/>
      <c r="H8737" s="74"/>
      <c r="I8737" s="81"/>
      <c r="J8737" s="74"/>
      <c r="K8737" s="74"/>
      <c r="L8737" s="74"/>
      <c r="M8737" s="74"/>
      <c r="N8737" s="74"/>
    </row>
    <row r="8738" spans="2:14" x14ac:dyDescent="0.25">
      <c r="B8738" s="225"/>
      <c r="C8738" s="74"/>
      <c r="D8738" s="74"/>
      <c r="E8738" s="74"/>
      <c r="F8738" s="74"/>
      <c r="G8738" s="75"/>
      <c r="H8738" s="74"/>
      <c r="I8738" s="81"/>
      <c r="J8738" s="74"/>
      <c r="K8738" s="74"/>
      <c r="L8738" s="74"/>
      <c r="M8738" s="74"/>
      <c r="N8738" s="74"/>
    </row>
    <row r="8739" spans="2:14" x14ac:dyDescent="0.25">
      <c r="B8739" s="225"/>
      <c r="C8739" s="74"/>
      <c r="D8739" s="74"/>
      <c r="E8739" s="74"/>
      <c r="F8739" s="74"/>
      <c r="G8739" s="75"/>
      <c r="H8739" s="74"/>
      <c r="I8739" s="81"/>
      <c r="J8739" s="74"/>
      <c r="K8739" s="74"/>
      <c r="L8739" s="74"/>
      <c r="M8739" s="74"/>
      <c r="N8739" s="74"/>
    </row>
    <row r="8740" spans="2:14" x14ac:dyDescent="0.25">
      <c r="B8740" s="225"/>
      <c r="C8740" s="74"/>
      <c r="D8740" s="74"/>
      <c r="E8740" s="74"/>
      <c r="F8740" s="74"/>
      <c r="G8740" s="75"/>
      <c r="H8740" s="74"/>
      <c r="I8740" s="81"/>
      <c r="J8740" s="74"/>
      <c r="K8740" s="74"/>
      <c r="L8740" s="74"/>
      <c r="M8740" s="74"/>
      <c r="N8740" s="74"/>
    </row>
    <row r="8741" spans="2:14" x14ac:dyDescent="0.25">
      <c r="B8741" s="225"/>
      <c r="C8741" s="74"/>
      <c r="D8741" s="74"/>
      <c r="E8741" s="74"/>
      <c r="F8741" s="74"/>
      <c r="G8741" s="75"/>
      <c r="H8741" s="74"/>
      <c r="I8741" s="81"/>
      <c r="J8741" s="74"/>
      <c r="K8741" s="74"/>
      <c r="L8741" s="74"/>
      <c r="M8741" s="74"/>
      <c r="N8741" s="74"/>
    </row>
    <row r="8742" spans="2:14" x14ac:dyDescent="0.25">
      <c r="B8742" s="225"/>
      <c r="C8742" s="74"/>
      <c r="D8742" s="74"/>
      <c r="E8742" s="74"/>
      <c r="F8742" s="74"/>
      <c r="G8742" s="75"/>
      <c r="H8742" s="74"/>
      <c r="I8742" s="81"/>
      <c r="J8742" s="74"/>
      <c r="K8742" s="74"/>
      <c r="L8742" s="74"/>
      <c r="M8742" s="74"/>
      <c r="N8742" s="74"/>
    </row>
    <row r="8743" spans="2:14" x14ac:dyDescent="0.25">
      <c r="B8743" s="225"/>
      <c r="C8743" s="74"/>
      <c r="D8743" s="74"/>
      <c r="E8743" s="74"/>
      <c r="F8743" s="74"/>
      <c r="G8743" s="75"/>
      <c r="H8743" s="74"/>
      <c r="I8743" s="81"/>
      <c r="J8743" s="74"/>
      <c r="K8743" s="74"/>
      <c r="L8743" s="74"/>
      <c r="M8743" s="74"/>
      <c r="N8743" s="74"/>
    </row>
    <row r="8744" spans="2:14" x14ac:dyDescent="0.25">
      <c r="B8744" s="225"/>
      <c r="C8744" s="74"/>
      <c r="D8744" s="74"/>
      <c r="E8744" s="74"/>
      <c r="F8744" s="74"/>
      <c r="G8744" s="75"/>
      <c r="H8744" s="74"/>
      <c r="I8744" s="81"/>
      <c r="J8744" s="74"/>
      <c r="K8744" s="74"/>
      <c r="L8744" s="74"/>
      <c r="M8744" s="74"/>
      <c r="N8744" s="74"/>
    </row>
    <row r="8745" spans="2:14" x14ac:dyDescent="0.25">
      <c r="B8745" s="225"/>
      <c r="C8745" s="74"/>
      <c r="D8745" s="74"/>
      <c r="E8745" s="74"/>
      <c r="F8745" s="74"/>
      <c r="G8745" s="75"/>
      <c r="H8745" s="74"/>
      <c r="I8745" s="81"/>
      <c r="J8745" s="74"/>
      <c r="K8745" s="74"/>
      <c r="L8745" s="74"/>
      <c r="M8745" s="74"/>
      <c r="N8745" s="74"/>
    </row>
    <row r="8746" spans="2:14" x14ac:dyDescent="0.25">
      <c r="B8746" s="225"/>
      <c r="C8746" s="74"/>
      <c r="D8746" s="74"/>
      <c r="E8746" s="74"/>
      <c r="F8746" s="74"/>
      <c r="G8746" s="75"/>
      <c r="H8746" s="74"/>
      <c r="I8746" s="81"/>
      <c r="J8746" s="74"/>
      <c r="K8746" s="74"/>
      <c r="L8746" s="74"/>
      <c r="M8746" s="74"/>
      <c r="N8746" s="74"/>
    </row>
    <row r="8747" spans="2:14" x14ac:dyDescent="0.25">
      <c r="B8747" s="225"/>
      <c r="C8747" s="74"/>
      <c r="D8747" s="74"/>
      <c r="E8747" s="74"/>
      <c r="F8747" s="74"/>
      <c r="G8747" s="75"/>
      <c r="H8747" s="74"/>
      <c r="I8747" s="81"/>
      <c r="J8747" s="74"/>
      <c r="K8747" s="74"/>
      <c r="L8747" s="74"/>
      <c r="M8747" s="74"/>
      <c r="N8747" s="74"/>
    </row>
    <row r="8748" spans="2:14" x14ac:dyDescent="0.25">
      <c r="B8748" s="225"/>
      <c r="C8748" s="74"/>
      <c r="D8748" s="74"/>
      <c r="E8748" s="74"/>
      <c r="F8748" s="74"/>
      <c r="G8748" s="75"/>
      <c r="H8748" s="74"/>
      <c r="I8748" s="81"/>
      <c r="J8748" s="74"/>
      <c r="K8748" s="74"/>
      <c r="L8748" s="74"/>
      <c r="M8748" s="74"/>
      <c r="N8748" s="74"/>
    </row>
    <row r="8749" spans="2:14" x14ac:dyDescent="0.25">
      <c r="B8749" s="225"/>
      <c r="C8749" s="74"/>
      <c r="D8749" s="74"/>
      <c r="E8749" s="74"/>
      <c r="F8749" s="74"/>
      <c r="G8749" s="75"/>
      <c r="H8749" s="74"/>
      <c r="I8749" s="81"/>
      <c r="J8749" s="74"/>
      <c r="K8749" s="74"/>
      <c r="L8749" s="74"/>
      <c r="M8749" s="74"/>
      <c r="N8749" s="74"/>
    </row>
    <row r="8750" spans="2:14" x14ac:dyDescent="0.25">
      <c r="B8750" s="225"/>
      <c r="C8750" s="74"/>
      <c r="D8750" s="74"/>
      <c r="E8750" s="74"/>
      <c r="F8750" s="74"/>
      <c r="G8750" s="75"/>
      <c r="H8750" s="74"/>
      <c r="I8750" s="81"/>
      <c r="J8750" s="74"/>
      <c r="K8750" s="74"/>
      <c r="L8750" s="74"/>
      <c r="M8750" s="74"/>
      <c r="N8750" s="74"/>
    </row>
    <row r="8751" spans="2:14" x14ac:dyDescent="0.25">
      <c r="B8751" s="225"/>
      <c r="C8751" s="74"/>
      <c r="D8751" s="74"/>
      <c r="E8751" s="74"/>
      <c r="F8751" s="74"/>
      <c r="G8751" s="75"/>
      <c r="H8751" s="74"/>
      <c r="I8751" s="81"/>
      <c r="J8751" s="74"/>
      <c r="K8751" s="74"/>
      <c r="L8751" s="74"/>
      <c r="M8751" s="74"/>
      <c r="N8751" s="74"/>
    </row>
    <row r="8752" spans="2:14" x14ac:dyDescent="0.25">
      <c r="B8752" s="225"/>
      <c r="C8752" s="74"/>
      <c r="D8752" s="74"/>
      <c r="E8752" s="74"/>
      <c r="F8752" s="74"/>
      <c r="G8752" s="75"/>
      <c r="H8752" s="74"/>
      <c r="I8752" s="81"/>
      <c r="J8752" s="74"/>
      <c r="K8752" s="74"/>
      <c r="L8752" s="74"/>
      <c r="M8752" s="74"/>
      <c r="N8752" s="74"/>
    </row>
    <row r="8753" spans="2:14" x14ac:dyDescent="0.25">
      <c r="B8753" s="225"/>
      <c r="C8753" s="74"/>
      <c r="D8753" s="74"/>
      <c r="E8753" s="74"/>
      <c r="F8753" s="74"/>
      <c r="G8753" s="75"/>
      <c r="H8753" s="74"/>
      <c r="I8753" s="81"/>
      <c r="J8753" s="74"/>
      <c r="K8753" s="74"/>
      <c r="L8753" s="74"/>
      <c r="M8753" s="74"/>
      <c r="N8753" s="74"/>
    </row>
    <row r="8754" spans="2:14" x14ac:dyDescent="0.25">
      <c r="B8754" s="225"/>
      <c r="C8754" s="74"/>
      <c r="D8754" s="74"/>
      <c r="E8754" s="74"/>
      <c r="F8754" s="74"/>
      <c r="G8754" s="75"/>
      <c r="H8754" s="74"/>
      <c r="I8754" s="81"/>
      <c r="J8754" s="74"/>
      <c r="K8754" s="74"/>
      <c r="L8754" s="74"/>
      <c r="M8754" s="74"/>
      <c r="N8754" s="74"/>
    </row>
    <row r="8755" spans="2:14" x14ac:dyDescent="0.25">
      <c r="B8755" s="225"/>
      <c r="C8755" s="74"/>
      <c r="D8755" s="74"/>
      <c r="E8755" s="74"/>
      <c r="F8755" s="74"/>
      <c r="G8755" s="75"/>
      <c r="H8755" s="74"/>
      <c r="I8755" s="81"/>
      <c r="J8755" s="74"/>
      <c r="K8755" s="74"/>
      <c r="L8755" s="74"/>
      <c r="M8755" s="74"/>
      <c r="N8755" s="74"/>
    </row>
    <row r="8756" spans="2:14" x14ac:dyDescent="0.25">
      <c r="B8756" s="225"/>
      <c r="C8756" s="74"/>
      <c r="D8756" s="74"/>
      <c r="E8756" s="74"/>
      <c r="F8756" s="74"/>
      <c r="G8756" s="75"/>
      <c r="H8756" s="74"/>
      <c r="I8756" s="81"/>
      <c r="J8756" s="74"/>
      <c r="K8756" s="74"/>
      <c r="L8756" s="74"/>
      <c r="M8756" s="74"/>
      <c r="N8756" s="74"/>
    </row>
    <row r="8757" spans="2:14" x14ac:dyDescent="0.25">
      <c r="B8757" s="225"/>
      <c r="C8757" s="74"/>
      <c r="D8757" s="74"/>
      <c r="E8757" s="74"/>
      <c r="F8757" s="74"/>
      <c r="G8757" s="75"/>
      <c r="H8757" s="74"/>
      <c r="I8757" s="81"/>
      <c r="J8757" s="74"/>
      <c r="K8757" s="74"/>
      <c r="L8757" s="74"/>
      <c r="M8757" s="74"/>
      <c r="N8757" s="74"/>
    </row>
    <row r="8758" spans="2:14" x14ac:dyDescent="0.25">
      <c r="B8758" s="225"/>
      <c r="C8758" s="74"/>
      <c r="D8758" s="74"/>
      <c r="E8758" s="74"/>
      <c r="F8758" s="74"/>
      <c r="G8758" s="75"/>
      <c r="H8758" s="74"/>
      <c r="I8758" s="81"/>
      <c r="J8758" s="74"/>
      <c r="K8758" s="74"/>
      <c r="L8758" s="74"/>
      <c r="M8758" s="74"/>
      <c r="N8758" s="74"/>
    </row>
    <row r="8759" spans="2:14" x14ac:dyDescent="0.25">
      <c r="B8759" s="225"/>
      <c r="C8759" s="74"/>
      <c r="D8759" s="74"/>
      <c r="E8759" s="74"/>
      <c r="F8759" s="74"/>
      <c r="G8759" s="75"/>
      <c r="H8759" s="74"/>
      <c r="I8759" s="81"/>
      <c r="J8759" s="74"/>
      <c r="K8759" s="74"/>
      <c r="L8759" s="74"/>
      <c r="M8759" s="74"/>
      <c r="N8759" s="74"/>
    </row>
    <row r="8760" spans="2:14" x14ac:dyDescent="0.25">
      <c r="B8760" s="225"/>
      <c r="C8760" s="74"/>
      <c r="D8760" s="74"/>
      <c r="E8760" s="74"/>
      <c r="F8760" s="74"/>
      <c r="G8760" s="75"/>
      <c r="H8760" s="74"/>
      <c r="I8760" s="81"/>
      <c r="J8760" s="74"/>
      <c r="K8760" s="74"/>
      <c r="L8760" s="74"/>
      <c r="M8760" s="74"/>
      <c r="N8760" s="74"/>
    </row>
    <row r="8761" spans="2:14" x14ac:dyDescent="0.25">
      <c r="B8761" s="225"/>
      <c r="C8761" s="74"/>
      <c r="D8761" s="74"/>
      <c r="E8761" s="74"/>
      <c r="F8761" s="74"/>
      <c r="G8761" s="75"/>
      <c r="H8761" s="74"/>
      <c r="I8761" s="81"/>
      <c r="J8761" s="74"/>
      <c r="K8761" s="74"/>
      <c r="L8761" s="74"/>
      <c r="M8761" s="74"/>
      <c r="N8761" s="74"/>
    </row>
    <row r="8762" spans="2:14" x14ac:dyDescent="0.25">
      <c r="B8762" s="225"/>
      <c r="C8762" s="74"/>
      <c r="D8762" s="74"/>
      <c r="E8762" s="74"/>
      <c r="F8762" s="74"/>
      <c r="G8762" s="75"/>
      <c r="H8762" s="74"/>
      <c r="I8762" s="81"/>
      <c r="J8762" s="74"/>
      <c r="K8762" s="74"/>
      <c r="L8762" s="74"/>
      <c r="M8762" s="74"/>
      <c r="N8762" s="74"/>
    </row>
    <row r="8763" spans="2:14" x14ac:dyDescent="0.25">
      <c r="B8763" s="225"/>
      <c r="C8763" s="74"/>
      <c r="D8763" s="74"/>
      <c r="E8763" s="74"/>
      <c r="F8763" s="74"/>
      <c r="G8763" s="75"/>
      <c r="H8763" s="74"/>
      <c r="I8763" s="81"/>
      <c r="J8763" s="74"/>
      <c r="K8763" s="74"/>
      <c r="L8763" s="74"/>
      <c r="M8763" s="74"/>
      <c r="N8763" s="74"/>
    </row>
    <row r="8764" spans="2:14" x14ac:dyDescent="0.25">
      <c r="B8764" s="225"/>
      <c r="C8764" s="74"/>
      <c r="D8764" s="74"/>
      <c r="E8764" s="74"/>
      <c r="F8764" s="74"/>
      <c r="G8764" s="75"/>
      <c r="H8764" s="74"/>
      <c r="I8764" s="81"/>
      <c r="J8764" s="74"/>
      <c r="K8764" s="74"/>
      <c r="L8764" s="74"/>
      <c r="M8764" s="74"/>
      <c r="N8764" s="74"/>
    </row>
    <row r="8765" spans="2:14" x14ac:dyDescent="0.25">
      <c r="B8765" s="225"/>
      <c r="C8765" s="74"/>
      <c r="D8765" s="74"/>
      <c r="E8765" s="74"/>
      <c r="F8765" s="74"/>
      <c r="G8765" s="75"/>
      <c r="H8765" s="74"/>
      <c r="I8765" s="81"/>
      <c r="J8765" s="74"/>
      <c r="K8765" s="74"/>
      <c r="L8765" s="74"/>
      <c r="M8765" s="74"/>
      <c r="N8765" s="74"/>
    </row>
    <row r="8766" spans="2:14" x14ac:dyDescent="0.25">
      <c r="B8766" s="225"/>
      <c r="C8766" s="74"/>
      <c r="D8766" s="74"/>
      <c r="E8766" s="74"/>
      <c r="F8766" s="74"/>
      <c r="G8766" s="75"/>
      <c r="H8766" s="74"/>
      <c r="I8766" s="81"/>
      <c r="J8766" s="74"/>
      <c r="K8766" s="74"/>
      <c r="L8766" s="74"/>
      <c r="M8766" s="74"/>
      <c r="N8766" s="74"/>
    </row>
    <row r="8767" spans="2:14" x14ac:dyDescent="0.25">
      <c r="B8767" s="225"/>
      <c r="C8767" s="74"/>
      <c r="D8767" s="74"/>
      <c r="E8767" s="74"/>
      <c r="F8767" s="74"/>
      <c r="G8767" s="75"/>
      <c r="H8767" s="74"/>
      <c r="I8767" s="81"/>
      <c r="J8767" s="74"/>
      <c r="K8767" s="74"/>
      <c r="L8767" s="74"/>
      <c r="M8767" s="74"/>
      <c r="N8767" s="74"/>
    </row>
    <row r="8768" spans="2:14" x14ac:dyDescent="0.25">
      <c r="B8768" s="225"/>
      <c r="C8768" s="74"/>
      <c r="D8768" s="74"/>
      <c r="E8768" s="74"/>
      <c r="F8768" s="74"/>
      <c r="G8768" s="75"/>
      <c r="H8768" s="74"/>
      <c r="I8768" s="81"/>
      <c r="J8768" s="74"/>
      <c r="K8768" s="74"/>
      <c r="L8768" s="74"/>
      <c r="M8768" s="74"/>
      <c r="N8768" s="74"/>
    </row>
    <row r="8769" spans="2:14" x14ac:dyDescent="0.25">
      <c r="B8769" s="225"/>
      <c r="C8769" s="74"/>
      <c r="D8769" s="74"/>
      <c r="E8769" s="74"/>
      <c r="F8769" s="74"/>
      <c r="G8769" s="75"/>
      <c r="H8769" s="74"/>
      <c r="I8769" s="81"/>
      <c r="J8769" s="74"/>
      <c r="K8769" s="74"/>
      <c r="L8769" s="74"/>
      <c r="M8769" s="74"/>
      <c r="N8769" s="74"/>
    </row>
    <row r="8770" spans="2:14" x14ac:dyDescent="0.25">
      <c r="B8770" s="225"/>
      <c r="C8770" s="74"/>
      <c r="D8770" s="74"/>
      <c r="E8770" s="74"/>
      <c r="F8770" s="74"/>
      <c r="G8770" s="75"/>
      <c r="H8770" s="74"/>
      <c r="I8770" s="81"/>
      <c r="J8770" s="74"/>
      <c r="K8770" s="74"/>
      <c r="L8770" s="74"/>
      <c r="M8770" s="74"/>
      <c r="N8770" s="74"/>
    </row>
    <row r="8771" spans="2:14" x14ac:dyDescent="0.25">
      <c r="B8771" s="225"/>
      <c r="C8771" s="74"/>
      <c r="D8771" s="74"/>
      <c r="E8771" s="74"/>
      <c r="F8771" s="74"/>
      <c r="G8771" s="75"/>
      <c r="H8771" s="74"/>
      <c r="I8771" s="81"/>
      <c r="J8771" s="74"/>
      <c r="K8771" s="74"/>
      <c r="L8771" s="74"/>
      <c r="M8771" s="74"/>
      <c r="N8771" s="74"/>
    </row>
    <row r="8772" spans="2:14" x14ac:dyDescent="0.25">
      <c r="B8772" s="225"/>
      <c r="C8772" s="74"/>
      <c r="D8772" s="74"/>
      <c r="E8772" s="74"/>
      <c r="F8772" s="74"/>
      <c r="G8772" s="75"/>
      <c r="H8772" s="74"/>
      <c r="I8772" s="81"/>
      <c r="J8772" s="74"/>
      <c r="K8772" s="74"/>
      <c r="L8772" s="74"/>
      <c r="M8772" s="74"/>
      <c r="N8772" s="74"/>
    </row>
    <row r="8773" spans="2:14" x14ac:dyDescent="0.25">
      <c r="B8773" s="225"/>
      <c r="C8773" s="74"/>
      <c r="D8773" s="74"/>
      <c r="E8773" s="74"/>
      <c r="F8773" s="74"/>
      <c r="G8773" s="75"/>
      <c r="H8773" s="74"/>
      <c r="I8773" s="81"/>
      <c r="J8773" s="74"/>
      <c r="K8773" s="74"/>
      <c r="L8773" s="74"/>
      <c r="M8773" s="74"/>
      <c r="N8773" s="74"/>
    </row>
    <row r="8774" spans="2:14" x14ac:dyDescent="0.25">
      <c r="B8774" s="225"/>
      <c r="C8774" s="74"/>
      <c r="D8774" s="74"/>
      <c r="E8774" s="74"/>
      <c r="F8774" s="74"/>
      <c r="G8774" s="75"/>
      <c r="H8774" s="74"/>
      <c r="I8774" s="81"/>
      <c r="J8774" s="74"/>
      <c r="K8774" s="74"/>
      <c r="L8774" s="74"/>
      <c r="M8774" s="74"/>
      <c r="N8774" s="74"/>
    </row>
    <row r="8775" spans="2:14" x14ac:dyDescent="0.25">
      <c r="B8775" s="225"/>
      <c r="C8775" s="74"/>
      <c r="D8775" s="74"/>
      <c r="E8775" s="74"/>
      <c r="F8775" s="74"/>
      <c r="G8775" s="75"/>
      <c r="H8775" s="74"/>
      <c r="I8775" s="81"/>
      <c r="J8775" s="74"/>
      <c r="K8775" s="74"/>
      <c r="L8775" s="74"/>
      <c r="M8775" s="74"/>
      <c r="N8775" s="74"/>
    </row>
    <row r="8776" spans="2:14" x14ac:dyDescent="0.25">
      <c r="B8776" s="225"/>
      <c r="C8776" s="74"/>
      <c r="D8776" s="74"/>
      <c r="E8776" s="74"/>
      <c r="F8776" s="74"/>
      <c r="G8776" s="75"/>
      <c r="H8776" s="74"/>
      <c r="I8776" s="81"/>
      <c r="J8776" s="74"/>
      <c r="K8776" s="74"/>
      <c r="L8776" s="74"/>
      <c r="M8776" s="74"/>
      <c r="N8776" s="74"/>
    </row>
    <row r="8777" spans="2:14" x14ac:dyDescent="0.25">
      <c r="B8777" s="225"/>
      <c r="C8777" s="74"/>
      <c r="D8777" s="74"/>
      <c r="E8777" s="74"/>
      <c r="F8777" s="74"/>
      <c r="G8777" s="75"/>
      <c r="H8777" s="74"/>
      <c r="I8777" s="81"/>
      <c r="J8777" s="74"/>
      <c r="K8777" s="74"/>
      <c r="L8777" s="74"/>
      <c r="M8777" s="74"/>
      <c r="N8777" s="74"/>
    </row>
    <row r="8778" spans="2:14" x14ac:dyDescent="0.25">
      <c r="B8778" s="225"/>
      <c r="C8778" s="74"/>
      <c r="D8778" s="74"/>
      <c r="E8778" s="74"/>
      <c r="F8778" s="74"/>
      <c r="G8778" s="75"/>
      <c r="H8778" s="74"/>
      <c r="I8778" s="81"/>
      <c r="J8778" s="74"/>
      <c r="K8778" s="74"/>
      <c r="L8778" s="74"/>
      <c r="M8778" s="74"/>
      <c r="N8778" s="74"/>
    </row>
    <row r="8779" spans="2:14" x14ac:dyDescent="0.25">
      <c r="B8779" s="225"/>
      <c r="C8779" s="74"/>
      <c r="D8779" s="74"/>
      <c r="E8779" s="74"/>
      <c r="F8779" s="74"/>
      <c r="G8779" s="75"/>
      <c r="H8779" s="74"/>
      <c r="I8779" s="81"/>
      <c r="J8779" s="74"/>
      <c r="K8779" s="74"/>
      <c r="L8779" s="74"/>
      <c r="M8779" s="74"/>
      <c r="N8779" s="74"/>
    </row>
    <row r="8780" spans="2:14" x14ac:dyDescent="0.25">
      <c r="B8780" s="225"/>
      <c r="C8780" s="74"/>
      <c r="D8780" s="74"/>
      <c r="E8780" s="74"/>
      <c r="F8780" s="74"/>
      <c r="G8780" s="75"/>
      <c r="H8780" s="74"/>
      <c r="I8780" s="81"/>
      <c r="J8780" s="74"/>
      <c r="K8780" s="74"/>
      <c r="L8780" s="74"/>
      <c r="M8780" s="74"/>
      <c r="N8780" s="74"/>
    </row>
    <row r="8781" spans="2:14" x14ac:dyDescent="0.25">
      <c r="B8781" s="225"/>
      <c r="C8781" s="74"/>
      <c r="D8781" s="74"/>
      <c r="E8781" s="74"/>
      <c r="F8781" s="74"/>
      <c r="G8781" s="75"/>
      <c r="H8781" s="74"/>
      <c r="I8781" s="81"/>
      <c r="J8781" s="74"/>
      <c r="K8781" s="74"/>
      <c r="L8781" s="74"/>
      <c r="M8781" s="74"/>
      <c r="N8781" s="74"/>
    </row>
    <row r="8782" spans="2:14" x14ac:dyDescent="0.25">
      <c r="B8782" s="225"/>
      <c r="C8782" s="74"/>
      <c r="D8782" s="74"/>
      <c r="E8782" s="74"/>
      <c r="F8782" s="74"/>
      <c r="G8782" s="75"/>
      <c r="H8782" s="74"/>
      <c r="I8782" s="81"/>
      <c r="J8782" s="74"/>
      <c r="K8782" s="74"/>
      <c r="L8782" s="74"/>
      <c r="M8782" s="74"/>
      <c r="N8782" s="74"/>
    </row>
    <row r="8783" spans="2:14" x14ac:dyDescent="0.25">
      <c r="B8783" s="225"/>
      <c r="C8783" s="74"/>
      <c r="D8783" s="74"/>
      <c r="E8783" s="74"/>
      <c r="F8783" s="74"/>
      <c r="G8783" s="75"/>
      <c r="H8783" s="74"/>
      <c r="I8783" s="81"/>
      <c r="J8783" s="74"/>
      <c r="K8783" s="74"/>
      <c r="L8783" s="74"/>
      <c r="M8783" s="74"/>
      <c r="N8783" s="74"/>
    </row>
    <row r="8784" spans="2:14" x14ac:dyDescent="0.25">
      <c r="B8784" s="225"/>
      <c r="C8784" s="74"/>
      <c r="D8784" s="74"/>
      <c r="E8784" s="74"/>
      <c r="F8784" s="74"/>
      <c r="G8784" s="75"/>
      <c r="H8784" s="74"/>
      <c r="I8784" s="81"/>
      <c r="J8784" s="74"/>
      <c r="K8784" s="74"/>
      <c r="L8784" s="74"/>
      <c r="M8784" s="74"/>
      <c r="N8784" s="74"/>
    </row>
    <row r="8785" spans="2:14" x14ac:dyDescent="0.25">
      <c r="B8785" s="225"/>
      <c r="C8785" s="74"/>
      <c r="D8785" s="74"/>
      <c r="E8785" s="74"/>
      <c r="F8785" s="74"/>
      <c r="G8785" s="75"/>
      <c r="H8785" s="74"/>
      <c r="I8785" s="81"/>
      <c r="J8785" s="74"/>
      <c r="K8785" s="74"/>
      <c r="L8785" s="74"/>
      <c r="M8785" s="74"/>
      <c r="N8785" s="74"/>
    </row>
    <row r="8786" spans="2:14" x14ac:dyDescent="0.25">
      <c r="B8786" s="225"/>
      <c r="C8786" s="74"/>
      <c r="D8786" s="74"/>
      <c r="E8786" s="74"/>
      <c r="F8786" s="74"/>
      <c r="G8786" s="75"/>
      <c r="H8786" s="74"/>
      <c r="I8786" s="81"/>
      <c r="J8786" s="74"/>
      <c r="K8786" s="74"/>
      <c r="L8786" s="74"/>
      <c r="M8786" s="74"/>
      <c r="N8786" s="74"/>
    </row>
    <row r="8787" spans="2:14" x14ac:dyDescent="0.25">
      <c r="B8787" s="225"/>
      <c r="C8787" s="74"/>
      <c r="D8787" s="74"/>
      <c r="E8787" s="74"/>
      <c r="F8787" s="74"/>
      <c r="G8787" s="75"/>
      <c r="H8787" s="74"/>
      <c r="I8787" s="81"/>
      <c r="J8787" s="74"/>
      <c r="K8787" s="74"/>
      <c r="L8787" s="74"/>
      <c r="M8787" s="74"/>
      <c r="N8787" s="74"/>
    </row>
    <row r="8788" spans="2:14" x14ac:dyDescent="0.25">
      <c r="B8788" s="225"/>
      <c r="C8788" s="74"/>
      <c r="D8788" s="74"/>
      <c r="E8788" s="74"/>
      <c r="F8788" s="74"/>
      <c r="G8788" s="75"/>
      <c r="H8788" s="74"/>
      <c r="I8788" s="81"/>
      <c r="J8788" s="74"/>
      <c r="K8788" s="74"/>
      <c r="L8788" s="74"/>
      <c r="M8788" s="74"/>
      <c r="N8788" s="74"/>
    </row>
    <row r="8789" spans="2:14" x14ac:dyDescent="0.25">
      <c r="B8789" s="225"/>
      <c r="C8789" s="74"/>
      <c r="D8789" s="74"/>
      <c r="E8789" s="74"/>
      <c r="F8789" s="74"/>
      <c r="G8789" s="75"/>
      <c r="H8789" s="74"/>
      <c r="I8789" s="81"/>
      <c r="J8789" s="74"/>
      <c r="K8789" s="74"/>
      <c r="L8789" s="74"/>
      <c r="M8789" s="74"/>
      <c r="N8789" s="74"/>
    </row>
    <row r="8790" spans="2:14" x14ac:dyDescent="0.25">
      <c r="B8790" s="225"/>
      <c r="C8790" s="74"/>
      <c r="D8790" s="74"/>
      <c r="E8790" s="74"/>
      <c r="F8790" s="74"/>
      <c r="G8790" s="75"/>
      <c r="H8790" s="74"/>
      <c r="I8790" s="81"/>
      <c r="J8790" s="74"/>
      <c r="K8790" s="74"/>
      <c r="L8790" s="74"/>
      <c r="M8790" s="74"/>
      <c r="N8790" s="74"/>
    </row>
    <row r="8791" spans="2:14" x14ac:dyDescent="0.25">
      <c r="B8791" s="225"/>
      <c r="C8791" s="74"/>
      <c r="D8791" s="74"/>
      <c r="E8791" s="74"/>
      <c r="F8791" s="74"/>
      <c r="G8791" s="75"/>
      <c r="H8791" s="74"/>
      <c r="I8791" s="81"/>
      <c r="J8791" s="74"/>
      <c r="K8791" s="74"/>
      <c r="L8791" s="74"/>
      <c r="M8791" s="74"/>
      <c r="N8791" s="74"/>
    </row>
    <row r="8792" spans="2:14" x14ac:dyDescent="0.25">
      <c r="B8792" s="225"/>
      <c r="C8792" s="74"/>
      <c r="D8792" s="74"/>
      <c r="E8792" s="74"/>
      <c r="F8792" s="74"/>
      <c r="G8792" s="75"/>
      <c r="H8792" s="74"/>
      <c r="I8792" s="81"/>
      <c r="J8792" s="74"/>
      <c r="K8792" s="74"/>
      <c r="L8792" s="74"/>
      <c r="M8792" s="74"/>
      <c r="N8792" s="74"/>
    </row>
    <row r="8793" spans="2:14" x14ac:dyDescent="0.25">
      <c r="B8793" s="225"/>
      <c r="C8793" s="74"/>
      <c r="D8793" s="74"/>
      <c r="E8793" s="74"/>
      <c r="F8793" s="74"/>
      <c r="G8793" s="75"/>
      <c r="H8793" s="74"/>
      <c r="I8793" s="81"/>
      <c r="J8793" s="74"/>
      <c r="K8793" s="74"/>
      <c r="L8793" s="74"/>
      <c r="M8793" s="74"/>
      <c r="N8793" s="74"/>
    </row>
    <row r="8794" spans="2:14" x14ac:dyDescent="0.25">
      <c r="B8794" s="225"/>
      <c r="C8794" s="74"/>
      <c r="D8794" s="74"/>
      <c r="E8794" s="74"/>
      <c r="F8794" s="74"/>
      <c r="G8794" s="75"/>
      <c r="H8794" s="74"/>
      <c r="I8794" s="81"/>
      <c r="J8794" s="74"/>
      <c r="K8794" s="74"/>
      <c r="L8794" s="74"/>
      <c r="M8794" s="74"/>
      <c r="N8794" s="74"/>
    </row>
    <row r="8795" spans="2:14" x14ac:dyDescent="0.25">
      <c r="B8795" s="225"/>
      <c r="C8795" s="74"/>
      <c r="D8795" s="74"/>
      <c r="E8795" s="74"/>
      <c r="F8795" s="74"/>
      <c r="G8795" s="75"/>
      <c r="H8795" s="74"/>
      <c r="I8795" s="81"/>
      <c r="J8795" s="74"/>
      <c r="K8795" s="74"/>
      <c r="L8795" s="74"/>
      <c r="M8795" s="74"/>
      <c r="N8795" s="74"/>
    </row>
    <row r="8796" spans="2:14" x14ac:dyDescent="0.25">
      <c r="B8796" s="225"/>
      <c r="C8796" s="74"/>
      <c r="D8796" s="74"/>
      <c r="E8796" s="74"/>
      <c r="F8796" s="74"/>
      <c r="G8796" s="75"/>
      <c r="H8796" s="74"/>
      <c r="I8796" s="81"/>
      <c r="J8796" s="74"/>
      <c r="K8796" s="74"/>
      <c r="L8796" s="74"/>
      <c r="M8796" s="74"/>
      <c r="N8796" s="74"/>
    </row>
    <row r="8797" spans="2:14" x14ac:dyDescent="0.25">
      <c r="B8797" s="225"/>
      <c r="C8797" s="74"/>
      <c r="D8797" s="74"/>
      <c r="E8797" s="74"/>
      <c r="F8797" s="74"/>
      <c r="G8797" s="75"/>
      <c r="H8797" s="74"/>
      <c r="I8797" s="81"/>
      <c r="J8797" s="74"/>
      <c r="K8797" s="74"/>
      <c r="L8797" s="74"/>
      <c r="M8797" s="74"/>
      <c r="N8797" s="74"/>
    </row>
    <row r="8798" spans="2:14" x14ac:dyDescent="0.25">
      <c r="B8798" s="225"/>
      <c r="C8798" s="74"/>
      <c r="D8798" s="74"/>
      <c r="E8798" s="74"/>
      <c r="F8798" s="74"/>
      <c r="G8798" s="75"/>
      <c r="H8798" s="74"/>
      <c r="I8798" s="81"/>
      <c r="J8798" s="74"/>
      <c r="K8798" s="74"/>
      <c r="L8798" s="74"/>
      <c r="M8798" s="74"/>
      <c r="N8798" s="74"/>
    </row>
    <row r="8799" spans="2:14" x14ac:dyDescent="0.25">
      <c r="B8799" s="225"/>
      <c r="C8799" s="74"/>
      <c r="D8799" s="74"/>
      <c r="E8799" s="74"/>
      <c r="F8799" s="74"/>
      <c r="G8799" s="75"/>
      <c r="H8799" s="74"/>
      <c r="I8799" s="81"/>
      <c r="J8799" s="74"/>
      <c r="K8799" s="74"/>
      <c r="L8799" s="74"/>
      <c r="M8799" s="74"/>
      <c r="N8799" s="74"/>
    </row>
    <row r="8800" spans="2:14" x14ac:dyDescent="0.25">
      <c r="B8800" s="225"/>
      <c r="C8800" s="74"/>
      <c r="D8800" s="74"/>
      <c r="E8800" s="74"/>
      <c r="F8800" s="74"/>
      <c r="G8800" s="75"/>
      <c r="H8800" s="74"/>
      <c r="I8800" s="81"/>
      <c r="J8800" s="74"/>
      <c r="K8800" s="74"/>
      <c r="L8800" s="74"/>
      <c r="M8800" s="74"/>
      <c r="N8800" s="74"/>
    </row>
    <row r="8801" spans="2:14" x14ac:dyDescent="0.25">
      <c r="B8801" s="225"/>
      <c r="C8801" s="74"/>
      <c r="D8801" s="74"/>
      <c r="E8801" s="74"/>
      <c r="F8801" s="74"/>
      <c r="G8801" s="75"/>
      <c r="H8801" s="74"/>
      <c r="I8801" s="81"/>
      <c r="J8801" s="74"/>
      <c r="K8801" s="74"/>
      <c r="L8801" s="74"/>
      <c r="M8801" s="74"/>
      <c r="N8801" s="74"/>
    </row>
    <row r="8802" spans="2:14" x14ac:dyDescent="0.25">
      <c r="B8802" s="225"/>
      <c r="C8802" s="74"/>
      <c r="D8802" s="74"/>
      <c r="E8802" s="74"/>
      <c r="F8802" s="74"/>
      <c r="G8802" s="75"/>
      <c r="H8802" s="74"/>
      <c r="I8802" s="81"/>
      <c r="J8802" s="74"/>
      <c r="K8802" s="74"/>
      <c r="L8802" s="74"/>
      <c r="M8802" s="74"/>
      <c r="N8802" s="74"/>
    </row>
    <row r="8803" spans="2:14" x14ac:dyDescent="0.25">
      <c r="B8803" s="225"/>
      <c r="C8803" s="74"/>
      <c r="D8803" s="74"/>
      <c r="E8803" s="74"/>
      <c r="F8803" s="74"/>
      <c r="G8803" s="75"/>
      <c r="H8803" s="74"/>
      <c r="I8803" s="81"/>
      <c r="J8803" s="74"/>
      <c r="K8803" s="74"/>
      <c r="L8803" s="74"/>
      <c r="M8803" s="74"/>
      <c r="N8803" s="74"/>
    </row>
    <row r="8804" spans="2:14" x14ac:dyDescent="0.25">
      <c r="B8804" s="225"/>
      <c r="C8804" s="74"/>
      <c r="D8804" s="74"/>
      <c r="E8804" s="74"/>
      <c r="F8804" s="74"/>
      <c r="G8804" s="75"/>
      <c r="H8804" s="74"/>
      <c r="I8804" s="81"/>
      <c r="J8804" s="74"/>
      <c r="K8804" s="74"/>
      <c r="L8804" s="74"/>
      <c r="M8804" s="74"/>
      <c r="N8804" s="74"/>
    </row>
    <row r="8805" spans="2:14" x14ac:dyDescent="0.25">
      <c r="B8805" s="225"/>
      <c r="C8805" s="74"/>
      <c r="D8805" s="74"/>
      <c r="E8805" s="74"/>
      <c r="F8805" s="74"/>
      <c r="G8805" s="75"/>
      <c r="H8805" s="74"/>
      <c r="I8805" s="81"/>
      <c r="J8805" s="74"/>
      <c r="K8805" s="74"/>
      <c r="L8805" s="74"/>
      <c r="M8805" s="74"/>
      <c r="N8805" s="74"/>
    </row>
    <row r="8806" spans="2:14" x14ac:dyDescent="0.25">
      <c r="B8806" s="225"/>
      <c r="C8806" s="74"/>
      <c r="D8806" s="74"/>
      <c r="E8806" s="74"/>
      <c r="F8806" s="74"/>
      <c r="G8806" s="75"/>
      <c r="H8806" s="74"/>
      <c r="I8806" s="81"/>
      <c r="J8806" s="74"/>
      <c r="K8806" s="74"/>
      <c r="L8806" s="74"/>
      <c r="M8806" s="74"/>
      <c r="N8806" s="74"/>
    </row>
    <row r="8807" spans="2:14" x14ac:dyDescent="0.25">
      <c r="B8807" s="225"/>
      <c r="C8807" s="74"/>
      <c r="D8807" s="74"/>
      <c r="E8807" s="74"/>
      <c r="F8807" s="74"/>
      <c r="G8807" s="75"/>
      <c r="H8807" s="74"/>
      <c r="I8807" s="81"/>
      <c r="J8807" s="74"/>
      <c r="K8807" s="74"/>
      <c r="L8807" s="74"/>
      <c r="M8807" s="74"/>
      <c r="N8807" s="74"/>
    </row>
    <row r="8808" spans="2:14" x14ac:dyDescent="0.25">
      <c r="B8808" s="225"/>
      <c r="C8808" s="74"/>
      <c r="D8808" s="74"/>
      <c r="E8808" s="74"/>
      <c r="F8808" s="74"/>
      <c r="G8808" s="75"/>
      <c r="H8808" s="74"/>
      <c r="I8808" s="81"/>
      <c r="J8808" s="74"/>
      <c r="K8808" s="74"/>
      <c r="L8808" s="74"/>
      <c r="M8808" s="74"/>
      <c r="N8808" s="74"/>
    </row>
    <row r="8809" spans="2:14" x14ac:dyDescent="0.25">
      <c r="B8809" s="225"/>
      <c r="C8809" s="74"/>
      <c r="D8809" s="74"/>
      <c r="E8809" s="74"/>
      <c r="F8809" s="74"/>
      <c r="G8809" s="75"/>
      <c r="H8809" s="74"/>
      <c r="I8809" s="81"/>
      <c r="J8809" s="74"/>
      <c r="K8809" s="74"/>
      <c r="L8809" s="74"/>
      <c r="M8809" s="74"/>
      <c r="N8809" s="74"/>
    </row>
    <row r="8810" spans="2:14" x14ac:dyDescent="0.25">
      <c r="B8810" s="225"/>
      <c r="C8810" s="74"/>
      <c r="D8810" s="74"/>
      <c r="E8810" s="74"/>
      <c r="F8810" s="74"/>
      <c r="G8810" s="75"/>
      <c r="H8810" s="74"/>
      <c r="I8810" s="81"/>
      <c r="J8810" s="74"/>
      <c r="K8810" s="74"/>
      <c r="L8810" s="74"/>
      <c r="M8810" s="74"/>
      <c r="N8810" s="74"/>
    </row>
    <row r="8811" spans="2:14" x14ac:dyDescent="0.25">
      <c r="B8811" s="225"/>
      <c r="C8811" s="74"/>
      <c r="D8811" s="74"/>
      <c r="E8811" s="74"/>
      <c r="F8811" s="74"/>
      <c r="G8811" s="75"/>
      <c r="H8811" s="74"/>
      <c r="I8811" s="81"/>
      <c r="J8811" s="74"/>
      <c r="K8811" s="74"/>
      <c r="L8811" s="74"/>
      <c r="M8811" s="74"/>
      <c r="N8811" s="74"/>
    </row>
    <row r="8812" spans="2:14" x14ac:dyDescent="0.25">
      <c r="B8812" s="225"/>
      <c r="C8812" s="74"/>
      <c r="D8812" s="74"/>
      <c r="E8812" s="74"/>
      <c r="F8812" s="74"/>
      <c r="G8812" s="75"/>
      <c r="H8812" s="74"/>
      <c r="I8812" s="81"/>
      <c r="J8812" s="74"/>
      <c r="K8812" s="74"/>
      <c r="L8812" s="74"/>
      <c r="M8812" s="74"/>
      <c r="N8812" s="74"/>
    </row>
    <row r="8813" spans="2:14" x14ac:dyDescent="0.25">
      <c r="B8813" s="225"/>
      <c r="C8813" s="74"/>
      <c r="D8813" s="74"/>
      <c r="E8813" s="74"/>
      <c r="F8813" s="74"/>
      <c r="G8813" s="75"/>
      <c r="H8813" s="74"/>
      <c r="I8813" s="81"/>
      <c r="J8813" s="74"/>
      <c r="K8813" s="74"/>
      <c r="L8813" s="74"/>
      <c r="M8813" s="74"/>
      <c r="N8813" s="74"/>
    </row>
    <row r="8814" spans="2:14" x14ac:dyDescent="0.25">
      <c r="B8814" s="225"/>
      <c r="C8814" s="74"/>
      <c r="D8814" s="74"/>
      <c r="E8814" s="74"/>
      <c r="F8814" s="74"/>
      <c r="G8814" s="75"/>
      <c r="H8814" s="74"/>
      <c r="I8814" s="81"/>
      <c r="J8814" s="74"/>
      <c r="K8814" s="74"/>
      <c r="L8814" s="74"/>
      <c r="M8814" s="74"/>
      <c r="N8814" s="74"/>
    </row>
    <row r="8815" spans="2:14" x14ac:dyDescent="0.25">
      <c r="B8815" s="225"/>
      <c r="C8815" s="74"/>
      <c r="D8815" s="74"/>
      <c r="E8815" s="74"/>
      <c r="F8815" s="74"/>
      <c r="G8815" s="75"/>
      <c r="H8815" s="74"/>
      <c r="I8815" s="81"/>
      <c r="J8815" s="74"/>
      <c r="K8815" s="74"/>
      <c r="L8815" s="74"/>
      <c r="M8815" s="74"/>
      <c r="N8815" s="74"/>
    </row>
    <row r="8816" spans="2:14" x14ac:dyDescent="0.25">
      <c r="B8816" s="225"/>
      <c r="C8816" s="74"/>
      <c r="D8816" s="74"/>
      <c r="E8816" s="74"/>
      <c r="F8816" s="74"/>
      <c r="G8816" s="75"/>
      <c r="H8816" s="74"/>
      <c r="I8816" s="81"/>
      <c r="J8816" s="74"/>
      <c r="K8816" s="74"/>
      <c r="L8816" s="74"/>
      <c r="M8816" s="74"/>
      <c r="N8816" s="74"/>
    </row>
    <row r="8817" spans="2:14" x14ac:dyDescent="0.25">
      <c r="B8817" s="225"/>
      <c r="C8817" s="74"/>
      <c r="D8817" s="74"/>
      <c r="E8817" s="74"/>
      <c r="F8817" s="74"/>
      <c r="G8817" s="75"/>
      <c r="H8817" s="74"/>
      <c r="I8817" s="81"/>
      <c r="J8817" s="74"/>
      <c r="K8817" s="74"/>
      <c r="L8817" s="74"/>
      <c r="M8817" s="74"/>
      <c r="N8817" s="74"/>
    </row>
    <row r="8818" spans="2:14" x14ac:dyDescent="0.25">
      <c r="B8818" s="225"/>
      <c r="C8818" s="74"/>
      <c r="D8818" s="74"/>
      <c r="E8818" s="74"/>
      <c r="F8818" s="74"/>
      <c r="G8818" s="75"/>
      <c r="H8818" s="74"/>
      <c r="I8818" s="81"/>
      <c r="J8818" s="74"/>
      <c r="K8818" s="74"/>
      <c r="L8818" s="74"/>
      <c r="M8818" s="74"/>
      <c r="N8818" s="74"/>
    </row>
    <row r="8819" spans="2:14" x14ac:dyDescent="0.25">
      <c r="B8819" s="225"/>
      <c r="C8819" s="74"/>
      <c r="D8819" s="74"/>
      <c r="E8819" s="74"/>
      <c r="F8819" s="74"/>
      <c r="G8819" s="75"/>
      <c r="H8819" s="74"/>
      <c r="I8819" s="81"/>
      <c r="J8819" s="74"/>
      <c r="K8819" s="74"/>
      <c r="L8819" s="74"/>
      <c r="M8819" s="74"/>
      <c r="N8819" s="74"/>
    </row>
    <row r="8820" spans="2:14" x14ac:dyDescent="0.25">
      <c r="B8820" s="225"/>
      <c r="C8820" s="74"/>
      <c r="D8820" s="74"/>
      <c r="E8820" s="74"/>
      <c r="F8820" s="74"/>
      <c r="G8820" s="75"/>
      <c r="H8820" s="74"/>
      <c r="I8820" s="81"/>
      <c r="J8820" s="74"/>
      <c r="K8820" s="74"/>
      <c r="L8820" s="74"/>
      <c r="M8820" s="74"/>
      <c r="N8820" s="74"/>
    </row>
    <row r="8821" spans="2:14" x14ac:dyDescent="0.25">
      <c r="B8821" s="225"/>
      <c r="C8821" s="74"/>
      <c r="D8821" s="74"/>
      <c r="E8821" s="74"/>
      <c r="F8821" s="74"/>
      <c r="G8821" s="75"/>
      <c r="H8821" s="74"/>
      <c r="I8821" s="81"/>
      <c r="J8821" s="74"/>
      <c r="K8821" s="74"/>
      <c r="L8821" s="74"/>
      <c r="M8821" s="74"/>
      <c r="N8821" s="74"/>
    </row>
    <row r="8822" spans="2:14" x14ac:dyDescent="0.25">
      <c r="B8822" s="225"/>
      <c r="C8822" s="74"/>
      <c r="D8822" s="74"/>
      <c r="E8822" s="74"/>
      <c r="F8822" s="74"/>
      <c r="G8822" s="75"/>
      <c r="H8822" s="74"/>
      <c r="I8822" s="81"/>
      <c r="J8822" s="74"/>
      <c r="K8822" s="74"/>
      <c r="L8822" s="74"/>
      <c r="M8822" s="74"/>
      <c r="N8822" s="74"/>
    </row>
    <row r="8823" spans="2:14" x14ac:dyDescent="0.25">
      <c r="B8823" s="225"/>
      <c r="C8823" s="74"/>
      <c r="D8823" s="74"/>
      <c r="E8823" s="74"/>
      <c r="F8823" s="74"/>
      <c r="G8823" s="75"/>
      <c r="H8823" s="74"/>
      <c r="I8823" s="81"/>
      <c r="J8823" s="74"/>
      <c r="K8823" s="74"/>
      <c r="L8823" s="74"/>
      <c r="M8823" s="74"/>
      <c r="N8823" s="74"/>
    </row>
    <row r="8824" spans="2:14" x14ac:dyDescent="0.25">
      <c r="B8824" s="225"/>
      <c r="C8824" s="74"/>
      <c r="D8824" s="74"/>
      <c r="E8824" s="74"/>
      <c r="F8824" s="74"/>
      <c r="G8824" s="75"/>
      <c r="H8824" s="74"/>
      <c r="I8824" s="81"/>
      <c r="J8824" s="74"/>
      <c r="K8824" s="74"/>
      <c r="L8824" s="74"/>
      <c r="M8824" s="74"/>
      <c r="N8824" s="74"/>
    </row>
    <row r="8825" spans="2:14" x14ac:dyDescent="0.25">
      <c r="B8825" s="225"/>
      <c r="C8825" s="74"/>
      <c r="D8825" s="74"/>
      <c r="E8825" s="74"/>
      <c r="F8825" s="74"/>
      <c r="G8825" s="75"/>
      <c r="H8825" s="74"/>
      <c r="I8825" s="81"/>
      <c r="J8825" s="74"/>
      <c r="K8825" s="74"/>
      <c r="L8825" s="74"/>
      <c r="M8825" s="74"/>
      <c r="N8825" s="74"/>
    </row>
    <row r="8826" spans="2:14" x14ac:dyDescent="0.25">
      <c r="B8826" s="225"/>
      <c r="C8826" s="74"/>
      <c r="D8826" s="74"/>
      <c r="E8826" s="74"/>
      <c r="F8826" s="74"/>
      <c r="G8826" s="75"/>
      <c r="H8826" s="74"/>
      <c r="I8826" s="81"/>
      <c r="J8826" s="74"/>
      <c r="K8826" s="74"/>
      <c r="L8826" s="74"/>
      <c r="M8826" s="74"/>
      <c r="N8826" s="74"/>
    </row>
    <row r="8827" spans="2:14" x14ac:dyDescent="0.25">
      <c r="B8827" s="225"/>
      <c r="C8827" s="74"/>
      <c r="D8827" s="74"/>
      <c r="E8827" s="74"/>
      <c r="F8827" s="74"/>
      <c r="G8827" s="75"/>
      <c r="H8827" s="74"/>
      <c r="I8827" s="81"/>
      <c r="J8827" s="74"/>
      <c r="K8827" s="74"/>
      <c r="L8827" s="74"/>
      <c r="M8827" s="74"/>
      <c r="N8827" s="74"/>
    </row>
    <row r="8828" spans="2:14" x14ac:dyDescent="0.25">
      <c r="B8828" s="225"/>
      <c r="C8828" s="74"/>
      <c r="D8828" s="74"/>
      <c r="E8828" s="74"/>
      <c r="F8828" s="74"/>
      <c r="G8828" s="75"/>
      <c r="H8828" s="74"/>
      <c r="I8828" s="81"/>
      <c r="J8828" s="74"/>
      <c r="K8828" s="74"/>
      <c r="L8828" s="74"/>
      <c r="M8828" s="74"/>
      <c r="N8828" s="74"/>
    </row>
    <row r="8829" spans="2:14" x14ac:dyDescent="0.25">
      <c r="B8829" s="225"/>
      <c r="C8829" s="74"/>
      <c r="D8829" s="74"/>
      <c r="E8829" s="74"/>
      <c r="F8829" s="74"/>
      <c r="G8829" s="75"/>
      <c r="H8829" s="74"/>
      <c r="I8829" s="81"/>
      <c r="J8829" s="74"/>
      <c r="K8829" s="74"/>
      <c r="L8829" s="74"/>
      <c r="M8829" s="74"/>
      <c r="N8829" s="74"/>
    </row>
    <row r="8830" spans="2:14" x14ac:dyDescent="0.25">
      <c r="B8830" s="225"/>
      <c r="C8830" s="74"/>
      <c r="D8830" s="74"/>
      <c r="E8830" s="74"/>
      <c r="F8830" s="74"/>
      <c r="G8830" s="75"/>
      <c r="H8830" s="74"/>
      <c r="I8830" s="81"/>
      <c r="J8830" s="74"/>
      <c r="K8830" s="74"/>
      <c r="L8830" s="74"/>
      <c r="M8830" s="74"/>
      <c r="N8830" s="74"/>
    </row>
    <row r="8831" spans="2:14" x14ac:dyDescent="0.25">
      <c r="B8831" s="225"/>
      <c r="C8831" s="74"/>
      <c r="D8831" s="74"/>
      <c r="E8831" s="74"/>
      <c r="F8831" s="74"/>
      <c r="G8831" s="75"/>
      <c r="H8831" s="74"/>
      <c r="I8831" s="81"/>
      <c r="J8831" s="74"/>
      <c r="K8831" s="74"/>
      <c r="L8831" s="74"/>
      <c r="M8831" s="74"/>
      <c r="N8831" s="74"/>
    </row>
    <row r="8832" spans="2:14" x14ac:dyDescent="0.25">
      <c r="B8832" s="225"/>
      <c r="C8832" s="74"/>
      <c r="D8832" s="74"/>
      <c r="E8832" s="74"/>
      <c r="F8832" s="74"/>
      <c r="G8832" s="75"/>
      <c r="H8832" s="74"/>
      <c r="I8832" s="81"/>
      <c r="J8832" s="74"/>
      <c r="K8832" s="74"/>
      <c r="L8832" s="74"/>
      <c r="M8832" s="74"/>
      <c r="N8832" s="74"/>
    </row>
    <row r="8833" spans="2:14" x14ac:dyDescent="0.25">
      <c r="B8833" s="225"/>
      <c r="C8833" s="74"/>
      <c r="D8833" s="74"/>
      <c r="E8833" s="74"/>
      <c r="F8833" s="74"/>
      <c r="G8833" s="75"/>
      <c r="H8833" s="74"/>
      <c r="I8833" s="81"/>
      <c r="J8833" s="74"/>
      <c r="K8833" s="74"/>
      <c r="L8833" s="74"/>
      <c r="M8833" s="74"/>
      <c r="N8833" s="74"/>
    </row>
    <row r="8834" spans="2:14" x14ac:dyDescent="0.25">
      <c r="B8834" s="225"/>
      <c r="C8834" s="74"/>
      <c r="D8834" s="74"/>
      <c r="E8834" s="74"/>
      <c r="F8834" s="74"/>
      <c r="G8834" s="75"/>
      <c r="H8834" s="74"/>
      <c r="I8834" s="81"/>
      <c r="J8834" s="74"/>
      <c r="K8834" s="74"/>
      <c r="L8834" s="74"/>
      <c r="M8834" s="74"/>
      <c r="N8834" s="74"/>
    </row>
    <row r="8835" spans="2:14" x14ac:dyDescent="0.25">
      <c r="B8835" s="225"/>
      <c r="C8835" s="74"/>
      <c r="D8835" s="74"/>
      <c r="E8835" s="74"/>
      <c r="F8835" s="74"/>
      <c r="G8835" s="75"/>
      <c r="H8835" s="74"/>
      <c r="I8835" s="81"/>
      <c r="J8835" s="74"/>
      <c r="K8835" s="74"/>
      <c r="L8835" s="74"/>
      <c r="M8835" s="74"/>
      <c r="N8835" s="74"/>
    </row>
    <row r="8836" spans="2:14" x14ac:dyDescent="0.25">
      <c r="B8836" s="225"/>
      <c r="C8836" s="74"/>
      <c r="D8836" s="74"/>
      <c r="E8836" s="74"/>
      <c r="F8836" s="74"/>
      <c r="G8836" s="75"/>
      <c r="H8836" s="74"/>
      <c r="I8836" s="81"/>
      <c r="J8836" s="74"/>
      <c r="K8836" s="74"/>
      <c r="L8836" s="74"/>
      <c r="M8836" s="74"/>
      <c r="N8836" s="74"/>
    </row>
    <row r="8837" spans="2:14" x14ac:dyDescent="0.25">
      <c r="B8837" s="225"/>
      <c r="C8837" s="74"/>
      <c r="D8837" s="74"/>
      <c r="E8837" s="74"/>
      <c r="F8837" s="74"/>
      <c r="G8837" s="75"/>
      <c r="H8837" s="74"/>
      <c r="I8837" s="81"/>
      <c r="J8837" s="74"/>
      <c r="K8837" s="74"/>
      <c r="L8837" s="74"/>
      <c r="M8837" s="74"/>
      <c r="N8837" s="74"/>
    </row>
    <row r="8838" spans="2:14" x14ac:dyDescent="0.25">
      <c r="B8838" s="225"/>
      <c r="C8838" s="74"/>
      <c r="D8838" s="74"/>
      <c r="E8838" s="74"/>
      <c r="F8838" s="74"/>
      <c r="G8838" s="75"/>
      <c r="H8838" s="74"/>
      <c r="I8838" s="81"/>
      <c r="J8838" s="74"/>
      <c r="K8838" s="74"/>
      <c r="L8838" s="74"/>
      <c r="M8838" s="74"/>
      <c r="N8838" s="74"/>
    </row>
    <row r="8839" spans="2:14" x14ac:dyDescent="0.25">
      <c r="B8839" s="225"/>
      <c r="C8839" s="74"/>
      <c r="D8839" s="74"/>
      <c r="E8839" s="74"/>
      <c r="F8839" s="74"/>
      <c r="G8839" s="75"/>
      <c r="H8839" s="74"/>
      <c r="I8839" s="81"/>
      <c r="J8839" s="74"/>
      <c r="K8839" s="74"/>
      <c r="L8839" s="74"/>
      <c r="M8839" s="74"/>
      <c r="N8839" s="74"/>
    </row>
    <row r="8840" spans="2:14" x14ac:dyDescent="0.25">
      <c r="B8840" s="225"/>
      <c r="C8840" s="74"/>
      <c r="D8840" s="74"/>
      <c r="E8840" s="74"/>
      <c r="F8840" s="74"/>
      <c r="G8840" s="75"/>
      <c r="H8840" s="74"/>
      <c r="I8840" s="81"/>
      <c r="J8840" s="74"/>
      <c r="K8840" s="74"/>
      <c r="L8840" s="74"/>
      <c r="M8840" s="74"/>
      <c r="N8840" s="74"/>
    </row>
    <row r="8841" spans="2:14" x14ac:dyDescent="0.25">
      <c r="B8841" s="225"/>
      <c r="C8841" s="74"/>
      <c r="D8841" s="74"/>
      <c r="E8841" s="74"/>
      <c r="F8841" s="74"/>
      <c r="G8841" s="75"/>
      <c r="H8841" s="74"/>
      <c r="I8841" s="81"/>
      <c r="J8841" s="74"/>
      <c r="K8841" s="74"/>
      <c r="L8841" s="74"/>
      <c r="M8841" s="74"/>
      <c r="N8841" s="74"/>
    </row>
    <row r="8842" spans="2:14" x14ac:dyDescent="0.25">
      <c r="B8842" s="225"/>
      <c r="C8842" s="74"/>
      <c r="D8842" s="74"/>
      <c r="E8842" s="74"/>
      <c r="F8842" s="74"/>
      <c r="G8842" s="75"/>
      <c r="H8842" s="74"/>
      <c r="I8842" s="81"/>
      <c r="J8842" s="74"/>
      <c r="K8842" s="74"/>
      <c r="L8842" s="74"/>
      <c r="M8842" s="74"/>
      <c r="N8842" s="74"/>
    </row>
    <row r="8843" spans="2:14" x14ac:dyDescent="0.25">
      <c r="B8843" s="225"/>
      <c r="C8843" s="74"/>
      <c r="D8843" s="74"/>
      <c r="E8843" s="74"/>
      <c r="F8843" s="74"/>
      <c r="G8843" s="75"/>
      <c r="H8843" s="74"/>
      <c r="I8843" s="81"/>
      <c r="J8843" s="74"/>
      <c r="K8843" s="74"/>
      <c r="L8843" s="74"/>
      <c r="M8843" s="74"/>
      <c r="N8843" s="74"/>
    </row>
    <row r="8844" spans="2:14" x14ac:dyDescent="0.25">
      <c r="B8844" s="225"/>
      <c r="C8844" s="74"/>
      <c r="D8844" s="74"/>
      <c r="E8844" s="74"/>
      <c r="F8844" s="74"/>
      <c r="G8844" s="75"/>
      <c r="H8844" s="74"/>
      <c r="I8844" s="81"/>
      <c r="J8844" s="74"/>
      <c r="K8844" s="74"/>
      <c r="L8844" s="74"/>
      <c r="M8844" s="74"/>
      <c r="N8844" s="74"/>
    </row>
    <row r="8845" spans="2:14" x14ac:dyDescent="0.25">
      <c r="B8845" s="225"/>
      <c r="C8845" s="74"/>
      <c r="D8845" s="74"/>
      <c r="E8845" s="74"/>
      <c r="F8845" s="74"/>
      <c r="G8845" s="75"/>
      <c r="H8845" s="74"/>
      <c r="I8845" s="81"/>
      <c r="J8845" s="74"/>
      <c r="K8845" s="74"/>
      <c r="L8845" s="74"/>
      <c r="M8845" s="74"/>
      <c r="N8845" s="74"/>
    </row>
    <row r="8846" spans="2:14" x14ac:dyDescent="0.25">
      <c r="B8846" s="225"/>
      <c r="C8846" s="74"/>
      <c r="D8846" s="74"/>
      <c r="E8846" s="74"/>
      <c r="F8846" s="74"/>
      <c r="G8846" s="75"/>
      <c r="H8846" s="74"/>
      <c r="I8846" s="81"/>
      <c r="J8846" s="74"/>
      <c r="K8846" s="74"/>
      <c r="L8846" s="74"/>
      <c r="M8846" s="74"/>
      <c r="N8846" s="74"/>
    </row>
    <row r="8847" spans="2:14" x14ac:dyDescent="0.25">
      <c r="B8847" s="225"/>
      <c r="C8847" s="74"/>
      <c r="D8847" s="74"/>
      <c r="E8847" s="74"/>
      <c r="F8847" s="74"/>
      <c r="G8847" s="75"/>
      <c r="H8847" s="74"/>
      <c r="I8847" s="81"/>
      <c r="J8847" s="74"/>
      <c r="K8847" s="74"/>
      <c r="L8847" s="74"/>
      <c r="M8847" s="74"/>
      <c r="N8847" s="74"/>
    </row>
    <row r="8848" spans="2:14" x14ac:dyDescent="0.25">
      <c r="B8848" s="225"/>
      <c r="C8848" s="74"/>
      <c r="D8848" s="74"/>
      <c r="E8848" s="74"/>
      <c r="F8848" s="74"/>
      <c r="G8848" s="75"/>
      <c r="H8848" s="74"/>
      <c r="I8848" s="81"/>
      <c r="J8848" s="74"/>
      <c r="K8848" s="74"/>
      <c r="L8848" s="74"/>
      <c r="M8848" s="74"/>
      <c r="N8848" s="74"/>
    </row>
    <row r="8849" spans="2:14" x14ac:dyDescent="0.25">
      <c r="B8849" s="225"/>
      <c r="C8849" s="74"/>
      <c r="D8849" s="74"/>
      <c r="E8849" s="74"/>
      <c r="F8849" s="74"/>
      <c r="G8849" s="75"/>
      <c r="H8849" s="74"/>
      <c r="I8849" s="81"/>
      <c r="J8849" s="74"/>
      <c r="K8849" s="74"/>
      <c r="L8849" s="74"/>
      <c r="M8849" s="74"/>
      <c r="N8849" s="74"/>
    </row>
    <row r="8850" spans="2:14" x14ac:dyDescent="0.25">
      <c r="B8850" s="225"/>
      <c r="C8850" s="74"/>
      <c r="D8850" s="74"/>
      <c r="E8850" s="74"/>
      <c r="F8850" s="74"/>
      <c r="G8850" s="75"/>
      <c r="H8850" s="74"/>
      <c r="I8850" s="81"/>
      <c r="J8850" s="74"/>
      <c r="K8850" s="74"/>
      <c r="L8850" s="74"/>
      <c r="M8850" s="74"/>
      <c r="N8850" s="74"/>
    </row>
    <row r="8851" spans="2:14" x14ac:dyDescent="0.25">
      <c r="B8851" s="225"/>
      <c r="C8851" s="74"/>
      <c r="D8851" s="74"/>
      <c r="E8851" s="74"/>
      <c r="F8851" s="74"/>
      <c r="G8851" s="75"/>
      <c r="H8851" s="74"/>
      <c r="I8851" s="81"/>
      <c r="J8851" s="74"/>
      <c r="K8851" s="74"/>
      <c r="L8851" s="74"/>
      <c r="M8851" s="74"/>
      <c r="N8851" s="74"/>
    </row>
    <row r="8852" spans="2:14" x14ac:dyDescent="0.25">
      <c r="B8852" s="225"/>
      <c r="C8852" s="74"/>
      <c r="D8852" s="74"/>
      <c r="E8852" s="74"/>
      <c r="F8852" s="74"/>
      <c r="G8852" s="75"/>
      <c r="H8852" s="74"/>
      <c r="I8852" s="81"/>
      <c r="J8852" s="74"/>
      <c r="K8852" s="74"/>
      <c r="L8852" s="74"/>
      <c r="M8852" s="74"/>
      <c r="N8852" s="74"/>
    </row>
    <row r="8853" spans="2:14" x14ac:dyDescent="0.25">
      <c r="B8853" s="225"/>
      <c r="C8853" s="74"/>
      <c r="D8853" s="74"/>
      <c r="E8853" s="74"/>
      <c r="F8853" s="74"/>
      <c r="G8853" s="75"/>
      <c r="H8853" s="74"/>
      <c r="I8853" s="81"/>
      <c r="J8853" s="74"/>
      <c r="K8853" s="74"/>
      <c r="L8853" s="74"/>
      <c r="M8853" s="74"/>
      <c r="N8853" s="74"/>
    </row>
    <row r="8854" spans="2:14" x14ac:dyDescent="0.25">
      <c r="B8854" s="225"/>
      <c r="C8854" s="74"/>
      <c r="D8854" s="74"/>
      <c r="E8854" s="74"/>
      <c r="F8854" s="74"/>
      <c r="G8854" s="75"/>
      <c r="H8854" s="74"/>
      <c r="I8854" s="81"/>
      <c r="J8854" s="74"/>
      <c r="K8854" s="74"/>
      <c r="L8854" s="74"/>
      <c r="M8854" s="74"/>
      <c r="N8854" s="74"/>
    </row>
    <row r="8855" spans="2:14" x14ac:dyDescent="0.25">
      <c r="B8855" s="225"/>
      <c r="C8855" s="74"/>
      <c r="D8855" s="74"/>
      <c r="E8855" s="74"/>
      <c r="F8855" s="74"/>
      <c r="G8855" s="75"/>
      <c r="H8855" s="74"/>
      <c r="I8855" s="81"/>
      <c r="J8855" s="74"/>
      <c r="K8855" s="74"/>
      <c r="L8855" s="74"/>
      <c r="M8855" s="74"/>
      <c r="N8855" s="74"/>
    </row>
    <row r="8856" spans="2:14" x14ac:dyDescent="0.25">
      <c r="B8856" s="225"/>
      <c r="C8856" s="74"/>
      <c r="D8856" s="74"/>
      <c r="E8856" s="74"/>
      <c r="F8856" s="74"/>
      <c r="G8856" s="75"/>
      <c r="H8856" s="74"/>
      <c r="I8856" s="81"/>
      <c r="J8856" s="74"/>
      <c r="K8856" s="74"/>
      <c r="L8856" s="74"/>
      <c r="M8856" s="74"/>
      <c r="N8856" s="74"/>
    </row>
    <row r="8857" spans="2:14" x14ac:dyDescent="0.25">
      <c r="B8857" s="225"/>
      <c r="C8857" s="74"/>
      <c r="D8857" s="74"/>
      <c r="E8857" s="74"/>
      <c r="F8857" s="74"/>
      <c r="G8857" s="75"/>
      <c r="H8857" s="74"/>
      <c r="I8857" s="81"/>
      <c r="J8857" s="74"/>
      <c r="K8857" s="74"/>
      <c r="L8857" s="74"/>
      <c r="M8857" s="74"/>
      <c r="N8857" s="74"/>
    </row>
    <row r="8858" spans="2:14" x14ac:dyDescent="0.25">
      <c r="B8858" s="225"/>
      <c r="C8858" s="74"/>
      <c r="D8858" s="74"/>
      <c r="E8858" s="74"/>
      <c r="F8858" s="74"/>
      <c r="G8858" s="75"/>
      <c r="H8858" s="74"/>
      <c r="I8858" s="81"/>
      <c r="J8858" s="74"/>
      <c r="K8858" s="74"/>
      <c r="L8858" s="74"/>
      <c r="M8858" s="74"/>
      <c r="N8858" s="74"/>
    </row>
    <row r="8859" spans="2:14" x14ac:dyDescent="0.25">
      <c r="B8859" s="225"/>
      <c r="C8859" s="74"/>
      <c r="D8859" s="74"/>
      <c r="E8859" s="74"/>
      <c r="F8859" s="74"/>
      <c r="G8859" s="75"/>
      <c r="H8859" s="74"/>
      <c r="I8859" s="81"/>
      <c r="J8859" s="74"/>
      <c r="K8859" s="74"/>
      <c r="L8859" s="74"/>
      <c r="M8859" s="74"/>
      <c r="N8859" s="74"/>
    </row>
    <row r="8860" spans="2:14" x14ac:dyDescent="0.25">
      <c r="B8860" s="225"/>
      <c r="C8860" s="74"/>
      <c r="D8860" s="74"/>
      <c r="E8860" s="74"/>
      <c r="F8860" s="74"/>
      <c r="G8860" s="75"/>
      <c r="H8860" s="74"/>
      <c r="I8860" s="81"/>
      <c r="J8860" s="74"/>
      <c r="K8860" s="74"/>
      <c r="L8860" s="74"/>
      <c r="M8860" s="74"/>
      <c r="N8860" s="74"/>
    </row>
    <row r="8861" spans="2:14" x14ac:dyDescent="0.25">
      <c r="B8861" s="225"/>
      <c r="C8861" s="74"/>
      <c r="D8861" s="74"/>
      <c r="E8861" s="74"/>
      <c r="F8861" s="74"/>
      <c r="G8861" s="75"/>
      <c r="H8861" s="74"/>
      <c r="I8861" s="81"/>
      <c r="J8861" s="74"/>
      <c r="K8861" s="74"/>
      <c r="L8861" s="74"/>
      <c r="M8861" s="74"/>
      <c r="N8861" s="74"/>
    </row>
    <row r="8862" spans="2:14" x14ac:dyDescent="0.25">
      <c r="B8862" s="225"/>
      <c r="C8862" s="74"/>
      <c r="D8862" s="74"/>
      <c r="E8862" s="74"/>
      <c r="F8862" s="74"/>
      <c r="G8862" s="75"/>
      <c r="H8862" s="74"/>
      <c r="I8862" s="81"/>
      <c r="J8862" s="74"/>
      <c r="K8862" s="74"/>
      <c r="L8862" s="74"/>
      <c r="M8862" s="74"/>
      <c r="N8862" s="74"/>
    </row>
    <row r="8863" spans="2:14" x14ac:dyDescent="0.25">
      <c r="B8863" s="225"/>
      <c r="C8863" s="74"/>
      <c r="D8863" s="74"/>
      <c r="E8863" s="74"/>
      <c r="F8863" s="74"/>
      <c r="G8863" s="75"/>
      <c r="H8863" s="74"/>
      <c r="I8863" s="81"/>
      <c r="J8863" s="74"/>
      <c r="K8863" s="74"/>
      <c r="L8863" s="74"/>
      <c r="M8863" s="74"/>
      <c r="N8863" s="74"/>
    </row>
    <row r="8864" spans="2:14" x14ac:dyDescent="0.25">
      <c r="B8864" s="225"/>
      <c r="C8864" s="74"/>
      <c r="D8864" s="74"/>
      <c r="E8864" s="74"/>
      <c r="F8864" s="74"/>
      <c r="G8864" s="75"/>
      <c r="H8864" s="74"/>
      <c r="I8864" s="81"/>
      <c r="J8864" s="74"/>
      <c r="K8864" s="74"/>
      <c r="L8864" s="74"/>
      <c r="M8864" s="74"/>
      <c r="N8864" s="74"/>
    </row>
    <row r="8865" spans="2:14" x14ac:dyDescent="0.25">
      <c r="B8865" s="225"/>
      <c r="C8865" s="74"/>
      <c r="D8865" s="74"/>
      <c r="E8865" s="74"/>
      <c r="F8865" s="74"/>
      <c r="G8865" s="75"/>
      <c r="H8865" s="74"/>
      <c r="I8865" s="81"/>
      <c r="J8865" s="74"/>
      <c r="K8865" s="74"/>
      <c r="L8865" s="74"/>
      <c r="M8865" s="74"/>
      <c r="N8865" s="74"/>
    </row>
    <row r="8866" spans="2:14" x14ac:dyDescent="0.25">
      <c r="B8866" s="225"/>
      <c r="C8866" s="74"/>
      <c r="D8866" s="74"/>
      <c r="E8866" s="74"/>
      <c r="F8866" s="74"/>
      <c r="G8866" s="75"/>
      <c r="H8866" s="74"/>
      <c r="I8866" s="81"/>
      <c r="J8866" s="74"/>
      <c r="K8866" s="74"/>
      <c r="L8866" s="74"/>
      <c r="M8866" s="74"/>
      <c r="N8866" s="74"/>
    </row>
    <row r="8867" spans="2:14" x14ac:dyDescent="0.25">
      <c r="B8867" s="225"/>
      <c r="C8867" s="74"/>
      <c r="D8867" s="74"/>
      <c r="E8867" s="74"/>
      <c r="F8867" s="74"/>
      <c r="G8867" s="75"/>
      <c r="H8867" s="74"/>
      <c r="I8867" s="81"/>
      <c r="J8867" s="74"/>
      <c r="K8867" s="74"/>
      <c r="L8867" s="74"/>
      <c r="M8867" s="74"/>
      <c r="N8867" s="74"/>
    </row>
    <row r="8868" spans="2:14" x14ac:dyDescent="0.25">
      <c r="B8868" s="225"/>
      <c r="C8868" s="74"/>
      <c r="D8868" s="74"/>
      <c r="E8868" s="74"/>
      <c r="F8868" s="74"/>
      <c r="G8868" s="75"/>
      <c r="H8868" s="74"/>
      <c r="I8868" s="81"/>
      <c r="J8868" s="74"/>
      <c r="K8868" s="74"/>
      <c r="L8868" s="74"/>
      <c r="M8868" s="74"/>
      <c r="N8868" s="74"/>
    </row>
    <row r="8869" spans="2:14" x14ac:dyDescent="0.25">
      <c r="B8869" s="225"/>
      <c r="C8869" s="74"/>
      <c r="D8869" s="74"/>
      <c r="E8869" s="74"/>
      <c r="F8869" s="74"/>
      <c r="G8869" s="75"/>
      <c r="H8869" s="74"/>
      <c r="I8869" s="81"/>
      <c r="J8869" s="74"/>
      <c r="K8869" s="74"/>
      <c r="L8869" s="74"/>
      <c r="M8869" s="74"/>
      <c r="N8869" s="74"/>
    </row>
    <row r="8870" spans="2:14" x14ac:dyDescent="0.25">
      <c r="B8870" s="225"/>
      <c r="C8870" s="74"/>
      <c r="D8870" s="74"/>
      <c r="E8870" s="74"/>
      <c r="F8870" s="74"/>
      <c r="G8870" s="75"/>
      <c r="H8870" s="74"/>
      <c r="I8870" s="81"/>
      <c r="J8870" s="74"/>
      <c r="K8870" s="74"/>
      <c r="L8870" s="74"/>
      <c r="M8870" s="74"/>
      <c r="N8870" s="74"/>
    </row>
    <row r="8871" spans="2:14" x14ac:dyDescent="0.25">
      <c r="B8871" s="225"/>
      <c r="C8871" s="74"/>
      <c r="D8871" s="74"/>
      <c r="E8871" s="74"/>
      <c r="F8871" s="74"/>
      <c r="G8871" s="75"/>
      <c r="H8871" s="74"/>
      <c r="I8871" s="81"/>
      <c r="J8871" s="74"/>
      <c r="K8871" s="74"/>
      <c r="L8871" s="74"/>
      <c r="M8871" s="74"/>
      <c r="N8871" s="74"/>
    </row>
    <row r="8872" spans="2:14" x14ac:dyDescent="0.25">
      <c r="B8872" s="225"/>
      <c r="C8872" s="74"/>
      <c r="D8872" s="74"/>
      <c r="E8872" s="74"/>
      <c r="F8872" s="74"/>
      <c r="G8872" s="75"/>
      <c r="H8872" s="74"/>
      <c r="I8872" s="81"/>
      <c r="J8872" s="74"/>
      <c r="K8872" s="74"/>
      <c r="L8872" s="74"/>
      <c r="M8872" s="74"/>
      <c r="N8872" s="74"/>
    </row>
    <row r="8873" spans="2:14" x14ac:dyDescent="0.25">
      <c r="B8873" s="225"/>
      <c r="C8873" s="74"/>
      <c r="D8873" s="74"/>
      <c r="E8873" s="74"/>
      <c r="F8873" s="74"/>
      <c r="G8873" s="75"/>
      <c r="H8873" s="74"/>
      <c r="I8873" s="81"/>
      <c r="J8873" s="74"/>
      <c r="K8873" s="74"/>
      <c r="L8873" s="74"/>
      <c r="M8873" s="74"/>
      <c r="N8873" s="74"/>
    </row>
    <row r="8874" spans="2:14" x14ac:dyDescent="0.25">
      <c r="B8874" s="225"/>
      <c r="C8874" s="74"/>
      <c r="D8874" s="74"/>
      <c r="E8874" s="74"/>
      <c r="F8874" s="74"/>
      <c r="G8874" s="75"/>
      <c r="H8874" s="74"/>
      <c r="I8874" s="81"/>
      <c r="J8874" s="74"/>
      <c r="K8874" s="74"/>
      <c r="L8874" s="74"/>
      <c r="M8874" s="74"/>
      <c r="N8874" s="74"/>
    </row>
    <row r="8875" spans="2:14" x14ac:dyDescent="0.25">
      <c r="B8875" s="225"/>
      <c r="C8875" s="74"/>
      <c r="D8875" s="74"/>
      <c r="E8875" s="74"/>
      <c r="F8875" s="74"/>
      <c r="G8875" s="75"/>
      <c r="H8875" s="74"/>
      <c r="I8875" s="81"/>
      <c r="J8875" s="74"/>
      <c r="K8875" s="74"/>
      <c r="L8875" s="74"/>
      <c r="M8875" s="74"/>
      <c r="N8875" s="74"/>
    </row>
    <row r="8876" spans="2:14" x14ac:dyDescent="0.25">
      <c r="B8876" s="225"/>
      <c r="C8876" s="74"/>
      <c r="D8876" s="74"/>
      <c r="E8876" s="74"/>
      <c r="F8876" s="74"/>
      <c r="G8876" s="75"/>
      <c r="H8876" s="74"/>
      <c r="I8876" s="81"/>
      <c r="J8876" s="74"/>
      <c r="K8876" s="74"/>
      <c r="L8876" s="74"/>
      <c r="M8876" s="74"/>
      <c r="N8876" s="74"/>
    </row>
    <row r="8877" spans="2:14" x14ac:dyDescent="0.25">
      <c r="B8877" s="225"/>
      <c r="C8877" s="74"/>
      <c r="D8877" s="74"/>
      <c r="E8877" s="74"/>
      <c r="F8877" s="74"/>
      <c r="G8877" s="75"/>
      <c r="H8877" s="74"/>
      <c r="I8877" s="81"/>
      <c r="J8877" s="74"/>
      <c r="K8877" s="74"/>
      <c r="L8877" s="74"/>
      <c r="M8877" s="74"/>
      <c r="N8877" s="74"/>
    </row>
    <row r="8878" spans="2:14" x14ac:dyDescent="0.25">
      <c r="B8878" s="225"/>
      <c r="C8878" s="74"/>
      <c r="D8878" s="74"/>
      <c r="E8878" s="74"/>
      <c r="F8878" s="74"/>
      <c r="G8878" s="75"/>
      <c r="H8878" s="74"/>
      <c r="I8878" s="81"/>
      <c r="J8878" s="74"/>
      <c r="K8878" s="74"/>
      <c r="L8878" s="74"/>
      <c r="M8878" s="74"/>
      <c r="N8878" s="74"/>
    </row>
    <row r="8879" spans="2:14" x14ac:dyDescent="0.25">
      <c r="B8879" s="225"/>
      <c r="C8879" s="74"/>
      <c r="D8879" s="74"/>
      <c r="E8879" s="74"/>
      <c r="F8879" s="74"/>
      <c r="G8879" s="75"/>
      <c r="H8879" s="74"/>
      <c r="I8879" s="81"/>
      <c r="J8879" s="74"/>
      <c r="K8879" s="74"/>
      <c r="L8879" s="74"/>
      <c r="M8879" s="74"/>
      <c r="N8879" s="74"/>
    </row>
    <row r="8880" spans="2:14" x14ac:dyDescent="0.25">
      <c r="B8880" s="225"/>
      <c r="C8880" s="74"/>
      <c r="D8880" s="74"/>
      <c r="E8880" s="74"/>
      <c r="F8880" s="74"/>
      <c r="G8880" s="75"/>
      <c r="H8880" s="74"/>
      <c r="I8880" s="81"/>
      <c r="J8880" s="74"/>
      <c r="K8880" s="74"/>
      <c r="L8880" s="74"/>
      <c r="M8880" s="74"/>
      <c r="N8880" s="74"/>
    </row>
    <row r="8881" spans="2:14" x14ac:dyDescent="0.25">
      <c r="B8881" s="225"/>
      <c r="C8881" s="74"/>
      <c r="D8881" s="74"/>
      <c r="E8881" s="74"/>
      <c r="F8881" s="74"/>
      <c r="G8881" s="75"/>
      <c r="H8881" s="74"/>
      <c r="I8881" s="81"/>
      <c r="J8881" s="74"/>
      <c r="K8881" s="74"/>
      <c r="L8881" s="74"/>
      <c r="M8881" s="74"/>
      <c r="N8881" s="74"/>
    </row>
    <row r="8882" spans="2:14" x14ac:dyDescent="0.25">
      <c r="B8882" s="225"/>
      <c r="C8882" s="74"/>
      <c r="D8882" s="74"/>
      <c r="E8882" s="74"/>
      <c r="F8882" s="74"/>
      <c r="G8882" s="75"/>
      <c r="H8882" s="74"/>
      <c r="I8882" s="81"/>
      <c r="J8882" s="74"/>
      <c r="K8882" s="74"/>
      <c r="L8882" s="74"/>
      <c r="M8882" s="74"/>
      <c r="N8882" s="74"/>
    </row>
    <row r="8883" spans="2:14" x14ac:dyDescent="0.25">
      <c r="B8883" s="225"/>
      <c r="C8883" s="74"/>
      <c r="D8883" s="74"/>
      <c r="E8883" s="74"/>
      <c r="F8883" s="74"/>
      <c r="G8883" s="75"/>
      <c r="H8883" s="74"/>
      <c r="I8883" s="81"/>
      <c r="J8883" s="74"/>
      <c r="K8883" s="74"/>
      <c r="L8883" s="74"/>
      <c r="M8883" s="74"/>
      <c r="N8883" s="74"/>
    </row>
    <row r="8884" spans="2:14" x14ac:dyDescent="0.25">
      <c r="B8884" s="225"/>
      <c r="C8884" s="74"/>
      <c r="D8884" s="74"/>
      <c r="E8884" s="74"/>
      <c r="F8884" s="74"/>
      <c r="G8884" s="75"/>
      <c r="H8884" s="74"/>
      <c r="I8884" s="81"/>
      <c r="J8884" s="74"/>
      <c r="K8884" s="74"/>
      <c r="L8884" s="74"/>
      <c r="M8884" s="74"/>
      <c r="N8884" s="74"/>
    </row>
    <row r="8885" spans="2:14" x14ac:dyDescent="0.25">
      <c r="B8885" s="225"/>
      <c r="C8885" s="74"/>
      <c r="D8885" s="74"/>
      <c r="E8885" s="74"/>
      <c r="F8885" s="74"/>
      <c r="G8885" s="75"/>
      <c r="H8885" s="74"/>
      <c r="I8885" s="81"/>
      <c r="J8885" s="74"/>
      <c r="K8885" s="74"/>
      <c r="L8885" s="74"/>
      <c r="M8885" s="74"/>
      <c r="N8885" s="74"/>
    </row>
    <row r="8886" spans="2:14" x14ac:dyDescent="0.25">
      <c r="B8886" s="225"/>
      <c r="C8886" s="74"/>
      <c r="D8886" s="74"/>
      <c r="E8886" s="74"/>
      <c r="F8886" s="74"/>
      <c r="G8886" s="75"/>
      <c r="H8886" s="74"/>
      <c r="I8886" s="81"/>
      <c r="J8886" s="74"/>
      <c r="K8886" s="74"/>
      <c r="L8886" s="74"/>
      <c r="M8886" s="74"/>
      <c r="N8886" s="74"/>
    </row>
    <row r="8887" spans="2:14" x14ac:dyDescent="0.25">
      <c r="B8887" s="225"/>
      <c r="C8887" s="74"/>
      <c r="D8887" s="74"/>
      <c r="E8887" s="74"/>
      <c r="F8887" s="74"/>
      <c r="G8887" s="75"/>
      <c r="H8887" s="74"/>
      <c r="I8887" s="81"/>
      <c r="J8887" s="74"/>
      <c r="K8887" s="74"/>
      <c r="L8887" s="74"/>
      <c r="M8887" s="74"/>
      <c r="N8887" s="74"/>
    </row>
    <row r="8888" spans="2:14" x14ac:dyDescent="0.25">
      <c r="B8888" s="225"/>
      <c r="C8888" s="74"/>
      <c r="D8888" s="74"/>
      <c r="E8888" s="74"/>
      <c r="F8888" s="74"/>
      <c r="G8888" s="75"/>
      <c r="H8888" s="74"/>
      <c r="I8888" s="81"/>
      <c r="J8888" s="74"/>
      <c r="K8888" s="74"/>
      <c r="L8888" s="74"/>
      <c r="M8888" s="74"/>
      <c r="N8888" s="74"/>
    </row>
    <row r="8889" spans="2:14" x14ac:dyDescent="0.25">
      <c r="B8889" s="225"/>
      <c r="C8889" s="74"/>
      <c r="D8889" s="74"/>
      <c r="E8889" s="74"/>
      <c r="F8889" s="74"/>
      <c r="G8889" s="75"/>
      <c r="H8889" s="74"/>
      <c r="I8889" s="81"/>
      <c r="J8889" s="74"/>
      <c r="K8889" s="74"/>
      <c r="L8889" s="74"/>
      <c r="M8889" s="74"/>
      <c r="N8889" s="74"/>
    </row>
    <row r="8890" spans="2:14" x14ac:dyDescent="0.25">
      <c r="B8890" s="225"/>
      <c r="C8890" s="74"/>
      <c r="D8890" s="74"/>
      <c r="E8890" s="74"/>
      <c r="F8890" s="74"/>
      <c r="G8890" s="75"/>
      <c r="H8890" s="74"/>
      <c r="I8890" s="81"/>
      <c r="J8890" s="74"/>
      <c r="K8890" s="74"/>
      <c r="L8890" s="74"/>
      <c r="M8890" s="74"/>
      <c r="N8890" s="74"/>
    </row>
    <row r="8891" spans="2:14" x14ac:dyDescent="0.25">
      <c r="B8891" s="225"/>
      <c r="C8891" s="74"/>
      <c r="D8891" s="74"/>
      <c r="E8891" s="74"/>
      <c r="F8891" s="74"/>
      <c r="G8891" s="75"/>
      <c r="H8891" s="74"/>
      <c r="I8891" s="81"/>
      <c r="J8891" s="74"/>
      <c r="K8891" s="74"/>
      <c r="L8891" s="74"/>
      <c r="M8891" s="74"/>
      <c r="N8891" s="74"/>
    </row>
    <row r="8892" spans="2:14" x14ac:dyDescent="0.25">
      <c r="B8892" s="225"/>
      <c r="C8892" s="74"/>
      <c r="D8892" s="74"/>
      <c r="E8892" s="74"/>
      <c r="F8892" s="74"/>
      <c r="G8892" s="75"/>
      <c r="H8892" s="74"/>
      <c r="I8892" s="81"/>
      <c r="J8892" s="74"/>
      <c r="K8892" s="74"/>
      <c r="L8892" s="74"/>
      <c r="M8892" s="74"/>
      <c r="N8892" s="74"/>
    </row>
    <row r="8893" spans="2:14" x14ac:dyDescent="0.25">
      <c r="B8893" s="225"/>
      <c r="C8893" s="74"/>
      <c r="D8893" s="74"/>
      <c r="E8893" s="74"/>
      <c r="F8893" s="74"/>
      <c r="G8893" s="75"/>
      <c r="H8893" s="74"/>
      <c r="I8893" s="81"/>
      <c r="J8893" s="74"/>
      <c r="K8893" s="74"/>
      <c r="L8893" s="74"/>
      <c r="M8893" s="74"/>
      <c r="N8893" s="74"/>
    </row>
    <row r="8894" spans="2:14" x14ac:dyDescent="0.25">
      <c r="B8894" s="225"/>
      <c r="C8894" s="74"/>
      <c r="D8894" s="74"/>
      <c r="E8894" s="74"/>
      <c r="F8894" s="74"/>
      <c r="G8894" s="75"/>
      <c r="H8894" s="74"/>
      <c r="I8894" s="81"/>
      <c r="J8894" s="74"/>
      <c r="K8894" s="74"/>
      <c r="L8894" s="74"/>
      <c r="M8894" s="74"/>
      <c r="N8894" s="74"/>
    </row>
    <row r="8895" spans="2:14" x14ac:dyDescent="0.25">
      <c r="B8895" s="225"/>
      <c r="C8895" s="74"/>
      <c r="D8895" s="74"/>
      <c r="E8895" s="74"/>
      <c r="F8895" s="74"/>
      <c r="G8895" s="75"/>
      <c r="H8895" s="74"/>
      <c r="I8895" s="81"/>
      <c r="J8895" s="74"/>
      <c r="K8895" s="74"/>
      <c r="L8895" s="74"/>
      <c r="M8895" s="74"/>
      <c r="N8895" s="74"/>
    </row>
    <row r="8896" spans="2:14" x14ac:dyDescent="0.25">
      <c r="B8896" s="225"/>
      <c r="C8896" s="74"/>
      <c r="D8896" s="74"/>
      <c r="E8896" s="74"/>
      <c r="F8896" s="74"/>
      <c r="G8896" s="75"/>
      <c r="H8896" s="74"/>
      <c r="I8896" s="81"/>
      <c r="J8896" s="74"/>
      <c r="K8896" s="74"/>
      <c r="L8896" s="74"/>
      <c r="M8896" s="74"/>
      <c r="N8896" s="74"/>
    </row>
    <row r="8897" spans="2:14" x14ac:dyDescent="0.25">
      <c r="B8897" s="225"/>
      <c r="C8897" s="74"/>
      <c r="D8897" s="74"/>
      <c r="E8897" s="74"/>
      <c r="F8897" s="74"/>
      <c r="G8897" s="75"/>
      <c r="H8897" s="74"/>
      <c r="I8897" s="81"/>
      <c r="J8897" s="74"/>
      <c r="K8897" s="74"/>
      <c r="L8897" s="74"/>
      <c r="M8897" s="74"/>
      <c r="N8897" s="74"/>
    </row>
    <row r="8898" spans="2:14" x14ac:dyDescent="0.25">
      <c r="B8898" s="225"/>
      <c r="C8898" s="74"/>
      <c r="D8898" s="74"/>
      <c r="E8898" s="74"/>
      <c r="F8898" s="74"/>
      <c r="G8898" s="75"/>
      <c r="H8898" s="74"/>
      <c r="I8898" s="81"/>
      <c r="J8898" s="74"/>
      <c r="K8898" s="74"/>
      <c r="L8898" s="74"/>
      <c r="M8898" s="74"/>
      <c r="N8898" s="74"/>
    </row>
    <row r="8899" spans="2:14" x14ac:dyDescent="0.25">
      <c r="B8899" s="225"/>
      <c r="C8899" s="74"/>
      <c r="D8899" s="74"/>
      <c r="E8899" s="74"/>
      <c r="F8899" s="74"/>
      <c r="G8899" s="75"/>
      <c r="H8899" s="74"/>
      <c r="I8899" s="81"/>
      <c r="J8899" s="74"/>
      <c r="K8899" s="74"/>
      <c r="L8899" s="74"/>
      <c r="M8899" s="74"/>
      <c r="N8899" s="74"/>
    </row>
    <row r="8900" spans="2:14" x14ac:dyDescent="0.25">
      <c r="B8900" s="225"/>
      <c r="C8900" s="74"/>
      <c r="D8900" s="74"/>
      <c r="E8900" s="74"/>
      <c r="F8900" s="74"/>
      <c r="G8900" s="75"/>
      <c r="H8900" s="74"/>
      <c r="I8900" s="81"/>
      <c r="J8900" s="74"/>
      <c r="K8900" s="74"/>
      <c r="L8900" s="74"/>
      <c r="M8900" s="74"/>
      <c r="N8900" s="74"/>
    </row>
    <row r="8901" spans="2:14" x14ac:dyDescent="0.25">
      <c r="B8901" s="225"/>
      <c r="C8901" s="74"/>
      <c r="D8901" s="74"/>
      <c r="E8901" s="74"/>
      <c r="F8901" s="74"/>
      <c r="G8901" s="75"/>
      <c r="H8901" s="74"/>
      <c r="I8901" s="81"/>
      <c r="J8901" s="74"/>
      <c r="K8901" s="74"/>
      <c r="L8901" s="74"/>
      <c r="M8901" s="74"/>
      <c r="N8901" s="74"/>
    </row>
    <row r="8902" spans="2:14" x14ac:dyDescent="0.25">
      <c r="B8902" s="225"/>
      <c r="C8902" s="74"/>
      <c r="D8902" s="74"/>
      <c r="E8902" s="74"/>
      <c r="F8902" s="74"/>
      <c r="G8902" s="75"/>
      <c r="H8902" s="74"/>
      <c r="I8902" s="81"/>
      <c r="J8902" s="74"/>
      <c r="K8902" s="74"/>
      <c r="L8902" s="74"/>
      <c r="M8902" s="74"/>
      <c r="N8902" s="74"/>
    </row>
    <row r="8903" spans="2:14" x14ac:dyDescent="0.25">
      <c r="B8903" s="225"/>
      <c r="C8903" s="74"/>
      <c r="D8903" s="74"/>
      <c r="E8903" s="74"/>
      <c r="F8903" s="74"/>
      <c r="G8903" s="75"/>
      <c r="H8903" s="74"/>
      <c r="I8903" s="81"/>
      <c r="J8903" s="74"/>
      <c r="K8903" s="74"/>
      <c r="L8903" s="74"/>
      <c r="M8903" s="74"/>
      <c r="N8903" s="74"/>
    </row>
    <row r="8904" spans="2:14" x14ac:dyDescent="0.25">
      <c r="B8904" s="225"/>
      <c r="C8904" s="74"/>
      <c r="D8904" s="74"/>
      <c r="E8904" s="74"/>
      <c r="F8904" s="74"/>
      <c r="G8904" s="75"/>
      <c r="H8904" s="74"/>
      <c r="I8904" s="81"/>
      <c r="J8904" s="74"/>
      <c r="K8904" s="74"/>
      <c r="L8904" s="74"/>
      <c r="M8904" s="74"/>
      <c r="N8904" s="74"/>
    </row>
    <row r="8905" spans="2:14" x14ac:dyDescent="0.25">
      <c r="B8905" s="225"/>
      <c r="C8905" s="74"/>
      <c r="D8905" s="74"/>
      <c r="E8905" s="74"/>
      <c r="F8905" s="74"/>
      <c r="G8905" s="75"/>
      <c r="H8905" s="74"/>
      <c r="I8905" s="81"/>
      <c r="J8905" s="74"/>
      <c r="K8905" s="74"/>
      <c r="L8905" s="74"/>
      <c r="M8905" s="74"/>
      <c r="N8905" s="74"/>
    </row>
    <row r="8906" spans="2:14" x14ac:dyDescent="0.25">
      <c r="B8906" s="225"/>
      <c r="C8906" s="74"/>
      <c r="D8906" s="74"/>
      <c r="E8906" s="74"/>
      <c r="F8906" s="74"/>
      <c r="G8906" s="75"/>
      <c r="H8906" s="74"/>
      <c r="I8906" s="81"/>
      <c r="J8906" s="74"/>
      <c r="K8906" s="74"/>
      <c r="L8906" s="74"/>
      <c r="M8906" s="74"/>
      <c r="N8906" s="74"/>
    </row>
    <row r="8907" spans="2:14" x14ac:dyDescent="0.25">
      <c r="B8907" s="225"/>
      <c r="C8907" s="74"/>
      <c r="D8907" s="74"/>
      <c r="E8907" s="74"/>
      <c r="F8907" s="74"/>
      <c r="G8907" s="75"/>
      <c r="H8907" s="74"/>
      <c r="I8907" s="81"/>
      <c r="J8907" s="74"/>
      <c r="K8907" s="74"/>
      <c r="L8907" s="74"/>
      <c r="M8907" s="74"/>
      <c r="N8907" s="74"/>
    </row>
    <row r="8908" spans="2:14" x14ac:dyDescent="0.25">
      <c r="B8908" s="225"/>
      <c r="C8908" s="74"/>
      <c r="D8908" s="74"/>
      <c r="E8908" s="74"/>
      <c r="F8908" s="74"/>
      <c r="G8908" s="75"/>
      <c r="H8908" s="74"/>
      <c r="I8908" s="81"/>
      <c r="J8908" s="74"/>
      <c r="K8908" s="74"/>
      <c r="L8908" s="74"/>
      <c r="M8908" s="74"/>
      <c r="N8908" s="74"/>
    </row>
    <row r="8909" spans="2:14" x14ac:dyDescent="0.25">
      <c r="B8909" s="225"/>
      <c r="C8909" s="74"/>
      <c r="D8909" s="74"/>
      <c r="E8909" s="74"/>
      <c r="F8909" s="74"/>
      <c r="G8909" s="75"/>
      <c r="H8909" s="74"/>
      <c r="I8909" s="81"/>
      <c r="J8909" s="74"/>
      <c r="K8909" s="74"/>
      <c r="L8909" s="74"/>
      <c r="M8909" s="74"/>
      <c r="N8909" s="74"/>
    </row>
    <row r="8910" spans="2:14" x14ac:dyDescent="0.25">
      <c r="B8910" s="225"/>
      <c r="C8910" s="74"/>
      <c r="D8910" s="74"/>
      <c r="E8910" s="74"/>
      <c r="F8910" s="74"/>
      <c r="G8910" s="75"/>
      <c r="H8910" s="74"/>
      <c r="I8910" s="81"/>
      <c r="J8910" s="74"/>
      <c r="K8910" s="74"/>
      <c r="L8910" s="74"/>
      <c r="M8910" s="74"/>
      <c r="N8910" s="74"/>
    </row>
    <row r="8911" spans="2:14" x14ac:dyDescent="0.25">
      <c r="B8911" s="225"/>
      <c r="C8911" s="74"/>
      <c r="D8911" s="74"/>
      <c r="E8911" s="74"/>
      <c r="F8911" s="74"/>
      <c r="G8911" s="75"/>
      <c r="H8911" s="74"/>
      <c r="I8911" s="81"/>
      <c r="J8911" s="74"/>
      <c r="K8911" s="74"/>
      <c r="L8911" s="74"/>
      <c r="M8911" s="74"/>
      <c r="N8911" s="74"/>
    </row>
    <row r="8912" spans="2:14" x14ac:dyDescent="0.25">
      <c r="B8912" s="225"/>
      <c r="C8912" s="74"/>
      <c r="D8912" s="74"/>
      <c r="E8912" s="74"/>
      <c r="F8912" s="74"/>
      <c r="G8912" s="75"/>
      <c r="H8912" s="74"/>
      <c r="I8912" s="81"/>
      <c r="J8912" s="74"/>
      <c r="K8912" s="74"/>
      <c r="L8912" s="74"/>
      <c r="M8912" s="74"/>
      <c r="N8912" s="74"/>
    </row>
    <row r="8913" spans="2:14" x14ac:dyDescent="0.25">
      <c r="B8913" s="225"/>
      <c r="C8913" s="74"/>
      <c r="D8913" s="74"/>
      <c r="E8913" s="74"/>
      <c r="F8913" s="74"/>
      <c r="G8913" s="75"/>
      <c r="H8913" s="74"/>
      <c r="I8913" s="81"/>
      <c r="J8913" s="74"/>
      <c r="K8913" s="74"/>
      <c r="L8913" s="74"/>
      <c r="M8913" s="74"/>
      <c r="N8913" s="74"/>
    </row>
    <row r="8914" spans="2:14" x14ac:dyDescent="0.25">
      <c r="B8914" s="225"/>
      <c r="C8914" s="74"/>
      <c r="D8914" s="74"/>
      <c r="E8914" s="74"/>
      <c r="F8914" s="74"/>
      <c r="G8914" s="75"/>
      <c r="H8914" s="74"/>
      <c r="I8914" s="81"/>
      <c r="J8914" s="74"/>
      <c r="K8914" s="74"/>
      <c r="L8914" s="74"/>
      <c r="M8914" s="74"/>
      <c r="N8914" s="74"/>
    </row>
    <row r="8915" spans="2:14" x14ac:dyDescent="0.25">
      <c r="B8915" s="225"/>
      <c r="C8915" s="74"/>
      <c r="D8915" s="74"/>
      <c r="E8915" s="74"/>
      <c r="F8915" s="74"/>
      <c r="G8915" s="75"/>
      <c r="H8915" s="74"/>
      <c r="I8915" s="81"/>
      <c r="J8915" s="74"/>
      <c r="K8915" s="74"/>
      <c r="L8915" s="74"/>
      <c r="M8915" s="74"/>
      <c r="N8915" s="74"/>
    </row>
    <row r="8916" spans="2:14" x14ac:dyDescent="0.25">
      <c r="B8916" s="225"/>
      <c r="C8916" s="74"/>
      <c r="D8916" s="74"/>
      <c r="E8916" s="74"/>
      <c r="F8916" s="74"/>
      <c r="G8916" s="75"/>
      <c r="H8916" s="74"/>
      <c r="I8916" s="81"/>
      <c r="J8916" s="74"/>
      <c r="K8916" s="74"/>
      <c r="L8916" s="74"/>
      <c r="M8916" s="74"/>
      <c r="N8916" s="74"/>
    </row>
    <row r="8917" spans="2:14" x14ac:dyDescent="0.25">
      <c r="B8917" s="225"/>
      <c r="C8917" s="74"/>
      <c r="D8917" s="74"/>
      <c r="E8917" s="74"/>
      <c r="F8917" s="74"/>
      <c r="G8917" s="75"/>
      <c r="H8917" s="74"/>
      <c r="I8917" s="81"/>
      <c r="J8917" s="74"/>
      <c r="K8917" s="74"/>
      <c r="L8917" s="74"/>
      <c r="M8917" s="74"/>
      <c r="N8917" s="74"/>
    </row>
    <row r="8918" spans="2:14" x14ac:dyDescent="0.25">
      <c r="B8918" s="225"/>
      <c r="C8918" s="74"/>
      <c r="D8918" s="74"/>
      <c r="E8918" s="74"/>
      <c r="F8918" s="74"/>
      <c r="G8918" s="75"/>
      <c r="H8918" s="74"/>
      <c r="I8918" s="81"/>
      <c r="J8918" s="74"/>
      <c r="K8918" s="74"/>
      <c r="L8918" s="74"/>
      <c r="M8918" s="74"/>
      <c r="N8918" s="74"/>
    </row>
    <row r="8919" spans="2:14" x14ac:dyDescent="0.25">
      <c r="B8919" s="225"/>
      <c r="C8919" s="74"/>
      <c r="D8919" s="74"/>
      <c r="E8919" s="74"/>
      <c r="F8919" s="74"/>
      <c r="G8919" s="75"/>
      <c r="H8919" s="74"/>
      <c r="I8919" s="81"/>
      <c r="J8919" s="74"/>
      <c r="K8919" s="74"/>
      <c r="L8919" s="74"/>
      <c r="M8919" s="74"/>
      <c r="N8919" s="74"/>
    </row>
    <row r="8920" spans="2:14" x14ac:dyDescent="0.25">
      <c r="B8920" s="225"/>
      <c r="C8920" s="74"/>
      <c r="D8920" s="74"/>
      <c r="E8920" s="74"/>
      <c r="F8920" s="74"/>
      <c r="G8920" s="75"/>
      <c r="H8920" s="74"/>
      <c r="I8920" s="81"/>
      <c r="J8920" s="74"/>
      <c r="K8920" s="74"/>
      <c r="L8920" s="74"/>
      <c r="M8920" s="74"/>
      <c r="N8920" s="74"/>
    </row>
    <row r="8921" spans="2:14" x14ac:dyDescent="0.25">
      <c r="B8921" s="225"/>
      <c r="C8921" s="74"/>
      <c r="D8921" s="74"/>
      <c r="E8921" s="74"/>
      <c r="F8921" s="74"/>
      <c r="G8921" s="75"/>
      <c r="H8921" s="74"/>
      <c r="I8921" s="81"/>
      <c r="J8921" s="74"/>
      <c r="K8921" s="74"/>
      <c r="L8921" s="74"/>
      <c r="M8921" s="74"/>
      <c r="N8921" s="74"/>
    </row>
    <row r="8922" spans="2:14" x14ac:dyDescent="0.25">
      <c r="B8922" s="225"/>
      <c r="C8922" s="74"/>
      <c r="D8922" s="74"/>
      <c r="E8922" s="74"/>
      <c r="F8922" s="74"/>
      <c r="G8922" s="75"/>
      <c r="H8922" s="74"/>
      <c r="I8922" s="81"/>
      <c r="J8922" s="74"/>
      <c r="K8922" s="74"/>
      <c r="L8922" s="74"/>
      <c r="M8922" s="74"/>
      <c r="N8922" s="74"/>
    </row>
    <row r="8923" spans="2:14" x14ac:dyDescent="0.25">
      <c r="B8923" s="225"/>
      <c r="C8923" s="74"/>
      <c r="D8923" s="74"/>
      <c r="E8923" s="74"/>
      <c r="F8923" s="74"/>
      <c r="G8923" s="75"/>
      <c r="H8923" s="74"/>
      <c r="I8923" s="81"/>
      <c r="J8923" s="74"/>
      <c r="K8923" s="74"/>
      <c r="L8923" s="74"/>
      <c r="M8923" s="74"/>
      <c r="N8923" s="74"/>
    </row>
    <row r="8924" spans="2:14" x14ac:dyDescent="0.25">
      <c r="B8924" s="225"/>
      <c r="C8924" s="74"/>
      <c r="D8924" s="74"/>
      <c r="E8924" s="74"/>
      <c r="F8924" s="74"/>
      <c r="G8924" s="75"/>
      <c r="H8924" s="74"/>
      <c r="I8924" s="81"/>
      <c r="J8924" s="74"/>
      <c r="K8924" s="74"/>
      <c r="L8924" s="74"/>
      <c r="M8924" s="74"/>
      <c r="N8924" s="74"/>
    </row>
    <row r="8925" spans="2:14" x14ac:dyDescent="0.25">
      <c r="B8925" s="225"/>
      <c r="C8925" s="74"/>
      <c r="D8925" s="74"/>
      <c r="E8925" s="74"/>
      <c r="F8925" s="74"/>
      <c r="G8925" s="75"/>
      <c r="H8925" s="74"/>
      <c r="I8925" s="81"/>
      <c r="J8925" s="74"/>
      <c r="K8925" s="74"/>
      <c r="L8925" s="74"/>
      <c r="M8925" s="74"/>
      <c r="N8925" s="74"/>
    </row>
    <row r="8926" spans="2:14" x14ac:dyDescent="0.25">
      <c r="B8926" s="225"/>
      <c r="C8926" s="74"/>
      <c r="D8926" s="74"/>
      <c r="E8926" s="74"/>
      <c r="F8926" s="74"/>
      <c r="G8926" s="75"/>
      <c r="H8926" s="74"/>
      <c r="I8926" s="81"/>
      <c r="J8926" s="74"/>
      <c r="K8926" s="74"/>
      <c r="L8926" s="74"/>
      <c r="M8926" s="74"/>
      <c r="N8926" s="74"/>
    </row>
    <row r="8927" spans="2:14" x14ac:dyDescent="0.25">
      <c r="B8927" s="225"/>
      <c r="C8927" s="74"/>
      <c r="D8927" s="74"/>
      <c r="E8927" s="74"/>
      <c r="F8927" s="74"/>
      <c r="G8927" s="75"/>
      <c r="H8927" s="74"/>
      <c r="I8927" s="81"/>
      <c r="J8927" s="74"/>
      <c r="K8927" s="74"/>
      <c r="L8927" s="74"/>
      <c r="M8927" s="74"/>
      <c r="N8927" s="74"/>
    </row>
    <row r="8928" spans="2:14" x14ac:dyDescent="0.25">
      <c r="B8928" s="225"/>
      <c r="C8928" s="74"/>
      <c r="D8928" s="74"/>
      <c r="E8928" s="74"/>
      <c r="F8928" s="74"/>
      <c r="G8928" s="75"/>
      <c r="H8928" s="74"/>
      <c r="I8928" s="81"/>
      <c r="J8928" s="74"/>
      <c r="K8928" s="74"/>
      <c r="L8928" s="74"/>
      <c r="M8928" s="74"/>
      <c r="N8928" s="74"/>
    </row>
    <row r="8929" spans="2:14" x14ac:dyDescent="0.25">
      <c r="B8929" s="225"/>
      <c r="C8929" s="74"/>
      <c r="D8929" s="74"/>
      <c r="E8929" s="74"/>
      <c r="F8929" s="74"/>
      <c r="G8929" s="75"/>
      <c r="H8929" s="74"/>
      <c r="I8929" s="81"/>
      <c r="J8929" s="74"/>
      <c r="K8929" s="74"/>
      <c r="L8929" s="74"/>
      <c r="M8929" s="74"/>
      <c r="N8929" s="74"/>
    </row>
    <row r="8930" spans="2:14" x14ac:dyDescent="0.25">
      <c r="B8930" s="225"/>
      <c r="C8930" s="74"/>
      <c r="D8930" s="74"/>
      <c r="E8930" s="74"/>
      <c r="F8930" s="74"/>
      <c r="G8930" s="75"/>
      <c r="H8930" s="74"/>
      <c r="I8930" s="81"/>
      <c r="J8930" s="74"/>
      <c r="K8930" s="74"/>
      <c r="L8930" s="74"/>
      <c r="M8930" s="74"/>
      <c r="N8930" s="74"/>
    </row>
    <row r="8931" spans="2:14" x14ac:dyDescent="0.25">
      <c r="B8931" s="225"/>
      <c r="C8931" s="74"/>
      <c r="D8931" s="74"/>
      <c r="E8931" s="74"/>
      <c r="F8931" s="74"/>
      <c r="G8931" s="75"/>
      <c r="H8931" s="74"/>
      <c r="I8931" s="81"/>
      <c r="J8931" s="74"/>
      <c r="K8931" s="74"/>
      <c r="L8931" s="74"/>
      <c r="M8931" s="74"/>
      <c r="N8931" s="74"/>
    </row>
    <row r="8932" spans="2:14" x14ac:dyDescent="0.25">
      <c r="B8932" s="225"/>
      <c r="C8932" s="74"/>
      <c r="D8932" s="74"/>
      <c r="E8932" s="74"/>
      <c r="F8932" s="74"/>
      <c r="G8932" s="75"/>
      <c r="H8932" s="74"/>
      <c r="I8932" s="81"/>
      <c r="J8932" s="74"/>
      <c r="K8932" s="74"/>
      <c r="L8932" s="74"/>
      <c r="M8932" s="74"/>
      <c r="N8932" s="74"/>
    </row>
    <row r="8933" spans="2:14" x14ac:dyDescent="0.25">
      <c r="B8933" s="225"/>
      <c r="C8933" s="74"/>
      <c r="D8933" s="74"/>
      <c r="E8933" s="74"/>
      <c r="F8933" s="74"/>
      <c r="G8933" s="75"/>
      <c r="H8933" s="74"/>
      <c r="I8933" s="81"/>
      <c r="J8933" s="74"/>
      <c r="K8933" s="74"/>
      <c r="L8933" s="74"/>
      <c r="M8933" s="74"/>
      <c r="N8933" s="74"/>
    </row>
    <row r="8934" spans="2:14" x14ac:dyDescent="0.25">
      <c r="B8934" s="225"/>
      <c r="C8934" s="74"/>
      <c r="D8934" s="74"/>
      <c r="E8934" s="74"/>
      <c r="F8934" s="74"/>
      <c r="G8934" s="75"/>
      <c r="H8934" s="74"/>
      <c r="I8934" s="81"/>
      <c r="J8934" s="74"/>
      <c r="K8934" s="74"/>
      <c r="L8934" s="74"/>
      <c r="M8934" s="74"/>
      <c r="N8934" s="74"/>
    </row>
    <row r="8935" spans="2:14" x14ac:dyDescent="0.25">
      <c r="B8935" s="225"/>
      <c r="C8935" s="74"/>
      <c r="D8935" s="74"/>
      <c r="E8935" s="74"/>
      <c r="F8935" s="74"/>
      <c r="G8935" s="75"/>
      <c r="H8935" s="74"/>
      <c r="I8935" s="81"/>
      <c r="J8935" s="74"/>
      <c r="K8935" s="74"/>
      <c r="L8935" s="74"/>
      <c r="M8935" s="74"/>
      <c r="N8935" s="74"/>
    </row>
    <row r="8936" spans="2:14" x14ac:dyDescent="0.25">
      <c r="B8936" s="225"/>
      <c r="C8936" s="74"/>
      <c r="D8936" s="74"/>
      <c r="E8936" s="74"/>
      <c r="F8936" s="74"/>
      <c r="G8936" s="75"/>
      <c r="H8936" s="74"/>
      <c r="I8936" s="81"/>
      <c r="J8936" s="74"/>
      <c r="K8936" s="74"/>
      <c r="L8936" s="74"/>
      <c r="M8936" s="74"/>
      <c r="N8936" s="74"/>
    </row>
    <row r="8937" spans="2:14" x14ac:dyDescent="0.25">
      <c r="B8937" s="225"/>
      <c r="C8937" s="74"/>
      <c r="D8937" s="74"/>
      <c r="E8937" s="74"/>
      <c r="F8937" s="74"/>
      <c r="G8937" s="75"/>
      <c r="H8937" s="74"/>
      <c r="I8937" s="81"/>
      <c r="J8937" s="74"/>
      <c r="K8937" s="74"/>
      <c r="L8937" s="74"/>
      <c r="M8937" s="74"/>
      <c r="N8937" s="74"/>
    </row>
    <row r="8938" spans="2:14" x14ac:dyDescent="0.25">
      <c r="B8938" s="225"/>
      <c r="C8938" s="74"/>
      <c r="D8938" s="74"/>
      <c r="E8938" s="74"/>
      <c r="F8938" s="74"/>
      <c r="G8938" s="75"/>
      <c r="H8938" s="74"/>
      <c r="I8938" s="81"/>
      <c r="J8938" s="74"/>
      <c r="K8938" s="74"/>
      <c r="L8938" s="74"/>
      <c r="M8938" s="74"/>
      <c r="N8938" s="74"/>
    </row>
    <row r="8939" spans="2:14" x14ac:dyDescent="0.25">
      <c r="B8939" s="225"/>
      <c r="C8939" s="74"/>
      <c r="D8939" s="74"/>
      <c r="E8939" s="74"/>
      <c r="F8939" s="74"/>
      <c r="G8939" s="75"/>
      <c r="H8939" s="74"/>
      <c r="I8939" s="81"/>
      <c r="J8939" s="74"/>
      <c r="K8939" s="74"/>
      <c r="L8939" s="74"/>
      <c r="M8939" s="74"/>
      <c r="N8939" s="74"/>
    </row>
    <row r="8940" spans="2:14" x14ac:dyDescent="0.25">
      <c r="B8940" s="225"/>
      <c r="C8940" s="74"/>
      <c r="D8940" s="74"/>
      <c r="E8940" s="74"/>
      <c r="F8940" s="74"/>
      <c r="G8940" s="75"/>
      <c r="H8940" s="74"/>
      <c r="I8940" s="81"/>
      <c r="J8940" s="74"/>
      <c r="K8940" s="74"/>
      <c r="L8940" s="74"/>
      <c r="M8940" s="74"/>
      <c r="N8940" s="74"/>
    </row>
    <row r="8941" spans="2:14" x14ac:dyDescent="0.25">
      <c r="B8941" s="225"/>
      <c r="C8941" s="74"/>
      <c r="D8941" s="74"/>
      <c r="E8941" s="74"/>
      <c r="F8941" s="74"/>
      <c r="G8941" s="75"/>
      <c r="H8941" s="74"/>
      <c r="I8941" s="81"/>
      <c r="J8941" s="74"/>
      <c r="K8941" s="74"/>
      <c r="L8941" s="74"/>
      <c r="M8941" s="74"/>
      <c r="N8941" s="74"/>
    </row>
    <row r="8942" spans="2:14" x14ac:dyDescent="0.25">
      <c r="B8942" s="225"/>
      <c r="C8942" s="74"/>
      <c r="D8942" s="74"/>
      <c r="E8942" s="74"/>
      <c r="F8942" s="74"/>
      <c r="G8942" s="75"/>
      <c r="H8942" s="74"/>
      <c r="I8942" s="81"/>
      <c r="J8942" s="74"/>
      <c r="K8942" s="74"/>
      <c r="L8942" s="74"/>
      <c r="M8942" s="74"/>
      <c r="N8942" s="74"/>
    </row>
    <row r="8943" spans="2:14" x14ac:dyDescent="0.25">
      <c r="B8943" s="225"/>
      <c r="C8943" s="74"/>
      <c r="D8943" s="74"/>
      <c r="E8943" s="74"/>
      <c r="F8943" s="74"/>
      <c r="G8943" s="75"/>
      <c r="H8943" s="74"/>
      <c r="I8943" s="81"/>
      <c r="J8943" s="74"/>
      <c r="K8943" s="74"/>
      <c r="L8943" s="74"/>
      <c r="M8943" s="74"/>
      <c r="N8943" s="74"/>
    </row>
    <row r="8944" spans="2:14" x14ac:dyDescent="0.25">
      <c r="B8944" s="225"/>
      <c r="C8944" s="74"/>
      <c r="D8944" s="74"/>
      <c r="E8944" s="74"/>
      <c r="F8944" s="74"/>
      <c r="G8944" s="75"/>
      <c r="H8944" s="74"/>
      <c r="I8944" s="81"/>
      <c r="J8944" s="74"/>
      <c r="K8944" s="74"/>
      <c r="L8944" s="74"/>
      <c r="M8944" s="74"/>
      <c r="N8944" s="74"/>
    </row>
    <row r="8945" spans="2:14" x14ac:dyDescent="0.25">
      <c r="B8945" s="225"/>
      <c r="C8945" s="74"/>
      <c r="D8945" s="74"/>
      <c r="E8945" s="74"/>
      <c r="F8945" s="74"/>
      <c r="G8945" s="75"/>
      <c r="H8945" s="74"/>
      <c r="I8945" s="81"/>
      <c r="J8945" s="74"/>
      <c r="K8945" s="74"/>
      <c r="L8945" s="74"/>
      <c r="M8945" s="74"/>
      <c r="N8945" s="74"/>
    </row>
    <row r="8946" spans="2:14" x14ac:dyDescent="0.25">
      <c r="B8946" s="225"/>
      <c r="C8946" s="74"/>
      <c r="D8946" s="74"/>
      <c r="E8946" s="74"/>
      <c r="F8946" s="74"/>
      <c r="G8946" s="75"/>
      <c r="H8946" s="74"/>
      <c r="I8946" s="81"/>
      <c r="J8946" s="74"/>
      <c r="K8946" s="74"/>
      <c r="L8946" s="74"/>
      <c r="M8946" s="74"/>
      <c r="N8946" s="74"/>
    </row>
    <row r="8947" spans="2:14" x14ac:dyDescent="0.25">
      <c r="B8947" s="225"/>
      <c r="C8947" s="74"/>
      <c r="D8947" s="74"/>
      <c r="E8947" s="74"/>
      <c r="F8947" s="74"/>
      <c r="G8947" s="75"/>
      <c r="H8947" s="74"/>
      <c r="I8947" s="81"/>
      <c r="J8947" s="74"/>
      <c r="K8947" s="74"/>
      <c r="L8947" s="74"/>
      <c r="M8947" s="74"/>
      <c r="N8947" s="74"/>
    </row>
    <row r="8948" spans="2:14" x14ac:dyDescent="0.25">
      <c r="B8948" s="225"/>
      <c r="C8948" s="74"/>
      <c r="D8948" s="74"/>
      <c r="E8948" s="74"/>
      <c r="F8948" s="74"/>
      <c r="G8948" s="75"/>
      <c r="H8948" s="74"/>
      <c r="I8948" s="81"/>
      <c r="J8948" s="74"/>
      <c r="K8948" s="74"/>
      <c r="L8948" s="74"/>
      <c r="M8948" s="74"/>
      <c r="N8948" s="74"/>
    </row>
    <row r="8949" spans="2:14" x14ac:dyDescent="0.25">
      <c r="B8949" s="225"/>
      <c r="C8949" s="74"/>
      <c r="D8949" s="74"/>
      <c r="E8949" s="74"/>
      <c r="F8949" s="74"/>
      <c r="G8949" s="75"/>
      <c r="H8949" s="74"/>
      <c r="I8949" s="81"/>
      <c r="J8949" s="74"/>
      <c r="K8949" s="74"/>
      <c r="L8949" s="74"/>
      <c r="M8949" s="74"/>
      <c r="N8949" s="74"/>
    </row>
    <row r="8950" spans="2:14" x14ac:dyDescent="0.25">
      <c r="B8950" s="225"/>
      <c r="C8950" s="74"/>
      <c r="D8950" s="74"/>
      <c r="E8950" s="74"/>
      <c r="F8950" s="74"/>
      <c r="G8950" s="75"/>
      <c r="H8950" s="74"/>
      <c r="I8950" s="81"/>
      <c r="J8950" s="74"/>
      <c r="K8950" s="74"/>
      <c r="L8950" s="74"/>
      <c r="M8950" s="74"/>
      <c r="N8950" s="74"/>
    </row>
    <row r="8951" spans="2:14" x14ac:dyDescent="0.25">
      <c r="B8951" s="225"/>
      <c r="C8951" s="74"/>
      <c r="D8951" s="74"/>
      <c r="E8951" s="74"/>
      <c r="F8951" s="74"/>
      <c r="G8951" s="75"/>
      <c r="H8951" s="74"/>
      <c r="I8951" s="81"/>
      <c r="J8951" s="74"/>
      <c r="K8951" s="74"/>
      <c r="L8951" s="74"/>
      <c r="M8951" s="74"/>
      <c r="N8951" s="74"/>
    </row>
    <row r="8952" spans="2:14" x14ac:dyDescent="0.25">
      <c r="B8952" s="225"/>
      <c r="C8952" s="74"/>
      <c r="D8952" s="74"/>
      <c r="E8952" s="74"/>
      <c r="F8952" s="74"/>
      <c r="G8952" s="75"/>
      <c r="H8952" s="74"/>
      <c r="I8952" s="81"/>
      <c r="J8952" s="74"/>
      <c r="K8952" s="74"/>
      <c r="L8952" s="74"/>
      <c r="M8952" s="74"/>
      <c r="N8952" s="74"/>
    </row>
    <row r="8953" spans="2:14" x14ac:dyDescent="0.25">
      <c r="B8953" s="225"/>
      <c r="C8953" s="74"/>
      <c r="D8953" s="74"/>
      <c r="E8953" s="74"/>
      <c r="F8953" s="74"/>
      <c r="G8953" s="75"/>
      <c r="H8953" s="74"/>
      <c r="I8953" s="81"/>
      <c r="J8953" s="74"/>
      <c r="K8953" s="74"/>
      <c r="L8953" s="74"/>
      <c r="M8953" s="74"/>
      <c r="N8953" s="74"/>
    </row>
    <row r="8954" spans="2:14" x14ac:dyDescent="0.25">
      <c r="B8954" s="225"/>
      <c r="C8954" s="74"/>
      <c r="D8954" s="74"/>
      <c r="E8954" s="74"/>
      <c r="F8954" s="74"/>
      <c r="G8954" s="75"/>
      <c r="H8954" s="74"/>
      <c r="I8954" s="81"/>
      <c r="J8954" s="74"/>
      <c r="K8954" s="74"/>
      <c r="L8954" s="74"/>
      <c r="M8954" s="74"/>
      <c r="N8954" s="74"/>
    </row>
    <row r="8955" spans="2:14" x14ac:dyDescent="0.25">
      <c r="B8955" s="225"/>
      <c r="C8955" s="74"/>
      <c r="D8955" s="74"/>
      <c r="E8955" s="74"/>
      <c r="F8955" s="74"/>
      <c r="G8955" s="75"/>
      <c r="H8955" s="74"/>
      <c r="I8955" s="81"/>
      <c r="J8955" s="74"/>
      <c r="K8955" s="74"/>
      <c r="L8955" s="74"/>
      <c r="M8955" s="74"/>
      <c r="N8955" s="74"/>
    </row>
    <row r="8956" spans="2:14" x14ac:dyDescent="0.25">
      <c r="B8956" s="225"/>
      <c r="C8956" s="74"/>
      <c r="D8956" s="74"/>
      <c r="E8956" s="74"/>
      <c r="F8956" s="74"/>
      <c r="G8956" s="75"/>
      <c r="H8956" s="74"/>
      <c r="I8956" s="81"/>
      <c r="J8956" s="74"/>
      <c r="K8956" s="74"/>
      <c r="L8956" s="74"/>
      <c r="M8956" s="74"/>
      <c r="N8956" s="74"/>
    </row>
    <row r="8957" spans="2:14" x14ac:dyDescent="0.25">
      <c r="B8957" s="225"/>
      <c r="C8957" s="74"/>
      <c r="D8957" s="74"/>
      <c r="E8957" s="74"/>
      <c r="F8957" s="74"/>
      <c r="G8957" s="75"/>
      <c r="H8957" s="74"/>
      <c r="I8957" s="81"/>
      <c r="J8957" s="74"/>
      <c r="K8957" s="74"/>
      <c r="L8957" s="74"/>
      <c r="M8957" s="74"/>
      <c r="N8957" s="74"/>
    </row>
    <row r="8958" spans="2:14" x14ac:dyDescent="0.25">
      <c r="B8958" s="225"/>
      <c r="C8958" s="74"/>
      <c r="D8958" s="74"/>
      <c r="E8958" s="74"/>
      <c r="F8958" s="74"/>
      <c r="G8958" s="75"/>
      <c r="H8958" s="74"/>
      <c r="I8958" s="81"/>
      <c r="J8958" s="74"/>
      <c r="K8958" s="74"/>
      <c r="L8958" s="74"/>
      <c r="M8958" s="74"/>
      <c r="N8958" s="74"/>
    </row>
    <row r="8959" spans="2:14" x14ac:dyDescent="0.25">
      <c r="B8959" s="225"/>
      <c r="C8959" s="74"/>
      <c r="D8959" s="74"/>
      <c r="E8959" s="74"/>
      <c r="F8959" s="74"/>
      <c r="G8959" s="75"/>
      <c r="H8959" s="74"/>
      <c r="I8959" s="81"/>
      <c r="J8959" s="74"/>
      <c r="K8959" s="74"/>
      <c r="L8959" s="74"/>
      <c r="M8959" s="74"/>
      <c r="N8959" s="74"/>
    </row>
    <row r="8960" spans="2:14" x14ac:dyDescent="0.25">
      <c r="B8960" s="225"/>
      <c r="C8960" s="74"/>
      <c r="D8960" s="74"/>
      <c r="E8960" s="74"/>
      <c r="F8960" s="74"/>
      <c r="G8960" s="75"/>
      <c r="H8960" s="74"/>
      <c r="I8960" s="81"/>
      <c r="J8960" s="74"/>
      <c r="K8960" s="74"/>
      <c r="L8960" s="74"/>
      <c r="M8960" s="74"/>
      <c r="N8960" s="74"/>
    </row>
    <row r="8961" spans="2:14" x14ac:dyDescent="0.25">
      <c r="B8961" s="225"/>
      <c r="C8961" s="74"/>
      <c r="D8961" s="74"/>
      <c r="E8961" s="74"/>
      <c r="F8961" s="74"/>
      <c r="G8961" s="75"/>
      <c r="H8961" s="74"/>
      <c r="I8961" s="81"/>
      <c r="J8961" s="74"/>
      <c r="K8961" s="74"/>
      <c r="L8961" s="74"/>
      <c r="M8961" s="74"/>
      <c r="N8961" s="74"/>
    </row>
    <row r="8962" spans="2:14" x14ac:dyDescent="0.25">
      <c r="B8962" s="225"/>
      <c r="C8962" s="74"/>
      <c r="D8962" s="74"/>
      <c r="E8962" s="74"/>
      <c r="F8962" s="74"/>
      <c r="G8962" s="75"/>
      <c r="H8962" s="74"/>
      <c r="I8962" s="81"/>
      <c r="J8962" s="74"/>
      <c r="K8962" s="74"/>
      <c r="L8962" s="74"/>
      <c r="M8962" s="74"/>
      <c r="N8962" s="74"/>
    </row>
    <row r="8963" spans="2:14" x14ac:dyDescent="0.25">
      <c r="B8963" s="225"/>
      <c r="C8963" s="74"/>
      <c r="D8963" s="74"/>
      <c r="E8963" s="74"/>
      <c r="F8963" s="74"/>
      <c r="G8963" s="75"/>
      <c r="H8963" s="74"/>
      <c r="I8963" s="81"/>
      <c r="J8963" s="74"/>
      <c r="K8963" s="74"/>
      <c r="L8963" s="74"/>
      <c r="M8963" s="74"/>
      <c r="N8963" s="74"/>
    </row>
    <row r="8964" spans="2:14" x14ac:dyDescent="0.25">
      <c r="B8964" s="225"/>
      <c r="C8964" s="74"/>
      <c r="D8964" s="74"/>
      <c r="E8964" s="74"/>
      <c r="F8964" s="74"/>
      <c r="G8964" s="75"/>
      <c r="H8964" s="74"/>
      <c r="I8964" s="81"/>
      <c r="J8964" s="74"/>
      <c r="K8964" s="74"/>
      <c r="L8964" s="74"/>
      <c r="M8964" s="74"/>
      <c r="N8964" s="74"/>
    </row>
    <row r="8965" spans="2:14" x14ac:dyDescent="0.25">
      <c r="B8965" s="225"/>
      <c r="C8965" s="74"/>
      <c r="D8965" s="74"/>
      <c r="E8965" s="74"/>
      <c r="F8965" s="74"/>
      <c r="G8965" s="75"/>
      <c r="H8965" s="74"/>
      <c r="I8965" s="81"/>
      <c r="J8965" s="74"/>
      <c r="K8965" s="74"/>
      <c r="L8965" s="74"/>
      <c r="M8965" s="74"/>
      <c r="N8965" s="74"/>
    </row>
    <row r="8966" spans="2:14" x14ac:dyDescent="0.25">
      <c r="B8966" s="225"/>
      <c r="C8966" s="74"/>
      <c r="D8966" s="74"/>
      <c r="E8966" s="74"/>
      <c r="F8966" s="74"/>
      <c r="G8966" s="75"/>
      <c r="H8966" s="74"/>
      <c r="I8966" s="81"/>
      <c r="J8966" s="74"/>
      <c r="K8966" s="74"/>
      <c r="L8966" s="74"/>
      <c r="M8966" s="74"/>
      <c r="N8966" s="74"/>
    </row>
    <row r="8967" spans="2:14" x14ac:dyDescent="0.25">
      <c r="B8967" s="225"/>
      <c r="C8967" s="74"/>
      <c r="D8967" s="74"/>
      <c r="E8967" s="74"/>
      <c r="F8967" s="74"/>
      <c r="G8967" s="75"/>
      <c r="H8967" s="74"/>
      <c r="I8967" s="81"/>
      <c r="J8967" s="74"/>
      <c r="K8967" s="74"/>
      <c r="L8967" s="74"/>
      <c r="M8967" s="74"/>
      <c r="N8967" s="74"/>
    </row>
    <row r="8968" spans="2:14" x14ac:dyDescent="0.25">
      <c r="B8968" s="225"/>
      <c r="C8968" s="74"/>
      <c r="D8968" s="74"/>
      <c r="E8968" s="74"/>
      <c r="F8968" s="74"/>
      <c r="G8968" s="75"/>
      <c r="H8968" s="74"/>
      <c r="I8968" s="81"/>
      <c r="J8968" s="74"/>
      <c r="K8968" s="74"/>
      <c r="L8968" s="74"/>
      <c r="M8968" s="74"/>
      <c r="N8968" s="74"/>
    </row>
    <row r="8969" spans="2:14" x14ac:dyDescent="0.25">
      <c r="B8969" s="225"/>
      <c r="C8969" s="74"/>
      <c r="D8969" s="74"/>
      <c r="E8969" s="74"/>
      <c r="F8969" s="74"/>
      <c r="G8969" s="75"/>
      <c r="H8969" s="74"/>
      <c r="I8969" s="81"/>
      <c r="J8969" s="74"/>
      <c r="K8969" s="74"/>
      <c r="L8969" s="74"/>
      <c r="M8969" s="74"/>
      <c r="N8969" s="74"/>
    </row>
    <row r="8970" spans="2:14" x14ac:dyDescent="0.25">
      <c r="B8970" s="225"/>
      <c r="C8970" s="74"/>
      <c r="D8970" s="74"/>
      <c r="E8970" s="74"/>
      <c r="F8970" s="74"/>
      <c r="G8970" s="75"/>
      <c r="H8970" s="74"/>
      <c r="I8970" s="81"/>
      <c r="J8970" s="74"/>
      <c r="K8970" s="74"/>
      <c r="L8970" s="74"/>
      <c r="M8970" s="74"/>
      <c r="N8970" s="74"/>
    </row>
    <row r="8971" spans="2:14" x14ac:dyDescent="0.25">
      <c r="B8971" s="225"/>
      <c r="C8971" s="74"/>
      <c r="D8971" s="74"/>
      <c r="E8971" s="74"/>
      <c r="F8971" s="74"/>
      <c r="G8971" s="75"/>
      <c r="H8971" s="74"/>
      <c r="I8971" s="81"/>
      <c r="J8971" s="74"/>
      <c r="K8971" s="74"/>
      <c r="L8971" s="74"/>
      <c r="M8971" s="74"/>
      <c r="N8971" s="74"/>
    </row>
    <row r="8972" spans="2:14" x14ac:dyDescent="0.25">
      <c r="B8972" s="225"/>
      <c r="C8972" s="74"/>
      <c r="D8972" s="74"/>
      <c r="E8972" s="74"/>
      <c r="F8972" s="74"/>
      <c r="G8972" s="75"/>
      <c r="H8972" s="74"/>
      <c r="I8972" s="81"/>
      <c r="J8972" s="74"/>
      <c r="K8972" s="74"/>
      <c r="L8972" s="74"/>
      <c r="M8972" s="74"/>
      <c r="N8972" s="74"/>
    </row>
    <row r="8973" spans="2:14" x14ac:dyDescent="0.25">
      <c r="B8973" s="225"/>
      <c r="C8973" s="74"/>
      <c r="D8973" s="74"/>
      <c r="E8973" s="74"/>
      <c r="F8973" s="74"/>
      <c r="G8973" s="75"/>
      <c r="H8973" s="74"/>
      <c r="I8973" s="81"/>
      <c r="J8973" s="74"/>
      <c r="K8973" s="74"/>
      <c r="L8973" s="74"/>
      <c r="M8973" s="74"/>
      <c r="N8973" s="74"/>
    </row>
    <row r="8974" spans="2:14" x14ac:dyDescent="0.25">
      <c r="B8974" s="225"/>
      <c r="C8974" s="74"/>
      <c r="D8974" s="74"/>
      <c r="E8974" s="74"/>
      <c r="F8974" s="74"/>
      <c r="G8974" s="75"/>
      <c r="H8974" s="74"/>
      <c r="I8974" s="81"/>
      <c r="J8974" s="74"/>
      <c r="K8974" s="74"/>
      <c r="L8974" s="74"/>
      <c r="M8974" s="74"/>
      <c r="N8974" s="74"/>
    </row>
    <row r="8975" spans="2:14" x14ac:dyDescent="0.25">
      <c r="B8975" s="225"/>
      <c r="C8975" s="74"/>
      <c r="D8975" s="74"/>
      <c r="E8975" s="74"/>
      <c r="F8975" s="74"/>
      <c r="G8975" s="75"/>
      <c r="H8975" s="74"/>
      <c r="I8975" s="81"/>
      <c r="J8975" s="74"/>
      <c r="K8975" s="74"/>
      <c r="L8975" s="74"/>
      <c r="M8975" s="74"/>
      <c r="N8975" s="74"/>
    </row>
    <row r="8976" spans="2:14" x14ac:dyDescent="0.25">
      <c r="B8976" s="225"/>
      <c r="C8976" s="74"/>
      <c r="D8976" s="74"/>
      <c r="E8976" s="74"/>
      <c r="F8976" s="74"/>
      <c r="G8976" s="75"/>
      <c r="H8976" s="74"/>
      <c r="I8976" s="81"/>
      <c r="J8976" s="74"/>
      <c r="K8976" s="74"/>
      <c r="L8976" s="74"/>
      <c r="M8976" s="74"/>
      <c r="N8976" s="74"/>
    </row>
    <row r="8977" spans="2:14" x14ac:dyDescent="0.25">
      <c r="B8977" s="225"/>
      <c r="C8977" s="74"/>
      <c r="D8977" s="74"/>
      <c r="E8977" s="74"/>
      <c r="F8977" s="74"/>
      <c r="G8977" s="75"/>
      <c r="H8977" s="74"/>
      <c r="I8977" s="81"/>
      <c r="J8977" s="74"/>
      <c r="K8977" s="74"/>
      <c r="L8977" s="74"/>
      <c r="M8977" s="74"/>
      <c r="N8977" s="74"/>
    </row>
    <row r="8978" spans="2:14" x14ac:dyDescent="0.25">
      <c r="B8978" s="225"/>
      <c r="C8978" s="74"/>
      <c r="D8978" s="74"/>
      <c r="E8978" s="74"/>
      <c r="F8978" s="74"/>
      <c r="G8978" s="75"/>
      <c r="H8978" s="74"/>
      <c r="I8978" s="81"/>
      <c r="J8978" s="74"/>
      <c r="K8978" s="74"/>
      <c r="L8978" s="74"/>
      <c r="M8978" s="74"/>
      <c r="N8978" s="74"/>
    </row>
    <row r="8979" spans="2:14" x14ac:dyDescent="0.25">
      <c r="B8979" s="225"/>
      <c r="C8979" s="74"/>
      <c r="D8979" s="74"/>
      <c r="E8979" s="74"/>
      <c r="F8979" s="74"/>
      <c r="G8979" s="75"/>
      <c r="H8979" s="74"/>
      <c r="I8979" s="81"/>
      <c r="J8979" s="74"/>
      <c r="K8979" s="74"/>
      <c r="L8979" s="74"/>
      <c r="M8979" s="74"/>
      <c r="N8979" s="74"/>
    </row>
    <row r="8980" spans="2:14" x14ac:dyDescent="0.25">
      <c r="B8980" s="225"/>
      <c r="C8980" s="74"/>
      <c r="D8980" s="74"/>
      <c r="E8980" s="74"/>
      <c r="F8980" s="74"/>
      <c r="G8980" s="75"/>
      <c r="H8980" s="74"/>
      <c r="I8980" s="81"/>
      <c r="J8980" s="74"/>
      <c r="K8980" s="74"/>
      <c r="L8980" s="74"/>
      <c r="M8980" s="74"/>
      <c r="N8980" s="74"/>
    </row>
    <row r="8981" spans="2:14" x14ac:dyDescent="0.25">
      <c r="B8981" s="225"/>
      <c r="C8981" s="74"/>
      <c r="D8981" s="74"/>
      <c r="E8981" s="74"/>
      <c r="F8981" s="74"/>
      <c r="G8981" s="75"/>
      <c r="H8981" s="74"/>
      <c r="I8981" s="81"/>
      <c r="J8981" s="74"/>
      <c r="K8981" s="74"/>
      <c r="L8981" s="74"/>
      <c r="M8981" s="74"/>
      <c r="N8981" s="74"/>
    </row>
    <row r="8982" spans="2:14" x14ac:dyDescent="0.25">
      <c r="B8982" s="225"/>
      <c r="C8982" s="74"/>
      <c r="D8982" s="74"/>
      <c r="E8982" s="74"/>
      <c r="F8982" s="74"/>
      <c r="G8982" s="75"/>
      <c r="H8982" s="74"/>
      <c r="I8982" s="81"/>
      <c r="J8982" s="74"/>
      <c r="K8982" s="74"/>
      <c r="L8982" s="74"/>
      <c r="M8982" s="74"/>
      <c r="N8982" s="74"/>
    </row>
    <row r="8983" spans="2:14" x14ac:dyDescent="0.25">
      <c r="B8983" s="225"/>
      <c r="C8983" s="74"/>
      <c r="D8983" s="74"/>
      <c r="E8983" s="74"/>
      <c r="F8983" s="74"/>
      <c r="G8983" s="75"/>
      <c r="H8983" s="74"/>
      <c r="I8983" s="81"/>
      <c r="J8983" s="74"/>
      <c r="K8983" s="74"/>
      <c r="L8983" s="74"/>
      <c r="M8983" s="74"/>
      <c r="N8983" s="74"/>
    </row>
    <row r="8984" spans="2:14" x14ac:dyDescent="0.25">
      <c r="B8984" s="225"/>
      <c r="C8984" s="74"/>
      <c r="D8984" s="74"/>
      <c r="E8984" s="74"/>
      <c r="F8984" s="74"/>
      <c r="G8984" s="75"/>
      <c r="H8984" s="74"/>
      <c r="I8984" s="81"/>
      <c r="J8984" s="74"/>
      <c r="K8984" s="74"/>
      <c r="L8984" s="74"/>
      <c r="M8984" s="74"/>
      <c r="N8984" s="74"/>
    </row>
    <row r="8985" spans="2:14" x14ac:dyDescent="0.25">
      <c r="B8985" s="225"/>
      <c r="C8985" s="74"/>
      <c r="D8985" s="74"/>
      <c r="E8985" s="74"/>
      <c r="F8985" s="74"/>
      <c r="G8985" s="75"/>
      <c r="H8985" s="74"/>
      <c r="I8985" s="81"/>
      <c r="J8985" s="74"/>
      <c r="K8985" s="74"/>
      <c r="L8985" s="74"/>
      <c r="M8985" s="74"/>
      <c r="N8985" s="74"/>
    </row>
    <row r="8986" spans="2:14" x14ac:dyDescent="0.25">
      <c r="B8986" s="225"/>
      <c r="C8986" s="74"/>
      <c r="D8986" s="74"/>
      <c r="E8986" s="74"/>
      <c r="F8986" s="74"/>
      <c r="G8986" s="75"/>
      <c r="H8986" s="74"/>
      <c r="I8986" s="81"/>
      <c r="J8986" s="74"/>
      <c r="K8986" s="74"/>
      <c r="L8986" s="74"/>
      <c r="M8986" s="74"/>
      <c r="N8986" s="74"/>
    </row>
    <row r="8987" spans="2:14" x14ac:dyDescent="0.25">
      <c r="B8987" s="225"/>
      <c r="C8987" s="74"/>
      <c r="D8987" s="74"/>
      <c r="E8987" s="74"/>
      <c r="F8987" s="74"/>
      <c r="G8987" s="75"/>
      <c r="H8987" s="74"/>
      <c r="I8987" s="81"/>
      <c r="J8987" s="74"/>
      <c r="K8987" s="74"/>
      <c r="L8987" s="74"/>
      <c r="M8987" s="74"/>
      <c r="N8987" s="74"/>
    </row>
    <row r="8988" spans="2:14" x14ac:dyDescent="0.25">
      <c r="B8988" s="225"/>
      <c r="C8988" s="74"/>
      <c r="D8988" s="74"/>
      <c r="E8988" s="74"/>
      <c r="F8988" s="74"/>
      <c r="G8988" s="75"/>
      <c r="H8988" s="74"/>
      <c r="I8988" s="81"/>
      <c r="J8988" s="74"/>
      <c r="K8988" s="74"/>
      <c r="L8988" s="74"/>
      <c r="M8988" s="74"/>
      <c r="N8988" s="74"/>
    </row>
    <row r="8989" spans="2:14" x14ac:dyDescent="0.25">
      <c r="B8989" s="225"/>
      <c r="C8989" s="74"/>
      <c r="D8989" s="74"/>
      <c r="E8989" s="74"/>
      <c r="F8989" s="74"/>
      <c r="G8989" s="75"/>
      <c r="H8989" s="74"/>
      <c r="I8989" s="81"/>
      <c r="J8989" s="74"/>
      <c r="K8989" s="74"/>
      <c r="L8989" s="74"/>
      <c r="M8989" s="74"/>
      <c r="N8989" s="74"/>
    </row>
    <row r="8990" spans="2:14" x14ac:dyDescent="0.25">
      <c r="B8990" s="225"/>
      <c r="C8990" s="74"/>
      <c r="D8990" s="74"/>
      <c r="E8990" s="74"/>
      <c r="F8990" s="74"/>
      <c r="G8990" s="75"/>
      <c r="H8990" s="74"/>
      <c r="I8990" s="81"/>
      <c r="J8990" s="74"/>
      <c r="K8990" s="74"/>
      <c r="L8990" s="74"/>
      <c r="M8990" s="74"/>
      <c r="N8990" s="74"/>
    </row>
    <row r="8991" spans="2:14" x14ac:dyDescent="0.25">
      <c r="B8991" s="225"/>
      <c r="C8991" s="74"/>
      <c r="D8991" s="74"/>
      <c r="E8991" s="74"/>
      <c r="F8991" s="74"/>
      <c r="G8991" s="75"/>
      <c r="H8991" s="74"/>
      <c r="I8991" s="81"/>
      <c r="J8991" s="74"/>
      <c r="K8991" s="74"/>
      <c r="L8991" s="74"/>
      <c r="M8991" s="74"/>
      <c r="N8991" s="74"/>
    </row>
    <row r="8992" spans="2:14" x14ac:dyDescent="0.25">
      <c r="B8992" s="225"/>
      <c r="C8992" s="74"/>
      <c r="D8992" s="74"/>
      <c r="E8992" s="74"/>
      <c r="F8992" s="74"/>
      <c r="G8992" s="75"/>
      <c r="H8992" s="74"/>
      <c r="I8992" s="81"/>
      <c r="J8992" s="74"/>
      <c r="K8992" s="74"/>
      <c r="L8992" s="74"/>
      <c r="M8992" s="74"/>
      <c r="N8992" s="74"/>
    </row>
    <row r="8993" spans="2:14" x14ac:dyDescent="0.25">
      <c r="B8993" s="225"/>
      <c r="C8993" s="74"/>
      <c r="D8993" s="74"/>
      <c r="E8993" s="74"/>
      <c r="F8993" s="74"/>
      <c r="G8993" s="75"/>
      <c r="H8993" s="74"/>
      <c r="I8993" s="81"/>
      <c r="J8993" s="74"/>
      <c r="K8993" s="74"/>
      <c r="L8993" s="74"/>
      <c r="M8993" s="74"/>
      <c r="N8993" s="74"/>
    </row>
    <row r="8994" spans="2:14" x14ac:dyDescent="0.25">
      <c r="B8994" s="225"/>
      <c r="C8994" s="74"/>
      <c r="D8994" s="74"/>
      <c r="E8994" s="74"/>
      <c r="F8994" s="74"/>
      <c r="G8994" s="75"/>
      <c r="H8994" s="74"/>
      <c r="I8994" s="81"/>
      <c r="J8994" s="74"/>
      <c r="K8994" s="74"/>
      <c r="L8994" s="74"/>
      <c r="M8994" s="74"/>
      <c r="N8994" s="74"/>
    </row>
    <row r="8995" spans="2:14" x14ac:dyDescent="0.25">
      <c r="B8995" s="225"/>
      <c r="C8995" s="74"/>
      <c r="D8995" s="74"/>
      <c r="E8995" s="74"/>
      <c r="F8995" s="74"/>
      <c r="G8995" s="75"/>
      <c r="H8995" s="74"/>
      <c r="I8995" s="81"/>
      <c r="J8995" s="74"/>
      <c r="K8995" s="74"/>
      <c r="L8995" s="74"/>
      <c r="M8995" s="74"/>
      <c r="N8995" s="74"/>
    </row>
    <row r="8996" spans="2:14" x14ac:dyDescent="0.25">
      <c r="B8996" s="225"/>
      <c r="C8996" s="74"/>
      <c r="D8996" s="74"/>
      <c r="E8996" s="74"/>
      <c r="F8996" s="74"/>
      <c r="G8996" s="75"/>
      <c r="H8996" s="74"/>
      <c r="I8996" s="81"/>
      <c r="J8996" s="74"/>
      <c r="K8996" s="74"/>
      <c r="L8996" s="74"/>
      <c r="M8996" s="74"/>
      <c r="N8996" s="74"/>
    </row>
    <row r="8997" spans="2:14" x14ac:dyDescent="0.25">
      <c r="B8997" s="225"/>
      <c r="C8997" s="74"/>
      <c r="D8997" s="74"/>
      <c r="E8997" s="74"/>
      <c r="F8997" s="74"/>
      <c r="G8997" s="75"/>
      <c r="H8997" s="74"/>
      <c r="I8997" s="81"/>
      <c r="J8997" s="74"/>
      <c r="K8997" s="74"/>
      <c r="L8997" s="74"/>
      <c r="M8997" s="74"/>
      <c r="N8997" s="74"/>
    </row>
    <row r="8998" spans="2:14" x14ac:dyDescent="0.25">
      <c r="B8998" s="225"/>
      <c r="C8998" s="74"/>
      <c r="D8998" s="74"/>
      <c r="E8998" s="74"/>
      <c r="F8998" s="74"/>
      <c r="G8998" s="75"/>
      <c r="H8998" s="74"/>
      <c r="I8998" s="81"/>
      <c r="J8998" s="74"/>
      <c r="K8998" s="74"/>
      <c r="L8998" s="74"/>
      <c r="M8998" s="74"/>
      <c r="N8998" s="74"/>
    </row>
    <row r="8999" spans="2:14" x14ac:dyDescent="0.25">
      <c r="B8999" s="225"/>
      <c r="C8999" s="74"/>
      <c r="D8999" s="74"/>
      <c r="E8999" s="74"/>
      <c r="F8999" s="74"/>
      <c r="G8999" s="75"/>
      <c r="H8999" s="74"/>
      <c r="I8999" s="81"/>
      <c r="J8999" s="74"/>
      <c r="K8999" s="74"/>
      <c r="L8999" s="74"/>
      <c r="M8999" s="74"/>
      <c r="N8999" s="74"/>
    </row>
    <row r="9000" spans="2:14" x14ac:dyDescent="0.25">
      <c r="B9000" s="225"/>
      <c r="C9000" s="74"/>
      <c r="D9000" s="74"/>
      <c r="E9000" s="74"/>
      <c r="F9000" s="74"/>
      <c r="G9000" s="75"/>
      <c r="H9000" s="74"/>
      <c r="I9000" s="81"/>
      <c r="J9000" s="74"/>
      <c r="K9000" s="74"/>
      <c r="L9000" s="74"/>
      <c r="M9000" s="74"/>
      <c r="N9000" s="74"/>
    </row>
    <row r="9001" spans="2:14" x14ac:dyDescent="0.25">
      <c r="B9001" s="225"/>
      <c r="C9001" s="74"/>
      <c r="D9001" s="74"/>
      <c r="E9001" s="74"/>
      <c r="F9001" s="74"/>
      <c r="G9001" s="75"/>
      <c r="H9001" s="74"/>
      <c r="I9001" s="81"/>
      <c r="J9001" s="74"/>
      <c r="K9001" s="74"/>
      <c r="L9001" s="74"/>
      <c r="M9001" s="74"/>
      <c r="N9001" s="74"/>
    </row>
    <row r="9002" spans="2:14" x14ac:dyDescent="0.25">
      <c r="B9002" s="225"/>
      <c r="C9002" s="74"/>
      <c r="D9002" s="74"/>
      <c r="E9002" s="74"/>
      <c r="F9002" s="74"/>
      <c r="G9002" s="75"/>
      <c r="H9002" s="74"/>
      <c r="I9002" s="81"/>
      <c r="J9002" s="74"/>
      <c r="K9002" s="74"/>
      <c r="L9002" s="74"/>
      <c r="M9002" s="74"/>
      <c r="N9002" s="74"/>
    </row>
    <row r="9003" spans="2:14" x14ac:dyDescent="0.25">
      <c r="B9003" s="225"/>
      <c r="C9003" s="74"/>
      <c r="D9003" s="74"/>
      <c r="E9003" s="74"/>
      <c r="F9003" s="74"/>
      <c r="G9003" s="75"/>
      <c r="H9003" s="74"/>
      <c r="I9003" s="81"/>
      <c r="J9003" s="74"/>
      <c r="K9003" s="74"/>
      <c r="L9003" s="74"/>
      <c r="M9003" s="74"/>
      <c r="N9003" s="74"/>
    </row>
    <row r="9004" spans="2:14" x14ac:dyDescent="0.25">
      <c r="B9004" s="225"/>
      <c r="C9004" s="74"/>
      <c r="D9004" s="74"/>
      <c r="E9004" s="74"/>
      <c r="F9004" s="74"/>
      <c r="G9004" s="75"/>
      <c r="H9004" s="74"/>
      <c r="I9004" s="81"/>
      <c r="J9004" s="74"/>
      <c r="K9004" s="74"/>
      <c r="L9004" s="74"/>
      <c r="M9004" s="74"/>
      <c r="N9004" s="74"/>
    </row>
    <row r="9005" spans="2:14" x14ac:dyDescent="0.25">
      <c r="B9005" s="225"/>
      <c r="C9005" s="74"/>
      <c r="D9005" s="74"/>
      <c r="E9005" s="74"/>
      <c r="F9005" s="74"/>
      <c r="G9005" s="75"/>
      <c r="H9005" s="74"/>
      <c r="I9005" s="81"/>
      <c r="J9005" s="74"/>
      <c r="K9005" s="74"/>
      <c r="L9005" s="74"/>
      <c r="M9005" s="74"/>
      <c r="N9005" s="74"/>
    </row>
    <row r="9006" spans="2:14" x14ac:dyDescent="0.25">
      <c r="B9006" s="225"/>
      <c r="C9006" s="74"/>
      <c r="D9006" s="74"/>
      <c r="E9006" s="74"/>
      <c r="F9006" s="74"/>
      <c r="G9006" s="75"/>
      <c r="H9006" s="74"/>
      <c r="I9006" s="81"/>
      <c r="J9006" s="74"/>
      <c r="K9006" s="74"/>
      <c r="L9006" s="74"/>
      <c r="M9006" s="74"/>
      <c r="N9006" s="74"/>
    </row>
    <row r="9007" spans="2:14" x14ac:dyDescent="0.25">
      <c r="B9007" s="225"/>
      <c r="C9007" s="74"/>
      <c r="D9007" s="74"/>
      <c r="E9007" s="74"/>
      <c r="F9007" s="74"/>
      <c r="G9007" s="75"/>
      <c r="H9007" s="74"/>
      <c r="I9007" s="81"/>
      <c r="J9007" s="74"/>
      <c r="K9007" s="74"/>
      <c r="L9007" s="74"/>
      <c r="M9007" s="74"/>
      <c r="N9007" s="74"/>
    </row>
    <row r="9008" spans="2:14" x14ac:dyDescent="0.25">
      <c r="B9008" s="225"/>
      <c r="C9008" s="74"/>
      <c r="D9008" s="74"/>
      <c r="E9008" s="74"/>
      <c r="F9008" s="74"/>
      <c r="G9008" s="75"/>
      <c r="H9008" s="74"/>
      <c r="I9008" s="81"/>
      <c r="J9008" s="74"/>
      <c r="K9008" s="74"/>
      <c r="L9008" s="74"/>
      <c r="M9008" s="74"/>
      <c r="N9008" s="74"/>
    </row>
    <row r="9009" spans="2:14" x14ac:dyDescent="0.25">
      <c r="B9009" s="225"/>
      <c r="C9009" s="74"/>
      <c r="D9009" s="74"/>
      <c r="E9009" s="74"/>
      <c r="F9009" s="74"/>
      <c r="G9009" s="75"/>
      <c r="H9009" s="74"/>
      <c r="I9009" s="81"/>
      <c r="J9009" s="74"/>
      <c r="K9009" s="74"/>
      <c r="L9009" s="74"/>
      <c r="M9009" s="74"/>
      <c r="N9009" s="74"/>
    </row>
    <row r="9010" spans="2:14" x14ac:dyDescent="0.25">
      <c r="B9010" s="225"/>
      <c r="C9010" s="74"/>
      <c r="D9010" s="74"/>
      <c r="E9010" s="74"/>
      <c r="F9010" s="74"/>
      <c r="G9010" s="75"/>
      <c r="H9010" s="74"/>
      <c r="I9010" s="81"/>
      <c r="J9010" s="74"/>
      <c r="K9010" s="74"/>
      <c r="L9010" s="74"/>
      <c r="M9010" s="74"/>
      <c r="N9010" s="74"/>
    </row>
    <row r="9011" spans="2:14" x14ac:dyDescent="0.25">
      <c r="B9011" s="225"/>
      <c r="C9011" s="74"/>
      <c r="D9011" s="74"/>
      <c r="E9011" s="74"/>
      <c r="F9011" s="74"/>
      <c r="G9011" s="75"/>
      <c r="H9011" s="74"/>
      <c r="I9011" s="81"/>
      <c r="J9011" s="74"/>
      <c r="K9011" s="74"/>
      <c r="L9011" s="74"/>
      <c r="M9011" s="74"/>
      <c r="N9011" s="74"/>
    </row>
    <row r="9012" spans="2:14" x14ac:dyDescent="0.25">
      <c r="B9012" s="225"/>
      <c r="C9012" s="74"/>
      <c r="D9012" s="74"/>
      <c r="E9012" s="74"/>
      <c r="F9012" s="74"/>
      <c r="G9012" s="75"/>
      <c r="H9012" s="74"/>
      <c r="I9012" s="81"/>
      <c r="J9012" s="74"/>
      <c r="K9012" s="74"/>
      <c r="L9012" s="74"/>
      <c r="M9012" s="74"/>
      <c r="N9012" s="74"/>
    </row>
    <row r="9013" spans="2:14" x14ac:dyDescent="0.25">
      <c r="B9013" s="225"/>
      <c r="C9013" s="74"/>
      <c r="D9013" s="74"/>
      <c r="E9013" s="74"/>
      <c r="F9013" s="74"/>
      <c r="G9013" s="75"/>
      <c r="H9013" s="74"/>
      <c r="I9013" s="81"/>
      <c r="J9013" s="74"/>
      <c r="K9013" s="74"/>
      <c r="L9013" s="74"/>
      <c r="M9013" s="74"/>
      <c r="N9013" s="74"/>
    </row>
    <row r="9014" spans="2:14" x14ac:dyDescent="0.25">
      <c r="B9014" s="225"/>
      <c r="C9014" s="74"/>
      <c r="D9014" s="74"/>
      <c r="E9014" s="74"/>
      <c r="F9014" s="74"/>
      <c r="G9014" s="75"/>
      <c r="H9014" s="74"/>
      <c r="I9014" s="81"/>
      <c r="J9014" s="74"/>
      <c r="K9014" s="74"/>
      <c r="L9014" s="74"/>
      <c r="M9014" s="74"/>
      <c r="N9014" s="74"/>
    </row>
    <row r="9015" spans="2:14" x14ac:dyDescent="0.25">
      <c r="B9015" s="225"/>
      <c r="C9015" s="74"/>
      <c r="D9015" s="74"/>
      <c r="E9015" s="74"/>
      <c r="F9015" s="74"/>
      <c r="G9015" s="75"/>
      <c r="H9015" s="74"/>
      <c r="I9015" s="81"/>
      <c r="J9015" s="74"/>
      <c r="K9015" s="74"/>
      <c r="L9015" s="74"/>
      <c r="M9015" s="74"/>
      <c r="N9015" s="74"/>
    </row>
    <row r="9016" spans="2:14" x14ac:dyDescent="0.25">
      <c r="B9016" s="225"/>
      <c r="C9016" s="74"/>
      <c r="D9016" s="74"/>
      <c r="E9016" s="74"/>
      <c r="F9016" s="74"/>
      <c r="G9016" s="75"/>
      <c r="H9016" s="74"/>
      <c r="I9016" s="81"/>
      <c r="J9016" s="74"/>
      <c r="K9016" s="74"/>
      <c r="L9016" s="74"/>
      <c r="M9016" s="74"/>
      <c r="N9016" s="74"/>
    </row>
    <row r="9017" spans="2:14" x14ac:dyDescent="0.25">
      <c r="B9017" s="225"/>
      <c r="C9017" s="74"/>
      <c r="D9017" s="74"/>
      <c r="E9017" s="74"/>
      <c r="F9017" s="74"/>
      <c r="G9017" s="75"/>
      <c r="H9017" s="74"/>
      <c r="I9017" s="81"/>
      <c r="J9017" s="74"/>
      <c r="K9017" s="74"/>
      <c r="L9017" s="74"/>
      <c r="M9017" s="74"/>
      <c r="N9017" s="74"/>
    </row>
    <row r="9018" spans="2:14" x14ac:dyDescent="0.25">
      <c r="B9018" s="225"/>
      <c r="C9018" s="74"/>
      <c r="D9018" s="74"/>
      <c r="E9018" s="74"/>
      <c r="F9018" s="74"/>
      <c r="G9018" s="75"/>
      <c r="H9018" s="74"/>
      <c r="I9018" s="81"/>
      <c r="J9018" s="74"/>
      <c r="K9018" s="74"/>
      <c r="L9018" s="74"/>
      <c r="M9018" s="74"/>
      <c r="N9018" s="74"/>
    </row>
    <row r="9019" spans="2:14" x14ac:dyDescent="0.25">
      <c r="B9019" s="225"/>
      <c r="C9019" s="74"/>
      <c r="D9019" s="74"/>
      <c r="E9019" s="74"/>
      <c r="F9019" s="74"/>
      <c r="G9019" s="75"/>
      <c r="H9019" s="74"/>
      <c r="I9019" s="81"/>
      <c r="J9019" s="74"/>
      <c r="K9019" s="74"/>
      <c r="L9019" s="74"/>
      <c r="M9019" s="74"/>
      <c r="N9019" s="74"/>
    </row>
    <row r="9020" spans="2:14" x14ac:dyDescent="0.25">
      <c r="B9020" s="225"/>
      <c r="C9020" s="74"/>
      <c r="D9020" s="74"/>
      <c r="E9020" s="74"/>
      <c r="F9020" s="74"/>
      <c r="G9020" s="75"/>
      <c r="H9020" s="74"/>
      <c r="I9020" s="81"/>
      <c r="J9020" s="74"/>
      <c r="K9020" s="74"/>
      <c r="L9020" s="74"/>
      <c r="M9020" s="74"/>
      <c r="N9020" s="74"/>
    </row>
    <row r="9021" spans="2:14" x14ac:dyDescent="0.25">
      <c r="B9021" s="225"/>
      <c r="C9021" s="74"/>
      <c r="D9021" s="74"/>
      <c r="E9021" s="74"/>
      <c r="F9021" s="74"/>
      <c r="G9021" s="75"/>
      <c r="H9021" s="74"/>
      <c r="I9021" s="81"/>
      <c r="J9021" s="74"/>
      <c r="K9021" s="74"/>
      <c r="L9021" s="74"/>
      <c r="M9021" s="74"/>
      <c r="N9021" s="74"/>
    </row>
    <row r="9022" spans="2:14" x14ac:dyDescent="0.25">
      <c r="B9022" s="225"/>
      <c r="C9022" s="74"/>
      <c r="D9022" s="74"/>
      <c r="E9022" s="74"/>
      <c r="F9022" s="74"/>
      <c r="G9022" s="75"/>
      <c r="H9022" s="74"/>
      <c r="I9022" s="81"/>
      <c r="J9022" s="74"/>
      <c r="K9022" s="74"/>
      <c r="L9022" s="74"/>
      <c r="M9022" s="74"/>
      <c r="N9022" s="74"/>
    </row>
    <row r="9023" spans="2:14" x14ac:dyDescent="0.25">
      <c r="B9023" s="225"/>
      <c r="C9023" s="74"/>
      <c r="D9023" s="74"/>
      <c r="E9023" s="74"/>
      <c r="F9023" s="74"/>
      <c r="G9023" s="75"/>
      <c r="H9023" s="74"/>
      <c r="I9023" s="81"/>
      <c r="J9023" s="74"/>
      <c r="K9023" s="74"/>
      <c r="L9023" s="74"/>
      <c r="M9023" s="74"/>
      <c r="N9023" s="74"/>
    </row>
    <row r="9024" spans="2:14" x14ac:dyDescent="0.25">
      <c r="B9024" s="225"/>
      <c r="C9024" s="74"/>
      <c r="D9024" s="74"/>
      <c r="E9024" s="74"/>
      <c r="F9024" s="74"/>
      <c r="G9024" s="75"/>
      <c r="H9024" s="74"/>
      <c r="I9024" s="81"/>
      <c r="J9024" s="74"/>
      <c r="K9024" s="74"/>
      <c r="L9024" s="74"/>
      <c r="M9024" s="74"/>
      <c r="N9024" s="74"/>
    </row>
    <row r="9025" spans="2:14" x14ac:dyDescent="0.25">
      <c r="B9025" s="225"/>
      <c r="C9025" s="74"/>
      <c r="D9025" s="74"/>
      <c r="E9025" s="74"/>
      <c r="F9025" s="74"/>
      <c r="G9025" s="75"/>
      <c r="H9025" s="74"/>
      <c r="I9025" s="81"/>
      <c r="J9025" s="74"/>
      <c r="K9025" s="74"/>
      <c r="L9025" s="74"/>
      <c r="M9025" s="74"/>
      <c r="N9025" s="74"/>
    </row>
    <row r="9026" spans="2:14" x14ac:dyDescent="0.25">
      <c r="B9026" s="225"/>
      <c r="C9026" s="74"/>
      <c r="D9026" s="74"/>
      <c r="E9026" s="74"/>
      <c r="F9026" s="74"/>
      <c r="G9026" s="75"/>
      <c r="H9026" s="74"/>
      <c r="I9026" s="81"/>
      <c r="J9026" s="74"/>
      <c r="K9026" s="74"/>
      <c r="L9026" s="74"/>
      <c r="M9026" s="74"/>
      <c r="N9026" s="74"/>
    </row>
    <row r="9027" spans="2:14" x14ac:dyDescent="0.25">
      <c r="B9027" s="225"/>
      <c r="C9027" s="74"/>
      <c r="D9027" s="74"/>
      <c r="E9027" s="74"/>
      <c r="F9027" s="74"/>
      <c r="G9027" s="75"/>
      <c r="H9027" s="74"/>
      <c r="I9027" s="81"/>
      <c r="J9027" s="74"/>
      <c r="K9027" s="74"/>
      <c r="L9027" s="74"/>
      <c r="M9027" s="74"/>
      <c r="N9027" s="74"/>
    </row>
    <row r="9028" spans="2:14" x14ac:dyDescent="0.25">
      <c r="B9028" s="225"/>
      <c r="C9028" s="74"/>
      <c r="D9028" s="74"/>
      <c r="E9028" s="74"/>
      <c r="F9028" s="74"/>
      <c r="G9028" s="75"/>
      <c r="H9028" s="74"/>
      <c r="I9028" s="81"/>
      <c r="J9028" s="74"/>
      <c r="K9028" s="74"/>
      <c r="L9028" s="74"/>
      <c r="M9028" s="74"/>
      <c r="N9028" s="74"/>
    </row>
    <row r="9029" spans="2:14" x14ac:dyDescent="0.25">
      <c r="B9029" s="225"/>
      <c r="C9029" s="74"/>
      <c r="D9029" s="74"/>
      <c r="E9029" s="74"/>
      <c r="F9029" s="74"/>
      <c r="G9029" s="75"/>
      <c r="H9029" s="74"/>
      <c r="I9029" s="81"/>
      <c r="J9029" s="74"/>
      <c r="K9029" s="74"/>
      <c r="L9029" s="74"/>
      <c r="M9029" s="74"/>
      <c r="N9029" s="74"/>
    </row>
    <row r="9030" spans="2:14" x14ac:dyDescent="0.25">
      <c r="B9030" s="225"/>
      <c r="C9030" s="74"/>
      <c r="D9030" s="74"/>
      <c r="E9030" s="74"/>
      <c r="F9030" s="74"/>
      <c r="G9030" s="75"/>
      <c r="H9030" s="74"/>
      <c r="I9030" s="81"/>
      <c r="J9030" s="74"/>
      <c r="K9030" s="74"/>
      <c r="L9030" s="74"/>
      <c r="M9030" s="74"/>
      <c r="N9030" s="74"/>
    </row>
    <row r="9031" spans="2:14" x14ac:dyDescent="0.25">
      <c r="B9031" s="225"/>
      <c r="C9031" s="74"/>
      <c r="D9031" s="74"/>
      <c r="E9031" s="74"/>
      <c r="F9031" s="74"/>
      <c r="G9031" s="75"/>
      <c r="H9031" s="74"/>
      <c r="I9031" s="81"/>
      <c r="J9031" s="74"/>
      <c r="K9031" s="74"/>
      <c r="L9031" s="74"/>
      <c r="M9031" s="74"/>
      <c r="N9031" s="74"/>
    </row>
    <row r="9032" spans="2:14" x14ac:dyDescent="0.25">
      <c r="B9032" s="225"/>
      <c r="C9032" s="74"/>
      <c r="D9032" s="74"/>
      <c r="E9032" s="74"/>
      <c r="F9032" s="74"/>
      <c r="G9032" s="75"/>
      <c r="H9032" s="74"/>
      <c r="I9032" s="81"/>
      <c r="J9032" s="74"/>
      <c r="K9032" s="74"/>
      <c r="L9032" s="74"/>
      <c r="M9032" s="74"/>
      <c r="N9032" s="74"/>
    </row>
    <row r="9033" spans="2:14" x14ac:dyDescent="0.25">
      <c r="B9033" s="225"/>
      <c r="C9033" s="74"/>
      <c r="D9033" s="74"/>
      <c r="E9033" s="74"/>
      <c r="F9033" s="74"/>
      <c r="G9033" s="75"/>
      <c r="H9033" s="74"/>
      <c r="I9033" s="81"/>
      <c r="J9033" s="74"/>
      <c r="K9033" s="74"/>
      <c r="L9033" s="74"/>
      <c r="M9033" s="74"/>
      <c r="N9033" s="74"/>
    </row>
    <row r="9034" spans="2:14" x14ac:dyDescent="0.25">
      <c r="B9034" s="225"/>
      <c r="C9034" s="74"/>
      <c r="D9034" s="74"/>
      <c r="E9034" s="74"/>
      <c r="F9034" s="74"/>
      <c r="G9034" s="75"/>
      <c r="H9034" s="74"/>
      <c r="I9034" s="81"/>
      <c r="J9034" s="74"/>
      <c r="K9034" s="74"/>
      <c r="L9034" s="74"/>
      <c r="M9034" s="74"/>
      <c r="N9034" s="74"/>
    </row>
    <row r="9035" spans="2:14" x14ac:dyDescent="0.25">
      <c r="B9035" s="225"/>
      <c r="C9035" s="74"/>
      <c r="D9035" s="74"/>
      <c r="E9035" s="74"/>
      <c r="F9035" s="74"/>
      <c r="G9035" s="75"/>
      <c r="H9035" s="74"/>
      <c r="I9035" s="81"/>
      <c r="J9035" s="74"/>
      <c r="K9035" s="74"/>
      <c r="L9035" s="74"/>
      <c r="M9035" s="74"/>
      <c r="N9035" s="74"/>
    </row>
    <row r="9036" spans="2:14" x14ac:dyDescent="0.25">
      <c r="B9036" s="225"/>
      <c r="C9036" s="74"/>
      <c r="D9036" s="74"/>
      <c r="E9036" s="74"/>
      <c r="F9036" s="74"/>
      <c r="G9036" s="75"/>
      <c r="H9036" s="74"/>
      <c r="I9036" s="81"/>
      <c r="J9036" s="74"/>
      <c r="K9036" s="74"/>
      <c r="L9036" s="74"/>
      <c r="M9036" s="74"/>
      <c r="N9036" s="74"/>
    </row>
    <row r="9037" spans="2:14" x14ac:dyDescent="0.25">
      <c r="B9037" s="225"/>
      <c r="C9037" s="74"/>
      <c r="D9037" s="74"/>
      <c r="E9037" s="74"/>
      <c r="F9037" s="74"/>
      <c r="G9037" s="75"/>
      <c r="H9037" s="74"/>
      <c r="I9037" s="81"/>
      <c r="J9037" s="74"/>
      <c r="K9037" s="74"/>
      <c r="L9037" s="74"/>
      <c r="M9037" s="74"/>
      <c r="N9037" s="74"/>
    </row>
    <row r="9038" spans="2:14" x14ac:dyDescent="0.25">
      <c r="B9038" s="225"/>
      <c r="C9038" s="74"/>
      <c r="D9038" s="74"/>
      <c r="E9038" s="74"/>
      <c r="F9038" s="74"/>
      <c r="G9038" s="75"/>
      <c r="H9038" s="74"/>
      <c r="I9038" s="81"/>
      <c r="J9038" s="74"/>
      <c r="K9038" s="74"/>
      <c r="L9038" s="74"/>
      <c r="M9038" s="74"/>
      <c r="N9038" s="74"/>
    </row>
    <row r="9039" spans="2:14" x14ac:dyDescent="0.25">
      <c r="B9039" s="225"/>
      <c r="C9039" s="74"/>
      <c r="D9039" s="74"/>
      <c r="E9039" s="74"/>
      <c r="F9039" s="74"/>
      <c r="G9039" s="75"/>
      <c r="H9039" s="74"/>
      <c r="I9039" s="81"/>
      <c r="J9039" s="74"/>
      <c r="K9039" s="74"/>
      <c r="L9039" s="74"/>
      <c r="M9039" s="74"/>
      <c r="N9039" s="74"/>
    </row>
    <row r="9040" spans="2:14" x14ac:dyDescent="0.25">
      <c r="B9040" s="225"/>
      <c r="C9040" s="74"/>
      <c r="D9040" s="74"/>
      <c r="E9040" s="74"/>
      <c r="F9040" s="74"/>
      <c r="G9040" s="75"/>
      <c r="H9040" s="74"/>
      <c r="I9040" s="81"/>
      <c r="J9040" s="74"/>
      <c r="K9040" s="74"/>
      <c r="L9040" s="74"/>
      <c r="M9040" s="74"/>
      <c r="N9040" s="74"/>
    </row>
    <row r="9041" spans="2:14" x14ac:dyDescent="0.25">
      <c r="B9041" s="225"/>
      <c r="C9041" s="74"/>
      <c r="D9041" s="74"/>
      <c r="E9041" s="74"/>
      <c r="F9041" s="74"/>
      <c r="G9041" s="75"/>
      <c r="H9041" s="74"/>
      <c r="I9041" s="81"/>
      <c r="J9041" s="74"/>
      <c r="K9041" s="74"/>
      <c r="L9041" s="74"/>
      <c r="M9041" s="74"/>
      <c r="N9041" s="74"/>
    </row>
    <row r="9042" spans="2:14" x14ac:dyDescent="0.25">
      <c r="B9042" s="225"/>
      <c r="C9042" s="74"/>
      <c r="D9042" s="74"/>
      <c r="E9042" s="74"/>
      <c r="F9042" s="74"/>
      <c r="G9042" s="75"/>
      <c r="H9042" s="74"/>
      <c r="I9042" s="81"/>
      <c r="J9042" s="74"/>
      <c r="K9042" s="74"/>
      <c r="L9042" s="74"/>
      <c r="M9042" s="74"/>
      <c r="N9042" s="74"/>
    </row>
    <row r="9043" spans="2:14" x14ac:dyDescent="0.25">
      <c r="B9043" s="225"/>
      <c r="C9043" s="74"/>
      <c r="D9043" s="74"/>
      <c r="E9043" s="74"/>
      <c r="F9043" s="74"/>
      <c r="G9043" s="75"/>
      <c r="H9043" s="74"/>
      <c r="I9043" s="81"/>
      <c r="J9043" s="74"/>
      <c r="K9043" s="74"/>
      <c r="L9043" s="74"/>
      <c r="M9043" s="74"/>
      <c r="N9043" s="74"/>
    </row>
    <row r="9044" spans="2:14" x14ac:dyDescent="0.25">
      <c r="B9044" s="225"/>
      <c r="C9044" s="74"/>
      <c r="D9044" s="74"/>
      <c r="E9044" s="74"/>
      <c r="F9044" s="74"/>
      <c r="G9044" s="75"/>
      <c r="H9044" s="74"/>
      <c r="I9044" s="81"/>
      <c r="J9044" s="74"/>
      <c r="K9044" s="74"/>
      <c r="L9044" s="74"/>
      <c r="M9044" s="74"/>
      <c r="N9044" s="74"/>
    </row>
    <row r="9045" spans="2:14" x14ac:dyDescent="0.25">
      <c r="B9045" s="225"/>
      <c r="C9045" s="74"/>
      <c r="D9045" s="74"/>
      <c r="E9045" s="74"/>
      <c r="F9045" s="74"/>
      <c r="G9045" s="75"/>
      <c r="H9045" s="74"/>
      <c r="I9045" s="81"/>
      <c r="J9045" s="74"/>
      <c r="K9045" s="74"/>
      <c r="L9045" s="74"/>
      <c r="M9045" s="74"/>
      <c r="N9045" s="74"/>
    </row>
    <row r="9046" spans="2:14" x14ac:dyDescent="0.25">
      <c r="B9046" s="225"/>
      <c r="C9046" s="74"/>
      <c r="D9046" s="74"/>
      <c r="E9046" s="74"/>
      <c r="F9046" s="74"/>
      <c r="G9046" s="75"/>
      <c r="H9046" s="74"/>
      <c r="I9046" s="81"/>
      <c r="J9046" s="74"/>
      <c r="K9046" s="74"/>
      <c r="L9046" s="74"/>
      <c r="M9046" s="74"/>
      <c r="N9046" s="74"/>
    </row>
    <row r="9047" spans="2:14" x14ac:dyDescent="0.25">
      <c r="B9047" s="225"/>
      <c r="C9047" s="74"/>
      <c r="D9047" s="74"/>
      <c r="E9047" s="74"/>
      <c r="F9047" s="74"/>
      <c r="G9047" s="75"/>
      <c r="H9047" s="74"/>
      <c r="I9047" s="81"/>
      <c r="J9047" s="74"/>
      <c r="K9047" s="74"/>
      <c r="L9047" s="74"/>
      <c r="M9047" s="74"/>
      <c r="N9047" s="74"/>
    </row>
    <row r="9048" spans="2:14" x14ac:dyDescent="0.25">
      <c r="B9048" s="225"/>
      <c r="C9048" s="74"/>
      <c r="D9048" s="74"/>
      <c r="E9048" s="74"/>
      <c r="F9048" s="74"/>
      <c r="G9048" s="75"/>
      <c r="H9048" s="74"/>
      <c r="I9048" s="81"/>
      <c r="J9048" s="74"/>
      <c r="K9048" s="74"/>
      <c r="L9048" s="74"/>
      <c r="M9048" s="74"/>
      <c r="N9048" s="74"/>
    </row>
    <row r="9049" spans="2:14" x14ac:dyDescent="0.25">
      <c r="B9049" s="225"/>
      <c r="C9049" s="74"/>
      <c r="D9049" s="74"/>
      <c r="E9049" s="74"/>
      <c r="F9049" s="74"/>
      <c r="G9049" s="75"/>
      <c r="H9049" s="74"/>
      <c r="I9049" s="81"/>
      <c r="J9049" s="74"/>
      <c r="K9049" s="74"/>
      <c r="L9049" s="74"/>
      <c r="M9049" s="74"/>
      <c r="N9049" s="74"/>
    </row>
    <row r="9050" spans="2:14" x14ac:dyDescent="0.25">
      <c r="B9050" s="225"/>
      <c r="C9050" s="74"/>
      <c r="D9050" s="74"/>
      <c r="E9050" s="74"/>
      <c r="F9050" s="74"/>
      <c r="G9050" s="75"/>
      <c r="H9050" s="74"/>
      <c r="I9050" s="81"/>
      <c r="J9050" s="74"/>
      <c r="K9050" s="74"/>
      <c r="L9050" s="74"/>
      <c r="M9050" s="74"/>
      <c r="N9050" s="74"/>
    </row>
    <row r="9051" spans="2:14" x14ac:dyDescent="0.25">
      <c r="B9051" s="225"/>
      <c r="C9051" s="74"/>
      <c r="D9051" s="74"/>
      <c r="E9051" s="74"/>
      <c r="F9051" s="74"/>
      <c r="G9051" s="75"/>
      <c r="H9051" s="74"/>
      <c r="I9051" s="81"/>
      <c r="J9051" s="74"/>
      <c r="K9051" s="74"/>
      <c r="L9051" s="74"/>
      <c r="M9051" s="74"/>
      <c r="N9051" s="74"/>
    </row>
    <row r="9052" spans="2:14" x14ac:dyDescent="0.25">
      <c r="B9052" s="225"/>
      <c r="C9052" s="74"/>
      <c r="D9052" s="74"/>
      <c r="E9052" s="74"/>
      <c r="F9052" s="74"/>
      <c r="G9052" s="75"/>
      <c r="H9052" s="74"/>
      <c r="I9052" s="81"/>
      <c r="J9052" s="74"/>
      <c r="K9052" s="74"/>
      <c r="L9052" s="74"/>
      <c r="M9052" s="74"/>
      <c r="N9052" s="74"/>
    </row>
    <row r="9053" spans="2:14" x14ac:dyDescent="0.25">
      <c r="B9053" s="225"/>
      <c r="C9053" s="74"/>
      <c r="D9053" s="74"/>
      <c r="E9053" s="74"/>
      <c r="F9053" s="74"/>
      <c r="G9053" s="75"/>
      <c r="H9053" s="74"/>
      <c r="I9053" s="81"/>
      <c r="J9053" s="74"/>
      <c r="K9053" s="74"/>
      <c r="L9053" s="74"/>
      <c r="M9053" s="74"/>
      <c r="N9053" s="74"/>
    </row>
    <row r="9054" spans="2:14" x14ac:dyDescent="0.25">
      <c r="B9054" s="225"/>
      <c r="C9054" s="74"/>
      <c r="D9054" s="74"/>
      <c r="E9054" s="74"/>
      <c r="F9054" s="74"/>
      <c r="G9054" s="75"/>
      <c r="H9054" s="74"/>
      <c r="I9054" s="81"/>
      <c r="J9054" s="74"/>
      <c r="K9054" s="74"/>
      <c r="L9054" s="74"/>
      <c r="M9054" s="74"/>
      <c r="N9054" s="74"/>
    </row>
    <row r="9055" spans="2:14" x14ac:dyDescent="0.25">
      <c r="B9055" s="225"/>
      <c r="C9055" s="74"/>
      <c r="D9055" s="74"/>
      <c r="E9055" s="74"/>
      <c r="F9055" s="74"/>
      <c r="G9055" s="75"/>
      <c r="H9055" s="74"/>
      <c r="I9055" s="81"/>
      <c r="J9055" s="74"/>
      <c r="K9055" s="74"/>
      <c r="L9055" s="74"/>
      <c r="M9055" s="74"/>
      <c r="N9055" s="74"/>
    </row>
    <row r="9056" spans="2:14" x14ac:dyDescent="0.25">
      <c r="B9056" s="225"/>
      <c r="C9056" s="74"/>
      <c r="D9056" s="74"/>
      <c r="E9056" s="74"/>
      <c r="F9056" s="74"/>
      <c r="G9056" s="75"/>
      <c r="H9056" s="74"/>
      <c r="I9056" s="81"/>
      <c r="J9056" s="74"/>
      <c r="K9056" s="74"/>
      <c r="L9056" s="74"/>
      <c r="M9056" s="74"/>
      <c r="N9056" s="74"/>
    </row>
    <row r="9057" spans="2:14" x14ac:dyDescent="0.25">
      <c r="B9057" s="225"/>
      <c r="C9057" s="74"/>
      <c r="D9057" s="74"/>
      <c r="E9057" s="74"/>
      <c r="F9057" s="74"/>
      <c r="G9057" s="75"/>
      <c r="H9057" s="74"/>
      <c r="I9057" s="81"/>
      <c r="J9057" s="74"/>
      <c r="K9057" s="74"/>
      <c r="L9057" s="74"/>
      <c r="M9057" s="74"/>
      <c r="N9057" s="74"/>
    </row>
    <row r="9058" spans="2:14" x14ac:dyDescent="0.25">
      <c r="B9058" s="225"/>
      <c r="C9058" s="74"/>
      <c r="D9058" s="74"/>
      <c r="E9058" s="74"/>
      <c r="F9058" s="74"/>
      <c r="G9058" s="75"/>
      <c r="H9058" s="74"/>
      <c r="I9058" s="81"/>
      <c r="J9058" s="74"/>
      <c r="K9058" s="74"/>
      <c r="L9058" s="74"/>
      <c r="M9058" s="74"/>
      <c r="N9058" s="74"/>
    </row>
    <row r="9059" spans="2:14" x14ac:dyDescent="0.25">
      <c r="B9059" s="225"/>
      <c r="C9059" s="74"/>
      <c r="D9059" s="74"/>
      <c r="E9059" s="74"/>
      <c r="F9059" s="74"/>
      <c r="G9059" s="75"/>
      <c r="H9059" s="74"/>
      <c r="I9059" s="81"/>
      <c r="J9059" s="74"/>
      <c r="K9059" s="74"/>
      <c r="L9059" s="74"/>
      <c r="M9059" s="74"/>
      <c r="N9059" s="74"/>
    </row>
    <row r="9060" spans="2:14" x14ac:dyDescent="0.25">
      <c r="B9060" s="225"/>
      <c r="C9060" s="74"/>
      <c r="D9060" s="74"/>
      <c r="E9060" s="74"/>
      <c r="F9060" s="74"/>
      <c r="G9060" s="75"/>
      <c r="H9060" s="74"/>
      <c r="I9060" s="81"/>
      <c r="J9060" s="74"/>
      <c r="K9060" s="74"/>
      <c r="L9060" s="74"/>
      <c r="M9060" s="74"/>
      <c r="N9060" s="74"/>
    </row>
    <row r="9061" spans="2:14" x14ac:dyDescent="0.25">
      <c r="B9061" s="225"/>
      <c r="C9061" s="74"/>
      <c r="D9061" s="74"/>
      <c r="E9061" s="74"/>
      <c r="F9061" s="74"/>
      <c r="G9061" s="75"/>
      <c r="H9061" s="74"/>
      <c r="I9061" s="81"/>
      <c r="J9061" s="74"/>
      <c r="K9061" s="74"/>
      <c r="L9061" s="74"/>
      <c r="M9061" s="74"/>
      <c r="N9061" s="74"/>
    </row>
    <row r="9062" spans="2:14" x14ac:dyDescent="0.25">
      <c r="B9062" s="225"/>
      <c r="C9062" s="74"/>
      <c r="D9062" s="74"/>
      <c r="E9062" s="74"/>
      <c r="F9062" s="74"/>
      <c r="G9062" s="75"/>
      <c r="H9062" s="74"/>
      <c r="I9062" s="81"/>
      <c r="J9062" s="74"/>
      <c r="K9062" s="74"/>
      <c r="L9062" s="74"/>
      <c r="M9062" s="74"/>
      <c r="N9062" s="74"/>
    </row>
    <row r="9063" spans="2:14" x14ac:dyDescent="0.25">
      <c r="B9063" s="225"/>
      <c r="C9063" s="74"/>
      <c r="D9063" s="74"/>
      <c r="E9063" s="74"/>
      <c r="F9063" s="74"/>
      <c r="G9063" s="75"/>
      <c r="H9063" s="74"/>
      <c r="I9063" s="81"/>
      <c r="J9063" s="74"/>
      <c r="K9063" s="74"/>
      <c r="L9063" s="74"/>
      <c r="M9063" s="74"/>
      <c r="N9063" s="74"/>
    </row>
    <row r="9064" spans="2:14" x14ac:dyDescent="0.25">
      <c r="B9064" s="225"/>
      <c r="C9064" s="74"/>
      <c r="D9064" s="74"/>
      <c r="E9064" s="74"/>
      <c r="F9064" s="74"/>
      <c r="G9064" s="75"/>
      <c r="H9064" s="74"/>
      <c r="I9064" s="81"/>
      <c r="J9064" s="74"/>
      <c r="K9064" s="74"/>
      <c r="L9064" s="74"/>
      <c r="M9064" s="74"/>
      <c r="N9064" s="74"/>
    </row>
    <row r="9065" spans="2:14" x14ac:dyDescent="0.25">
      <c r="B9065" s="225"/>
      <c r="C9065" s="74"/>
      <c r="D9065" s="74"/>
      <c r="E9065" s="74"/>
      <c r="F9065" s="74"/>
      <c r="G9065" s="75"/>
      <c r="H9065" s="74"/>
      <c r="I9065" s="81"/>
      <c r="J9065" s="74"/>
      <c r="K9065" s="74"/>
      <c r="L9065" s="74"/>
      <c r="M9065" s="74"/>
      <c r="N9065" s="74"/>
    </row>
    <row r="9066" spans="2:14" x14ac:dyDescent="0.25">
      <c r="B9066" s="225"/>
      <c r="C9066" s="74"/>
      <c r="D9066" s="74"/>
      <c r="E9066" s="74"/>
      <c r="F9066" s="74"/>
      <c r="G9066" s="75"/>
      <c r="H9066" s="74"/>
      <c r="I9066" s="81"/>
      <c r="J9066" s="74"/>
      <c r="K9066" s="74"/>
      <c r="L9066" s="74"/>
      <c r="M9066" s="74"/>
      <c r="N9066" s="74"/>
    </row>
    <row r="9067" spans="2:14" x14ac:dyDescent="0.25">
      <c r="B9067" s="225"/>
      <c r="C9067" s="74"/>
      <c r="D9067" s="74"/>
      <c r="E9067" s="74"/>
      <c r="F9067" s="74"/>
      <c r="G9067" s="75"/>
      <c r="H9067" s="74"/>
      <c r="I9067" s="81"/>
      <c r="J9067" s="74"/>
      <c r="K9067" s="74"/>
      <c r="L9067" s="74"/>
      <c r="M9067" s="74"/>
      <c r="N9067" s="74"/>
    </row>
    <row r="9068" spans="2:14" x14ac:dyDescent="0.25">
      <c r="B9068" s="225"/>
      <c r="C9068" s="74"/>
      <c r="D9068" s="74"/>
      <c r="E9068" s="74"/>
      <c r="F9068" s="74"/>
      <c r="G9068" s="75"/>
      <c r="H9068" s="74"/>
      <c r="I9068" s="81"/>
      <c r="J9068" s="74"/>
      <c r="K9068" s="74"/>
      <c r="L9068" s="74"/>
      <c r="M9068" s="74"/>
      <c r="N9068" s="74"/>
    </row>
    <row r="9069" spans="2:14" x14ac:dyDescent="0.25">
      <c r="B9069" s="225"/>
      <c r="C9069" s="74"/>
      <c r="D9069" s="74"/>
      <c r="E9069" s="74"/>
      <c r="F9069" s="74"/>
      <c r="G9069" s="75"/>
      <c r="H9069" s="74"/>
      <c r="I9069" s="81"/>
      <c r="J9069" s="74"/>
      <c r="K9069" s="74"/>
      <c r="L9069" s="74"/>
      <c r="M9069" s="74"/>
      <c r="N9069" s="74"/>
    </row>
    <row r="9070" spans="2:14" x14ac:dyDescent="0.25">
      <c r="B9070" s="225"/>
      <c r="C9070" s="74"/>
      <c r="D9070" s="74"/>
      <c r="E9070" s="74"/>
      <c r="F9070" s="74"/>
      <c r="G9070" s="75"/>
      <c r="H9070" s="74"/>
      <c r="I9070" s="81"/>
      <c r="J9070" s="74"/>
      <c r="K9070" s="74"/>
      <c r="L9070" s="74"/>
      <c r="M9070" s="74"/>
      <c r="N9070" s="74"/>
    </row>
    <row r="9071" spans="2:14" x14ac:dyDescent="0.25">
      <c r="B9071" s="225"/>
      <c r="C9071" s="74"/>
      <c r="D9071" s="74"/>
      <c r="E9071" s="74"/>
      <c r="F9071" s="74"/>
      <c r="G9071" s="75"/>
      <c r="H9071" s="74"/>
      <c r="I9071" s="81"/>
      <c r="J9071" s="74"/>
      <c r="K9071" s="74"/>
      <c r="L9071" s="74"/>
      <c r="M9071" s="74"/>
      <c r="N9071" s="74"/>
    </row>
    <row r="9072" spans="2:14" x14ac:dyDescent="0.25">
      <c r="B9072" s="225"/>
      <c r="C9072" s="74"/>
      <c r="D9072" s="74"/>
      <c r="E9072" s="74"/>
      <c r="F9072" s="74"/>
      <c r="G9072" s="75"/>
      <c r="H9072" s="74"/>
      <c r="I9072" s="81"/>
      <c r="J9072" s="74"/>
      <c r="K9072" s="74"/>
      <c r="L9072" s="74"/>
      <c r="M9072" s="74"/>
      <c r="N9072" s="74"/>
    </row>
    <row r="9073" spans="2:14" x14ac:dyDescent="0.25">
      <c r="B9073" s="225"/>
      <c r="C9073" s="74"/>
      <c r="D9073" s="74"/>
      <c r="E9073" s="74"/>
      <c r="F9073" s="74"/>
      <c r="G9073" s="75"/>
      <c r="H9073" s="74"/>
      <c r="I9073" s="81"/>
      <c r="J9073" s="74"/>
      <c r="K9073" s="74"/>
      <c r="L9073" s="74"/>
      <c r="M9073" s="74"/>
      <c r="N9073" s="74"/>
    </row>
    <row r="9074" spans="2:14" x14ac:dyDescent="0.25">
      <c r="B9074" s="225"/>
      <c r="C9074" s="74"/>
      <c r="D9074" s="74"/>
      <c r="E9074" s="74"/>
      <c r="F9074" s="74"/>
      <c r="G9074" s="75"/>
      <c r="H9074" s="74"/>
      <c r="I9074" s="81"/>
      <c r="J9074" s="74"/>
      <c r="K9074" s="74"/>
      <c r="L9074" s="74"/>
      <c r="M9074" s="74"/>
      <c r="N9074" s="74"/>
    </row>
    <row r="9075" spans="2:14" x14ac:dyDescent="0.25">
      <c r="B9075" s="225"/>
      <c r="C9075" s="74"/>
      <c r="D9075" s="74"/>
      <c r="E9075" s="74"/>
      <c r="F9075" s="74"/>
      <c r="G9075" s="75"/>
      <c r="H9075" s="74"/>
      <c r="I9075" s="81"/>
      <c r="J9075" s="74"/>
      <c r="K9075" s="74"/>
      <c r="L9075" s="74"/>
      <c r="M9075" s="74"/>
      <c r="N9075" s="74"/>
    </row>
    <row r="9076" spans="2:14" x14ac:dyDescent="0.25">
      <c r="B9076" s="225"/>
      <c r="C9076" s="74"/>
      <c r="D9076" s="74"/>
      <c r="E9076" s="74"/>
      <c r="F9076" s="74"/>
      <c r="G9076" s="75"/>
      <c r="H9076" s="74"/>
      <c r="I9076" s="81"/>
      <c r="J9076" s="74"/>
      <c r="K9076" s="74"/>
      <c r="L9076" s="74"/>
      <c r="M9076" s="74"/>
      <c r="N9076" s="74"/>
    </row>
    <row r="9077" spans="2:14" x14ac:dyDescent="0.25">
      <c r="B9077" s="225"/>
      <c r="C9077" s="74"/>
      <c r="D9077" s="74"/>
      <c r="E9077" s="74"/>
      <c r="F9077" s="74"/>
      <c r="G9077" s="75"/>
      <c r="H9077" s="74"/>
      <c r="I9077" s="81"/>
      <c r="J9077" s="74"/>
      <c r="K9077" s="74"/>
      <c r="L9077" s="74"/>
      <c r="M9077" s="74"/>
      <c r="N9077" s="74"/>
    </row>
    <row r="9078" spans="2:14" x14ac:dyDescent="0.25">
      <c r="B9078" s="225"/>
      <c r="C9078" s="74"/>
      <c r="D9078" s="74"/>
      <c r="E9078" s="74"/>
      <c r="F9078" s="74"/>
      <c r="G9078" s="75"/>
      <c r="H9078" s="74"/>
      <c r="I9078" s="81"/>
      <c r="J9078" s="74"/>
      <c r="K9078" s="74"/>
      <c r="L9078" s="74"/>
      <c r="M9078" s="74"/>
      <c r="N9078" s="74"/>
    </row>
    <row r="9079" spans="2:14" x14ac:dyDescent="0.25">
      <c r="B9079" s="225"/>
      <c r="C9079" s="74"/>
      <c r="D9079" s="74"/>
      <c r="E9079" s="74"/>
      <c r="F9079" s="74"/>
      <c r="G9079" s="75"/>
      <c r="H9079" s="74"/>
      <c r="I9079" s="81"/>
      <c r="J9079" s="74"/>
      <c r="K9079" s="74"/>
      <c r="L9079" s="74"/>
      <c r="M9079" s="74"/>
      <c r="N9079" s="74"/>
    </row>
    <row r="9080" spans="2:14" x14ac:dyDescent="0.25">
      <c r="B9080" s="225"/>
      <c r="C9080" s="74"/>
      <c r="D9080" s="74"/>
      <c r="E9080" s="74"/>
      <c r="F9080" s="74"/>
      <c r="G9080" s="75"/>
      <c r="H9080" s="74"/>
      <c r="I9080" s="81"/>
      <c r="J9080" s="74"/>
      <c r="K9080" s="74"/>
      <c r="L9080" s="74"/>
      <c r="M9080" s="74"/>
      <c r="N9080" s="74"/>
    </row>
    <row r="9081" spans="2:14" x14ac:dyDescent="0.25">
      <c r="B9081" s="225"/>
      <c r="C9081" s="74"/>
      <c r="D9081" s="74"/>
      <c r="E9081" s="74"/>
      <c r="F9081" s="74"/>
      <c r="G9081" s="75"/>
      <c r="H9081" s="74"/>
      <c r="I9081" s="81"/>
      <c r="J9081" s="74"/>
      <c r="K9081" s="74"/>
      <c r="L9081" s="74"/>
      <c r="M9081" s="74"/>
      <c r="N9081" s="74"/>
    </row>
    <row r="9082" spans="2:14" x14ac:dyDescent="0.25">
      <c r="B9082" s="225"/>
      <c r="C9082" s="74"/>
      <c r="D9082" s="74"/>
      <c r="E9082" s="74"/>
      <c r="F9082" s="74"/>
      <c r="G9082" s="75"/>
      <c r="H9082" s="74"/>
      <c r="I9082" s="81"/>
      <c r="J9082" s="74"/>
      <c r="K9082" s="74"/>
      <c r="L9082" s="74"/>
      <c r="M9082" s="74"/>
      <c r="N9082" s="74"/>
    </row>
    <row r="9083" spans="2:14" x14ac:dyDescent="0.25">
      <c r="B9083" s="225"/>
      <c r="C9083" s="74"/>
      <c r="D9083" s="74"/>
      <c r="E9083" s="74"/>
      <c r="F9083" s="74"/>
      <c r="G9083" s="75"/>
      <c r="H9083" s="74"/>
      <c r="I9083" s="81"/>
      <c r="J9083" s="74"/>
      <c r="K9083" s="74"/>
      <c r="L9083" s="74"/>
      <c r="M9083" s="74"/>
      <c r="N9083" s="74"/>
    </row>
    <row r="9084" spans="2:14" x14ac:dyDescent="0.25">
      <c r="B9084" s="225"/>
      <c r="C9084" s="74"/>
      <c r="D9084" s="74"/>
      <c r="E9084" s="74"/>
      <c r="F9084" s="74"/>
      <c r="G9084" s="75"/>
      <c r="H9084" s="74"/>
      <c r="I9084" s="81"/>
      <c r="J9084" s="74"/>
      <c r="K9084" s="74"/>
      <c r="L9084" s="74"/>
      <c r="M9084" s="74"/>
      <c r="N9084" s="74"/>
    </row>
    <row r="9085" spans="2:14" x14ac:dyDescent="0.25">
      <c r="B9085" s="225"/>
      <c r="C9085" s="74"/>
      <c r="D9085" s="74"/>
      <c r="E9085" s="74"/>
      <c r="F9085" s="74"/>
      <c r="G9085" s="75"/>
      <c r="H9085" s="74"/>
      <c r="I9085" s="81"/>
      <c r="J9085" s="74"/>
      <c r="K9085" s="74"/>
      <c r="L9085" s="74"/>
      <c r="M9085" s="74"/>
      <c r="N9085" s="74"/>
    </row>
    <row r="9086" spans="2:14" x14ac:dyDescent="0.25">
      <c r="B9086" s="225"/>
      <c r="C9086" s="74"/>
      <c r="D9086" s="74"/>
      <c r="E9086" s="74"/>
      <c r="F9086" s="74"/>
      <c r="G9086" s="75"/>
      <c r="H9086" s="74"/>
      <c r="I9086" s="81"/>
      <c r="J9086" s="74"/>
      <c r="K9086" s="74"/>
      <c r="L9086" s="74"/>
      <c r="M9086" s="74"/>
      <c r="N9086" s="74"/>
    </row>
    <row r="9087" spans="2:14" x14ac:dyDescent="0.25">
      <c r="B9087" s="225"/>
      <c r="C9087" s="74"/>
      <c r="D9087" s="74"/>
      <c r="E9087" s="74"/>
      <c r="F9087" s="74"/>
      <c r="G9087" s="75"/>
      <c r="H9087" s="74"/>
      <c r="I9087" s="81"/>
      <c r="J9087" s="74"/>
      <c r="K9087" s="74"/>
      <c r="L9087" s="74"/>
      <c r="M9087" s="74"/>
      <c r="N9087" s="74"/>
    </row>
    <row r="9088" spans="2:14" x14ac:dyDescent="0.25">
      <c r="B9088" s="225"/>
      <c r="C9088" s="74"/>
      <c r="D9088" s="74"/>
      <c r="E9088" s="74"/>
      <c r="F9088" s="74"/>
      <c r="G9088" s="75"/>
      <c r="H9088" s="74"/>
      <c r="I9088" s="81"/>
      <c r="J9088" s="74"/>
      <c r="K9088" s="74"/>
      <c r="L9088" s="74"/>
      <c r="M9088" s="74"/>
      <c r="N9088" s="74"/>
    </row>
    <row r="9089" spans="2:14" x14ac:dyDescent="0.25">
      <c r="B9089" s="225"/>
      <c r="C9089" s="74"/>
      <c r="D9089" s="74"/>
      <c r="E9089" s="74"/>
      <c r="F9089" s="74"/>
      <c r="G9089" s="75"/>
      <c r="H9089" s="74"/>
      <c r="I9089" s="81"/>
      <c r="J9089" s="74"/>
      <c r="K9089" s="74"/>
      <c r="L9089" s="74"/>
      <c r="M9089" s="74"/>
      <c r="N9089" s="74"/>
    </row>
    <row r="9090" spans="2:14" x14ac:dyDescent="0.25">
      <c r="B9090" s="225"/>
      <c r="C9090" s="74"/>
      <c r="D9090" s="74"/>
      <c r="E9090" s="74"/>
      <c r="F9090" s="74"/>
      <c r="G9090" s="75"/>
      <c r="H9090" s="74"/>
      <c r="I9090" s="81"/>
      <c r="J9090" s="74"/>
      <c r="K9090" s="74"/>
      <c r="L9090" s="74"/>
      <c r="M9090" s="74"/>
      <c r="N9090" s="74"/>
    </row>
    <row r="9091" spans="2:14" x14ac:dyDescent="0.25">
      <c r="B9091" s="225"/>
      <c r="C9091" s="74"/>
      <c r="D9091" s="74"/>
      <c r="E9091" s="74"/>
      <c r="F9091" s="74"/>
      <c r="G9091" s="75"/>
      <c r="H9091" s="74"/>
      <c r="I9091" s="81"/>
      <c r="J9091" s="74"/>
      <c r="K9091" s="74"/>
      <c r="L9091" s="74"/>
      <c r="M9091" s="74"/>
      <c r="N9091" s="74"/>
    </row>
    <row r="9092" spans="2:14" x14ac:dyDescent="0.25">
      <c r="B9092" s="225"/>
      <c r="C9092" s="74"/>
      <c r="D9092" s="74"/>
      <c r="E9092" s="74"/>
      <c r="F9092" s="74"/>
      <c r="G9092" s="75"/>
      <c r="H9092" s="74"/>
      <c r="I9092" s="81"/>
      <c r="J9092" s="74"/>
      <c r="K9092" s="74"/>
      <c r="L9092" s="74"/>
      <c r="M9092" s="74"/>
      <c r="N9092" s="74"/>
    </row>
    <row r="9093" spans="2:14" x14ac:dyDescent="0.25">
      <c r="B9093" s="225"/>
      <c r="C9093" s="74"/>
      <c r="D9093" s="74"/>
      <c r="E9093" s="74"/>
      <c r="F9093" s="74"/>
      <c r="G9093" s="75"/>
      <c r="H9093" s="74"/>
      <c r="I9093" s="81"/>
      <c r="J9093" s="74"/>
      <c r="K9093" s="74"/>
      <c r="L9093" s="74"/>
      <c r="M9093" s="74"/>
      <c r="N9093" s="74"/>
    </row>
    <row r="9094" spans="2:14" x14ac:dyDescent="0.25">
      <c r="B9094" s="225"/>
      <c r="C9094" s="74"/>
      <c r="D9094" s="74"/>
      <c r="E9094" s="74"/>
      <c r="F9094" s="74"/>
      <c r="G9094" s="75"/>
      <c r="H9094" s="74"/>
      <c r="I9094" s="81"/>
      <c r="J9094" s="74"/>
      <c r="K9094" s="74"/>
      <c r="L9094" s="74"/>
      <c r="M9094" s="74"/>
      <c r="N9094" s="74"/>
    </row>
    <row r="9095" spans="2:14" x14ac:dyDescent="0.25">
      <c r="B9095" s="225"/>
      <c r="C9095" s="74"/>
      <c r="D9095" s="74"/>
      <c r="E9095" s="74"/>
      <c r="F9095" s="74"/>
      <c r="G9095" s="75"/>
      <c r="H9095" s="74"/>
      <c r="I9095" s="81"/>
      <c r="J9095" s="74"/>
      <c r="K9095" s="74"/>
      <c r="L9095" s="74"/>
      <c r="M9095" s="74"/>
      <c r="N9095" s="74"/>
    </row>
    <row r="9096" spans="2:14" x14ac:dyDescent="0.25">
      <c r="B9096" s="225"/>
      <c r="C9096" s="74"/>
      <c r="D9096" s="74"/>
      <c r="E9096" s="74"/>
      <c r="F9096" s="74"/>
      <c r="G9096" s="75"/>
      <c r="H9096" s="74"/>
      <c r="I9096" s="81"/>
      <c r="J9096" s="74"/>
      <c r="K9096" s="74"/>
      <c r="L9096" s="74"/>
      <c r="M9096" s="74"/>
      <c r="N9096" s="74"/>
    </row>
    <row r="9097" spans="2:14" x14ac:dyDescent="0.25">
      <c r="B9097" s="225"/>
      <c r="C9097" s="74"/>
      <c r="D9097" s="74"/>
      <c r="E9097" s="74"/>
      <c r="F9097" s="74"/>
      <c r="G9097" s="75"/>
      <c r="H9097" s="74"/>
      <c r="I9097" s="81"/>
      <c r="J9097" s="74"/>
      <c r="K9097" s="74"/>
      <c r="L9097" s="74"/>
      <c r="M9097" s="74"/>
      <c r="N9097" s="74"/>
    </row>
    <row r="9098" spans="2:14" x14ac:dyDescent="0.25">
      <c r="B9098" s="225"/>
      <c r="C9098" s="74"/>
      <c r="D9098" s="74"/>
      <c r="E9098" s="74"/>
      <c r="F9098" s="74"/>
      <c r="G9098" s="75"/>
      <c r="H9098" s="74"/>
      <c r="I9098" s="81"/>
      <c r="J9098" s="74"/>
      <c r="K9098" s="74"/>
      <c r="L9098" s="74"/>
      <c r="M9098" s="74"/>
      <c r="N9098" s="74"/>
    </row>
    <row r="9099" spans="2:14" x14ac:dyDescent="0.25">
      <c r="B9099" s="225"/>
      <c r="C9099" s="74"/>
      <c r="D9099" s="74"/>
      <c r="E9099" s="74"/>
      <c r="F9099" s="74"/>
      <c r="G9099" s="75"/>
      <c r="H9099" s="74"/>
      <c r="I9099" s="81"/>
      <c r="J9099" s="74"/>
      <c r="K9099" s="74"/>
      <c r="L9099" s="74"/>
      <c r="M9099" s="74"/>
      <c r="N9099" s="74"/>
    </row>
    <row r="9100" spans="2:14" x14ac:dyDescent="0.25">
      <c r="B9100" s="225"/>
      <c r="C9100" s="74"/>
      <c r="D9100" s="74"/>
      <c r="E9100" s="74"/>
      <c r="F9100" s="74"/>
      <c r="G9100" s="75"/>
      <c r="H9100" s="74"/>
      <c r="I9100" s="81"/>
      <c r="J9100" s="74"/>
      <c r="K9100" s="74"/>
      <c r="L9100" s="74"/>
      <c r="M9100" s="74"/>
      <c r="N9100" s="74"/>
    </row>
    <row r="9101" spans="2:14" x14ac:dyDescent="0.25">
      <c r="B9101" s="225"/>
      <c r="C9101" s="74"/>
      <c r="D9101" s="74"/>
      <c r="E9101" s="74"/>
      <c r="F9101" s="74"/>
      <c r="G9101" s="75"/>
      <c r="H9101" s="74"/>
      <c r="I9101" s="81"/>
      <c r="J9101" s="74"/>
      <c r="K9101" s="74"/>
      <c r="L9101" s="74"/>
      <c r="M9101" s="74"/>
      <c r="N9101" s="74"/>
    </row>
    <row r="9102" spans="2:14" x14ac:dyDescent="0.25">
      <c r="B9102" s="225"/>
      <c r="C9102" s="74"/>
      <c r="D9102" s="74"/>
      <c r="E9102" s="74"/>
      <c r="F9102" s="74"/>
      <c r="G9102" s="75"/>
      <c r="H9102" s="74"/>
      <c r="I9102" s="81"/>
      <c r="J9102" s="74"/>
      <c r="K9102" s="74"/>
      <c r="L9102" s="74"/>
      <c r="M9102" s="74"/>
      <c r="N9102" s="74"/>
    </row>
    <row r="9103" spans="2:14" x14ac:dyDescent="0.25">
      <c r="B9103" s="225"/>
      <c r="C9103" s="74"/>
      <c r="D9103" s="74"/>
      <c r="E9103" s="74"/>
      <c r="F9103" s="74"/>
      <c r="G9103" s="75"/>
      <c r="H9103" s="74"/>
      <c r="I9103" s="81"/>
      <c r="J9103" s="74"/>
      <c r="K9103" s="74"/>
      <c r="L9103" s="74"/>
      <c r="M9103" s="74"/>
      <c r="N9103" s="74"/>
    </row>
    <row r="9104" spans="2:14" x14ac:dyDescent="0.25">
      <c r="B9104" s="225"/>
      <c r="C9104" s="74"/>
      <c r="D9104" s="74"/>
      <c r="E9104" s="74"/>
      <c r="F9104" s="74"/>
      <c r="G9104" s="75"/>
      <c r="H9104" s="74"/>
      <c r="I9104" s="81"/>
      <c r="J9104" s="74"/>
      <c r="K9104" s="74"/>
      <c r="L9104" s="74"/>
      <c r="M9104" s="74"/>
      <c r="N9104" s="74"/>
    </row>
    <row r="9105" spans="2:14" x14ac:dyDescent="0.25">
      <c r="B9105" s="225"/>
      <c r="C9105" s="74"/>
      <c r="D9105" s="74"/>
      <c r="E9105" s="74"/>
      <c r="F9105" s="74"/>
      <c r="G9105" s="75"/>
      <c r="H9105" s="74"/>
      <c r="I9105" s="81"/>
      <c r="J9105" s="74"/>
      <c r="K9105" s="74"/>
      <c r="L9105" s="74"/>
      <c r="M9105" s="74"/>
      <c r="N9105" s="74"/>
    </row>
    <row r="9106" spans="2:14" x14ac:dyDescent="0.25">
      <c r="B9106" s="225"/>
      <c r="C9106" s="74"/>
      <c r="D9106" s="74"/>
      <c r="E9106" s="74"/>
      <c r="F9106" s="74"/>
      <c r="G9106" s="75"/>
      <c r="H9106" s="74"/>
      <c r="I9106" s="81"/>
      <c r="J9106" s="74"/>
      <c r="K9106" s="74"/>
      <c r="L9106" s="74"/>
      <c r="M9106" s="74"/>
      <c r="N9106" s="74"/>
    </row>
    <row r="9107" spans="2:14" x14ac:dyDescent="0.25">
      <c r="B9107" s="225"/>
      <c r="C9107" s="74"/>
      <c r="D9107" s="74"/>
      <c r="E9107" s="74"/>
      <c r="F9107" s="74"/>
      <c r="G9107" s="75"/>
      <c r="H9107" s="74"/>
      <c r="I9107" s="81"/>
      <c r="J9107" s="74"/>
      <c r="K9107" s="74"/>
      <c r="L9107" s="74"/>
      <c r="M9107" s="74"/>
      <c r="N9107" s="74"/>
    </row>
    <row r="9108" spans="2:14" x14ac:dyDescent="0.25">
      <c r="B9108" s="225"/>
      <c r="C9108" s="74"/>
      <c r="D9108" s="74"/>
      <c r="E9108" s="74"/>
      <c r="F9108" s="74"/>
      <c r="G9108" s="75"/>
      <c r="H9108" s="74"/>
      <c r="I9108" s="81"/>
      <c r="J9108" s="74"/>
      <c r="K9108" s="74"/>
      <c r="L9108" s="74"/>
      <c r="M9108" s="74"/>
      <c r="N9108" s="74"/>
    </row>
    <row r="9109" spans="2:14" x14ac:dyDescent="0.25">
      <c r="B9109" s="225"/>
      <c r="C9109" s="74"/>
      <c r="D9109" s="74"/>
      <c r="E9109" s="74"/>
      <c r="F9109" s="74"/>
      <c r="G9109" s="75"/>
      <c r="H9109" s="74"/>
      <c r="I9109" s="81"/>
      <c r="J9109" s="74"/>
      <c r="K9109" s="74"/>
      <c r="L9109" s="74"/>
      <c r="M9109" s="74"/>
      <c r="N9109" s="74"/>
    </row>
    <row r="9110" spans="2:14" x14ac:dyDescent="0.25">
      <c r="B9110" s="225"/>
      <c r="C9110" s="74"/>
      <c r="D9110" s="74"/>
      <c r="E9110" s="74"/>
      <c r="F9110" s="74"/>
      <c r="G9110" s="75"/>
      <c r="H9110" s="74"/>
      <c r="I9110" s="81"/>
      <c r="J9110" s="74"/>
      <c r="K9110" s="74"/>
      <c r="L9110" s="74"/>
      <c r="M9110" s="74"/>
      <c r="N9110" s="74"/>
    </row>
    <row r="9111" spans="2:14" x14ac:dyDescent="0.25">
      <c r="B9111" s="225"/>
      <c r="C9111" s="74"/>
      <c r="D9111" s="74"/>
      <c r="E9111" s="74"/>
      <c r="F9111" s="74"/>
      <c r="G9111" s="75"/>
      <c r="H9111" s="74"/>
      <c r="I9111" s="81"/>
      <c r="J9111" s="74"/>
      <c r="K9111" s="74"/>
      <c r="L9111" s="74"/>
      <c r="M9111" s="74"/>
      <c r="N9111" s="74"/>
    </row>
    <row r="9112" spans="2:14" x14ac:dyDescent="0.25">
      <c r="B9112" s="225"/>
      <c r="C9112" s="74"/>
      <c r="D9112" s="74"/>
      <c r="E9112" s="74"/>
      <c r="F9112" s="74"/>
      <c r="G9112" s="75"/>
      <c r="H9112" s="74"/>
      <c r="I9112" s="81"/>
      <c r="J9112" s="74"/>
      <c r="K9112" s="74"/>
      <c r="L9112" s="74"/>
      <c r="M9112" s="74"/>
      <c r="N9112" s="74"/>
    </row>
    <row r="9113" spans="2:14" x14ac:dyDescent="0.25">
      <c r="B9113" s="225"/>
      <c r="C9113" s="74"/>
      <c r="D9113" s="74"/>
      <c r="E9113" s="74"/>
      <c r="F9113" s="74"/>
      <c r="G9113" s="75"/>
      <c r="H9113" s="74"/>
      <c r="I9113" s="81"/>
      <c r="J9113" s="74"/>
      <c r="K9113" s="74"/>
      <c r="L9113" s="74"/>
      <c r="M9113" s="74"/>
      <c r="N9113" s="74"/>
    </row>
    <row r="9114" spans="2:14" x14ac:dyDescent="0.25">
      <c r="B9114" s="225"/>
      <c r="C9114" s="74"/>
      <c r="D9114" s="74"/>
      <c r="E9114" s="74"/>
      <c r="F9114" s="74"/>
      <c r="G9114" s="75"/>
      <c r="H9114" s="74"/>
      <c r="I9114" s="81"/>
      <c r="J9114" s="74"/>
      <c r="K9114" s="74"/>
      <c r="L9114" s="74"/>
      <c r="M9114" s="74"/>
      <c r="N9114" s="74"/>
    </row>
    <row r="9115" spans="2:14" x14ac:dyDescent="0.25">
      <c r="B9115" s="225"/>
      <c r="C9115" s="74"/>
      <c r="D9115" s="74"/>
      <c r="E9115" s="74"/>
      <c r="F9115" s="74"/>
      <c r="G9115" s="75"/>
      <c r="H9115" s="74"/>
      <c r="I9115" s="81"/>
      <c r="J9115" s="74"/>
      <c r="K9115" s="74"/>
      <c r="L9115" s="74"/>
      <c r="M9115" s="74"/>
      <c r="N9115" s="74"/>
    </row>
    <row r="9116" spans="2:14" x14ac:dyDescent="0.25">
      <c r="B9116" s="225"/>
      <c r="C9116" s="74"/>
      <c r="D9116" s="74"/>
      <c r="E9116" s="74"/>
      <c r="F9116" s="74"/>
      <c r="G9116" s="75"/>
      <c r="H9116" s="74"/>
      <c r="I9116" s="81"/>
      <c r="J9116" s="74"/>
      <c r="K9116" s="74"/>
      <c r="L9116" s="74"/>
      <c r="M9116" s="74"/>
      <c r="N9116" s="74"/>
    </row>
    <row r="9117" spans="2:14" x14ac:dyDescent="0.25">
      <c r="B9117" s="225"/>
      <c r="C9117" s="74"/>
      <c r="D9117" s="74"/>
      <c r="E9117" s="74"/>
      <c r="F9117" s="74"/>
      <c r="G9117" s="75"/>
      <c r="H9117" s="74"/>
      <c r="I9117" s="81"/>
      <c r="J9117" s="74"/>
      <c r="K9117" s="74"/>
      <c r="L9117" s="74"/>
      <c r="M9117" s="74"/>
      <c r="N9117" s="74"/>
    </row>
    <row r="9118" spans="2:14" x14ac:dyDescent="0.25">
      <c r="B9118" s="225"/>
      <c r="C9118" s="74"/>
      <c r="D9118" s="74"/>
      <c r="E9118" s="74"/>
      <c r="F9118" s="74"/>
      <c r="G9118" s="75"/>
      <c r="H9118" s="74"/>
      <c r="I9118" s="81"/>
      <c r="J9118" s="74"/>
      <c r="K9118" s="74"/>
      <c r="L9118" s="74"/>
      <c r="M9118" s="74"/>
      <c r="N9118" s="74"/>
    </row>
    <row r="9119" spans="2:14" x14ac:dyDescent="0.25">
      <c r="B9119" s="225"/>
      <c r="C9119" s="74"/>
      <c r="D9119" s="74"/>
      <c r="E9119" s="74"/>
      <c r="F9119" s="74"/>
      <c r="G9119" s="75"/>
      <c r="H9119" s="74"/>
      <c r="I9119" s="81"/>
      <c r="J9119" s="74"/>
      <c r="K9119" s="74"/>
      <c r="L9119" s="74"/>
      <c r="M9119" s="74"/>
      <c r="N9119" s="74"/>
    </row>
    <row r="9120" spans="2:14" x14ac:dyDescent="0.25">
      <c r="B9120" s="225"/>
      <c r="C9120" s="74"/>
      <c r="D9120" s="74"/>
      <c r="E9120" s="74"/>
      <c r="F9120" s="74"/>
      <c r="G9120" s="75"/>
      <c r="H9120" s="74"/>
      <c r="I9120" s="81"/>
      <c r="J9120" s="74"/>
      <c r="K9120" s="74"/>
      <c r="L9120" s="74"/>
      <c r="M9120" s="74"/>
      <c r="N9120" s="74"/>
    </row>
    <row r="9121" spans="2:14" x14ac:dyDescent="0.25">
      <c r="B9121" s="225"/>
      <c r="C9121" s="74"/>
      <c r="D9121" s="74"/>
      <c r="E9121" s="74"/>
      <c r="F9121" s="74"/>
      <c r="G9121" s="75"/>
      <c r="H9121" s="74"/>
      <c r="I9121" s="81"/>
      <c r="J9121" s="74"/>
      <c r="K9121" s="74"/>
      <c r="L9121" s="74"/>
      <c r="M9121" s="74"/>
      <c r="N9121" s="74"/>
    </row>
    <row r="9122" spans="2:14" x14ac:dyDescent="0.25">
      <c r="B9122" s="225"/>
      <c r="C9122" s="74"/>
      <c r="D9122" s="74"/>
      <c r="E9122" s="74"/>
      <c r="F9122" s="74"/>
      <c r="G9122" s="75"/>
      <c r="H9122" s="74"/>
      <c r="I9122" s="81"/>
      <c r="J9122" s="74"/>
      <c r="K9122" s="74"/>
      <c r="L9122" s="74"/>
      <c r="M9122" s="74"/>
      <c r="N9122" s="74"/>
    </row>
    <row r="9123" spans="2:14" x14ac:dyDescent="0.25">
      <c r="B9123" s="225"/>
      <c r="C9123" s="74"/>
      <c r="D9123" s="74"/>
      <c r="E9123" s="74"/>
      <c r="F9123" s="74"/>
      <c r="G9123" s="75"/>
      <c r="H9123" s="74"/>
      <c r="I9123" s="81"/>
      <c r="J9123" s="74"/>
      <c r="K9123" s="74"/>
      <c r="L9123" s="74"/>
      <c r="M9123" s="74"/>
      <c r="N9123" s="74"/>
    </row>
    <row r="9124" spans="2:14" x14ac:dyDescent="0.25">
      <c r="B9124" s="225"/>
      <c r="C9124" s="74"/>
      <c r="D9124" s="74"/>
      <c r="E9124" s="74"/>
      <c r="F9124" s="74"/>
      <c r="G9124" s="75"/>
      <c r="H9124" s="74"/>
      <c r="I9124" s="81"/>
      <c r="J9124" s="74"/>
      <c r="K9124" s="74"/>
      <c r="L9124" s="74"/>
      <c r="M9124" s="74"/>
      <c r="N9124" s="74"/>
    </row>
    <row r="9125" spans="2:14" x14ac:dyDescent="0.25">
      <c r="B9125" s="225"/>
      <c r="C9125" s="74"/>
      <c r="D9125" s="74"/>
      <c r="E9125" s="74"/>
      <c r="F9125" s="74"/>
      <c r="G9125" s="75"/>
      <c r="H9125" s="74"/>
      <c r="I9125" s="81"/>
      <c r="J9125" s="74"/>
      <c r="K9125" s="74"/>
      <c r="L9125" s="74"/>
      <c r="M9125" s="74"/>
      <c r="N9125" s="74"/>
    </row>
    <row r="9126" spans="2:14" x14ac:dyDescent="0.25">
      <c r="B9126" s="225"/>
      <c r="C9126" s="74"/>
      <c r="D9126" s="74"/>
      <c r="E9126" s="74"/>
      <c r="F9126" s="74"/>
      <c r="G9126" s="75"/>
      <c r="H9126" s="74"/>
      <c r="I9126" s="81"/>
      <c r="J9126" s="74"/>
      <c r="K9126" s="74"/>
      <c r="L9126" s="74"/>
      <c r="M9126" s="74"/>
      <c r="N9126" s="74"/>
    </row>
    <row r="9127" spans="2:14" x14ac:dyDescent="0.25">
      <c r="B9127" s="225"/>
      <c r="C9127" s="74"/>
      <c r="D9127" s="74"/>
      <c r="E9127" s="74"/>
      <c r="F9127" s="74"/>
      <c r="G9127" s="75"/>
      <c r="H9127" s="74"/>
      <c r="I9127" s="81"/>
      <c r="J9127" s="74"/>
      <c r="K9127" s="74"/>
      <c r="L9127" s="74"/>
      <c r="M9127" s="74"/>
      <c r="N9127" s="74"/>
    </row>
    <row r="9128" spans="2:14" x14ac:dyDescent="0.25">
      <c r="B9128" s="225"/>
      <c r="C9128" s="74"/>
      <c r="D9128" s="74"/>
      <c r="E9128" s="74"/>
      <c r="F9128" s="74"/>
      <c r="G9128" s="75"/>
      <c r="H9128" s="74"/>
      <c r="I9128" s="81"/>
      <c r="J9128" s="74"/>
      <c r="K9128" s="74"/>
      <c r="L9128" s="74"/>
      <c r="M9128" s="74"/>
      <c r="N9128" s="74"/>
    </row>
    <row r="9129" spans="2:14" x14ac:dyDescent="0.25">
      <c r="B9129" s="225"/>
      <c r="C9129" s="74"/>
      <c r="D9129" s="74"/>
      <c r="E9129" s="74"/>
      <c r="F9129" s="74"/>
      <c r="G9129" s="75"/>
      <c r="H9129" s="74"/>
      <c r="I9129" s="81"/>
      <c r="J9129" s="74"/>
      <c r="K9129" s="74"/>
      <c r="L9129" s="74"/>
      <c r="M9129" s="74"/>
      <c r="N9129" s="74"/>
    </row>
    <row r="9130" spans="2:14" x14ac:dyDescent="0.25">
      <c r="B9130" s="225"/>
      <c r="C9130" s="74"/>
      <c r="D9130" s="74"/>
      <c r="E9130" s="74"/>
      <c r="F9130" s="74"/>
      <c r="G9130" s="75"/>
      <c r="H9130" s="74"/>
      <c r="I9130" s="81"/>
      <c r="J9130" s="74"/>
      <c r="K9130" s="74"/>
      <c r="L9130" s="74"/>
      <c r="M9130" s="74"/>
      <c r="N9130" s="74"/>
    </row>
    <row r="9131" spans="2:14" x14ac:dyDescent="0.25">
      <c r="B9131" s="225"/>
      <c r="C9131" s="74"/>
      <c r="D9131" s="74"/>
      <c r="E9131" s="74"/>
      <c r="F9131" s="74"/>
      <c r="G9131" s="75"/>
      <c r="H9131" s="74"/>
      <c r="I9131" s="81"/>
      <c r="J9131" s="74"/>
      <c r="K9131" s="74"/>
      <c r="L9131" s="74"/>
      <c r="M9131" s="74"/>
      <c r="N9131" s="74"/>
    </row>
    <row r="9132" spans="2:14" x14ac:dyDescent="0.25">
      <c r="B9132" s="225"/>
      <c r="C9132" s="74"/>
      <c r="D9132" s="74"/>
      <c r="E9132" s="74"/>
      <c r="F9132" s="74"/>
      <c r="G9132" s="75"/>
      <c r="H9132" s="74"/>
      <c r="I9132" s="81"/>
      <c r="J9132" s="74"/>
      <c r="K9132" s="74"/>
      <c r="L9132" s="74"/>
      <c r="M9132" s="74"/>
      <c r="N9132" s="74"/>
    </row>
    <row r="9133" spans="2:14" x14ac:dyDescent="0.25">
      <c r="B9133" s="225"/>
      <c r="C9133" s="74"/>
      <c r="D9133" s="74"/>
      <c r="E9133" s="74"/>
      <c r="F9133" s="74"/>
      <c r="G9133" s="75"/>
      <c r="H9133" s="74"/>
      <c r="I9133" s="81"/>
      <c r="J9133" s="74"/>
      <c r="K9133" s="74"/>
      <c r="L9133" s="74"/>
      <c r="M9133" s="74"/>
      <c r="N9133" s="74"/>
    </row>
    <row r="9134" spans="2:14" x14ac:dyDescent="0.25">
      <c r="B9134" s="225"/>
      <c r="C9134" s="74"/>
      <c r="D9134" s="74"/>
      <c r="E9134" s="74"/>
      <c r="F9134" s="74"/>
      <c r="G9134" s="75"/>
      <c r="H9134" s="74"/>
      <c r="I9134" s="81"/>
      <c r="J9134" s="74"/>
      <c r="K9134" s="74"/>
      <c r="L9134" s="74"/>
      <c r="M9134" s="74"/>
      <c r="N9134" s="74"/>
    </row>
    <row r="9135" spans="2:14" x14ac:dyDescent="0.25">
      <c r="B9135" s="225"/>
      <c r="C9135" s="74"/>
      <c r="D9135" s="74"/>
      <c r="E9135" s="74"/>
      <c r="F9135" s="74"/>
      <c r="G9135" s="75"/>
      <c r="H9135" s="74"/>
      <c r="I9135" s="81"/>
      <c r="J9135" s="74"/>
      <c r="K9135" s="74"/>
      <c r="L9135" s="74"/>
      <c r="M9135" s="74"/>
      <c r="N9135" s="74"/>
    </row>
    <row r="9136" spans="2:14" x14ac:dyDescent="0.25">
      <c r="B9136" s="225"/>
      <c r="C9136" s="74"/>
      <c r="D9136" s="74"/>
      <c r="E9136" s="74"/>
      <c r="F9136" s="74"/>
      <c r="G9136" s="75"/>
      <c r="H9136" s="74"/>
      <c r="I9136" s="81"/>
      <c r="J9136" s="74"/>
      <c r="K9136" s="74"/>
      <c r="L9136" s="74"/>
      <c r="M9136" s="74"/>
      <c r="N9136" s="74"/>
    </row>
    <row r="9137" spans="2:14" x14ac:dyDescent="0.25">
      <c r="B9137" s="225"/>
      <c r="C9137" s="74"/>
      <c r="D9137" s="74"/>
      <c r="E9137" s="74"/>
      <c r="F9137" s="74"/>
      <c r="G9137" s="75"/>
      <c r="H9137" s="74"/>
      <c r="I9137" s="81"/>
      <c r="J9137" s="74"/>
      <c r="K9137" s="74"/>
      <c r="L9137" s="74"/>
      <c r="M9137" s="74"/>
      <c r="N9137" s="74"/>
    </row>
    <row r="9138" spans="2:14" x14ac:dyDescent="0.25">
      <c r="B9138" s="225"/>
      <c r="C9138" s="74"/>
      <c r="D9138" s="74"/>
      <c r="E9138" s="74"/>
      <c r="F9138" s="74"/>
      <c r="G9138" s="75"/>
      <c r="H9138" s="74"/>
      <c r="I9138" s="81"/>
      <c r="J9138" s="74"/>
      <c r="K9138" s="74"/>
      <c r="L9138" s="74"/>
      <c r="M9138" s="74"/>
      <c r="N9138" s="74"/>
    </row>
    <row r="9139" spans="2:14" x14ac:dyDescent="0.25">
      <c r="B9139" s="225"/>
      <c r="C9139" s="74"/>
      <c r="D9139" s="74"/>
      <c r="E9139" s="74"/>
      <c r="F9139" s="74"/>
      <c r="G9139" s="75"/>
      <c r="H9139" s="74"/>
      <c r="I9139" s="81"/>
      <c r="J9139" s="74"/>
      <c r="K9139" s="74"/>
      <c r="L9139" s="74"/>
      <c r="M9139" s="74"/>
      <c r="N9139" s="74"/>
    </row>
    <row r="9140" spans="2:14" x14ac:dyDescent="0.25">
      <c r="B9140" s="225"/>
      <c r="C9140" s="74"/>
      <c r="D9140" s="74"/>
      <c r="E9140" s="74"/>
      <c r="F9140" s="74"/>
      <c r="G9140" s="75"/>
      <c r="H9140" s="74"/>
      <c r="I9140" s="81"/>
      <c r="J9140" s="74"/>
      <c r="K9140" s="74"/>
      <c r="L9140" s="74"/>
      <c r="M9140" s="74"/>
      <c r="N9140" s="74"/>
    </row>
    <row r="9141" spans="2:14" x14ac:dyDescent="0.25">
      <c r="B9141" s="225"/>
      <c r="C9141" s="74"/>
      <c r="D9141" s="74"/>
      <c r="E9141" s="74"/>
      <c r="F9141" s="74"/>
      <c r="G9141" s="75"/>
      <c r="H9141" s="74"/>
      <c r="I9141" s="81"/>
      <c r="J9141" s="74"/>
      <c r="K9141" s="74"/>
      <c r="L9141" s="74"/>
      <c r="M9141" s="74"/>
      <c r="N9141" s="74"/>
    </row>
    <row r="9142" spans="2:14" x14ac:dyDescent="0.25">
      <c r="B9142" s="225"/>
      <c r="C9142" s="74"/>
      <c r="D9142" s="74"/>
      <c r="E9142" s="74"/>
      <c r="F9142" s="74"/>
      <c r="G9142" s="75"/>
      <c r="H9142" s="74"/>
      <c r="I9142" s="81"/>
      <c r="J9142" s="74"/>
      <c r="K9142" s="74"/>
      <c r="L9142" s="74"/>
      <c r="M9142" s="74"/>
      <c r="N9142" s="74"/>
    </row>
    <row r="9143" spans="2:14" x14ac:dyDescent="0.25">
      <c r="B9143" s="225"/>
      <c r="C9143" s="74"/>
      <c r="D9143" s="74"/>
      <c r="E9143" s="74"/>
      <c r="F9143" s="74"/>
      <c r="G9143" s="75"/>
      <c r="H9143" s="74"/>
      <c r="I9143" s="81"/>
      <c r="J9143" s="74"/>
      <c r="K9143" s="74"/>
      <c r="L9143" s="74"/>
      <c r="M9143" s="74"/>
      <c r="N9143" s="74"/>
    </row>
    <row r="9144" spans="2:14" x14ac:dyDescent="0.25">
      <c r="B9144" s="225"/>
      <c r="C9144" s="74"/>
      <c r="D9144" s="74"/>
      <c r="E9144" s="74"/>
      <c r="F9144" s="74"/>
      <c r="G9144" s="75"/>
      <c r="H9144" s="74"/>
      <c r="I9144" s="81"/>
      <c r="J9144" s="74"/>
      <c r="K9144" s="74"/>
      <c r="L9144" s="74"/>
      <c r="M9144" s="74"/>
      <c r="N9144" s="74"/>
    </row>
    <row r="9145" spans="2:14" x14ac:dyDescent="0.25">
      <c r="B9145" s="225"/>
      <c r="C9145" s="74"/>
      <c r="D9145" s="74"/>
      <c r="E9145" s="74"/>
      <c r="F9145" s="74"/>
      <c r="G9145" s="75"/>
      <c r="H9145" s="74"/>
      <c r="I9145" s="81"/>
      <c r="J9145" s="74"/>
      <c r="K9145" s="74"/>
      <c r="L9145" s="74"/>
      <c r="M9145" s="74"/>
      <c r="N9145" s="74"/>
    </row>
    <row r="9146" spans="2:14" x14ac:dyDescent="0.25">
      <c r="B9146" s="225"/>
      <c r="C9146" s="74"/>
      <c r="D9146" s="74"/>
      <c r="E9146" s="74"/>
      <c r="F9146" s="74"/>
      <c r="G9146" s="75"/>
      <c r="H9146" s="74"/>
      <c r="I9146" s="81"/>
      <c r="J9146" s="74"/>
      <c r="K9146" s="74"/>
      <c r="L9146" s="74"/>
      <c r="M9146" s="74"/>
      <c r="N9146" s="74"/>
    </row>
    <row r="9147" spans="2:14" x14ac:dyDescent="0.25">
      <c r="B9147" s="225"/>
      <c r="C9147" s="74"/>
      <c r="D9147" s="74"/>
      <c r="E9147" s="74"/>
      <c r="F9147" s="74"/>
      <c r="G9147" s="75"/>
      <c r="H9147" s="74"/>
      <c r="I9147" s="81"/>
      <c r="J9147" s="74"/>
      <c r="K9147" s="74"/>
      <c r="L9147" s="74"/>
      <c r="M9147" s="74"/>
      <c r="N9147" s="74"/>
    </row>
    <row r="9148" spans="2:14" x14ac:dyDescent="0.25">
      <c r="B9148" s="225"/>
      <c r="C9148" s="74"/>
      <c r="D9148" s="74"/>
      <c r="E9148" s="74"/>
      <c r="F9148" s="74"/>
      <c r="G9148" s="75"/>
      <c r="H9148" s="74"/>
      <c r="I9148" s="81"/>
      <c r="J9148" s="74"/>
      <c r="K9148" s="74"/>
      <c r="L9148" s="74"/>
      <c r="M9148" s="74"/>
      <c r="N9148" s="74"/>
    </row>
    <row r="9149" spans="2:14" x14ac:dyDescent="0.25">
      <c r="B9149" s="225"/>
      <c r="C9149" s="74"/>
      <c r="D9149" s="74"/>
      <c r="E9149" s="74"/>
      <c r="F9149" s="74"/>
      <c r="G9149" s="75"/>
      <c r="H9149" s="74"/>
      <c r="I9149" s="81"/>
      <c r="J9149" s="74"/>
      <c r="K9149" s="74"/>
      <c r="L9149" s="74"/>
      <c r="M9149" s="74"/>
      <c r="N9149" s="74"/>
    </row>
    <row r="9150" spans="2:14" x14ac:dyDescent="0.25">
      <c r="B9150" s="225"/>
      <c r="C9150" s="74"/>
      <c r="D9150" s="74"/>
      <c r="E9150" s="74"/>
      <c r="F9150" s="74"/>
      <c r="G9150" s="75"/>
      <c r="H9150" s="74"/>
      <c r="I9150" s="81"/>
      <c r="J9150" s="74"/>
      <c r="K9150" s="74"/>
      <c r="L9150" s="74"/>
      <c r="M9150" s="74"/>
      <c r="N9150" s="74"/>
    </row>
    <row r="9151" spans="2:14" x14ac:dyDescent="0.25">
      <c r="B9151" s="225"/>
      <c r="C9151" s="74"/>
      <c r="D9151" s="74"/>
      <c r="E9151" s="74"/>
      <c r="F9151" s="74"/>
      <c r="G9151" s="75"/>
      <c r="H9151" s="74"/>
      <c r="I9151" s="81"/>
      <c r="J9151" s="74"/>
      <c r="K9151" s="74"/>
      <c r="L9151" s="74"/>
      <c r="M9151" s="74"/>
      <c r="N9151" s="74"/>
    </row>
    <row r="9152" spans="2:14" x14ac:dyDescent="0.25">
      <c r="B9152" s="225"/>
      <c r="C9152" s="74"/>
      <c r="D9152" s="74"/>
      <c r="E9152" s="74"/>
      <c r="F9152" s="74"/>
      <c r="G9152" s="75"/>
      <c r="H9152" s="74"/>
      <c r="I9152" s="81"/>
      <c r="J9152" s="74"/>
      <c r="K9152" s="74"/>
      <c r="L9152" s="74"/>
      <c r="M9152" s="74"/>
      <c r="N9152" s="74"/>
    </row>
    <row r="9153" spans="2:14" x14ac:dyDescent="0.25">
      <c r="B9153" s="225"/>
      <c r="C9153" s="74"/>
      <c r="D9153" s="74"/>
      <c r="E9153" s="74"/>
      <c r="F9153" s="74"/>
      <c r="G9153" s="75"/>
      <c r="H9153" s="74"/>
      <c r="I9153" s="81"/>
      <c r="J9153" s="74"/>
      <c r="K9153" s="74"/>
      <c r="L9153" s="74"/>
      <c r="M9153" s="74"/>
      <c r="N9153" s="74"/>
    </row>
    <row r="9154" spans="2:14" x14ac:dyDescent="0.25">
      <c r="B9154" s="225"/>
      <c r="C9154" s="74"/>
      <c r="D9154" s="74"/>
      <c r="E9154" s="74"/>
      <c r="F9154" s="74"/>
      <c r="G9154" s="75"/>
      <c r="H9154" s="74"/>
      <c r="I9154" s="81"/>
      <c r="J9154" s="74"/>
      <c r="K9154" s="74"/>
      <c r="L9154" s="74"/>
      <c r="M9154" s="74"/>
      <c r="N9154" s="74"/>
    </row>
    <row r="9155" spans="2:14" x14ac:dyDescent="0.25">
      <c r="B9155" s="225"/>
      <c r="C9155" s="74"/>
      <c r="D9155" s="74"/>
      <c r="E9155" s="74"/>
      <c r="F9155" s="74"/>
      <c r="G9155" s="75"/>
      <c r="H9155" s="74"/>
      <c r="I9155" s="81"/>
      <c r="J9155" s="74"/>
      <c r="K9155" s="74"/>
      <c r="L9155" s="74"/>
      <c r="M9155" s="74"/>
      <c r="N9155" s="74"/>
    </row>
    <row r="9156" spans="2:14" x14ac:dyDescent="0.25">
      <c r="B9156" s="225"/>
      <c r="C9156" s="74"/>
      <c r="D9156" s="74"/>
      <c r="E9156" s="74"/>
      <c r="F9156" s="74"/>
      <c r="G9156" s="75"/>
      <c r="H9156" s="74"/>
      <c r="I9156" s="81"/>
      <c r="J9156" s="74"/>
      <c r="K9156" s="74"/>
      <c r="L9156" s="74"/>
      <c r="M9156" s="74"/>
      <c r="N9156" s="74"/>
    </row>
    <row r="9157" spans="2:14" x14ac:dyDescent="0.25">
      <c r="B9157" s="225"/>
      <c r="C9157" s="74"/>
      <c r="D9157" s="74"/>
      <c r="E9157" s="74"/>
      <c r="F9157" s="74"/>
      <c r="G9157" s="75"/>
      <c r="H9157" s="74"/>
      <c r="I9157" s="81"/>
      <c r="J9157" s="74"/>
      <c r="K9157" s="74"/>
      <c r="L9157" s="74"/>
      <c r="M9157" s="74"/>
      <c r="N9157" s="74"/>
    </row>
    <row r="9158" spans="2:14" x14ac:dyDescent="0.25">
      <c r="B9158" s="225"/>
      <c r="C9158" s="74"/>
      <c r="D9158" s="74"/>
      <c r="E9158" s="74"/>
      <c r="F9158" s="74"/>
      <c r="G9158" s="75"/>
      <c r="H9158" s="74"/>
      <c r="I9158" s="81"/>
      <c r="J9158" s="74"/>
      <c r="K9158" s="74"/>
      <c r="L9158" s="74"/>
      <c r="M9158" s="74"/>
      <c r="N9158" s="74"/>
    </row>
    <row r="9159" spans="2:14" x14ac:dyDescent="0.25">
      <c r="B9159" s="225"/>
      <c r="C9159" s="74"/>
      <c r="D9159" s="74"/>
      <c r="E9159" s="74"/>
      <c r="F9159" s="74"/>
      <c r="G9159" s="75"/>
      <c r="H9159" s="74"/>
      <c r="I9159" s="81"/>
      <c r="J9159" s="74"/>
      <c r="K9159" s="74"/>
      <c r="L9159" s="74"/>
      <c r="M9159" s="74"/>
      <c r="N9159" s="74"/>
    </row>
    <row r="9160" spans="2:14" x14ac:dyDescent="0.25">
      <c r="B9160" s="225"/>
      <c r="C9160" s="74"/>
      <c r="D9160" s="74"/>
      <c r="E9160" s="74"/>
      <c r="F9160" s="74"/>
      <c r="G9160" s="75"/>
      <c r="H9160" s="74"/>
      <c r="I9160" s="81"/>
      <c r="J9160" s="74"/>
      <c r="K9160" s="74"/>
      <c r="L9160" s="74"/>
      <c r="M9160" s="74"/>
      <c r="N9160" s="74"/>
    </row>
    <row r="9161" spans="2:14" x14ac:dyDescent="0.25">
      <c r="B9161" s="225"/>
      <c r="C9161" s="74"/>
      <c r="D9161" s="74"/>
      <c r="E9161" s="74"/>
      <c r="F9161" s="74"/>
      <c r="G9161" s="75"/>
      <c r="H9161" s="74"/>
      <c r="I9161" s="81"/>
      <c r="J9161" s="74"/>
      <c r="K9161" s="74"/>
      <c r="L9161" s="74"/>
      <c r="M9161" s="74"/>
      <c r="N9161" s="74"/>
    </row>
    <row r="9162" spans="2:14" x14ac:dyDescent="0.25">
      <c r="B9162" s="225"/>
      <c r="C9162" s="74"/>
      <c r="D9162" s="74"/>
      <c r="E9162" s="74"/>
      <c r="F9162" s="74"/>
      <c r="G9162" s="75"/>
      <c r="H9162" s="74"/>
      <c r="I9162" s="81"/>
      <c r="J9162" s="74"/>
      <c r="K9162" s="74"/>
      <c r="L9162" s="74"/>
      <c r="M9162" s="74"/>
      <c r="N9162" s="74"/>
    </row>
    <row r="9163" spans="2:14" x14ac:dyDescent="0.25">
      <c r="B9163" s="225"/>
      <c r="C9163" s="74"/>
      <c r="D9163" s="74"/>
      <c r="E9163" s="74"/>
      <c r="F9163" s="74"/>
      <c r="G9163" s="75"/>
      <c r="H9163" s="74"/>
      <c r="I9163" s="81"/>
      <c r="J9163" s="74"/>
      <c r="K9163" s="74"/>
      <c r="L9163" s="74"/>
      <c r="M9163" s="74"/>
      <c r="N9163" s="74"/>
    </row>
    <row r="9164" spans="2:14" x14ac:dyDescent="0.25">
      <c r="B9164" s="225"/>
      <c r="C9164" s="74"/>
      <c r="D9164" s="74"/>
      <c r="E9164" s="74"/>
      <c r="F9164" s="74"/>
      <c r="G9164" s="75"/>
      <c r="H9164" s="74"/>
      <c r="I9164" s="81"/>
      <c r="J9164" s="74"/>
      <c r="K9164" s="74"/>
      <c r="L9164" s="74"/>
      <c r="M9164" s="74"/>
      <c r="N9164" s="74"/>
    </row>
    <row r="9165" spans="2:14" x14ac:dyDescent="0.25">
      <c r="B9165" s="225"/>
      <c r="C9165" s="74"/>
      <c r="D9165" s="74"/>
      <c r="E9165" s="74"/>
      <c r="F9165" s="74"/>
      <c r="G9165" s="75"/>
      <c r="H9165" s="74"/>
      <c r="I9165" s="81"/>
      <c r="J9165" s="74"/>
      <c r="K9165" s="74"/>
      <c r="L9165" s="74"/>
      <c r="M9165" s="74"/>
      <c r="N9165" s="74"/>
    </row>
    <row r="9166" spans="2:14" x14ac:dyDescent="0.25">
      <c r="B9166" s="225"/>
      <c r="C9166" s="74"/>
      <c r="D9166" s="74"/>
      <c r="E9166" s="74"/>
      <c r="F9166" s="74"/>
      <c r="G9166" s="75"/>
      <c r="H9166" s="74"/>
      <c r="I9166" s="81"/>
      <c r="J9166" s="74"/>
      <c r="K9166" s="74"/>
      <c r="L9166" s="74"/>
      <c r="M9166" s="74"/>
      <c r="N9166" s="74"/>
    </row>
    <row r="9167" spans="2:14" x14ac:dyDescent="0.25">
      <c r="B9167" s="225"/>
      <c r="C9167" s="74"/>
      <c r="D9167" s="74"/>
      <c r="E9167" s="74"/>
      <c r="F9167" s="74"/>
      <c r="G9167" s="75"/>
      <c r="H9167" s="74"/>
      <c r="I9167" s="81"/>
      <c r="J9167" s="74"/>
      <c r="K9167" s="74"/>
      <c r="L9167" s="74"/>
      <c r="M9167" s="74"/>
      <c r="N9167" s="74"/>
    </row>
    <row r="9168" spans="2:14" x14ac:dyDescent="0.25">
      <c r="B9168" s="225"/>
      <c r="C9168" s="74"/>
      <c r="D9168" s="74"/>
      <c r="E9168" s="74"/>
      <c r="F9168" s="74"/>
      <c r="G9168" s="75"/>
      <c r="H9168" s="74"/>
      <c r="I9168" s="81"/>
      <c r="J9168" s="74"/>
      <c r="K9168" s="74"/>
      <c r="L9168" s="74"/>
      <c r="M9168" s="74"/>
      <c r="N9168" s="74"/>
    </row>
    <row r="9169" spans="2:14" x14ac:dyDescent="0.25">
      <c r="B9169" s="225"/>
      <c r="C9169" s="74"/>
      <c r="D9169" s="74"/>
      <c r="E9169" s="74"/>
      <c r="F9169" s="74"/>
      <c r="G9169" s="75"/>
      <c r="H9169" s="74"/>
      <c r="I9169" s="81"/>
      <c r="J9169" s="74"/>
      <c r="K9169" s="74"/>
      <c r="L9169" s="74"/>
      <c r="M9169" s="74"/>
      <c r="N9169" s="74"/>
    </row>
    <row r="9170" spans="2:14" x14ac:dyDescent="0.25">
      <c r="B9170" s="225"/>
      <c r="C9170" s="74"/>
      <c r="D9170" s="74"/>
      <c r="E9170" s="74"/>
      <c r="F9170" s="74"/>
      <c r="G9170" s="75"/>
      <c r="H9170" s="74"/>
      <c r="I9170" s="81"/>
      <c r="J9170" s="74"/>
      <c r="K9170" s="74"/>
      <c r="L9170" s="74"/>
      <c r="M9170" s="74"/>
      <c r="N9170" s="74"/>
    </row>
    <row r="9171" spans="2:14" x14ac:dyDescent="0.25">
      <c r="B9171" s="225"/>
      <c r="C9171" s="74"/>
      <c r="D9171" s="74"/>
      <c r="E9171" s="74"/>
      <c r="F9171" s="74"/>
      <c r="G9171" s="75"/>
      <c r="H9171" s="74"/>
      <c r="I9171" s="81"/>
      <c r="J9171" s="74"/>
      <c r="K9171" s="74"/>
      <c r="L9171" s="74"/>
      <c r="M9171" s="74"/>
      <c r="N9171" s="74"/>
    </row>
    <row r="9172" spans="2:14" x14ac:dyDescent="0.25">
      <c r="B9172" s="225"/>
      <c r="C9172" s="74"/>
      <c r="D9172" s="74"/>
      <c r="E9172" s="74"/>
      <c r="F9172" s="74"/>
      <c r="G9172" s="75"/>
      <c r="H9172" s="74"/>
      <c r="I9172" s="81"/>
      <c r="J9172" s="74"/>
      <c r="K9172" s="74"/>
      <c r="L9172" s="74"/>
      <c r="M9172" s="74"/>
      <c r="N9172" s="74"/>
    </row>
    <row r="9173" spans="2:14" x14ac:dyDescent="0.25">
      <c r="B9173" s="225"/>
      <c r="C9173" s="74"/>
      <c r="D9173" s="74"/>
      <c r="E9173" s="74"/>
      <c r="F9173" s="74"/>
      <c r="G9173" s="75"/>
      <c r="H9173" s="74"/>
      <c r="I9173" s="81"/>
      <c r="J9173" s="74"/>
      <c r="K9173" s="74"/>
      <c r="L9173" s="74"/>
      <c r="M9173" s="74"/>
      <c r="N9173" s="74"/>
    </row>
    <row r="9174" spans="2:14" x14ac:dyDescent="0.25">
      <c r="B9174" s="225"/>
      <c r="C9174" s="74"/>
      <c r="D9174" s="74"/>
      <c r="E9174" s="74"/>
      <c r="F9174" s="74"/>
      <c r="G9174" s="75"/>
      <c r="H9174" s="74"/>
      <c r="I9174" s="81"/>
      <c r="J9174" s="74"/>
      <c r="K9174" s="74"/>
      <c r="L9174" s="74"/>
      <c r="M9174" s="74"/>
      <c r="N9174" s="74"/>
    </row>
    <row r="9175" spans="2:14" x14ac:dyDescent="0.25">
      <c r="B9175" s="225"/>
      <c r="C9175" s="74"/>
      <c r="D9175" s="74"/>
      <c r="E9175" s="74"/>
      <c r="F9175" s="74"/>
      <c r="G9175" s="75"/>
      <c r="H9175" s="74"/>
      <c r="I9175" s="81"/>
      <c r="J9175" s="74"/>
      <c r="K9175" s="74"/>
      <c r="L9175" s="74"/>
      <c r="M9175" s="74"/>
      <c r="N9175" s="74"/>
    </row>
    <row r="9176" spans="2:14" x14ac:dyDescent="0.25">
      <c r="B9176" s="225"/>
      <c r="C9176" s="74"/>
      <c r="D9176" s="74"/>
      <c r="E9176" s="74"/>
      <c r="F9176" s="74"/>
      <c r="G9176" s="75"/>
      <c r="H9176" s="74"/>
      <c r="I9176" s="81"/>
      <c r="J9176" s="74"/>
      <c r="K9176" s="74"/>
      <c r="L9176" s="74"/>
      <c r="M9176" s="74"/>
      <c r="N9176" s="74"/>
    </row>
    <row r="9177" spans="2:14" x14ac:dyDescent="0.25">
      <c r="B9177" s="225"/>
      <c r="C9177" s="74"/>
      <c r="D9177" s="74"/>
      <c r="E9177" s="74"/>
      <c r="F9177" s="74"/>
      <c r="G9177" s="75"/>
      <c r="H9177" s="74"/>
      <c r="I9177" s="81"/>
      <c r="J9177" s="74"/>
      <c r="K9177" s="74"/>
      <c r="L9177" s="74"/>
      <c r="M9177" s="74"/>
      <c r="N9177" s="74"/>
    </row>
    <row r="9178" spans="2:14" x14ac:dyDescent="0.25">
      <c r="B9178" s="225"/>
      <c r="C9178" s="74"/>
      <c r="D9178" s="74"/>
      <c r="E9178" s="74"/>
      <c r="F9178" s="74"/>
      <c r="G9178" s="75"/>
      <c r="H9178" s="74"/>
      <c r="I9178" s="81"/>
      <c r="J9178" s="74"/>
      <c r="K9178" s="74"/>
      <c r="L9178" s="74"/>
      <c r="M9178" s="74"/>
      <c r="N9178" s="74"/>
    </row>
    <row r="9179" spans="2:14" x14ac:dyDescent="0.25">
      <c r="B9179" s="225"/>
      <c r="C9179" s="74"/>
      <c r="D9179" s="74"/>
      <c r="E9179" s="74"/>
      <c r="F9179" s="74"/>
      <c r="G9179" s="75"/>
      <c r="H9179" s="74"/>
      <c r="I9179" s="81"/>
      <c r="J9179" s="74"/>
      <c r="K9179" s="74"/>
      <c r="L9179" s="74"/>
      <c r="M9179" s="74"/>
      <c r="N9179" s="74"/>
    </row>
    <row r="9180" spans="2:14" x14ac:dyDescent="0.25">
      <c r="B9180" s="225"/>
      <c r="C9180" s="74"/>
      <c r="D9180" s="74"/>
      <c r="E9180" s="74"/>
      <c r="F9180" s="74"/>
      <c r="G9180" s="75"/>
      <c r="H9180" s="74"/>
      <c r="I9180" s="81"/>
      <c r="J9180" s="74"/>
      <c r="K9180" s="74"/>
      <c r="L9180" s="74"/>
      <c r="M9180" s="74"/>
      <c r="N9180" s="74"/>
    </row>
    <row r="9181" spans="2:14" x14ac:dyDescent="0.25">
      <c r="B9181" s="225"/>
      <c r="C9181" s="74"/>
      <c r="D9181" s="74"/>
      <c r="E9181" s="74"/>
      <c r="F9181" s="74"/>
      <c r="G9181" s="75"/>
      <c r="H9181" s="74"/>
      <c r="I9181" s="81"/>
      <c r="J9181" s="74"/>
      <c r="K9181" s="74"/>
      <c r="L9181" s="74"/>
      <c r="M9181" s="74"/>
      <c r="N9181" s="74"/>
    </row>
    <row r="9182" spans="2:14" x14ac:dyDescent="0.25">
      <c r="B9182" s="225"/>
      <c r="C9182" s="74"/>
      <c r="D9182" s="74"/>
      <c r="E9182" s="74"/>
      <c r="F9182" s="74"/>
      <c r="G9182" s="75"/>
      <c r="H9182" s="74"/>
      <c r="I9182" s="81"/>
      <c r="J9182" s="74"/>
      <c r="K9182" s="74"/>
      <c r="L9182" s="74"/>
      <c r="M9182" s="74"/>
      <c r="N9182" s="74"/>
    </row>
    <row r="9183" spans="2:14" x14ac:dyDescent="0.25">
      <c r="B9183" s="225"/>
      <c r="C9183" s="74"/>
      <c r="D9183" s="74"/>
      <c r="E9183" s="74"/>
      <c r="F9183" s="74"/>
      <c r="G9183" s="75"/>
      <c r="H9183" s="74"/>
      <c r="I9183" s="81"/>
      <c r="J9183" s="74"/>
      <c r="K9183" s="74"/>
      <c r="L9183" s="74"/>
      <c r="M9183" s="74"/>
      <c r="N9183" s="74"/>
    </row>
    <row r="9184" spans="2:14" x14ac:dyDescent="0.25">
      <c r="B9184" s="225"/>
      <c r="C9184" s="74"/>
      <c r="D9184" s="74"/>
      <c r="E9184" s="74"/>
      <c r="F9184" s="74"/>
      <c r="G9184" s="75"/>
      <c r="H9184" s="74"/>
      <c r="I9184" s="81"/>
      <c r="J9184" s="74"/>
      <c r="K9184" s="74"/>
      <c r="L9184" s="74"/>
      <c r="M9184" s="74"/>
      <c r="N9184" s="74"/>
    </row>
    <row r="9185" spans="2:14" x14ac:dyDescent="0.25">
      <c r="B9185" s="225"/>
      <c r="C9185" s="74"/>
      <c r="D9185" s="74"/>
      <c r="E9185" s="74"/>
      <c r="F9185" s="74"/>
      <c r="G9185" s="75"/>
      <c r="H9185" s="74"/>
      <c r="I9185" s="81"/>
      <c r="J9185" s="74"/>
      <c r="K9185" s="74"/>
      <c r="L9185" s="74"/>
      <c r="M9185" s="74"/>
      <c r="N9185" s="74"/>
    </row>
    <row r="9186" spans="2:14" x14ac:dyDescent="0.25">
      <c r="B9186" s="225"/>
      <c r="C9186" s="74"/>
      <c r="D9186" s="74"/>
      <c r="E9186" s="74"/>
      <c r="F9186" s="74"/>
      <c r="G9186" s="75"/>
      <c r="H9186" s="74"/>
      <c r="I9186" s="81"/>
      <c r="J9186" s="74"/>
      <c r="K9186" s="74"/>
      <c r="L9186" s="74"/>
      <c r="M9186" s="74"/>
      <c r="N9186" s="74"/>
    </row>
    <row r="9187" spans="2:14" x14ac:dyDescent="0.25">
      <c r="B9187" s="225"/>
      <c r="C9187" s="74"/>
      <c r="D9187" s="74"/>
      <c r="E9187" s="74"/>
      <c r="F9187" s="74"/>
      <c r="G9187" s="75"/>
      <c r="H9187" s="74"/>
      <c r="I9187" s="81"/>
      <c r="J9187" s="74"/>
      <c r="K9187" s="74"/>
      <c r="L9187" s="74"/>
      <c r="M9187" s="74"/>
      <c r="N9187" s="74"/>
    </row>
    <row r="9188" spans="2:14" x14ac:dyDescent="0.25">
      <c r="B9188" s="225"/>
      <c r="C9188" s="74"/>
      <c r="D9188" s="74"/>
      <c r="E9188" s="74"/>
      <c r="F9188" s="74"/>
      <c r="G9188" s="75"/>
      <c r="H9188" s="74"/>
      <c r="I9188" s="81"/>
      <c r="J9188" s="74"/>
      <c r="K9188" s="74"/>
      <c r="L9188" s="74"/>
      <c r="M9188" s="74"/>
      <c r="N9188" s="74"/>
    </row>
    <row r="9189" spans="2:14" x14ac:dyDescent="0.25">
      <c r="B9189" s="225"/>
      <c r="C9189" s="74"/>
      <c r="D9189" s="74"/>
      <c r="E9189" s="74"/>
      <c r="F9189" s="74"/>
      <c r="G9189" s="75"/>
      <c r="H9189" s="74"/>
      <c r="I9189" s="81"/>
      <c r="J9189" s="74"/>
      <c r="K9189" s="74"/>
      <c r="L9189" s="74"/>
      <c r="M9189" s="74"/>
      <c r="N9189" s="74"/>
    </row>
    <row r="9190" spans="2:14" x14ac:dyDescent="0.25">
      <c r="B9190" s="225"/>
      <c r="C9190" s="74"/>
      <c r="D9190" s="74"/>
      <c r="E9190" s="74"/>
      <c r="F9190" s="74"/>
      <c r="G9190" s="75"/>
      <c r="H9190" s="74"/>
      <c r="I9190" s="81"/>
      <c r="J9190" s="74"/>
      <c r="K9190" s="74"/>
      <c r="L9190" s="74"/>
      <c r="M9190" s="74"/>
      <c r="N9190" s="74"/>
    </row>
    <row r="9191" spans="2:14" x14ac:dyDescent="0.25">
      <c r="B9191" s="225"/>
      <c r="C9191" s="74"/>
      <c r="D9191" s="74"/>
      <c r="E9191" s="74"/>
      <c r="F9191" s="74"/>
      <c r="G9191" s="75"/>
      <c r="H9191" s="74"/>
      <c r="I9191" s="81"/>
      <c r="J9191" s="74"/>
      <c r="K9191" s="74"/>
      <c r="L9191" s="74"/>
      <c r="M9191" s="74"/>
      <c r="N9191" s="74"/>
    </row>
    <row r="9192" spans="2:14" x14ac:dyDescent="0.25">
      <c r="B9192" s="225"/>
      <c r="C9192" s="74"/>
      <c r="D9192" s="74"/>
      <c r="E9192" s="74"/>
      <c r="F9192" s="74"/>
      <c r="G9192" s="75"/>
      <c r="H9192" s="74"/>
      <c r="I9192" s="81"/>
      <c r="J9192" s="74"/>
      <c r="K9192" s="74"/>
      <c r="L9192" s="74"/>
      <c r="M9192" s="74"/>
      <c r="N9192" s="74"/>
    </row>
    <row r="9193" spans="2:14" x14ac:dyDescent="0.25">
      <c r="B9193" s="225"/>
      <c r="C9193" s="74"/>
      <c r="D9193" s="74"/>
      <c r="E9193" s="74"/>
      <c r="F9193" s="74"/>
      <c r="G9193" s="75"/>
      <c r="H9193" s="74"/>
      <c r="I9193" s="81"/>
      <c r="J9193" s="74"/>
      <c r="K9193" s="74"/>
      <c r="L9193" s="74"/>
      <c r="M9193" s="74"/>
      <c r="N9193" s="74"/>
    </row>
    <row r="9194" spans="2:14" x14ac:dyDescent="0.25">
      <c r="B9194" s="225"/>
      <c r="C9194" s="74"/>
      <c r="D9194" s="74"/>
      <c r="E9194" s="74"/>
      <c r="F9194" s="74"/>
      <c r="G9194" s="75"/>
      <c r="H9194" s="74"/>
      <c r="I9194" s="81"/>
      <c r="J9194" s="74"/>
      <c r="K9194" s="74"/>
      <c r="L9194" s="74"/>
      <c r="M9194" s="74"/>
      <c r="N9194" s="74"/>
    </row>
    <row r="9195" spans="2:14" x14ac:dyDescent="0.25">
      <c r="B9195" s="225"/>
      <c r="C9195" s="74"/>
      <c r="D9195" s="74"/>
      <c r="E9195" s="74"/>
      <c r="F9195" s="74"/>
      <c r="G9195" s="75"/>
      <c r="H9195" s="74"/>
      <c r="I9195" s="81"/>
      <c r="J9195" s="74"/>
      <c r="K9195" s="74"/>
      <c r="L9195" s="74"/>
      <c r="M9195" s="74"/>
      <c r="N9195" s="74"/>
    </row>
    <row r="9196" spans="2:14" x14ac:dyDescent="0.25">
      <c r="B9196" s="225"/>
      <c r="C9196" s="74"/>
      <c r="D9196" s="74"/>
      <c r="E9196" s="74"/>
      <c r="F9196" s="74"/>
      <c r="G9196" s="75"/>
      <c r="H9196" s="74"/>
      <c r="I9196" s="81"/>
      <c r="J9196" s="74"/>
      <c r="K9196" s="74"/>
      <c r="L9196" s="74"/>
      <c r="M9196" s="74"/>
      <c r="N9196" s="74"/>
    </row>
    <row r="9197" spans="2:14" x14ac:dyDescent="0.25">
      <c r="B9197" s="225"/>
      <c r="C9197" s="74"/>
      <c r="D9197" s="74"/>
      <c r="E9197" s="74"/>
      <c r="F9197" s="74"/>
      <c r="G9197" s="75"/>
      <c r="H9197" s="74"/>
      <c r="I9197" s="81"/>
      <c r="J9197" s="74"/>
      <c r="K9197" s="74"/>
      <c r="L9197" s="74"/>
      <c r="M9197" s="74"/>
      <c r="N9197" s="74"/>
    </row>
    <row r="9198" spans="2:14" x14ac:dyDescent="0.25">
      <c r="B9198" s="225"/>
      <c r="C9198" s="74"/>
      <c r="D9198" s="74"/>
      <c r="E9198" s="74"/>
      <c r="F9198" s="74"/>
      <c r="G9198" s="75"/>
      <c r="H9198" s="74"/>
      <c r="I9198" s="81"/>
      <c r="J9198" s="74"/>
      <c r="K9198" s="74"/>
      <c r="L9198" s="74"/>
      <c r="M9198" s="74"/>
      <c r="N9198" s="74"/>
    </row>
    <row r="9199" spans="2:14" x14ac:dyDescent="0.25">
      <c r="B9199" s="225"/>
      <c r="C9199" s="74"/>
      <c r="D9199" s="74"/>
      <c r="E9199" s="74"/>
      <c r="F9199" s="74"/>
      <c r="G9199" s="75"/>
      <c r="H9199" s="74"/>
      <c r="I9199" s="81"/>
      <c r="J9199" s="74"/>
      <c r="K9199" s="74"/>
      <c r="L9199" s="74"/>
      <c r="M9199" s="74"/>
      <c r="N9199" s="74"/>
    </row>
    <row r="9200" spans="2:14" x14ac:dyDescent="0.25">
      <c r="B9200" s="225"/>
      <c r="C9200" s="74"/>
      <c r="D9200" s="74"/>
      <c r="E9200" s="74"/>
      <c r="F9200" s="74"/>
      <c r="G9200" s="75"/>
      <c r="H9200" s="74"/>
      <c r="I9200" s="81"/>
      <c r="J9200" s="74"/>
      <c r="K9200" s="74"/>
      <c r="L9200" s="74"/>
      <c r="M9200" s="74"/>
      <c r="N9200" s="74"/>
    </row>
    <row r="9201" spans="2:14" x14ac:dyDescent="0.25">
      <c r="B9201" s="225"/>
      <c r="C9201" s="74"/>
      <c r="D9201" s="74"/>
      <c r="E9201" s="74"/>
      <c r="F9201" s="74"/>
      <c r="G9201" s="75"/>
      <c r="H9201" s="74"/>
      <c r="I9201" s="81"/>
      <c r="J9201" s="74"/>
      <c r="K9201" s="74"/>
      <c r="L9201" s="74"/>
      <c r="M9201" s="74"/>
      <c r="N9201" s="74"/>
    </row>
    <row r="9202" spans="2:14" x14ac:dyDescent="0.25">
      <c r="B9202" s="225"/>
      <c r="C9202" s="74"/>
      <c r="D9202" s="74"/>
      <c r="E9202" s="74"/>
      <c r="F9202" s="74"/>
      <c r="G9202" s="75"/>
      <c r="H9202" s="74"/>
      <c r="I9202" s="81"/>
      <c r="J9202" s="74"/>
      <c r="K9202" s="74"/>
      <c r="L9202" s="74"/>
      <c r="M9202" s="74"/>
      <c r="N9202" s="74"/>
    </row>
    <row r="9203" spans="2:14" x14ac:dyDescent="0.25">
      <c r="B9203" s="225"/>
      <c r="C9203" s="74"/>
      <c r="D9203" s="74"/>
      <c r="E9203" s="74"/>
      <c r="F9203" s="74"/>
      <c r="G9203" s="75"/>
      <c r="H9203" s="74"/>
      <c r="I9203" s="81"/>
      <c r="J9203" s="74"/>
      <c r="K9203" s="74"/>
      <c r="L9203" s="74"/>
      <c r="M9203" s="74"/>
      <c r="N9203" s="74"/>
    </row>
    <row r="9204" spans="2:14" x14ac:dyDescent="0.25">
      <c r="B9204" s="225"/>
      <c r="C9204" s="74"/>
      <c r="D9204" s="74"/>
      <c r="E9204" s="74"/>
      <c r="F9204" s="74"/>
      <c r="G9204" s="75"/>
      <c r="H9204" s="74"/>
      <c r="I9204" s="81"/>
      <c r="J9204" s="74"/>
      <c r="K9204" s="74"/>
      <c r="L9204" s="74"/>
      <c r="M9204" s="74"/>
      <c r="N9204" s="74"/>
    </row>
    <row r="9205" spans="2:14" x14ac:dyDescent="0.25">
      <c r="B9205" s="225"/>
      <c r="C9205" s="74"/>
      <c r="D9205" s="74"/>
      <c r="E9205" s="74"/>
      <c r="F9205" s="74"/>
      <c r="G9205" s="75"/>
      <c r="H9205" s="74"/>
      <c r="I9205" s="81"/>
      <c r="J9205" s="74"/>
      <c r="K9205" s="74"/>
      <c r="L9205" s="74"/>
      <c r="M9205" s="74"/>
      <c r="N9205" s="74"/>
    </row>
    <row r="9206" spans="2:14" x14ac:dyDescent="0.25">
      <c r="B9206" s="225"/>
      <c r="C9206" s="74"/>
      <c r="D9206" s="74"/>
      <c r="E9206" s="74"/>
      <c r="F9206" s="74"/>
      <c r="G9206" s="75"/>
      <c r="H9206" s="74"/>
      <c r="I9206" s="81"/>
      <c r="J9206" s="74"/>
      <c r="K9206" s="74"/>
      <c r="L9206" s="74"/>
      <c r="M9206" s="74"/>
      <c r="N9206" s="74"/>
    </row>
    <row r="9207" spans="2:14" x14ac:dyDescent="0.25">
      <c r="B9207" s="225"/>
      <c r="C9207" s="74"/>
      <c r="D9207" s="74"/>
      <c r="E9207" s="74"/>
      <c r="F9207" s="74"/>
      <c r="G9207" s="75"/>
      <c r="H9207" s="74"/>
      <c r="I9207" s="81"/>
      <c r="J9207" s="74"/>
      <c r="K9207" s="74"/>
      <c r="L9207" s="74"/>
      <c r="M9207" s="74"/>
      <c r="N9207" s="74"/>
    </row>
    <row r="9208" spans="2:14" x14ac:dyDescent="0.25">
      <c r="B9208" s="225"/>
      <c r="C9208" s="74"/>
      <c r="D9208" s="74"/>
      <c r="E9208" s="74"/>
      <c r="F9208" s="74"/>
      <c r="G9208" s="75"/>
      <c r="H9208" s="74"/>
      <c r="I9208" s="81"/>
      <c r="J9208" s="74"/>
      <c r="K9208" s="74"/>
      <c r="L9208" s="74"/>
      <c r="M9208" s="74"/>
      <c r="N9208" s="74"/>
    </row>
    <row r="9209" spans="2:14" x14ac:dyDescent="0.25">
      <c r="B9209" s="225"/>
      <c r="C9209" s="74"/>
      <c r="D9209" s="74"/>
      <c r="E9209" s="74"/>
      <c r="F9209" s="74"/>
      <c r="G9209" s="75"/>
      <c r="H9209" s="74"/>
      <c r="I9209" s="81"/>
      <c r="J9209" s="74"/>
      <c r="K9209" s="74"/>
      <c r="L9209" s="74"/>
      <c r="M9209" s="74"/>
      <c r="N9209" s="74"/>
    </row>
    <row r="9210" spans="2:14" x14ac:dyDescent="0.25">
      <c r="B9210" s="225"/>
      <c r="C9210" s="74"/>
      <c r="D9210" s="74"/>
      <c r="E9210" s="74"/>
      <c r="F9210" s="74"/>
      <c r="G9210" s="75"/>
      <c r="H9210" s="74"/>
      <c r="I9210" s="81"/>
      <c r="J9210" s="74"/>
      <c r="K9210" s="74"/>
      <c r="L9210" s="74"/>
      <c r="M9210" s="74"/>
      <c r="N9210" s="74"/>
    </row>
    <row r="9211" spans="2:14" x14ac:dyDescent="0.25">
      <c r="B9211" s="225"/>
      <c r="C9211" s="74"/>
      <c r="D9211" s="74"/>
      <c r="E9211" s="74"/>
      <c r="F9211" s="74"/>
      <c r="G9211" s="75"/>
      <c r="H9211" s="74"/>
      <c r="I9211" s="81"/>
      <c r="J9211" s="74"/>
      <c r="K9211" s="74"/>
      <c r="L9211" s="74"/>
      <c r="M9211" s="74"/>
      <c r="N9211" s="74"/>
    </row>
    <row r="9212" spans="2:14" x14ac:dyDescent="0.25">
      <c r="B9212" s="225"/>
      <c r="C9212" s="74"/>
      <c r="D9212" s="74"/>
      <c r="E9212" s="74"/>
      <c r="F9212" s="74"/>
      <c r="G9212" s="75"/>
      <c r="H9212" s="74"/>
      <c r="I9212" s="81"/>
      <c r="J9212" s="74"/>
      <c r="K9212" s="74"/>
      <c r="L9212" s="74"/>
      <c r="M9212" s="74"/>
      <c r="N9212" s="74"/>
    </row>
    <row r="9213" spans="2:14" x14ac:dyDescent="0.25">
      <c r="B9213" s="225"/>
      <c r="C9213" s="74"/>
      <c r="D9213" s="74"/>
      <c r="E9213" s="74"/>
      <c r="F9213" s="74"/>
      <c r="G9213" s="75"/>
      <c r="H9213" s="74"/>
      <c r="I9213" s="81"/>
      <c r="J9213" s="74"/>
      <c r="K9213" s="74"/>
      <c r="L9213" s="74"/>
      <c r="M9213" s="74"/>
      <c r="N9213" s="74"/>
    </row>
    <row r="9214" spans="2:14" x14ac:dyDescent="0.25">
      <c r="B9214" s="225"/>
      <c r="C9214" s="74"/>
      <c r="D9214" s="74"/>
      <c r="E9214" s="74"/>
      <c r="F9214" s="74"/>
      <c r="G9214" s="75"/>
      <c r="H9214" s="74"/>
      <c r="I9214" s="81"/>
      <c r="J9214" s="74"/>
      <c r="K9214" s="74"/>
      <c r="L9214" s="74"/>
      <c r="M9214" s="74"/>
      <c r="N9214" s="74"/>
    </row>
    <row r="9215" spans="2:14" x14ac:dyDescent="0.25">
      <c r="B9215" s="225"/>
      <c r="C9215" s="74"/>
      <c r="D9215" s="74"/>
      <c r="E9215" s="74"/>
      <c r="F9215" s="74"/>
      <c r="G9215" s="75"/>
      <c r="H9215" s="74"/>
      <c r="I9215" s="81"/>
      <c r="J9215" s="74"/>
      <c r="K9215" s="74"/>
      <c r="L9215" s="74"/>
      <c r="M9215" s="74"/>
      <c r="N9215" s="74"/>
    </row>
    <row r="9216" spans="2:14" x14ac:dyDescent="0.25">
      <c r="B9216" s="225"/>
      <c r="C9216" s="74"/>
      <c r="D9216" s="74"/>
      <c r="E9216" s="74"/>
      <c r="F9216" s="74"/>
      <c r="G9216" s="75"/>
      <c r="H9216" s="74"/>
      <c r="I9216" s="81"/>
      <c r="J9216" s="74"/>
      <c r="K9216" s="74"/>
      <c r="L9216" s="74"/>
      <c r="M9216" s="74"/>
      <c r="N9216" s="74"/>
    </row>
    <row r="9217" spans="2:14" x14ac:dyDescent="0.25">
      <c r="B9217" s="225"/>
      <c r="C9217" s="74"/>
      <c r="D9217" s="74"/>
      <c r="E9217" s="74"/>
      <c r="F9217" s="74"/>
      <c r="G9217" s="75"/>
      <c r="H9217" s="74"/>
      <c r="I9217" s="81"/>
      <c r="J9217" s="74"/>
      <c r="K9217" s="74"/>
      <c r="L9217" s="74"/>
      <c r="M9217" s="74"/>
      <c r="N9217" s="74"/>
    </row>
    <row r="9218" spans="2:14" x14ac:dyDescent="0.25">
      <c r="B9218" s="225"/>
      <c r="C9218" s="74"/>
      <c r="D9218" s="74"/>
      <c r="E9218" s="74"/>
      <c r="F9218" s="74"/>
      <c r="G9218" s="75"/>
      <c r="H9218" s="74"/>
      <c r="I9218" s="81"/>
      <c r="J9218" s="74"/>
      <c r="K9218" s="74"/>
      <c r="L9218" s="74"/>
      <c r="M9218" s="74"/>
      <c r="N9218" s="74"/>
    </row>
    <row r="9219" spans="2:14" x14ac:dyDescent="0.25">
      <c r="B9219" s="225"/>
      <c r="C9219" s="74"/>
      <c r="D9219" s="74"/>
      <c r="E9219" s="74"/>
      <c r="F9219" s="74"/>
      <c r="G9219" s="75"/>
      <c r="H9219" s="74"/>
      <c r="I9219" s="81"/>
      <c r="J9219" s="74"/>
      <c r="K9219" s="74"/>
      <c r="L9219" s="74"/>
      <c r="M9219" s="74"/>
      <c r="N9219" s="74"/>
    </row>
    <row r="9220" spans="2:14" x14ac:dyDescent="0.25">
      <c r="B9220" s="225"/>
      <c r="C9220" s="74"/>
      <c r="D9220" s="74"/>
      <c r="E9220" s="74"/>
      <c r="F9220" s="74"/>
      <c r="G9220" s="75"/>
      <c r="H9220" s="74"/>
      <c r="I9220" s="81"/>
      <c r="J9220" s="74"/>
      <c r="K9220" s="74"/>
      <c r="L9220" s="74"/>
      <c r="M9220" s="74"/>
    </row>
    <row r="9221" spans="2:14" x14ac:dyDescent="0.25">
      <c r="B9221" s="225"/>
      <c r="C9221" s="74"/>
      <c r="D9221" s="74"/>
      <c r="E9221" s="74"/>
      <c r="F9221" s="74"/>
      <c r="G9221" s="75"/>
      <c r="H9221" s="74"/>
      <c r="I9221" s="81"/>
      <c r="J9221" s="74"/>
      <c r="K9221" s="74"/>
      <c r="L9221" s="74"/>
      <c r="M9221" s="74"/>
    </row>
    <row r="9222" spans="2:14" x14ac:dyDescent="0.25">
      <c r="B9222" s="225"/>
      <c r="C9222" s="74"/>
      <c r="D9222" s="74"/>
      <c r="E9222" s="74"/>
      <c r="F9222" s="74"/>
      <c r="G9222" s="75"/>
      <c r="H9222" s="74"/>
      <c r="I9222" s="81"/>
      <c r="J9222" s="74"/>
      <c r="K9222" s="74"/>
      <c r="L9222" s="74"/>
      <c r="M9222" s="74"/>
    </row>
    <row r="9223" spans="2:14" x14ac:dyDescent="0.25">
      <c r="B9223" s="225"/>
      <c r="C9223" s="74"/>
      <c r="D9223" s="74"/>
      <c r="E9223" s="74"/>
      <c r="F9223" s="74"/>
      <c r="G9223" s="75"/>
      <c r="H9223" s="74"/>
      <c r="I9223" s="81"/>
      <c r="J9223" s="74"/>
      <c r="K9223" s="74"/>
      <c r="L9223" s="74"/>
      <c r="M9223" s="74"/>
    </row>
    <row r="9224" spans="2:14" x14ac:dyDescent="0.25">
      <c r="B9224" s="225"/>
      <c r="C9224" s="74"/>
      <c r="D9224" s="74"/>
      <c r="E9224" s="74"/>
      <c r="F9224" s="74"/>
      <c r="G9224" s="75"/>
      <c r="H9224" s="74"/>
      <c r="I9224" s="81"/>
      <c r="J9224" s="74"/>
      <c r="K9224" s="74"/>
      <c r="L9224" s="74"/>
      <c r="M9224" s="74"/>
    </row>
    <row r="9225" spans="2:14" x14ac:dyDescent="0.25">
      <c r="B9225" s="225"/>
      <c r="C9225" s="74"/>
      <c r="D9225" s="74"/>
      <c r="E9225" s="74"/>
      <c r="F9225" s="74"/>
      <c r="G9225" s="75"/>
      <c r="H9225" s="74"/>
      <c r="I9225" s="81"/>
      <c r="J9225" s="74"/>
      <c r="K9225" s="74"/>
      <c r="L9225" s="74"/>
      <c r="M9225" s="74"/>
    </row>
    <row r="9226" spans="2:14" x14ac:dyDescent="0.25">
      <c r="B9226" s="225"/>
      <c r="C9226" s="74"/>
      <c r="D9226" s="74"/>
      <c r="E9226" s="74"/>
      <c r="F9226" s="74"/>
      <c r="G9226" s="75"/>
      <c r="H9226" s="74"/>
      <c r="I9226" s="81"/>
      <c r="J9226" s="74"/>
      <c r="K9226" s="74"/>
      <c r="L9226" s="74"/>
      <c r="M9226" s="74"/>
    </row>
    <row r="9227" spans="2:14" x14ac:dyDescent="0.25">
      <c r="B9227" s="225"/>
      <c r="C9227" s="74"/>
      <c r="D9227" s="74"/>
      <c r="E9227" s="74"/>
      <c r="F9227" s="74"/>
      <c r="G9227" s="75"/>
      <c r="H9227" s="74"/>
      <c r="I9227" s="81"/>
      <c r="J9227" s="74"/>
      <c r="K9227" s="74"/>
      <c r="L9227" s="74"/>
      <c r="M9227" s="74"/>
    </row>
    <row r="9228" spans="2:14" x14ac:dyDescent="0.25">
      <c r="B9228" s="225"/>
      <c r="C9228" s="74"/>
      <c r="D9228" s="74"/>
      <c r="E9228" s="74"/>
      <c r="F9228" s="74"/>
      <c r="G9228" s="75"/>
      <c r="H9228" s="74"/>
      <c r="I9228" s="81"/>
      <c r="J9228" s="74"/>
      <c r="K9228" s="74"/>
      <c r="L9228" s="74"/>
      <c r="M9228" s="74"/>
    </row>
    <row r="9229" spans="2:14" x14ac:dyDescent="0.25">
      <c r="B9229" s="225"/>
      <c r="C9229" s="74"/>
      <c r="D9229" s="74"/>
      <c r="E9229" s="74"/>
      <c r="F9229" s="74"/>
      <c r="G9229" s="75"/>
      <c r="H9229" s="74"/>
      <c r="I9229" s="81"/>
      <c r="J9229" s="74"/>
      <c r="K9229" s="74"/>
      <c r="L9229" s="74"/>
      <c r="M9229" s="74"/>
    </row>
    <row r="9230" spans="2:14" x14ac:dyDescent="0.25">
      <c r="B9230" s="225"/>
      <c r="C9230" s="74"/>
      <c r="D9230" s="74"/>
      <c r="E9230" s="74"/>
      <c r="F9230" s="74"/>
      <c r="G9230" s="75"/>
      <c r="H9230" s="74"/>
      <c r="I9230" s="81"/>
      <c r="J9230" s="74"/>
      <c r="K9230" s="74"/>
      <c r="L9230" s="74"/>
      <c r="M9230" s="74"/>
    </row>
    <row r="9231" spans="2:14" x14ac:dyDescent="0.25">
      <c r="B9231" s="225"/>
      <c r="C9231" s="74"/>
      <c r="D9231" s="74"/>
      <c r="E9231" s="74"/>
      <c r="F9231" s="74"/>
      <c r="G9231" s="75"/>
      <c r="H9231" s="74"/>
      <c r="I9231" s="81"/>
      <c r="J9231" s="74"/>
      <c r="K9231" s="74"/>
      <c r="L9231" s="74"/>
      <c r="M9231" s="74"/>
    </row>
    <row r="9232" spans="2:14" x14ac:dyDescent="0.25">
      <c r="B9232" s="225"/>
      <c r="C9232" s="74"/>
      <c r="D9232" s="74"/>
      <c r="E9232" s="74"/>
      <c r="F9232" s="74"/>
      <c r="G9232" s="75"/>
      <c r="H9232" s="74"/>
      <c r="I9232" s="81"/>
      <c r="J9232" s="74"/>
      <c r="K9232" s="74"/>
      <c r="L9232" s="74"/>
      <c r="M9232" s="74"/>
    </row>
    <row r="9233" spans="2:13" x14ac:dyDescent="0.25">
      <c r="B9233" s="225"/>
      <c r="C9233" s="74"/>
      <c r="D9233" s="74"/>
      <c r="E9233" s="74"/>
      <c r="F9233" s="74"/>
      <c r="G9233" s="75"/>
      <c r="H9233" s="74"/>
      <c r="I9233" s="81"/>
      <c r="J9233" s="74"/>
      <c r="K9233" s="74"/>
      <c r="L9233" s="74"/>
      <c r="M9233" s="74"/>
    </row>
    <row r="9234" spans="2:13" x14ac:dyDescent="0.25">
      <c r="B9234" s="225"/>
      <c r="C9234" s="74"/>
      <c r="D9234" s="74"/>
      <c r="E9234" s="74"/>
      <c r="F9234" s="74"/>
      <c r="G9234" s="75"/>
      <c r="H9234" s="74"/>
      <c r="I9234" s="81"/>
      <c r="J9234" s="74"/>
      <c r="K9234" s="74"/>
      <c r="L9234" s="74"/>
      <c r="M9234" s="74"/>
    </row>
    <row r="9235" spans="2:13" x14ac:dyDescent="0.25">
      <c r="B9235" s="225"/>
      <c r="C9235" s="74"/>
      <c r="D9235" s="74"/>
      <c r="E9235" s="74"/>
      <c r="F9235" s="74"/>
      <c r="G9235" s="75"/>
      <c r="H9235" s="74"/>
      <c r="I9235" s="81"/>
      <c r="J9235" s="74"/>
      <c r="K9235" s="74"/>
      <c r="L9235" s="74"/>
      <c r="M9235" s="74"/>
    </row>
    <row r="9236" spans="2:13" x14ac:dyDescent="0.25">
      <c r="B9236" s="225"/>
      <c r="C9236" s="74"/>
      <c r="D9236" s="74"/>
      <c r="E9236" s="74"/>
      <c r="F9236" s="74"/>
      <c r="G9236" s="75"/>
      <c r="H9236" s="74"/>
      <c r="I9236" s="81"/>
      <c r="J9236" s="74"/>
      <c r="K9236" s="74"/>
      <c r="L9236" s="74"/>
      <c r="M9236" s="74"/>
    </row>
    <row r="9237" spans="2:13" x14ac:dyDescent="0.25">
      <c r="B9237" s="225"/>
      <c r="C9237" s="74"/>
      <c r="D9237" s="74"/>
      <c r="E9237" s="74"/>
      <c r="F9237" s="74"/>
      <c r="G9237" s="75"/>
      <c r="H9237" s="74"/>
      <c r="I9237" s="81"/>
      <c r="J9237" s="74"/>
      <c r="K9237" s="74"/>
      <c r="L9237" s="74"/>
      <c r="M9237" s="74"/>
    </row>
    <row r="9238" spans="2:13" x14ac:dyDescent="0.25">
      <c r="B9238" s="225"/>
      <c r="C9238" s="74"/>
      <c r="D9238" s="74"/>
      <c r="E9238" s="74"/>
      <c r="F9238" s="74"/>
      <c r="G9238" s="75"/>
      <c r="H9238" s="74"/>
      <c r="I9238" s="81"/>
      <c r="J9238" s="74"/>
      <c r="K9238" s="74"/>
      <c r="L9238" s="74"/>
      <c r="M9238" s="74"/>
    </row>
    <row r="9239" spans="2:13" x14ac:dyDescent="0.25">
      <c r="B9239" s="225"/>
      <c r="C9239" s="74"/>
      <c r="D9239" s="74"/>
      <c r="E9239" s="74"/>
      <c r="F9239" s="74"/>
      <c r="G9239" s="75"/>
      <c r="H9239" s="74"/>
      <c r="I9239" s="81"/>
      <c r="J9239" s="74"/>
      <c r="K9239" s="74"/>
      <c r="L9239" s="74"/>
      <c r="M9239" s="74"/>
    </row>
    <row r="9240" spans="2:13" x14ac:dyDescent="0.25">
      <c r="B9240" s="225"/>
      <c r="C9240" s="74"/>
      <c r="D9240" s="74"/>
      <c r="E9240" s="74"/>
      <c r="F9240" s="74"/>
      <c r="G9240" s="75"/>
      <c r="H9240" s="74"/>
      <c r="I9240" s="81"/>
      <c r="J9240" s="74"/>
      <c r="K9240" s="74"/>
      <c r="L9240" s="74"/>
      <c r="M9240" s="74"/>
    </row>
    <row r="9241" spans="2:13" x14ac:dyDescent="0.25">
      <c r="B9241" s="225"/>
      <c r="C9241" s="74"/>
      <c r="D9241" s="74"/>
      <c r="E9241" s="74"/>
      <c r="F9241" s="74"/>
      <c r="G9241" s="75"/>
      <c r="H9241" s="74"/>
      <c r="I9241" s="81"/>
      <c r="J9241" s="74"/>
      <c r="K9241" s="74"/>
      <c r="L9241" s="74"/>
      <c r="M9241" s="74"/>
    </row>
    <row r="9242" spans="2:13" x14ac:dyDescent="0.25">
      <c r="B9242" s="225"/>
      <c r="C9242" s="74"/>
      <c r="D9242" s="74"/>
      <c r="E9242" s="74"/>
      <c r="F9242" s="74"/>
      <c r="G9242" s="75"/>
      <c r="H9242" s="74"/>
      <c r="I9242" s="81"/>
      <c r="J9242" s="74"/>
      <c r="K9242" s="74"/>
      <c r="L9242" s="74"/>
      <c r="M9242" s="74"/>
    </row>
    <row r="9243" spans="2:13" x14ac:dyDescent="0.25">
      <c r="B9243" s="225"/>
      <c r="C9243" s="74"/>
      <c r="D9243" s="74"/>
      <c r="E9243" s="74"/>
      <c r="F9243" s="74"/>
      <c r="G9243" s="75"/>
      <c r="H9243" s="74"/>
      <c r="I9243" s="81"/>
      <c r="J9243" s="74"/>
      <c r="K9243" s="74"/>
      <c r="L9243" s="74"/>
      <c r="M9243" s="74"/>
    </row>
    <row r="9244" spans="2:13" x14ac:dyDescent="0.25">
      <c r="B9244" s="225"/>
      <c r="C9244" s="74"/>
      <c r="D9244" s="74"/>
      <c r="E9244" s="74"/>
      <c r="F9244" s="74"/>
      <c r="G9244" s="75"/>
      <c r="H9244" s="74"/>
      <c r="I9244" s="81"/>
      <c r="J9244" s="74"/>
      <c r="K9244" s="74"/>
      <c r="L9244" s="74"/>
      <c r="M9244" s="74"/>
    </row>
    <row r="9245" spans="2:13" x14ac:dyDescent="0.25">
      <c r="B9245" s="225"/>
      <c r="C9245" s="74"/>
      <c r="D9245" s="74"/>
      <c r="E9245" s="74"/>
      <c r="F9245" s="74"/>
      <c r="G9245" s="75"/>
      <c r="H9245" s="74"/>
      <c r="I9245" s="81"/>
      <c r="J9245" s="74"/>
      <c r="K9245" s="74"/>
      <c r="L9245" s="74"/>
      <c r="M9245" s="74"/>
    </row>
    <row r="9246" spans="2:13" x14ac:dyDescent="0.25">
      <c r="B9246" s="225"/>
      <c r="C9246" s="74"/>
      <c r="D9246" s="74"/>
      <c r="E9246" s="74"/>
      <c r="F9246" s="74"/>
      <c r="G9246" s="75"/>
      <c r="H9246" s="74"/>
      <c r="I9246" s="81"/>
      <c r="J9246" s="74"/>
      <c r="K9246" s="74"/>
      <c r="L9246" s="74"/>
      <c r="M9246" s="74"/>
    </row>
    <row r="9247" spans="2:13" x14ac:dyDescent="0.25">
      <c r="B9247" s="225"/>
      <c r="C9247" s="74"/>
      <c r="D9247" s="74"/>
      <c r="E9247" s="74"/>
      <c r="F9247" s="74"/>
      <c r="G9247" s="75"/>
      <c r="H9247" s="74"/>
      <c r="I9247" s="81"/>
      <c r="J9247" s="74"/>
      <c r="K9247" s="74"/>
      <c r="L9247" s="74"/>
      <c r="M9247" s="74"/>
    </row>
    <row r="9248" spans="2:13" x14ac:dyDescent="0.25">
      <c r="B9248" s="225"/>
      <c r="C9248" s="74"/>
      <c r="D9248" s="74"/>
      <c r="E9248" s="74"/>
      <c r="F9248" s="74"/>
      <c r="G9248" s="75"/>
      <c r="H9248" s="74"/>
      <c r="I9248" s="81"/>
      <c r="J9248" s="74"/>
      <c r="K9248" s="74"/>
      <c r="L9248" s="74"/>
      <c r="M9248" s="74"/>
    </row>
    <row r="9249" spans="2:13" x14ac:dyDescent="0.25">
      <c r="B9249" s="225"/>
      <c r="C9249" s="74"/>
      <c r="D9249" s="74"/>
      <c r="E9249" s="74"/>
      <c r="F9249" s="74"/>
      <c r="G9249" s="75"/>
      <c r="H9249" s="74"/>
      <c r="I9249" s="81"/>
      <c r="J9249" s="74"/>
      <c r="K9249" s="74"/>
      <c r="L9249" s="74"/>
      <c r="M9249" s="74"/>
    </row>
    <row r="9250" spans="2:13" x14ac:dyDescent="0.25">
      <c r="B9250" s="225"/>
      <c r="C9250" s="74"/>
      <c r="D9250" s="74"/>
      <c r="E9250" s="74"/>
      <c r="F9250" s="74"/>
      <c r="G9250" s="75"/>
      <c r="H9250" s="74"/>
      <c r="I9250" s="81"/>
      <c r="J9250" s="74"/>
      <c r="K9250" s="74"/>
      <c r="L9250" s="74"/>
      <c r="M9250" s="74"/>
    </row>
    <row r="9251" spans="2:13" x14ac:dyDescent="0.25">
      <c r="B9251" s="225"/>
      <c r="C9251" s="74"/>
      <c r="D9251" s="74"/>
      <c r="E9251" s="74"/>
      <c r="F9251" s="74"/>
      <c r="G9251" s="75"/>
      <c r="H9251" s="74"/>
      <c r="I9251" s="81"/>
      <c r="J9251" s="74"/>
      <c r="K9251" s="74"/>
      <c r="L9251" s="74"/>
      <c r="M9251" s="74"/>
    </row>
    <row r="9252" spans="2:13" x14ac:dyDescent="0.25">
      <c r="B9252" s="225"/>
      <c r="C9252" s="74"/>
      <c r="D9252" s="74"/>
      <c r="E9252" s="74"/>
      <c r="F9252" s="74"/>
      <c r="G9252" s="75"/>
      <c r="H9252" s="74"/>
      <c r="I9252" s="81"/>
      <c r="J9252" s="74"/>
      <c r="K9252" s="74"/>
      <c r="L9252" s="74"/>
      <c r="M9252" s="74"/>
    </row>
    <row r="9253" spans="2:13" x14ac:dyDescent="0.25">
      <c r="B9253" s="225"/>
      <c r="C9253" s="74"/>
      <c r="D9253" s="74"/>
      <c r="E9253" s="74"/>
      <c r="F9253" s="74"/>
      <c r="G9253" s="75"/>
      <c r="H9253" s="74"/>
      <c r="I9253" s="81"/>
      <c r="J9253" s="74"/>
      <c r="K9253" s="74"/>
      <c r="L9253" s="74"/>
      <c r="M9253" s="74"/>
    </row>
    <row r="9254" spans="2:13" x14ac:dyDescent="0.25">
      <c r="B9254" s="225"/>
      <c r="C9254" s="74"/>
      <c r="D9254" s="74"/>
      <c r="E9254" s="74"/>
      <c r="F9254" s="74"/>
      <c r="G9254" s="75"/>
      <c r="H9254" s="74"/>
      <c r="I9254" s="81"/>
      <c r="J9254" s="74"/>
      <c r="K9254" s="74"/>
      <c r="L9254" s="74"/>
      <c r="M9254" s="74"/>
    </row>
    <row r="9255" spans="2:13" x14ac:dyDescent="0.25">
      <c r="B9255" s="225"/>
      <c r="C9255" s="74"/>
      <c r="D9255" s="74"/>
      <c r="E9255" s="74"/>
      <c r="F9255" s="74"/>
      <c r="G9255" s="75"/>
      <c r="H9255" s="74"/>
      <c r="I9255" s="81"/>
      <c r="J9255" s="74"/>
      <c r="K9255" s="74"/>
      <c r="L9255" s="74"/>
      <c r="M9255" s="74"/>
    </row>
    <row r="9256" spans="2:13" x14ac:dyDescent="0.25">
      <c r="B9256" s="225"/>
      <c r="C9256" s="74"/>
      <c r="D9256" s="74"/>
      <c r="E9256" s="74"/>
      <c r="F9256" s="74"/>
      <c r="G9256" s="75"/>
      <c r="H9256" s="74"/>
      <c r="I9256" s="81"/>
      <c r="J9256" s="74"/>
      <c r="K9256" s="74"/>
      <c r="L9256" s="74"/>
      <c r="M9256" s="74"/>
    </row>
    <row r="9257" spans="2:13" x14ac:dyDescent="0.25">
      <c r="B9257" s="225"/>
      <c r="C9257" s="74"/>
      <c r="D9257" s="74"/>
      <c r="E9257" s="74"/>
      <c r="F9257" s="74"/>
      <c r="G9257" s="75"/>
      <c r="H9257" s="74"/>
      <c r="I9257" s="81"/>
      <c r="J9257" s="74"/>
      <c r="K9257" s="74"/>
      <c r="L9257" s="74"/>
      <c r="M9257" s="74"/>
    </row>
    <row r="9258" spans="2:13" x14ac:dyDescent="0.25">
      <c r="B9258" s="225"/>
      <c r="C9258" s="74"/>
      <c r="D9258" s="74"/>
      <c r="E9258" s="74"/>
      <c r="F9258" s="74"/>
      <c r="G9258" s="75"/>
      <c r="H9258" s="74"/>
      <c r="I9258" s="81"/>
      <c r="J9258" s="74"/>
      <c r="K9258" s="74"/>
      <c r="L9258" s="74"/>
      <c r="M9258" s="74"/>
    </row>
    <row r="9259" spans="2:13" x14ac:dyDescent="0.25">
      <c r="B9259" s="225"/>
      <c r="C9259" s="74"/>
      <c r="D9259" s="74"/>
      <c r="E9259" s="74"/>
      <c r="F9259" s="74"/>
      <c r="G9259" s="75"/>
      <c r="H9259" s="74"/>
      <c r="I9259" s="81"/>
      <c r="J9259" s="74"/>
      <c r="K9259" s="74"/>
      <c r="L9259" s="74"/>
      <c r="M9259" s="74"/>
    </row>
    <row r="9260" spans="2:13" x14ac:dyDescent="0.25">
      <c r="B9260" s="225"/>
      <c r="C9260" s="74"/>
      <c r="D9260" s="74"/>
      <c r="E9260" s="74"/>
      <c r="F9260" s="74"/>
      <c r="G9260" s="75"/>
      <c r="H9260" s="74"/>
      <c r="I9260" s="81"/>
      <c r="J9260" s="74"/>
      <c r="K9260" s="74"/>
      <c r="L9260" s="74"/>
      <c r="M9260" s="74"/>
    </row>
    <row r="9261" spans="2:13" x14ac:dyDescent="0.25">
      <c r="B9261" s="225"/>
      <c r="C9261" s="74"/>
      <c r="D9261" s="74"/>
      <c r="E9261" s="74"/>
      <c r="F9261" s="74"/>
      <c r="G9261" s="75"/>
      <c r="H9261" s="74"/>
      <c r="I9261" s="81"/>
      <c r="J9261" s="74"/>
      <c r="K9261" s="74"/>
      <c r="L9261" s="74"/>
      <c r="M9261" s="74"/>
    </row>
    <row r="9262" spans="2:13" x14ac:dyDescent="0.25">
      <c r="B9262" s="225"/>
      <c r="C9262" s="74"/>
      <c r="D9262" s="74"/>
      <c r="E9262" s="74"/>
      <c r="F9262" s="74"/>
      <c r="G9262" s="75"/>
      <c r="H9262" s="74"/>
      <c r="I9262" s="81"/>
      <c r="J9262" s="74"/>
      <c r="K9262" s="74"/>
      <c r="L9262" s="74"/>
      <c r="M9262" s="74"/>
    </row>
    <row r="9263" spans="2:13" x14ac:dyDescent="0.25">
      <c r="B9263" s="225"/>
      <c r="C9263" s="74"/>
      <c r="D9263" s="74"/>
      <c r="E9263" s="74"/>
      <c r="F9263" s="74"/>
      <c r="G9263" s="75"/>
      <c r="H9263" s="74"/>
      <c r="I9263" s="81"/>
      <c r="J9263" s="74"/>
      <c r="K9263" s="74"/>
      <c r="L9263" s="74"/>
      <c r="M9263" s="74"/>
    </row>
    <row r="9264" spans="2:13" x14ac:dyDescent="0.25">
      <c r="B9264" s="225"/>
      <c r="C9264" s="74"/>
      <c r="D9264" s="74"/>
      <c r="E9264" s="74"/>
      <c r="F9264" s="74"/>
      <c r="G9264" s="75"/>
      <c r="H9264" s="74"/>
      <c r="I9264" s="81"/>
      <c r="J9264" s="74"/>
      <c r="K9264" s="74"/>
      <c r="L9264" s="74"/>
      <c r="M9264" s="74"/>
    </row>
    <row r="9265" spans="2:13" x14ac:dyDescent="0.25">
      <c r="B9265" s="225"/>
      <c r="C9265" s="74"/>
      <c r="D9265" s="74"/>
      <c r="E9265" s="74"/>
      <c r="F9265" s="74"/>
      <c r="G9265" s="75"/>
      <c r="H9265" s="74"/>
      <c r="I9265" s="81"/>
      <c r="J9265" s="74"/>
      <c r="K9265" s="74"/>
      <c r="L9265" s="74"/>
      <c r="M9265" s="74"/>
    </row>
    <row r="9266" spans="2:13" x14ac:dyDescent="0.25">
      <c r="B9266" s="225"/>
      <c r="C9266" s="74"/>
      <c r="D9266" s="74"/>
      <c r="E9266" s="74"/>
      <c r="F9266" s="74"/>
      <c r="G9266" s="75"/>
      <c r="H9266" s="74"/>
      <c r="I9266" s="81"/>
      <c r="J9266" s="74"/>
      <c r="K9266" s="74"/>
      <c r="L9266" s="74"/>
      <c r="M9266" s="74"/>
    </row>
    <row r="9267" spans="2:13" x14ac:dyDescent="0.25">
      <c r="B9267" s="225"/>
      <c r="C9267" s="74"/>
      <c r="D9267" s="74"/>
      <c r="E9267" s="74"/>
      <c r="F9267" s="74"/>
      <c r="G9267" s="75"/>
      <c r="H9267" s="74"/>
      <c r="I9267" s="81"/>
      <c r="J9267" s="74"/>
      <c r="K9267" s="74"/>
      <c r="L9267" s="74"/>
      <c r="M9267" s="74"/>
    </row>
    <row r="9268" spans="2:13" x14ac:dyDescent="0.25">
      <c r="B9268" s="225"/>
      <c r="C9268" s="74"/>
      <c r="D9268" s="74"/>
      <c r="E9268" s="74"/>
      <c r="F9268" s="74"/>
      <c r="G9268" s="75"/>
      <c r="H9268" s="74"/>
      <c r="I9268" s="81"/>
      <c r="J9268" s="74"/>
      <c r="K9268" s="74"/>
      <c r="L9268" s="74"/>
      <c r="M9268" s="74"/>
    </row>
    <row r="9269" spans="2:13" x14ac:dyDescent="0.25">
      <c r="B9269" s="225"/>
      <c r="C9269" s="74"/>
      <c r="D9269" s="74"/>
      <c r="E9269" s="74"/>
      <c r="F9269" s="74"/>
      <c r="G9269" s="75"/>
      <c r="H9269" s="74"/>
      <c r="I9269" s="81"/>
      <c r="J9269" s="74"/>
      <c r="K9269" s="74"/>
      <c r="L9269" s="74"/>
      <c r="M9269" s="74"/>
    </row>
    <row r="9270" spans="2:13" x14ac:dyDescent="0.25">
      <c r="B9270" s="225"/>
      <c r="C9270" s="74"/>
      <c r="D9270" s="74"/>
      <c r="E9270" s="74"/>
      <c r="F9270" s="74"/>
      <c r="G9270" s="75"/>
      <c r="H9270" s="74"/>
      <c r="I9270" s="81"/>
      <c r="J9270" s="74"/>
      <c r="K9270" s="74"/>
      <c r="L9270" s="74"/>
      <c r="M9270" s="74"/>
    </row>
    <row r="9271" spans="2:13" x14ac:dyDescent="0.25">
      <c r="B9271" s="225"/>
      <c r="C9271" s="74"/>
      <c r="D9271" s="74"/>
      <c r="E9271" s="74"/>
      <c r="F9271" s="74"/>
      <c r="G9271" s="75"/>
      <c r="H9271" s="74"/>
      <c r="I9271" s="81"/>
      <c r="J9271" s="74"/>
      <c r="K9271" s="74"/>
      <c r="L9271" s="74"/>
      <c r="M9271" s="74"/>
    </row>
    <row r="9272" spans="2:13" x14ac:dyDescent="0.25">
      <c r="B9272" s="225"/>
      <c r="C9272" s="74"/>
      <c r="D9272" s="74"/>
      <c r="E9272" s="74"/>
      <c r="F9272" s="74"/>
      <c r="G9272" s="75"/>
      <c r="H9272" s="74"/>
      <c r="I9272" s="81"/>
      <c r="J9272" s="74"/>
      <c r="K9272" s="74"/>
      <c r="L9272" s="74"/>
      <c r="M9272" s="74"/>
    </row>
    <row r="9273" spans="2:13" x14ac:dyDescent="0.25">
      <c r="B9273" s="225"/>
      <c r="C9273" s="74"/>
      <c r="D9273" s="74"/>
      <c r="E9273" s="74"/>
      <c r="F9273" s="74"/>
      <c r="G9273" s="75"/>
      <c r="H9273" s="74"/>
      <c r="I9273" s="81"/>
      <c r="J9273" s="74"/>
      <c r="K9273" s="74"/>
      <c r="L9273" s="74"/>
      <c r="M9273" s="74"/>
    </row>
    <row r="9274" spans="2:13" x14ac:dyDescent="0.25">
      <c r="B9274" s="225"/>
      <c r="C9274" s="74"/>
      <c r="D9274" s="74"/>
      <c r="E9274" s="74"/>
      <c r="F9274" s="74"/>
      <c r="G9274" s="75"/>
      <c r="H9274" s="74"/>
      <c r="I9274" s="81"/>
      <c r="J9274" s="74"/>
      <c r="K9274" s="74"/>
      <c r="L9274" s="74"/>
      <c r="M9274" s="74"/>
    </row>
    <row r="9275" spans="2:13" x14ac:dyDescent="0.25">
      <c r="B9275" s="225"/>
      <c r="C9275" s="74"/>
      <c r="D9275" s="74"/>
      <c r="E9275" s="74"/>
      <c r="F9275" s="74"/>
      <c r="G9275" s="75"/>
      <c r="H9275" s="74"/>
      <c r="I9275" s="81"/>
      <c r="J9275" s="74"/>
      <c r="K9275" s="74"/>
      <c r="L9275" s="74"/>
      <c r="M9275" s="74"/>
    </row>
    <row r="9276" spans="2:13" x14ac:dyDescent="0.25">
      <c r="B9276" s="225"/>
      <c r="C9276" s="74"/>
      <c r="D9276" s="74"/>
      <c r="E9276" s="74"/>
      <c r="F9276" s="74"/>
      <c r="G9276" s="75"/>
      <c r="H9276" s="74"/>
      <c r="I9276" s="81"/>
      <c r="J9276" s="74"/>
      <c r="K9276" s="74"/>
      <c r="L9276" s="74"/>
      <c r="M9276" s="74"/>
    </row>
    <row r="9277" spans="2:13" x14ac:dyDescent="0.25">
      <c r="B9277" s="225"/>
      <c r="C9277" s="74"/>
      <c r="D9277" s="74"/>
      <c r="E9277" s="74"/>
      <c r="F9277" s="74"/>
      <c r="G9277" s="75"/>
      <c r="H9277" s="74"/>
      <c r="I9277" s="81"/>
      <c r="J9277" s="74"/>
      <c r="K9277" s="74"/>
      <c r="L9277" s="74"/>
      <c r="M9277" s="74"/>
    </row>
    <row r="9278" spans="2:13" x14ac:dyDescent="0.25">
      <c r="B9278" s="225"/>
      <c r="C9278" s="74"/>
      <c r="D9278" s="74"/>
      <c r="E9278" s="74"/>
      <c r="F9278" s="74"/>
      <c r="G9278" s="75"/>
      <c r="H9278" s="74"/>
      <c r="I9278" s="81"/>
      <c r="J9278" s="74"/>
      <c r="K9278" s="74"/>
      <c r="L9278" s="74"/>
      <c r="M9278" s="74"/>
    </row>
    <row r="9279" spans="2:13" x14ac:dyDescent="0.25">
      <c r="B9279" s="225"/>
      <c r="C9279" s="74"/>
      <c r="D9279" s="74"/>
      <c r="E9279" s="74"/>
      <c r="F9279" s="74"/>
      <c r="G9279" s="75"/>
      <c r="H9279" s="74"/>
      <c r="I9279" s="81"/>
      <c r="J9279" s="74"/>
      <c r="K9279" s="74"/>
      <c r="L9279" s="74"/>
      <c r="M9279" s="74"/>
    </row>
    <row r="9280" spans="2:13" x14ac:dyDescent="0.25">
      <c r="B9280" s="225"/>
      <c r="C9280" s="74"/>
      <c r="D9280" s="74"/>
      <c r="E9280" s="74"/>
      <c r="F9280" s="74"/>
      <c r="G9280" s="75"/>
      <c r="H9280" s="74"/>
      <c r="I9280" s="81"/>
      <c r="J9280" s="74"/>
      <c r="K9280" s="74"/>
      <c r="L9280" s="74"/>
      <c r="M9280" s="74"/>
    </row>
    <row r="9281" spans="2:13" x14ac:dyDescent="0.25">
      <c r="B9281" s="225"/>
      <c r="C9281" s="74"/>
      <c r="D9281" s="74"/>
      <c r="E9281" s="74"/>
      <c r="F9281" s="74"/>
      <c r="G9281" s="75"/>
      <c r="H9281" s="74"/>
      <c r="I9281" s="81"/>
      <c r="J9281" s="74"/>
      <c r="K9281" s="74"/>
      <c r="L9281" s="74"/>
      <c r="M9281" s="74"/>
    </row>
    <row r="9282" spans="2:13" x14ac:dyDescent="0.25">
      <c r="B9282" s="225"/>
      <c r="C9282" s="74"/>
      <c r="D9282" s="74"/>
      <c r="E9282" s="74"/>
      <c r="F9282" s="74"/>
      <c r="G9282" s="75"/>
      <c r="H9282" s="74"/>
      <c r="I9282" s="81"/>
      <c r="J9282" s="74"/>
      <c r="K9282" s="74"/>
      <c r="L9282" s="74"/>
      <c r="M9282" s="74"/>
    </row>
    <row r="9283" spans="2:13" x14ac:dyDescent="0.25">
      <c r="B9283" s="225"/>
      <c r="C9283" s="74"/>
      <c r="D9283" s="74"/>
      <c r="E9283" s="74"/>
      <c r="F9283" s="74"/>
      <c r="G9283" s="75"/>
      <c r="H9283" s="74"/>
      <c r="I9283" s="81"/>
      <c r="J9283" s="74"/>
      <c r="K9283" s="74"/>
      <c r="L9283" s="74"/>
      <c r="M9283" s="74"/>
    </row>
    <row r="9284" spans="2:13" x14ac:dyDescent="0.25">
      <c r="B9284" s="225"/>
      <c r="C9284" s="74"/>
      <c r="D9284" s="74"/>
      <c r="E9284" s="74"/>
      <c r="F9284" s="74"/>
      <c r="G9284" s="75"/>
      <c r="H9284" s="74"/>
      <c r="I9284" s="81"/>
      <c r="J9284" s="74"/>
      <c r="K9284" s="74"/>
      <c r="L9284" s="74"/>
      <c r="M9284" s="74"/>
    </row>
    <row r="9285" spans="2:13" x14ac:dyDescent="0.25">
      <c r="B9285" s="225"/>
      <c r="C9285" s="74"/>
      <c r="D9285" s="74"/>
      <c r="E9285" s="74"/>
      <c r="F9285" s="74"/>
      <c r="G9285" s="75"/>
      <c r="H9285" s="74"/>
      <c r="I9285" s="81"/>
      <c r="J9285" s="74"/>
      <c r="K9285" s="74"/>
      <c r="L9285" s="74"/>
      <c r="M9285" s="74"/>
    </row>
    <row r="9286" spans="2:13" x14ac:dyDescent="0.25">
      <c r="B9286" s="225"/>
      <c r="C9286" s="74"/>
      <c r="D9286" s="74"/>
      <c r="E9286" s="74"/>
      <c r="F9286" s="74"/>
      <c r="G9286" s="75"/>
      <c r="H9286" s="74"/>
      <c r="I9286" s="81"/>
      <c r="J9286" s="74"/>
      <c r="K9286" s="74"/>
      <c r="L9286" s="74"/>
      <c r="M9286" s="74"/>
    </row>
    <row r="9287" spans="2:13" x14ac:dyDescent="0.25">
      <c r="B9287" s="225"/>
      <c r="C9287" s="74"/>
      <c r="D9287" s="74"/>
      <c r="E9287" s="74"/>
      <c r="F9287" s="74"/>
      <c r="G9287" s="75"/>
      <c r="H9287" s="74"/>
      <c r="I9287" s="81"/>
      <c r="J9287" s="74"/>
      <c r="K9287" s="74"/>
      <c r="L9287" s="74"/>
      <c r="M9287" s="74"/>
    </row>
    <row r="9288" spans="2:13" x14ac:dyDescent="0.25">
      <c r="B9288" s="225"/>
      <c r="C9288" s="74"/>
      <c r="D9288" s="74"/>
      <c r="E9288" s="74"/>
      <c r="F9288" s="74"/>
      <c r="G9288" s="75"/>
      <c r="H9288" s="74"/>
      <c r="I9288" s="81"/>
      <c r="J9288" s="74"/>
      <c r="K9288" s="74"/>
      <c r="L9288" s="74"/>
      <c r="M9288" s="74"/>
    </row>
    <row r="9289" spans="2:13" x14ac:dyDescent="0.25">
      <c r="B9289" s="225"/>
      <c r="C9289" s="74"/>
      <c r="D9289" s="74"/>
      <c r="E9289" s="74"/>
      <c r="F9289" s="74"/>
      <c r="G9289" s="75"/>
      <c r="H9289" s="74"/>
      <c r="I9289" s="81"/>
      <c r="J9289" s="74"/>
      <c r="K9289" s="74"/>
      <c r="L9289" s="74"/>
      <c r="M9289" s="74"/>
    </row>
    <row r="9290" spans="2:13" x14ac:dyDescent="0.25">
      <c r="B9290" s="225"/>
      <c r="C9290" s="74"/>
      <c r="D9290" s="74"/>
      <c r="E9290" s="74"/>
      <c r="F9290" s="74"/>
      <c r="G9290" s="75"/>
      <c r="H9290" s="74"/>
      <c r="I9290" s="81"/>
      <c r="J9290" s="74"/>
      <c r="K9290" s="74"/>
      <c r="L9290" s="74"/>
      <c r="M9290" s="74"/>
    </row>
    <row r="9291" spans="2:13" x14ac:dyDescent="0.25">
      <c r="B9291" s="225"/>
      <c r="C9291" s="74"/>
      <c r="D9291" s="74"/>
      <c r="E9291" s="74"/>
      <c r="F9291" s="74"/>
      <c r="G9291" s="75"/>
      <c r="H9291" s="74"/>
      <c r="I9291" s="81"/>
      <c r="J9291" s="74"/>
      <c r="K9291" s="74"/>
      <c r="L9291" s="74"/>
      <c r="M9291" s="74"/>
    </row>
    <row r="9292" spans="2:13" x14ac:dyDescent="0.25">
      <c r="B9292" s="225"/>
      <c r="C9292" s="74"/>
      <c r="D9292" s="74"/>
      <c r="E9292" s="74"/>
      <c r="F9292" s="74"/>
      <c r="G9292" s="75"/>
      <c r="H9292" s="74"/>
      <c r="I9292" s="81"/>
      <c r="J9292" s="74"/>
      <c r="K9292" s="74"/>
      <c r="L9292" s="74"/>
      <c r="M9292" s="74"/>
    </row>
    <row r="9293" spans="2:13" x14ac:dyDescent="0.25">
      <c r="B9293" s="225"/>
      <c r="C9293" s="74"/>
      <c r="D9293" s="74"/>
      <c r="E9293" s="74"/>
      <c r="F9293" s="74"/>
      <c r="G9293" s="75"/>
      <c r="H9293" s="74"/>
      <c r="I9293" s="81"/>
      <c r="J9293" s="74"/>
      <c r="K9293" s="74"/>
      <c r="L9293" s="74"/>
      <c r="M9293" s="74"/>
    </row>
    <row r="9294" spans="2:13" x14ac:dyDescent="0.25">
      <c r="B9294" s="225"/>
      <c r="C9294" s="74"/>
      <c r="D9294" s="74"/>
      <c r="E9294" s="74"/>
      <c r="F9294" s="74"/>
      <c r="G9294" s="75"/>
      <c r="H9294" s="74"/>
      <c r="I9294" s="81"/>
      <c r="J9294" s="74"/>
      <c r="K9294" s="74"/>
      <c r="L9294" s="74"/>
      <c r="M9294" s="74"/>
    </row>
    <row r="9295" spans="2:13" x14ac:dyDescent="0.25">
      <c r="B9295" s="225"/>
      <c r="C9295" s="74"/>
      <c r="D9295" s="74"/>
      <c r="E9295" s="74"/>
      <c r="F9295" s="74"/>
      <c r="G9295" s="75"/>
      <c r="H9295" s="74"/>
      <c r="I9295" s="81"/>
      <c r="J9295" s="74"/>
      <c r="K9295" s="74"/>
      <c r="L9295" s="74"/>
      <c r="M9295" s="74"/>
    </row>
    <row r="9296" spans="2:13" x14ac:dyDescent="0.25">
      <c r="B9296" s="225"/>
      <c r="C9296" s="74"/>
      <c r="D9296" s="74"/>
      <c r="E9296" s="74"/>
      <c r="F9296" s="74"/>
      <c r="G9296" s="75"/>
      <c r="H9296" s="74"/>
      <c r="I9296" s="81"/>
      <c r="J9296" s="74"/>
      <c r="K9296" s="74"/>
      <c r="L9296" s="74"/>
      <c r="M9296" s="74"/>
    </row>
    <row r="9297" spans="2:13" x14ac:dyDescent="0.25">
      <c r="B9297" s="225"/>
      <c r="C9297" s="74"/>
      <c r="D9297" s="74"/>
      <c r="E9297" s="74"/>
      <c r="F9297" s="74"/>
      <c r="G9297" s="75"/>
      <c r="H9297" s="74"/>
      <c r="I9297" s="81"/>
      <c r="J9297" s="74"/>
      <c r="K9297" s="74"/>
      <c r="L9297" s="74"/>
      <c r="M9297" s="74"/>
    </row>
    <row r="9298" spans="2:13" x14ac:dyDescent="0.25">
      <c r="B9298" s="225"/>
      <c r="C9298" s="74"/>
      <c r="D9298" s="74"/>
      <c r="E9298" s="74"/>
      <c r="F9298" s="74"/>
      <c r="G9298" s="75"/>
      <c r="H9298" s="74"/>
      <c r="I9298" s="81"/>
      <c r="J9298" s="74"/>
      <c r="K9298" s="74"/>
      <c r="L9298" s="74"/>
      <c r="M9298" s="74"/>
    </row>
    <row r="9299" spans="2:13" x14ac:dyDescent="0.25">
      <c r="B9299" s="225"/>
      <c r="C9299" s="74"/>
      <c r="D9299" s="74"/>
      <c r="E9299" s="74"/>
      <c r="F9299" s="74"/>
      <c r="G9299" s="75"/>
      <c r="H9299" s="74"/>
      <c r="I9299" s="81"/>
      <c r="J9299" s="74"/>
      <c r="K9299" s="74"/>
      <c r="L9299" s="74"/>
      <c r="M9299" s="74"/>
    </row>
    <row r="9300" spans="2:13" x14ac:dyDescent="0.25">
      <c r="B9300" s="225"/>
      <c r="C9300" s="74"/>
      <c r="D9300" s="74"/>
      <c r="E9300" s="74"/>
      <c r="F9300" s="74"/>
      <c r="G9300" s="75"/>
      <c r="H9300" s="74"/>
      <c r="I9300" s="81"/>
      <c r="J9300" s="74"/>
      <c r="K9300" s="74"/>
      <c r="L9300" s="74"/>
      <c r="M9300" s="74"/>
    </row>
    <row r="9301" spans="2:13" x14ac:dyDescent="0.25">
      <c r="B9301" s="225"/>
      <c r="C9301" s="74"/>
      <c r="D9301" s="74"/>
      <c r="E9301" s="74"/>
      <c r="F9301" s="74"/>
      <c r="G9301" s="75"/>
      <c r="H9301" s="74"/>
      <c r="I9301" s="81"/>
      <c r="J9301" s="74"/>
      <c r="K9301" s="74"/>
      <c r="L9301" s="74"/>
      <c r="M9301" s="74"/>
    </row>
    <row r="9302" spans="2:13" x14ac:dyDescent="0.25">
      <c r="B9302" s="225"/>
      <c r="C9302" s="74"/>
      <c r="D9302" s="74"/>
      <c r="E9302" s="74"/>
      <c r="F9302" s="74"/>
      <c r="G9302" s="75"/>
      <c r="H9302" s="74"/>
      <c r="I9302" s="81"/>
      <c r="J9302" s="74"/>
      <c r="K9302" s="74"/>
      <c r="L9302" s="74"/>
      <c r="M9302" s="74"/>
    </row>
    <row r="9303" spans="2:13" x14ac:dyDescent="0.25">
      <c r="B9303" s="225"/>
      <c r="C9303" s="74"/>
      <c r="D9303" s="74"/>
      <c r="E9303" s="74"/>
      <c r="F9303" s="74"/>
      <c r="G9303" s="75"/>
      <c r="H9303" s="74"/>
      <c r="I9303" s="81"/>
      <c r="J9303" s="74"/>
      <c r="K9303" s="74"/>
      <c r="L9303" s="74"/>
      <c r="M9303" s="74"/>
    </row>
    <row r="9304" spans="2:13" x14ac:dyDescent="0.25">
      <c r="B9304" s="225"/>
      <c r="C9304" s="74"/>
      <c r="D9304" s="74"/>
      <c r="E9304" s="74"/>
      <c r="F9304" s="74"/>
      <c r="G9304" s="75"/>
      <c r="H9304" s="74"/>
      <c r="I9304" s="81"/>
      <c r="J9304" s="74"/>
      <c r="K9304" s="74"/>
      <c r="L9304" s="74"/>
      <c r="M9304" s="74"/>
    </row>
    <row r="9305" spans="2:13" x14ac:dyDescent="0.25">
      <c r="B9305" s="225"/>
      <c r="C9305" s="74"/>
      <c r="D9305" s="74"/>
      <c r="E9305" s="74"/>
      <c r="F9305" s="74"/>
      <c r="G9305" s="75"/>
      <c r="H9305" s="74"/>
      <c r="I9305" s="81"/>
      <c r="J9305" s="74"/>
      <c r="K9305" s="74"/>
      <c r="L9305" s="74"/>
      <c r="M9305" s="74"/>
    </row>
    <row r="9306" spans="2:13" x14ac:dyDescent="0.25">
      <c r="B9306" s="225"/>
      <c r="C9306" s="74"/>
      <c r="D9306" s="74"/>
      <c r="E9306" s="74"/>
      <c r="F9306" s="74"/>
      <c r="G9306" s="75"/>
      <c r="H9306" s="74"/>
      <c r="I9306" s="81"/>
      <c r="J9306" s="74"/>
      <c r="K9306" s="74"/>
      <c r="L9306" s="74"/>
      <c r="M9306" s="74"/>
    </row>
    <row r="9307" spans="2:13" x14ac:dyDescent="0.25">
      <c r="B9307" s="225"/>
      <c r="C9307" s="74"/>
      <c r="D9307" s="74"/>
      <c r="E9307" s="74"/>
      <c r="F9307" s="74"/>
      <c r="G9307" s="75"/>
      <c r="H9307" s="74"/>
      <c r="I9307" s="81"/>
      <c r="J9307" s="74"/>
      <c r="K9307" s="74"/>
      <c r="L9307" s="74"/>
      <c r="M9307" s="74"/>
    </row>
    <row r="9308" spans="2:13" x14ac:dyDescent="0.25">
      <c r="B9308" s="225"/>
      <c r="C9308" s="74"/>
      <c r="D9308" s="74"/>
      <c r="E9308" s="74"/>
      <c r="F9308" s="74"/>
      <c r="G9308" s="75"/>
      <c r="H9308" s="74"/>
      <c r="I9308" s="81"/>
      <c r="J9308" s="74"/>
      <c r="K9308" s="74"/>
      <c r="L9308" s="74"/>
      <c r="M9308" s="74"/>
    </row>
    <row r="9309" spans="2:13" x14ac:dyDescent="0.25">
      <c r="B9309" s="225"/>
      <c r="C9309" s="74"/>
      <c r="D9309" s="74"/>
      <c r="E9309" s="74"/>
      <c r="F9309" s="74"/>
      <c r="G9309" s="75"/>
      <c r="H9309" s="74"/>
      <c r="I9309" s="81"/>
      <c r="J9309" s="74"/>
      <c r="K9309" s="74"/>
      <c r="L9309" s="74"/>
      <c r="M9309" s="74"/>
    </row>
    <row r="9310" spans="2:13" x14ac:dyDescent="0.25">
      <c r="B9310" s="225"/>
      <c r="C9310" s="74"/>
      <c r="D9310" s="74"/>
      <c r="E9310" s="74"/>
      <c r="F9310" s="74"/>
      <c r="G9310" s="75"/>
      <c r="H9310" s="74"/>
      <c r="I9310" s="81"/>
      <c r="J9310" s="74"/>
      <c r="K9310" s="74"/>
      <c r="L9310" s="74"/>
      <c r="M9310" s="74"/>
    </row>
    <row r="9311" spans="2:13" x14ac:dyDescent="0.25">
      <c r="B9311" s="225"/>
      <c r="C9311" s="74"/>
      <c r="D9311" s="74"/>
      <c r="E9311" s="74"/>
      <c r="F9311" s="74"/>
      <c r="G9311" s="75"/>
      <c r="H9311" s="74"/>
      <c r="I9311" s="81"/>
      <c r="J9311" s="74"/>
      <c r="K9311" s="74"/>
      <c r="L9311" s="74"/>
      <c r="M9311" s="74"/>
    </row>
    <row r="9312" spans="2:13" x14ac:dyDescent="0.25">
      <c r="B9312" s="225"/>
      <c r="C9312" s="74"/>
      <c r="D9312" s="74"/>
      <c r="E9312" s="74"/>
      <c r="F9312" s="74"/>
      <c r="G9312" s="75"/>
      <c r="H9312" s="74"/>
      <c r="I9312" s="81"/>
      <c r="J9312" s="74"/>
      <c r="K9312" s="74"/>
      <c r="L9312" s="74"/>
      <c r="M9312" s="74"/>
    </row>
    <row r="9313" spans="2:13" x14ac:dyDescent="0.25">
      <c r="B9313" s="225"/>
      <c r="C9313" s="74"/>
      <c r="D9313" s="74"/>
      <c r="E9313" s="74"/>
      <c r="F9313" s="74"/>
      <c r="G9313" s="75"/>
      <c r="H9313" s="74"/>
      <c r="I9313" s="81"/>
      <c r="J9313" s="74"/>
      <c r="K9313" s="74"/>
      <c r="L9313" s="74"/>
      <c r="M9313" s="74"/>
    </row>
    <row r="9314" spans="2:13" x14ac:dyDescent="0.25">
      <c r="B9314" s="225"/>
      <c r="C9314" s="74"/>
      <c r="D9314" s="74"/>
      <c r="E9314" s="74"/>
      <c r="F9314" s="74"/>
      <c r="G9314" s="75"/>
      <c r="H9314" s="74"/>
      <c r="I9314" s="81"/>
      <c r="J9314" s="74"/>
      <c r="K9314" s="74"/>
      <c r="L9314" s="74"/>
      <c r="M9314" s="74"/>
    </row>
    <row r="9315" spans="2:13" x14ac:dyDescent="0.25">
      <c r="B9315" s="225"/>
      <c r="C9315" s="74"/>
      <c r="D9315" s="74"/>
      <c r="E9315" s="74"/>
      <c r="F9315" s="74"/>
      <c r="G9315" s="75"/>
      <c r="H9315" s="74"/>
      <c r="I9315" s="81"/>
      <c r="J9315" s="74"/>
      <c r="K9315" s="74"/>
      <c r="L9315" s="74"/>
      <c r="M9315" s="74"/>
    </row>
    <row r="9316" spans="2:13" x14ac:dyDescent="0.25">
      <c r="B9316" s="225"/>
      <c r="C9316" s="74"/>
      <c r="D9316" s="74"/>
      <c r="E9316" s="74"/>
      <c r="F9316" s="74"/>
      <c r="G9316" s="75"/>
      <c r="H9316" s="74"/>
      <c r="I9316" s="81"/>
      <c r="J9316" s="74"/>
      <c r="K9316" s="74"/>
      <c r="L9316" s="74"/>
      <c r="M9316" s="74"/>
    </row>
    <row r="9317" spans="2:13" x14ac:dyDescent="0.25">
      <c r="B9317" s="225"/>
      <c r="C9317" s="74"/>
      <c r="D9317" s="74"/>
      <c r="E9317" s="74"/>
      <c r="F9317" s="74"/>
      <c r="G9317" s="75"/>
      <c r="H9317" s="74"/>
      <c r="I9317" s="81"/>
      <c r="J9317" s="74"/>
      <c r="K9317" s="74"/>
      <c r="L9317" s="74"/>
      <c r="M9317" s="74"/>
    </row>
    <row r="9318" spans="2:13" x14ac:dyDescent="0.25">
      <c r="B9318" s="225"/>
      <c r="C9318" s="74"/>
      <c r="D9318" s="74"/>
      <c r="E9318" s="74"/>
      <c r="F9318" s="74"/>
      <c r="G9318" s="75"/>
      <c r="H9318" s="74"/>
      <c r="I9318" s="81"/>
      <c r="J9318" s="74"/>
      <c r="K9318" s="74"/>
      <c r="L9318" s="74"/>
      <c r="M9318" s="74"/>
    </row>
    <row r="9319" spans="2:13" x14ac:dyDescent="0.25">
      <c r="B9319" s="225"/>
      <c r="C9319" s="74"/>
      <c r="D9319" s="74"/>
      <c r="E9319" s="74"/>
      <c r="F9319" s="74"/>
      <c r="G9319" s="75"/>
      <c r="H9319" s="74"/>
      <c r="I9319" s="81"/>
      <c r="J9319" s="74"/>
      <c r="K9319" s="74"/>
      <c r="L9319" s="74"/>
      <c r="M9319" s="74"/>
    </row>
    <row r="9320" spans="2:13" x14ac:dyDescent="0.25">
      <c r="B9320" s="225"/>
      <c r="C9320" s="74"/>
      <c r="D9320" s="74"/>
      <c r="E9320" s="74"/>
      <c r="F9320" s="74"/>
      <c r="G9320" s="75"/>
      <c r="H9320" s="74"/>
      <c r="I9320" s="81"/>
      <c r="J9320" s="74"/>
      <c r="K9320" s="74"/>
      <c r="L9320" s="74"/>
      <c r="M9320" s="74"/>
    </row>
    <row r="9321" spans="2:13" x14ac:dyDescent="0.25">
      <c r="B9321" s="225"/>
      <c r="C9321" s="74"/>
      <c r="D9321" s="74"/>
      <c r="E9321" s="74"/>
      <c r="F9321" s="74"/>
      <c r="G9321" s="75"/>
      <c r="H9321" s="74"/>
      <c r="I9321" s="81"/>
      <c r="J9321" s="74"/>
      <c r="K9321" s="74"/>
      <c r="L9321" s="74"/>
      <c r="M9321" s="74"/>
    </row>
    <row r="9322" spans="2:13" x14ac:dyDescent="0.25">
      <c r="B9322" s="225"/>
      <c r="C9322" s="74"/>
      <c r="D9322" s="74"/>
      <c r="E9322" s="74"/>
      <c r="F9322" s="74"/>
      <c r="G9322" s="75"/>
      <c r="H9322" s="74"/>
      <c r="I9322" s="81"/>
      <c r="J9322" s="74"/>
      <c r="K9322" s="74"/>
      <c r="L9322" s="74"/>
      <c r="M9322" s="74"/>
    </row>
    <row r="9323" spans="2:13" x14ac:dyDescent="0.25">
      <c r="B9323" s="225"/>
      <c r="C9323" s="74"/>
      <c r="D9323" s="74"/>
      <c r="E9323" s="74"/>
      <c r="F9323" s="74"/>
      <c r="G9323" s="75"/>
      <c r="H9323" s="74"/>
      <c r="I9323" s="81"/>
      <c r="J9323" s="74"/>
      <c r="K9323" s="74"/>
      <c r="L9323" s="74"/>
      <c r="M9323" s="74"/>
    </row>
    <row r="9324" spans="2:13" x14ac:dyDescent="0.25">
      <c r="B9324" s="225"/>
      <c r="C9324" s="74"/>
      <c r="D9324" s="74"/>
      <c r="E9324" s="74"/>
      <c r="F9324" s="74"/>
      <c r="G9324" s="75"/>
      <c r="H9324" s="74"/>
      <c r="I9324" s="81"/>
      <c r="J9324" s="74"/>
      <c r="K9324" s="74"/>
      <c r="L9324" s="74"/>
      <c r="M9324" s="74"/>
    </row>
    <row r="9325" spans="2:13" x14ac:dyDescent="0.25">
      <c r="B9325" s="225"/>
      <c r="C9325" s="74"/>
      <c r="D9325" s="74"/>
      <c r="E9325" s="74"/>
      <c r="F9325" s="74"/>
      <c r="G9325" s="75"/>
      <c r="H9325" s="74"/>
      <c r="I9325" s="81"/>
      <c r="J9325" s="74"/>
      <c r="K9325" s="74"/>
      <c r="L9325" s="74"/>
      <c r="M9325" s="74"/>
    </row>
    <row r="9326" spans="2:13" x14ac:dyDescent="0.25">
      <c r="B9326" s="225"/>
      <c r="C9326" s="74"/>
      <c r="D9326" s="74"/>
      <c r="E9326" s="74"/>
      <c r="F9326" s="74"/>
      <c r="G9326" s="75"/>
      <c r="H9326" s="74"/>
      <c r="I9326" s="81"/>
      <c r="J9326" s="74"/>
      <c r="K9326" s="74"/>
      <c r="L9326" s="74"/>
      <c r="M9326" s="74"/>
    </row>
    <row r="9327" spans="2:13" x14ac:dyDescent="0.25">
      <c r="B9327" s="225"/>
      <c r="C9327" s="74"/>
      <c r="D9327" s="74"/>
      <c r="E9327" s="74"/>
      <c r="F9327" s="74"/>
      <c r="G9327" s="75"/>
      <c r="H9327" s="74"/>
      <c r="I9327" s="81"/>
      <c r="J9327" s="74"/>
      <c r="K9327" s="74"/>
      <c r="L9327" s="74"/>
      <c r="M9327" s="74"/>
    </row>
    <row r="9328" spans="2:13" x14ac:dyDescent="0.25">
      <c r="B9328" s="225"/>
      <c r="C9328" s="74"/>
      <c r="D9328" s="74"/>
      <c r="E9328" s="74"/>
      <c r="F9328" s="74"/>
      <c r="G9328" s="75"/>
      <c r="H9328" s="74"/>
      <c r="I9328" s="81"/>
      <c r="J9328" s="74"/>
      <c r="K9328" s="74"/>
      <c r="L9328" s="74"/>
      <c r="M9328" s="74"/>
    </row>
    <row r="9329" spans="2:13" x14ac:dyDescent="0.25">
      <c r="B9329" s="225"/>
      <c r="C9329" s="74"/>
      <c r="D9329" s="74"/>
      <c r="E9329" s="74"/>
      <c r="F9329" s="74"/>
      <c r="G9329" s="75"/>
      <c r="H9329" s="74"/>
      <c r="I9329" s="81"/>
      <c r="J9329" s="74"/>
      <c r="K9329" s="74"/>
      <c r="L9329" s="74"/>
      <c r="M9329" s="74"/>
    </row>
    <row r="9330" spans="2:13" x14ac:dyDescent="0.25">
      <c r="B9330" s="225"/>
      <c r="C9330" s="74"/>
      <c r="D9330" s="74"/>
      <c r="E9330" s="74"/>
      <c r="F9330" s="74"/>
      <c r="G9330" s="75"/>
      <c r="H9330" s="74"/>
      <c r="I9330" s="81"/>
      <c r="J9330" s="74"/>
      <c r="K9330" s="74"/>
      <c r="L9330" s="74"/>
      <c r="M9330" s="74"/>
    </row>
    <row r="9331" spans="2:13" x14ac:dyDescent="0.25">
      <c r="B9331" s="225"/>
      <c r="C9331" s="74"/>
      <c r="D9331" s="74"/>
      <c r="E9331" s="74"/>
      <c r="F9331" s="74"/>
      <c r="G9331" s="75"/>
      <c r="H9331" s="74"/>
      <c r="I9331" s="81"/>
      <c r="J9331" s="74"/>
      <c r="K9331" s="74"/>
      <c r="L9331" s="74"/>
      <c r="M9331" s="74"/>
    </row>
    <row r="9332" spans="2:13" x14ac:dyDescent="0.25">
      <c r="B9332" s="225"/>
      <c r="C9332" s="74"/>
      <c r="D9332" s="74"/>
      <c r="E9332" s="74"/>
      <c r="F9332" s="74"/>
      <c r="G9332" s="75"/>
      <c r="H9332" s="74"/>
      <c r="I9332" s="81"/>
      <c r="J9332" s="74"/>
      <c r="K9332" s="74"/>
      <c r="L9332" s="74"/>
      <c r="M9332" s="74"/>
    </row>
    <row r="9333" spans="2:13" x14ac:dyDescent="0.25">
      <c r="B9333" s="225"/>
      <c r="C9333" s="74"/>
      <c r="D9333" s="74"/>
      <c r="E9333" s="74"/>
      <c r="F9333" s="74"/>
      <c r="G9333" s="75"/>
      <c r="H9333" s="74"/>
      <c r="I9333" s="81"/>
      <c r="J9333" s="74"/>
      <c r="K9333" s="74"/>
      <c r="L9333" s="74"/>
      <c r="M9333" s="74"/>
    </row>
    <row r="9334" spans="2:13" x14ac:dyDescent="0.25">
      <c r="B9334" s="225"/>
      <c r="C9334" s="74"/>
      <c r="D9334" s="74"/>
      <c r="E9334" s="74"/>
      <c r="F9334" s="74"/>
      <c r="G9334" s="75"/>
      <c r="H9334" s="74"/>
      <c r="I9334" s="81"/>
      <c r="J9334" s="74"/>
      <c r="K9334" s="74"/>
      <c r="L9334" s="74"/>
      <c r="M9334" s="74"/>
    </row>
    <row r="9335" spans="2:13" x14ac:dyDescent="0.25">
      <c r="B9335" s="225"/>
      <c r="C9335" s="74"/>
      <c r="D9335" s="74"/>
      <c r="E9335" s="74"/>
      <c r="F9335" s="74"/>
      <c r="G9335" s="75"/>
      <c r="H9335" s="74"/>
      <c r="I9335" s="81"/>
      <c r="J9335" s="74"/>
      <c r="K9335" s="74"/>
      <c r="L9335" s="74"/>
      <c r="M9335" s="74"/>
    </row>
    <row r="9336" spans="2:13" x14ac:dyDescent="0.25">
      <c r="B9336" s="225"/>
      <c r="C9336" s="74"/>
      <c r="D9336" s="74"/>
      <c r="E9336" s="74"/>
      <c r="F9336" s="74"/>
      <c r="G9336" s="75"/>
      <c r="H9336" s="74"/>
      <c r="I9336" s="81"/>
      <c r="J9336" s="74"/>
      <c r="K9336" s="74"/>
      <c r="L9336" s="74"/>
      <c r="M9336" s="74"/>
    </row>
    <row r="9337" spans="2:13" x14ac:dyDescent="0.25">
      <c r="B9337" s="225"/>
      <c r="C9337" s="74"/>
      <c r="D9337" s="74"/>
      <c r="E9337" s="74"/>
      <c r="F9337" s="74"/>
      <c r="G9337" s="75"/>
      <c r="H9337" s="74"/>
      <c r="I9337" s="81"/>
      <c r="J9337" s="74"/>
      <c r="K9337" s="74"/>
      <c r="L9337" s="74"/>
      <c r="M9337" s="74"/>
    </row>
    <row r="9338" spans="2:13" x14ac:dyDescent="0.25">
      <c r="B9338" s="225"/>
      <c r="C9338" s="74"/>
      <c r="D9338" s="74"/>
      <c r="E9338" s="74"/>
      <c r="F9338" s="74"/>
      <c r="G9338" s="75"/>
      <c r="H9338" s="74"/>
      <c r="I9338" s="81"/>
      <c r="J9338" s="74"/>
      <c r="K9338" s="74"/>
      <c r="L9338" s="74"/>
      <c r="M9338" s="74"/>
    </row>
    <row r="9339" spans="2:13" x14ac:dyDescent="0.25">
      <c r="B9339" s="225"/>
      <c r="C9339" s="74"/>
      <c r="D9339" s="74"/>
      <c r="E9339" s="74"/>
      <c r="F9339" s="74"/>
      <c r="G9339" s="75"/>
      <c r="H9339" s="74"/>
      <c r="I9339" s="81"/>
      <c r="J9339" s="74"/>
      <c r="K9339" s="74"/>
      <c r="L9339" s="74"/>
      <c r="M9339" s="74"/>
    </row>
    <row r="9340" spans="2:13" x14ac:dyDescent="0.25">
      <c r="B9340" s="225"/>
      <c r="C9340" s="74"/>
      <c r="D9340" s="74"/>
      <c r="E9340" s="74"/>
      <c r="F9340" s="74"/>
      <c r="G9340" s="75"/>
      <c r="H9340" s="74"/>
      <c r="I9340" s="81"/>
      <c r="J9340" s="74"/>
      <c r="K9340" s="74"/>
      <c r="L9340" s="74"/>
      <c r="M9340" s="74"/>
    </row>
    <row r="9341" spans="2:13" x14ac:dyDescent="0.25">
      <c r="B9341" s="225"/>
      <c r="C9341" s="74"/>
      <c r="D9341" s="74"/>
      <c r="E9341" s="74"/>
      <c r="F9341" s="74"/>
      <c r="G9341" s="75"/>
      <c r="H9341" s="74"/>
      <c r="I9341" s="81"/>
      <c r="J9341" s="74"/>
      <c r="K9341" s="74"/>
      <c r="L9341" s="74"/>
      <c r="M9341" s="74"/>
    </row>
    <row r="9342" spans="2:13" x14ac:dyDescent="0.25">
      <c r="B9342" s="225"/>
      <c r="C9342" s="74"/>
      <c r="D9342" s="74"/>
      <c r="E9342" s="74"/>
      <c r="F9342" s="74"/>
      <c r="G9342" s="75"/>
      <c r="H9342" s="74"/>
      <c r="I9342" s="81"/>
      <c r="J9342" s="74"/>
      <c r="K9342" s="74"/>
      <c r="L9342" s="74"/>
      <c r="M9342" s="74"/>
    </row>
    <row r="9343" spans="2:13" x14ac:dyDescent="0.25">
      <c r="B9343" s="225"/>
      <c r="C9343" s="74"/>
      <c r="D9343" s="74"/>
      <c r="E9343" s="74"/>
      <c r="F9343" s="74"/>
      <c r="G9343" s="75"/>
      <c r="H9343" s="74"/>
      <c r="I9343" s="81"/>
      <c r="J9343" s="74"/>
      <c r="K9343" s="74"/>
      <c r="L9343" s="74"/>
      <c r="M9343" s="74"/>
    </row>
    <row r="9344" spans="2:13" x14ac:dyDescent="0.25">
      <c r="B9344" s="225"/>
      <c r="C9344" s="74"/>
      <c r="D9344" s="74"/>
      <c r="E9344" s="74"/>
      <c r="F9344" s="74"/>
      <c r="G9344" s="75"/>
      <c r="H9344" s="74"/>
      <c r="I9344" s="81"/>
      <c r="J9344" s="74"/>
      <c r="K9344" s="74"/>
      <c r="L9344" s="74"/>
      <c r="M9344" s="74"/>
    </row>
    <row r="9345" spans="2:13" x14ac:dyDescent="0.25">
      <c r="B9345" s="225"/>
      <c r="C9345" s="74"/>
      <c r="D9345" s="74"/>
      <c r="E9345" s="74"/>
      <c r="F9345" s="74"/>
      <c r="G9345" s="75"/>
      <c r="H9345" s="74"/>
      <c r="I9345" s="81"/>
      <c r="J9345" s="74"/>
      <c r="K9345" s="74"/>
      <c r="L9345" s="74"/>
      <c r="M9345" s="74"/>
    </row>
    <row r="9346" spans="2:13" x14ac:dyDescent="0.25">
      <c r="B9346" s="225"/>
      <c r="C9346" s="74"/>
      <c r="D9346" s="74"/>
      <c r="E9346" s="74"/>
      <c r="F9346" s="74"/>
      <c r="G9346" s="75"/>
      <c r="H9346" s="74"/>
      <c r="I9346" s="81"/>
      <c r="J9346" s="74"/>
      <c r="K9346" s="74"/>
      <c r="L9346" s="74"/>
      <c r="M9346" s="74"/>
    </row>
    <row r="9347" spans="2:13" x14ac:dyDescent="0.25">
      <c r="B9347" s="225"/>
      <c r="C9347" s="74"/>
      <c r="D9347" s="74"/>
      <c r="E9347" s="74"/>
      <c r="F9347" s="74"/>
      <c r="G9347" s="75"/>
      <c r="H9347" s="74"/>
      <c r="I9347" s="81"/>
      <c r="J9347" s="74"/>
      <c r="K9347" s="74"/>
      <c r="L9347" s="74"/>
      <c r="M9347" s="74"/>
    </row>
    <row r="9348" spans="2:13" x14ac:dyDescent="0.25">
      <c r="B9348" s="225"/>
      <c r="C9348" s="74"/>
      <c r="D9348" s="74"/>
      <c r="E9348" s="74"/>
      <c r="F9348" s="74"/>
      <c r="G9348" s="75"/>
      <c r="H9348" s="74"/>
      <c r="I9348" s="81"/>
      <c r="J9348" s="74"/>
      <c r="K9348" s="74"/>
      <c r="L9348" s="74"/>
      <c r="M9348" s="74"/>
    </row>
    <row r="9349" spans="2:13" x14ac:dyDescent="0.25">
      <c r="B9349" s="225"/>
      <c r="C9349" s="74"/>
      <c r="D9349" s="74"/>
      <c r="E9349" s="74"/>
      <c r="F9349" s="74"/>
      <c r="G9349" s="75"/>
      <c r="H9349" s="74"/>
      <c r="I9349" s="81"/>
      <c r="J9349" s="74"/>
      <c r="K9349" s="74"/>
      <c r="L9349" s="74"/>
      <c r="M9349" s="74"/>
    </row>
    <row r="9350" spans="2:13" x14ac:dyDescent="0.25">
      <c r="B9350" s="225"/>
      <c r="C9350" s="74"/>
      <c r="D9350" s="74"/>
      <c r="E9350" s="74"/>
      <c r="F9350" s="74"/>
      <c r="G9350" s="75"/>
      <c r="H9350" s="74"/>
      <c r="I9350" s="81"/>
      <c r="J9350" s="74"/>
      <c r="K9350" s="74"/>
      <c r="L9350" s="74"/>
      <c r="M9350" s="74"/>
    </row>
    <row r="9351" spans="2:13" x14ac:dyDescent="0.25">
      <c r="B9351" s="225"/>
      <c r="C9351" s="74"/>
      <c r="D9351" s="74"/>
      <c r="E9351" s="74"/>
      <c r="F9351" s="74"/>
      <c r="G9351" s="75"/>
      <c r="H9351" s="74"/>
      <c r="I9351" s="81"/>
      <c r="J9351" s="74"/>
      <c r="K9351" s="74"/>
      <c r="L9351" s="74"/>
      <c r="M9351" s="74"/>
    </row>
    <row r="9352" spans="2:13" x14ac:dyDescent="0.25">
      <c r="B9352" s="225"/>
      <c r="C9352" s="74"/>
      <c r="D9352" s="74"/>
      <c r="E9352" s="74"/>
      <c r="F9352" s="74"/>
      <c r="G9352" s="75"/>
      <c r="H9352" s="74"/>
      <c r="I9352" s="81"/>
      <c r="J9352" s="74"/>
      <c r="K9352" s="74"/>
      <c r="L9352" s="74"/>
      <c r="M9352" s="74"/>
    </row>
    <row r="9353" spans="2:13" x14ac:dyDescent="0.25">
      <c r="B9353" s="225"/>
      <c r="C9353" s="74"/>
      <c r="D9353" s="74"/>
      <c r="E9353" s="74"/>
      <c r="F9353" s="74"/>
      <c r="G9353" s="75"/>
      <c r="H9353" s="74"/>
      <c r="I9353" s="81"/>
      <c r="J9353" s="74"/>
      <c r="K9353" s="74"/>
      <c r="L9353" s="74"/>
      <c r="M9353" s="74"/>
    </row>
    <row r="9354" spans="2:13" x14ac:dyDescent="0.25">
      <c r="B9354" s="225"/>
      <c r="C9354" s="74"/>
      <c r="D9354" s="74"/>
      <c r="E9354" s="74"/>
      <c r="F9354" s="74"/>
      <c r="G9354" s="75"/>
      <c r="H9354" s="74"/>
      <c r="I9354" s="81"/>
      <c r="J9354" s="74"/>
      <c r="K9354" s="74"/>
      <c r="L9354" s="74"/>
      <c r="M9354" s="74"/>
    </row>
    <row r="9355" spans="2:13" x14ac:dyDescent="0.25">
      <c r="B9355" s="225"/>
      <c r="C9355" s="74"/>
      <c r="D9355" s="74"/>
      <c r="E9355" s="74"/>
      <c r="F9355" s="74"/>
      <c r="G9355" s="75"/>
      <c r="H9355" s="74"/>
      <c r="I9355" s="81"/>
      <c r="J9355" s="74"/>
      <c r="K9355" s="74"/>
      <c r="L9355" s="74"/>
      <c r="M9355" s="74"/>
    </row>
    <row r="9356" spans="2:13" x14ac:dyDescent="0.25">
      <c r="B9356" s="225"/>
      <c r="C9356" s="74"/>
      <c r="D9356" s="74"/>
      <c r="E9356" s="74"/>
      <c r="F9356" s="74"/>
      <c r="G9356" s="75"/>
      <c r="H9356" s="74"/>
      <c r="I9356" s="81"/>
      <c r="J9356" s="74"/>
      <c r="K9356" s="74"/>
      <c r="L9356" s="74"/>
      <c r="M9356" s="74"/>
    </row>
    <row r="9357" spans="2:13" x14ac:dyDescent="0.25">
      <c r="B9357" s="225"/>
      <c r="C9357" s="74"/>
      <c r="D9357" s="74"/>
      <c r="E9357" s="74"/>
      <c r="F9357" s="74"/>
      <c r="G9357" s="75"/>
      <c r="H9357" s="74"/>
      <c r="I9357" s="81"/>
      <c r="J9357" s="74"/>
      <c r="K9357" s="74"/>
      <c r="L9357" s="74"/>
      <c r="M9357" s="74"/>
    </row>
    <row r="9358" spans="2:13" x14ac:dyDescent="0.25">
      <c r="B9358" s="225"/>
      <c r="C9358" s="74"/>
      <c r="D9358" s="74"/>
      <c r="E9358" s="74"/>
      <c r="F9358" s="74"/>
      <c r="G9358" s="75"/>
      <c r="H9358" s="74"/>
      <c r="I9358" s="81"/>
      <c r="J9358" s="74"/>
      <c r="K9358" s="74"/>
      <c r="L9358" s="74"/>
      <c r="M9358" s="74"/>
    </row>
    <row r="9359" spans="2:13" x14ac:dyDescent="0.25">
      <c r="B9359" s="225"/>
      <c r="C9359" s="74"/>
      <c r="D9359" s="74"/>
      <c r="E9359" s="74"/>
      <c r="F9359" s="74"/>
      <c r="G9359" s="75"/>
      <c r="H9359" s="74"/>
      <c r="I9359" s="81"/>
      <c r="J9359" s="74"/>
      <c r="K9359" s="74"/>
      <c r="L9359" s="74"/>
      <c r="M9359" s="74"/>
    </row>
    <row r="9360" spans="2:13" x14ac:dyDescent="0.25">
      <c r="B9360" s="225"/>
      <c r="C9360" s="74"/>
      <c r="D9360" s="74"/>
      <c r="E9360" s="74"/>
      <c r="F9360" s="74"/>
      <c r="G9360" s="75"/>
      <c r="H9360" s="74"/>
      <c r="I9360" s="81"/>
      <c r="J9360" s="74"/>
      <c r="K9360" s="74"/>
      <c r="L9360" s="74"/>
      <c r="M9360" s="74"/>
    </row>
    <row r="9361" spans="2:13" x14ac:dyDescent="0.25">
      <c r="B9361" s="225"/>
      <c r="C9361" s="74"/>
      <c r="D9361" s="74"/>
      <c r="E9361" s="74"/>
      <c r="F9361" s="74"/>
      <c r="G9361" s="75"/>
      <c r="H9361" s="74"/>
      <c r="I9361" s="81"/>
      <c r="J9361" s="74"/>
      <c r="K9361" s="74"/>
      <c r="L9361" s="74"/>
      <c r="M9361" s="74"/>
    </row>
    <row r="9362" spans="2:13" x14ac:dyDescent="0.25">
      <c r="B9362" s="225"/>
      <c r="C9362" s="74"/>
      <c r="D9362" s="74"/>
      <c r="E9362" s="74"/>
      <c r="F9362" s="74"/>
      <c r="G9362" s="75"/>
      <c r="H9362" s="74"/>
      <c r="I9362" s="81"/>
      <c r="J9362" s="74"/>
      <c r="K9362" s="74"/>
      <c r="L9362" s="74"/>
      <c r="M9362" s="74"/>
    </row>
    <row r="9363" spans="2:13" x14ac:dyDescent="0.25">
      <c r="B9363" s="225"/>
      <c r="C9363" s="74"/>
      <c r="D9363" s="74"/>
      <c r="E9363" s="74"/>
      <c r="F9363" s="74"/>
      <c r="G9363" s="75"/>
      <c r="H9363" s="74"/>
      <c r="I9363" s="81"/>
      <c r="J9363" s="74"/>
      <c r="K9363" s="74"/>
      <c r="L9363" s="74"/>
      <c r="M9363" s="74"/>
    </row>
    <row r="9364" spans="2:13" x14ac:dyDescent="0.25">
      <c r="B9364" s="225"/>
      <c r="C9364" s="74"/>
      <c r="D9364" s="74"/>
      <c r="E9364" s="74"/>
      <c r="F9364" s="74"/>
      <c r="G9364" s="75"/>
      <c r="H9364" s="74"/>
      <c r="I9364" s="81"/>
      <c r="J9364" s="74"/>
      <c r="K9364" s="74"/>
      <c r="L9364" s="74"/>
      <c r="M9364" s="74"/>
    </row>
    <row r="9365" spans="2:13" x14ac:dyDescent="0.25">
      <c r="B9365" s="225"/>
      <c r="C9365" s="74"/>
      <c r="D9365" s="74"/>
      <c r="E9365" s="74"/>
      <c r="F9365" s="74"/>
      <c r="G9365" s="75"/>
      <c r="H9365" s="74"/>
      <c r="I9365" s="81"/>
      <c r="J9365" s="74"/>
      <c r="K9365" s="74"/>
      <c r="L9365" s="74"/>
      <c r="M9365" s="74"/>
    </row>
    <row r="9366" spans="2:13" x14ac:dyDescent="0.25">
      <c r="B9366" s="225"/>
      <c r="C9366" s="74"/>
      <c r="D9366" s="74"/>
      <c r="E9366" s="74"/>
      <c r="F9366" s="74"/>
      <c r="G9366" s="75"/>
      <c r="H9366" s="74"/>
      <c r="I9366" s="81"/>
      <c r="J9366" s="74"/>
      <c r="K9366" s="74"/>
      <c r="L9366" s="74"/>
      <c r="M9366" s="74"/>
    </row>
    <row r="9367" spans="2:13" x14ac:dyDescent="0.25">
      <c r="B9367" s="225"/>
      <c r="C9367" s="74"/>
      <c r="D9367" s="74"/>
      <c r="E9367" s="74"/>
      <c r="F9367" s="74"/>
      <c r="G9367" s="75"/>
      <c r="H9367" s="74"/>
      <c r="I9367" s="81"/>
      <c r="J9367" s="74"/>
      <c r="K9367" s="74"/>
      <c r="L9367" s="74"/>
      <c r="M9367" s="74"/>
    </row>
    <row r="9368" spans="2:13" x14ac:dyDescent="0.25">
      <c r="B9368" s="225"/>
      <c r="C9368" s="74"/>
      <c r="D9368" s="74"/>
      <c r="E9368" s="74"/>
      <c r="F9368" s="74"/>
      <c r="G9368" s="75"/>
      <c r="H9368" s="74"/>
      <c r="I9368" s="81"/>
      <c r="J9368" s="74"/>
      <c r="K9368" s="74"/>
      <c r="L9368" s="74"/>
      <c r="M9368" s="74"/>
    </row>
    <row r="9369" spans="2:13" x14ac:dyDescent="0.25">
      <c r="B9369" s="225"/>
      <c r="C9369" s="74"/>
      <c r="D9369" s="74"/>
      <c r="E9369" s="74"/>
      <c r="F9369" s="74"/>
      <c r="G9369" s="75"/>
      <c r="H9369" s="74"/>
      <c r="I9369" s="81"/>
      <c r="J9369" s="74"/>
      <c r="K9369" s="74"/>
      <c r="L9369" s="74"/>
      <c r="M9369" s="74"/>
    </row>
    <row r="9370" spans="2:13" x14ac:dyDescent="0.25">
      <c r="B9370" s="225"/>
      <c r="C9370" s="74"/>
      <c r="D9370" s="74"/>
      <c r="E9370" s="74"/>
      <c r="F9370" s="74"/>
      <c r="G9370" s="75"/>
      <c r="H9370" s="74"/>
      <c r="I9370" s="81"/>
      <c r="J9370" s="74"/>
      <c r="K9370" s="74"/>
      <c r="L9370" s="74"/>
      <c r="M9370" s="74"/>
    </row>
    <row r="9371" spans="2:13" x14ac:dyDescent="0.25">
      <c r="B9371" s="225"/>
      <c r="C9371" s="74"/>
      <c r="D9371" s="74"/>
      <c r="E9371" s="74"/>
      <c r="F9371" s="74"/>
      <c r="G9371" s="75"/>
      <c r="H9371" s="74"/>
      <c r="I9371" s="81"/>
      <c r="J9371" s="74"/>
      <c r="K9371" s="74"/>
      <c r="L9371" s="74"/>
      <c r="M9371" s="74"/>
    </row>
    <row r="9372" spans="2:13" x14ac:dyDescent="0.25">
      <c r="B9372" s="225"/>
      <c r="C9372" s="74"/>
      <c r="D9372" s="74"/>
      <c r="E9372" s="74"/>
      <c r="F9372" s="74"/>
      <c r="G9372" s="75"/>
      <c r="H9372" s="74"/>
      <c r="I9372" s="81"/>
      <c r="J9372" s="74"/>
      <c r="K9372" s="74"/>
      <c r="L9372" s="74"/>
      <c r="M9372" s="74"/>
    </row>
    <row r="9373" spans="2:13" x14ac:dyDescent="0.25">
      <c r="B9373" s="225"/>
      <c r="C9373" s="74"/>
      <c r="D9373" s="74"/>
      <c r="E9373" s="74"/>
      <c r="F9373" s="74"/>
      <c r="G9373" s="75"/>
      <c r="H9373" s="74"/>
      <c r="I9373" s="81"/>
      <c r="J9373" s="74"/>
      <c r="K9373" s="74"/>
      <c r="L9373" s="74"/>
      <c r="M9373" s="74"/>
    </row>
    <row r="9374" spans="2:13" x14ac:dyDescent="0.25">
      <c r="B9374" s="225"/>
      <c r="C9374" s="74"/>
      <c r="D9374" s="74"/>
      <c r="E9374" s="74"/>
      <c r="F9374" s="74"/>
      <c r="G9374" s="75"/>
      <c r="H9374" s="74"/>
      <c r="I9374" s="81"/>
      <c r="J9374" s="74"/>
      <c r="K9374" s="74"/>
      <c r="L9374" s="74"/>
      <c r="M9374" s="74"/>
    </row>
    <row r="9375" spans="2:13" x14ac:dyDescent="0.25">
      <c r="B9375" s="225"/>
      <c r="C9375" s="74"/>
      <c r="D9375" s="74"/>
      <c r="E9375" s="74"/>
      <c r="F9375" s="74"/>
      <c r="G9375" s="75"/>
      <c r="H9375" s="74"/>
      <c r="I9375" s="81"/>
      <c r="J9375" s="74"/>
      <c r="K9375" s="74"/>
      <c r="L9375" s="74"/>
      <c r="M9375" s="74"/>
    </row>
    <row r="9376" spans="2:13" x14ac:dyDescent="0.25">
      <c r="B9376" s="225"/>
      <c r="C9376" s="74"/>
      <c r="D9376" s="74"/>
      <c r="E9376" s="74"/>
      <c r="F9376" s="74"/>
      <c r="G9376" s="75"/>
      <c r="H9376" s="74"/>
      <c r="I9376" s="81"/>
      <c r="J9376" s="74"/>
      <c r="K9376" s="74"/>
      <c r="L9376" s="74"/>
      <c r="M9376" s="74"/>
    </row>
    <row r="9377" spans="2:13" x14ac:dyDescent="0.25">
      <c r="B9377" s="225"/>
      <c r="C9377" s="74"/>
      <c r="D9377" s="74"/>
      <c r="E9377" s="74"/>
      <c r="F9377" s="74"/>
      <c r="G9377" s="75"/>
      <c r="H9377" s="74"/>
      <c r="I9377" s="81"/>
      <c r="J9377" s="74"/>
      <c r="K9377" s="74"/>
      <c r="L9377" s="74"/>
      <c r="M9377" s="74"/>
    </row>
    <row r="9378" spans="2:13" x14ac:dyDescent="0.25">
      <c r="B9378" s="225"/>
      <c r="C9378" s="74"/>
      <c r="D9378" s="74"/>
      <c r="E9378" s="74"/>
      <c r="F9378" s="74"/>
      <c r="G9378" s="75"/>
      <c r="H9378" s="74"/>
      <c r="I9378" s="81"/>
      <c r="J9378" s="74"/>
      <c r="K9378" s="74"/>
      <c r="L9378" s="74"/>
      <c r="M9378" s="74"/>
    </row>
    <row r="9379" spans="2:13" x14ac:dyDescent="0.25">
      <c r="B9379" s="225"/>
      <c r="C9379" s="74"/>
      <c r="D9379" s="74"/>
      <c r="E9379" s="74"/>
      <c r="F9379" s="74"/>
      <c r="G9379" s="75"/>
      <c r="H9379" s="74"/>
      <c r="I9379" s="81"/>
      <c r="J9379" s="74"/>
      <c r="K9379" s="74"/>
      <c r="L9379" s="74"/>
      <c r="M9379" s="74"/>
    </row>
    <row r="9380" spans="2:13" x14ac:dyDescent="0.25">
      <c r="B9380" s="225"/>
      <c r="C9380" s="74"/>
      <c r="D9380" s="74"/>
      <c r="E9380" s="74"/>
      <c r="F9380" s="74"/>
      <c r="G9380" s="75"/>
      <c r="H9380" s="74"/>
      <c r="I9380" s="81"/>
      <c r="J9380" s="74"/>
      <c r="K9380" s="74"/>
      <c r="L9380" s="74"/>
      <c r="M9380" s="74"/>
    </row>
    <row r="9381" spans="2:13" x14ac:dyDescent="0.25">
      <c r="B9381" s="225"/>
      <c r="C9381" s="74"/>
      <c r="D9381" s="74"/>
      <c r="E9381" s="74"/>
      <c r="F9381" s="74"/>
      <c r="G9381" s="75"/>
      <c r="H9381" s="74"/>
      <c r="I9381" s="81"/>
      <c r="J9381" s="74"/>
      <c r="K9381" s="74"/>
      <c r="L9381" s="74"/>
      <c r="M9381" s="74"/>
    </row>
    <row r="9382" spans="2:13" x14ac:dyDescent="0.25">
      <c r="B9382" s="225"/>
      <c r="C9382" s="74"/>
      <c r="D9382" s="74"/>
      <c r="E9382" s="74"/>
      <c r="F9382" s="74"/>
      <c r="G9382" s="75"/>
      <c r="H9382" s="74"/>
      <c r="I9382" s="81"/>
      <c r="J9382" s="74"/>
      <c r="K9382" s="74"/>
      <c r="L9382" s="74"/>
      <c r="M9382" s="74"/>
    </row>
    <row r="9383" spans="2:13" x14ac:dyDescent="0.25">
      <c r="B9383" s="225"/>
      <c r="C9383" s="74"/>
      <c r="D9383" s="74"/>
      <c r="E9383" s="74"/>
      <c r="F9383" s="74"/>
      <c r="G9383" s="75"/>
      <c r="H9383" s="74"/>
      <c r="I9383" s="81"/>
      <c r="J9383" s="74"/>
      <c r="K9383" s="74"/>
      <c r="L9383" s="74"/>
      <c r="M9383" s="74"/>
    </row>
    <row r="9384" spans="2:13" x14ac:dyDescent="0.25">
      <c r="B9384" s="225"/>
      <c r="C9384" s="74"/>
      <c r="D9384" s="74"/>
      <c r="E9384" s="74"/>
      <c r="F9384" s="74"/>
      <c r="G9384" s="75"/>
      <c r="H9384" s="74"/>
      <c r="I9384" s="81"/>
      <c r="J9384" s="74"/>
      <c r="K9384" s="74"/>
      <c r="L9384" s="74"/>
      <c r="M9384" s="74"/>
    </row>
    <row r="9385" spans="2:13" x14ac:dyDescent="0.25">
      <c r="B9385" s="225"/>
      <c r="C9385" s="74"/>
      <c r="D9385" s="74"/>
      <c r="E9385" s="74"/>
      <c r="F9385" s="74"/>
      <c r="G9385" s="75"/>
      <c r="H9385" s="74"/>
      <c r="I9385" s="81"/>
      <c r="J9385" s="74"/>
      <c r="K9385" s="74"/>
      <c r="L9385" s="74"/>
      <c r="M9385" s="74"/>
    </row>
    <row r="9386" spans="2:13" x14ac:dyDescent="0.25">
      <c r="B9386" s="225"/>
      <c r="C9386" s="74"/>
      <c r="D9386" s="74"/>
      <c r="E9386" s="74"/>
      <c r="F9386" s="74"/>
      <c r="G9386" s="75"/>
      <c r="H9386" s="74"/>
      <c r="I9386" s="81"/>
      <c r="J9386" s="74"/>
      <c r="K9386" s="74"/>
      <c r="L9386" s="74"/>
      <c r="M9386" s="74"/>
    </row>
    <row r="9387" spans="2:13" x14ac:dyDescent="0.25">
      <c r="B9387" s="225"/>
      <c r="C9387" s="74"/>
      <c r="D9387" s="74"/>
      <c r="E9387" s="74"/>
      <c r="F9387" s="74"/>
      <c r="G9387" s="75"/>
      <c r="H9387" s="74"/>
      <c r="I9387" s="81"/>
      <c r="J9387" s="74"/>
      <c r="K9387" s="74"/>
      <c r="L9387" s="74"/>
      <c r="M9387" s="74"/>
    </row>
    <row r="9388" spans="2:13" x14ac:dyDescent="0.25">
      <c r="B9388" s="225"/>
      <c r="C9388" s="74"/>
      <c r="D9388" s="74"/>
      <c r="E9388" s="74"/>
      <c r="F9388" s="74"/>
      <c r="G9388" s="75"/>
      <c r="H9388" s="74"/>
      <c r="I9388" s="81"/>
      <c r="J9388" s="74"/>
      <c r="K9388" s="74"/>
      <c r="L9388" s="74"/>
      <c r="M9388" s="74"/>
    </row>
    <row r="9389" spans="2:13" x14ac:dyDescent="0.25">
      <c r="B9389" s="225"/>
      <c r="C9389" s="74"/>
      <c r="D9389" s="74"/>
      <c r="E9389" s="74"/>
      <c r="F9389" s="74"/>
      <c r="G9389" s="75"/>
      <c r="H9389" s="74"/>
      <c r="I9389" s="81"/>
      <c r="J9389" s="74"/>
      <c r="K9389" s="74"/>
      <c r="L9389" s="74"/>
      <c r="M9389" s="74"/>
    </row>
    <row r="9390" spans="2:13" x14ac:dyDescent="0.25">
      <c r="B9390" s="225"/>
      <c r="C9390" s="74"/>
      <c r="D9390" s="74"/>
      <c r="E9390" s="74"/>
      <c r="F9390" s="74"/>
      <c r="G9390" s="75"/>
      <c r="H9390" s="74"/>
      <c r="I9390" s="81"/>
      <c r="J9390" s="74"/>
      <c r="K9390" s="74"/>
      <c r="L9390" s="74"/>
      <c r="M9390" s="74"/>
    </row>
    <row r="9391" spans="2:13" x14ac:dyDescent="0.25">
      <c r="B9391" s="225"/>
      <c r="C9391" s="74"/>
      <c r="D9391" s="74"/>
      <c r="E9391" s="74"/>
      <c r="F9391" s="74"/>
      <c r="G9391" s="75"/>
      <c r="H9391" s="74"/>
      <c r="I9391" s="81"/>
      <c r="J9391" s="74"/>
      <c r="K9391" s="74"/>
      <c r="L9391" s="74"/>
      <c r="M9391" s="74"/>
    </row>
    <row r="9392" spans="2:13" x14ac:dyDescent="0.25">
      <c r="B9392" s="225"/>
      <c r="C9392" s="74"/>
      <c r="D9392" s="74"/>
      <c r="E9392" s="74"/>
      <c r="F9392" s="74"/>
      <c r="G9392" s="75"/>
      <c r="H9392" s="74"/>
      <c r="I9392" s="81"/>
      <c r="J9392" s="74"/>
      <c r="K9392" s="74"/>
      <c r="L9392" s="74"/>
      <c r="M9392" s="74"/>
    </row>
    <row r="9393" spans="2:13" x14ac:dyDescent="0.25">
      <c r="B9393" s="225"/>
      <c r="C9393" s="74"/>
      <c r="D9393" s="74"/>
      <c r="E9393" s="74"/>
      <c r="F9393" s="74"/>
      <c r="G9393" s="75"/>
      <c r="H9393" s="74"/>
      <c r="I9393" s="81"/>
      <c r="J9393" s="74"/>
      <c r="K9393" s="74"/>
      <c r="L9393" s="74"/>
      <c r="M9393" s="74"/>
    </row>
    <row r="9394" spans="2:13" x14ac:dyDescent="0.25">
      <c r="B9394" s="225"/>
      <c r="C9394" s="74"/>
      <c r="D9394" s="74"/>
      <c r="E9394" s="74"/>
      <c r="F9394" s="74"/>
      <c r="G9394" s="75"/>
      <c r="H9394" s="74"/>
      <c r="I9394" s="81"/>
      <c r="J9394" s="74"/>
      <c r="K9394" s="74"/>
      <c r="L9394" s="74"/>
      <c r="M9394" s="74"/>
    </row>
    <row r="9395" spans="2:13" x14ac:dyDescent="0.25">
      <c r="B9395" s="225"/>
      <c r="C9395" s="74"/>
      <c r="D9395" s="74"/>
      <c r="E9395" s="74"/>
      <c r="F9395" s="74"/>
      <c r="G9395" s="75"/>
      <c r="H9395" s="74"/>
      <c r="I9395" s="81"/>
      <c r="J9395" s="74"/>
      <c r="K9395" s="74"/>
      <c r="L9395" s="74"/>
      <c r="M9395" s="74"/>
    </row>
    <row r="9396" spans="2:13" x14ac:dyDescent="0.25">
      <c r="B9396" s="225"/>
      <c r="C9396" s="74"/>
      <c r="D9396" s="74"/>
      <c r="E9396" s="74"/>
      <c r="F9396" s="74"/>
      <c r="G9396" s="75"/>
      <c r="H9396" s="74"/>
      <c r="I9396" s="81"/>
      <c r="J9396" s="74"/>
      <c r="K9396" s="74"/>
      <c r="L9396" s="74"/>
      <c r="M9396" s="74"/>
    </row>
    <row r="9397" spans="2:13" x14ac:dyDescent="0.25">
      <c r="B9397" s="225"/>
      <c r="C9397" s="74"/>
      <c r="D9397" s="74"/>
      <c r="E9397" s="74"/>
      <c r="F9397" s="74"/>
      <c r="G9397" s="75"/>
      <c r="H9397" s="74"/>
      <c r="I9397" s="81"/>
      <c r="J9397" s="74"/>
      <c r="K9397" s="74"/>
      <c r="L9397" s="74"/>
      <c r="M9397" s="74"/>
    </row>
    <row r="9398" spans="2:13" x14ac:dyDescent="0.25">
      <c r="B9398" s="225"/>
      <c r="C9398" s="74"/>
      <c r="D9398" s="74"/>
      <c r="E9398" s="74"/>
      <c r="F9398" s="74"/>
      <c r="G9398" s="75"/>
      <c r="H9398" s="74"/>
      <c r="I9398" s="81"/>
      <c r="J9398" s="74"/>
      <c r="K9398" s="74"/>
      <c r="L9398" s="74"/>
      <c r="M9398" s="74"/>
    </row>
    <row r="9399" spans="2:13" x14ac:dyDescent="0.25">
      <c r="B9399" s="225"/>
      <c r="C9399" s="74"/>
      <c r="D9399" s="74"/>
      <c r="E9399" s="74"/>
      <c r="F9399" s="74"/>
      <c r="G9399" s="75"/>
      <c r="H9399" s="74"/>
      <c r="I9399" s="81"/>
      <c r="J9399" s="74"/>
      <c r="K9399" s="74"/>
      <c r="L9399" s="74"/>
      <c r="M9399" s="74"/>
    </row>
    <row r="9400" spans="2:13" x14ac:dyDescent="0.25">
      <c r="B9400" s="225"/>
      <c r="C9400" s="74"/>
      <c r="D9400" s="74"/>
      <c r="E9400" s="74"/>
      <c r="F9400" s="74"/>
      <c r="G9400" s="75"/>
      <c r="H9400" s="74"/>
      <c r="I9400" s="81"/>
      <c r="J9400" s="74"/>
      <c r="K9400" s="74"/>
      <c r="L9400" s="74"/>
      <c r="M9400" s="74"/>
    </row>
    <row r="9401" spans="2:13" x14ac:dyDescent="0.25">
      <c r="B9401" s="225"/>
      <c r="C9401" s="74"/>
      <c r="D9401" s="74"/>
      <c r="E9401" s="74"/>
      <c r="F9401" s="74"/>
      <c r="G9401" s="75"/>
      <c r="H9401" s="74"/>
      <c r="I9401" s="81"/>
      <c r="J9401" s="74"/>
      <c r="K9401" s="74"/>
      <c r="L9401" s="74"/>
      <c r="M9401" s="74"/>
    </row>
    <row r="9402" spans="2:13" x14ac:dyDescent="0.25">
      <c r="B9402" s="225"/>
      <c r="C9402" s="74"/>
      <c r="D9402" s="74"/>
      <c r="E9402" s="74"/>
      <c r="F9402" s="74"/>
      <c r="G9402" s="75"/>
      <c r="H9402" s="74"/>
      <c r="I9402" s="81"/>
      <c r="J9402" s="74"/>
      <c r="K9402" s="74"/>
      <c r="L9402" s="74"/>
      <c r="M9402" s="74"/>
    </row>
    <row r="9403" spans="2:13" x14ac:dyDescent="0.25">
      <c r="B9403" s="225"/>
      <c r="C9403" s="74"/>
      <c r="D9403" s="74"/>
      <c r="E9403" s="74"/>
      <c r="F9403" s="74"/>
      <c r="G9403" s="75"/>
      <c r="H9403" s="74"/>
      <c r="I9403" s="81"/>
      <c r="J9403" s="74"/>
      <c r="K9403" s="74"/>
      <c r="L9403" s="74"/>
      <c r="M9403" s="74"/>
    </row>
    <row r="9404" spans="2:13" x14ac:dyDescent="0.25">
      <c r="B9404" s="225"/>
      <c r="C9404" s="74"/>
      <c r="D9404" s="74"/>
      <c r="E9404" s="74"/>
      <c r="F9404" s="74"/>
      <c r="G9404" s="75"/>
      <c r="H9404" s="74"/>
      <c r="I9404" s="81"/>
      <c r="J9404" s="74"/>
      <c r="K9404" s="74"/>
      <c r="L9404" s="74"/>
      <c r="M9404" s="74"/>
    </row>
    <row r="9405" spans="2:13" x14ac:dyDescent="0.25">
      <c r="B9405" s="225"/>
      <c r="C9405" s="74"/>
      <c r="D9405" s="74"/>
      <c r="E9405" s="74"/>
      <c r="F9405" s="74"/>
      <c r="G9405" s="75"/>
      <c r="H9405" s="74"/>
      <c r="I9405" s="81"/>
      <c r="J9405" s="74"/>
      <c r="K9405" s="74"/>
      <c r="L9405" s="74"/>
      <c r="M9405" s="74"/>
    </row>
    <row r="9406" spans="2:13" x14ac:dyDescent="0.25">
      <c r="B9406" s="225"/>
      <c r="C9406" s="74"/>
      <c r="D9406" s="74"/>
      <c r="E9406" s="74"/>
      <c r="F9406" s="74"/>
      <c r="G9406" s="75"/>
      <c r="H9406" s="74"/>
      <c r="I9406" s="81"/>
      <c r="J9406" s="74"/>
      <c r="K9406" s="74"/>
      <c r="L9406" s="74"/>
      <c r="M9406" s="74"/>
    </row>
    <row r="9407" spans="2:13" x14ac:dyDescent="0.25">
      <c r="B9407" s="225"/>
      <c r="C9407" s="74"/>
      <c r="D9407" s="74"/>
      <c r="E9407" s="74"/>
      <c r="F9407" s="74"/>
      <c r="G9407" s="75"/>
      <c r="H9407" s="74"/>
      <c r="I9407" s="81"/>
      <c r="J9407" s="74"/>
      <c r="K9407" s="74"/>
      <c r="L9407" s="74"/>
      <c r="M9407" s="74"/>
    </row>
    <row r="9408" spans="2:13" x14ac:dyDescent="0.25">
      <c r="B9408" s="225"/>
      <c r="C9408" s="74"/>
      <c r="D9408" s="74"/>
      <c r="E9408" s="74"/>
      <c r="F9408" s="74"/>
      <c r="G9408" s="75"/>
      <c r="H9408" s="74"/>
      <c r="I9408" s="81"/>
      <c r="J9408" s="74"/>
      <c r="K9408" s="74"/>
      <c r="L9408" s="74"/>
      <c r="M9408" s="74"/>
    </row>
    <row r="9409" spans="2:13" x14ac:dyDescent="0.25">
      <c r="B9409" s="225"/>
      <c r="C9409" s="74"/>
      <c r="D9409" s="74"/>
      <c r="E9409" s="74"/>
      <c r="F9409" s="74"/>
      <c r="G9409" s="75"/>
      <c r="H9409" s="74"/>
      <c r="I9409" s="81"/>
      <c r="J9409" s="74"/>
      <c r="K9409" s="74"/>
      <c r="L9409" s="74"/>
      <c r="M9409" s="74"/>
    </row>
    <row r="9410" spans="2:13" x14ac:dyDescent="0.25">
      <c r="B9410" s="225"/>
      <c r="C9410" s="74"/>
      <c r="D9410" s="74"/>
      <c r="E9410" s="74"/>
      <c r="F9410" s="74"/>
      <c r="G9410" s="75"/>
      <c r="H9410" s="74"/>
      <c r="I9410" s="81"/>
      <c r="J9410" s="74"/>
      <c r="K9410" s="74"/>
      <c r="L9410" s="74"/>
      <c r="M9410" s="74"/>
    </row>
    <row r="9411" spans="2:13" x14ac:dyDescent="0.25">
      <c r="B9411" s="225"/>
      <c r="C9411" s="74"/>
      <c r="D9411" s="74"/>
      <c r="E9411" s="74"/>
      <c r="F9411" s="74"/>
      <c r="G9411" s="75"/>
      <c r="H9411" s="74"/>
      <c r="I9411" s="81"/>
      <c r="J9411" s="74"/>
      <c r="K9411" s="74"/>
      <c r="L9411" s="74"/>
      <c r="M9411" s="74"/>
    </row>
    <row r="9412" spans="2:13" x14ac:dyDescent="0.25">
      <c r="B9412" s="225"/>
      <c r="C9412" s="74"/>
      <c r="D9412" s="74"/>
      <c r="E9412" s="74"/>
      <c r="F9412" s="74"/>
      <c r="G9412" s="75"/>
      <c r="H9412" s="74"/>
      <c r="I9412" s="81"/>
      <c r="J9412" s="74"/>
      <c r="K9412" s="74"/>
      <c r="L9412" s="74"/>
      <c r="M9412" s="74"/>
    </row>
    <row r="9413" spans="2:13" x14ac:dyDescent="0.25">
      <c r="B9413" s="225"/>
      <c r="C9413" s="74"/>
      <c r="D9413" s="74"/>
      <c r="E9413" s="74"/>
      <c r="F9413" s="74"/>
      <c r="G9413" s="75"/>
      <c r="H9413" s="74"/>
      <c r="I9413" s="81"/>
      <c r="J9413" s="74"/>
      <c r="K9413" s="74"/>
      <c r="L9413" s="74"/>
      <c r="M9413" s="74"/>
    </row>
    <row r="9414" spans="2:13" x14ac:dyDescent="0.25">
      <c r="B9414" s="225"/>
      <c r="C9414" s="74"/>
      <c r="D9414" s="74"/>
      <c r="E9414" s="74"/>
      <c r="F9414" s="74"/>
      <c r="G9414" s="75"/>
      <c r="H9414" s="74"/>
      <c r="I9414" s="81"/>
      <c r="J9414" s="74"/>
      <c r="K9414" s="74"/>
      <c r="L9414" s="74"/>
      <c r="M9414" s="74"/>
    </row>
    <row r="9415" spans="2:13" x14ac:dyDescent="0.25">
      <c r="B9415" s="225"/>
      <c r="C9415" s="74"/>
      <c r="D9415" s="74"/>
      <c r="E9415" s="74"/>
      <c r="F9415" s="74"/>
      <c r="G9415" s="75"/>
      <c r="H9415" s="74"/>
      <c r="I9415" s="81"/>
      <c r="J9415" s="74"/>
      <c r="K9415" s="74"/>
      <c r="L9415" s="74"/>
      <c r="M9415" s="74"/>
    </row>
    <row r="9416" spans="2:13" x14ac:dyDescent="0.25">
      <c r="B9416" s="225"/>
      <c r="C9416" s="74"/>
      <c r="D9416" s="74"/>
      <c r="E9416" s="74"/>
      <c r="F9416" s="74"/>
      <c r="G9416" s="75"/>
      <c r="H9416" s="74"/>
      <c r="I9416" s="81"/>
      <c r="J9416" s="74"/>
      <c r="K9416" s="74"/>
      <c r="L9416" s="74"/>
      <c r="M9416" s="74"/>
    </row>
    <row r="9417" spans="2:13" x14ac:dyDescent="0.25">
      <c r="B9417" s="225"/>
      <c r="C9417" s="74"/>
      <c r="D9417" s="74"/>
      <c r="E9417" s="74"/>
      <c r="F9417" s="74"/>
      <c r="G9417" s="75"/>
      <c r="H9417" s="74"/>
      <c r="I9417" s="81"/>
      <c r="J9417" s="74"/>
      <c r="K9417" s="74"/>
      <c r="L9417" s="74"/>
      <c r="M9417" s="74"/>
    </row>
    <row r="9418" spans="2:13" x14ac:dyDescent="0.25">
      <c r="B9418" s="225"/>
      <c r="C9418" s="74"/>
      <c r="D9418" s="74"/>
      <c r="E9418" s="74"/>
      <c r="F9418" s="74"/>
      <c r="G9418" s="75"/>
      <c r="H9418" s="74"/>
      <c r="I9418" s="81"/>
      <c r="J9418" s="74"/>
      <c r="K9418" s="74"/>
      <c r="L9418" s="74"/>
      <c r="M9418" s="74"/>
    </row>
    <row r="9419" spans="2:13" x14ac:dyDescent="0.25">
      <c r="B9419" s="225"/>
      <c r="C9419" s="74"/>
      <c r="D9419" s="74"/>
      <c r="E9419" s="74"/>
      <c r="F9419" s="74"/>
      <c r="G9419" s="75"/>
      <c r="H9419" s="74"/>
      <c r="I9419" s="81"/>
      <c r="J9419" s="74"/>
      <c r="K9419" s="74"/>
      <c r="L9419" s="74"/>
      <c r="M9419" s="74"/>
    </row>
    <row r="9420" spans="2:13" x14ac:dyDescent="0.25">
      <c r="B9420" s="225"/>
      <c r="C9420" s="74"/>
      <c r="D9420" s="74"/>
      <c r="E9420" s="74"/>
      <c r="F9420" s="74"/>
      <c r="G9420" s="75"/>
      <c r="H9420" s="74"/>
      <c r="I9420" s="81"/>
      <c r="J9420" s="74"/>
      <c r="K9420" s="74"/>
      <c r="L9420" s="74"/>
      <c r="M9420" s="74"/>
    </row>
    <row r="9421" spans="2:13" x14ac:dyDescent="0.25">
      <c r="B9421" s="225"/>
      <c r="C9421" s="74"/>
      <c r="D9421" s="74"/>
      <c r="E9421" s="74"/>
      <c r="F9421" s="74"/>
      <c r="G9421" s="75"/>
      <c r="H9421" s="74"/>
      <c r="I9421" s="81"/>
      <c r="J9421" s="74"/>
      <c r="K9421" s="74"/>
      <c r="L9421" s="74"/>
      <c r="M9421" s="74"/>
    </row>
    <row r="9422" spans="2:13" x14ac:dyDescent="0.25">
      <c r="B9422" s="225"/>
      <c r="C9422" s="74"/>
      <c r="D9422" s="74"/>
      <c r="E9422" s="74"/>
      <c r="F9422" s="74"/>
      <c r="G9422" s="75"/>
      <c r="H9422" s="74"/>
      <c r="I9422" s="81"/>
      <c r="J9422" s="74"/>
      <c r="K9422" s="74"/>
      <c r="L9422" s="74"/>
      <c r="M9422" s="74"/>
    </row>
    <row r="9423" spans="2:13" x14ac:dyDescent="0.25">
      <c r="B9423" s="225"/>
      <c r="C9423" s="74"/>
      <c r="D9423" s="74"/>
      <c r="E9423" s="74"/>
      <c r="F9423" s="74"/>
      <c r="G9423" s="75"/>
      <c r="H9423" s="74"/>
      <c r="I9423" s="81"/>
      <c r="J9423" s="74"/>
      <c r="K9423" s="74"/>
      <c r="L9423" s="74"/>
      <c r="M9423" s="74"/>
    </row>
    <row r="9424" spans="2:13" x14ac:dyDescent="0.25">
      <c r="B9424" s="225"/>
      <c r="C9424" s="74"/>
      <c r="D9424" s="74"/>
      <c r="E9424" s="74"/>
      <c r="F9424" s="74"/>
      <c r="G9424" s="75"/>
      <c r="H9424" s="74"/>
      <c r="I9424" s="81"/>
      <c r="J9424" s="74"/>
      <c r="K9424" s="74"/>
      <c r="L9424" s="74"/>
      <c r="M9424" s="74"/>
    </row>
    <row r="9425" spans="2:13" x14ac:dyDescent="0.25">
      <c r="B9425" s="225"/>
      <c r="C9425" s="74"/>
      <c r="D9425" s="74"/>
      <c r="E9425" s="74"/>
      <c r="F9425" s="74"/>
      <c r="G9425" s="75"/>
      <c r="H9425" s="74"/>
      <c r="I9425" s="81"/>
      <c r="J9425" s="74"/>
      <c r="K9425" s="74"/>
      <c r="L9425" s="74"/>
      <c r="M9425" s="74"/>
    </row>
    <row r="9426" spans="2:13" x14ac:dyDescent="0.25">
      <c r="B9426" s="225"/>
      <c r="C9426" s="74"/>
      <c r="D9426" s="74"/>
      <c r="E9426" s="74"/>
      <c r="F9426" s="74"/>
      <c r="G9426" s="75"/>
      <c r="H9426" s="74"/>
      <c r="I9426" s="81"/>
      <c r="J9426" s="74"/>
      <c r="K9426" s="74"/>
      <c r="L9426" s="74"/>
      <c r="M9426" s="74"/>
    </row>
    <row r="9427" spans="2:13" x14ac:dyDescent="0.25">
      <c r="B9427" s="225"/>
      <c r="C9427" s="74"/>
      <c r="D9427" s="74"/>
      <c r="E9427" s="74"/>
      <c r="F9427" s="74"/>
      <c r="G9427" s="75"/>
      <c r="H9427" s="74"/>
      <c r="I9427" s="81"/>
      <c r="J9427" s="74"/>
      <c r="K9427" s="74"/>
      <c r="L9427" s="74"/>
      <c r="M9427" s="74"/>
    </row>
    <row r="9428" spans="2:13" x14ac:dyDescent="0.25">
      <c r="B9428" s="225"/>
      <c r="C9428" s="74"/>
      <c r="D9428" s="74"/>
      <c r="E9428" s="74"/>
      <c r="F9428" s="74"/>
      <c r="G9428" s="75"/>
      <c r="H9428" s="74"/>
      <c r="I9428" s="81"/>
      <c r="J9428" s="74"/>
      <c r="K9428" s="74"/>
      <c r="L9428" s="74"/>
      <c r="M9428" s="74"/>
    </row>
    <row r="9429" spans="2:13" x14ac:dyDescent="0.25">
      <c r="B9429" s="225"/>
      <c r="C9429" s="74"/>
      <c r="D9429" s="74"/>
      <c r="E9429" s="74"/>
      <c r="F9429" s="74"/>
      <c r="G9429" s="75"/>
      <c r="H9429" s="74"/>
      <c r="I9429" s="81"/>
      <c r="J9429" s="74"/>
      <c r="K9429" s="74"/>
      <c r="L9429" s="74"/>
      <c r="M9429" s="74"/>
    </row>
    <row r="9430" spans="2:13" x14ac:dyDescent="0.25">
      <c r="B9430" s="225"/>
      <c r="C9430" s="74"/>
      <c r="D9430" s="74"/>
      <c r="E9430" s="74"/>
      <c r="F9430" s="74"/>
      <c r="G9430" s="75"/>
      <c r="H9430" s="74"/>
      <c r="I9430" s="81"/>
      <c r="J9430" s="74"/>
      <c r="K9430" s="74"/>
      <c r="L9430" s="74"/>
      <c r="M9430" s="74"/>
    </row>
    <row r="9431" spans="2:13" x14ac:dyDescent="0.25">
      <c r="B9431" s="225"/>
      <c r="C9431" s="74"/>
      <c r="D9431" s="74"/>
      <c r="E9431" s="74"/>
      <c r="F9431" s="74"/>
      <c r="G9431" s="75"/>
      <c r="H9431" s="74"/>
      <c r="I9431" s="81"/>
      <c r="J9431" s="74"/>
      <c r="K9431" s="74"/>
      <c r="L9431" s="74"/>
      <c r="M9431" s="74"/>
    </row>
    <row r="9432" spans="2:13" x14ac:dyDescent="0.25">
      <c r="B9432" s="225"/>
      <c r="C9432" s="74"/>
      <c r="D9432" s="74"/>
      <c r="E9432" s="74"/>
      <c r="F9432" s="74"/>
      <c r="G9432" s="75"/>
      <c r="H9432" s="74"/>
      <c r="I9432" s="81"/>
      <c r="J9432" s="74"/>
      <c r="K9432" s="74"/>
      <c r="L9432" s="74"/>
      <c r="M9432" s="74"/>
    </row>
    <row r="9433" spans="2:13" x14ac:dyDescent="0.25">
      <c r="B9433" s="225"/>
      <c r="C9433" s="74"/>
      <c r="D9433" s="74"/>
      <c r="E9433" s="74"/>
      <c r="F9433" s="74"/>
      <c r="G9433" s="75"/>
      <c r="H9433" s="74"/>
      <c r="I9433" s="81"/>
      <c r="J9433" s="74"/>
      <c r="K9433" s="74"/>
      <c r="L9433" s="74"/>
      <c r="M9433" s="74"/>
    </row>
    <row r="9434" spans="2:13" x14ac:dyDescent="0.25">
      <c r="B9434" s="225"/>
      <c r="C9434" s="74"/>
      <c r="D9434" s="74"/>
      <c r="E9434" s="74"/>
      <c r="F9434" s="74"/>
      <c r="G9434" s="75"/>
      <c r="H9434" s="74"/>
      <c r="I9434" s="81"/>
      <c r="J9434" s="74"/>
      <c r="K9434" s="74"/>
      <c r="L9434" s="74"/>
      <c r="M9434" s="74"/>
    </row>
    <row r="9435" spans="2:13" x14ac:dyDescent="0.25">
      <c r="B9435" s="225"/>
      <c r="C9435" s="74"/>
      <c r="D9435" s="74"/>
      <c r="E9435" s="74"/>
      <c r="F9435" s="74"/>
      <c r="G9435" s="75"/>
      <c r="H9435" s="74"/>
      <c r="I9435" s="81"/>
      <c r="J9435" s="74"/>
      <c r="K9435" s="74"/>
      <c r="L9435" s="74"/>
      <c r="M9435" s="74"/>
    </row>
    <row r="9436" spans="2:13" x14ac:dyDescent="0.25">
      <c r="B9436" s="225"/>
      <c r="C9436" s="74"/>
      <c r="D9436" s="74"/>
      <c r="E9436" s="74"/>
      <c r="F9436" s="74"/>
      <c r="G9436" s="75"/>
      <c r="H9436" s="74"/>
      <c r="I9436" s="81"/>
      <c r="J9436" s="74"/>
      <c r="K9436" s="74"/>
      <c r="L9436" s="74"/>
      <c r="M9436" s="74"/>
    </row>
    <row r="9437" spans="2:13" x14ac:dyDescent="0.25">
      <c r="B9437" s="225"/>
      <c r="C9437" s="74"/>
      <c r="D9437" s="74"/>
      <c r="E9437" s="74"/>
      <c r="F9437" s="74"/>
      <c r="G9437" s="75"/>
      <c r="H9437" s="74"/>
      <c r="I9437" s="81"/>
      <c r="J9437" s="74"/>
      <c r="K9437" s="74"/>
      <c r="L9437" s="74"/>
      <c r="M9437" s="74"/>
    </row>
    <row r="9438" spans="2:13" x14ac:dyDescent="0.25">
      <c r="B9438" s="225"/>
      <c r="C9438" s="74"/>
      <c r="D9438" s="74"/>
      <c r="E9438" s="74"/>
      <c r="F9438" s="74"/>
      <c r="G9438" s="75"/>
      <c r="H9438" s="74"/>
      <c r="I9438" s="81"/>
      <c r="J9438" s="74"/>
      <c r="K9438" s="74"/>
      <c r="L9438" s="74"/>
      <c r="M9438" s="74"/>
    </row>
    <row r="9439" spans="2:13" x14ac:dyDescent="0.25">
      <c r="B9439" s="225"/>
      <c r="C9439" s="74"/>
      <c r="D9439" s="74"/>
      <c r="E9439" s="74"/>
      <c r="F9439" s="74"/>
      <c r="G9439" s="75"/>
      <c r="H9439" s="74"/>
      <c r="I9439" s="81"/>
      <c r="J9439" s="74"/>
      <c r="K9439" s="74"/>
      <c r="L9439" s="74"/>
      <c r="M9439" s="74"/>
    </row>
    <row r="9440" spans="2:13" x14ac:dyDescent="0.25">
      <c r="B9440" s="225"/>
      <c r="C9440" s="74"/>
      <c r="D9440" s="74"/>
      <c r="E9440" s="74"/>
      <c r="F9440" s="74"/>
      <c r="G9440" s="75"/>
      <c r="H9440" s="74"/>
      <c r="I9440" s="81"/>
      <c r="J9440" s="74"/>
      <c r="K9440" s="74"/>
      <c r="L9440" s="74"/>
      <c r="M9440" s="74"/>
    </row>
    <row r="9441" spans="2:13" x14ac:dyDescent="0.25">
      <c r="B9441" s="225"/>
      <c r="C9441" s="74"/>
      <c r="D9441" s="74"/>
      <c r="E9441" s="74"/>
      <c r="F9441" s="74"/>
      <c r="G9441" s="75"/>
      <c r="H9441" s="74"/>
      <c r="I9441" s="81"/>
      <c r="J9441" s="74"/>
      <c r="K9441" s="74"/>
      <c r="L9441" s="74"/>
      <c r="M9441" s="74"/>
    </row>
    <row r="9442" spans="2:13" x14ac:dyDescent="0.25">
      <c r="B9442" s="225"/>
      <c r="C9442" s="74"/>
      <c r="D9442" s="74"/>
      <c r="E9442" s="74"/>
      <c r="F9442" s="74"/>
      <c r="G9442" s="75"/>
      <c r="H9442" s="74"/>
      <c r="I9442" s="81"/>
      <c r="J9442" s="74"/>
      <c r="K9442" s="74"/>
      <c r="L9442" s="74"/>
      <c r="M9442" s="74"/>
    </row>
    <row r="9443" spans="2:13" x14ac:dyDescent="0.25">
      <c r="B9443" s="225"/>
      <c r="C9443" s="74"/>
      <c r="D9443" s="74"/>
      <c r="E9443" s="74"/>
      <c r="F9443" s="74"/>
      <c r="G9443" s="75"/>
      <c r="H9443" s="74"/>
      <c r="I9443" s="81"/>
      <c r="J9443" s="74"/>
      <c r="K9443" s="74"/>
      <c r="L9443" s="74"/>
      <c r="M9443" s="74"/>
    </row>
    <row r="9444" spans="2:13" x14ac:dyDescent="0.25">
      <c r="B9444" s="225"/>
      <c r="C9444" s="74"/>
      <c r="D9444" s="74"/>
      <c r="E9444" s="74"/>
      <c r="F9444" s="74"/>
      <c r="G9444" s="75"/>
      <c r="H9444" s="74"/>
      <c r="I9444" s="81"/>
      <c r="J9444" s="74"/>
      <c r="K9444" s="74"/>
      <c r="L9444" s="74"/>
      <c r="M9444" s="74"/>
    </row>
    <row r="9445" spans="2:13" x14ac:dyDescent="0.25">
      <c r="B9445" s="225"/>
      <c r="C9445" s="74"/>
      <c r="D9445" s="74"/>
      <c r="E9445" s="74"/>
      <c r="F9445" s="74"/>
      <c r="G9445" s="75"/>
      <c r="H9445" s="74"/>
      <c r="I9445" s="81"/>
      <c r="J9445" s="74"/>
      <c r="K9445" s="74"/>
      <c r="L9445" s="74"/>
      <c r="M9445" s="74"/>
    </row>
    <row r="9446" spans="2:13" x14ac:dyDescent="0.25">
      <c r="B9446" s="225"/>
      <c r="C9446" s="74"/>
      <c r="D9446" s="74"/>
      <c r="E9446" s="74"/>
      <c r="F9446" s="74"/>
      <c r="G9446" s="75"/>
      <c r="H9446" s="74"/>
      <c r="I9446" s="81"/>
      <c r="J9446" s="74"/>
      <c r="K9446" s="74"/>
      <c r="L9446" s="74"/>
      <c r="M9446" s="74"/>
    </row>
    <row r="9447" spans="2:13" x14ac:dyDescent="0.25">
      <c r="B9447" s="225"/>
      <c r="C9447" s="74"/>
      <c r="D9447" s="74"/>
      <c r="E9447" s="74"/>
      <c r="F9447" s="74"/>
      <c r="G9447" s="75"/>
      <c r="H9447" s="74"/>
      <c r="I9447" s="81"/>
      <c r="J9447" s="74"/>
      <c r="K9447" s="74"/>
      <c r="L9447" s="74"/>
      <c r="M9447" s="74"/>
    </row>
    <row r="9448" spans="2:13" x14ac:dyDescent="0.25">
      <c r="B9448" s="225"/>
      <c r="C9448" s="74"/>
      <c r="D9448" s="74"/>
      <c r="E9448" s="74"/>
      <c r="F9448" s="74"/>
      <c r="G9448" s="75"/>
      <c r="H9448" s="74"/>
      <c r="I9448" s="81"/>
      <c r="J9448" s="74"/>
      <c r="K9448" s="74"/>
      <c r="L9448" s="74"/>
      <c r="M9448" s="74"/>
    </row>
    <row r="9449" spans="2:13" x14ac:dyDescent="0.25">
      <c r="B9449" s="225"/>
      <c r="C9449" s="74"/>
      <c r="D9449" s="74"/>
      <c r="E9449" s="74"/>
      <c r="F9449" s="74"/>
      <c r="G9449" s="75"/>
      <c r="H9449" s="74"/>
      <c r="I9449" s="81"/>
      <c r="J9449" s="74"/>
      <c r="K9449" s="74"/>
      <c r="L9449" s="74"/>
      <c r="M9449" s="74"/>
    </row>
    <row r="9450" spans="2:13" x14ac:dyDescent="0.25">
      <c r="B9450" s="225"/>
      <c r="C9450" s="74"/>
      <c r="D9450" s="74"/>
      <c r="E9450" s="74"/>
      <c r="F9450" s="74"/>
      <c r="G9450" s="75"/>
      <c r="H9450" s="74"/>
      <c r="I9450" s="81"/>
      <c r="J9450" s="74"/>
      <c r="K9450" s="74"/>
      <c r="L9450" s="74"/>
      <c r="M9450" s="74"/>
    </row>
    <row r="9451" spans="2:13" x14ac:dyDescent="0.25">
      <c r="B9451" s="225"/>
      <c r="C9451" s="74"/>
      <c r="D9451" s="74"/>
      <c r="E9451" s="74"/>
      <c r="F9451" s="74"/>
      <c r="G9451" s="75"/>
      <c r="H9451" s="74"/>
      <c r="I9451" s="81"/>
      <c r="J9451" s="74"/>
      <c r="K9451" s="74"/>
      <c r="L9451" s="74"/>
      <c r="M9451" s="74"/>
    </row>
    <row r="9452" spans="2:13" x14ac:dyDescent="0.25">
      <c r="B9452" s="225"/>
      <c r="C9452" s="74"/>
      <c r="D9452" s="74"/>
      <c r="E9452" s="74"/>
      <c r="F9452" s="74"/>
      <c r="G9452" s="75"/>
      <c r="H9452" s="74"/>
      <c r="I9452" s="81"/>
      <c r="J9452" s="74"/>
      <c r="K9452" s="74"/>
      <c r="L9452" s="74"/>
      <c r="M9452" s="74"/>
    </row>
    <row r="9453" spans="2:13" x14ac:dyDescent="0.25">
      <c r="B9453" s="225"/>
      <c r="C9453" s="74"/>
      <c r="D9453" s="74"/>
      <c r="E9453" s="74"/>
      <c r="F9453" s="74"/>
      <c r="G9453" s="75"/>
      <c r="H9453" s="74"/>
      <c r="I9453" s="81"/>
      <c r="J9453" s="74"/>
      <c r="K9453" s="74"/>
      <c r="L9453" s="74"/>
      <c r="M9453" s="74"/>
    </row>
    <row r="9454" spans="2:13" x14ac:dyDescent="0.25">
      <c r="B9454" s="225"/>
      <c r="C9454" s="74"/>
      <c r="D9454" s="74"/>
      <c r="E9454" s="74"/>
      <c r="F9454" s="74"/>
      <c r="G9454" s="75"/>
      <c r="H9454" s="74"/>
      <c r="I9454" s="81"/>
      <c r="J9454" s="74"/>
      <c r="K9454" s="74"/>
      <c r="L9454" s="74"/>
      <c r="M9454" s="74"/>
    </row>
    <row r="9455" spans="2:13" x14ac:dyDescent="0.25">
      <c r="B9455" s="225"/>
      <c r="C9455" s="74"/>
      <c r="D9455" s="74"/>
      <c r="E9455" s="74"/>
      <c r="F9455" s="74"/>
      <c r="G9455" s="75"/>
      <c r="H9455" s="74"/>
      <c r="I9455" s="81"/>
      <c r="J9455" s="74"/>
      <c r="K9455" s="74"/>
      <c r="L9455" s="74"/>
      <c r="M9455" s="74"/>
    </row>
    <row r="9456" spans="2:13" x14ac:dyDescent="0.25">
      <c r="B9456" s="225"/>
      <c r="C9456" s="74"/>
      <c r="D9456" s="74"/>
      <c r="E9456" s="74"/>
      <c r="F9456" s="74"/>
      <c r="G9456" s="75"/>
      <c r="H9456" s="74"/>
      <c r="I9456" s="81"/>
      <c r="J9456" s="74"/>
      <c r="K9456" s="74"/>
      <c r="L9456" s="74"/>
      <c r="M9456" s="74"/>
    </row>
    <row r="9457" spans="2:13" x14ac:dyDescent="0.25">
      <c r="B9457" s="225"/>
      <c r="C9457" s="74"/>
      <c r="D9457" s="74"/>
      <c r="E9457" s="74"/>
      <c r="F9457" s="74"/>
      <c r="G9457" s="75"/>
      <c r="H9457" s="74"/>
      <c r="I9457" s="81"/>
      <c r="J9457" s="74"/>
      <c r="K9457" s="74"/>
      <c r="L9457" s="74"/>
      <c r="M9457" s="74"/>
    </row>
    <row r="9458" spans="2:13" x14ac:dyDescent="0.25">
      <c r="B9458" s="225"/>
      <c r="C9458" s="74"/>
      <c r="D9458" s="74"/>
      <c r="E9458" s="74"/>
      <c r="F9458" s="74"/>
      <c r="G9458" s="75"/>
      <c r="H9458" s="74"/>
      <c r="I9458" s="81"/>
      <c r="J9458" s="74"/>
      <c r="K9458" s="74"/>
      <c r="L9458" s="74"/>
      <c r="M9458" s="74"/>
    </row>
    <row r="9459" spans="2:13" x14ac:dyDescent="0.25">
      <c r="B9459" s="225"/>
      <c r="C9459" s="74"/>
      <c r="D9459" s="74"/>
      <c r="E9459" s="74"/>
      <c r="F9459" s="74"/>
      <c r="G9459" s="75"/>
      <c r="H9459" s="74"/>
      <c r="I9459" s="81"/>
      <c r="J9459" s="74"/>
      <c r="K9459" s="74"/>
      <c r="L9459" s="74"/>
      <c r="M9459" s="74"/>
    </row>
    <row r="9460" spans="2:13" x14ac:dyDescent="0.25">
      <c r="B9460" s="225"/>
      <c r="C9460" s="74"/>
      <c r="D9460" s="74"/>
      <c r="E9460" s="74"/>
      <c r="F9460" s="74"/>
      <c r="G9460" s="75"/>
      <c r="H9460" s="74"/>
      <c r="I9460" s="81"/>
      <c r="J9460" s="74"/>
      <c r="K9460" s="74"/>
      <c r="L9460" s="74"/>
      <c r="M9460" s="74"/>
    </row>
    <row r="9461" spans="2:13" x14ac:dyDescent="0.25">
      <c r="B9461" s="225"/>
      <c r="C9461" s="74"/>
      <c r="D9461" s="74"/>
      <c r="E9461" s="74"/>
      <c r="F9461" s="74"/>
      <c r="G9461" s="75"/>
      <c r="H9461" s="74"/>
      <c r="I9461" s="81"/>
      <c r="J9461" s="74"/>
      <c r="K9461" s="74"/>
      <c r="L9461" s="74"/>
      <c r="M9461" s="74"/>
    </row>
    <row r="9462" spans="2:13" x14ac:dyDescent="0.25">
      <c r="B9462" s="225"/>
      <c r="C9462" s="74"/>
      <c r="D9462" s="74"/>
      <c r="E9462" s="74"/>
      <c r="F9462" s="74"/>
      <c r="G9462" s="75"/>
      <c r="H9462" s="74"/>
      <c r="I9462" s="81"/>
      <c r="J9462" s="74"/>
      <c r="K9462" s="74"/>
      <c r="L9462" s="74"/>
      <c r="M9462" s="74"/>
    </row>
    <row r="9463" spans="2:13" x14ac:dyDescent="0.25">
      <c r="B9463" s="225"/>
      <c r="C9463" s="74"/>
      <c r="D9463" s="74"/>
      <c r="E9463" s="74"/>
      <c r="F9463" s="74"/>
      <c r="G9463" s="75"/>
      <c r="H9463" s="74"/>
      <c r="I9463" s="81"/>
      <c r="J9463" s="74"/>
      <c r="K9463" s="74"/>
      <c r="L9463" s="74"/>
      <c r="M9463" s="74"/>
    </row>
    <row r="9464" spans="2:13" x14ac:dyDescent="0.25">
      <c r="B9464" s="225"/>
      <c r="C9464" s="74"/>
      <c r="D9464" s="74"/>
      <c r="E9464" s="74"/>
      <c r="F9464" s="74"/>
      <c r="G9464" s="75"/>
      <c r="H9464" s="74"/>
      <c r="I9464" s="81"/>
      <c r="J9464" s="74"/>
      <c r="K9464" s="74"/>
      <c r="L9464" s="74"/>
      <c r="M9464" s="74"/>
    </row>
    <row r="9465" spans="2:13" x14ac:dyDescent="0.25">
      <c r="B9465" s="225"/>
      <c r="C9465" s="74"/>
      <c r="D9465" s="74"/>
      <c r="E9465" s="74"/>
      <c r="F9465" s="74"/>
      <c r="G9465" s="75"/>
      <c r="H9465" s="74"/>
      <c r="I9465" s="81"/>
      <c r="J9465" s="74"/>
      <c r="K9465" s="74"/>
      <c r="L9465" s="74"/>
      <c r="M9465" s="74"/>
    </row>
    <row r="9466" spans="2:13" x14ac:dyDescent="0.25">
      <c r="B9466" s="225"/>
      <c r="C9466" s="74"/>
      <c r="D9466" s="74"/>
      <c r="E9466" s="74"/>
      <c r="F9466" s="74"/>
      <c r="G9466" s="75"/>
      <c r="H9466" s="74"/>
      <c r="I9466" s="81"/>
      <c r="J9466" s="74"/>
      <c r="K9466" s="74"/>
      <c r="L9466" s="74"/>
      <c r="M9466" s="74"/>
    </row>
    <row r="9467" spans="2:13" x14ac:dyDescent="0.25">
      <c r="B9467" s="225"/>
      <c r="C9467" s="74"/>
      <c r="D9467" s="74"/>
      <c r="E9467" s="74"/>
      <c r="F9467" s="74"/>
      <c r="G9467" s="75"/>
      <c r="H9467" s="74"/>
      <c r="I9467" s="81"/>
      <c r="J9467" s="74"/>
      <c r="K9467" s="74"/>
      <c r="L9467" s="74"/>
      <c r="M9467" s="74"/>
    </row>
    <row r="9468" spans="2:13" x14ac:dyDescent="0.25">
      <c r="B9468" s="225"/>
      <c r="C9468" s="74"/>
      <c r="D9468" s="74"/>
      <c r="E9468" s="74"/>
      <c r="F9468" s="74"/>
      <c r="G9468" s="75"/>
      <c r="H9468" s="74"/>
      <c r="I9468" s="81"/>
      <c r="J9468" s="74"/>
      <c r="K9468" s="74"/>
      <c r="L9468" s="74"/>
      <c r="M9468" s="74"/>
    </row>
    <row r="9469" spans="2:13" x14ac:dyDescent="0.25">
      <c r="B9469" s="225"/>
      <c r="C9469" s="74"/>
      <c r="D9469" s="74"/>
      <c r="E9469" s="74"/>
      <c r="F9469" s="74"/>
      <c r="G9469" s="75"/>
      <c r="H9469" s="74"/>
      <c r="I9469" s="81"/>
      <c r="J9469" s="74"/>
      <c r="K9469" s="74"/>
      <c r="L9469" s="74"/>
      <c r="M9469" s="74"/>
    </row>
    <row r="9470" spans="2:13" x14ac:dyDescent="0.25">
      <c r="B9470" s="225"/>
      <c r="C9470" s="74"/>
      <c r="D9470" s="74"/>
      <c r="E9470" s="74"/>
      <c r="F9470" s="74"/>
      <c r="G9470" s="75"/>
      <c r="H9470" s="74"/>
      <c r="I9470" s="81"/>
      <c r="J9470" s="74"/>
      <c r="K9470" s="74"/>
      <c r="L9470" s="74"/>
      <c r="M9470" s="74"/>
    </row>
    <row r="9471" spans="2:13" x14ac:dyDescent="0.25">
      <c r="B9471" s="225"/>
      <c r="C9471" s="74"/>
      <c r="D9471" s="74"/>
      <c r="E9471" s="74"/>
      <c r="F9471" s="74"/>
      <c r="G9471" s="75"/>
      <c r="H9471" s="74"/>
      <c r="I9471" s="81"/>
      <c r="J9471" s="74"/>
      <c r="K9471" s="74"/>
      <c r="L9471" s="74"/>
      <c r="M9471" s="74"/>
    </row>
    <row r="9472" spans="2:13" x14ac:dyDescent="0.25">
      <c r="B9472" s="225"/>
      <c r="C9472" s="74"/>
      <c r="D9472" s="74"/>
      <c r="E9472" s="74"/>
      <c r="F9472" s="74"/>
      <c r="G9472" s="75"/>
      <c r="H9472" s="74"/>
      <c r="I9472" s="81"/>
      <c r="J9472" s="74"/>
      <c r="K9472" s="74"/>
      <c r="L9472" s="74"/>
      <c r="M9472" s="74"/>
    </row>
    <row r="9473" spans="2:13" x14ac:dyDescent="0.25">
      <c r="B9473" s="225"/>
      <c r="C9473" s="74"/>
      <c r="D9473" s="74"/>
      <c r="E9473" s="74"/>
      <c r="F9473" s="74"/>
      <c r="G9473" s="75"/>
      <c r="H9473" s="74"/>
      <c r="I9473" s="81"/>
      <c r="J9473" s="74"/>
      <c r="K9473" s="74"/>
      <c r="L9473" s="74"/>
      <c r="M9473" s="74"/>
    </row>
    <row r="9474" spans="2:13" x14ac:dyDescent="0.25">
      <c r="B9474" s="225"/>
      <c r="C9474" s="74"/>
      <c r="D9474" s="74"/>
      <c r="E9474" s="74"/>
      <c r="F9474" s="74"/>
      <c r="G9474" s="75"/>
      <c r="H9474" s="74"/>
      <c r="I9474" s="81"/>
      <c r="J9474" s="74"/>
      <c r="K9474" s="74"/>
      <c r="L9474" s="74"/>
      <c r="M9474" s="74"/>
    </row>
    <row r="9475" spans="2:13" x14ac:dyDescent="0.25">
      <c r="B9475" s="225"/>
      <c r="C9475" s="74"/>
      <c r="D9475" s="74"/>
      <c r="E9475" s="74"/>
      <c r="F9475" s="74"/>
      <c r="G9475" s="75"/>
      <c r="H9475" s="74"/>
      <c r="I9475" s="81"/>
      <c r="J9475" s="74"/>
      <c r="K9475" s="74"/>
      <c r="L9475" s="74"/>
      <c r="M9475" s="74"/>
    </row>
    <row r="9476" spans="2:13" x14ac:dyDescent="0.25">
      <c r="B9476" s="225"/>
      <c r="C9476" s="74"/>
      <c r="D9476" s="74"/>
      <c r="E9476" s="74"/>
      <c r="F9476" s="74"/>
      <c r="G9476" s="75"/>
      <c r="H9476" s="74"/>
      <c r="I9476" s="81"/>
      <c r="J9476" s="74"/>
      <c r="K9476" s="74"/>
      <c r="L9476" s="74"/>
      <c r="M9476" s="74"/>
    </row>
    <row r="9477" spans="2:13" x14ac:dyDescent="0.25">
      <c r="B9477" s="225"/>
      <c r="C9477" s="74"/>
      <c r="D9477" s="74"/>
      <c r="E9477" s="74"/>
      <c r="F9477" s="74"/>
      <c r="G9477" s="75"/>
      <c r="H9477" s="74"/>
      <c r="I9477" s="81"/>
      <c r="J9477" s="74"/>
      <c r="K9477" s="74"/>
      <c r="L9477" s="74"/>
      <c r="M9477" s="74"/>
    </row>
    <row r="9478" spans="2:13" x14ac:dyDescent="0.25">
      <c r="B9478" s="225"/>
      <c r="C9478" s="74"/>
      <c r="D9478" s="74"/>
      <c r="E9478" s="74"/>
      <c r="F9478" s="74"/>
      <c r="G9478" s="75"/>
      <c r="H9478" s="74"/>
      <c r="I9478" s="81"/>
      <c r="J9478" s="74"/>
      <c r="K9478" s="74"/>
      <c r="L9478" s="74"/>
      <c r="M9478" s="74"/>
    </row>
    <row r="9479" spans="2:13" x14ac:dyDescent="0.25">
      <c r="B9479" s="225"/>
      <c r="C9479" s="74"/>
      <c r="D9479" s="74"/>
      <c r="E9479" s="74"/>
      <c r="F9479" s="74"/>
      <c r="G9479" s="75"/>
      <c r="H9479" s="74"/>
      <c r="I9479" s="81"/>
      <c r="J9479" s="74"/>
      <c r="K9479" s="74"/>
      <c r="L9479" s="74"/>
      <c r="M9479" s="74"/>
    </row>
    <row r="9480" spans="2:13" x14ac:dyDescent="0.25">
      <c r="B9480" s="225"/>
      <c r="C9480" s="74"/>
      <c r="D9480" s="74"/>
      <c r="E9480" s="74"/>
      <c r="F9480" s="74"/>
      <c r="G9480" s="75"/>
      <c r="H9480" s="74"/>
      <c r="I9480" s="81"/>
      <c r="J9480" s="74"/>
      <c r="K9480" s="74"/>
      <c r="L9480" s="74"/>
      <c r="M9480" s="74"/>
    </row>
    <row r="9481" spans="2:13" x14ac:dyDescent="0.25">
      <c r="B9481" s="225"/>
      <c r="C9481" s="74"/>
      <c r="D9481" s="74"/>
      <c r="E9481" s="74"/>
      <c r="F9481" s="74"/>
      <c r="G9481" s="75"/>
      <c r="H9481" s="74"/>
      <c r="I9481" s="81"/>
      <c r="J9481" s="74"/>
      <c r="K9481" s="74"/>
      <c r="L9481" s="74"/>
      <c r="M9481" s="74"/>
    </row>
    <row r="9482" spans="2:13" x14ac:dyDescent="0.25">
      <c r="B9482" s="225"/>
      <c r="C9482" s="74"/>
      <c r="D9482" s="74"/>
      <c r="E9482" s="74"/>
      <c r="F9482" s="74"/>
      <c r="G9482" s="75"/>
      <c r="H9482" s="74"/>
      <c r="I9482" s="81"/>
      <c r="J9482" s="74"/>
      <c r="K9482" s="74"/>
      <c r="L9482" s="74"/>
      <c r="M9482" s="74"/>
    </row>
    <row r="9483" spans="2:13" x14ac:dyDescent="0.25">
      <c r="B9483" s="225"/>
      <c r="C9483" s="74"/>
      <c r="D9483" s="74"/>
      <c r="E9483" s="74"/>
      <c r="F9483" s="74"/>
      <c r="G9483" s="75"/>
      <c r="H9483" s="74"/>
      <c r="I9483" s="81"/>
      <c r="J9483" s="74"/>
      <c r="K9483" s="74"/>
      <c r="L9483" s="74"/>
      <c r="M9483" s="74"/>
    </row>
    <row r="9484" spans="2:13" x14ac:dyDescent="0.25">
      <c r="B9484" s="225"/>
      <c r="C9484" s="74"/>
      <c r="D9484" s="74"/>
      <c r="E9484" s="74"/>
      <c r="F9484" s="74"/>
      <c r="G9484" s="75"/>
      <c r="H9484" s="74"/>
      <c r="I9484" s="81"/>
      <c r="J9484" s="74"/>
      <c r="K9484" s="74"/>
      <c r="L9484" s="74"/>
      <c r="M9484" s="74"/>
    </row>
    <row r="9485" spans="2:13" x14ac:dyDescent="0.25">
      <c r="B9485" s="225"/>
      <c r="C9485" s="74"/>
      <c r="D9485" s="74"/>
      <c r="E9485" s="74"/>
      <c r="F9485" s="74"/>
      <c r="G9485" s="75"/>
      <c r="H9485" s="74"/>
      <c r="I9485" s="81"/>
      <c r="J9485" s="74"/>
      <c r="K9485" s="74"/>
      <c r="L9485" s="74"/>
      <c r="M9485" s="74"/>
    </row>
    <row r="9486" spans="2:13" x14ac:dyDescent="0.25">
      <c r="B9486" s="225"/>
      <c r="C9486" s="74"/>
      <c r="D9486" s="74"/>
      <c r="E9486" s="74"/>
      <c r="F9486" s="74"/>
      <c r="G9486" s="75"/>
      <c r="H9486" s="74"/>
      <c r="I9486" s="81"/>
      <c r="J9486" s="74"/>
      <c r="K9486" s="74"/>
      <c r="L9486" s="74"/>
      <c r="M9486" s="74"/>
    </row>
    <row r="9487" spans="2:13" x14ac:dyDescent="0.25">
      <c r="B9487" s="225"/>
      <c r="C9487" s="74"/>
      <c r="D9487" s="74"/>
      <c r="E9487" s="74"/>
      <c r="F9487" s="74"/>
      <c r="G9487" s="75"/>
      <c r="H9487" s="74"/>
      <c r="I9487" s="81"/>
      <c r="J9487" s="74"/>
      <c r="K9487" s="74"/>
      <c r="L9487" s="74"/>
      <c r="M9487" s="74"/>
    </row>
    <row r="9488" spans="2:13" x14ac:dyDescent="0.25">
      <c r="B9488" s="225"/>
      <c r="C9488" s="74"/>
      <c r="D9488" s="74"/>
      <c r="E9488" s="74"/>
      <c r="F9488" s="74"/>
      <c r="G9488" s="75"/>
      <c r="H9488" s="74"/>
      <c r="I9488" s="81"/>
      <c r="J9488" s="74"/>
      <c r="K9488" s="74"/>
      <c r="L9488" s="74"/>
      <c r="M9488" s="74"/>
    </row>
    <row r="9489" spans="2:13" x14ac:dyDescent="0.25">
      <c r="B9489" s="225"/>
      <c r="C9489" s="74"/>
      <c r="D9489" s="74"/>
      <c r="E9489" s="74"/>
      <c r="F9489" s="74"/>
      <c r="G9489" s="75"/>
      <c r="H9489" s="74"/>
      <c r="I9489" s="81"/>
      <c r="J9489" s="74"/>
      <c r="K9489" s="74"/>
      <c r="L9489" s="74"/>
      <c r="M9489" s="74"/>
    </row>
    <row r="9490" spans="2:13" x14ac:dyDescent="0.25">
      <c r="B9490" s="225"/>
      <c r="C9490" s="74"/>
      <c r="D9490" s="74"/>
      <c r="E9490" s="74"/>
      <c r="F9490" s="74"/>
      <c r="G9490" s="75"/>
      <c r="H9490" s="74"/>
      <c r="I9490" s="81"/>
      <c r="J9490" s="74"/>
      <c r="K9490" s="74"/>
      <c r="L9490" s="74"/>
      <c r="M9490" s="74"/>
    </row>
    <row r="9491" spans="2:13" x14ac:dyDescent="0.25">
      <c r="B9491" s="225"/>
      <c r="C9491" s="74"/>
      <c r="D9491" s="74"/>
      <c r="E9491" s="74"/>
      <c r="F9491" s="74"/>
      <c r="G9491" s="75"/>
      <c r="H9491" s="74"/>
      <c r="I9491" s="81"/>
      <c r="J9491" s="74"/>
      <c r="K9491" s="74"/>
      <c r="L9491" s="74"/>
      <c r="M9491" s="74"/>
    </row>
    <row r="9492" spans="2:13" x14ac:dyDescent="0.25">
      <c r="B9492" s="225"/>
      <c r="C9492" s="74"/>
      <c r="D9492" s="74"/>
      <c r="E9492" s="74"/>
      <c r="F9492" s="74"/>
      <c r="G9492" s="75"/>
      <c r="H9492" s="74"/>
      <c r="I9492" s="81"/>
      <c r="J9492" s="74"/>
      <c r="K9492" s="74"/>
      <c r="L9492" s="74"/>
      <c r="M9492" s="74"/>
    </row>
    <row r="9493" spans="2:13" x14ac:dyDescent="0.25">
      <c r="B9493" s="225"/>
      <c r="C9493" s="74"/>
      <c r="D9493" s="74"/>
      <c r="E9493" s="74"/>
      <c r="F9493" s="74"/>
      <c r="G9493" s="75"/>
      <c r="H9493" s="74"/>
      <c r="I9493" s="81"/>
      <c r="J9493" s="74"/>
      <c r="K9493" s="74"/>
      <c r="L9493" s="74"/>
      <c r="M9493" s="74"/>
    </row>
    <row r="9494" spans="2:13" x14ac:dyDescent="0.25">
      <c r="B9494" s="225"/>
      <c r="C9494" s="74"/>
      <c r="D9494" s="74"/>
      <c r="E9494" s="74"/>
      <c r="F9494" s="74"/>
      <c r="G9494" s="75"/>
      <c r="H9494" s="74"/>
      <c r="I9494" s="81"/>
      <c r="J9494" s="74"/>
      <c r="K9494" s="74"/>
      <c r="L9494" s="74"/>
      <c r="M9494" s="74"/>
    </row>
    <row r="9495" spans="2:13" x14ac:dyDescent="0.25">
      <c r="B9495" s="225"/>
      <c r="C9495" s="74"/>
      <c r="D9495" s="74"/>
      <c r="E9495" s="74"/>
      <c r="F9495" s="74"/>
      <c r="G9495" s="75"/>
      <c r="H9495" s="74"/>
      <c r="I9495" s="81"/>
      <c r="J9495" s="74"/>
      <c r="K9495" s="74"/>
      <c r="L9495" s="74"/>
      <c r="M9495" s="74"/>
    </row>
    <row r="9496" spans="2:13" x14ac:dyDescent="0.25">
      <c r="B9496" s="225"/>
      <c r="C9496" s="74"/>
      <c r="D9496" s="74"/>
      <c r="E9496" s="74"/>
      <c r="F9496" s="74"/>
      <c r="G9496" s="75"/>
      <c r="H9496" s="74"/>
      <c r="I9496" s="81"/>
      <c r="J9496" s="74"/>
      <c r="K9496" s="74"/>
      <c r="L9496" s="74"/>
      <c r="M9496" s="74"/>
    </row>
    <row r="9497" spans="2:13" x14ac:dyDescent="0.25">
      <c r="B9497" s="225"/>
      <c r="C9497" s="74"/>
      <c r="D9497" s="74"/>
      <c r="E9497" s="74"/>
      <c r="F9497" s="74"/>
      <c r="G9497" s="75"/>
      <c r="H9497" s="74"/>
      <c r="I9497" s="81"/>
      <c r="J9497" s="74"/>
      <c r="K9497" s="74"/>
      <c r="L9497" s="74"/>
      <c r="M9497" s="74"/>
    </row>
    <row r="9498" spans="2:13" x14ac:dyDescent="0.25">
      <c r="B9498" s="225"/>
      <c r="C9498" s="74"/>
      <c r="D9498" s="74"/>
      <c r="E9498" s="74"/>
      <c r="F9498" s="74"/>
      <c r="G9498" s="75"/>
      <c r="H9498" s="74"/>
      <c r="I9498" s="81"/>
      <c r="J9498" s="74"/>
      <c r="K9498" s="74"/>
      <c r="L9498" s="74"/>
      <c r="M9498" s="74"/>
    </row>
    <row r="9499" spans="2:13" x14ac:dyDescent="0.25">
      <c r="B9499" s="225"/>
      <c r="C9499" s="74"/>
      <c r="D9499" s="74"/>
      <c r="E9499" s="74"/>
      <c r="F9499" s="74"/>
      <c r="G9499" s="75"/>
      <c r="H9499" s="74"/>
      <c r="I9499" s="81"/>
      <c r="J9499" s="74"/>
      <c r="K9499" s="74"/>
      <c r="L9499" s="74"/>
      <c r="M9499" s="74"/>
    </row>
    <row r="9500" spans="2:13" x14ac:dyDescent="0.25">
      <c r="B9500" s="225"/>
      <c r="C9500" s="74"/>
      <c r="D9500" s="74"/>
      <c r="E9500" s="74"/>
      <c r="F9500" s="74"/>
      <c r="G9500" s="75"/>
      <c r="H9500" s="74"/>
      <c r="I9500" s="81"/>
      <c r="J9500" s="74"/>
      <c r="K9500" s="74"/>
      <c r="L9500" s="74"/>
      <c r="M9500" s="74"/>
    </row>
    <row r="9501" spans="2:13" x14ac:dyDescent="0.25">
      <c r="B9501" s="225"/>
      <c r="C9501" s="74"/>
      <c r="D9501" s="74"/>
      <c r="E9501" s="74"/>
      <c r="F9501" s="74"/>
      <c r="G9501" s="75"/>
      <c r="H9501" s="74"/>
      <c r="I9501" s="81"/>
      <c r="J9501" s="74"/>
      <c r="K9501" s="74"/>
      <c r="L9501" s="74"/>
      <c r="M9501" s="74"/>
    </row>
    <row r="9502" spans="2:13" x14ac:dyDescent="0.25">
      <c r="B9502" s="225"/>
      <c r="C9502" s="74"/>
      <c r="D9502" s="74"/>
      <c r="E9502" s="74"/>
      <c r="F9502" s="74"/>
      <c r="G9502" s="75"/>
      <c r="H9502" s="74"/>
      <c r="I9502" s="81"/>
      <c r="J9502" s="74"/>
      <c r="K9502" s="74"/>
      <c r="L9502" s="74"/>
      <c r="M9502" s="74"/>
    </row>
    <row r="9503" spans="2:13" x14ac:dyDescent="0.25">
      <c r="B9503" s="225"/>
      <c r="C9503" s="74"/>
      <c r="D9503" s="74"/>
      <c r="E9503" s="74"/>
      <c r="F9503" s="74"/>
      <c r="G9503" s="75"/>
      <c r="H9503" s="74"/>
      <c r="I9503" s="81"/>
      <c r="J9503" s="74"/>
      <c r="K9503" s="74"/>
      <c r="L9503" s="74"/>
      <c r="M9503" s="74"/>
    </row>
    <row r="9504" spans="2:13" x14ac:dyDescent="0.25">
      <c r="B9504" s="225"/>
      <c r="C9504" s="74"/>
      <c r="D9504" s="74"/>
      <c r="E9504" s="74"/>
      <c r="F9504" s="74"/>
      <c r="G9504" s="75"/>
      <c r="H9504" s="74"/>
      <c r="I9504" s="81"/>
      <c r="J9504" s="74"/>
      <c r="K9504" s="74"/>
      <c r="L9504" s="74"/>
      <c r="M9504" s="74"/>
    </row>
    <row r="9505" spans="2:13" x14ac:dyDescent="0.25">
      <c r="B9505" s="225"/>
      <c r="C9505" s="74"/>
      <c r="D9505" s="74"/>
      <c r="E9505" s="74"/>
      <c r="F9505" s="74"/>
      <c r="G9505" s="75"/>
      <c r="H9505" s="74"/>
      <c r="I9505" s="81"/>
      <c r="J9505" s="74"/>
      <c r="K9505" s="74"/>
      <c r="L9505" s="74"/>
      <c r="M9505" s="74"/>
    </row>
    <row r="9506" spans="2:13" x14ac:dyDescent="0.25">
      <c r="B9506" s="225"/>
      <c r="C9506" s="74"/>
      <c r="D9506" s="74"/>
      <c r="E9506" s="74"/>
      <c r="F9506" s="74"/>
      <c r="G9506" s="75"/>
      <c r="H9506" s="74"/>
      <c r="I9506" s="81"/>
      <c r="J9506" s="74"/>
      <c r="K9506" s="74"/>
      <c r="L9506" s="74"/>
      <c r="M9506" s="74"/>
    </row>
    <row r="9507" spans="2:13" x14ac:dyDescent="0.25">
      <c r="B9507" s="225"/>
      <c r="C9507" s="74"/>
      <c r="D9507" s="74"/>
      <c r="E9507" s="74"/>
      <c r="F9507" s="74"/>
      <c r="G9507" s="75"/>
      <c r="H9507" s="74"/>
      <c r="I9507" s="81"/>
      <c r="J9507" s="74"/>
      <c r="K9507" s="74"/>
      <c r="L9507" s="74"/>
      <c r="M9507" s="74"/>
    </row>
    <row r="9508" spans="2:13" x14ac:dyDescent="0.25">
      <c r="B9508" s="225"/>
      <c r="C9508" s="74"/>
      <c r="D9508" s="74"/>
      <c r="E9508" s="74"/>
      <c r="F9508" s="74"/>
      <c r="G9508" s="75"/>
      <c r="H9508" s="74"/>
      <c r="I9508" s="81"/>
      <c r="J9508" s="74"/>
      <c r="K9508" s="74"/>
      <c r="L9508" s="74"/>
      <c r="M9508" s="74"/>
    </row>
    <row r="9509" spans="2:13" x14ac:dyDescent="0.25">
      <c r="B9509" s="225"/>
      <c r="C9509" s="74"/>
      <c r="D9509" s="74"/>
      <c r="E9509" s="74"/>
      <c r="F9509" s="74"/>
      <c r="G9509" s="75"/>
      <c r="H9509" s="74"/>
      <c r="I9509" s="81"/>
      <c r="J9509" s="74"/>
      <c r="K9509" s="74"/>
      <c r="L9509" s="74"/>
      <c r="M9509" s="74"/>
    </row>
    <row r="9510" spans="2:13" x14ac:dyDescent="0.25">
      <c r="B9510" s="225"/>
      <c r="C9510" s="74"/>
      <c r="D9510" s="74"/>
      <c r="E9510" s="74"/>
      <c r="F9510" s="74"/>
      <c r="G9510" s="75"/>
      <c r="H9510" s="74"/>
      <c r="I9510" s="81"/>
      <c r="J9510" s="74"/>
      <c r="K9510" s="74"/>
      <c r="L9510" s="74"/>
      <c r="M9510" s="74"/>
    </row>
    <row r="9511" spans="2:13" x14ac:dyDescent="0.25">
      <c r="B9511" s="225"/>
      <c r="C9511" s="74"/>
      <c r="D9511" s="74"/>
      <c r="E9511" s="74"/>
      <c r="F9511" s="74"/>
      <c r="G9511" s="75"/>
      <c r="H9511" s="74"/>
      <c r="I9511" s="81"/>
      <c r="J9511" s="74"/>
      <c r="K9511" s="74"/>
      <c r="L9511" s="74"/>
      <c r="M9511" s="74"/>
    </row>
    <row r="9512" spans="2:13" x14ac:dyDescent="0.25">
      <c r="B9512" s="225"/>
      <c r="C9512" s="74"/>
      <c r="D9512" s="74"/>
      <c r="E9512" s="74"/>
      <c r="F9512" s="74"/>
      <c r="G9512" s="75"/>
      <c r="H9512" s="74"/>
      <c r="I9512" s="81"/>
      <c r="J9512" s="74"/>
      <c r="K9512" s="74"/>
      <c r="L9512" s="74"/>
      <c r="M9512" s="74"/>
    </row>
    <row r="9513" spans="2:13" x14ac:dyDescent="0.25">
      <c r="B9513" s="225"/>
      <c r="C9513" s="74"/>
      <c r="D9513" s="74"/>
      <c r="E9513" s="74"/>
      <c r="F9513" s="74"/>
      <c r="G9513" s="75"/>
      <c r="H9513" s="74"/>
      <c r="I9513" s="81"/>
      <c r="J9513" s="74"/>
      <c r="K9513" s="74"/>
      <c r="L9513" s="74"/>
      <c r="M9513" s="74"/>
    </row>
    <row r="9514" spans="2:13" x14ac:dyDescent="0.25">
      <c r="B9514" s="225"/>
      <c r="C9514" s="74"/>
      <c r="D9514" s="74"/>
      <c r="E9514" s="74"/>
      <c r="F9514" s="74"/>
      <c r="G9514" s="75"/>
      <c r="H9514" s="74"/>
      <c r="I9514" s="81"/>
      <c r="J9514" s="74"/>
      <c r="K9514" s="74"/>
      <c r="L9514" s="74"/>
      <c r="M9514" s="74"/>
    </row>
    <row r="9515" spans="2:13" x14ac:dyDescent="0.25">
      <c r="B9515" s="225"/>
      <c r="C9515" s="74"/>
      <c r="D9515" s="74"/>
      <c r="E9515" s="74"/>
      <c r="F9515" s="74"/>
      <c r="G9515" s="75"/>
      <c r="H9515" s="74"/>
      <c r="I9515" s="81"/>
      <c r="J9515" s="74"/>
      <c r="K9515" s="74"/>
      <c r="L9515" s="74"/>
      <c r="M9515" s="74"/>
    </row>
    <row r="9516" spans="2:13" x14ac:dyDescent="0.25">
      <c r="B9516" s="225"/>
      <c r="C9516" s="74"/>
      <c r="D9516" s="74"/>
      <c r="E9516" s="74"/>
      <c r="F9516" s="74"/>
      <c r="G9516" s="75"/>
      <c r="H9516" s="74"/>
      <c r="I9516" s="81"/>
      <c r="J9516" s="74"/>
      <c r="K9516" s="74"/>
      <c r="L9516" s="74"/>
      <c r="M9516" s="74"/>
    </row>
    <row r="9517" spans="2:13" x14ac:dyDescent="0.25">
      <c r="B9517" s="225"/>
      <c r="C9517" s="74"/>
      <c r="D9517" s="74"/>
      <c r="E9517" s="74"/>
      <c r="F9517" s="74"/>
      <c r="G9517" s="75"/>
      <c r="H9517" s="74"/>
      <c r="I9517" s="81"/>
      <c r="J9517" s="74"/>
      <c r="K9517" s="74"/>
      <c r="L9517" s="74"/>
      <c r="M9517" s="74"/>
    </row>
    <row r="9518" spans="2:13" x14ac:dyDescent="0.25">
      <c r="B9518" s="225"/>
      <c r="C9518" s="74"/>
      <c r="D9518" s="74"/>
      <c r="E9518" s="74"/>
      <c r="F9518" s="74"/>
      <c r="G9518" s="75"/>
      <c r="H9518" s="74"/>
      <c r="I9518" s="81"/>
      <c r="J9518" s="74"/>
      <c r="K9518" s="74"/>
      <c r="L9518" s="74"/>
      <c r="M9518" s="74"/>
    </row>
    <row r="9519" spans="2:13" x14ac:dyDescent="0.25">
      <c r="B9519" s="225"/>
      <c r="C9519" s="74"/>
      <c r="D9519" s="74"/>
      <c r="E9519" s="74"/>
      <c r="F9519" s="74"/>
      <c r="G9519" s="75"/>
      <c r="H9519" s="74"/>
      <c r="I9519" s="81"/>
      <c r="J9519" s="74"/>
      <c r="K9519" s="74"/>
      <c r="L9519" s="74"/>
      <c r="M9519" s="74"/>
    </row>
    <row r="9520" spans="2:13" x14ac:dyDescent="0.25">
      <c r="B9520" s="225"/>
      <c r="C9520" s="74"/>
      <c r="D9520" s="74"/>
      <c r="E9520" s="74"/>
      <c r="F9520" s="74"/>
      <c r="G9520" s="75"/>
      <c r="H9520" s="74"/>
      <c r="I9520" s="81"/>
      <c r="J9520" s="74"/>
      <c r="K9520" s="74"/>
      <c r="L9520" s="74"/>
      <c r="M9520" s="74"/>
    </row>
    <row r="9521" spans="2:13" x14ac:dyDescent="0.25">
      <c r="B9521" s="225"/>
      <c r="C9521" s="74"/>
      <c r="D9521" s="74"/>
      <c r="E9521" s="74"/>
      <c r="F9521" s="74"/>
      <c r="G9521" s="75"/>
      <c r="H9521" s="74"/>
      <c r="I9521" s="81"/>
      <c r="J9521" s="74"/>
      <c r="K9521" s="74"/>
      <c r="L9521" s="74"/>
      <c r="M9521" s="74"/>
    </row>
    <row r="9522" spans="2:13" x14ac:dyDescent="0.25">
      <c r="B9522" s="225"/>
      <c r="C9522" s="74"/>
      <c r="D9522" s="74"/>
      <c r="E9522" s="74"/>
      <c r="F9522" s="74"/>
      <c r="G9522" s="75"/>
      <c r="H9522" s="74"/>
      <c r="I9522" s="81"/>
      <c r="J9522" s="74"/>
      <c r="K9522" s="74"/>
      <c r="L9522" s="74"/>
      <c r="M9522" s="74"/>
    </row>
    <row r="9523" spans="2:13" x14ac:dyDescent="0.25">
      <c r="B9523" s="225"/>
      <c r="C9523" s="74"/>
      <c r="D9523" s="74"/>
      <c r="E9523" s="74"/>
      <c r="F9523" s="74"/>
      <c r="G9523" s="75"/>
      <c r="H9523" s="74"/>
      <c r="I9523" s="81"/>
      <c r="J9523" s="74"/>
      <c r="K9523" s="74"/>
      <c r="L9523" s="74"/>
      <c r="M9523" s="74"/>
    </row>
    <row r="9524" spans="2:13" x14ac:dyDescent="0.25">
      <c r="B9524" s="225"/>
      <c r="C9524" s="74"/>
      <c r="D9524" s="74"/>
      <c r="E9524" s="74"/>
      <c r="F9524" s="74"/>
      <c r="G9524" s="75"/>
      <c r="H9524" s="74"/>
      <c r="I9524" s="81"/>
      <c r="J9524" s="74"/>
      <c r="K9524" s="74"/>
      <c r="L9524" s="74"/>
      <c r="M9524" s="74"/>
    </row>
    <row r="9525" spans="2:13" x14ac:dyDescent="0.25">
      <c r="B9525" s="225"/>
      <c r="C9525" s="74"/>
      <c r="D9525" s="74"/>
      <c r="E9525" s="74"/>
      <c r="F9525" s="74"/>
      <c r="G9525" s="75"/>
      <c r="H9525" s="74"/>
      <c r="I9525" s="81"/>
      <c r="J9525" s="74"/>
      <c r="K9525" s="74"/>
      <c r="L9525" s="74"/>
      <c r="M9525" s="74"/>
    </row>
    <row r="9526" spans="2:13" x14ac:dyDescent="0.25">
      <c r="B9526" s="225"/>
      <c r="C9526" s="74"/>
      <c r="D9526" s="74"/>
      <c r="E9526" s="74"/>
      <c r="F9526" s="74"/>
      <c r="G9526" s="75"/>
      <c r="H9526" s="74"/>
      <c r="I9526" s="81"/>
      <c r="J9526" s="74"/>
      <c r="K9526" s="74"/>
      <c r="L9526" s="74"/>
      <c r="M9526" s="74"/>
    </row>
    <row r="9527" spans="2:13" x14ac:dyDescent="0.25">
      <c r="B9527" s="225"/>
      <c r="C9527" s="74"/>
      <c r="D9527" s="74"/>
      <c r="E9527" s="74"/>
      <c r="F9527" s="74"/>
      <c r="G9527" s="75"/>
      <c r="H9527" s="74"/>
      <c r="I9527" s="81"/>
      <c r="J9527" s="74"/>
      <c r="K9527" s="74"/>
      <c r="L9527" s="74"/>
      <c r="M9527" s="74"/>
    </row>
    <row r="9528" spans="2:13" x14ac:dyDescent="0.25">
      <c r="B9528" s="225"/>
      <c r="C9528" s="74"/>
      <c r="D9528" s="74"/>
      <c r="E9528" s="74"/>
      <c r="F9528" s="74"/>
      <c r="G9528" s="75"/>
      <c r="H9528" s="74"/>
      <c r="I9528" s="81"/>
      <c r="J9528" s="74"/>
      <c r="K9528" s="74"/>
      <c r="L9528" s="74"/>
      <c r="M9528" s="74"/>
    </row>
    <row r="9529" spans="2:13" x14ac:dyDescent="0.25">
      <c r="B9529" s="225"/>
      <c r="C9529" s="74"/>
      <c r="D9529" s="74"/>
      <c r="E9529" s="74"/>
      <c r="F9529" s="74"/>
      <c r="G9529" s="75"/>
      <c r="H9529" s="74"/>
      <c r="I9529" s="81"/>
      <c r="J9529" s="74"/>
      <c r="K9529" s="74"/>
      <c r="L9529" s="74"/>
      <c r="M9529" s="74"/>
    </row>
    <row r="9530" spans="2:13" x14ac:dyDescent="0.25">
      <c r="B9530" s="225"/>
      <c r="C9530" s="74"/>
      <c r="D9530" s="74"/>
      <c r="E9530" s="74"/>
      <c r="F9530" s="74"/>
      <c r="G9530" s="75"/>
      <c r="H9530" s="74"/>
      <c r="I9530" s="81"/>
      <c r="J9530" s="74"/>
      <c r="K9530" s="74"/>
      <c r="L9530" s="74"/>
      <c r="M9530" s="74"/>
    </row>
    <row r="9531" spans="2:13" x14ac:dyDescent="0.25">
      <c r="B9531" s="225"/>
      <c r="C9531" s="74"/>
      <c r="D9531" s="74"/>
      <c r="E9531" s="74"/>
      <c r="F9531" s="74"/>
      <c r="G9531" s="75"/>
      <c r="H9531" s="74"/>
      <c r="I9531" s="81"/>
      <c r="J9531" s="74"/>
      <c r="K9531" s="74"/>
      <c r="L9531" s="74"/>
      <c r="M9531" s="74"/>
    </row>
    <row r="9532" spans="2:13" x14ac:dyDescent="0.25">
      <c r="B9532" s="225"/>
      <c r="C9532" s="74"/>
      <c r="D9532" s="74"/>
      <c r="E9532" s="74"/>
      <c r="F9532" s="74"/>
      <c r="G9532" s="75"/>
      <c r="H9532" s="74"/>
      <c r="I9532" s="81"/>
      <c r="J9532" s="74"/>
      <c r="K9532" s="74"/>
      <c r="L9532" s="74"/>
      <c r="M9532" s="74"/>
    </row>
    <row r="9533" spans="2:13" x14ac:dyDescent="0.25">
      <c r="B9533" s="225"/>
      <c r="C9533" s="74"/>
      <c r="D9533" s="74"/>
      <c r="E9533" s="74"/>
      <c r="F9533" s="74"/>
      <c r="G9533" s="75"/>
      <c r="H9533" s="74"/>
      <c r="I9533" s="81"/>
      <c r="J9533" s="74"/>
      <c r="K9533" s="74"/>
      <c r="L9533" s="74"/>
      <c r="M9533" s="74"/>
    </row>
    <row r="9534" spans="2:13" x14ac:dyDescent="0.25">
      <c r="B9534" s="225"/>
      <c r="C9534" s="74"/>
      <c r="D9534" s="74"/>
      <c r="E9534" s="74"/>
      <c r="F9534" s="74"/>
      <c r="G9534" s="75"/>
      <c r="H9534" s="74"/>
      <c r="I9534" s="81"/>
      <c r="J9534" s="74"/>
      <c r="K9534" s="74"/>
      <c r="L9534" s="74"/>
      <c r="M9534" s="74"/>
    </row>
    <row r="9535" spans="2:13" x14ac:dyDescent="0.25">
      <c r="B9535" s="225"/>
      <c r="C9535" s="74"/>
      <c r="D9535" s="74"/>
      <c r="E9535" s="74"/>
      <c r="F9535" s="74"/>
      <c r="G9535" s="75"/>
      <c r="H9535" s="74"/>
      <c r="I9535" s="81"/>
      <c r="J9535" s="74"/>
      <c r="K9535" s="74"/>
      <c r="L9535" s="74"/>
      <c r="M9535" s="74"/>
    </row>
    <row r="9536" spans="2:13" x14ac:dyDescent="0.25">
      <c r="B9536" s="225"/>
      <c r="C9536" s="74"/>
      <c r="D9536" s="74"/>
      <c r="E9536" s="74"/>
      <c r="F9536" s="74"/>
      <c r="G9536" s="75"/>
      <c r="H9536" s="74"/>
      <c r="I9536" s="81"/>
      <c r="J9536" s="74"/>
      <c r="K9536" s="74"/>
      <c r="L9536" s="74"/>
      <c r="M9536" s="74"/>
    </row>
    <row r="9537" spans="2:13" x14ac:dyDescent="0.25">
      <c r="B9537" s="225"/>
      <c r="C9537" s="74"/>
      <c r="D9537" s="74"/>
      <c r="E9537" s="74"/>
      <c r="F9537" s="74"/>
      <c r="G9537" s="75"/>
      <c r="H9537" s="74"/>
      <c r="I9537" s="81"/>
      <c r="J9537" s="74"/>
      <c r="K9537" s="74"/>
      <c r="L9537" s="74"/>
      <c r="M9537" s="74"/>
    </row>
    <row r="9538" spans="2:13" x14ac:dyDescent="0.25">
      <c r="B9538" s="225"/>
      <c r="C9538" s="74"/>
      <c r="D9538" s="74"/>
      <c r="E9538" s="74"/>
      <c r="F9538" s="74"/>
      <c r="G9538" s="75"/>
      <c r="H9538" s="74"/>
      <c r="I9538" s="81"/>
      <c r="J9538" s="74"/>
      <c r="K9538" s="74"/>
      <c r="L9538" s="74"/>
      <c r="M9538" s="74"/>
    </row>
    <row r="9539" spans="2:13" x14ac:dyDescent="0.25">
      <c r="B9539" s="225"/>
      <c r="C9539" s="74"/>
      <c r="D9539" s="74"/>
      <c r="E9539" s="74"/>
      <c r="F9539" s="74"/>
      <c r="G9539" s="75"/>
      <c r="H9539" s="74"/>
      <c r="I9539" s="81"/>
      <c r="J9539" s="74"/>
      <c r="K9539" s="74"/>
      <c r="L9539" s="74"/>
      <c r="M9539" s="74"/>
    </row>
    <row r="9540" spans="2:13" x14ac:dyDescent="0.25">
      <c r="B9540" s="225"/>
      <c r="C9540" s="74"/>
      <c r="D9540" s="74"/>
      <c r="E9540" s="74"/>
      <c r="F9540" s="74"/>
      <c r="G9540" s="75"/>
      <c r="H9540" s="74"/>
      <c r="I9540" s="81"/>
      <c r="J9540" s="74"/>
      <c r="K9540" s="74"/>
      <c r="L9540" s="74"/>
      <c r="M9540" s="74"/>
    </row>
    <row r="9541" spans="2:13" x14ac:dyDescent="0.25">
      <c r="B9541" s="225"/>
      <c r="C9541" s="74"/>
      <c r="D9541" s="74"/>
      <c r="E9541" s="74"/>
      <c r="F9541" s="74"/>
      <c r="G9541" s="75"/>
      <c r="H9541" s="74"/>
      <c r="I9541" s="81"/>
      <c r="J9541" s="74"/>
      <c r="K9541" s="74"/>
      <c r="L9541" s="74"/>
      <c r="M9541" s="74"/>
    </row>
    <row r="9542" spans="2:13" x14ac:dyDescent="0.25">
      <c r="B9542" s="225"/>
      <c r="C9542" s="74"/>
      <c r="D9542" s="74"/>
      <c r="E9542" s="74"/>
      <c r="F9542" s="74"/>
      <c r="G9542" s="75"/>
      <c r="H9542" s="74"/>
      <c r="I9542" s="81"/>
      <c r="J9542" s="74"/>
      <c r="K9542" s="74"/>
      <c r="L9542" s="74"/>
      <c r="M9542" s="74"/>
    </row>
    <row r="9543" spans="2:13" x14ac:dyDescent="0.25">
      <c r="B9543" s="225"/>
      <c r="C9543" s="74"/>
      <c r="D9543" s="74"/>
      <c r="E9543" s="74"/>
      <c r="F9543" s="74"/>
      <c r="G9543" s="75"/>
      <c r="H9543" s="74"/>
      <c r="I9543" s="81"/>
      <c r="J9543" s="74"/>
      <c r="K9543" s="74"/>
      <c r="L9543" s="74"/>
      <c r="M9543" s="74"/>
    </row>
    <row r="9544" spans="2:13" x14ac:dyDescent="0.25">
      <c r="B9544" s="225"/>
      <c r="C9544" s="74"/>
      <c r="D9544" s="74"/>
      <c r="E9544" s="74"/>
      <c r="F9544" s="74"/>
      <c r="G9544" s="75"/>
      <c r="H9544" s="74"/>
      <c r="I9544" s="81"/>
      <c r="J9544" s="74"/>
      <c r="K9544" s="74"/>
      <c r="L9544" s="74"/>
      <c r="M9544" s="74"/>
    </row>
    <row r="9545" spans="2:13" x14ac:dyDescent="0.25">
      <c r="B9545" s="225"/>
      <c r="C9545" s="74"/>
      <c r="D9545" s="74"/>
      <c r="E9545" s="74"/>
      <c r="F9545" s="74"/>
      <c r="G9545" s="75"/>
      <c r="H9545" s="74"/>
      <c r="I9545" s="81"/>
      <c r="J9545" s="74"/>
      <c r="K9545" s="74"/>
      <c r="L9545" s="74"/>
      <c r="M9545" s="74"/>
    </row>
    <row r="9546" spans="2:13" x14ac:dyDescent="0.25">
      <c r="B9546" s="225"/>
      <c r="C9546" s="74"/>
      <c r="D9546" s="74"/>
      <c r="E9546" s="74"/>
      <c r="F9546" s="74"/>
      <c r="G9546" s="75"/>
      <c r="H9546" s="74"/>
      <c r="I9546" s="81"/>
      <c r="J9546" s="74"/>
      <c r="K9546" s="74"/>
      <c r="L9546" s="74"/>
      <c r="M9546" s="74"/>
    </row>
    <row r="9547" spans="2:13" x14ac:dyDescent="0.25">
      <c r="B9547" s="225"/>
      <c r="C9547" s="74"/>
      <c r="D9547" s="74"/>
      <c r="E9547" s="74"/>
      <c r="F9547" s="74"/>
      <c r="G9547" s="75"/>
      <c r="H9547" s="74"/>
      <c r="I9547" s="81"/>
      <c r="J9547" s="74"/>
      <c r="K9547" s="74"/>
      <c r="L9547" s="74"/>
      <c r="M9547" s="74"/>
    </row>
    <row r="9548" spans="2:13" x14ac:dyDescent="0.25">
      <c r="B9548" s="225"/>
      <c r="C9548" s="74"/>
      <c r="D9548" s="74"/>
      <c r="E9548" s="74"/>
      <c r="F9548" s="74"/>
      <c r="G9548" s="75"/>
      <c r="H9548" s="74"/>
      <c r="I9548" s="81"/>
      <c r="J9548" s="74"/>
      <c r="K9548" s="74"/>
      <c r="L9548" s="74"/>
      <c r="M9548" s="74"/>
    </row>
    <row r="9549" spans="2:13" x14ac:dyDescent="0.25">
      <c r="B9549" s="225"/>
      <c r="C9549" s="74"/>
      <c r="D9549" s="74"/>
      <c r="E9549" s="74"/>
      <c r="F9549" s="74"/>
      <c r="G9549" s="75"/>
      <c r="H9549" s="74"/>
      <c r="I9549" s="81"/>
      <c r="J9549" s="74"/>
      <c r="K9549" s="74"/>
      <c r="L9549" s="74"/>
      <c r="M9549" s="74"/>
    </row>
    <row r="9550" spans="2:13" x14ac:dyDescent="0.25">
      <c r="B9550" s="225"/>
      <c r="C9550" s="74"/>
      <c r="D9550" s="74"/>
      <c r="E9550" s="74"/>
      <c r="F9550" s="74"/>
      <c r="G9550" s="75"/>
      <c r="H9550" s="74"/>
      <c r="I9550" s="81"/>
      <c r="J9550" s="74"/>
      <c r="K9550" s="74"/>
      <c r="L9550" s="74"/>
      <c r="M9550" s="74"/>
    </row>
    <row r="9551" spans="2:13" x14ac:dyDescent="0.25">
      <c r="B9551" s="225"/>
      <c r="C9551" s="74"/>
      <c r="D9551" s="74"/>
      <c r="E9551" s="74"/>
      <c r="F9551" s="74"/>
      <c r="G9551" s="75"/>
      <c r="H9551" s="74"/>
      <c r="I9551" s="81"/>
      <c r="J9551" s="74"/>
      <c r="K9551" s="74"/>
      <c r="L9551" s="74"/>
      <c r="M9551" s="74"/>
    </row>
    <row r="9552" spans="2:13" x14ac:dyDescent="0.25">
      <c r="B9552" s="225"/>
      <c r="C9552" s="74"/>
      <c r="D9552" s="74"/>
      <c r="E9552" s="74"/>
      <c r="F9552" s="74"/>
      <c r="G9552" s="75"/>
      <c r="H9552" s="74"/>
      <c r="I9552" s="81"/>
      <c r="J9552" s="74"/>
      <c r="K9552" s="74"/>
      <c r="L9552" s="74"/>
      <c r="M9552" s="74"/>
    </row>
    <row r="9553" spans="2:13" x14ac:dyDescent="0.25">
      <c r="B9553" s="225"/>
      <c r="C9553" s="74"/>
      <c r="D9553" s="74"/>
      <c r="E9553" s="74"/>
      <c r="F9553" s="74"/>
      <c r="G9553" s="75"/>
      <c r="H9553" s="74"/>
      <c r="I9553" s="81"/>
      <c r="J9553" s="74"/>
      <c r="K9553" s="74"/>
      <c r="L9553" s="74"/>
      <c r="M9553" s="74"/>
    </row>
    <row r="9554" spans="2:13" x14ac:dyDescent="0.25">
      <c r="B9554" s="225"/>
      <c r="C9554" s="74"/>
      <c r="D9554" s="74"/>
      <c r="E9554" s="74"/>
      <c r="F9554" s="74"/>
      <c r="G9554" s="75"/>
      <c r="H9554" s="74"/>
      <c r="I9554" s="81"/>
      <c r="J9554" s="74"/>
      <c r="K9554" s="74"/>
      <c r="L9554" s="74"/>
      <c r="M9554" s="74"/>
    </row>
    <row r="9555" spans="2:13" x14ac:dyDescent="0.25">
      <c r="B9555" s="225"/>
      <c r="C9555" s="74"/>
      <c r="D9555" s="74"/>
      <c r="E9555" s="74"/>
      <c r="F9555" s="74"/>
      <c r="G9555" s="75"/>
      <c r="H9555" s="74"/>
      <c r="I9555" s="81"/>
      <c r="J9555" s="74"/>
      <c r="K9555" s="74"/>
      <c r="L9555" s="74"/>
      <c r="M9555" s="74"/>
    </row>
    <row r="9556" spans="2:13" x14ac:dyDescent="0.25">
      <c r="B9556" s="225"/>
      <c r="C9556" s="74"/>
      <c r="D9556" s="74"/>
      <c r="E9556" s="74"/>
      <c r="F9556" s="74"/>
      <c r="G9556" s="75"/>
      <c r="H9556" s="74"/>
      <c r="I9556" s="81"/>
      <c r="J9556" s="74"/>
      <c r="K9556" s="74"/>
      <c r="L9556" s="74"/>
      <c r="M9556" s="74"/>
    </row>
    <row r="9557" spans="2:13" x14ac:dyDescent="0.25">
      <c r="B9557" s="225"/>
      <c r="C9557" s="74"/>
      <c r="D9557" s="74"/>
      <c r="E9557" s="74"/>
      <c r="F9557" s="74"/>
      <c r="G9557" s="75"/>
      <c r="H9557" s="74"/>
      <c r="I9557" s="81"/>
      <c r="J9557" s="74"/>
      <c r="K9557" s="74"/>
      <c r="L9557" s="74"/>
      <c r="M9557" s="74"/>
    </row>
    <row r="9558" spans="2:13" x14ac:dyDescent="0.25">
      <c r="B9558" s="225"/>
      <c r="C9558" s="74"/>
      <c r="D9558" s="74"/>
      <c r="E9558" s="74"/>
      <c r="F9558" s="74"/>
      <c r="G9558" s="75"/>
      <c r="H9558" s="74"/>
      <c r="I9558" s="81"/>
      <c r="J9558" s="74"/>
      <c r="K9558" s="74"/>
      <c r="L9558" s="74"/>
      <c r="M9558" s="74"/>
    </row>
    <row r="9559" spans="2:13" x14ac:dyDescent="0.25">
      <c r="B9559" s="225"/>
      <c r="C9559" s="74"/>
      <c r="D9559" s="74"/>
      <c r="E9559" s="74"/>
      <c r="F9559" s="74"/>
      <c r="G9559" s="75"/>
      <c r="H9559" s="74"/>
      <c r="I9559" s="81"/>
      <c r="J9559" s="74"/>
      <c r="K9559" s="74"/>
      <c r="L9559" s="74"/>
      <c r="M9559" s="74"/>
    </row>
    <row r="9560" spans="2:13" x14ac:dyDescent="0.25">
      <c r="B9560" s="225"/>
      <c r="C9560" s="74"/>
      <c r="D9560" s="74"/>
      <c r="E9560" s="74"/>
      <c r="F9560" s="74"/>
      <c r="G9560" s="75"/>
      <c r="H9560" s="74"/>
      <c r="I9560" s="81"/>
      <c r="J9560" s="74"/>
      <c r="K9560" s="74"/>
      <c r="L9560" s="74"/>
      <c r="M9560" s="74"/>
    </row>
    <row r="9561" spans="2:13" x14ac:dyDescent="0.25">
      <c r="B9561" s="225"/>
      <c r="C9561" s="74"/>
      <c r="D9561" s="74"/>
      <c r="E9561" s="74"/>
      <c r="F9561" s="74"/>
      <c r="G9561" s="75"/>
      <c r="H9561" s="74"/>
      <c r="I9561" s="81"/>
      <c r="J9561" s="74"/>
      <c r="K9561" s="74"/>
      <c r="L9561" s="74"/>
      <c r="M9561" s="74"/>
    </row>
    <row r="9562" spans="2:13" x14ac:dyDescent="0.25">
      <c r="B9562" s="225"/>
      <c r="C9562" s="74"/>
      <c r="D9562" s="74"/>
      <c r="E9562" s="74"/>
      <c r="F9562" s="74"/>
      <c r="G9562" s="75"/>
      <c r="H9562" s="74"/>
      <c r="I9562" s="81"/>
      <c r="J9562" s="74"/>
      <c r="K9562" s="74"/>
      <c r="L9562" s="74"/>
      <c r="M9562" s="74"/>
    </row>
    <row r="9563" spans="2:13" x14ac:dyDescent="0.25">
      <c r="B9563" s="225"/>
      <c r="C9563" s="74"/>
      <c r="D9563" s="74"/>
      <c r="E9563" s="74"/>
      <c r="F9563" s="74"/>
      <c r="G9563" s="75"/>
      <c r="H9563" s="74"/>
      <c r="I9563" s="81"/>
      <c r="J9563" s="74"/>
      <c r="K9563" s="74"/>
      <c r="L9563" s="74"/>
      <c r="M9563" s="74"/>
    </row>
    <row r="9564" spans="2:13" x14ac:dyDescent="0.25">
      <c r="B9564" s="225"/>
      <c r="C9564" s="74"/>
      <c r="D9564" s="74"/>
      <c r="E9564" s="74"/>
      <c r="F9564" s="74"/>
      <c r="G9564" s="75"/>
      <c r="H9564" s="74"/>
      <c r="I9564" s="81"/>
      <c r="J9564" s="74"/>
      <c r="K9564" s="74"/>
      <c r="L9564" s="74"/>
      <c r="M9564" s="74"/>
    </row>
    <row r="9565" spans="2:13" x14ac:dyDescent="0.25">
      <c r="B9565" s="225"/>
      <c r="C9565" s="74"/>
      <c r="D9565" s="74"/>
      <c r="E9565" s="74"/>
      <c r="F9565" s="74"/>
      <c r="G9565" s="75"/>
      <c r="H9565" s="74"/>
      <c r="I9565" s="81"/>
      <c r="J9565" s="74"/>
      <c r="K9565" s="74"/>
      <c r="L9565" s="74"/>
      <c r="M9565" s="74"/>
    </row>
    <row r="9566" spans="2:13" x14ac:dyDescent="0.25">
      <c r="B9566" s="225"/>
      <c r="C9566" s="74"/>
      <c r="D9566" s="74"/>
      <c r="E9566" s="74"/>
      <c r="F9566" s="74"/>
      <c r="G9566" s="75"/>
      <c r="H9566" s="74"/>
      <c r="I9566" s="81"/>
      <c r="J9566" s="74"/>
      <c r="K9566" s="74"/>
      <c r="L9566" s="74"/>
      <c r="M9566" s="74"/>
    </row>
    <row r="9567" spans="2:13" x14ac:dyDescent="0.25">
      <c r="B9567" s="225"/>
      <c r="C9567" s="74"/>
      <c r="D9567" s="74"/>
      <c r="E9567" s="74"/>
      <c r="F9567" s="74"/>
      <c r="G9567" s="75"/>
      <c r="H9567" s="74"/>
      <c r="I9567" s="81"/>
      <c r="J9567" s="74"/>
      <c r="K9567" s="74"/>
      <c r="L9567" s="74"/>
      <c r="M9567" s="74"/>
    </row>
    <row r="9568" spans="2:13" x14ac:dyDescent="0.25">
      <c r="B9568" s="225"/>
      <c r="C9568" s="74"/>
      <c r="D9568" s="74"/>
      <c r="E9568" s="74"/>
      <c r="F9568" s="74"/>
      <c r="G9568" s="75"/>
      <c r="H9568" s="74"/>
      <c r="I9568" s="81"/>
      <c r="J9568" s="74"/>
      <c r="K9568" s="74"/>
      <c r="L9568" s="74"/>
      <c r="M9568" s="74"/>
    </row>
    <row r="9569" spans="2:13" x14ac:dyDescent="0.25">
      <c r="B9569" s="225"/>
      <c r="C9569" s="74"/>
      <c r="D9569" s="74"/>
      <c r="E9569" s="74"/>
      <c r="F9569" s="74"/>
      <c r="G9569" s="75"/>
      <c r="H9569" s="74"/>
      <c r="I9569" s="81"/>
      <c r="J9569" s="74"/>
      <c r="K9569" s="74"/>
      <c r="L9569" s="74"/>
      <c r="M9569" s="74"/>
    </row>
    <row r="9570" spans="2:13" x14ac:dyDescent="0.25">
      <c r="B9570" s="225"/>
      <c r="C9570" s="74"/>
      <c r="D9570" s="74"/>
      <c r="E9570" s="74"/>
      <c r="F9570" s="74"/>
      <c r="G9570" s="75"/>
      <c r="H9570" s="74"/>
      <c r="I9570" s="81"/>
      <c r="J9570" s="74"/>
      <c r="K9570" s="74"/>
      <c r="L9570" s="74"/>
      <c r="M9570" s="74"/>
    </row>
    <row r="9571" spans="2:13" x14ac:dyDescent="0.25">
      <c r="B9571" s="225"/>
      <c r="C9571" s="74"/>
      <c r="D9571" s="74"/>
      <c r="E9571" s="74"/>
      <c r="F9571" s="74"/>
      <c r="G9571" s="75"/>
      <c r="H9571" s="74"/>
      <c r="I9571" s="81"/>
      <c r="J9571" s="74"/>
      <c r="K9571" s="74"/>
      <c r="L9571" s="74"/>
      <c r="M9571" s="74"/>
    </row>
    <row r="9572" spans="2:13" x14ac:dyDescent="0.25">
      <c r="B9572" s="225"/>
      <c r="C9572" s="74"/>
      <c r="D9572" s="74"/>
      <c r="E9572" s="74"/>
      <c r="F9572" s="74"/>
      <c r="G9572" s="75"/>
      <c r="H9572" s="74"/>
      <c r="I9572" s="81"/>
      <c r="J9572" s="74"/>
      <c r="K9572" s="74"/>
      <c r="L9572" s="74"/>
      <c r="M9572" s="74"/>
    </row>
    <row r="9573" spans="2:13" x14ac:dyDescent="0.25">
      <c r="B9573" s="225"/>
      <c r="C9573" s="74"/>
      <c r="D9573" s="74"/>
      <c r="E9573" s="74"/>
      <c r="F9573" s="74"/>
      <c r="G9573" s="75"/>
      <c r="H9573" s="74"/>
      <c r="I9573" s="81"/>
      <c r="J9573" s="74"/>
      <c r="K9573" s="74"/>
      <c r="L9573" s="74"/>
      <c r="M9573" s="74"/>
    </row>
    <row r="9574" spans="2:13" x14ac:dyDescent="0.25">
      <c r="B9574" s="225"/>
      <c r="C9574" s="74"/>
      <c r="D9574" s="74"/>
      <c r="E9574" s="74"/>
      <c r="F9574" s="74"/>
      <c r="G9574" s="75"/>
      <c r="H9574" s="74"/>
      <c r="I9574" s="81"/>
      <c r="J9574" s="74"/>
      <c r="K9574" s="74"/>
      <c r="L9574" s="74"/>
      <c r="M9574" s="74"/>
    </row>
    <row r="9575" spans="2:13" x14ac:dyDescent="0.25">
      <c r="B9575" s="225"/>
      <c r="C9575" s="74"/>
      <c r="D9575" s="74"/>
      <c r="E9575" s="74"/>
      <c r="F9575" s="74"/>
      <c r="G9575" s="75"/>
      <c r="H9575" s="74"/>
      <c r="I9575" s="81"/>
      <c r="J9575" s="74"/>
      <c r="K9575" s="74"/>
      <c r="L9575" s="74"/>
      <c r="M9575" s="74"/>
    </row>
    <row r="9576" spans="2:13" x14ac:dyDescent="0.25">
      <c r="B9576" s="225"/>
      <c r="C9576" s="74"/>
      <c r="D9576" s="74"/>
      <c r="E9576" s="74"/>
      <c r="F9576" s="74"/>
      <c r="G9576" s="75"/>
      <c r="H9576" s="74"/>
      <c r="I9576" s="81"/>
      <c r="J9576" s="74"/>
      <c r="K9576" s="74"/>
      <c r="L9576" s="74"/>
      <c r="M9576" s="74"/>
    </row>
    <row r="9577" spans="2:13" x14ac:dyDescent="0.25">
      <c r="B9577" s="225"/>
      <c r="C9577" s="74"/>
      <c r="D9577" s="74"/>
      <c r="E9577" s="74"/>
      <c r="F9577" s="74"/>
      <c r="G9577" s="75"/>
      <c r="H9577" s="74"/>
      <c r="I9577" s="81"/>
      <c r="J9577" s="74"/>
      <c r="K9577" s="74"/>
      <c r="L9577" s="74"/>
      <c r="M9577" s="74"/>
    </row>
    <row r="9578" spans="2:13" x14ac:dyDescent="0.25">
      <c r="B9578" s="225"/>
      <c r="C9578" s="74"/>
      <c r="D9578" s="74"/>
      <c r="E9578" s="74"/>
      <c r="F9578" s="74"/>
      <c r="G9578" s="75"/>
      <c r="H9578" s="74"/>
      <c r="I9578" s="81"/>
      <c r="J9578" s="74"/>
      <c r="K9578" s="74"/>
      <c r="L9578" s="74"/>
      <c r="M9578" s="74"/>
    </row>
    <row r="9579" spans="2:13" x14ac:dyDescent="0.25">
      <c r="B9579" s="225"/>
      <c r="C9579" s="74"/>
      <c r="D9579" s="74"/>
      <c r="E9579" s="74"/>
      <c r="F9579" s="74"/>
      <c r="G9579" s="75"/>
      <c r="H9579" s="74"/>
      <c r="I9579" s="81"/>
      <c r="J9579" s="74"/>
      <c r="K9579" s="74"/>
      <c r="L9579" s="74"/>
      <c r="M9579" s="74"/>
    </row>
    <row r="9580" spans="2:13" x14ac:dyDescent="0.25">
      <c r="B9580" s="225"/>
      <c r="C9580" s="74"/>
      <c r="D9580" s="74"/>
      <c r="E9580" s="74"/>
      <c r="F9580" s="74"/>
      <c r="G9580" s="75"/>
      <c r="H9580" s="74"/>
      <c r="I9580" s="81"/>
      <c r="J9580" s="74"/>
      <c r="K9580" s="74"/>
      <c r="L9580" s="74"/>
      <c r="M9580" s="74"/>
    </row>
    <row r="9581" spans="2:13" x14ac:dyDescent="0.25">
      <c r="B9581" s="225"/>
      <c r="C9581" s="74"/>
      <c r="D9581" s="74"/>
      <c r="E9581" s="74"/>
      <c r="F9581" s="74"/>
      <c r="G9581" s="75"/>
      <c r="H9581" s="74"/>
      <c r="I9581" s="81"/>
      <c r="J9581" s="74"/>
      <c r="K9581" s="74"/>
      <c r="L9581" s="74"/>
      <c r="M9581" s="74"/>
    </row>
    <row r="9582" spans="2:13" x14ac:dyDescent="0.25">
      <c r="B9582" s="225"/>
      <c r="C9582" s="74"/>
      <c r="D9582" s="74"/>
      <c r="E9582" s="74"/>
      <c r="F9582" s="74"/>
      <c r="G9582" s="75"/>
      <c r="H9582" s="74"/>
      <c r="I9582" s="81"/>
      <c r="J9582" s="74"/>
      <c r="K9582" s="74"/>
      <c r="L9582" s="74"/>
      <c r="M9582" s="74"/>
    </row>
    <row r="9583" spans="2:13" x14ac:dyDescent="0.25">
      <c r="B9583" s="225"/>
      <c r="C9583" s="74"/>
      <c r="D9583" s="74"/>
      <c r="E9583" s="74"/>
      <c r="F9583" s="74"/>
      <c r="G9583" s="75"/>
      <c r="H9583" s="74"/>
      <c r="I9583" s="81"/>
      <c r="J9583" s="74"/>
      <c r="K9583" s="74"/>
      <c r="L9583" s="74"/>
      <c r="M9583" s="74"/>
    </row>
    <row r="9584" spans="2:13" x14ac:dyDescent="0.25">
      <c r="B9584" s="225"/>
      <c r="C9584" s="74"/>
      <c r="D9584" s="74"/>
      <c r="E9584" s="74"/>
      <c r="F9584" s="74"/>
      <c r="G9584" s="75"/>
      <c r="H9584" s="74"/>
      <c r="I9584" s="81"/>
      <c r="J9584" s="74"/>
      <c r="K9584" s="74"/>
      <c r="L9584" s="74"/>
      <c r="M9584" s="74"/>
    </row>
    <row r="9585" spans="2:13" x14ac:dyDescent="0.25">
      <c r="B9585" s="225"/>
      <c r="C9585" s="74"/>
      <c r="D9585" s="74"/>
      <c r="E9585" s="74"/>
      <c r="F9585" s="74"/>
      <c r="G9585" s="75"/>
      <c r="H9585" s="74"/>
      <c r="I9585" s="81"/>
      <c r="J9585" s="74"/>
      <c r="K9585" s="74"/>
      <c r="L9585" s="74"/>
      <c r="M9585" s="74"/>
    </row>
    <row r="9586" spans="2:13" x14ac:dyDescent="0.25">
      <c r="B9586" s="225"/>
      <c r="C9586" s="74"/>
      <c r="D9586" s="74"/>
      <c r="E9586" s="74"/>
      <c r="F9586" s="74"/>
      <c r="G9586" s="75"/>
      <c r="H9586" s="74"/>
      <c r="I9586" s="81"/>
      <c r="J9586" s="74"/>
      <c r="K9586" s="74"/>
      <c r="L9586" s="74"/>
      <c r="M9586" s="74"/>
    </row>
    <row r="9587" spans="2:13" x14ac:dyDescent="0.25">
      <c r="B9587" s="225"/>
      <c r="C9587" s="74"/>
      <c r="D9587" s="74"/>
      <c r="E9587" s="74"/>
      <c r="F9587" s="74"/>
      <c r="G9587" s="75"/>
      <c r="H9587" s="74"/>
      <c r="I9587" s="81"/>
      <c r="J9587" s="74"/>
      <c r="K9587" s="74"/>
      <c r="L9587" s="74"/>
      <c r="M9587" s="74"/>
    </row>
    <row r="9588" spans="2:13" x14ac:dyDescent="0.25">
      <c r="B9588" s="225"/>
      <c r="C9588" s="74"/>
      <c r="D9588" s="74"/>
      <c r="E9588" s="74"/>
      <c r="F9588" s="74"/>
      <c r="G9588" s="75"/>
      <c r="H9588" s="74"/>
      <c r="I9588" s="81"/>
      <c r="J9588" s="74"/>
      <c r="K9588" s="74"/>
      <c r="L9588" s="74"/>
      <c r="M9588" s="74"/>
    </row>
    <row r="9589" spans="2:13" x14ac:dyDescent="0.25">
      <c r="B9589" s="225"/>
      <c r="C9589" s="74"/>
      <c r="D9589" s="74"/>
      <c r="E9589" s="74"/>
      <c r="F9589" s="74"/>
      <c r="G9589" s="75"/>
      <c r="H9589" s="74"/>
      <c r="I9589" s="81"/>
      <c r="J9589" s="74"/>
      <c r="K9589" s="74"/>
      <c r="L9589" s="74"/>
      <c r="M9589" s="74"/>
    </row>
    <row r="9590" spans="2:13" x14ac:dyDescent="0.25">
      <c r="B9590" s="225"/>
      <c r="C9590" s="74"/>
      <c r="D9590" s="74"/>
      <c r="E9590" s="74"/>
      <c r="F9590" s="74"/>
      <c r="G9590" s="75"/>
      <c r="H9590" s="74"/>
      <c r="I9590" s="81"/>
      <c r="J9590" s="74"/>
      <c r="K9590" s="74"/>
      <c r="L9590" s="74"/>
      <c r="M9590" s="74"/>
    </row>
    <row r="9591" spans="2:13" x14ac:dyDescent="0.25">
      <c r="B9591" s="225"/>
      <c r="C9591" s="74"/>
      <c r="D9591" s="74"/>
      <c r="E9591" s="74"/>
      <c r="F9591" s="74"/>
      <c r="G9591" s="75"/>
      <c r="H9591" s="74"/>
      <c r="I9591" s="81"/>
      <c r="J9591" s="74"/>
      <c r="K9591" s="74"/>
      <c r="L9591" s="74"/>
      <c r="M9591" s="74"/>
    </row>
    <row r="9592" spans="2:13" x14ac:dyDescent="0.25">
      <c r="B9592" s="225"/>
      <c r="C9592" s="74"/>
      <c r="D9592" s="74"/>
      <c r="E9592" s="74"/>
      <c r="F9592" s="74"/>
      <c r="G9592" s="75"/>
      <c r="H9592" s="74"/>
      <c r="I9592" s="81"/>
      <c r="J9592" s="74"/>
      <c r="K9592" s="74"/>
      <c r="L9592" s="74"/>
      <c r="M9592" s="74"/>
    </row>
    <row r="9593" spans="2:13" x14ac:dyDescent="0.25">
      <c r="B9593" s="225"/>
      <c r="C9593" s="74"/>
      <c r="D9593" s="74"/>
      <c r="E9593" s="74"/>
      <c r="F9593" s="74"/>
      <c r="G9593" s="75"/>
      <c r="H9593" s="74"/>
      <c r="I9593" s="81"/>
      <c r="J9593" s="74"/>
      <c r="K9593" s="74"/>
      <c r="L9593" s="74"/>
      <c r="M9593" s="74"/>
    </row>
    <row r="9594" spans="2:13" x14ac:dyDescent="0.25">
      <c r="B9594" s="225"/>
      <c r="C9594" s="74"/>
      <c r="D9594" s="74"/>
      <c r="E9594" s="74"/>
      <c r="F9594" s="74"/>
      <c r="G9594" s="75"/>
      <c r="H9594" s="74"/>
      <c r="I9594" s="81"/>
      <c r="J9594" s="74"/>
      <c r="K9594" s="74"/>
      <c r="L9594" s="74"/>
      <c r="M9594" s="74"/>
    </row>
    <row r="9595" spans="2:13" x14ac:dyDescent="0.25">
      <c r="B9595" s="225"/>
      <c r="C9595" s="74"/>
      <c r="D9595" s="74"/>
      <c r="E9595" s="74"/>
      <c r="F9595" s="74"/>
      <c r="G9595" s="75"/>
      <c r="H9595" s="74"/>
      <c r="I9595" s="81"/>
      <c r="J9595" s="74"/>
      <c r="K9595" s="74"/>
      <c r="L9595" s="74"/>
      <c r="M9595" s="74"/>
    </row>
    <row r="9596" spans="2:13" x14ac:dyDescent="0.25">
      <c r="B9596" s="225"/>
      <c r="C9596" s="74"/>
      <c r="D9596" s="74"/>
      <c r="E9596" s="74"/>
      <c r="F9596" s="74"/>
      <c r="G9596" s="75"/>
      <c r="H9596" s="74"/>
      <c r="I9596" s="81"/>
      <c r="J9596" s="74"/>
      <c r="K9596" s="74"/>
      <c r="L9596" s="74"/>
      <c r="M9596" s="74"/>
    </row>
    <row r="9597" spans="2:13" x14ac:dyDescent="0.25">
      <c r="B9597" s="225"/>
      <c r="C9597" s="74"/>
      <c r="D9597" s="74"/>
      <c r="E9597" s="74"/>
      <c r="F9597" s="74"/>
      <c r="G9597" s="75"/>
      <c r="H9597" s="74"/>
      <c r="I9597" s="81"/>
      <c r="J9597" s="74"/>
      <c r="K9597" s="74"/>
      <c r="L9597" s="74"/>
      <c r="M9597" s="74"/>
    </row>
    <row r="9598" spans="2:13" x14ac:dyDescent="0.25">
      <c r="B9598" s="225"/>
      <c r="C9598" s="74"/>
      <c r="D9598" s="74"/>
      <c r="E9598" s="74"/>
      <c r="F9598" s="74"/>
      <c r="G9598" s="75"/>
      <c r="H9598" s="74"/>
      <c r="I9598" s="81"/>
      <c r="J9598" s="74"/>
      <c r="K9598" s="74"/>
      <c r="L9598" s="74"/>
      <c r="M9598" s="74"/>
    </row>
    <row r="9599" spans="2:13" x14ac:dyDescent="0.25">
      <c r="B9599" s="225"/>
      <c r="C9599" s="74"/>
      <c r="D9599" s="74"/>
      <c r="E9599" s="74"/>
      <c r="F9599" s="74"/>
      <c r="G9599" s="75"/>
      <c r="H9599" s="74"/>
      <c r="I9599" s="81"/>
      <c r="J9599" s="74"/>
      <c r="K9599" s="74"/>
      <c r="L9599" s="74"/>
      <c r="M9599" s="74"/>
    </row>
    <row r="9600" spans="2:13" x14ac:dyDescent="0.25">
      <c r="B9600" s="225"/>
      <c r="C9600" s="74"/>
      <c r="D9600" s="74"/>
      <c r="E9600" s="74"/>
      <c r="F9600" s="74"/>
      <c r="G9600" s="75"/>
      <c r="H9600" s="74"/>
      <c r="I9600" s="81"/>
      <c r="J9600" s="74"/>
      <c r="K9600" s="74"/>
      <c r="L9600" s="74"/>
      <c r="M9600" s="74"/>
    </row>
    <row r="9601" spans="2:13" x14ac:dyDescent="0.25">
      <c r="B9601" s="225"/>
      <c r="C9601" s="74"/>
      <c r="D9601" s="74"/>
      <c r="E9601" s="74"/>
      <c r="F9601" s="74"/>
      <c r="G9601" s="75"/>
      <c r="H9601" s="74"/>
      <c r="I9601" s="81"/>
      <c r="J9601" s="74"/>
      <c r="K9601" s="74"/>
      <c r="L9601" s="74"/>
      <c r="M9601" s="74"/>
    </row>
    <row r="9602" spans="2:13" x14ac:dyDescent="0.25">
      <c r="B9602" s="225"/>
      <c r="C9602" s="74"/>
      <c r="D9602" s="74"/>
      <c r="E9602" s="74"/>
      <c r="F9602" s="74"/>
      <c r="G9602" s="75"/>
      <c r="H9602" s="74"/>
      <c r="I9602" s="81"/>
      <c r="J9602" s="74"/>
      <c r="K9602" s="74"/>
      <c r="L9602" s="74"/>
      <c r="M9602" s="74"/>
    </row>
    <row r="9603" spans="2:13" x14ac:dyDescent="0.25">
      <c r="B9603" s="225"/>
      <c r="C9603" s="74"/>
      <c r="D9603" s="74"/>
      <c r="E9603" s="74"/>
      <c r="F9603" s="74"/>
      <c r="G9603" s="75"/>
      <c r="H9603" s="74"/>
      <c r="I9603" s="81"/>
      <c r="J9603" s="74"/>
      <c r="K9603" s="74"/>
      <c r="L9603" s="74"/>
      <c r="M9603" s="74"/>
    </row>
    <row r="9604" spans="2:13" x14ac:dyDescent="0.25">
      <c r="B9604" s="225"/>
      <c r="C9604" s="74"/>
      <c r="D9604" s="74"/>
      <c r="E9604" s="74"/>
      <c r="F9604" s="74"/>
      <c r="G9604" s="75"/>
      <c r="H9604" s="74"/>
      <c r="I9604" s="81"/>
      <c r="J9604" s="74"/>
      <c r="K9604" s="74"/>
      <c r="L9604" s="74"/>
      <c r="M9604" s="74"/>
    </row>
    <row r="9605" spans="2:13" x14ac:dyDescent="0.25">
      <c r="B9605" s="225"/>
      <c r="C9605" s="74"/>
      <c r="D9605" s="74"/>
      <c r="E9605" s="74"/>
      <c r="F9605" s="74"/>
      <c r="G9605" s="75"/>
      <c r="H9605" s="74"/>
      <c r="I9605" s="81"/>
      <c r="J9605" s="74"/>
      <c r="K9605" s="74"/>
      <c r="L9605" s="74"/>
      <c r="M9605" s="74"/>
    </row>
    <row r="9606" spans="2:13" x14ac:dyDescent="0.25">
      <c r="B9606" s="225"/>
      <c r="C9606" s="74"/>
      <c r="D9606" s="74"/>
      <c r="E9606" s="74"/>
      <c r="F9606" s="74"/>
      <c r="G9606" s="75"/>
      <c r="H9606" s="74"/>
      <c r="I9606" s="81"/>
      <c r="J9606" s="74"/>
      <c r="K9606" s="74"/>
      <c r="L9606" s="74"/>
      <c r="M9606" s="74"/>
    </row>
    <row r="9607" spans="2:13" x14ac:dyDescent="0.25">
      <c r="B9607" s="225"/>
      <c r="C9607" s="74"/>
      <c r="D9607" s="74"/>
      <c r="E9607" s="74"/>
      <c r="F9607" s="74"/>
      <c r="G9607" s="75"/>
      <c r="H9607" s="74"/>
      <c r="I9607" s="81"/>
      <c r="J9607" s="74"/>
      <c r="K9607" s="74"/>
      <c r="L9607" s="74"/>
      <c r="M9607" s="74"/>
    </row>
    <row r="9608" spans="2:13" x14ac:dyDescent="0.25">
      <c r="B9608" s="225"/>
      <c r="C9608" s="74"/>
      <c r="D9608" s="74"/>
      <c r="E9608" s="74"/>
      <c r="F9608" s="74"/>
      <c r="G9608" s="75"/>
      <c r="H9608" s="74"/>
      <c r="I9608" s="81"/>
      <c r="J9608" s="74"/>
      <c r="K9608" s="74"/>
      <c r="L9608" s="74"/>
      <c r="M9608" s="74"/>
    </row>
    <row r="9609" spans="2:13" x14ac:dyDescent="0.25">
      <c r="B9609" s="225"/>
      <c r="C9609" s="74"/>
      <c r="D9609" s="74"/>
      <c r="E9609" s="74"/>
      <c r="F9609" s="74"/>
      <c r="G9609" s="75"/>
      <c r="H9609" s="74"/>
      <c r="I9609" s="81"/>
      <c r="J9609" s="74"/>
      <c r="K9609" s="74"/>
      <c r="L9609" s="74"/>
      <c r="M9609" s="74"/>
    </row>
    <row r="9610" spans="2:13" x14ac:dyDescent="0.25">
      <c r="B9610" s="225"/>
      <c r="C9610" s="74"/>
      <c r="D9610" s="74"/>
      <c r="E9610" s="74"/>
      <c r="F9610" s="74"/>
      <c r="G9610" s="75"/>
      <c r="H9610" s="74"/>
      <c r="I9610" s="81"/>
      <c r="J9610" s="74"/>
      <c r="K9610" s="74"/>
      <c r="L9610" s="74"/>
      <c r="M9610" s="74"/>
    </row>
    <row r="9611" spans="2:13" x14ac:dyDescent="0.25">
      <c r="B9611" s="225"/>
      <c r="C9611" s="74"/>
      <c r="D9611" s="74"/>
      <c r="E9611" s="74"/>
      <c r="F9611" s="74"/>
      <c r="G9611" s="75"/>
      <c r="H9611" s="74"/>
      <c r="I9611" s="81"/>
      <c r="J9611" s="74"/>
      <c r="K9611" s="74"/>
      <c r="L9611" s="74"/>
      <c r="M9611" s="74"/>
    </row>
    <row r="9612" spans="2:13" x14ac:dyDescent="0.25">
      <c r="B9612" s="225"/>
      <c r="C9612" s="74"/>
      <c r="D9612" s="74"/>
      <c r="E9612" s="74"/>
      <c r="F9612" s="74"/>
      <c r="G9612" s="75"/>
      <c r="H9612" s="74"/>
      <c r="I9612" s="81"/>
      <c r="J9612" s="74"/>
      <c r="K9612" s="74"/>
      <c r="L9612" s="74"/>
      <c r="M9612" s="74"/>
    </row>
    <row r="9613" spans="2:13" x14ac:dyDescent="0.25">
      <c r="B9613" s="225"/>
      <c r="C9613" s="74"/>
      <c r="D9613" s="74"/>
      <c r="E9613" s="74"/>
      <c r="F9613" s="74"/>
      <c r="G9613" s="75"/>
      <c r="H9613" s="74"/>
      <c r="I9613" s="81"/>
      <c r="J9613" s="74"/>
      <c r="K9613" s="74"/>
      <c r="L9613" s="74"/>
      <c r="M9613" s="74"/>
    </row>
    <row r="9614" spans="2:13" x14ac:dyDescent="0.25">
      <c r="B9614" s="225"/>
      <c r="C9614" s="74"/>
      <c r="D9614" s="74"/>
      <c r="E9614" s="74"/>
      <c r="F9614" s="74"/>
      <c r="G9614" s="75"/>
      <c r="H9614" s="74"/>
      <c r="I9614" s="81"/>
      <c r="J9614" s="74"/>
      <c r="K9614" s="74"/>
      <c r="L9614" s="74"/>
      <c r="M9614" s="74"/>
    </row>
    <row r="9615" spans="2:13" x14ac:dyDescent="0.25">
      <c r="B9615" s="225"/>
      <c r="C9615" s="74"/>
      <c r="D9615" s="74"/>
      <c r="E9615" s="74"/>
      <c r="F9615" s="74"/>
      <c r="G9615" s="75"/>
      <c r="H9615" s="74"/>
      <c r="I9615" s="81"/>
      <c r="J9615" s="74"/>
      <c r="K9615" s="74"/>
      <c r="L9615" s="74"/>
      <c r="M9615" s="74"/>
    </row>
    <row r="9616" spans="2:13" x14ac:dyDescent="0.25">
      <c r="B9616" s="225"/>
      <c r="C9616" s="74"/>
      <c r="D9616" s="74"/>
      <c r="E9616" s="74"/>
      <c r="F9616" s="74"/>
      <c r="G9616" s="75"/>
      <c r="H9616" s="74"/>
      <c r="I9616" s="81"/>
      <c r="J9616" s="74"/>
      <c r="K9616" s="74"/>
      <c r="L9616" s="74"/>
      <c r="M9616" s="74"/>
    </row>
    <row r="9617" spans="2:13" x14ac:dyDescent="0.25">
      <c r="B9617" s="225"/>
      <c r="C9617" s="74"/>
      <c r="D9617" s="74"/>
      <c r="E9617" s="74"/>
      <c r="F9617" s="74"/>
      <c r="G9617" s="75"/>
      <c r="H9617" s="74"/>
      <c r="I9617" s="81"/>
      <c r="J9617" s="74"/>
      <c r="K9617" s="74"/>
      <c r="L9617" s="74"/>
      <c r="M9617" s="74"/>
    </row>
    <row r="9618" spans="2:13" x14ac:dyDescent="0.25">
      <c r="B9618" s="225"/>
      <c r="C9618" s="74"/>
      <c r="D9618" s="74"/>
      <c r="E9618" s="74"/>
      <c r="F9618" s="74"/>
      <c r="G9618" s="75"/>
      <c r="H9618" s="74"/>
      <c r="I9618" s="81"/>
      <c r="J9618" s="74"/>
      <c r="K9618" s="74"/>
      <c r="L9618" s="74"/>
      <c r="M9618" s="74"/>
    </row>
    <row r="9619" spans="2:13" x14ac:dyDescent="0.25">
      <c r="B9619" s="225"/>
      <c r="C9619" s="74"/>
      <c r="D9619" s="74"/>
      <c r="E9619" s="74"/>
      <c r="F9619" s="74"/>
      <c r="G9619" s="75"/>
      <c r="H9619" s="74"/>
      <c r="I9619" s="81"/>
      <c r="J9619" s="74"/>
      <c r="K9619" s="74"/>
      <c r="L9619" s="74"/>
      <c r="M9619" s="74"/>
    </row>
    <row r="9620" spans="2:13" x14ac:dyDescent="0.25">
      <c r="B9620" s="225"/>
      <c r="C9620" s="74"/>
      <c r="D9620" s="74"/>
      <c r="E9620" s="74"/>
      <c r="F9620" s="74"/>
      <c r="G9620" s="75"/>
      <c r="H9620" s="74"/>
      <c r="I9620" s="81"/>
      <c r="J9620" s="74"/>
      <c r="K9620" s="74"/>
      <c r="L9620" s="74"/>
      <c r="M9620" s="74"/>
    </row>
    <row r="9621" spans="2:13" x14ac:dyDescent="0.25">
      <c r="B9621" s="225"/>
      <c r="C9621" s="74"/>
      <c r="D9621" s="74"/>
      <c r="E9621" s="74"/>
      <c r="F9621" s="74"/>
      <c r="G9621" s="75"/>
      <c r="H9621" s="74"/>
      <c r="I9621" s="81"/>
      <c r="J9621" s="74"/>
      <c r="K9621" s="74"/>
      <c r="L9621" s="74"/>
      <c r="M9621" s="74"/>
    </row>
    <row r="9622" spans="2:13" x14ac:dyDescent="0.25">
      <c r="B9622" s="225"/>
      <c r="C9622" s="74"/>
      <c r="D9622" s="74"/>
      <c r="E9622" s="74"/>
      <c r="F9622" s="74"/>
      <c r="G9622" s="75"/>
      <c r="H9622" s="74"/>
      <c r="I9622" s="81"/>
      <c r="J9622" s="74"/>
      <c r="K9622" s="74"/>
      <c r="L9622" s="74"/>
      <c r="M9622" s="74"/>
    </row>
    <row r="9623" spans="2:13" x14ac:dyDescent="0.25">
      <c r="B9623" s="225"/>
      <c r="C9623" s="74"/>
      <c r="D9623" s="74"/>
      <c r="E9623" s="74"/>
      <c r="F9623" s="74"/>
      <c r="G9623" s="75"/>
      <c r="H9623" s="74"/>
      <c r="I9623" s="81"/>
      <c r="J9623" s="74"/>
      <c r="K9623" s="74"/>
      <c r="L9623" s="74"/>
      <c r="M9623" s="74"/>
    </row>
    <row r="9624" spans="2:13" x14ac:dyDescent="0.25">
      <c r="B9624" s="225"/>
      <c r="C9624" s="74"/>
      <c r="D9624" s="74"/>
      <c r="E9624" s="74"/>
      <c r="F9624" s="74"/>
      <c r="G9624" s="75"/>
      <c r="H9624" s="74"/>
      <c r="I9624" s="81"/>
      <c r="J9624" s="74"/>
      <c r="K9624" s="74"/>
      <c r="L9624" s="74"/>
      <c r="M9624" s="74"/>
    </row>
    <row r="9625" spans="2:13" x14ac:dyDescent="0.25">
      <c r="B9625" s="225"/>
      <c r="C9625" s="74"/>
      <c r="D9625" s="74"/>
      <c r="E9625" s="74"/>
      <c r="F9625" s="74"/>
      <c r="G9625" s="75"/>
      <c r="H9625" s="74"/>
      <c r="I9625" s="81"/>
      <c r="J9625" s="74"/>
      <c r="K9625" s="74"/>
      <c r="L9625" s="74"/>
      <c r="M9625" s="74"/>
    </row>
    <row r="9626" spans="2:13" x14ac:dyDescent="0.25">
      <c r="B9626" s="225"/>
      <c r="C9626" s="74"/>
      <c r="D9626" s="74"/>
      <c r="E9626" s="74"/>
      <c r="F9626" s="74"/>
      <c r="G9626" s="75"/>
      <c r="H9626" s="74"/>
      <c r="I9626" s="81"/>
      <c r="J9626" s="74"/>
      <c r="K9626" s="74"/>
      <c r="L9626" s="74"/>
      <c r="M9626" s="74"/>
    </row>
    <row r="9627" spans="2:13" x14ac:dyDescent="0.25">
      <c r="B9627" s="225"/>
      <c r="C9627" s="74"/>
      <c r="D9627" s="74"/>
      <c r="E9627" s="74"/>
      <c r="F9627" s="74"/>
      <c r="G9627" s="75"/>
      <c r="H9627" s="74"/>
      <c r="I9627" s="81"/>
      <c r="J9627" s="74"/>
      <c r="K9627" s="74"/>
      <c r="L9627" s="74"/>
      <c r="M9627" s="74"/>
    </row>
    <row r="9628" spans="2:13" x14ac:dyDescent="0.25">
      <c r="B9628" s="225"/>
      <c r="C9628" s="74"/>
      <c r="D9628" s="74"/>
      <c r="E9628" s="74"/>
      <c r="F9628" s="74"/>
      <c r="G9628" s="75"/>
      <c r="H9628" s="74"/>
      <c r="I9628" s="81"/>
      <c r="J9628" s="74"/>
      <c r="K9628" s="74"/>
      <c r="L9628" s="74"/>
      <c r="M9628" s="74"/>
    </row>
    <row r="9629" spans="2:13" x14ac:dyDescent="0.25">
      <c r="B9629" s="225"/>
      <c r="C9629" s="74"/>
      <c r="D9629" s="74"/>
      <c r="E9629" s="74"/>
      <c r="F9629" s="74"/>
      <c r="G9629" s="75"/>
      <c r="H9629" s="74"/>
      <c r="I9629" s="81"/>
      <c r="J9629" s="74"/>
      <c r="K9629" s="74"/>
      <c r="L9629" s="74"/>
      <c r="M9629" s="74"/>
    </row>
    <row r="9630" spans="2:13" x14ac:dyDescent="0.25">
      <c r="B9630" s="225"/>
      <c r="C9630" s="74"/>
      <c r="D9630" s="74"/>
      <c r="E9630" s="74"/>
      <c r="F9630" s="74"/>
      <c r="G9630" s="75"/>
      <c r="H9630" s="74"/>
      <c r="I9630" s="81"/>
      <c r="J9630" s="74"/>
      <c r="K9630" s="74"/>
      <c r="L9630" s="74"/>
      <c r="M9630" s="74"/>
    </row>
    <row r="9631" spans="2:13" x14ac:dyDescent="0.25">
      <c r="B9631" s="225"/>
      <c r="C9631" s="74"/>
      <c r="D9631" s="74"/>
      <c r="E9631" s="74"/>
      <c r="F9631" s="74"/>
      <c r="G9631" s="75"/>
      <c r="H9631" s="74"/>
      <c r="I9631" s="81"/>
      <c r="J9631" s="74"/>
      <c r="K9631" s="74"/>
      <c r="L9631" s="74"/>
      <c r="M9631" s="74"/>
    </row>
    <row r="9632" spans="2:13" x14ac:dyDescent="0.25">
      <c r="B9632" s="225"/>
      <c r="C9632" s="74"/>
      <c r="D9632" s="74"/>
      <c r="E9632" s="74"/>
      <c r="F9632" s="74"/>
      <c r="G9632" s="75"/>
      <c r="H9632" s="74"/>
      <c r="I9632" s="81"/>
      <c r="J9632" s="74"/>
      <c r="K9632" s="74"/>
      <c r="L9632" s="74"/>
      <c r="M9632" s="74"/>
    </row>
    <row r="9633" spans="2:13" x14ac:dyDescent="0.25">
      <c r="B9633" s="225"/>
      <c r="C9633" s="74"/>
      <c r="D9633" s="74"/>
      <c r="E9633" s="74"/>
      <c r="F9633" s="74"/>
      <c r="G9633" s="75"/>
      <c r="H9633" s="74"/>
      <c r="I9633" s="81"/>
      <c r="J9633" s="74"/>
      <c r="K9633" s="74"/>
      <c r="L9633" s="74"/>
      <c r="M9633" s="74"/>
    </row>
    <row r="9634" spans="2:13" x14ac:dyDescent="0.25">
      <c r="B9634" s="225"/>
      <c r="C9634" s="74"/>
      <c r="D9634" s="74"/>
      <c r="E9634" s="74"/>
      <c r="F9634" s="74"/>
      <c r="G9634" s="75"/>
      <c r="H9634" s="74"/>
      <c r="I9634" s="81"/>
      <c r="J9634" s="74"/>
      <c r="K9634" s="74"/>
      <c r="L9634" s="74"/>
      <c r="M9634" s="74"/>
    </row>
    <row r="9635" spans="2:13" x14ac:dyDescent="0.25">
      <c r="B9635" s="225"/>
      <c r="C9635" s="74"/>
      <c r="D9635" s="74"/>
      <c r="E9635" s="74"/>
      <c r="F9635" s="74"/>
      <c r="G9635" s="75"/>
      <c r="H9635" s="74"/>
      <c r="I9635" s="81"/>
      <c r="J9635" s="74"/>
      <c r="K9635" s="74"/>
      <c r="L9635" s="74"/>
      <c r="M9635" s="74"/>
    </row>
    <row r="9636" spans="2:13" x14ac:dyDescent="0.25">
      <c r="B9636" s="225"/>
      <c r="C9636" s="74"/>
      <c r="D9636" s="74"/>
      <c r="E9636" s="74"/>
      <c r="F9636" s="74"/>
      <c r="G9636" s="75"/>
      <c r="H9636" s="74"/>
      <c r="I9636" s="81"/>
      <c r="J9636" s="74"/>
      <c r="K9636" s="74"/>
      <c r="L9636" s="74"/>
      <c r="M9636" s="74"/>
    </row>
    <row r="9637" spans="2:13" x14ac:dyDescent="0.25">
      <c r="B9637" s="225"/>
      <c r="C9637" s="74"/>
      <c r="D9637" s="74"/>
      <c r="E9637" s="74"/>
      <c r="F9637" s="74"/>
      <c r="G9637" s="75"/>
      <c r="H9637" s="74"/>
      <c r="I9637" s="81"/>
      <c r="J9637" s="74"/>
      <c r="K9637" s="74"/>
      <c r="L9637" s="74"/>
      <c r="M9637" s="74"/>
    </row>
    <row r="9638" spans="2:13" x14ac:dyDescent="0.25">
      <c r="B9638" s="225"/>
      <c r="C9638" s="74"/>
      <c r="D9638" s="74"/>
      <c r="E9638" s="74"/>
      <c r="F9638" s="74"/>
      <c r="G9638" s="75"/>
      <c r="H9638" s="74"/>
      <c r="I9638" s="81"/>
      <c r="J9638" s="74"/>
      <c r="K9638" s="74"/>
      <c r="L9638" s="74"/>
      <c r="M9638" s="74"/>
    </row>
    <row r="9639" spans="2:13" x14ac:dyDescent="0.25">
      <c r="B9639" s="225"/>
      <c r="C9639" s="74"/>
      <c r="D9639" s="74"/>
      <c r="E9639" s="74"/>
      <c r="F9639" s="74"/>
      <c r="G9639" s="75"/>
      <c r="H9639" s="74"/>
      <c r="I9639" s="81"/>
      <c r="J9639" s="74"/>
      <c r="K9639" s="74"/>
      <c r="L9639" s="74"/>
      <c r="M9639" s="74"/>
    </row>
    <row r="9640" spans="2:13" x14ac:dyDescent="0.25">
      <c r="B9640" s="225"/>
      <c r="C9640" s="74"/>
      <c r="D9640" s="74"/>
      <c r="E9640" s="74"/>
      <c r="F9640" s="74"/>
      <c r="G9640" s="75"/>
      <c r="H9640" s="74"/>
      <c r="I9640" s="81"/>
      <c r="J9640" s="74"/>
      <c r="K9640" s="74"/>
      <c r="L9640" s="74"/>
      <c r="M9640" s="74"/>
    </row>
    <row r="9641" spans="2:13" x14ac:dyDescent="0.25">
      <c r="B9641" s="225"/>
      <c r="C9641" s="74"/>
      <c r="D9641" s="74"/>
      <c r="E9641" s="74"/>
      <c r="F9641" s="74"/>
      <c r="G9641" s="75"/>
      <c r="H9641" s="74"/>
      <c r="I9641" s="81"/>
      <c r="J9641" s="74"/>
      <c r="K9641" s="74"/>
      <c r="L9641" s="74"/>
      <c r="M9641" s="74"/>
    </row>
    <row r="9642" spans="2:13" x14ac:dyDescent="0.25">
      <c r="B9642" s="225"/>
      <c r="C9642" s="74"/>
      <c r="D9642" s="74"/>
      <c r="E9642" s="74"/>
      <c r="F9642" s="74"/>
      <c r="G9642" s="75"/>
      <c r="H9642" s="74"/>
      <c r="I9642" s="81"/>
      <c r="J9642" s="74"/>
      <c r="K9642" s="74"/>
      <c r="L9642" s="74"/>
      <c r="M9642" s="74"/>
    </row>
    <row r="9643" spans="2:13" x14ac:dyDescent="0.25">
      <c r="B9643" s="225"/>
      <c r="C9643" s="74"/>
      <c r="D9643" s="74"/>
      <c r="E9643" s="74"/>
      <c r="F9643" s="74"/>
      <c r="G9643" s="75"/>
      <c r="H9643" s="74"/>
      <c r="I9643" s="81"/>
      <c r="J9643" s="74"/>
      <c r="K9643" s="74"/>
      <c r="L9643" s="74"/>
      <c r="M9643" s="74"/>
    </row>
    <row r="9644" spans="2:13" x14ac:dyDescent="0.25">
      <c r="B9644" s="225"/>
      <c r="C9644" s="74"/>
      <c r="D9644" s="74"/>
      <c r="E9644" s="74"/>
      <c r="F9644" s="74"/>
      <c r="G9644" s="75"/>
      <c r="H9644" s="74"/>
      <c r="I9644" s="81"/>
      <c r="J9644" s="74"/>
      <c r="K9644" s="74"/>
      <c r="L9644" s="74"/>
      <c r="M9644" s="74"/>
    </row>
    <row r="9645" spans="2:13" x14ac:dyDescent="0.25">
      <c r="B9645" s="225"/>
      <c r="C9645" s="74"/>
      <c r="D9645" s="74"/>
      <c r="E9645" s="74"/>
      <c r="F9645" s="74"/>
      <c r="G9645" s="75"/>
      <c r="H9645" s="74"/>
      <c r="I9645" s="81"/>
      <c r="J9645" s="74"/>
      <c r="K9645" s="74"/>
      <c r="L9645" s="74"/>
      <c r="M9645" s="74"/>
    </row>
    <row r="9646" spans="2:13" x14ac:dyDescent="0.25">
      <c r="B9646" s="225"/>
      <c r="C9646" s="74"/>
      <c r="D9646" s="74"/>
      <c r="E9646" s="74"/>
      <c r="F9646" s="74"/>
      <c r="G9646" s="75"/>
      <c r="H9646" s="74"/>
      <c r="I9646" s="81"/>
      <c r="J9646" s="74"/>
      <c r="K9646" s="74"/>
      <c r="L9646" s="74"/>
      <c r="M9646" s="74"/>
    </row>
    <row r="9647" spans="2:13" x14ac:dyDescent="0.25">
      <c r="B9647" s="225"/>
      <c r="C9647" s="74"/>
      <c r="D9647" s="74"/>
      <c r="E9647" s="74"/>
      <c r="F9647" s="74"/>
      <c r="G9647" s="75"/>
      <c r="H9647" s="74"/>
      <c r="I9647" s="81"/>
      <c r="J9647" s="74"/>
      <c r="K9647" s="74"/>
      <c r="L9647" s="74"/>
      <c r="M9647" s="74"/>
    </row>
    <row r="9648" spans="2:13" x14ac:dyDescent="0.25">
      <c r="B9648" s="225"/>
      <c r="C9648" s="74"/>
      <c r="D9648" s="74"/>
      <c r="E9648" s="74"/>
      <c r="F9648" s="74"/>
      <c r="G9648" s="75"/>
      <c r="H9648" s="74"/>
      <c r="I9648" s="81"/>
      <c r="J9648" s="74"/>
      <c r="K9648" s="74"/>
      <c r="L9648" s="74"/>
      <c r="M9648" s="74"/>
    </row>
    <row r="9649" spans="2:13" x14ac:dyDescent="0.25">
      <c r="B9649" s="225"/>
      <c r="C9649" s="74"/>
      <c r="D9649" s="74"/>
      <c r="E9649" s="74"/>
      <c r="F9649" s="74"/>
      <c r="G9649" s="75"/>
      <c r="H9649" s="74"/>
      <c r="I9649" s="81"/>
      <c r="J9649" s="74"/>
      <c r="K9649" s="74"/>
      <c r="L9649" s="74"/>
      <c r="M9649" s="74"/>
    </row>
    <row r="9650" spans="2:13" x14ac:dyDescent="0.25">
      <c r="B9650" s="225"/>
      <c r="C9650" s="74"/>
      <c r="D9650" s="74"/>
      <c r="E9650" s="74"/>
      <c r="F9650" s="74"/>
      <c r="G9650" s="75"/>
      <c r="H9650" s="74"/>
      <c r="I9650" s="81"/>
      <c r="J9650" s="74"/>
      <c r="K9650" s="74"/>
      <c r="L9650" s="74"/>
      <c r="M9650" s="74"/>
    </row>
    <row r="9651" spans="2:13" x14ac:dyDescent="0.25">
      <c r="B9651" s="225"/>
      <c r="C9651" s="74"/>
      <c r="D9651" s="74"/>
      <c r="E9651" s="74"/>
      <c r="F9651" s="74"/>
      <c r="G9651" s="75"/>
      <c r="H9651" s="74"/>
      <c r="I9651" s="81"/>
      <c r="J9651" s="74"/>
      <c r="K9651" s="74"/>
      <c r="L9651" s="74"/>
      <c r="M9651" s="74"/>
    </row>
    <row r="9652" spans="2:13" x14ac:dyDescent="0.25">
      <c r="B9652" s="225"/>
      <c r="C9652" s="74"/>
      <c r="D9652" s="74"/>
      <c r="E9652" s="74"/>
      <c r="F9652" s="74"/>
      <c r="G9652" s="75"/>
      <c r="H9652" s="74"/>
      <c r="I9652" s="81"/>
      <c r="J9652" s="74"/>
      <c r="K9652" s="74"/>
      <c r="L9652" s="74"/>
      <c r="M9652" s="74"/>
    </row>
    <row r="9653" spans="2:13" x14ac:dyDescent="0.25">
      <c r="B9653" s="225"/>
      <c r="C9653" s="74"/>
      <c r="D9653" s="74"/>
      <c r="E9653" s="74"/>
      <c r="F9653" s="74"/>
      <c r="G9653" s="75"/>
      <c r="H9653" s="74"/>
      <c r="I9653" s="81"/>
      <c r="J9653" s="74"/>
      <c r="K9653" s="74"/>
      <c r="L9653" s="74"/>
      <c r="M9653" s="74"/>
    </row>
    <row r="9654" spans="2:13" x14ac:dyDescent="0.25">
      <c r="B9654" s="225"/>
      <c r="C9654" s="74"/>
      <c r="D9654" s="74"/>
      <c r="E9654" s="74"/>
      <c r="F9654" s="74"/>
      <c r="G9654" s="75"/>
      <c r="H9654" s="74"/>
      <c r="I9654" s="81"/>
      <c r="J9654" s="74"/>
      <c r="K9654" s="74"/>
      <c r="L9654" s="74"/>
      <c r="M9654" s="74"/>
    </row>
    <row r="9655" spans="2:13" x14ac:dyDescent="0.25">
      <c r="B9655" s="225"/>
      <c r="C9655" s="74"/>
      <c r="D9655" s="74"/>
      <c r="E9655" s="74"/>
      <c r="F9655" s="74"/>
      <c r="G9655" s="75"/>
      <c r="H9655" s="74"/>
      <c r="I9655" s="81"/>
      <c r="J9655" s="74"/>
      <c r="K9655" s="74"/>
      <c r="L9655" s="74"/>
      <c r="M9655" s="74"/>
    </row>
    <row r="9656" spans="2:13" x14ac:dyDescent="0.25">
      <c r="B9656" s="225"/>
      <c r="C9656" s="74"/>
      <c r="D9656" s="74"/>
      <c r="E9656" s="74"/>
      <c r="F9656" s="74"/>
      <c r="G9656" s="75"/>
      <c r="H9656" s="74"/>
      <c r="I9656" s="81"/>
      <c r="J9656" s="74"/>
      <c r="K9656" s="74"/>
      <c r="L9656" s="74"/>
      <c r="M9656" s="74"/>
    </row>
    <row r="9657" spans="2:13" x14ac:dyDescent="0.25">
      <c r="B9657" s="225"/>
      <c r="C9657" s="74"/>
      <c r="D9657" s="74"/>
      <c r="E9657" s="74"/>
      <c r="F9657" s="74"/>
      <c r="G9657" s="75"/>
      <c r="H9657" s="74"/>
      <c r="I9657" s="81"/>
      <c r="J9657" s="74"/>
      <c r="K9657" s="74"/>
      <c r="L9657" s="74"/>
      <c r="M9657" s="74"/>
    </row>
    <row r="9658" spans="2:13" x14ac:dyDescent="0.25">
      <c r="B9658" s="225"/>
      <c r="C9658" s="74"/>
      <c r="D9658" s="74"/>
      <c r="E9658" s="74"/>
      <c r="F9658" s="74"/>
      <c r="G9658" s="75"/>
      <c r="H9658" s="74"/>
      <c r="I9658" s="81"/>
      <c r="J9658" s="74"/>
      <c r="K9658" s="74"/>
      <c r="L9658" s="74"/>
      <c r="M9658" s="74"/>
    </row>
    <row r="9659" spans="2:13" x14ac:dyDescent="0.25">
      <c r="B9659" s="225"/>
      <c r="C9659" s="74"/>
      <c r="D9659" s="74"/>
      <c r="E9659" s="74"/>
      <c r="F9659" s="74"/>
      <c r="G9659" s="75"/>
      <c r="H9659" s="74"/>
      <c r="I9659" s="81"/>
      <c r="J9659" s="74"/>
      <c r="K9659" s="74"/>
      <c r="L9659" s="74"/>
      <c r="M9659" s="74"/>
    </row>
    <row r="9660" spans="2:13" x14ac:dyDescent="0.25">
      <c r="B9660" s="225"/>
      <c r="C9660" s="74"/>
      <c r="D9660" s="74"/>
      <c r="E9660" s="74"/>
      <c r="F9660" s="74"/>
      <c r="G9660" s="75"/>
      <c r="H9660" s="74"/>
      <c r="I9660" s="81"/>
      <c r="J9660" s="74"/>
      <c r="K9660" s="74"/>
      <c r="L9660" s="74"/>
      <c r="M9660" s="74"/>
    </row>
    <row r="9661" spans="2:13" x14ac:dyDescent="0.25">
      <c r="B9661" s="225"/>
      <c r="C9661" s="74"/>
      <c r="D9661" s="74"/>
      <c r="E9661" s="74"/>
      <c r="F9661" s="74"/>
      <c r="G9661" s="75"/>
      <c r="H9661" s="74"/>
      <c r="I9661" s="81"/>
      <c r="J9661" s="74"/>
      <c r="K9661" s="74"/>
      <c r="L9661" s="74"/>
      <c r="M9661" s="74"/>
    </row>
    <row r="9662" spans="2:13" x14ac:dyDescent="0.25">
      <c r="B9662" s="225"/>
      <c r="C9662" s="74"/>
      <c r="D9662" s="74"/>
      <c r="E9662" s="74"/>
      <c r="F9662" s="74"/>
      <c r="G9662" s="75"/>
      <c r="H9662" s="74"/>
      <c r="I9662" s="81"/>
      <c r="J9662" s="74"/>
      <c r="K9662" s="74"/>
      <c r="L9662" s="74"/>
      <c r="M9662" s="74"/>
    </row>
    <row r="9663" spans="2:13" x14ac:dyDescent="0.25">
      <c r="B9663" s="225"/>
      <c r="C9663" s="74"/>
      <c r="D9663" s="74"/>
      <c r="E9663" s="74"/>
      <c r="F9663" s="74"/>
      <c r="G9663" s="75"/>
      <c r="H9663" s="74"/>
      <c r="I9663" s="81"/>
      <c r="J9663" s="74"/>
      <c r="K9663" s="74"/>
      <c r="L9663" s="74"/>
      <c r="M9663" s="74"/>
    </row>
    <row r="9664" spans="2:13" x14ac:dyDescent="0.25">
      <c r="B9664" s="225"/>
      <c r="C9664" s="74"/>
      <c r="D9664" s="74"/>
      <c r="E9664" s="74"/>
      <c r="F9664" s="74"/>
      <c r="G9664" s="75"/>
      <c r="H9664" s="74"/>
      <c r="I9664" s="81"/>
      <c r="J9664" s="74"/>
      <c r="K9664" s="74"/>
      <c r="L9664" s="74"/>
      <c r="M9664" s="74"/>
    </row>
    <row r="9665" spans="2:13" x14ac:dyDescent="0.25">
      <c r="B9665" s="225"/>
      <c r="C9665" s="74"/>
      <c r="D9665" s="74"/>
      <c r="E9665" s="74"/>
      <c r="F9665" s="74"/>
      <c r="G9665" s="75"/>
      <c r="H9665" s="74"/>
      <c r="I9665" s="81"/>
      <c r="J9665" s="74"/>
      <c r="K9665" s="74"/>
      <c r="L9665" s="74"/>
      <c r="M9665" s="74"/>
    </row>
    <row r="9666" spans="2:13" x14ac:dyDescent="0.25">
      <c r="B9666" s="225"/>
      <c r="C9666" s="74"/>
      <c r="D9666" s="74"/>
      <c r="E9666" s="74"/>
      <c r="F9666" s="74"/>
      <c r="G9666" s="75"/>
      <c r="H9666" s="74"/>
      <c r="I9666" s="81"/>
      <c r="J9666" s="74"/>
      <c r="K9666" s="74"/>
      <c r="L9666" s="74"/>
      <c r="M9666" s="74"/>
    </row>
    <row r="9667" spans="2:13" x14ac:dyDescent="0.25">
      <c r="B9667" s="225"/>
      <c r="C9667" s="74"/>
      <c r="D9667" s="74"/>
      <c r="E9667" s="74"/>
      <c r="F9667" s="74"/>
      <c r="G9667" s="75"/>
      <c r="H9667" s="74"/>
      <c r="I9667" s="81"/>
      <c r="J9667" s="74"/>
      <c r="K9667" s="74"/>
      <c r="L9667" s="74"/>
      <c r="M9667" s="74"/>
    </row>
    <row r="9668" spans="2:13" x14ac:dyDescent="0.25">
      <c r="B9668" s="225"/>
      <c r="C9668" s="74"/>
      <c r="D9668" s="74"/>
      <c r="E9668" s="74"/>
      <c r="F9668" s="74"/>
      <c r="G9668" s="75"/>
      <c r="H9668" s="74"/>
      <c r="I9668" s="81"/>
      <c r="J9668" s="74"/>
      <c r="K9668" s="74"/>
      <c r="L9668" s="74"/>
      <c r="M9668" s="74"/>
    </row>
    <row r="9669" spans="2:13" x14ac:dyDescent="0.25">
      <c r="B9669" s="225"/>
      <c r="C9669" s="74"/>
      <c r="D9669" s="74"/>
      <c r="E9669" s="74"/>
      <c r="F9669" s="74"/>
      <c r="G9669" s="75"/>
      <c r="H9669" s="74"/>
      <c r="I9669" s="81"/>
      <c r="J9669" s="74"/>
      <c r="K9669" s="74"/>
      <c r="L9669" s="74"/>
      <c r="M9669" s="74"/>
    </row>
    <row r="9670" spans="2:13" x14ac:dyDescent="0.25">
      <c r="B9670" s="225"/>
      <c r="C9670" s="74"/>
      <c r="D9670" s="74"/>
      <c r="E9670" s="74"/>
      <c r="F9670" s="74"/>
      <c r="G9670" s="75"/>
      <c r="H9670" s="74"/>
      <c r="I9670" s="81"/>
      <c r="J9670" s="74"/>
      <c r="K9670" s="74"/>
      <c r="L9670" s="74"/>
      <c r="M9670" s="74"/>
    </row>
    <row r="9671" spans="2:13" x14ac:dyDescent="0.25">
      <c r="B9671" s="225"/>
      <c r="C9671" s="74"/>
      <c r="D9671" s="74"/>
      <c r="E9671" s="74"/>
      <c r="F9671" s="74"/>
      <c r="G9671" s="75"/>
      <c r="H9671" s="74"/>
      <c r="I9671" s="81"/>
      <c r="J9671" s="74"/>
      <c r="K9671" s="74"/>
      <c r="L9671" s="74"/>
      <c r="M9671" s="74"/>
    </row>
    <row r="9672" spans="2:13" x14ac:dyDescent="0.25">
      <c r="B9672" s="225"/>
      <c r="C9672" s="74"/>
      <c r="D9672" s="74"/>
      <c r="E9672" s="74"/>
      <c r="F9672" s="74"/>
      <c r="G9672" s="75"/>
      <c r="H9672" s="74"/>
      <c r="I9672" s="81"/>
      <c r="J9672" s="74"/>
      <c r="K9672" s="74"/>
      <c r="L9672" s="74"/>
      <c r="M9672" s="74"/>
    </row>
    <row r="9673" spans="2:13" x14ac:dyDescent="0.25">
      <c r="B9673" s="225"/>
      <c r="C9673" s="74"/>
      <c r="D9673" s="74"/>
      <c r="E9673" s="74"/>
      <c r="F9673" s="74"/>
      <c r="G9673" s="75"/>
      <c r="H9673" s="74"/>
      <c r="I9673" s="81"/>
      <c r="J9673" s="74"/>
      <c r="K9673" s="74"/>
      <c r="L9673" s="74"/>
      <c r="M9673" s="74"/>
    </row>
    <row r="9674" spans="2:13" x14ac:dyDescent="0.25">
      <c r="B9674" s="225"/>
      <c r="C9674" s="74"/>
      <c r="D9674" s="74"/>
      <c r="E9674" s="74"/>
      <c r="F9674" s="74"/>
      <c r="G9674" s="75"/>
      <c r="H9674" s="74"/>
      <c r="I9674" s="81"/>
      <c r="J9674" s="74"/>
      <c r="K9674" s="74"/>
      <c r="L9674" s="74"/>
      <c r="M9674" s="74"/>
    </row>
    <row r="9675" spans="2:13" x14ac:dyDescent="0.25">
      <c r="B9675" s="225"/>
      <c r="C9675" s="74"/>
      <c r="D9675" s="74"/>
      <c r="E9675" s="74"/>
      <c r="F9675" s="74"/>
      <c r="G9675" s="75"/>
      <c r="H9675" s="74"/>
      <c r="I9675" s="81"/>
      <c r="J9675" s="74"/>
      <c r="K9675" s="74"/>
      <c r="L9675" s="74"/>
      <c r="M9675" s="74"/>
    </row>
    <row r="9676" spans="2:13" x14ac:dyDescent="0.25">
      <c r="B9676" s="225"/>
      <c r="C9676" s="74"/>
      <c r="D9676" s="74"/>
      <c r="E9676" s="74"/>
      <c r="F9676" s="74"/>
      <c r="G9676" s="75"/>
      <c r="H9676" s="74"/>
      <c r="I9676" s="81"/>
      <c r="J9676" s="74"/>
      <c r="K9676" s="74"/>
      <c r="L9676" s="74"/>
      <c r="M9676" s="74"/>
    </row>
    <row r="9677" spans="2:13" x14ac:dyDescent="0.25">
      <c r="B9677" s="225"/>
      <c r="C9677" s="74"/>
      <c r="D9677" s="74"/>
      <c r="E9677" s="74"/>
      <c r="F9677" s="74"/>
      <c r="G9677" s="75"/>
      <c r="H9677" s="74"/>
      <c r="I9677" s="81"/>
      <c r="J9677" s="74"/>
      <c r="K9677" s="74"/>
      <c r="L9677" s="74"/>
      <c r="M9677" s="74"/>
    </row>
    <row r="9678" spans="2:13" x14ac:dyDescent="0.25">
      <c r="B9678" s="225"/>
      <c r="C9678" s="74"/>
      <c r="D9678" s="74"/>
      <c r="E9678" s="74"/>
      <c r="F9678" s="74"/>
      <c r="G9678" s="75"/>
      <c r="H9678" s="74"/>
      <c r="I9678" s="81"/>
      <c r="J9678" s="74"/>
      <c r="K9678" s="74"/>
      <c r="L9678" s="74"/>
      <c r="M9678" s="74"/>
    </row>
    <row r="9679" spans="2:13" x14ac:dyDescent="0.25">
      <c r="B9679" s="225"/>
      <c r="C9679" s="74"/>
      <c r="D9679" s="74"/>
      <c r="E9679" s="74"/>
      <c r="F9679" s="74"/>
      <c r="G9679" s="75"/>
      <c r="H9679" s="74"/>
      <c r="I9679" s="81"/>
      <c r="J9679" s="74"/>
      <c r="K9679" s="74"/>
      <c r="L9679" s="74"/>
      <c r="M9679" s="74"/>
    </row>
    <row r="9680" spans="2:13" x14ac:dyDescent="0.25">
      <c r="B9680" s="225"/>
      <c r="C9680" s="74"/>
      <c r="D9680" s="74"/>
      <c r="E9680" s="74"/>
      <c r="F9680" s="74"/>
      <c r="G9680" s="75"/>
      <c r="H9680" s="74"/>
      <c r="I9680" s="81"/>
      <c r="J9680" s="74"/>
      <c r="K9680" s="74"/>
      <c r="L9680" s="74"/>
      <c r="M9680" s="74"/>
    </row>
    <row r="9681" spans="2:13" x14ac:dyDescent="0.25">
      <c r="B9681" s="225"/>
      <c r="C9681" s="74"/>
      <c r="D9681" s="74"/>
      <c r="E9681" s="74"/>
      <c r="F9681" s="74"/>
      <c r="G9681" s="75"/>
      <c r="H9681" s="74"/>
      <c r="I9681" s="81"/>
      <c r="J9681" s="74"/>
      <c r="K9681" s="74"/>
      <c r="L9681" s="74"/>
      <c r="M9681" s="74"/>
    </row>
    <row r="9682" spans="2:13" x14ac:dyDescent="0.25">
      <c r="B9682" s="225"/>
      <c r="C9682" s="74"/>
      <c r="D9682" s="74"/>
      <c r="E9682" s="74"/>
      <c r="F9682" s="74"/>
      <c r="G9682" s="75"/>
      <c r="H9682" s="74"/>
      <c r="I9682" s="81"/>
      <c r="J9682" s="74"/>
      <c r="K9682" s="74"/>
      <c r="L9682" s="74"/>
      <c r="M9682" s="74"/>
    </row>
    <row r="9683" spans="2:13" x14ac:dyDescent="0.25">
      <c r="B9683" s="225"/>
      <c r="C9683" s="74"/>
      <c r="D9683" s="74"/>
      <c r="E9683" s="74"/>
      <c r="F9683" s="74"/>
      <c r="G9683" s="75"/>
      <c r="H9683" s="74"/>
      <c r="I9683" s="81"/>
      <c r="J9683" s="74"/>
      <c r="K9683" s="74"/>
      <c r="L9683" s="74"/>
      <c r="M9683" s="74"/>
    </row>
    <row r="9684" spans="2:13" x14ac:dyDescent="0.25">
      <c r="B9684" s="225"/>
      <c r="C9684" s="74"/>
      <c r="D9684" s="74"/>
      <c r="E9684" s="74"/>
      <c r="F9684" s="74"/>
      <c r="G9684" s="75"/>
      <c r="H9684" s="74"/>
      <c r="I9684" s="81"/>
      <c r="J9684" s="74"/>
      <c r="K9684" s="74"/>
      <c r="L9684" s="74"/>
      <c r="M9684" s="74"/>
    </row>
    <row r="9685" spans="2:13" x14ac:dyDescent="0.25">
      <c r="B9685" s="225"/>
      <c r="C9685" s="74"/>
      <c r="D9685" s="74"/>
      <c r="E9685" s="74"/>
      <c r="F9685" s="74"/>
      <c r="G9685" s="75"/>
      <c r="H9685" s="74"/>
      <c r="I9685" s="81"/>
      <c r="J9685" s="74"/>
      <c r="K9685" s="74"/>
      <c r="L9685" s="74"/>
      <c r="M9685" s="74"/>
    </row>
    <row r="9686" spans="2:13" x14ac:dyDescent="0.25">
      <c r="B9686" s="225"/>
      <c r="C9686" s="74"/>
      <c r="D9686" s="74"/>
      <c r="E9686" s="74"/>
      <c r="F9686" s="74"/>
      <c r="G9686" s="75"/>
      <c r="H9686" s="74"/>
      <c r="I9686" s="81"/>
      <c r="J9686" s="74"/>
      <c r="K9686" s="74"/>
      <c r="L9686" s="74"/>
      <c r="M9686" s="74"/>
    </row>
    <row r="9687" spans="2:13" x14ac:dyDescent="0.25">
      <c r="B9687" s="225"/>
      <c r="C9687" s="74"/>
      <c r="D9687" s="74"/>
      <c r="E9687" s="74"/>
      <c r="F9687" s="74"/>
      <c r="G9687" s="75"/>
      <c r="H9687" s="74"/>
      <c r="I9687" s="81"/>
      <c r="J9687" s="74"/>
      <c r="K9687" s="74"/>
      <c r="L9687" s="74"/>
      <c r="M9687" s="74"/>
    </row>
    <row r="9688" spans="2:13" x14ac:dyDescent="0.25">
      <c r="B9688" s="225"/>
      <c r="C9688" s="74"/>
      <c r="D9688" s="74"/>
      <c r="E9688" s="74"/>
      <c r="F9688" s="74"/>
      <c r="G9688" s="75"/>
      <c r="H9688" s="74"/>
      <c r="I9688" s="81"/>
      <c r="J9688" s="74"/>
      <c r="K9688" s="74"/>
      <c r="L9688" s="74"/>
      <c r="M9688" s="74"/>
    </row>
    <row r="9689" spans="2:13" x14ac:dyDescent="0.25">
      <c r="B9689" s="225"/>
      <c r="C9689" s="74"/>
      <c r="D9689" s="74"/>
      <c r="E9689" s="74"/>
      <c r="F9689" s="74"/>
      <c r="G9689" s="75"/>
      <c r="H9689" s="74"/>
      <c r="I9689" s="81"/>
      <c r="J9689" s="74"/>
      <c r="K9689" s="74"/>
      <c r="L9689" s="74"/>
      <c r="M9689" s="74"/>
    </row>
    <row r="9690" spans="2:13" x14ac:dyDescent="0.25">
      <c r="B9690" s="225"/>
      <c r="C9690" s="74"/>
      <c r="D9690" s="74"/>
      <c r="E9690" s="74"/>
      <c r="F9690" s="74"/>
      <c r="G9690" s="75"/>
      <c r="H9690" s="74"/>
      <c r="I9690" s="81"/>
      <c r="J9690" s="74"/>
      <c r="K9690" s="74"/>
      <c r="L9690" s="74"/>
      <c r="M9690" s="74"/>
    </row>
    <row r="9691" spans="2:13" x14ac:dyDescent="0.25">
      <c r="B9691" s="225"/>
      <c r="C9691" s="74"/>
      <c r="D9691" s="74"/>
      <c r="E9691" s="74"/>
      <c r="F9691" s="74"/>
      <c r="G9691" s="75"/>
      <c r="H9691" s="74"/>
      <c r="I9691" s="81"/>
      <c r="J9691" s="74"/>
      <c r="K9691" s="74"/>
      <c r="L9691" s="74"/>
      <c r="M9691" s="74"/>
    </row>
    <row r="9692" spans="2:13" x14ac:dyDescent="0.25">
      <c r="B9692" s="225"/>
      <c r="C9692" s="74"/>
      <c r="D9692" s="74"/>
      <c r="E9692" s="74"/>
      <c r="F9692" s="74"/>
      <c r="G9692" s="75"/>
      <c r="H9692" s="74"/>
      <c r="I9692" s="81"/>
      <c r="J9692" s="74"/>
      <c r="K9692" s="74"/>
      <c r="L9692" s="74"/>
      <c r="M9692" s="74"/>
    </row>
    <row r="9693" spans="2:13" x14ac:dyDescent="0.25">
      <c r="B9693" s="225"/>
      <c r="C9693" s="74"/>
      <c r="D9693" s="74"/>
      <c r="E9693" s="74"/>
      <c r="F9693" s="74"/>
      <c r="G9693" s="75"/>
      <c r="H9693" s="74"/>
      <c r="I9693" s="81"/>
      <c r="J9693" s="74"/>
      <c r="K9693" s="74"/>
      <c r="L9693" s="74"/>
      <c r="M9693" s="74"/>
    </row>
    <row r="9694" spans="2:13" x14ac:dyDescent="0.25">
      <c r="B9694" s="225"/>
      <c r="C9694" s="74"/>
      <c r="D9694" s="74"/>
      <c r="E9694" s="74"/>
      <c r="F9694" s="74"/>
      <c r="G9694" s="75"/>
      <c r="H9694" s="74"/>
      <c r="I9694" s="81"/>
      <c r="J9694" s="74"/>
      <c r="K9694" s="74"/>
      <c r="L9694" s="74"/>
      <c r="M9694" s="74"/>
    </row>
    <row r="9695" spans="2:13" x14ac:dyDescent="0.25">
      <c r="B9695" s="225"/>
      <c r="C9695" s="74"/>
      <c r="D9695" s="74"/>
      <c r="E9695" s="74"/>
      <c r="F9695" s="74"/>
      <c r="G9695" s="75"/>
      <c r="H9695" s="74"/>
      <c r="I9695" s="81"/>
      <c r="J9695" s="74"/>
      <c r="K9695" s="74"/>
      <c r="L9695" s="74"/>
      <c r="M9695" s="74"/>
    </row>
    <row r="9696" spans="2:13" x14ac:dyDescent="0.25">
      <c r="B9696" s="225"/>
      <c r="C9696" s="74"/>
      <c r="D9696" s="74"/>
      <c r="E9696" s="74"/>
      <c r="F9696" s="74"/>
      <c r="G9696" s="75"/>
      <c r="H9696" s="74"/>
      <c r="I9696" s="81"/>
      <c r="J9696" s="74"/>
      <c r="K9696" s="74"/>
      <c r="L9696" s="74"/>
      <c r="M9696" s="74"/>
    </row>
    <row r="9697" spans="2:13" x14ac:dyDescent="0.25">
      <c r="B9697" s="225"/>
      <c r="C9697" s="74"/>
      <c r="D9697" s="74"/>
      <c r="E9697" s="74"/>
      <c r="F9697" s="74"/>
      <c r="G9697" s="75"/>
      <c r="H9697" s="74"/>
      <c r="I9697" s="81"/>
      <c r="J9697" s="74"/>
      <c r="K9697" s="74"/>
      <c r="L9697" s="74"/>
      <c r="M9697" s="74"/>
    </row>
    <row r="9698" spans="2:13" x14ac:dyDescent="0.25">
      <c r="B9698" s="225"/>
      <c r="C9698" s="74"/>
      <c r="D9698" s="74"/>
      <c r="E9698" s="74"/>
      <c r="F9698" s="74"/>
      <c r="G9698" s="75"/>
      <c r="H9698" s="74"/>
      <c r="I9698" s="81"/>
      <c r="J9698" s="74"/>
      <c r="K9698" s="74"/>
      <c r="L9698" s="74"/>
      <c r="M9698" s="74"/>
    </row>
    <row r="9699" spans="2:13" x14ac:dyDescent="0.25">
      <c r="B9699" s="225"/>
      <c r="C9699" s="74"/>
      <c r="D9699" s="74"/>
      <c r="E9699" s="74"/>
      <c r="F9699" s="74"/>
      <c r="G9699" s="75"/>
      <c r="H9699" s="74"/>
      <c r="I9699" s="81"/>
      <c r="J9699" s="74"/>
      <c r="K9699" s="74"/>
      <c r="L9699" s="74"/>
      <c r="M9699" s="74"/>
    </row>
    <row r="9700" spans="2:13" x14ac:dyDescent="0.25">
      <c r="B9700" s="225"/>
      <c r="C9700" s="74"/>
      <c r="D9700" s="74"/>
      <c r="E9700" s="74"/>
      <c r="F9700" s="74"/>
      <c r="G9700" s="75"/>
      <c r="H9700" s="74"/>
      <c r="I9700" s="81"/>
      <c r="J9700" s="74"/>
      <c r="K9700" s="74"/>
      <c r="L9700" s="74"/>
      <c r="M9700" s="74"/>
    </row>
    <row r="9701" spans="2:13" x14ac:dyDescent="0.25">
      <c r="B9701" s="225"/>
      <c r="C9701" s="74"/>
      <c r="D9701" s="74"/>
      <c r="E9701" s="74"/>
      <c r="F9701" s="74"/>
      <c r="G9701" s="75"/>
      <c r="H9701" s="74"/>
      <c r="I9701" s="81"/>
      <c r="J9701" s="74"/>
      <c r="K9701" s="74"/>
      <c r="L9701" s="74"/>
      <c r="M9701" s="74"/>
    </row>
    <row r="9702" spans="2:13" x14ac:dyDescent="0.25">
      <c r="B9702" s="225"/>
      <c r="C9702" s="74"/>
      <c r="D9702" s="74"/>
      <c r="E9702" s="74"/>
      <c r="F9702" s="74"/>
      <c r="G9702" s="75"/>
      <c r="H9702" s="74"/>
      <c r="I9702" s="81"/>
      <c r="J9702" s="74"/>
      <c r="K9702" s="74"/>
      <c r="L9702" s="74"/>
      <c r="M9702" s="74"/>
    </row>
    <row r="9703" spans="2:13" x14ac:dyDescent="0.25">
      <c r="B9703" s="225"/>
      <c r="C9703" s="74"/>
      <c r="D9703" s="74"/>
      <c r="E9703" s="74"/>
      <c r="F9703" s="74"/>
      <c r="G9703" s="75"/>
      <c r="H9703" s="74"/>
      <c r="I9703" s="81"/>
      <c r="J9703" s="74"/>
      <c r="K9703" s="74"/>
      <c r="L9703" s="74"/>
      <c r="M9703" s="74"/>
    </row>
    <row r="9704" spans="2:13" x14ac:dyDescent="0.25">
      <c r="B9704" s="225"/>
      <c r="C9704" s="74"/>
      <c r="D9704" s="74"/>
      <c r="E9704" s="74"/>
      <c r="F9704" s="74"/>
      <c r="G9704" s="75"/>
      <c r="H9704" s="74"/>
      <c r="I9704" s="81"/>
      <c r="J9704" s="74"/>
      <c r="K9704" s="74"/>
      <c r="L9704" s="74"/>
      <c r="M9704" s="74"/>
    </row>
    <row r="9705" spans="2:13" x14ac:dyDescent="0.25">
      <c r="B9705" s="225"/>
      <c r="C9705" s="74"/>
      <c r="D9705" s="74"/>
      <c r="E9705" s="74"/>
      <c r="F9705" s="74"/>
      <c r="G9705" s="75"/>
      <c r="H9705" s="74"/>
      <c r="I9705" s="81"/>
      <c r="J9705" s="74"/>
      <c r="K9705" s="74"/>
      <c r="L9705" s="74"/>
      <c r="M9705" s="74"/>
    </row>
    <row r="9706" spans="2:13" x14ac:dyDescent="0.25">
      <c r="B9706" s="225"/>
      <c r="C9706" s="74"/>
      <c r="D9706" s="74"/>
      <c r="E9706" s="74"/>
      <c r="F9706" s="74"/>
      <c r="G9706" s="75"/>
      <c r="H9706" s="74"/>
      <c r="I9706" s="81"/>
      <c r="J9706" s="74"/>
      <c r="K9706" s="74"/>
      <c r="L9706" s="74"/>
      <c r="M9706" s="74"/>
    </row>
    <row r="9707" spans="2:13" x14ac:dyDescent="0.25">
      <c r="B9707" s="225"/>
      <c r="C9707" s="74"/>
      <c r="D9707" s="74"/>
      <c r="E9707" s="74"/>
      <c r="F9707" s="74"/>
      <c r="G9707" s="75"/>
      <c r="H9707" s="74"/>
      <c r="I9707" s="81"/>
      <c r="J9707" s="74"/>
      <c r="K9707" s="74"/>
      <c r="L9707" s="74"/>
      <c r="M9707" s="74"/>
    </row>
    <row r="9708" spans="2:13" x14ac:dyDescent="0.25">
      <c r="B9708" s="225"/>
      <c r="C9708" s="74"/>
      <c r="D9708" s="74"/>
      <c r="E9708" s="74"/>
      <c r="F9708" s="74"/>
      <c r="G9708" s="75"/>
      <c r="H9708" s="74"/>
      <c r="I9708" s="81"/>
      <c r="J9708" s="74"/>
      <c r="K9708" s="74"/>
      <c r="L9708" s="74"/>
      <c r="M9708" s="74"/>
    </row>
    <row r="9709" spans="2:13" x14ac:dyDescent="0.25">
      <c r="B9709" s="225"/>
      <c r="C9709" s="74"/>
      <c r="D9709" s="74"/>
      <c r="E9709" s="74"/>
      <c r="F9709" s="74"/>
      <c r="G9709" s="75"/>
      <c r="H9709" s="74"/>
      <c r="I9709" s="81"/>
      <c r="J9709" s="74"/>
      <c r="K9709" s="74"/>
      <c r="L9709" s="74"/>
      <c r="M9709" s="74"/>
    </row>
    <row r="9710" spans="2:13" x14ac:dyDescent="0.25">
      <c r="B9710" s="225"/>
      <c r="C9710" s="74"/>
      <c r="D9710" s="74"/>
      <c r="E9710" s="74"/>
      <c r="F9710" s="74"/>
      <c r="G9710" s="75"/>
      <c r="H9710" s="74"/>
      <c r="I9710" s="81"/>
      <c r="J9710" s="74"/>
      <c r="K9710" s="74"/>
      <c r="L9710" s="74"/>
      <c r="M9710" s="74"/>
    </row>
    <row r="9711" spans="2:13" x14ac:dyDescent="0.25">
      <c r="B9711" s="225"/>
      <c r="C9711" s="74"/>
      <c r="D9711" s="74"/>
      <c r="E9711" s="74"/>
      <c r="F9711" s="74"/>
      <c r="G9711" s="75"/>
      <c r="H9711" s="74"/>
      <c r="I9711" s="81"/>
      <c r="J9711" s="74"/>
      <c r="K9711" s="74"/>
      <c r="L9711" s="74"/>
      <c r="M9711" s="74"/>
    </row>
    <row r="9712" spans="2:13" x14ac:dyDescent="0.25">
      <c r="B9712" s="225"/>
      <c r="C9712" s="74"/>
      <c r="D9712" s="74"/>
      <c r="E9712" s="74"/>
      <c r="F9712" s="74"/>
      <c r="G9712" s="75"/>
      <c r="H9712" s="74"/>
      <c r="I9712" s="81"/>
      <c r="J9712" s="74"/>
      <c r="K9712" s="74"/>
      <c r="L9712" s="74"/>
      <c r="M9712" s="74"/>
    </row>
    <row r="9713" spans="2:13" x14ac:dyDescent="0.25">
      <c r="B9713" s="225"/>
      <c r="C9713" s="74"/>
      <c r="D9713" s="74"/>
      <c r="E9713" s="74"/>
      <c r="F9713" s="74"/>
      <c r="G9713" s="75"/>
      <c r="H9713" s="74"/>
      <c r="I9713" s="81"/>
      <c r="J9713" s="74"/>
      <c r="K9713" s="74"/>
      <c r="L9713" s="74"/>
      <c r="M9713" s="74"/>
    </row>
    <row r="9714" spans="2:13" x14ac:dyDescent="0.25">
      <c r="B9714" s="225"/>
      <c r="C9714" s="74"/>
      <c r="D9714" s="74"/>
      <c r="E9714" s="74"/>
      <c r="F9714" s="74"/>
      <c r="G9714" s="75"/>
      <c r="H9714" s="74"/>
      <c r="I9714" s="81"/>
      <c r="J9714" s="74"/>
      <c r="K9714" s="74"/>
      <c r="L9714" s="74"/>
      <c r="M9714" s="74"/>
    </row>
    <row r="9715" spans="2:13" x14ac:dyDescent="0.25">
      <c r="B9715" s="225"/>
      <c r="C9715" s="74"/>
      <c r="D9715" s="74"/>
      <c r="E9715" s="74"/>
      <c r="F9715" s="74"/>
      <c r="G9715" s="75"/>
      <c r="H9715" s="74"/>
      <c r="I9715" s="81"/>
      <c r="J9715" s="74"/>
      <c r="K9715" s="74"/>
      <c r="L9715" s="74"/>
      <c r="M9715" s="74"/>
    </row>
    <row r="9716" spans="2:13" x14ac:dyDescent="0.25">
      <c r="B9716" s="225"/>
      <c r="C9716" s="74"/>
      <c r="D9716" s="74"/>
      <c r="E9716" s="74"/>
      <c r="F9716" s="74"/>
      <c r="G9716" s="75"/>
      <c r="H9716" s="74"/>
      <c r="I9716" s="81"/>
      <c r="J9716" s="74"/>
      <c r="K9716" s="74"/>
      <c r="L9716" s="74"/>
      <c r="M9716" s="74"/>
    </row>
    <row r="9717" spans="2:13" x14ac:dyDescent="0.25">
      <c r="B9717" s="225"/>
      <c r="C9717" s="74"/>
      <c r="D9717" s="74"/>
      <c r="E9717" s="74"/>
      <c r="F9717" s="74"/>
      <c r="G9717" s="75"/>
      <c r="H9717" s="74"/>
      <c r="I9717" s="81"/>
      <c r="J9717" s="74"/>
      <c r="K9717" s="74"/>
      <c r="L9717" s="74"/>
      <c r="M9717" s="74"/>
    </row>
    <row r="9718" spans="2:13" x14ac:dyDescent="0.25">
      <c r="B9718" s="225"/>
      <c r="C9718" s="74"/>
      <c r="D9718" s="74"/>
      <c r="E9718" s="74"/>
      <c r="F9718" s="74"/>
      <c r="G9718" s="75"/>
      <c r="H9718" s="74"/>
      <c r="I9718" s="81"/>
      <c r="J9718" s="74"/>
      <c r="K9718" s="74"/>
      <c r="L9718" s="74"/>
      <c r="M9718" s="74"/>
    </row>
    <row r="9719" spans="2:13" x14ac:dyDescent="0.25">
      <c r="B9719" s="225"/>
      <c r="C9719" s="74"/>
      <c r="D9719" s="74"/>
      <c r="E9719" s="74"/>
      <c r="F9719" s="74"/>
      <c r="G9719" s="75"/>
      <c r="H9719" s="74"/>
      <c r="I9719" s="81"/>
      <c r="J9719" s="74"/>
      <c r="K9719" s="74"/>
      <c r="L9719" s="74"/>
      <c r="M9719" s="74"/>
    </row>
    <row r="9720" spans="2:13" x14ac:dyDescent="0.25">
      <c r="B9720" s="225"/>
      <c r="C9720" s="74"/>
      <c r="D9720" s="74"/>
      <c r="E9720" s="74"/>
      <c r="F9720" s="74"/>
      <c r="G9720" s="75"/>
      <c r="H9720" s="74"/>
      <c r="I9720" s="81"/>
      <c r="J9720" s="74"/>
      <c r="K9720" s="74"/>
      <c r="L9720" s="74"/>
      <c r="M9720" s="74"/>
    </row>
    <row r="9721" spans="2:13" x14ac:dyDescent="0.25">
      <c r="B9721" s="225"/>
      <c r="C9721" s="74"/>
      <c r="D9721" s="74"/>
      <c r="E9721" s="74"/>
      <c r="F9721" s="74"/>
      <c r="G9721" s="75"/>
      <c r="H9721" s="74"/>
      <c r="I9721" s="81"/>
      <c r="J9721" s="74"/>
      <c r="K9721" s="74"/>
      <c r="L9721" s="74"/>
      <c r="M9721" s="74"/>
    </row>
    <row r="9722" spans="2:13" x14ac:dyDescent="0.25">
      <c r="B9722" s="225"/>
      <c r="C9722" s="74"/>
      <c r="D9722" s="74"/>
      <c r="E9722" s="74"/>
      <c r="F9722" s="74"/>
      <c r="G9722" s="75"/>
      <c r="H9722" s="74"/>
      <c r="I9722" s="81"/>
      <c r="J9722" s="74"/>
      <c r="K9722" s="74"/>
      <c r="L9722" s="74"/>
      <c r="M9722" s="74"/>
    </row>
    <row r="9723" spans="2:13" x14ac:dyDescent="0.25">
      <c r="B9723" s="225"/>
      <c r="C9723" s="74"/>
      <c r="D9723" s="74"/>
      <c r="E9723" s="74"/>
      <c r="F9723" s="74"/>
      <c r="G9723" s="75"/>
      <c r="H9723" s="74"/>
      <c r="I9723" s="81"/>
      <c r="J9723" s="74"/>
      <c r="K9723" s="74"/>
      <c r="L9723" s="74"/>
      <c r="M9723" s="74"/>
    </row>
    <row r="9724" spans="2:13" x14ac:dyDescent="0.25">
      <c r="B9724" s="225"/>
      <c r="C9724" s="74"/>
      <c r="D9724" s="74"/>
      <c r="E9724" s="74"/>
      <c r="F9724" s="74"/>
      <c r="G9724" s="75"/>
      <c r="H9724" s="74"/>
      <c r="I9724" s="81"/>
      <c r="J9724" s="74"/>
      <c r="K9724" s="74"/>
      <c r="L9724" s="74"/>
      <c r="M9724" s="74"/>
    </row>
    <row r="9725" spans="2:13" x14ac:dyDescent="0.25">
      <c r="B9725" s="225"/>
      <c r="C9725" s="74"/>
      <c r="D9725" s="74"/>
      <c r="E9725" s="74"/>
      <c r="F9725" s="74"/>
      <c r="G9725" s="75"/>
      <c r="H9725" s="74"/>
      <c r="I9725" s="81"/>
      <c r="J9725" s="74"/>
      <c r="K9725" s="74"/>
      <c r="L9725" s="74"/>
      <c r="M9725" s="74"/>
    </row>
    <row r="9726" spans="2:13" x14ac:dyDescent="0.25">
      <c r="B9726" s="225"/>
      <c r="C9726" s="74"/>
      <c r="D9726" s="74"/>
      <c r="E9726" s="74"/>
      <c r="F9726" s="74"/>
      <c r="G9726" s="75"/>
      <c r="H9726" s="74"/>
      <c r="I9726" s="81"/>
      <c r="J9726" s="74"/>
      <c r="K9726" s="74"/>
      <c r="L9726" s="74"/>
      <c r="M9726" s="74"/>
    </row>
    <row r="9727" spans="2:13" x14ac:dyDescent="0.25">
      <c r="B9727" s="225"/>
      <c r="C9727" s="74"/>
      <c r="D9727" s="74"/>
      <c r="E9727" s="74"/>
      <c r="F9727" s="74"/>
      <c r="G9727" s="75"/>
      <c r="H9727" s="74"/>
      <c r="I9727" s="81"/>
      <c r="J9727" s="74"/>
      <c r="K9727" s="74"/>
      <c r="L9727" s="74"/>
      <c r="M9727" s="74"/>
    </row>
    <row r="9728" spans="2:13" x14ac:dyDescent="0.25">
      <c r="B9728" s="225"/>
      <c r="C9728" s="74"/>
      <c r="D9728" s="74"/>
      <c r="E9728" s="74"/>
      <c r="F9728" s="74"/>
      <c r="G9728" s="75"/>
      <c r="H9728" s="74"/>
      <c r="I9728" s="81"/>
      <c r="J9728" s="74"/>
      <c r="K9728" s="74"/>
      <c r="L9728" s="74"/>
      <c r="M9728" s="74"/>
    </row>
    <row r="9729" spans="2:13" x14ac:dyDescent="0.25">
      <c r="B9729" s="225"/>
      <c r="C9729" s="74"/>
      <c r="D9729" s="74"/>
      <c r="E9729" s="74"/>
      <c r="F9729" s="74"/>
      <c r="G9729" s="75"/>
      <c r="H9729" s="74"/>
      <c r="I9729" s="81"/>
      <c r="J9729" s="74"/>
      <c r="K9729" s="74"/>
      <c r="L9729" s="74"/>
      <c r="M9729" s="74"/>
    </row>
    <row r="9730" spans="2:13" x14ac:dyDescent="0.25">
      <c r="B9730" s="225"/>
      <c r="C9730" s="74"/>
      <c r="D9730" s="74"/>
      <c r="E9730" s="74"/>
      <c r="F9730" s="74"/>
      <c r="G9730" s="75"/>
      <c r="H9730" s="74"/>
      <c r="I9730" s="81"/>
      <c r="J9730" s="74"/>
      <c r="K9730" s="74"/>
      <c r="L9730" s="74"/>
      <c r="M9730" s="74"/>
    </row>
    <row r="9731" spans="2:13" x14ac:dyDescent="0.25">
      <c r="B9731" s="225"/>
      <c r="C9731" s="74"/>
      <c r="D9731" s="74"/>
      <c r="E9731" s="74"/>
      <c r="F9731" s="74"/>
      <c r="G9731" s="75"/>
      <c r="H9731" s="74"/>
      <c r="I9731" s="81"/>
      <c r="J9731" s="74"/>
      <c r="K9731" s="74"/>
      <c r="L9731" s="74"/>
      <c r="M9731" s="74"/>
    </row>
    <row r="9732" spans="2:13" x14ac:dyDescent="0.25">
      <c r="B9732" s="225"/>
      <c r="C9732" s="74"/>
      <c r="D9732" s="74"/>
      <c r="E9732" s="74"/>
      <c r="F9732" s="74"/>
      <c r="G9732" s="75"/>
      <c r="H9732" s="74"/>
      <c r="I9732" s="81"/>
      <c r="J9732" s="74"/>
      <c r="K9732" s="74"/>
      <c r="L9732" s="74"/>
      <c r="M9732" s="74"/>
    </row>
    <row r="9733" spans="2:13" x14ac:dyDescent="0.25">
      <c r="B9733" s="225"/>
      <c r="C9733" s="74"/>
      <c r="D9733" s="74"/>
      <c r="E9733" s="74"/>
      <c r="F9733" s="74"/>
      <c r="G9733" s="75"/>
      <c r="H9733" s="74"/>
      <c r="I9733" s="81"/>
      <c r="J9733" s="74"/>
      <c r="K9733" s="74"/>
      <c r="L9733" s="74"/>
      <c r="M9733" s="74"/>
    </row>
    <row r="9734" spans="2:13" x14ac:dyDescent="0.25">
      <c r="B9734" s="225"/>
      <c r="C9734" s="74"/>
      <c r="D9734" s="74"/>
      <c r="E9734" s="74"/>
      <c r="F9734" s="74"/>
      <c r="G9734" s="75"/>
      <c r="H9734" s="74"/>
      <c r="I9734" s="81"/>
      <c r="J9734" s="74"/>
      <c r="K9734" s="74"/>
      <c r="L9734" s="74"/>
      <c r="M9734" s="74"/>
    </row>
    <row r="9735" spans="2:13" x14ac:dyDescent="0.25">
      <c r="B9735" s="225"/>
      <c r="C9735" s="74"/>
      <c r="D9735" s="74"/>
      <c r="E9735" s="74"/>
      <c r="F9735" s="74"/>
      <c r="G9735" s="75"/>
      <c r="H9735" s="74"/>
      <c r="I9735" s="81"/>
      <c r="J9735" s="74"/>
      <c r="K9735" s="74"/>
      <c r="L9735" s="74"/>
      <c r="M9735" s="74"/>
    </row>
    <row r="9736" spans="2:13" x14ac:dyDescent="0.25">
      <c r="B9736" s="225"/>
      <c r="C9736" s="74"/>
      <c r="D9736" s="74"/>
      <c r="E9736" s="74"/>
      <c r="F9736" s="74"/>
      <c r="G9736" s="75"/>
      <c r="H9736" s="74"/>
      <c r="I9736" s="81"/>
      <c r="J9736" s="74"/>
      <c r="K9736" s="74"/>
      <c r="L9736" s="74"/>
      <c r="M9736" s="74"/>
    </row>
    <row r="9737" spans="2:13" x14ac:dyDescent="0.25">
      <c r="B9737" s="225"/>
      <c r="C9737" s="74"/>
      <c r="D9737" s="74"/>
      <c r="E9737" s="74"/>
      <c r="F9737" s="74"/>
      <c r="G9737" s="75"/>
      <c r="H9737" s="74"/>
      <c r="I9737" s="81"/>
      <c r="J9737" s="74"/>
      <c r="K9737" s="74"/>
      <c r="L9737" s="74"/>
      <c r="M9737" s="74"/>
    </row>
    <row r="9738" spans="2:13" x14ac:dyDescent="0.25">
      <c r="B9738" s="225"/>
      <c r="C9738" s="74"/>
      <c r="D9738" s="74"/>
      <c r="E9738" s="74"/>
      <c r="F9738" s="74"/>
      <c r="G9738" s="75"/>
      <c r="H9738" s="74"/>
      <c r="I9738" s="81"/>
      <c r="J9738" s="74"/>
      <c r="K9738" s="74"/>
      <c r="L9738" s="74"/>
      <c r="M9738" s="74"/>
    </row>
    <row r="9739" spans="2:13" x14ac:dyDescent="0.25">
      <c r="B9739" s="225"/>
      <c r="C9739" s="74"/>
      <c r="D9739" s="74"/>
      <c r="E9739" s="74"/>
      <c r="F9739" s="74"/>
      <c r="G9739" s="75"/>
      <c r="H9739" s="74"/>
      <c r="I9739" s="81"/>
      <c r="J9739" s="74"/>
      <c r="K9739" s="74"/>
      <c r="L9739" s="74"/>
      <c r="M9739" s="74"/>
    </row>
    <row r="9740" spans="2:13" x14ac:dyDescent="0.25">
      <c r="B9740" s="225"/>
      <c r="C9740" s="74"/>
      <c r="D9740" s="74"/>
      <c r="E9740" s="74"/>
      <c r="F9740" s="74"/>
      <c r="G9740" s="75"/>
      <c r="H9740" s="74"/>
      <c r="I9740" s="81"/>
      <c r="J9740" s="74"/>
      <c r="K9740" s="74"/>
      <c r="L9740" s="74"/>
      <c r="M9740" s="74"/>
    </row>
    <row r="9741" spans="2:13" x14ac:dyDescent="0.25">
      <c r="B9741" s="225"/>
      <c r="C9741" s="74"/>
      <c r="D9741" s="74"/>
      <c r="E9741" s="74"/>
      <c r="F9741" s="74"/>
      <c r="G9741" s="75"/>
      <c r="H9741" s="74"/>
      <c r="I9741" s="81"/>
      <c r="J9741" s="74"/>
      <c r="K9741" s="74"/>
      <c r="L9741" s="74"/>
      <c r="M9741" s="74"/>
    </row>
    <row r="9742" spans="2:13" x14ac:dyDescent="0.25">
      <c r="B9742" s="225"/>
      <c r="C9742" s="74"/>
      <c r="D9742" s="74"/>
      <c r="E9742" s="74"/>
      <c r="F9742" s="74"/>
      <c r="G9742" s="75"/>
      <c r="H9742" s="74"/>
      <c r="I9742" s="81"/>
      <c r="J9742" s="74"/>
      <c r="K9742" s="74"/>
      <c r="L9742" s="74"/>
      <c r="M9742" s="74"/>
    </row>
    <row r="9743" spans="2:13" x14ac:dyDescent="0.25">
      <c r="B9743" s="225"/>
      <c r="C9743" s="74"/>
      <c r="D9743" s="74"/>
      <c r="E9743" s="74"/>
      <c r="F9743" s="74"/>
      <c r="G9743" s="75"/>
      <c r="H9743" s="74"/>
      <c r="I9743" s="81"/>
      <c r="J9743" s="74"/>
      <c r="K9743" s="74"/>
      <c r="L9743" s="74"/>
      <c r="M9743" s="74"/>
    </row>
    <row r="9744" spans="2:13" x14ac:dyDescent="0.25">
      <c r="B9744" s="225"/>
      <c r="C9744" s="74"/>
      <c r="D9744" s="74"/>
      <c r="E9744" s="74"/>
      <c r="F9744" s="74"/>
      <c r="G9744" s="75"/>
      <c r="H9744" s="74"/>
      <c r="I9744" s="81"/>
      <c r="J9744" s="74"/>
      <c r="K9744" s="74"/>
      <c r="L9744" s="74"/>
      <c r="M9744" s="74"/>
    </row>
    <row r="9745" spans="2:13" x14ac:dyDescent="0.25">
      <c r="B9745" s="225"/>
      <c r="C9745" s="74"/>
      <c r="D9745" s="74"/>
      <c r="E9745" s="74"/>
      <c r="F9745" s="74"/>
      <c r="G9745" s="75"/>
      <c r="H9745" s="74"/>
      <c r="I9745" s="81"/>
      <c r="J9745" s="74"/>
      <c r="K9745" s="74"/>
      <c r="L9745" s="74"/>
      <c r="M9745" s="74"/>
    </row>
    <row r="9746" spans="2:13" x14ac:dyDescent="0.25">
      <c r="B9746" s="225"/>
      <c r="C9746" s="74"/>
      <c r="D9746" s="74"/>
      <c r="E9746" s="74"/>
      <c r="F9746" s="74"/>
      <c r="G9746" s="75"/>
      <c r="H9746" s="74"/>
      <c r="I9746" s="81"/>
      <c r="J9746" s="74"/>
      <c r="K9746" s="74"/>
      <c r="L9746" s="74"/>
      <c r="M9746" s="74"/>
    </row>
    <row r="9747" spans="2:13" x14ac:dyDescent="0.25">
      <c r="B9747" s="225"/>
      <c r="C9747" s="74"/>
      <c r="D9747" s="74"/>
      <c r="E9747" s="74"/>
      <c r="F9747" s="74"/>
      <c r="G9747" s="75"/>
      <c r="H9747" s="74"/>
      <c r="I9747" s="81"/>
      <c r="J9747" s="74"/>
      <c r="K9747" s="74"/>
      <c r="L9747" s="74"/>
      <c r="M9747" s="74"/>
    </row>
    <row r="9748" spans="2:13" x14ac:dyDescent="0.25">
      <c r="B9748" s="225"/>
      <c r="C9748" s="74"/>
      <c r="D9748" s="74"/>
      <c r="E9748" s="74"/>
      <c r="F9748" s="74"/>
      <c r="G9748" s="75"/>
      <c r="H9748" s="74"/>
      <c r="I9748" s="81"/>
      <c r="J9748" s="74"/>
      <c r="K9748" s="74"/>
      <c r="L9748" s="74"/>
      <c r="M9748" s="74"/>
    </row>
    <row r="9749" spans="2:13" x14ac:dyDescent="0.25">
      <c r="B9749" s="225"/>
      <c r="C9749" s="74"/>
      <c r="D9749" s="74"/>
      <c r="E9749" s="74"/>
      <c r="F9749" s="74"/>
      <c r="G9749" s="75"/>
      <c r="H9749" s="74"/>
      <c r="I9749" s="81"/>
      <c r="J9749" s="74"/>
      <c r="K9749" s="74"/>
      <c r="L9749" s="74"/>
      <c r="M9749" s="74"/>
    </row>
    <row r="9750" spans="2:13" x14ac:dyDescent="0.25">
      <c r="B9750" s="225"/>
      <c r="C9750" s="74"/>
      <c r="D9750" s="74"/>
      <c r="E9750" s="74"/>
      <c r="F9750" s="74"/>
      <c r="G9750" s="75"/>
      <c r="H9750" s="74"/>
      <c r="I9750" s="81"/>
      <c r="J9750" s="74"/>
      <c r="K9750" s="74"/>
      <c r="L9750" s="74"/>
      <c r="M9750" s="74"/>
    </row>
    <row r="9751" spans="2:13" x14ac:dyDescent="0.25">
      <c r="B9751" s="225"/>
      <c r="C9751" s="74"/>
      <c r="D9751" s="74"/>
      <c r="E9751" s="74"/>
      <c r="F9751" s="74"/>
      <c r="G9751" s="75"/>
      <c r="H9751" s="74"/>
      <c r="I9751" s="81"/>
      <c r="J9751" s="74"/>
      <c r="K9751" s="74"/>
      <c r="L9751" s="74"/>
      <c r="M9751" s="74"/>
    </row>
    <row r="9752" spans="2:13" x14ac:dyDescent="0.25">
      <c r="B9752" s="225"/>
      <c r="C9752" s="74"/>
      <c r="D9752" s="74"/>
      <c r="E9752" s="74"/>
      <c r="F9752" s="74"/>
      <c r="G9752" s="75"/>
      <c r="H9752" s="74"/>
      <c r="I9752" s="81"/>
      <c r="J9752" s="74"/>
      <c r="K9752" s="74"/>
      <c r="L9752" s="74"/>
      <c r="M9752" s="74"/>
    </row>
    <row r="9753" spans="2:13" x14ac:dyDescent="0.25">
      <c r="B9753" s="225"/>
      <c r="C9753" s="74"/>
      <c r="D9753" s="74"/>
      <c r="E9753" s="74"/>
      <c r="F9753" s="74"/>
      <c r="G9753" s="75"/>
      <c r="H9753" s="74"/>
      <c r="I9753" s="81"/>
      <c r="J9753" s="74"/>
      <c r="K9753" s="74"/>
      <c r="L9753" s="74"/>
      <c r="M9753" s="74"/>
    </row>
    <row r="9754" spans="2:13" x14ac:dyDescent="0.25">
      <c r="B9754" s="225"/>
      <c r="C9754" s="74"/>
      <c r="D9754" s="74"/>
      <c r="E9754" s="74"/>
      <c r="F9754" s="74"/>
      <c r="G9754" s="75"/>
      <c r="H9754" s="74"/>
      <c r="I9754" s="81"/>
      <c r="J9754" s="74"/>
      <c r="K9754" s="74"/>
      <c r="L9754" s="74"/>
      <c r="M9754" s="74"/>
    </row>
    <row r="9755" spans="2:13" x14ac:dyDescent="0.25">
      <c r="B9755" s="225"/>
      <c r="C9755" s="74"/>
      <c r="D9755" s="74"/>
      <c r="E9755" s="74"/>
      <c r="F9755" s="74"/>
      <c r="G9755" s="75"/>
      <c r="H9755" s="74"/>
      <c r="I9755" s="81"/>
      <c r="J9755" s="74"/>
      <c r="K9755" s="74"/>
      <c r="L9755" s="74"/>
      <c r="M9755" s="74"/>
    </row>
    <row r="9756" spans="2:13" x14ac:dyDescent="0.25">
      <c r="B9756" s="225"/>
      <c r="C9756" s="74"/>
      <c r="D9756" s="74"/>
      <c r="E9756" s="74"/>
      <c r="F9756" s="74"/>
      <c r="G9756" s="75"/>
      <c r="H9756" s="74"/>
      <c r="I9756" s="81"/>
      <c r="J9756" s="74"/>
      <c r="K9756" s="74"/>
      <c r="L9756" s="74"/>
      <c r="M9756" s="74"/>
    </row>
    <row r="9757" spans="2:13" x14ac:dyDescent="0.25">
      <c r="B9757" s="225"/>
      <c r="C9757" s="74"/>
      <c r="D9757" s="74"/>
      <c r="E9757" s="74"/>
      <c r="F9757" s="74"/>
      <c r="G9757" s="75"/>
      <c r="H9757" s="74"/>
      <c r="I9757" s="81"/>
      <c r="J9757" s="74"/>
      <c r="K9757" s="74"/>
      <c r="L9757" s="74"/>
      <c r="M9757" s="74"/>
    </row>
    <row r="9758" spans="2:13" x14ac:dyDescent="0.25">
      <c r="B9758" s="225"/>
      <c r="C9758" s="74"/>
      <c r="D9758" s="74"/>
      <c r="E9758" s="74"/>
      <c r="F9758" s="74"/>
      <c r="G9758" s="75"/>
      <c r="H9758" s="74"/>
      <c r="I9758" s="81"/>
      <c r="J9758" s="74"/>
      <c r="K9758" s="74"/>
      <c r="L9758" s="74"/>
      <c r="M9758" s="74"/>
    </row>
    <row r="9759" spans="2:13" x14ac:dyDescent="0.25">
      <c r="B9759" s="225"/>
      <c r="C9759" s="74"/>
      <c r="D9759" s="74"/>
      <c r="E9759" s="74"/>
      <c r="F9759" s="74"/>
      <c r="G9759" s="75"/>
      <c r="H9759" s="74"/>
      <c r="I9759" s="81"/>
      <c r="J9759" s="74"/>
      <c r="K9759" s="74"/>
      <c r="L9759" s="74"/>
      <c r="M9759" s="74"/>
    </row>
    <row r="9760" spans="2:13" x14ac:dyDescent="0.25">
      <c r="B9760" s="225"/>
      <c r="C9760" s="74"/>
      <c r="D9760" s="74"/>
      <c r="E9760" s="74"/>
      <c r="F9760" s="74"/>
      <c r="G9760" s="75"/>
      <c r="H9760" s="74"/>
      <c r="I9760" s="81"/>
      <c r="J9760" s="74"/>
      <c r="K9760" s="74"/>
      <c r="L9760" s="74"/>
      <c r="M9760" s="74"/>
    </row>
    <row r="9761" spans="2:13" x14ac:dyDescent="0.25">
      <c r="B9761" s="225"/>
      <c r="C9761" s="74"/>
      <c r="D9761" s="74"/>
      <c r="E9761" s="74"/>
      <c r="F9761" s="74"/>
      <c r="G9761" s="75"/>
      <c r="H9761" s="74"/>
      <c r="I9761" s="81"/>
      <c r="J9761" s="74"/>
      <c r="K9761" s="74"/>
      <c r="L9761" s="74"/>
      <c r="M9761" s="74"/>
    </row>
    <row r="9762" spans="2:13" x14ac:dyDescent="0.25">
      <c r="B9762" s="225"/>
      <c r="C9762" s="74"/>
      <c r="D9762" s="74"/>
      <c r="E9762" s="74"/>
      <c r="F9762" s="74"/>
      <c r="G9762" s="75"/>
      <c r="H9762" s="74"/>
      <c r="I9762" s="81"/>
      <c r="J9762" s="74"/>
      <c r="K9762" s="74"/>
      <c r="L9762" s="74"/>
      <c r="M9762" s="74"/>
    </row>
    <row r="9763" spans="2:13" x14ac:dyDescent="0.25">
      <c r="B9763" s="225"/>
      <c r="C9763" s="74"/>
      <c r="D9763" s="74"/>
      <c r="E9763" s="74"/>
      <c r="F9763" s="74"/>
      <c r="G9763" s="75"/>
      <c r="H9763" s="74"/>
      <c r="I9763" s="81"/>
      <c r="J9763" s="74"/>
      <c r="K9763" s="74"/>
      <c r="L9763" s="74"/>
      <c r="M9763" s="74"/>
    </row>
    <row r="9764" spans="2:13" x14ac:dyDescent="0.25">
      <c r="B9764" s="225"/>
      <c r="C9764" s="74"/>
      <c r="D9764" s="74"/>
      <c r="E9764" s="74"/>
      <c r="F9764" s="74"/>
      <c r="G9764" s="75"/>
      <c r="H9764" s="74"/>
      <c r="I9764" s="81"/>
      <c r="J9764" s="74"/>
      <c r="K9764" s="74"/>
      <c r="L9764" s="74"/>
      <c r="M9764" s="74"/>
    </row>
    <row r="9765" spans="2:13" x14ac:dyDescent="0.25">
      <c r="B9765" s="225"/>
      <c r="C9765" s="74"/>
      <c r="D9765" s="74"/>
      <c r="E9765" s="74"/>
      <c r="F9765" s="74"/>
      <c r="G9765" s="75"/>
      <c r="H9765" s="74"/>
      <c r="I9765" s="81"/>
      <c r="J9765" s="74"/>
      <c r="K9765" s="74"/>
      <c r="L9765" s="74"/>
      <c r="M9765" s="74"/>
    </row>
    <row r="9766" spans="2:13" x14ac:dyDescent="0.25">
      <c r="B9766" s="225"/>
      <c r="C9766" s="74"/>
      <c r="D9766" s="74"/>
      <c r="E9766" s="74"/>
      <c r="F9766" s="74"/>
      <c r="G9766" s="75"/>
      <c r="H9766" s="74"/>
      <c r="I9766" s="81"/>
      <c r="J9766" s="74"/>
      <c r="K9766" s="74"/>
      <c r="L9766" s="74"/>
      <c r="M9766" s="74"/>
    </row>
    <row r="9767" spans="2:13" x14ac:dyDescent="0.25">
      <c r="B9767" s="225"/>
      <c r="C9767" s="74"/>
      <c r="D9767" s="74"/>
      <c r="E9767" s="74"/>
      <c r="F9767" s="74"/>
      <c r="G9767" s="75"/>
      <c r="H9767" s="74"/>
      <c r="I9767" s="81"/>
      <c r="J9767" s="74"/>
      <c r="K9767" s="74"/>
      <c r="L9767" s="74"/>
      <c r="M9767" s="74"/>
    </row>
    <row r="9768" spans="2:13" x14ac:dyDescent="0.25">
      <c r="B9768" s="225"/>
      <c r="C9768" s="74"/>
      <c r="D9768" s="74"/>
      <c r="E9768" s="74"/>
      <c r="F9768" s="74"/>
      <c r="G9768" s="75"/>
      <c r="H9768" s="74"/>
      <c r="I9768" s="81"/>
      <c r="J9768" s="74"/>
      <c r="K9768" s="74"/>
      <c r="L9768" s="74"/>
      <c r="M9768" s="74"/>
    </row>
    <row r="9769" spans="2:13" x14ac:dyDescent="0.25">
      <c r="B9769" s="225"/>
      <c r="C9769" s="74"/>
      <c r="D9769" s="74"/>
      <c r="E9769" s="74"/>
      <c r="F9769" s="74"/>
      <c r="G9769" s="75"/>
      <c r="H9769" s="74"/>
      <c r="I9769" s="81"/>
      <c r="J9769" s="74"/>
      <c r="K9769" s="74"/>
      <c r="L9769" s="74"/>
      <c r="M9769" s="74"/>
    </row>
    <row r="9770" spans="2:13" x14ac:dyDescent="0.25">
      <c r="B9770" s="225"/>
      <c r="C9770" s="74"/>
      <c r="D9770" s="74"/>
      <c r="E9770" s="74"/>
      <c r="F9770" s="74"/>
      <c r="G9770" s="75"/>
      <c r="H9770" s="74"/>
      <c r="I9770" s="81"/>
      <c r="J9770" s="74"/>
      <c r="K9770" s="74"/>
      <c r="L9770" s="74"/>
      <c r="M9770" s="74"/>
    </row>
    <row r="9771" spans="2:13" x14ac:dyDescent="0.25">
      <c r="B9771" s="225"/>
      <c r="C9771" s="74"/>
      <c r="D9771" s="74"/>
      <c r="E9771" s="74"/>
      <c r="F9771" s="74"/>
      <c r="G9771" s="75"/>
      <c r="H9771" s="74"/>
      <c r="I9771" s="81"/>
      <c r="J9771" s="74"/>
      <c r="K9771" s="74"/>
      <c r="L9771" s="74"/>
      <c r="M9771" s="74"/>
    </row>
    <row r="9772" spans="2:13" x14ac:dyDescent="0.25">
      <c r="B9772" s="225"/>
      <c r="C9772" s="74"/>
      <c r="D9772" s="74"/>
      <c r="E9772" s="74"/>
      <c r="F9772" s="74"/>
      <c r="G9772" s="75"/>
      <c r="H9772" s="74"/>
      <c r="I9772" s="81"/>
      <c r="J9772" s="74"/>
      <c r="K9772" s="74"/>
      <c r="L9772" s="74"/>
      <c r="M9772" s="74"/>
    </row>
    <row r="9773" spans="2:13" x14ac:dyDescent="0.25">
      <c r="B9773" s="225"/>
      <c r="C9773" s="74"/>
      <c r="D9773" s="74"/>
      <c r="E9773" s="74"/>
      <c r="F9773" s="74"/>
      <c r="G9773" s="75"/>
      <c r="H9773" s="74"/>
      <c r="I9773" s="81"/>
      <c r="J9773" s="74"/>
      <c r="K9773" s="74"/>
      <c r="L9773" s="74"/>
      <c r="M9773" s="74"/>
    </row>
    <row r="9774" spans="2:13" x14ac:dyDescent="0.25">
      <c r="B9774" s="225"/>
      <c r="C9774" s="74"/>
      <c r="D9774" s="74"/>
      <c r="E9774" s="74"/>
      <c r="F9774" s="74"/>
      <c r="G9774" s="75"/>
      <c r="H9774" s="74"/>
      <c r="I9774" s="81"/>
      <c r="J9774" s="74"/>
      <c r="K9774" s="74"/>
      <c r="L9774" s="74"/>
      <c r="M9774" s="74"/>
    </row>
    <row r="9775" spans="2:13" x14ac:dyDescent="0.25">
      <c r="B9775" s="225"/>
      <c r="C9775" s="74"/>
      <c r="D9775" s="74"/>
      <c r="E9775" s="74"/>
      <c r="F9775" s="74"/>
      <c r="G9775" s="75"/>
      <c r="H9775" s="74"/>
      <c r="I9775" s="81"/>
      <c r="J9775" s="74"/>
      <c r="K9775" s="74"/>
      <c r="L9775" s="74"/>
      <c r="M9775" s="74"/>
    </row>
    <row r="9776" spans="2:13" x14ac:dyDescent="0.25">
      <c r="B9776" s="225"/>
      <c r="C9776" s="74"/>
      <c r="D9776" s="74"/>
      <c r="E9776" s="74"/>
      <c r="F9776" s="74"/>
      <c r="G9776" s="75"/>
      <c r="H9776" s="74"/>
      <c r="I9776" s="81"/>
      <c r="J9776" s="74"/>
      <c r="K9776" s="74"/>
      <c r="L9776" s="74"/>
      <c r="M9776" s="74"/>
    </row>
    <row r="9777" spans="2:13" x14ac:dyDescent="0.25">
      <c r="B9777" s="225"/>
      <c r="C9777" s="74"/>
      <c r="D9777" s="74"/>
      <c r="E9777" s="74"/>
      <c r="F9777" s="74"/>
      <c r="G9777" s="75"/>
      <c r="H9777" s="74"/>
      <c r="I9777" s="81"/>
      <c r="J9777" s="74"/>
      <c r="K9777" s="74"/>
      <c r="L9777" s="74"/>
      <c r="M9777" s="74"/>
    </row>
    <row r="9778" spans="2:13" x14ac:dyDescent="0.25">
      <c r="B9778" s="225"/>
      <c r="C9778" s="74"/>
      <c r="D9778" s="74"/>
      <c r="E9778" s="74"/>
      <c r="F9778" s="74"/>
      <c r="G9778" s="75"/>
      <c r="H9778" s="74"/>
      <c r="I9778" s="81"/>
      <c r="J9778" s="74"/>
      <c r="K9778" s="74"/>
      <c r="L9778" s="74"/>
      <c r="M9778" s="74"/>
    </row>
    <row r="9779" spans="2:13" x14ac:dyDescent="0.25">
      <c r="B9779" s="225"/>
      <c r="C9779" s="74"/>
      <c r="D9779" s="74"/>
      <c r="E9779" s="74"/>
      <c r="F9779" s="74"/>
      <c r="G9779" s="75"/>
      <c r="H9779" s="74"/>
      <c r="I9779" s="81"/>
      <c r="J9779" s="74"/>
      <c r="K9779" s="74"/>
      <c r="L9779" s="74"/>
      <c r="M9779" s="74"/>
    </row>
    <row r="9780" spans="2:13" x14ac:dyDescent="0.25">
      <c r="B9780" s="225"/>
      <c r="C9780" s="74"/>
      <c r="D9780" s="74"/>
      <c r="E9780" s="74"/>
      <c r="F9780" s="74"/>
      <c r="G9780" s="75"/>
      <c r="H9780" s="74"/>
      <c r="I9780" s="81"/>
      <c r="J9780" s="74"/>
      <c r="K9780" s="74"/>
      <c r="L9780" s="74"/>
      <c r="M9780" s="74"/>
    </row>
    <row r="9781" spans="2:13" x14ac:dyDescent="0.25">
      <c r="B9781" s="225"/>
      <c r="C9781" s="74"/>
      <c r="D9781" s="74"/>
      <c r="E9781" s="74"/>
      <c r="F9781" s="74"/>
      <c r="G9781" s="75"/>
      <c r="H9781" s="74"/>
      <c r="I9781" s="81"/>
      <c r="J9781" s="74"/>
      <c r="K9781" s="74"/>
      <c r="L9781" s="74"/>
      <c r="M9781" s="74"/>
    </row>
    <row r="9782" spans="2:13" x14ac:dyDescent="0.25">
      <c r="B9782" s="225"/>
      <c r="C9782" s="74"/>
      <c r="D9782" s="74"/>
      <c r="E9782" s="74"/>
      <c r="F9782" s="74"/>
      <c r="G9782" s="75"/>
      <c r="H9782" s="74"/>
      <c r="I9782" s="81"/>
      <c r="J9782" s="74"/>
      <c r="K9782" s="74"/>
      <c r="L9782" s="74"/>
      <c r="M9782" s="74"/>
    </row>
    <row r="9783" spans="2:13" x14ac:dyDescent="0.25">
      <c r="B9783" s="225"/>
      <c r="C9783" s="74"/>
      <c r="D9783" s="74"/>
      <c r="E9783" s="74"/>
      <c r="F9783" s="74"/>
      <c r="G9783" s="75"/>
      <c r="H9783" s="74"/>
      <c r="I9783" s="81"/>
      <c r="J9783" s="74"/>
      <c r="K9783" s="74"/>
      <c r="L9783" s="74"/>
      <c r="M9783" s="74"/>
    </row>
    <row r="9784" spans="2:13" x14ac:dyDescent="0.25">
      <c r="B9784" s="225"/>
      <c r="C9784" s="74"/>
      <c r="D9784" s="74"/>
      <c r="E9784" s="74"/>
      <c r="F9784" s="74"/>
      <c r="G9784" s="75"/>
      <c r="H9784" s="74"/>
      <c r="I9784" s="81"/>
      <c r="J9784" s="74"/>
      <c r="K9784" s="74"/>
      <c r="L9784" s="74"/>
      <c r="M9784" s="74"/>
    </row>
    <row r="9785" spans="2:13" x14ac:dyDescent="0.25">
      <c r="B9785" s="225"/>
      <c r="C9785" s="74"/>
      <c r="D9785" s="74"/>
      <c r="E9785" s="74"/>
      <c r="F9785" s="74"/>
      <c r="G9785" s="75"/>
      <c r="H9785" s="74"/>
      <c r="I9785" s="81"/>
      <c r="J9785" s="74"/>
      <c r="K9785" s="74"/>
      <c r="L9785" s="74"/>
      <c r="M9785" s="74"/>
    </row>
    <row r="9786" spans="2:13" x14ac:dyDescent="0.25">
      <c r="B9786" s="225"/>
      <c r="C9786" s="74"/>
      <c r="D9786" s="74"/>
      <c r="E9786" s="74"/>
      <c r="F9786" s="74"/>
      <c r="G9786" s="75"/>
      <c r="H9786" s="74"/>
      <c r="I9786" s="81"/>
      <c r="J9786" s="74"/>
      <c r="K9786" s="74"/>
      <c r="L9786" s="74"/>
      <c r="M9786" s="74"/>
    </row>
    <row r="9787" spans="2:13" x14ac:dyDescent="0.25">
      <c r="B9787" s="225"/>
      <c r="C9787" s="74"/>
      <c r="D9787" s="74"/>
      <c r="E9787" s="74"/>
      <c r="F9787" s="74"/>
      <c r="G9787" s="75"/>
      <c r="H9787" s="74"/>
      <c r="I9787" s="81"/>
      <c r="J9787" s="74"/>
      <c r="K9787" s="74"/>
      <c r="L9787" s="74"/>
      <c r="M9787" s="74"/>
    </row>
    <row r="9788" spans="2:13" x14ac:dyDescent="0.25">
      <c r="B9788" s="225"/>
      <c r="C9788" s="74"/>
      <c r="D9788" s="74"/>
      <c r="E9788" s="74"/>
      <c r="F9788" s="74"/>
      <c r="G9788" s="75"/>
      <c r="H9788" s="74"/>
      <c r="I9788" s="81"/>
      <c r="J9788" s="74"/>
      <c r="K9788" s="74"/>
      <c r="L9788" s="74"/>
      <c r="M9788" s="74"/>
    </row>
    <row r="9789" spans="2:13" x14ac:dyDescent="0.25">
      <c r="B9789" s="225"/>
      <c r="C9789" s="74"/>
      <c r="D9789" s="74"/>
      <c r="E9789" s="74"/>
      <c r="F9789" s="74"/>
      <c r="G9789" s="75"/>
      <c r="H9789" s="74"/>
      <c r="I9789" s="81"/>
      <c r="J9789" s="74"/>
      <c r="K9789" s="74"/>
      <c r="L9789" s="74"/>
      <c r="M9789" s="74"/>
    </row>
    <row r="9790" spans="2:13" x14ac:dyDescent="0.25">
      <c r="B9790" s="225"/>
      <c r="C9790" s="74"/>
      <c r="D9790" s="74"/>
      <c r="E9790" s="74"/>
      <c r="F9790" s="74"/>
      <c r="G9790" s="75"/>
      <c r="H9790" s="74"/>
      <c r="I9790" s="81"/>
      <c r="J9790" s="74"/>
      <c r="K9790" s="74"/>
      <c r="L9790" s="74"/>
      <c r="M9790" s="74"/>
    </row>
    <row r="9791" spans="2:13" x14ac:dyDescent="0.25">
      <c r="B9791" s="225"/>
      <c r="C9791" s="74"/>
      <c r="D9791" s="74"/>
      <c r="E9791" s="74"/>
      <c r="F9791" s="74"/>
      <c r="G9791" s="75"/>
      <c r="H9791" s="74"/>
      <c r="I9791" s="81"/>
      <c r="J9791" s="74"/>
      <c r="K9791" s="74"/>
      <c r="L9791" s="74"/>
      <c r="M9791" s="74"/>
    </row>
    <row r="9792" spans="2:13" x14ac:dyDescent="0.25">
      <c r="B9792" s="225"/>
      <c r="C9792" s="74"/>
      <c r="D9792" s="74"/>
      <c r="E9792" s="74"/>
      <c r="F9792" s="74"/>
      <c r="G9792" s="75"/>
      <c r="H9792" s="74"/>
      <c r="I9792" s="81"/>
      <c r="J9792" s="74"/>
      <c r="K9792" s="74"/>
      <c r="L9792" s="74"/>
      <c r="M9792" s="74"/>
    </row>
    <row r="9793" spans="2:13" x14ac:dyDescent="0.25">
      <c r="B9793" s="225"/>
      <c r="C9793" s="74"/>
      <c r="D9793" s="74"/>
      <c r="E9793" s="74"/>
      <c r="F9793" s="74"/>
      <c r="G9793" s="75"/>
      <c r="H9793" s="74"/>
      <c r="I9793" s="81"/>
      <c r="J9793" s="74"/>
      <c r="K9793" s="74"/>
      <c r="L9793" s="74"/>
      <c r="M9793" s="74"/>
    </row>
    <row r="9794" spans="2:13" x14ac:dyDescent="0.25">
      <c r="B9794" s="225"/>
      <c r="C9794" s="74"/>
      <c r="D9794" s="74"/>
      <c r="E9794" s="74"/>
      <c r="F9794" s="74"/>
      <c r="G9794" s="75"/>
      <c r="H9794" s="74"/>
      <c r="I9794" s="81"/>
      <c r="J9794" s="74"/>
      <c r="K9794" s="74"/>
      <c r="L9794" s="74"/>
      <c r="M9794" s="74"/>
    </row>
    <row r="9795" spans="2:13" x14ac:dyDescent="0.25">
      <c r="B9795" s="225"/>
      <c r="C9795" s="74"/>
      <c r="D9795" s="74"/>
      <c r="E9795" s="74"/>
      <c r="F9795" s="74"/>
      <c r="G9795" s="75"/>
      <c r="H9795" s="74"/>
      <c r="I9795" s="81"/>
      <c r="J9795" s="74"/>
      <c r="K9795" s="74"/>
      <c r="L9795" s="74"/>
      <c r="M9795" s="74"/>
    </row>
    <row r="9796" spans="2:13" x14ac:dyDescent="0.25">
      <c r="B9796" s="225"/>
      <c r="C9796" s="74"/>
      <c r="D9796" s="74"/>
      <c r="E9796" s="74"/>
      <c r="F9796" s="74"/>
      <c r="G9796" s="75"/>
      <c r="H9796" s="74"/>
      <c r="I9796" s="81"/>
      <c r="J9796" s="74"/>
      <c r="K9796" s="74"/>
      <c r="L9796" s="74"/>
      <c r="M9796" s="74"/>
    </row>
    <row r="9797" spans="2:13" x14ac:dyDescent="0.25">
      <c r="B9797" s="225"/>
      <c r="C9797" s="74"/>
      <c r="D9797" s="74"/>
      <c r="E9797" s="74"/>
      <c r="F9797" s="74"/>
      <c r="G9797" s="75"/>
      <c r="H9797" s="74"/>
      <c r="I9797" s="81"/>
      <c r="J9797" s="74"/>
      <c r="K9797" s="74"/>
      <c r="L9797" s="74"/>
      <c r="M9797" s="74"/>
    </row>
    <row r="9798" spans="2:13" x14ac:dyDescent="0.25">
      <c r="B9798" s="225"/>
      <c r="C9798" s="74"/>
      <c r="D9798" s="74"/>
      <c r="E9798" s="74"/>
      <c r="F9798" s="74"/>
      <c r="G9798" s="75"/>
      <c r="H9798" s="74"/>
      <c r="I9798" s="81"/>
      <c r="J9798" s="74"/>
      <c r="K9798" s="74"/>
      <c r="L9798" s="74"/>
      <c r="M9798" s="74"/>
    </row>
    <row r="9799" spans="2:13" x14ac:dyDescent="0.25">
      <c r="B9799" s="225"/>
      <c r="C9799" s="74"/>
      <c r="D9799" s="74"/>
      <c r="E9799" s="74"/>
      <c r="F9799" s="74"/>
      <c r="G9799" s="75"/>
      <c r="H9799" s="74"/>
      <c r="I9799" s="81"/>
      <c r="J9799" s="74"/>
      <c r="K9799" s="74"/>
      <c r="L9799" s="74"/>
      <c r="M9799" s="74"/>
    </row>
    <row r="9800" spans="2:13" x14ac:dyDescent="0.25">
      <c r="B9800" s="225"/>
      <c r="C9800" s="74"/>
      <c r="D9800" s="74"/>
      <c r="E9800" s="74"/>
      <c r="F9800" s="74"/>
      <c r="G9800" s="75"/>
      <c r="H9800" s="74"/>
      <c r="I9800" s="81"/>
      <c r="J9800" s="74"/>
      <c r="K9800" s="74"/>
      <c r="L9800" s="74"/>
      <c r="M9800" s="74"/>
    </row>
    <row r="9801" spans="2:13" x14ac:dyDescent="0.25">
      <c r="B9801" s="225"/>
      <c r="C9801" s="74"/>
      <c r="D9801" s="74"/>
      <c r="E9801" s="74"/>
      <c r="F9801" s="74"/>
      <c r="G9801" s="75"/>
      <c r="H9801" s="74"/>
      <c r="I9801" s="81"/>
      <c r="J9801" s="74"/>
      <c r="K9801" s="74"/>
      <c r="L9801" s="74"/>
      <c r="M9801" s="74"/>
    </row>
    <row r="9802" spans="2:13" x14ac:dyDescent="0.25">
      <c r="B9802" s="225"/>
      <c r="C9802" s="74"/>
      <c r="D9802" s="74"/>
      <c r="E9802" s="74"/>
      <c r="F9802" s="74"/>
      <c r="G9802" s="75"/>
      <c r="H9802" s="74"/>
      <c r="I9802" s="81"/>
      <c r="J9802" s="74"/>
      <c r="K9802" s="74"/>
      <c r="L9802" s="74"/>
      <c r="M9802" s="74"/>
    </row>
    <row r="9803" spans="2:13" x14ac:dyDescent="0.25">
      <c r="B9803" s="225"/>
      <c r="C9803" s="74"/>
      <c r="D9803" s="74"/>
      <c r="E9803" s="74"/>
      <c r="F9803" s="74"/>
      <c r="G9803" s="75"/>
      <c r="H9803" s="74"/>
      <c r="I9803" s="81"/>
      <c r="J9803" s="74"/>
      <c r="K9803" s="74"/>
      <c r="L9803" s="74"/>
      <c r="M9803" s="74"/>
    </row>
    <row r="9804" spans="2:13" x14ac:dyDescent="0.25">
      <c r="B9804" s="225"/>
      <c r="C9804" s="74"/>
      <c r="D9804" s="74"/>
      <c r="E9804" s="74"/>
      <c r="F9804" s="74"/>
      <c r="G9804" s="75"/>
      <c r="H9804" s="74"/>
      <c r="I9804" s="81"/>
      <c r="J9804" s="74"/>
      <c r="K9804" s="74"/>
      <c r="L9804" s="74"/>
      <c r="M9804" s="74"/>
    </row>
    <row r="9805" spans="2:13" x14ac:dyDescent="0.25">
      <c r="B9805" s="225"/>
      <c r="C9805" s="74"/>
      <c r="D9805" s="74"/>
      <c r="E9805" s="74"/>
      <c r="F9805" s="74"/>
      <c r="G9805" s="75"/>
      <c r="H9805" s="74"/>
      <c r="I9805" s="81"/>
      <c r="J9805" s="74"/>
      <c r="K9805" s="74"/>
      <c r="L9805" s="74"/>
      <c r="M9805" s="74"/>
    </row>
    <row r="9806" spans="2:13" x14ac:dyDescent="0.25">
      <c r="B9806" s="225"/>
      <c r="C9806" s="74"/>
      <c r="D9806" s="74"/>
      <c r="E9806" s="74"/>
      <c r="F9806" s="74"/>
      <c r="G9806" s="75"/>
      <c r="H9806" s="74"/>
      <c r="I9806" s="81"/>
      <c r="J9806" s="74"/>
      <c r="K9806" s="74"/>
      <c r="L9806" s="74"/>
      <c r="M9806" s="74"/>
    </row>
    <row r="9807" spans="2:13" x14ac:dyDescent="0.25">
      <c r="B9807" s="225"/>
      <c r="C9807" s="74"/>
      <c r="D9807" s="74"/>
      <c r="E9807" s="74"/>
      <c r="F9807" s="74"/>
      <c r="G9807" s="75"/>
      <c r="H9807" s="74"/>
      <c r="I9807" s="81"/>
      <c r="J9807" s="74"/>
      <c r="K9807" s="74"/>
      <c r="L9807" s="74"/>
      <c r="M9807" s="74"/>
    </row>
    <row r="9808" spans="2:13" x14ac:dyDescent="0.25">
      <c r="B9808" s="225"/>
      <c r="C9808" s="74"/>
      <c r="D9808" s="74"/>
      <c r="E9808" s="74"/>
      <c r="F9808" s="74"/>
      <c r="G9808" s="75"/>
      <c r="H9808" s="74"/>
      <c r="I9808" s="81"/>
      <c r="J9808" s="74"/>
      <c r="K9808" s="74"/>
      <c r="L9808" s="74"/>
      <c r="M9808" s="74"/>
    </row>
    <row r="9809" spans="2:13" x14ac:dyDescent="0.25">
      <c r="B9809" s="225"/>
      <c r="C9809" s="74"/>
      <c r="D9809" s="74"/>
      <c r="E9809" s="74"/>
      <c r="F9809" s="74"/>
      <c r="G9809" s="75"/>
      <c r="H9809" s="74"/>
      <c r="I9809" s="81"/>
      <c r="J9809" s="74"/>
      <c r="K9809" s="74"/>
      <c r="L9809" s="74"/>
      <c r="M9809" s="74"/>
    </row>
    <row r="9810" spans="2:13" x14ac:dyDescent="0.25">
      <c r="B9810" s="225"/>
      <c r="C9810" s="74"/>
      <c r="D9810" s="74"/>
      <c r="E9810" s="74"/>
      <c r="F9810" s="74"/>
      <c r="G9810" s="75"/>
      <c r="H9810" s="74"/>
      <c r="I9810" s="81"/>
      <c r="J9810" s="74"/>
      <c r="K9810" s="74"/>
      <c r="L9810" s="74"/>
      <c r="M9810" s="74"/>
    </row>
    <row r="9811" spans="2:13" x14ac:dyDescent="0.25">
      <c r="B9811" s="225"/>
      <c r="C9811" s="74"/>
      <c r="D9811" s="74"/>
      <c r="E9811" s="74"/>
      <c r="F9811" s="74"/>
      <c r="G9811" s="75"/>
      <c r="H9811" s="74"/>
      <c r="I9811" s="81"/>
      <c r="J9811" s="74"/>
      <c r="K9811" s="74"/>
      <c r="L9811" s="74"/>
      <c r="M9811" s="74"/>
    </row>
    <row r="9812" spans="2:13" x14ac:dyDescent="0.25">
      <c r="B9812" s="225"/>
      <c r="C9812" s="74"/>
      <c r="D9812" s="74"/>
      <c r="E9812" s="74"/>
      <c r="F9812" s="74"/>
      <c r="G9812" s="75"/>
      <c r="H9812" s="74"/>
      <c r="I9812" s="81"/>
      <c r="J9812" s="74"/>
      <c r="K9812" s="74"/>
      <c r="L9812" s="74"/>
      <c r="M9812" s="74"/>
    </row>
    <row r="9813" spans="2:13" x14ac:dyDescent="0.25">
      <c r="B9813" s="225"/>
      <c r="C9813" s="74"/>
      <c r="D9813" s="74"/>
      <c r="E9813" s="74"/>
      <c r="F9813" s="74"/>
      <c r="G9813" s="75"/>
      <c r="H9813" s="74"/>
      <c r="I9813" s="81"/>
      <c r="J9813" s="74"/>
      <c r="K9813" s="74"/>
      <c r="L9813" s="74"/>
      <c r="M9813" s="74"/>
    </row>
    <row r="9814" spans="2:13" x14ac:dyDescent="0.25">
      <c r="B9814" s="225"/>
      <c r="C9814" s="74"/>
      <c r="D9814" s="74"/>
      <c r="E9814" s="74"/>
      <c r="F9814" s="74"/>
      <c r="G9814" s="75"/>
      <c r="H9814" s="74"/>
      <c r="I9814" s="81"/>
      <c r="J9814" s="74"/>
      <c r="K9814" s="74"/>
      <c r="L9814" s="74"/>
      <c r="M9814" s="74"/>
    </row>
    <row r="9815" spans="2:13" x14ac:dyDescent="0.25">
      <c r="B9815" s="225"/>
      <c r="C9815" s="74"/>
      <c r="D9815" s="74"/>
      <c r="E9815" s="74"/>
      <c r="F9815" s="74"/>
      <c r="G9815" s="75"/>
      <c r="H9815" s="74"/>
      <c r="I9815" s="81"/>
      <c r="J9815" s="74"/>
      <c r="K9815" s="74"/>
      <c r="L9815" s="74"/>
      <c r="M9815" s="74"/>
    </row>
    <row r="9816" spans="2:13" x14ac:dyDescent="0.25">
      <c r="B9816" s="225"/>
      <c r="C9816" s="74"/>
      <c r="D9816" s="74"/>
      <c r="E9816" s="74"/>
      <c r="F9816" s="74"/>
      <c r="G9816" s="75"/>
      <c r="H9816" s="74"/>
      <c r="I9816" s="81"/>
      <c r="J9816" s="74"/>
      <c r="K9816" s="74"/>
      <c r="L9816" s="74"/>
      <c r="M9816" s="74"/>
    </row>
    <row r="9817" spans="2:13" x14ac:dyDescent="0.25">
      <c r="B9817" s="225"/>
      <c r="C9817" s="74"/>
      <c r="D9817" s="74"/>
      <c r="E9817" s="74"/>
      <c r="F9817" s="74"/>
      <c r="G9817" s="75"/>
      <c r="H9817" s="74"/>
      <c r="I9817" s="81"/>
      <c r="J9817" s="74"/>
      <c r="K9817" s="74"/>
      <c r="L9817" s="74"/>
      <c r="M9817" s="74"/>
    </row>
    <row r="9818" spans="2:13" x14ac:dyDescent="0.25">
      <c r="B9818" s="225"/>
      <c r="C9818" s="74"/>
      <c r="D9818" s="74"/>
      <c r="E9818" s="74"/>
      <c r="F9818" s="74"/>
      <c r="G9818" s="75"/>
      <c r="H9818" s="74"/>
      <c r="I9818" s="81"/>
      <c r="J9818" s="74"/>
      <c r="K9818" s="74"/>
      <c r="L9818" s="74"/>
      <c r="M9818" s="74"/>
    </row>
    <row r="9819" spans="2:13" x14ac:dyDescent="0.25">
      <c r="B9819" s="225"/>
      <c r="C9819" s="74"/>
      <c r="D9819" s="74"/>
      <c r="E9819" s="74"/>
      <c r="F9819" s="74"/>
      <c r="G9819" s="75"/>
      <c r="H9819" s="74"/>
      <c r="I9819" s="81"/>
      <c r="J9819" s="74"/>
      <c r="K9819" s="74"/>
      <c r="L9819" s="74"/>
      <c r="M9819" s="74"/>
    </row>
    <row r="9820" spans="2:13" x14ac:dyDescent="0.25">
      <c r="B9820" s="225"/>
      <c r="C9820" s="74"/>
      <c r="D9820" s="74"/>
      <c r="E9820" s="74"/>
      <c r="F9820" s="74"/>
      <c r="G9820" s="75"/>
      <c r="H9820" s="74"/>
      <c r="I9820" s="81"/>
      <c r="J9820" s="74"/>
      <c r="K9820" s="74"/>
      <c r="L9820" s="74"/>
      <c r="M9820" s="74"/>
    </row>
    <row r="9821" spans="2:13" x14ac:dyDescent="0.25">
      <c r="B9821" s="225"/>
      <c r="C9821" s="74"/>
      <c r="D9821" s="74"/>
      <c r="E9821" s="74"/>
      <c r="F9821" s="74"/>
      <c r="G9821" s="75"/>
      <c r="H9821" s="74"/>
      <c r="I9821" s="81"/>
      <c r="J9821" s="74"/>
      <c r="K9821" s="74"/>
      <c r="L9821" s="74"/>
      <c r="M9821" s="74"/>
    </row>
    <row r="9822" spans="2:13" x14ac:dyDescent="0.25">
      <c r="B9822" s="225"/>
      <c r="C9822" s="74"/>
      <c r="D9822" s="74"/>
      <c r="E9822" s="74"/>
      <c r="F9822" s="74"/>
      <c r="G9822" s="75"/>
      <c r="H9822" s="74"/>
      <c r="I9822" s="81"/>
      <c r="J9822" s="74"/>
      <c r="K9822" s="74"/>
      <c r="L9822" s="74"/>
      <c r="M9822" s="74"/>
    </row>
    <row r="9823" spans="2:13" x14ac:dyDescent="0.25">
      <c r="B9823" s="225"/>
      <c r="C9823" s="74"/>
      <c r="D9823" s="74"/>
      <c r="E9823" s="74"/>
      <c r="F9823" s="74"/>
      <c r="G9823" s="75"/>
      <c r="H9823" s="74"/>
      <c r="I9823" s="81"/>
      <c r="J9823" s="74"/>
      <c r="K9823" s="74"/>
      <c r="L9823" s="74"/>
      <c r="M9823" s="74"/>
    </row>
    <row r="9824" spans="2:13" x14ac:dyDescent="0.25">
      <c r="B9824" s="225"/>
      <c r="C9824" s="74"/>
      <c r="D9824" s="74"/>
      <c r="E9824" s="74"/>
      <c r="F9824" s="74"/>
      <c r="G9824" s="75"/>
      <c r="H9824" s="74"/>
      <c r="I9824" s="81"/>
      <c r="J9824" s="74"/>
      <c r="K9824" s="74"/>
      <c r="L9824" s="74"/>
      <c r="M9824" s="74"/>
    </row>
    <row r="9825" spans="2:13" x14ac:dyDescent="0.25">
      <c r="B9825" s="225"/>
      <c r="C9825" s="74"/>
      <c r="D9825" s="74"/>
      <c r="E9825" s="74"/>
      <c r="F9825" s="74"/>
      <c r="G9825" s="75"/>
      <c r="H9825" s="74"/>
      <c r="I9825" s="81"/>
      <c r="J9825" s="74"/>
      <c r="K9825" s="74"/>
      <c r="L9825" s="74"/>
      <c r="M9825" s="74"/>
    </row>
    <row r="9826" spans="2:13" x14ac:dyDescent="0.25">
      <c r="B9826" s="225"/>
      <c r="C9826" s="74"/>
      <c r="D9826" s="74"/>
      <c r="E9826" s="74"/>
      <c r="F9826" s="74"/>
      <c r="G9826" s="75"/>
      <c r="H9826" s="74"/>
      <c r="I9826" s="81"/>
      <c r="J9826" s="74"/>
      <c r="K9826" s="74"/>
      <c r="L9826" s="74"/>
      <c r="M9826" s="74"/>
    </row>
    <row r="9827" spans="2:13" x14ac:dyDescent="0.25">
      <c r="B9827" s="225"/>
      <c r="C9827" s="74"/>
      <c r="D9827" s="74"/>
      <c r="E9827" s="74"/>
      <c r="F9827" s="74"/>
      <c r="G9827" s="75"/>
      <c r="H9827" s="74"/>
      <c r="I9827" s="81"/>
      <c r="J9827" s="74"/>
      <c r="K9827" s="74"/>
      <c r="L9827" s="74"/>
      <c r="M9827" s="74"/>
    </row>
    <row r="9828" spans="2:13" x14ac:dyDescent="0.25">
      <c r="B9828" s="225"/>
      <c r="C9828" s="74"/>
      <c r="D9828" s="74"/>
      <c r="E9828" s="74"/>
      <c r="F9828" s="74"/>
      <c r="G9828" s="75"/>
      <c r="H9828" s="74"/>
      <c r="I9828" s="81"/>
      <c r="J9828" s="74"/>
      <c r="K9828" s="74"/>
      <c r="L9828" s="74"/>
      <c r="M9828" s="74"/>
    </row>
    <row r="9829" spans="2:13" x14ac:dyDescent="0.25">
      <c r="B9829" s="225"/>
      <c r="C9829" s="74"/>
      <c r="D9829" s="74"/>
      <c r="E9829" s="74"/>
      <c r="F9829" s="74"/>
      <c r="G9829" s="75"/>
      <c r="H9829" s="74"/>
      <c r="I9829" s="81"/>
      <c r="J9829" s="74"/>
      <c r="K9829" s="74"/>
      <c r="L9829" s="74"/>
      <c r="M9829" s="74"/>
    </row>
    <row r="9830" spans="2:13" x14ac:dyDescent="0.25">
      <c r="B9830" s="225"/>
      <c r="C9830" s="74"/>
      <c r="D9830" s="74"/>
      <c r="E9830" s="74"/>
      <c r="F9830" s="74"/>
      <c r="G9830" s="75"/>
      <c r="H9830" s="74"/>
      <c r="I9830" s="81"/>
      <c r="J9830" s="74"/>
      <c r="K9830" s="74"/>
      <c r="L9830" s="74"/>
      <c r="M9830" s="74"/>
    </row>
    <row r="9831" spans="2:13" x14ac:dyDescent="0.25">
      <c r="B9831" s="225"/>
      <c r="C9831" s="74"/>
      <c r="D9831" s="74"/>
      <c r="E9831" s="74"/>
      <c r="F9831" s="74"/>
      <c r="G9831" s="75"/>
      <c r="H9831" s="74"/>
      <c r="I9831" s="81"/>
      <c r="J9831" s="74"/>
      <c r="K9831" s="74"/>
      <c r="L9831" s="74"/>
      <c r="M9831" s="74"/>
    </row>
    <row r="9832" spans="2:13" x14ac:dyDescent="0.25">
      <c r="B9832" s="225"/>
      <c r="C9832" s="74"/>
      <c r="D9832" s="74"/>
      <c r="E9832" s="74"/>
      <c r="F9832" s="74"/>
      <c r="G9832" s="75"/>
      <c r="H9832" s="74"/>
      <c r="I9832" s="81"/>
      <c r="J9832" s="74"/>
      <c r="K9832" s="74"/>
      <c r="L9832" s="74"/>
      <c r="M9832" s="74"/>
    </row>
    <row r="9833" spans="2:13" x14ac:dyDescent="0.25">
      <c r="B9833" s="225"/>
      <c r="C9833" s="74"/>
      <c r="D9833" s="74"/>
      <c r="E9833" s="74"/>
      <c r="F9833" s="74"/>
      <c r="G9833" s="75"/>
      <c r="H9833" s="74"/>
      <c r="I9833" s="81"/>
      <c r="J9833" s="74"/>
      <c r="K9833" s="74"/>
      <c r="L9833" s="74"/>
      <c r="M9833" s="74"/>
    </row>
    <row r="9834" spans="2:13" x14ac:dyDescent="0.25">
      <c r="B9834" s="225"/>
      <c r="C9834" s="74"/>
      <c r="D9834" s="74"/>
      <c r="E9834" s="74"/>
      <c r="F9834" s="74"/>
      <c r="G9834" s="75"/>
      <c r="H9834" s="74"/>
      <c r="I9834" s="81"/>
      <c r="J9834" s="74"/>
      <c r="K9834" s="74"/>
      <c r="L9834" s="74"/>
      <c r="M9834" s="74"/>
    </row>
    <row r="9835" spans="2:13" x14ac:dyDescent="0.25">
      <c r="B9835" s="225"/>
      <c r="C9835" s="74"/>
      <c r="D9835" s="74"/>
      <c r="E9835" s="74"/>
      <c r="F9835" s="74"/>
      <c r="G9835" s="75"/>
      <c r="H9835" s="74"/>
      <c r="I9835" s="81"/>
      <c r="J9835" s="74"/>
      <c r="K9835" s="74"/>
      <c r="L9835" s="74"/>
      <c r="M9835" s="74"/>
    </row>
    <row r="9836" spans="2:13" x14ac:dyDescent="0.25">
      <c r="B9836" s="225"/>
      <c r="C9836" s="74"/>
      <c r="D9836" s="74"/>
      <c r="E9836" s="74"/>
      <c r="F9836" s="74"/>
      <c r="G9836" s="75"/>
      <c r="H9836" s="74"/>
      <c r="I9836" s="81"/>
      <c r="J9836" s="74"/>
      <c r="K9836" s="74"/>
      <c r="L9836" s="74"/>
      <c r="M9836" s="74"/>
    </row>
    <row r="9837" spans="2:13" x14ac:dyDescent="0.25">
      <c r="B9837" s="225"/>
      <c r="C9837" s="74"/>
      <c r="D9837" s="74"/>
      <c r="E9837" s="74"/>
      <c r="F9837" s="74"/>
      <c r="G9837" s="75"/>
      <c r="H9837" s="74"/>
      <c r="I9837" s="81"/>
      <c r="J9837" s="74"/>
      <c r="K9837" s="74"/>
      <c r="L9837" s="74"/>
      <c r="M9837" s="74"/>
    </row>
    <row r="9838" spans="2:13" x14ac:dyDescent="0.25">
      <c r="B9838" s="225"/>
      <c r="C9838" s="74"/>
      <c r="D9838" s="74"/>
      <c r="E9838" s="74"/>
      <c r="F9838" s="74"/>
      <c r="G9838" s="75"/>
      <c r="H9838" s="74"/>
      <c r="I9838" s="81"/>
      <c r="J9838" s="74"/>
      <c r="K9838" s="74"/>
      <c r="L9838" s="74"/>
      <c r="M9838" s="74"/>
    </row>
    <row r="9839" spans="2:13" x14ac:dyDescent="0.25">
      <c r="B9839" s="225"/>
      <c r="C9839" s="74"/>
      <c r="D9839" s="74"/>
      <c r="E9839" s="74"/>
      <c r="F9839" s="74"/>
      <c r="G9839" s="75"/>
      <c r="H9839" s="74"/>
      <c r="I9839" s="81"/>
      <c r="J9839" s="74"/>
      <c r="K9839" s="74"/>
      <c r="L9839" s="74"/>
      <c r="M9839" s="74"/>
    </row>
    <row r="9840" spans="2:13" x14ac:dyDescent="0.25">
      <c r="B9840" s="225"/>
      <c r="C9840" s="74"/>
      <c r="D9840" s="74"/>
      <c r="E9840" s="74"/>
      <c r="F9840" s="74"/>
      <c r="G9840" s="75"/>
      <c r="H9840" s="74"/>
      <c r="I9840" s="81"/>
      <c r="J9840" s="74"/>
      <c r="K9840" s="74"/>
      <c r="L9840" s="74"/>
      <c r="M9840" s="74"/>
    </row>
    <row r="9841" spans="2:13" x14ac:dyDescent="0.25">
      <c r="B9841" s="225"/>
      <c r="C9841" s="74"/>
      <c r="D9841" s="74"/>
      <c r="E9841" s="74"/>
      <c r="F9841" s="74"/>
      <c r="G9841" s="75"/>
      <c r="H9841" s="74"/>
      <c r="I9841" s="81"/>
      <c r="J9841" s="74"/>
      <c r="K9841" s="74"/>
      <c r="L9841" s="74"/>
      <c r="M9841" s="74"/>
    </row>
    <row r="9842" spans="2:13" x14ac:dyDescent="0.25">
      <c r="B9842" s="225"/>
      <c r="C9842" s="74"/>
      <c r="D9842" s="74"/>
      <c r="E9842" s="74"/>
      <c r="F9842" s="74"/>
      <c r="G9842" s="75"/>
      <c r="H9842" s="74"/>
      <c r="I9842" s="81"/>
      <c r="J9842" s="74"/>
      <c r="K9842" s="74"/>
      <c r="L9842" s="74"/>
      <c r="M9842" s="74"/>
    </row>
    <row r="9843" spans="2:13" x14ac:dyDescent="0.25">
      <c r="B9843" s="225"/>
      <c r="C9843" s="74"/>
      <c r="D9843" s="74"/>
      <c r="E9843" s="74"/>
      <c r="F9843" s="74"/>
      <c r="G9843" s="75"/>
      <c r="H9843" s="74"/>
      <c r="I9843" s="81"/>
      <c r="J9843" s="74"/>
      <c r="K9843" s="74"/>
      <c r="L9843" s="74"/>
      <c r="M9843" s="74"/>
    </row>
    <row r="9844" spans="2:13" x14ac:dyDescent="0.25">
      <c r="B9844" s="225"/>
      <c r="C9844" s="74"/>
      <c r="D9844" s="74"/>
      <c r="E9844" s="74"/>
      <c r="F9844" s="74"/>
      <c r="G9844" s="75"/>
      <c r="H9844" s="74"/>
      <c r="I9844" s="81"/>
      <c r="J9844" s="74"/>
      <c r="K9844" s="74"/>
      <c r="L9844" s="74"/>
      <c r="M9844" s="74"/>
    </row>
    <row r="9845" spans="2:13" x14ac:dyDescent="0.25">
      <c r="B9845" s="225"/>
      <c r="C9845" s="74"/>
      <c r="D9845" s="74"/>
      <c r="E9845" s="74"/>
      <c r="F9845" s="74"/>
      <c r="G9845" s="75"/>
      <c r="H9845" s="74"/>
      <c r="I9845" s="81"/>
      <c r="J9845" s="74"/>
      <c r="K9845" s="74"/>
      <c r="L9845" s="74"/>
      <c r="M9845" s="74"/>
    </row>
    <row r="9846" spans="2:13" x14ac:dyDescent="0.25">
      <c r="B9846" s="225"/>
      <c r="C9846" s="74"/>
      <c r="D9846" s="74"/>
      <c r="E9846" s="74"/>
      <c r="F9846" s="74"/>
      <c r="G9846" s="75"/>
      <c r="H9846" s="74"/>
      <c r="I9846" s="81"/>
      <c r="J9846" s="74"/>
      <c r="K9846" s="74"/>
      <c r="L9846" s="74"/>
      <c r="M9846" s="74"/>
    </row>
    <row r="9847" spans="2:13" x14ac:dyDescent="0.25">
      <c r="B9847" s="225"/>
      <c r="C9847" s="74"/>
      <c r="D9847" s="74"/>
      <c r="E9847" s="74"/>
      <c r="F9847" s="74"/>
      <c r="G9847" s="75"/>
      <c r="H9847" s="74"/>
      <c r="I9847" s="81"/>
      <c r="J9847" s="74"/>
      <c r="K9847" s="74"/>
      <c r="L9847" s="74"/>
      <c r="M9847" s="74"/>
    </row>
    <row r="9848" spans="2:13" x14ac:dyDescent="0.25">
      <c r="B9848" s="225"/>
      <c r="C9848" s="74"/>
      <c r="D9848" s="74"/>
      <c r="E9848" s="74"/>
      <c r="F9848" s="74"/>
      <c r="G9848" s="75"/>
      <c r="H9848" s="74"/>
      <c r="I9848" s="81"/>
      <c r="J9848" s="74"/>
      <c r="K9848" s="74"/>
      <c r="L9848" s="74"/>
      <c r="M9848" s="74"/>
    </row>
    <row r="9849" spans="2:13" x14ac:dyDescent="0.25">
      <c r="B9849" s="225"/>
      <c r="C9849" s="74"/>
      <c r="D9849" s="74"/>
      <c r="E9849" s="74"/>
      <c r="F9849" s="74"/>
      <c r="G9849" s="75"/>
      <c r="H9849" s="74"/>
      <c r="I9849" s="81"/>
      <c r="J9849" s="74"/>
      <c r="K9849" s="74"/>
      <c r="L9849" s="74"/>
      <c r="M9849" s="74"/>
    </row>
    <row r="9850" spans="2:13" x14ac:dyDescent="0.25">
      <c r="B9850" s="225"/>
      <c r="C9850" s="74"/>
      <c r="D9850" s="74"/>
      <c r="E9850" s="74"/>
      <c r="F9850" s="74"/>
      <c r="G9850" s="75"/>
      <c r="H9850" s="74"/>
      <c r="I9850" s="81"/>
      <c r="J9850" s="74"/>
      <c r="K9850" s="74"/>
      <c r="L9850" s="74"/>
      <c r="M9850" s="74"/>
    </row>
    <row r="9851" spans="2:13" x14ac:dyDescent="0.25">
      <c r="B9851" s="225"/>
      <c r="C9851" s="74"/>
      <c r="D9851" s="74"/>
      <c r="E9851" s="74"/>
      <c r="F9851" s="74"/>
      <c r="G9851" s="75"/>
      <c r="H9851" s="74"/>
      <c r="I9851" s="81"/>
      <c r="J9851" s="74"/>
      <c r="K9851" s="74"/>
      <c r="L9851" s="74"/>
      <c r="M9851" s="74"/>
    </row>
    <row r="9852" spans="2:13" x14ac:dyDescent="0.25">
      <c r="B9852" s="225"/>
      <c r="C9852" s="74"/>
      <c r="D9852" s="74"/>
      <c r="E9852" s="74"/>
      <c r="F9852" s="74"/>
      <c r="G9852" s="75"/>
      <c r="H9852" s="74"/>
      <c r="I9852" s="81"/>
      <c r="J9852" s="74"/>
      <c r="K9852" s="74"/>
      <c r="L9852" s="74"/>
      <c r="M9852" s="74"/>
    </row>
    <row r="9853" spans="2:13" x14ac:dyDescent="0.25">
      <c r="B9853" s="225"/>
      <c r="C9853" s="74"/>
      <c r="D9853" s="74"/>
      <c r="E9853" s="74"/>
      <c r="F9853" s="74"/>
      <c r="G9853" s="75"/>
      <c r="H9853" s="74"/>
      <c r="I9853" s="81"/>
      <c r="J9853" s="74"/>
      <c r="K9853" s="74"/>
      <c r="L9853" s="74"/>
      <c r="M9853" s="74"/>
    </row>
    <row r="9854" spans="2:13" x14ac:dyDescent="0.25">
      <c r="B9854" s="225"/>
      <c r="C9854" s="74"/>
      <c r="D9854" s="74"/>
      <c r="E9854" s="74"/>
      <c r="F9854" s="74"/>
      <c r="G9854" s="75"/>
      <c r="H9854" s="74"/>
      <c r="I9854" s="81"/>
      <c r="J9854" s="74"/>
      <c r="K9854" s="74"/>
      <c r="L9854" s="74"/>
      <c r="M9854" s="74"/>
    </row>
    <row r="9855" spans="2:13" x14ac:dyDescent="0.25">
      <c r="B9855" s="225"/>
      <c r="C9855" s="74"/>
      <c r="D9855" s="74"/>
      <c r="E9855" s="74"/>
      <c r="F9855" s="74"/>
      <c r="G9855" s="75"/>
      <c r="H9855" s="74"/>
      <c r="I9855" s="81"/>
      <c r="J9855" s="74"/>
      <c r="K9855" s="74"/>
      <c r="L9855" s="74"/>
      <c r="M9855" s="74"/>
    </row>
    <row r="9856" spans="2:13" x14ac:dyDescent="0.25">
      <c r="B9856" s="225"/>
      <c r="C9856" s="74"/>
      <c r="D9856" s="74"/>
      <c r="E9856" s="74"/>
      <c r="F9856" s="74"/>
      <c r="G9856" s="75"/>
      <c r="H9856" s="74"/>
      <c r="I9856" s="81"/>
      <c r="J9856" s="74"/>
      <c r="K9856" s="74"/>
      <c r="L9856" s="74"/>
      <c r="M9856" s="74"/>
    </row>
    <row r="9857" spans="2:13" x14ac:dyDescent="0.25">
      <c r="B9857" s="225"/>
      <c r="C9857" s="74"/>
      <c r="D9857" s="74"/>
      <c r="E9857" s="74"/>
      <c r="F9857" s="74"/>
      <c r="G9857" s="75"/>
      <c r="H9857" s="74"/>
      <c r="I9857" s="81"/>
      <c r="J9857" s="74"/>
      <c r="K9857" s="74"/>
      <c r="L9857" s="74"/>
      <c r="M9857" s="74"/>
    </row>
    <row r="9858" spans="2:13" x14ac:dyDescent="0.25">
      <c r="B9858" s="225"/>
      <c r="C9858" s="74"/>
      <c r="D9858" s="74"/>
      <c r="E9858" s="74"/>
      <c r="F9858" s="74"/>
      <c r="G9858" s="75"/>
      <c r="H9858" s="74"/>
      <c r="I9858" s="81"/>
      <c r="J9858" s="74"/>
      <c r="K9858" s="74"/>
      <c r="L9858" s="74"/>
      <c r="M9858" s="74"/>
    </row>
    <row r="9859" spans="2:13" x14ac:dyDescent="0.25">
      <c r="B9859" s="225"/>
      <c r="C9859" s="74"/>
      <c r="D9859" s="74"/>
      <c r="E9859" s="74"/>
      <c r="F9859" s="74"/>
      <c r="G9859" s="75"/>
      <c r="H9859" s="74"/>
      <c r="I9859" s="81"/>
      <c r="J9859" s="74"/>
      <c r="K9859" s="74"/>
      <c r="L9859" s="74"/>
      <c r="M9859" s="74"/>
    </row>
    <row r="9860" spans="2:13" x14ac:dyDescent="0.25">
      <c r="B9860" s="225"/>
      <c r="C9860" s="74"/>
      <c r="D9860" s="74"/>
      <c r="E9860" s="74"/>
      <c r="F9860" s="74"/>
      <c r="G9860" s="75"/>
      <c r="H9860" s="74"/>
      <c r="I9860" s="81"/>
      <c r="J9860" s="74"/>
      <c r="K9860" s="74"/>
      <c r="L9860" s="74"/>
      <c r="M9860" s="74"/>
    </row>
    <row r="9861" spans="2:13" x14ac:dyDescent="0.25">
      <c r="B9861" s="225"/>
      <c r="C9861" s="74"/>
      <c r="D9861" s="74"/>
      <c r="E9861" s="74"/>
      <c r="F9861" s="74"/>
      <c r="G9861" s="75"/>
      <c r="H9861" s="74"/>
      <c r="I9861" s="81"/>
      <c r="J9861" s="74"/>
      <c r="K9861" s="74"/>
      <c r="L9861" s="74"/>
      <c r="M9861" s="74"/>
    </row>
    <row r="9862" spans="2:13" x14ac:dyDescent="0.25">
      <c r="B9862" s="225"/>
      <c r="C9862" s="74"/>
      <c r="D9862" s="74"/>
      <c r="E9862" s="74"/>
      <c r="F9862" s="74"/>
      <c r="G9862" s="75"/>
      <c r="H9862" s="74"/>
      <c r="I9862" s="81"/>
      <c r="J9862" s="74"/>
      <c r="K9862" s="74"/>
      <c r="L9862" s="74"/>
      <c r="M9862" s="74"/>
    </row>
    <row r="9863" spans="2:13" x14ac:dyDescent="0.25">
      <c r="B9863" s="225"/>
      <c r="C9863" s="74"/>
      <c r="D9863" s="74"/>
      <c r="E9863" s="74"/>
      <c r="F9863" s="74"/>
      <c r="G9863" s="75"/>
      <c r="H9863" s="74"/>
      <c r="I9863" s="81"/>
      <c r="J9863" s="74"/>
      <c r="K9863" s="74"/>
      <c r="L9863" s="74"/>
      <c r="M9863" s="74"/>
    </row>
    <row r="9864" spans="2:13" x14ac:dyDescent="0.25">
      <c r="B9864" s="225"/>
      <c r="C9864" s="74"/>
      <c r="D9864" s="74"/>
      <c r="E9864" s="74"/>
      <c r="F9864" s="74"/>
      <c r="G9864" s="75"/>
      <c r="H9864" s="74"/>
      <c r="I9864" s="81"/>
      <c r="J9864" s="74"/>
      <c r="K9864" s="74"/>
      <c r="L9864" s="74"/>
      <c r="M9864" s="74"/>
    </row>
    <row r="9865" spans="2:13" x14ac:dyDescent="0.25">
      <c r="B9865" s="225"/>
      <c r="C9865" s="74"/>
      <c r="D9865" s="74"/>
      <c r="E9865" s="74"/>
      <c r="F9865" s="74"/>
      <c r="G9865" s="75"/>
      <c r="H9865" s="74"/>
      <c r="I9865" s="81"/>
      <c r="J9865" s="74"/>
      <c r="K9865" s="74"/>
      <c r="L9865" s="74"/>
      <c r="M9865" s="74"/>
    </row>
    <row r="9866" spans="2:13" x14ac:dyDescent="0.25">
      <c r="B9866" s="225"/>
      <c r="C9866" s="74"/>
      <c r="D9866" s="74"/>
      <c r="E9866" s="74"/>
      <c r="F9866" s="74"/>
      <c r="G9866" s="75"/>
      <c r="H9866" s="74"/>
      <c r="I9866" s="81"/>
      <c r="J9866" s="74"/>
      <c r="K9866" s="74"/>
      <c r="L9866" s="74"/>
      <c r="M9866" s="74"/>
    </row>
    <row r="9867" spans="2:13" x14ac:dyDescent="0.25">
      <c r="B9867" s="225"/>
      <c r="C9867" s="74"/>
      <c r="D9867" s="74"/>
      <c r="E9867" s="74"/>
      <c r="F9867" s="74"/>
      <c r="G9867" s="75"/>
      <c r="H9867" s="74"/>
      <c r="I9867" s="81"/>
      <c r="J9867" s="74"/>
      <c r="K9867" s="74"/>
      <c r="L9867" s="74"/>
      <c r="M9867" s="74"/>
    </row>
    <row r="9868" spans="2:13" x14ac:dyDescent="0.25">
      <c r="B9868" s="225"/>
      <c r="C9868" s="74"/>
      <c r="D9868" s="74"/>
      <c r="E9868" s="74"/>
      <c r="F9868" s="74"/>
      <c r="G9868" s="75"/>
      <c r="H9868" s="74"/>
      <c r="I9868" s="81"/>
      <c r="J9868" s="74"/>
      <c r="K9868" s="74"/>
      <c r="L9868" s="74"/>
      <c r="M9868" s="74"/>
    </row>
    <row r="9869" spans="2:13" x14ac:dyDescent="0.25">
      <c r="B9869" s="225"/>
      <c r="C9869" s="74"/>
      <c r="D9869" s="74"/>
      <c r="E9869" s="74"/>
      <c r="F9869" s="74"/>
      <c r="G9869" s="75"/>
      <c r="H9869" s="74"/>
      <c r="I9869" s="81"/>
      <c r="J9869" s="74"/>
      <c r="K9869" s="74"/>
      <c r="L9869" s="74"/>
      <c r="M9869" s="74"/>
    </row>
    <row r="9870" spans="2:13" x14ac:dyDescent="0.25">
      <c r="B9870" s="225"/>
      <c r="C9870" s="74"/>
      <c r="D9870" s="74"/>
      <c r="E9870" s="74"/>
      <c r="F9870" s="74"/>
      <c r="G9870" s="75"/>
      <c r="H9870" s="74"/>
      <c r="I9870" s="81"/>
      <c r="J9870" s="74"/>
      <c r="K9870" s="74"/>
      <c r="L9870" s="74"/>
      <c r="M9870" s="74"/>
    </row>
    <row r="9871" spans="2:13" x14ac:dyDescent="0.25">
      <c r="B9871" s="225"/>
      <c r="C9871" s="74"/>
      <c r="D9871" s="74"/>
      <c r="E9871" s="74"/>
      <c r="F9871" s="74"/>
      <c r="G9871" s="75"/>
      <c r="H9871" s="74"/>
      <c r="I9871" s="81"/>
      <c r="J9871" s="74"/>
      <c r="K9871" s="74"/>
      <c r="L9871" s="74"/>
      <c r="M9871" s="74"/>
    </row>
    <row r="9872" spans="2:13" x14ac:dyDescent="0.25">
      <c r="B9872" s="225"/>
      <c r="C9872" s="74"/>
      <c r="D9872" s="74"/>
      <c r="E9872" s="74"/>
      <c r="F9872" s="74"/>
      <c r="G9872" s="75"/>
      <c r="H9872" s="74"/>
      <c r="I9872" s="81"/>
      <c r="J9872" s="74"/>
      <c r="K9872" s="74"/>
      <c r="L9872" s="74"/>
      <c r="M9872" s="74"/>
    </row>
    <row r="9873" spans="2:13" x14ac:dyDescent="0.25">
      <c r="B9873" s="225"/>
      <c r="C9873" s="74"/>
      <c r="D9873" s="74"/>
      <c r="E9873" s="74"/>
      <c r="F9873" s="74"/>
      <c r="G9873" s="75"/>
      <c r="H9873" s="74"/>
      <c r="I9873" s="81"/>
      <c r="J9873" s="74"/>
      <c r="K9873" s="74"/>
      <c r="L9873" s="74"/>
      <c r="M9873" s="74"/>
    </row>
    <row r="9874" spans="2:13" x14ac:dyDescent="0.25">
      <c r="B9874" s="225"/>
      <c r="C9874" s="74"/>
      <c r="D9874" s="74"/>
      <c r="E9874" s="74"/>
      <c r="F9874" s="74"/>
      <c r="G9874" s="75"/>
      <c r="H9874" s="74"/>
      <c r="I9874" s="81"/>
      <c r="J9874" s="74"/>
      <c r="K9874" s="74"/>
      <c r="L9874" s="74"/>
      <c r="M9874" s="74"/>
    </row>
    <row r="9875" spans="2:13" x14ac:dyDescent="0.25">
      <c r="B9875" s="225"/>
      <c r="C9875" s="74"/>
      <c r="D9875" s="74"/>
      <c r="E9875" s="74"/>
      <c r="F9875" s="74"/>
      <c r="G9875" s="75"/>
      <c r="H9875" s="74"/>
      <c r="I9875" s="81"/>
      <c r="J9875" s="74"/>
      <c r="K9875" s="74"/>
      <c r="L9875" s="74"/>
      <c r="M9875" s="74"/>
    </row>
    <row r="9876" spans="2:13" x14ac:dyDescent="0.25">
      <c r="B9876" s="225"/>
      <c r="C9876" s="74"/>
      <c r="D9876" s="74"/>
      <c r="E9876" s="74"/>
      <c r="F9876" s="74"/>
      <c r="G9876" s="75"/>
      <c r="H9876" s="74"/>
      <c r="I9876" s="81"/>
      <c r="J9876" s="74"/>
      <c r="K9876" s="74"/>
      <c r="L9876" s="74"/>
      <c r="M9876" s="74"/>
    </row>
    <row r="9877" spans="2:13" x14ac:dyDescent="0.25">
      <c r="B9877" s="225"/>
      <c r="C9877" s="74"/>
      <c r="D9877" s="74"/>
      <c r="E9877" s="74"/>
      <c r="F9877" s="74"/>
      <c r="G9877" s="75"/>
      <c r="H9877" s="74"/>
      <c r="I9877" s="81"/>
      <c r="J9877" s="74"/>
      <c r="K9877" s="74"/>
      <c r="L9877" s="74"/>
      <c r="M9877" s="74"/>
    </row>
    <row r="9878" spans="2:13" x14ac:dyDescent="0.25">
      <c r="B9878" s="225"/>
      <c r="C9878" s="74"/>
      <c r="D9878" s="74"/>
      <c r="E9878" s="74"/>
      <c r="F9878" s="74"/>
      <c r="G9878" s="75"/>
      <c r="H9878" s="74"/>
      <c r="I9878" s="81"/>
      <c r="J9878" s="74"/>
      <c r="K9878" s="74"/>
      <c r="L9878" s="74"/>
      <c r="M9878" s="74"/>
    </row>
    <row r="9879" spans="2:13" x14ac:dyDescent="0.25">
      <c r="B9879" s="225"/>
      <c r="C9879" s="74"/>
      <c r="D9879" s="74"/>
      <c r="E9879" s="74"/>
      <c r="F9879" s="74"/>
      <c r="G9879" s="75"/>
      <c r="H9879" s="74"/>
      <c r="I9879" s="81"/>
      <c r="J9879" s="74"/>
      <c r="K9879" s="74"/>
      <c r="L9879" s="74"/>
      <c r="M9879" s="74"/>
    </row>
    <row r="9880" spans="2:13" x14ac:dyDescent="0.25">
      <c r="B9880" s="225"/>
      <c r="C9880" s="74"/>
      <c r="D9880" s="74"/>
      <c r="E9880" s="74"/>
      <c r="F9880" s="74"/>
      <c r="G9880" s="75"/>
      <c r="H9880" s="74"/>
      <c r="I9880" s="81"/>
      <c r="J9880" s="74"/>
      <c r="K9880" s="74"/>
      <c r="L9880" s="74"/>
      <c r="M9880" s="74"/>
    </row>
    <row r="9881" spans="2:13" x14ac:dyDescent="0.25">
      <c r="B9881" s="225"/>
      <c r="C9881" s="74"/>
      <c r="D9881" s="74"/>
      <c r="E9881" s="74"/>
      <c r="F9881" s="74"/>
      <c r="G9881" s="75"/>
      <c r="H9881" s="74"/>
      <c r="I9881" s="81"/>
      <c r="J9881" s="74"/>
      <c r="K9881" s="74"/>
      <c r="L9881" s="74"/>
      <c r="M9881" s="74"/>
    </row>
    <row r="9882" spans="2:13" x14ac:dyDescent="0.25">
      <c r="B9882" s="225"/>
      <c r="C9882" s="74"/>
      <c r="D9882" s="74"/>
      <c r="E9882" s="74"/>
      <c r="F9882" s="74"/>
      <c r="G9882" s="75"/>
      <c r="H9882" s="74"/>
      <c r="I9882" s="81"/>
      <c r="J9882" s="74"/>
      <c r="K9882" s="74"/>
      <c r="L9882" s="74"/>
      <c r="M9882" s="74"/>
    </row>
    <row r="9883" spans="2:13" x14ac:dyDescent="0.25">
      <c r="B9883" s="225"/>
      <c r="C9883" s="74"/>
      <c r="D9883" s="74"/>
      <c r="E9883" s="74"/>
      <c r="F9883" s="74"/>
      <c r="G9883" s="75"/>
      <c r="H9883" s="74"/>
      <c r="I9883" s="81"/>
      <c r="J9883" s="74"/>
      <c r="K9883" s="74"/>
      <c r="L9883" s="74"/>
      <c r="M9883" s="74"/>
    </row>
    <row r="9884" spans="2:13" x14ac:dyDescent="0.25">
      <c r="B9884" s="225"/>
      <c r="C9884" s="74"/>
      <c r="D9884" s="74"/>
      <c r="E9884" s="74"/>
      <c r="F9884" s="74"/>
      <c r="G9884" s="75"/>
      <c r="H9884" s="74"/>
      <c r="I9884" s="81"/>
      <c r="J9884" s="74"/>
      <c r="K9884" s="74"/>
      <c r="L9884" s="74"/>
      <c r="M9884" s="74"/>
    </row>
    <row r="9885" spans="2:13" x14ac:dyDescent="0.25">
      <c r="B9885" s="225"/>
      <c r="C9885" s="74"/>
      <c r="D9885" s="74"/>
      <c r="E9885" s="74"/>
      <c r="F9885" s="74"/>
      <c r="G9885" s="75"/>
      <c r="H9885" s="74"/>
      <c r="I9885" s="81"/>
      <c r="J9885" s="74"/>
      <c r="K9885" s="74"/>
      <c r="L9885" s="74"/>
      <c r="M9885" s="74"/>
    </row>
    <row r="9886" spans="2:13" x14ac:dyDescent="0.25">
      <c r="B9886" s="225"/>
      <c r="C9886" s="74"/>
      <c r="D9886" s="74"/>
      <c r="E9886" s="74"/>
      <c r="F9886" s="74"/>
      <c r="G9886" s="75"/>
      <c r="H9886" s="74"/>
      <c r="I9886" s="81"/>
      <c r="J9886" s="74"/>
      <c r="K9886" s="74"/>
      <c r="L9886" s="74"/>
      <c r="M9886" s="74"/>
    </row>
    <row r="9887" spans="2:13" x14ac:dyDescent="0.25">
      <c r="B9887" s="225"/>
      <c r="C9887" s="74"/>
      <c r="D9887" s="74"/>
      <c r="E9887" s="74"/>
      <c r="F9887" s="74"/>
      <c r="G9887" s="75"/>
      <c r="H9887" s="74"/>
      <c r="I9887" s="81"/>
      <c r="J9887" s="74"/>
      <c r="K9887" s="74"/>
      <c r="L9887" s="74"/>
      <c r="M9887" s="74"/>
    </row>
    <row r="9888" spans="2:13" x14ac:dyDescent="0.25">
      <c r="B9888" s="225"/>
      <c r="C9888" s="74"/>
      <c r="D9888" s="74"/>
      <c r="E9888" s="74"/>
      <c r="F9888" s="74"/>
      <c r="G9888" s="75"/>
      <c r="H9888" s="74"/>
      <c r="I9888" s="81"/>
      <c r="J9888" s="74"/>
      <c r="K9888" s="74"/>
      <c r="L9888" s="74"/>
      <c r="M9888" s="74"/>
    </row>
    <row r="9889" spans="2:13" x14ac:dyDescent="0.25">
      <c r="B9889" s="225"/>
      <c r="C9889" s="74"/>
      <c r="D9889" s="74"/>
      <c r="E9889" s="74"/>
      <c r="F9889" s="74"/>
      <c r="G9889" s="75"/>
      <c r="H9889" s="74"/>
      <c r="I9889" s="81"/>
      <c r="J9889" s="74"/>
      <c r="K9889" s="74"/>
      <c r="L9889" s="74"/>
      <c r="M9889" s="74"/>
    </row>
    <row r="9890" spans="2:13" x14ac:dyDescent="0.25">
      <c r="B9890" s="225"/>
      <c r="C9890" s="74"/>
      <c r="D9890" s="74"/>
      <c r="E9890" s="74"/>
      <c r="F9890" s="74"/>
      <c r="G9890" s="75"/>
      <c r="H9890" s="74"/>
      <c r="I9890" s="81"/>
      <c r="J9890" s="74"/>
      <c r="K9890" s="74"/>
      <c r="L9890" s="74"/>
      <c r="M9890" s="74"/>
    </row>
    <row r="9891" spans="2:13" x14ac:dyDescent="0.25">
      <c r="B9891" s="225"/>
      <c r="C9891" s="74"/>
      <c r="D9891" s="74"/>
      <c r="E9891" s="74"/>
      <c r="F9891" s="74"/>
      <c r="G9891" s="75"/>
      <c r="H9891" s="74"/>
      <c r="I9891" s="81"/>
      <c r="J9891" s="74"/>
      <c r="K9891" s="74"/>
      <c r="L9891" s="74"/>
      <c r="M9891" s="74"/>
    </row>
    <row r="9892" spans="2:13" x14ac:dyDescent="0.25">
      <c r="B9892" s="225"/>
      <c r="C9892" s="74"/>
      <c r="D9892" s="74"/>
      <c r="E9892" s="74"/>
      <c r="F9892" s="74"/>
      <c r="G9892" s="75"/>
      <c r="H9892" s="74"/>
      <c r="I9892" s="81"/>
      <c r="J9892" s="74"/>
      <c r="K9892" s="74"/>
      <c r="L9892" s="74"/>
      <c r="M9892" s="74"/>
    </row>
    <row r="9893" spans="2:13" x14ac:dyDescent="0.25">
      <c r="B9893" s="225"/>
      <c r="C9893" s="74"/>
      <c r="D9893" s="74"/>
      <c r="E9893" s="74"/>
      <c r="F9893" s="74"/>
      <c r="G9893" s="75"/>
      <c r="H9893" s="74"/>
      <c r="I9893" s="81"/>
      <c r="J9893" s="74"/>
      <c r="K9893" s="74"/>
      <c r="L9893" s="74"/>
      <c r="M9893" s="74"/>
    </row>
    <row r="9894" spans="2:13" x14ac:dyDescent="0.25">
      <c r="B9894" s="225"/>
      <c r="C9894" s="74"/>
      <c r="D9894" s="74"/>
      <c r="E9894" s="74"/>
      <c r="F9894" s="74"/>
      <c r="G9894" s="75"/>
      <c r="H9894" s="74"/>
      <c r="I9894" s="81"/>
      <c r="J9894" s="74"/>
      <c r="K9894" s="74"/>
      <c r="L9894" s="74"/>
      <c r="M9894" s="74"/>
    </row>
    <row r="9895" spans="2:13" x14ac:dyDescent="0.25">
      <c r="B9895" s="225"/>
      <c r="C9895" s="74"/>
      <c r="D9895" s="74"/>
      <c r="E9895" s="74"/>
      <c r="F9895" s="74"/>
      <c r="G9895" s="75"/>
      <c r="H9895" s="74"/>
      <c r="I9895" s="81"/>
      <c r="J9895" s="74"/>
      <c r="K9895" s="74"/>
      <c r="L9895" s="74"/>
      <c r="M9895" s="74"/>
    </row>
    <row r="9896" spans="2:13" x14ac:dyDescent="0.25">
      <c r="B9896" s="225"/>
      <c r="C9896" s="74"/>
      <c r="D9896" s="74"/>
      <c r="E9896" s="74"/>
      <c r="F9896" s="74"/>
      <c r="G9896" s="75"/>
      <c r="H9896" s="74"/>
      <c r="I9896" s="81"/>
      <c r="J9896" s="74"/>
      <c r="K9896" s="74"/>
      <c r="L9896" s="74"/>
      <c r="M9896" s="74"/>
    </row>
    <row r="9897" spans="2:13" x14ac:dyDescent="0.25">
      <c r="B9897" s="225"/>
      <c r="C9897" s="74"/>
      <c r="D9897" s="74"/>
      <c r="E9897" s="74"/>
      <c r="F9897" s="74"/>
      <c r="G9897" s="75"/>
      <c r="H9897" s="74"/>
      <c r="I9897" s="81"/>
      <c r="J9897" s="74"/>
      <c r="K9897" s="74"/>
      <c r="L9897" s="74"/>
      <c r="M9897" s="74"/>
    </row>
    <row r="9898" spans="2:13" x14ac:dyDescent="0.25">
      <c r="B9898" s="225"/>
      <c r="C9898" s="74"/>
      <c r="D9898" s="74"/>
      <c r="E9898" s="74"/>
      <c r="F9898" s="74"/>
      <c r="G9898" s="75"/>
      <c r="H9898" s="74"/>
      <c r="I9898" s="81"/>
      <c r="J9898" s="74"/>
      <c r="K9898" s="74"/>
      <c r="L9898" s="74"/>
      <c r="M9898" s="74"/>
    </row>
    <row r="9899" spans="2:13" x14ac:dyDescent="0.25">
      <c r="B9899" s="225"/>
      <c r="C9899" s="74"/>
      <c r="D9899" s="74"/>
      <c r="E9899" s="74"/>
      <c r="F9899" s="74"/>
      <c r="G9899" s="75"/>
      <c r="H9899" s="74"/>
      <c r="I9899" s="81"/>
      <c r="J9899" s="74"/>
      <c r="K9899" s="74"/>
      <c r="L9899" s="74"/>
      <c r="M9899" s="74"/>
    </row>
    <row r="9900" spans="2:13" x14ac:dyDescent="0.25">
      <c r="B9900" s="225"/>
      <c r="C9900" s="74"/>
      <c r="D9900" s="74"/>
      <c r="E9900" s="74"/>
      <c r="F9900" s="74"/>
      <c r="G9900" s="75"/>
      <c r="H9900" s="74"/>
      <c r="I9900" s="81"/>
      <c r="J9900" s="74"/>
      <c r="K9900" s="74"/>
      <c r="L9900" s="74"/>
      <c r="M9900" s="74"/>
    </row>
    <row r="9901" spans="2:13" x14ac:dyDescent="0.25">
      <c r="B9901" s="225"/>
      <c r="C9901" s="74"/>
      <c r="D9901" s="74"/>
      <c r="E9901" s="74"/>
      <c r="F9901" s="74"/>
      <c r="G9901" s="75"/>
      <c r="H9901" s="74"/>
      <c r="I9901" s="81"/>
      <c r="J9901" s="74"/>
      <c r="K9901" s="74"/>
      <c r="L9901" s="74"/>
      <c r="M9901" s="74"/>
    </row>
    <row r="9902" spans="2:13" x14ac:dyDescent="0.25">
      <c r="B9902" s="225"/>
      <c r="C9902" s="74"/>
      <c r="D9902" s="74"/>
      <c r="E9902" s="74"/>
      <c r="F9902" s="74"/>
      <c r="G9902" s="75"/>
      <c r="H9902" s="74"/>
      <c r="I9902" s="81"/>
      <c r="J9902" s="74"/>
      <c r="K9902" s="74"/>
      <c r="L9902" s="74"/>
      <c r="M9902" s="74"/>
    </row>
    <row r="9903" spans="2:13" x14ac:dyDescent="0.25">
      <c r="B9903" s="225"/>
      <c r="C9903" s="74"/>
      <c r="D9903" s="74"/>
      <c r="E9903" s="74"/>
      <c r="F9903" s="74"/>
      <c r="G9903" s="75"/>
      <c r="H9903" s="74"/>
      <c r="I9903" s="81"/>
      <c r="J9903" s="74"/>
      <c r="K9903" s="74"/>
      <c r="L9903" s="74"/>
      <c r="M9903" s="74"/>
    </row>
    <row r="9904" spans="2:13" x14ac:dyDescent="0.25">
      <c r="B9904" s="225"/>
      <c r="C9904" s="74"/>
      <c r="D9904" s="74"/>
      <c r="E9904" s="74"/>
      <c r="F9904" s="74"/>
      <c r="G9904" s="75"/>
      <c r="H9904" s="74"/>
      <c r="I9904" s="81"/>
      <c r="J9904" s="74"/>
      <c r="K9904" s="74"/>
      <c r="L9904" s="74"/>
      <c r="M9904" s="74"/>
    </row>
    <row r="9905" spans="2:13" x14ac:dyDescent="0.25">
      <c r="B9905" s="225"/>
      <c r="C9905" s="74"/>
      <c r="D9905" s="74"/>
      <c r="E9905" s="74"/>
      <c r="F9905" s="74"/>
      <c r="G9905" s="75"/>
      <c r="H9905" s="74"/>
      <c r="I9905" s="81"/>
      <c r="J9905" s="74"/>
      <c r="K9905" s="74"/>
      <c r="L9905" s="74"/>
      <c r="M9905" s="74"/>
    </row>
    <row r="9906" spans="2:13" x14ac:dyDescent="0.25">
      <c r="B9906" s="225"/>
      <c r="C9906" s="74"/>
      <c r="D9906" s="74"/>
      <c r="E9906" s="74"/>
      <c r="F9906" s="74"/>
      <c r="G9906" s="75"/>
      <c r="H9906" s="74"/>
      <c r="I9906" s="81"/>
      <c r="J9906" s="74"/>
      <c r="K9906" s="74"/>
      <c r="L9906" s="74"/>
      <c r="M9906" s="74"/>
    </row>
    <row r="9907" spans="2:13" x14ac:dyDescent="0.25">
      <c r="B9907" s="225"/>
      <c r="C9907" s="74"/>
      <c r="D9907" s="74"/>
      <c r="E9907" s="74"/>
      <c r="F9907" s="74"/>
      <c r="G9907" s="75"/>
      <c r="H9907" s="74"/>
      <c r="I9907" s="81"/>
      <c r="J9907" s="74"/>
      <c r="K9907" s="74"/>
      <c r="L9907" s="74"/>
      <c r="M9907" s="74"/>
    </row>
    <row r="9908" spans="2:13" x14ac:dyDescent="0.25">
      <c r="B9908" s="225"/>
      <c r="C9908" s="74"/>
      <c r="D9908" s="74"/>
      <c r="E9908" s="74"/>
      <c r="F9908" s="74"/>
      <c r="G9908" s="75"/>
      <c r="H9908" s="74"/>
      <c r="I9908" s="81"/>
      <c r="J9908" s="74"/>
      <c r="K9908" s="74"/>
      <c r="L9908" s="74"/>
      <c r="M9908" s="74"/>
    </row>
    <row r="9909" spans="2:13" x14ac:dyDescent="0.25">
      <c r="B9909" s="225"/>
      <c r="C9909" s="74"/>
      <c r="D9909" s="74"/>
      <c r="E9909" s="74"/>
      <c r="F9909" s="74"/>
      <c r="G9909" s="75"/>
      <c r="H9909" s="74"/>
      <c r="I9909" s="81"/>
      <c r="J9909" s="74"/>
      <c r="K9909" s="74"/>
      <c r="L9909" s="74"/>
      <c r="M9909" s="74"/>
    </row>
    <row r="9910" spans="2:13" x14ac:dyDescent="0.25">
      <c r="B9910" s="225"/>
      <c r="C9910" s="74"/>
      <c r="D9910" s="74"/>
      <c r="E9910" s="74"/>
      <c r="F9910" s="74"/>
      <c r="G9910" s="75"/>
      <c r="H9910" s="74"/>
      <c r="I9910" s="81"/>
      <c r="J9910" s="74"/>
      <c r="K9910" s="74"/>
      <c r="L9910" s="74"/>
      <c r="M9910" s="74"/>
    </row>
    <row r="9911" spans="2:13" x14ac:dyDescent="0.25">
      <c r="B9911" s="225"/>
      <c r="C9911" s="74"/>
      <c r="D9911" s="74"/>
      <c r="E9911" s="74"/>
      <c r="F9911" s="74"/>
      <c r="G9911" s="75"/>
      <c r="H9911" s="74"/>
      <c r="I9911" s="81"/>
      <c r="J9911" s="74"/>
      <c r="K9911" s="74"/>
      <c r="L9911" s="74"/>
      <c r="M9911" s="74"/>
    </row>
    <row r="9912" spans="2:13" x14ac:dyDescent="0.25">
      <c r="B9912" s="225"/>
      <c r="C9912" s="74"/>
      <c r="D9912" s="74"/>
      <c r="E9912" s="74"/>
      <c r="F9912" s="74"/>
      <c r="G9912" s="75"/>
      <c r="H9912" s="74"/>
      <c r="I9912" s="81"/>
      <c r="J9912" s="74"/>
      <c r="K9912" s="74"/>
      <c r="L9912" s="74"/>
      <c r="M9912" s="74"/>
    </row>
    <row r="9913" spans="2:13" x14ac:dyDescent="0.25">
      <c r="B9913" s="225"/>
      <c r="C9913" s="74"/>
      <c r="D9913" s="74"/>
      <c r="E9913" s="74"/>
      <c r="F9913" s="74"/>
      <c r="G9913" s="75"/>
      <c r="H9913" s="74"/>
      <c r="I9913" s="81"/>
      <c r="J9913" s="74"/>
      <c r="K9913" s="74"/>
      <c r="L9913" s="74"/>
      <c r="M9913" s="74"/>
    </row>
    <row r="9914" spans="2:13" x14ac:dyDescent="0.25">
      <c r="B9914" s="225"/>
      <c r="C9914" s="74"/>
      <c r="D9914" s="74"/>
      <c r="E9914" s="74"/>
      <c r="F9914" s="74"/>
      <c r="G9914" s="75"/>
      <c r="H9914" s="74"/>
      <c r="I9914" s="81"/>
      <c r="J9914" s="74"/>
      <c r="K9914" s="74"/>
      <c r="L9914" s="74"/>
      <c r="M9914" s="74"/>
    </row>
    <row r="9915" spans="2:13" x14ac:dyDescent="0.25">
      <c r="B9915" s="225"/>
      <c r="C9915" s="74"/>
      <c r="D9915" s="74"/>
      <c r="E9915" s="74"/>
      <c r="F9915" s="74"/>
      <c r="G9915" s="75"/>
      <c r="H9915" s="74"/>
      <c r="I9915" s="81"/>
      <c r="J9915" s="74"/>
      <c r="K9915" s="74"/>
      <c r="L9915" s="74"/>
      <c r="M9915" s="74"/>
    </row>
    <row r="9916" spans="2:13" x14ac:dyDescent="0.25">
      <c r="B9916" s="225"/>
      <c r="C9916" s="74"/>
      <c r="D9916" s="74"/>
      <c r="E9916" s="74"/>
      <c r="F9916" s="74"/>
      <c r="G9916" s="75"/>
      <c r="H9916" s="74"/>
      <c r="I9916" s="81"/>
      <c r="J9916" s="74"/>
      <c r="K9916" s="74"/>
      <c r="L9916" s="74"/>
      <c r="M9916" s="74"/>
    </row>
    <row r="9917" spans="2:13" x14ac:dyDescent="0.25">
      <c r="B9917" s="225"/>
      <c r="C9917" s="74"/>
      <c r="D9917" s="74"/>
      <c r="E9917" s="74"/>
      <c r="F9917" s="74"/>
      <c r="G9917" s="75"/>
      <c r="H9917" s="74"/>
      <c r="I9917" s="81"/>
      <c r="J9917" s="74"/>
      <c r="K9917" s="74"/>
      <c r="L9917" s="74"/>
      <c r="M9917" s="74"/>
    </row>
    <row r="9918" spans="2:13" x14ac:dyDescent="0.25">
      <c r="B9918" s="225"/>
      <c r="C9918" s="74"/>
      <c r="D9918" s="74"/>
      <c r="E9918" s="74"/>
      <c r="F9918" s="74"/>
      <c r="G9918" s="75"/>
      <c r="H9918" s="74"/>
      <c r="I9918" s="81"/>
      <c r="J9918" s="74"/>
      <c r="K9918" s="74"/>
      <c r="L9918" s="74"/>
      <c r="M9918" s="74"/>
    </row>
    <row r="9919" spans="2:13" x14ac:dyDescent="0.25">
      <c r="B9919" s="225"/>
      <c r="C9919" s="74"/>
      <c r="D9919" s="74"/>
      <c r="E9919" s="74"/>
      <c r="F9919" s="74"/>
      <c r="G9919" s="75"/>
      <c r="H9919" s="74"/>
      <c r="I9919" s="81"/>
      <c r="J9919" s="74"/>
      <c r="K9919" s="74"/>
      <c r="L9919" s="74"/>
      <c r="M9919" s="74"/>
    </row>
    <row r="9920" spans="2:13" x14ac:dyDescent="0.25">
      <c r="B9920" s="225"/>
      <c r="C9920" s="74"/>
      <c r="D9920" s="74"/>
      <c r="E9920" s="74"/>
      <c r="F9920" s="74"/>
      <c r="G9920" s="75"/>
      <c r="H9920" s="74"/>
      <c r="I9920" s="81"/>
      <c r="J9920" s="74"/>
      <c r="K9920" s="74"/>
      <c r="L9920" s="74"/>
      <c r="M9920" s="74"/>
    </row>
    <row r="9921" spans="2:13" x14ac:dyDescent="0.25">
      <c r="B9921" s="225"/>
      <c r="C9921" s="74"/>
      <c r="D9921" s="74"/>
      <c r="E9921" s="74"/>
      <c r="F9921" s="74"/>
      <c r="G9921" s="75"/>
      <c r="H9921" s="74"/>
      <c r="I9921" s="81"/>
      <c r="J9921" s="74"/>
      <c r="K9921" s="74"/>
      <c r="L9921" s="74"/>
      <c r="M9921" s="74"/>
    </row>
    <row r="9922" spans="2:13" x14ac:dyDescent="0.25">
      <c r="B9922" s="225"/>
      <c r="C9922" s="74"/>
      <c r="D9922" s="74"/>
      <c r="E9922" s="74"/>
      <c r="F9922" s="74"/>
      <c r="G9922" s="75"/>
      <c r="H9922" s="74"/>
      <c r="I9922" s="81"/>
      <c r="J9922" s="74"/>
      <c r="K9922" s="74"/>
      <c r="L9922" s="74"/>
      <c r="M9922" s="74"/>
    </row>
    <row r="9923" spans="2:13" x14ac:dyDescent="0.25">
      <c r="B9923" s="225"/>
      <c r="C9923" s="74"/>
      <c r="D9923" s="74"/>
      <c r="E9923" s="74"/>
      <c r="F9923" s="74"/>
      <c r="G9923" s="75"/>
      <c r="H9923" s="74"/>
      <c r="I9923" s="81"/>
      <c r="J9923" s="74"/>
      <c r="K9923" s="74"/>
      <c r="L9923" s="74"/>
      <c r="M9923" s="74"/>
    </row>
    <row r="9924" spans="2:13" x14ac:dyDescent="0.25">
      <c r="B9924" s="225"/>
      <c r="C9924" s="74"/>
      <c r="D9924" s="74"/>
      <c r="E9924" s="74"/>
      <c r="F9924" s="74"/>
      <c r="G9924" s="75"/>
      <c r="H9924" s="74"/>
      <c r="I9924" s="81"/>
      <c r="J9924" s="74"/>
      <c r="K9924" s="74"/>
      <c r="L9924" s="74"/>
      <c r="M9924" s="74"/>
    </row>
    <row r="9925" spans="2:13" x14ac:dyDescent="0.25">
      <c r="B9925" s="225"/>
      <c r="C9925" s="74"/>
      <c r="D9925" s="74"/>
      <c r="E9925" s="74"/>
      <c r="F9925" s="74"/>
      <c r="G9925" s="75"/>
      <c r="H9925" s="74"/>
      <c r="I9925" s="81"/>
      <c r="J9925" s="74"/>
      <c r="K9925" s="74"/>
      <c r="L9925" s="74"/>
      <c r="M9925" s="74"/>
    </row>
    <row r="9926" spans="2:13" x14ac:dyDescent="0.25">
      <c r="B9926" s="225"/>
      <c r="C9926" s="74"/>
      <c r="D9926" s="74"/>
      <c r="E9926" s="74"/>
      <c r="F9926" s="74"/>
      <c r="G9926" s="75"/>
      <c r="H9926" s="74"/>
      <c r="I9926" s="81"/>
      <c r="J9926" s="74"/>
      <c r="K9926" s="74"/>
      <c r="L9926" s="74"/>
      <c r="M9926" s="74"/>
    </row>
    <row r="9927" spans="2:13" x14ac:dyDescent="0.25">
      <c r="B9927" s="225"/>
      <c r="C9927" s="74"/>
      <c r="D9927" s="74"/>
      <c r="E9927" s="74"/>
      <c r="F9927" s="74"/>
      <c r="G9927" s="75"/>
      <c r="H9927" s="74"/>
      <c r="I9927" s="81"/>
      <c r="J9927" s="74"/>
      <c r="K9927" s="74"/>
      <c r="L9927" s="74"/>
      <c r="M9927" s="74"/>
    </row>
    <row r="9928" spans="2:13" x14ac:dyDescent="0.25">
      <c r="B9928" s="225"/>
      <c r="C9928" s="74"/>
      <c r="D9928" s="74"/>
      <c r="E9928" s="74"/>
      <c r="F9928" s="74"/>
      <c r="G9928" s="75"/>
      <c r="H9928" s="74"/>
      <c r="I9928" s="81"/>
      <c r="J9928" s="74"/>
      <c r="K9928" s="74"/>
      <c r="L9928" s="74"/>
      <c r="M9928" s="74"/>
    </row>
    <row r="9929" spans="2:13" x14ac:dyDescent="0.25">
      <c r="B9929" s="225"/>
      <c r="C9929" s="74"/>
      <c r="D9929" s="74"/>
      <c r="E9929" s="74"/>
      <c r="F9929" s="74"/>
      <c r="G9929" s="75"/>
      <c r="H9929" s="74"/>
      <c r="I9929" s="81"/>
      <c r="J9929" s="74"/>
      <c r="K9929" s="74"/>
      <c r="L9929" s="74"/>
      <c r="M9929" s="74"/>
    </row>
    <row r="9930" spans="2:13" x14ac:dyDescent="0.25">
      <c r="B9930" s="225"/>
      <c r="C9930" s="74"/>
      <c r="D9930" s="74"/>
      <c r="E9930" s="74"/>
      <c r="F9930" s="74"/>
      <c r="G9930" s="75"/>
      <c r="H9930" s="74"/>
      <c r="I9930" s="81"/>
      <c r="J9930" s="74"/>
      <c r="K9930" s="74"/>
      <c r="L9930" s="74"/>
      <c r="M9930" s="74"/>
    </row>
    <row r="9931" spans="2:13" x14ac:dyDescent="0.25">
      <c r="B9931" s="225"/>
      <c r="C9931" s="74"/>
      <c r="D9931" s="74"/>
      <c r="E9931" s="74"/>
      <c r="F9931" s="74"/>
      <c r="G9931" s="75"/>
      <c r="H9931" s="74"/>
      <c r="I9931" s="81"/>
      <c r="J9931" s="74"/>
      <c r="K9931" s="74"/>
      <c r="L9931" s="74"/>
      <c r="M9931" s="74"/>
    </row>
    <row r="9932" spans="2:13" x14ac:dyDescent="0.25">
      <c r="B9932" s="225"/>
      <c r="C9932" s="74"/>
      <c r="D9932" s="74"/>
      <c r="E9932" s="74"/>
      <c r="F9932" s="74"/>
      <c r="G9932" s="75"/>
      <c r="H9932" s="74"/>
      <c r="I9932" s="81"/>
      <c r="J9932" s="74"/>
      <c r="K9932" s="74"/>
      <c r="L9932" s="74"/>
      <c r="M9932" s="74"/>
    </row>
    <row r="9933" spans="2:13" x14ac:dyDescent="0.25">
      <c r="B9933" s="225"/>
      <c r="C9933" s="74"/>
      <c r="D9933" s="74"/>
      <c r="E9933" s="74"/>
      <c r="F9933" s="74"/>
      <c r="G9933" s="75"/>
      <c r="H9933" s="74"/>
      <c r="I9933" s="81"/>
      <c r="J9933" s="74"/>
      <c r="K9933" s="74"/>
      <c r="L9933" s="74"/>
      <c r="M9933" s="74"/>
    </row>
    <row r="9934" spans="2:13" x14ac:dyDescent="0.25">
      <c r="B9934" s="225"/>
      <c r="C9934" s="74"/>
      <c r="D9934" s="74"/>
      <c r="E9934" s="74"/>
      <c r="F9934" s="74"/>
      <c r="G9934" s="75"/>
      <c r="H9934" s="74"/>
      <c r="I9934" s="81"/>
      <c r="J9934" s="74"/>
      <c r="K9934" s="74"/>
      <c r="L9934" s="74"/>
      <c r="M9934" s="74"/>
    </row>
    <row r="9935" spans="2:13" x14ac:dyDescent="0.25">
      <c r="B9935" s="225"/>
      <c r="C9935" s="74"/>
      <c r="D9935" s="74"/>
      <c r="E9935" s="74"/>
      <c r="F9935" s="74"/>
      <c r="G9935" s="75"/>
      <c r="H9935" s="74"/>
      <c r="I9935" s="81"/>
      <c r="J9935" s="74"/>
      <c r="K9935" s="74"/>
      <c r="L9935" s="74"/>
      <c r="M9935" s="74"/>
    </row>
    <row r="9936" spans="2:13" x14ac:dyDescent="0.25">
      <c r="B9936" s="225"/>
      <c r="C9936" s="74"/>
      <c r="D9936" s="74"/>
      <c r="E9936" s="74"/>
      <c r="F9936" s="74"/>
      <c r="G9936" s="75"/>
      <c r="H9936" s="74"/>
      <c r="I9936" s="81"/>
      <c r="J9936" s="74"/>
      <c r="K9936" s="74"/>
      <c r="L9936" s="74"/>
      <c r="M9936" s="74"/>
    </row>
    <row r="9937" spans="2:13" x14ac:dyDescent="0.25">
      <c r="B9937" s="225"/>
      <c r="C9937" s="74"/>
      <c r="D9937" s="74"/>
      <c r="E9937" s="74"/>
      <c r="F9937" s="74"/>
      <c r="G9937" s="75"/>
      <c r="H9937" s="74"/>
      <c r="I9937" s="81"/>
      <c r="J9937" s="74"/>
      <c r="K9937" s="74"/>
      <c r="L9937" s="74"/>
      <c r="M9937" s="74"/>
    </row>
    <row r="9938" spans="2:13" x14ac:dyDescent="0.25">
      <c r="B9938" s="225"/>
      <c r="C9938" s="74"/>
      <c r="D9938" s="74"/>
      <c r="E9938" s="74"/>
      <c r="F9938" s="74"/>
      <c r="G9938" s="75"/>
      <c r="H9938" s="74"/>
      <c r="I9938" s="81"/>
      <c r="J9938" s="74"/>
      <c r="K9938" s="74"/>
      <c r="L9938" s="74"/>
      <c r="M9938" s="74"/>
    </row>
    <row r="9939" spans="2:13" x14ac:dyDescent="0.25">
      <c r="B9939" s="225"/>
      <c r="C9939" s="74"/>
      <c r="D9939" s="74"/>
      <c r="E9939" s="74"/>
      <c r="F9939" s="74"/>
      <c r="G9939" s="75"/>
      <c r="H9939" s="74"/>
      <c r="I9939" s="81"/>
      <c r="J9939" s="74"/>
      <c r="K9939" s="74"/>
      <c r="L9939" s="74"/>
      <c r="M9939" s="74"/>
    </row>
    <row r="9940" spans="2:13" x14ac:dyDescent="0.25">
      <c r="B9940" s="225"/>
      <c r="C9940" s="74"/>
      <c r="D9940" s="74"/>
      <c r="E9940" s="74"/>
      <c r="F9940" s="74"/>
      <c r="G9940" s="75"/>
      <c r="H9940" s="74"/>
      <c r="I9940" s="81"/>
      <c r="J9940" s="74"/>
      <c r="K9940" s="74"/>
      <c r="L9940" s="74"/>
      <c r="M9940" s="74"/>
    </row>
    <row r="9941" spans="2:13" x14ac:dyDescent="0.25">
      <c r="B9941" s="225"/>
      <c r="C9941" s="74"/>
      <c r="D9941" s="74"/>
      <c r="E9941" s="74"/>
      <c r="F9941" s="74"/>
      <c r="G9941" s="75"/>
      <c r="H9941" s="74"/>
      <c r="I9941" s="81"/>
      <c r="J9941" s="74"/>
      <c r="K9941" s="74"/>
      <c r="L9941" s="74"/>
      <c r="M9941" s="74"/>
    </row>
    <row r="9942" spans="2:13" x14ac:dyDescent="0.25">
      <c r="B9942" s="225"/>
      <c r="C9942" s="74"/>
      <c r="D9942" s="74"/>
      <c r="E9942" s="74"/>
      <c r="F9942" s="74"/>
      <c r="G9942" s="75"/>
      <c r="H9942" s="74"/>
      <c r="I9942" s="81"/>
      <c r="J9942" s="74"/>
      <c r="K9942" s="74"/>
      <c r="L9942" s="74"/>
      <c r="M9942" s="74"/>
    </row>
    <row r="9943" spans="2:13" x14ac:dyDescent="0.25">
      <c r="B9943" s="225"/>
      <c r="C9943" s="74"/>
      <c r="D9943" s="74"/>
      <c r="E9943" s="74"/>
      <c r="F9943" s="74"/>
      <c r="G9943" s="75"/>
      <c r="H9943" s="74"/>
      <c r="I9943" s="81"/>
      <c r="J9943" s="74"/>
      <c r="K9943" s="74"/>
      <c r="L9943" s="74"/>
      <c r="M9943" s="74"/>
    </row>
    <row r="9944" spans="2:13" x14ac:dyDescent="0.25">
      <c r="B9944" s="225"/>
      <c r="C9944" s="74"/>
      <c r="D9944" s="74"/>
      <c r="E9944" s="74"/>
      <c r="F9944" s="74"/>
      <c r="G9944" s="75"/>
      <c r="H9944" s="74"/>
      <c r="I9944" s="81"/>
      <c r="J9944" s="74"/>
      <c r="K9944" s="74"/>
      <c r="L9944" s="74"/>
      <c r="M9944" s="74"/>
    </row>
    <row r="9945" spans="2:13" x14ac:dyDescent="0.25">
      <c r="B9945" s="225"/>
      <c r="C9945" s="74"/>
      <c r="D9945" s="74"/>
      <c r="E9945" s="74"/>
      <c r="F9945" s="74"/>
      <c r="G9945" s="75"/>
      <c r="H9945" s="74"/>
      <c r="I9945" s="81"/>
      <c r="J9945" s="74"/>
      <c r="K9945" s="74"/>
      <c r="L9945" s="74"/>
      <c r="M9945" s="74"/>
    </row>
    <row r="9946" spans="2:13" x14ac:dyDescent="0.25">
      <c r="B9946" s="225"/>
      <c r="C9946" s="74"/>
      <c r="D9946" s="74"/>
      <c r="E9946" s="74"/>
      <c r="F9946" s="74"/>
      <c r="G9946" s="75"/>
      <c r="H9946" s="74"/>
      <c r="I9946" s="81"/>
      <c r="J9946" s="74"/>
      <c r="K9946" s="74"/>
      <c r="L9946" s="74"/>
      <c r="M9946" s="74"/>
    </row>
    <row r="9947" spans="2:13" x14ac:dyDescent="0.25">
      <c r="B9947" s="225"/>
      <c r="C9947" s="74"/>
      <c r="D9947" s="74"/>
      <c r="E9947" s="74"/>
      <c r="F9947" s="74"/>
      <c r="G9947" s="75"/>
      <c r="H9947" s="74"/>
      <c r="I9947" s="81"/>
      <c r="J9947" s="74"/>
      <c r="K9947" s="74"/>
      <c r="L9947" s="74"/>
      <c r="M9947" s="74"/>
    </row>
    <row r="9948" spans="2:13" x14ac:dyDescent="0.25">
      <c r="B9948" s="225"/>
      <c r="C9948" s="74"/>
      <c r="D9948" s="74"/>
      <c r="E9948" s="74"/>
      <c r="F9948" s="74"/>
      <c r="G9948" s="75"/>
      <c r="H9948" s="74"/>
      <c r="I9948" s="81"/>
      <c r="J9948" s="74"/>
      <c r="K9948" s="74"/>
      <c r="L9948" s="74"/>
      <c r="M9948" s="74"/>
    </row>
    <row r="9949" spans="2:13" x14ac:dyDescent="0.25">
      <c r="B9949" s="225"/>
      <c r="C9949" s="74"/>
      <c r="D9949" s="74"/>
      <c r="E9949" s="74"/>
      <c r="F9949" s="74"/>
      <c r="G9949" s="75"/>
      <c r="H9949" s="74"/>
      <c r="I9949" s="81"/>
      <c r="J9949" s="74"/>
      <c r="K9949" s="74"/>
      <c r="L9949" s="74"/>
      <c r="M9949" s="74"/>
    </row>
    <row r="9950" spans="2:13" x14ac:dyDescent="0.25">
      <c r="B9950" s="225"/>
      <c r="C9950" s="74"/>
      <c r="D9950" s="74"/>
      <c r="E9950" s="74"/>
      <c r="F9950" s="74"/>
      <c r="G9950" s="75"/>
      <c r="H9950" s="74"/>
      <c r="I9950" s="81"/>
      <c r="J9950" s="74"/>
      <c r="K9950" s="74"/>
      <c r="L9950" s="74"/>
      <c r="M9950" s="74"/>
    </row>
    <row r="9951" spans="2:13" x14ac:dyDescent="0.25">
      <c r="B9951" s="225"/>
      <c r="C9951" s="74"/>
      <c r="D9951" s="74"/>
      <c r="E9951" s="74"/>
      <c r="F9951" s="74"/>
      <c r="G9951" s="75"/>
      <c r="H9951" s="74"/>
      <c r="I9951" s="81"/>
      <c r="J9951" s="74"/>
      <c r="K9951" s="74"/>
      <c r="L9951" s="74"/>
      <c r="M9951" s="74"/>
    </row>
    <row r="9952" spans="2:13" x14ac:dyDescent="0.25">
      <c r="B9952" s="225"/>
      <c r="C9952" s="74"/>
      <c r="D9952" s="74"/>
      <c r="E9952" s="74"/>
      <c r="F9952" s="74"/>
      <c r="G9952" s="75"/>
      <c r="H9952" s="74"/>
      <c r="I9952" s="81"/>
      <c r="J9952" s="74"/>
      <c r="K9952" s="74"/>
      <c r="L9952" s="74"/>
      <c r="M9952" s="74"/>
    </row>
    <row r="9953" spans="2:13" x14ac:dyDescent="0.25">
      <c r="B9953" s="225"/>
      <c r="C9953" s="74"/>
      <c r="D9953" s="74"/>
      <c r="E9953" s="74"/>
      <c r="F9953" s="74"/>
      <c r="G9953" s="75"/>
      <c r="H9953" s="74"/>
      <c r="I9953" s="81"/>
      <c r="J9953" s="74"/>
      <c r="K9953" s="74"/>
      <c r="L9953" s="74"/>
      <c r="M9953" s="74"/>
    </row>
    <row r="9954" spans="2:13" x14ac:dyDescent="0.25">
      <c r="B9954" s="225"/>
      <c r="C9954" s="74"/>
      <c r="D9954" s="74"/>
      <c r="E9954" s="74"/>
      <c r="F9954" s="74"/>
      <c r="G9954" s="75"/>
      <c r="H9954" s="74"/>
      <c r="I9954" s="81"/>
      <c r="J9954" s="74"/>
      <c r="K9954" s="74"/>
      <c r="L9954" s="74"/>
      <c r="M9954" s="74"/>
    </row>
    <row r="9955" spans="2:13" x14ac:dyDescent="0.25">
      <c r="B9955" s="225"/>
      <c r="C9955" s="74"/>
      <c r="D9955" s="74"/>
      <c r="E9955" s="74"/>
      <c r="F9955" s="74"/>
      <c r="G9955" s="75"/>
      <c r="H9955" s="74"/>
      <c r="I9955" s="81"/>
      <c r="J9955" s="74"/>
      <c r="K9955" s="74"/>
      <c r="L9955" s="74"/>
      <c r="M9955" s="74"/>
    </row>
    <row r="9956" spans="2:13" x14ac:dyDescent="0.25">
      <c r="B9956" s="225"/>
      <c r="C9956" s="74"/>
      <c r="D9956" s="74"/>
      <c r="E9956" s="74"/>
      <c r="F9956" s="74"/>
      <c r="G9956" s="75"/>
      <c r="H9956" s="74"/>
      <c r="I9956" s="81"/>
      <c r="J9956" s="74"/>
      <c r="K9956" s="74"/>
      <c r="L9956" s="74"/>
      <c r="M9956" s="74"/>
    </row>
    <row r="9957" spans="2:13" x14ac:dyDescent="0.25">
      <c r="B9957" s="225"/>
      <c r="C9957" s="74"/>
      <c r="D9957" s="74"/>
      <c r="E9957" s="74"/>
      <c r="F9957" s="74"/>
      <c r="G9957" s="75"/>
      <c r="H9957" s="74"/>
      <c r="I9957" s="81"/>
      <c r="J9957" s="74"/>
      <c r="K9957" s="74"/>
      <c r="L9957" s="74"/>
      <c r="M9957" s="74"/>
    </row>
    <row r="9958" spans="2:13" x14ac:dyDescent="0.25">
      <c r="B9958" s="225"/>
      <c r="C9958" s="74"/>
      <c r="D9958" s="74"/>
      <c r="E9958" s="74"/>
      <c r="F9958" s="74"/>
      <c r="G9958" s="75"/>
      <c r="H9958" s="74"/>
      <c r="I9958" s="81"/>
      <c r="J9958" s="74"/>
      <c r="K9958" s="74"/>
      <c r="L9958" s="74"/>
      <c r="M9958" s="74"/>
    </row>
    <row r="9959" spans="2:13" x14ac:dyDescent="0.25">
      <c r="B9959" s="225"/>
      <c r="C9959" s="74"/>
      <c r="D9959" s="74"/>
      <c r="E9959" s="74"/>
      <c r="F9959" s="74"/>
      <c r="G9959" s="75"/>
      <c r="H9959" s="74"/>
      <c r="I9959" s="81"/>
      <c r="J9959" s="74"/>
      <c r="K9959" s="74"/>
      <c r="L9959" s="74"/>
      <c r="M9959" s="74"/>
    </row>
    <row r="9960" spans="2:13" x14ac:dyDescent="0.25">
      <c r="B9960" s="225"/>
      <c r="C9960" s="74"/>
      <c r="D9960" s="74"/>
      <c r="E9960" s="74"/>
      <c r="F9960" s="74"/>
      <c r="G9960" s="75"/>
      <c r="H9960" s="74"/>
      <c r="I9960" s="81"/>
      <c r="J9960" s="74"/>
      <c r="K9960" s="74"/>
      <c r="L9960" s="74"/>
      <c r="M9960" s="74"/>
    </row>
    <row r="9961" spans="2:13" x14ac:dyDescent="0.25">
      <c r="B9961" s="225"/>
      <c r="C9961" s="74"/>
      <c r="D9961" s="74"/>
      <c r="E9961" s="74"/>
      <c r="F9961" s="74"/>
      <c r="G9961" s="75"/>
      <c r="H9961" s="74"/>
      <c r="I9961" s="81"/>
      <c r="J9961" s="74"/>
      <c r="K9961" s="74"/>
      <c r="L9961" s="74"/>
      <c r="M9961" s="74"/>
    </row>
    <row r="9962" spans="2:13" x14ac:dyDescent="0.25">
      <c r="B9962" s="225"/>
      <c r="C9962" s="74"/>
      <c r="D9962" s="74"/>
      <c r="E9962" s="74"/>
      <c r="F9962" s="74"/>
      <c r="G9962" s="75"/>
      <c r="H9962" s="74"/>
      <c r="I9962" s="81"/>
      <c r="J9962" s="74"/>
      <c r="K9962" s="74"/>
      <c r="L9962" s="74"/>
      <c r="M9962" s="74"/>
    </row>
    <row r="9963" spans="2:13" x14ac:dyDescent="0.25">
      <c r="B9963" s="225"/>
      <c r="C9963" s="74"/>
      <c r="D9963" s="74"/>
      <c r="E9963" s="74"/>
      <c r="F9963" s="74"/>
      <c r="G9963" s="75"/>
      <c r="H9963" s="74"/>
      <c r="I9963" s="81"/>
      <c r="J9963" s="74"/>
      <c r="K9963" s="74"/>
      <c r="L9963" s="74"/>
      <c r="M9963" s="74"/>
    </row>
    <row r="9964" spans="2:13" x14ac:dyDescent="0.25">
      <c r="B9964" s="225"/>
      <c r="C9964" s="74"/>
      <c r="D9964" s="74"/>
      <c r="E9964" s="74"/>
      <c r="F9964" s="74"/>
      <c r="G9964" s="75"/>
      <c r="H9964" s="74"/>
      <c r="I9964" s="81"/>
      <c r="J9964" s="74"/>
      <c r="K9964" s="74"/>
      <c r="L9964" s="74"/>
      <c r="M9964" s="74"/>
    </row>
    <row r="9965" spans="2:13" x14ac:dyDescent="0.25">
      <c r="B9965" s="225"/>
      <c r="C9965" s="74"/>
      <c r="D9965" s="74"/>
      <c r="E9965" s="74"/>
      <c r="F9965" s="74"/>
      <c r="G9965" s="75"/>
      <c r="H9965" s="74"/>
      <c r="I9965" s="81"/>
      <c r="J9965" s="74"/>
      <c r="K9965" s="74"/>
      <c r="L9965" s="74"/>
      <c r="M9965" s="74"/>
    </row>
    <row r="9966" spans="2:13" x14ac:dyDescent="0.25">
      <c r="B9966" s="225"/>
      <c r="C9966" s="74"/>
      <c r="D9966" s="74"/>
      <c r="E9966" s="74"/>
      <c r="F9966" s="74"/>
      <c r="G9966" s="75"/>
      <c r="H9966" s="74"/>
      <c r="I9966" s="81"/>
      <c r="J9966" s="74"/>
      <c r="K9966" s="74"/>
      <c r="L9966" s="74"/>
      <c r="M9966" s="74"/>
    </row>
    <row r="9967" spans="2:13" x14ac:dyDescent="0.25">
      <c r="B9967" s="225"/>
      <c r="C9967" s="74"/>
      <c r="D9967" s="74"/>
      <c r="E9967" s="74"/>
      <c r="F9967" s="74"/>
      <c r="G9967" s="75"/>
      <c r="H9967" s="74"/>
      <c r="I9967" s="81"/>
      <c r="J9967" s="74"/>
      <c r="K9967" s="74"/>
      <c r="L9967" s="74"/>
      <c r="M9967" s="74"/>
    </row>
    <row r="9968" spans="2:13" x14ac:dyDescent="0.25">
      <c r="B9968" s="225"/>
      <c r="C9968" s="74"/>
      <c r="D9968" s="74"/>
      <c r="E9968" s="74"/>
      <c r="F9968" s="74"/>
      <c r="G9968" s="75"/>
      <c r="H9968" s="74"/>
      <c r="I9968" s="81"/>
      <c r="J9968" s="74"/>
      <c r="K9968" s="74"/>
      <c r="L9968" s="74"/>
      <c r="M9968" s="74"/>
    </row>
    <row r="9969" spans="2:13" x14ac:dyDescent="0.25">
      <c r="B9969" s="225"/>
      <c r="C9969" s="74"/>
      <c r="D9969" s="74"/>
      <c r="E9969" s="74"/>
      <c r="F9969" s="74"/>
      <c r="G9969" s="75"/>
      <c r="H9969" s="74"/>
      <c r="I9969" s="81"/>
      <c r="J9969" s="74"/>
      <c r="K9969" s="74"/>
      <c r="L9969" s="74"/>
      <c r="M9969" s="74"/>
    </row>
    <row r="9970" spans="2:13" x14ac:dyDescent="0.25">
      <c r="B9970" s="225"/>
      <c r="C9970" s="74"/>
      <c r="D9970" s="74"/>
      <c r="E9970" s="74"/>
      <c r="F9970" s="74"/>
      <c r="G9970" s="75"/>
      <c r="H9970" s="74"/>
      <c r="I9970" s="81"/>
      <c r="J9970" s="74"/>
      <c r="K9970" s="74"/>
      <c r="L9970" s="74"/>
      <c r="M9970" s="74"/>
    </row>
    <row r="9971" spans="2:13" x14ac:dyDescent="0.25">
      <c r="B9971" s="225"/>
      <c r="C9971" s="74"/>
      <c r="D9971" s="74"/>
      <c r="E9971" s="74"/>
      <c r="F9971" s="74"/>
      <c r="G9971" s="75"/>
      <c r="H9971" s="74"/>
      <c r="I9971" s="81"/>
      <c r="J9971" s="74"/>
      <c r="K9971" s="74"/>
      <c r="L9971" s="74"/>
      <c r="M9971" s="74"/>
    </row>
    <row r="9972" spans="2:13" x14ac:dyDescent="0.25">
      <c r="B9972" s="225"/>
      <c r="C9972" s="74"/>
      <c r="D9972" s="74"/>
      <c r="E9972" s="74"/>
      <c r="F9972" s="74"/>
      <c r="G9972" s="75"/>
      <c r="H9972" s="74"/>
      <c r="I9972" s="81"/>
      <c r="J9972" s="74"/>
      <c r="K9972" s="74"/>
      <c r="L9972" s="74"/>
      <c r="M9972" s="74"/>
    </row>
    <row r="9973" spans="2:13" x14ac:dyDescent="0.25">
      <c r="B9973" s="225"/>
      <c r="C9973" s="74"/>
      <c r="D9973" s="74"/>
      <c r="E9973" s="74"/>
      <c r="F9973" s="74"/>
      <c r="G9973" s="75"/>
      <c r="H9973" s="74"/>
      <c r="I9973" s="81"/>
      <c r="J9973" s="74"/>
      <c r="K9973" s="74"/>
      <c r="L9973" s="74"/>
      <c r="M9973" s="74"/>
    </row>
    <row r="9974" spans="2:13" x14ac:dyDescent="0.25">
      <c r="B9974" s="225"/>
      <c r="C9974" s="74"/>
      <c r="D9974" s="74"/>
      <c r="E9974" s="74"/>
      <c r="F9974" s="74"/>
      <c r="G9974" s="75"/>
      <c r="H9974" s="74"/>
      <c r="I9974" s="81"/>
      <c r="J9974" s="74"/>
      <c r="K9974" s="74"/>
      <c r="L9974" s="74"/>
      <c r="M9974" s="74"/>
    </row>
    <row r="9975" spans="2:13" x14ac:dyDescent="0.25">
      <c r="B9975" s="225"/>
      <c r="C9975" s="74"/>
      <c r="D9975" s="74"/>
      <c r="E9975" s="74"/>
      <c r="F9975" s="74"/>
      <c r="G9975" s="75"/>
      <c r="H9975" s="74"/>
      <c r="I9975" s="81"/>
      <c r="J9975" s="74"/>
      <c r="K9975" s="74"/>
      <c r="L9975" s="74"/>
      <c r="M9975" s="74"/>
    </row>
    <row r="9976" spans="2:13" x14ac:dyDescent="0.25">
      <c r="B9976" s="225"/>
      <c r="C9976" s="74"/>
      <c r="D9976" s="74"/>
      <c r="E9976" s="74"/>
      <c r="F9976" s="74"/>
      <c r="G9976" s="75"/>
      <c r="H9976" s="74"/>
      <c r="I9976" s="81"/>
      <c r="J9976" s="74"/>
      <c r="K9976" s="74"/>
      <c r="L9976" s="74"/>
      <c r="M9976" s="74"/>
    </row>
    <row r="9977" spans="2:13" x14ac:dyDescent="0.25">
      <c r="B9977" s="225"/>
      <c r="C9977" s="74"/>
      <c r="D9977" s="74"/>
      <c r="E9977" s="74"/>
      <c r="F9977" s="74"/>
      <c r="G9977" s="75"/>
      <c r="H9977" s="74"/>
      <c r="I9977" s="81"/>
      <c r="J9977" s="74"/>
      <c r="K9977" s="74"/>
      <c r="L9977" s="74"/>
      <c r="M9977" s="74"/>
    </row>
    <row r="9978" spans="2:13" x14ac:dyDescent="0.25">
      <c r="B9978" s="225"/>
      <c r="C9978" s="74"/>
      <c r="D9978" s="74"/>
      <c r="E9978" s="74"/>
      <c r="F9978" s="74"/>
      <c r="G9978" s="75"/>
      <c r="H9978" s="74"/>
      <c r="I9978" s="81"/>
      <c r="J9978" s="74"/>
      <c r="K9978" s="74"/>
      <c r="L9978" s="74"/>
      <c r="M9978" s="74"/>
    </row>
    <row r="9979" spans="2:13" x14ac:dyDescent="0.25">
      <c r="B9979" s="225"/>
      <c r="C9979" s="74"/>
      <c r="D9979" s="74"/>
      <c r="E9979" s="74"/>
      <c r="F9979" s="74"/>
      <c r="G9979" s="75"/>
      <c r="H9979" s="74"/>
      <c r="I9979" s="81"/>
      <c r="J9979" s="74"/>
      <c r="K9979" s="74"/>
      <c r="L9979" s="74"/>
      <c r="M9979" s="74"/>
    </row>
    <row r="9980" spans="2:13" x14ac:dyDescent="0.25">
      <c r="B9980" s="225"/>
      <c r="C9980" s="74"/>
      <c r="D9980" s="74"/>
      <c r="E9980" s="74"/>
      <c r="F9980" s="74"/>
      <c r="G9980" s="75"/>
      <c r="H9980" s="74"/>
      <c r="I9980" s="81"/>
      <c r="J9980" s="74"/>
      <c r="K9980" s="74"/>
      <c r="L9980" s="74"/>
      <c r="M9980" s="74"/>
    </row>
    <row r="9981" spans="2:13" x14ac:dyDescent="0.25">
      <c r="B9981" s="225"/>
      <c r="C9981" s="74"/>
      <c r="D9981" s="74"/>
      <c r="E9981" s="74"/>
      <c r="F9981" s="74"/>
      <c r="G9981" s="75"/>
      <c r="H9981" s="74"/>
      <c r="I9981" s="81"/>
      <c r="J9981" s="74"/>
      <c r="K9981" s="74"/>
      <c r="L9981" s="74"/>
      <c r="M9981" s="74"/>
    </row>
    <row r="9982" spans="2:13" x14ac:dyDescent="0.25">
      <c r="B9982" s="225"/>
      <c r="C9982" s="74"/>
      <c r="D9982" s="74"/>
      <c r="E9982" s="74"/>
      <c r="F9982" s="74"/>
      <c r="G9982" s="75"/>
      <c r="H9982" s="74"/>
      <c r="I9982" s="81"/>
      <c r="J9982" s="74"/>
      <c r="K9982" s="74"/>
      <c r="L9982" s="74"/>
      <c r="M9982" s="74"/>
    </row>
    <row r="9983" spans="2:13" x14ac:dyDescent="0.25">
      <c r="B9983" s="225"/>
      <c r="C9983" s="74"/>
      <c r="D9983" s="74"/>
      <c r="E9983" s="74"/>
      <c r="F9983" s="74"/>
      <c r="G9983" s="75"/>
      <c r="H9983" s="74"/>
      <c r="I9983" s="81"/>
      <c r="J9983" s="74"/>
      <c r="K9983" s="74"/>
      <c r="L9983" s="74"/>
      <c r="M9983" s="74"/>
    </row>
    <row r="9984" spans="2:13" x14ac:dyDescent="0.25">
      <c r="B9984" s="225"/>
      <c r="C9984" s="74"/>
      <c r="D9984" s="74"/>
      <c r="E9984" s="74"/>
      <c r="F9984" s="74"/>
      <c r="G9984" s="75"/>
      <c r="H9984" s="74"/>
      <c r="I9984" s="81"/>
      <c r="J9984" s="74"/>
      <c r="K9984" s="74"/>
      <c r="L9984" s="74"/>
      <c r="M9984" s="74"/>
    </row>
    <row r="9985" spans="2:13" x14ac:dyDescent="0.25">
      <c r="B9985" s="225"/>
      <c r="C9985" s="74"/>
      <c r="D9985" s="74"/>
      <c r="E9985" s="74"/>
      <c r="F9985" s="74"/>
      <c r="G9985" s="75"/>
      <c r="H9985" s="74"/>
      <c r="I9985" s="81"/>
      <c r="J9985" s="74"/>
      <c r="K9985" s="74"/>
      <c r="L9985" s="74"/>
      <c r="M9985" s="74"/>
    </row>
    <row r="9986" spans="2:13" x14ac:dyDescent="0.25">
      <c r="B9986" s="225"/>
      <c r="C9986" s="74"/>
      <c r="D9986" s="74"/>
      <c r="E9986" s="74"/>
      <c r="F9986" s="74"/>
      <c r="G9986" s="75"/>
      <c r="H9986" s="74"/>
      <c r="I9986" s="81"/>
      <c r="J9986" s="74"/>
      <c r="K9986" s="74"/>
      <c r="L9986" s="74"/>
      <c r="M9986" s="74"/>
    </row>
    <row r="9987" spans="2:13" x14ac:dyDescent="0.25">
      <c r="B9987" s="225"/>
      <c r="C9987" s="74"/>
      <c r="D9987" s="74"/>
      <c r="E9987" s="74"/>
      <c r="F9987" s="74"/>
      <c r="G9987" s="75"/>
      <c r="H9987" s="74"/>
      <c r="I9987" s="81"/>
      <c r="J9987" s="74"/>
      <c r="K9987" s="74"/>
      <c r="L9987" s="74"/>
      <c r="M9987" s="74"/>
    </row>
    <row r="9988" spans="2:13" x14ac:dyDescent="0.25">
      <c r="B9988" s="225"/>
      <c r="C9988" s="74"/>
      <c r="D9988" s="74"/>
      <c r="E9988" s="74"/>
      <c r="F9988" s="74"/>
      <c r="G9988" s="75"/>
      <c r="H9988" s="74"/>
      <c r="I9988" s="81"/>
      <c r="J9988" s="74"/>
      <c r="K9988" s="74"/>
      <c r="L9988" s="74"/>
      <c r="M9988" s="74"/>
    </row>
    <row r="9989" spans="2:13" x14ac:dyDescent="0.25">
      <c r="B9989" s="225"/>
      <c r="C9989" s="74"/>
      <c r="D9989" s="74"/>
      <c r="E9989" s="74"/>
      <c r="F9989" s="74"/>
      <c r="G9989" s="75"/>
      <c r="H9989" s="74"/>
      <c r="I9989" s="81"/>
      <c r="J9989" s="74"/>
      <c r="K9989" s="74"/>
      <c r="L9989" s="74"/>
      <c r="M9989" s="74"/>
    </row>
    <row r="9990" spans="2:13" x14ac:dyDescent="0.25">
      <c r="B9990" s="225"/>
      <c r="C9990" s="74"/>
      <c r="D9990" s="74"/>
      <c r="E9990" s="74"/>
      <c r="F9990" s="74"/>
      <c r="G9990" s="75"/>
      <c r="H9990" s="74"/>
      <c r="I9990" s="81"/>
      <c r="J9990" s="74"/>
      <c r="K9990" s="74"/>
      <c r="L9990" s="74"/>
      <c r="M9990" s="74"/>
    </row>
    <row r="9991" spans="2:13" x14ac:dyDescent="0.25">
      <c r="B9991" s="225"/>
      <c r="C9991" s="74"/>
      <c r="D9991" s="74"/>
      <c r="E9991" s="74"/>
      <c r="F9991" s="74"/>
      <c r="G9991" s="75"/>
      <c r="H9991" s="74"/>
      <c r="I9991" s="81"/>
      <c r="J9991" s="74"/>
      <c r="K9991" s="74"/>
      <c r="L9991" s="74"/>
      <c r="M9991" s="74"/>
    </row>
    <row r="9992" spans="2:13" x14ac:dyDescent="0.25">
      <c r="B9992" s="225"/>
      <c r="C9992" s="74"/>
      <c r="D9992" s="74"/>
      <c r="E9992" s="74"/>
      <c r="F9992" s="74"/>
      <c r="G9992" s="75"/>
      <c r="H9992" s="74"/>
      <c r="I9992" s="81"/>
      <c r="J9992" s="74"/>
      <c r="K9992" s="74"/>
      <c r="L9992" s="74"/>
      <c r="M9992" s="74"/>
    </row>
    <row r="9993" spans="2:13" x14ac:dyDescent="0.25">
      <c r="B9993" s="225"/>
      <c r="C9993" s="74"/>
      <c r="D9993" s="74"/>
      <c r="E9993" s="74"/>
      <c r="F9993" s="74"/>
      <c r="G9993" s="75"/>
      <c r="H9993" s="74"/>
      <c r="I9993" s="81"/>
      <c r="J9993" s="74"/>
      <c r="K9993" s="74"/>
      <c r="L9993" s="74"/>
      <c r="M9993" s="74"/>
    </row>
    <row r="9994" spans="2:13" x14ac:dyDescent="0.25">
      <c r="B9994" s="225"/>
      <c r="C9994" s="74"/>
      <c r="D9994" s="74"/>
      <c r="E9994" s="74"/>
      <c r="F9994" s="74"/>
      <c r="G9994" s="75"/>
      <c r="H9994" s="74"/>
      <c r="I9994" s="81"/>
      <c r="J9994" s="74"/>
      <c r="K9994" s="74"/>
      <c r="L9994" s="74"/>
      <c r="M9994" s="74"/>
    </row>
    <row r="9995" spans="2:13" x14ac:dyDescent="0.25">
      <c r="B9995" s="225"/>
      <c r="C9995" s="74"/>
      <c r="D9995" s="74"/>
      <c r="E9995" s="74"/>
      <c r="F9995" s="74"/>
      <c r="G9995" s="75"/>
      <c r="H9995" s="74"/>
      <c r="I9995" s="81"/>
      <c r="J9995" s="74"/>
      <c r="K9995" s="74"/>
      <c r="L9995" s="74"/>
      <c r="M9995" s="74"/>
    </row>
    <row r="9996" spans="2:13" x14ac:dyDescent="0.25">
      <c r="B9996" s="225"/>
      <c r="C9996" s="74"/>
      <c r="D9996" s="74"/>
      <c r="E9996" s="74"/>
      <c r="F9996" s="74"/>
      <c r="G9996" s="75"/>
      <c r="H9996" s="74"/>
      <c r="I9996" s="81"/>
      <c r="J9996" s="74"/>
      <c r="K9996" s="74"/>
      <c r="L9996" s="74"/>
      <c r="M9996" s="74"/>
    </row>
    <row r="9997" spans="2:13" x14ac:dyDescent="0.25">
      <c r="B9997" s="225"/>
      <c r="C9997" s="74"/>
      <c r="D9997" s="74"/>
      <c r="E9997" s="74"/>
      <c r="F9997" s="74"/>
      <c r="G9997" s="75"/>
      <c r="H9997" s="74"/>
      <c r="I9997" s="81"/>
      <c r="J9997" s="74"/>
      <c r="K9997" s="74"/>
      <c r="L9997" s="74"/>
      <c r="M9997" s="74"/>
    </row>
    <row r="9998" spans="2:13" x14ac:dyDescent="0.25">
      <c r="B9998" s="225"/>
      <c r="C9998" s="74"/>
      <c r="D9998" s="74"/>
      <c r="E9998" s="74"/>
      <c r="F9998" s="74"/>
      <c r="G9998" s="75"/>
      <c r="H9998" s="74"/>
      <c r="I9998" s="81"/>
      <c r="J9998" s="74"/>
      <c r="K9998" s="74"/>
      <c r="L9998" s="74"/>
      <c r="M9998" s="74"/>
    </row>
    <row r="9999" spans="2:13" x14ac:dyDescent="0.25">
      <c r="B9999" s="225"/>
      <c r="C9999" s="74"/>
      <c r="D9999" s="74"/>
      <c r="E9999" s="74"/>
      <c r="F9999" s="74"/>
      <c r="G9999" s="75"/>
      <c r="H9999" s="74"/>
      <c r="I9999" s="81"/>
      <c r="J9999" s="74"/>
      <c r="K9999" s="74"/>
      <c r="L9999" s="74"/>
      <c r="M9999" s="74"/>
    </row>
    <row r="10000" spans="2:13" x14ac:dyDescent="0.25">
      <c r="B10000" s="225"/>
      <c r="C10000" s="74"/>
      <c r="D10000" s="74"/>
      <c r="E10000" s="74"/>
      <c r="F10000" s="74"/>
      <c r="G10000" s="75"/>
      <c r="H10000" s="74"/>
      <c r="I10000" s="81"/>
      <c r="J10000" s="74"/>
      <c r="K10000" s="74"/>
      <c r="L10000" s="74"/>
      <c r="M10000" s="74"/>
    </row>
    <row r="10001" spans="2:13" x14ac:dyDescent="0.25">
      <c r="B10001" s="225"/>
      <c r="C10001" s="74"/>
      <c r="D10001" s="74"/>
      <c r="E10001" s="74"/>
      <c r="F10001" s="74"/>
      <c r="G10001" s="75"/>
      <c r="H10001" s="74"/>
      <c r="I10001" s="81"/>
      <c r="J10001" s="74"/>
      <c r="K10001" s="74"/>
      <c r="L10001" s="74"/>
      <c r="M10001" s="74"/>
    </row>
    <row r="10002" spans="2:13" x14ac:dyDescent="0.25">
      <c r="B10002" s="225"/>
      <c r="C10002" s="74"/>
      <c r="D10002" s="74"/>
      <c r="E10002" s="74"/>
      <c r="F10002" s="74"/>
      <c r="G10002" s="75"/>
      <c r="H10002" s="74"/>
      <c r="I10002" s="81"/>
      <c r="J10002" s="74"/>
      <c r="K10002" s="74"/>
      <c r="L10002" s="74"/>
      <c r="M10002" s="74"/>
    </row>
    <row r="10003" spans="2:13" x14ac:dyDescent="0.25">
      <c r="B10003" s="225"/>
      <c r="C10003" s="74"/>
      <c r="D10003" s="74"/>
      <c r="E10003" s="74"/>
      <c r="F10003" s="74"/>
      <c r="G10003" s="75"/>
      <c r="H10003" s="74"/>
      <c r="I10003" s="81"/>
      <c r="J10003" s="74"/>
      <c r="K10003" s="74"/>
      <c r="L10003" s="74"/>
      <c r="M10003" s="74"/>
    </row>
    <row r="10004" spans="2:13" x14ac:dyDescent="0.25">
      <c r="B10004" s="225"/>
      <c r="C10004" s="74"/>
      <c r="D10004" s="74"/>
      <c r="E10004" s="74"/>
      <c r="F10004" s="74"/>
      <c r="G10004" s="75"/>
      <c r="H10004" s="74"/>
      <c r="I10004" s="81"/>
      <c r="J10004" s="74"/>
      <c r="K10004" s="74"/>
      <c r="L10004" s="74"/>
      <c r="M10004" s="74"/>
    </row>
    <row r="10005" spans="2:13" x14ac:dyDescent="0.25">
      <c r="B10005" s="225"/>
      <c r="C10005" s="74"/>
      <c r="D10005" s="74"/>
      <c r="E10005" s="74"/>
      <c r="F10005" s="74"/>
      <c r="G10005" s="75"/>
      <c r="H10005" s="74"/>
      <c r="I10005" s="81"/>
      <c r="J10005" s="74"/>
      <c r="K10005" s="74"/>
      <c r="L10005" s="74"/>
      <c r="M10005" s="74"/>
    </row>
    <row r="10006" spans="2:13" x14ac:dyDescent="0.25">
      <c r="B10006" s="225"/>
      <c r="C10006" s="74"/>
      <c r="D10006" s="74"/>
      <c r="E10006" s="74"/>
      <c r="F10006" s="74"/>
      <c r="G10006" s="75"/>
      <c r="H10006" s="74"/>
      <c r="I10006" s="81"/>
      <c r="J10006" s="74"/>
      <c r="K10006" s="74"/>
      <c r="L10006" s="74"/>
      <c r="M10006" s="74"/>
    </row>
    <row r="10007" spans="2:13" x14ac:dyDescent="0.25">
      <c r="B10007" s="225"/>
      <c r="C10007" s="74"/>
      <c r="D10007" s="74"/>
      <c r="E10007" s="74"/>
      <c r="F10007" s="74"/>
      <c r="G10007" s="75"/>
      <c r="H10007" s="74"/>
      <c r="I10007" s="81"/>
      <c r="J10007" s="74"/>
      <c r="K10007" s="74"/>
      <c r="L10007" s="74"/>
      <c r="M10007" s="74"/>
    </row>
    <row r="10008" spans="2:13" x14ac:dyDescent="0.25">
      <c r="B10008" s="225"/>
      <c r="C10008" s="74"/>
      <c r="D10008" s="74"/>
      <c r="E10008" s="74"/>
      <c r="F10008" s="74"/>
      <c r="G10008" s="75"/>
      <c r="H10008" s="74"/>
      <c r="I10008" s="81"/>
      <c r="J10008" s="74"/>
      <c r="K10008" s="74"/>
      <c r="L10008" s="74"/>
      <c r="M10008" s="74"/>
    </row>
    <row r="10009" spans="2:13" x14ac:dyDescent="0.25">
      <c r="B10009" s="225"/>
      <c r="C10009" s="74"/>
      <c r="D10009" s="74"/>
      <c r="E10009" s="74"/>
      <c r="F10009" s="74"/>
      <c r="G10009" s="75"/>
      <c r="H10009" s="74"/>
      <c r="I10009" s="81"/>
      <c r="J10009" s="74"/>
      <c r="K10009" s="74"/>
      <c r="L10009" s="74"/>
      <c r="M10009" s="74"/>
    </row>
    <row r="10010" spans="2:13" x14ac:dyDescent="0.25">
      <c r="B10010" s="225"/>
      <c r="C10010" s="74"/>
      <c r="D10010" s="74"/>
      <c r="E10010" s="74"/>
      <c r="F10010" s="74"/>
      <c r="G10010" s="75"/>
      <c r="H10010" s="74"/>
      <c r="I10010" s="81"/>
      <c r="J10010" s="74"/>
      <c r="K10010" s="74"/>
      <c r="L10010" s="74"/>
      <c r="M10010" s="74"/>
    </row>
    <row r="10011" spans="2:13" x14ac:dyDescent="0.25">
      <c r="B10011" s="225"/>
      <c r="C10011" s="74"/>
      <c r="D10011" s="74"/>
      <c r="E10011" s="74"/>
      <c r="F10011" s="74"/>
      <c r="G10011" s="75"/>
      <c r="H10011" s="74"/>
      <c r="I10011" s="81"/>
      <c r="J10011" s="74"/>
      <c r="K10011" s="74"/>
      <c r="L10011" s="74"/>
      <c r="M10011" s="74"/>
    </row>
    <row r="10012" spans="2:13" x14ac:dyDescent="0.25">
      <c r="B10012" s="225"/>
      <c r="C10012" s="74"/>
      <c r="D10012" s="74"/>
      <c r="E10012" s="74"/>
      <c r="F10012" s="74"/>
      <c r="G10012" s="75"/>
      <c r="H10012" s="74"/>
      <c r="I10012" s="81"/>
      <c r="J10012" s="74"/>
      <c r="K10012" s="74"/>
      <c r="L10012" s="74"/>
      <c r="M10012" s="74"/>
    </row>
    <row r="10013" spans="2:13" x14ac:dyDescent="0.25">
      <c r="B10013" s="225"/>
      <c r="C10013" s="74"/>
      <c r="D10013" s="74"/>
      <c r="E10013" s="74"/>
      <c r="F10013" s="74"/>
      <c r="G10013" s="75"/>
      <c r="H10013" s="74"/>
      <c r="I10013" s="81"/>
      <c r="J10013" s="74"/>
      <c r="K10013" s="74"/>
      <c r="L10013" s="74"/>
      <c r="M10013" s="74"/>
    </row>
    <row r="10014" spans="2:13" x14ac:dyDescent="0.25">
      <c r="B10014" s="225"/>
      <c r="C10014" s="74"/>
      <c r="D10014" s="74"/>
      <c r="E10014" s="74"/>
      <c r="F10014" s="74"/>
      <c r="G10014" s="75"/>
      <c r="H10014" s="74"/>
      <c r="I10014" s="81"/>
      <c r="J10014" s="74"/>
      <c r="K10014" s="74"/>
      <c r="L10014" s="74"/>
      <c r="M10014" s="74"/>
    </row>
    <row r="10015" spans="2:13" x14ac:dyDescent="0.25">
      <c r="B10015" s="225"/>
      <c r="C10015" s="74"/>
      <c r="D10015" s="74"/>
      <c r="E10015" s="74"/>
      <c r="F10015" s="74"/>
      <c r="G10015" s="75"/>
      <c r="H10015" s="74"/>
      <c r="I10015" s="81"/>
      <c r="J10015" s="74"/>
      <c r="K10015" s="74"/>
      <c r="L10015" s="74"/>
      <c r="M10015" s="74"/>
    </row>
    <row r="10016" spans="2:13" x14ac:dyDescent="0.25">
      <c r="B10016" s="225"/>
      <c r="C10016" s="74"/>
      <c r="D10016" s="74"/>
      <c r="E10016" s="74"/>
      <c r="F10016" s="74"/>
      <c r="G10016" s="75"/>
      <c r="H10016" s="74"/>
      <c r="I10016" s="81"/>
      <c r="J10016" s="74"/>
      <c r="K10016" s="74"/>
      <c r="L10016" s="74"/>
      <c r="M10016" s="74"/>
    </row>
    <row r="10017" spans="2:13" x14ac:dyDescent="0.25">
      <c r="B10017" s="225"/>
      <c r="C10017" s="74"/>
      <c r="D10017" s="74"/>
      <c r="E10017" s="74"/>
      <c r="F10017" s="74"/>
      <c r="G10017" s="75"/>
      <c r="H10017" s="74"/>
      <c r="I10017" s="81"/>
      <c r="J10017" s="74"/>
      <c r="K10017" s="74"/>
      <c r="L10017" s="74"/>
      <c r="M10017" s="74"/>
    </row>
    <row r="10018" spans="2:13" x14ac:dyDescent="0.25">
      <c r="B10018" s="225"/>
      <c r="C10018" s="74"/>
      <c r="D10018" s="74"/>
      <c r="E10018" s="74"/>
      <c r="F10018" s="74"/>
      <c r="G10018" s="75"/>
      <c r="H10018" s="74"/>
      <c r="I10018" s="81"/>
      <c r="J10018" s="74"/>
      <c r="K10018" s="74"/>
      <c r="L10018" s="74"/>
      <c r="M10018" s="74"/>
    </row>
    <row r="10019" spans="2:13" x14ac:dyDescent="0.25">
      <c r="B10019" s="225"/>
      <c r="C10019" s="74"/>
      <c r="D10019" s="74"/>
      <c r="E10019" s="74"/>
      <c r="F10019" s="74"/>
      <c r="G10019" s="75"/>
      <c r="H10019" s="74"/>
      <c r="I10019" s="81"/>
      <c r="J10019" s="74"/>
      <c r="K10019" s="74"/>
      <c r="L10019" s="74"/>
      <c r="M10019" s="74"/>
    </row>
    <row r="10020" spans="2:13" x14ac:dyDescent="0.25">
      <c r="B10020" s="225"/>
      <c r="C10020" s="74"/>
      <c r="D10020" s="74"/>
      <c r="E10020" s="74"/>
      <c r="F10020" s="74"/>
      <c r="G10020" s="75"/>
      <c r="H10020" s="74"/>
      <c r="I10020" s="81"/>
      <c r="J10020" s="74"/>
      <c r="K10020" s="74"/>
      <c r="L10020" s="74"/>
      <c r="M10020" s="74"/>
    </row>
    <row r="10021" spans="2:13" x14ac:dyDescent="0.25">
      <c r="B10021" s="225"/>
      <c r="C10021" s="74"/>
      <c r="D10021" s="74"/>
      <c r="E10021" s="74"/>
      <c r="F10021" s="74"/>
      <c r="G10021" s="75"/>
      <c r="H10021" s="74"/>
      <c r="I10021" s="81"/>
      <c r="J10021" s="74"/>
      <c r="K10021" s="74"/>
      <c r="L10021" s="74"/>
      <c r="M10021" s="74"/>
    </row>
    <row r="10022" spans="2:13" x14ac:dyDescent="0.25">
      <c r="B10022" s="225"/>
      <c r="C10022" s="74"/>
      <c r="D10022" s="74"/>
      <c r="E10022" s="74"/>
      <c r="F10022" s="74"/>
      <c r="G10022" s="75"/>
      <c r="H10022" s="74"/>
      <c r="I10022" s="81"/>
      <c r="J10022" s="74"/>
      <c r="K10022" s="74"/>
      <c r="L10022" s="74"/>
      <c r="M10022" s="74"/>
    </row>
    <row r="10023" spans="2:13" x14ac:dyDescent="0.25">
      <c r="B10023" s="225"/>
      <c r="C10023" s="74"/>
      <c r="D10023" s="74"/>
      <c r="E10023" s="74"/>
      <c r="F10023" s="74"/>
      <c r="G10023" s="75"/>
      <c r="H10023" s="74"/>
      <c r="I10023" s="81"/>
      <c r="J10023" s="74"/>
      <c r="K10023" s="74"/>
      <c r="L10023" s="74"/>
      <c r="M10023" s="74"/>
    </row>
    <row r="10024" spans="2:13" x14ac:dyDescent="0.25">
      <c r="B10024" s="225"/>
      <c r="C10024" s="74"/>
      <c r="D10024" s="74"/>
      <c r="E10024" s="74"/>
      <c r="F10024" s="74"/>
      <c r="G10024" s="75"/>
      <c r="H10024" s="74"/>
      <c r="I10024" s="81"/>
      <c r="J10024" s="74"/>
      <c r="K10024" s="74"/>
      <c r="L10024" s="74"/>
      <c r="M10024" s="74"/>
    </row>
    <row r="10025" spans="2:13" x14ac:dyDescent="0.25">
      <c r="B10025" s="225"/>
      <c r="C10025" s="74"/>
      <c r="D10025" s="74"/>
      <c r="E10025" s="74"/>
      <c r="F10025" s="74"/>
      <c r="G10025" s="75"/>
      <c r="H10025" s="74"/>
      <c r="I10025" s="81"/>
      <c r="J10025" s="74"/>
      <c r="K10025" s="74"/>
      <c r="L10025" s="74"/>
      <c r="M10025" s="74"/>
    </row>
    <row r="10026" spans="2:13" x14ac:dyDescent="0.25">
      <c r="B10026" s="225"/>
      <c r="C10026" s="74"/>
      <c r="D10026" s="74"/>
      <c r="E10026" s="74"/>
      <c r="F10026" s="74"/>
      <c r="G10026" s="75"/>
      <c r="H10026" s="74"/>
      <c r="I10026" s="81"/>
      <c r="J10026" s="74"/>
      <c r="K10026" s="74"/>
      <c r="L10026" s="74"/>
      <c r="M10026" s="74"/>
    </row>
    <row r="10027" spans="2:13" x14ac:dyDescent="0.25">
      <c r="B10027" s="225"/>
      <c r="C10027" s="74"/>
      <c r="D10027" s="74"/>
      <c r="E10027" s="74"/>
      <c r="F10027" s="74"/>
      <c r="G10027" s="75"/>
      <c r="H10027" s="74"/>
      <c r="I10027" s="81"/>
      <c r="J10027" s="74"/>
      <c r="K10027" s="74"/>
      <c r="L10027" s="74"/>
      <c r="M10027" s="74"/>
    </row>
    <row r="10028" spans="2:13" x14ac:dyDescent="0.25">
      <c r="B10028" s="225"/>
      <c r="C10028" s="74"/>
      <c r="D10028" s="74"/>
      <c r="E10028" s="74"/>
      <c r="F10028" s="74"/>
      <c r="G10028" s="75"/>
      <c r="H10028" s="74"/>
      <c r="I10028" s="81"/>
      <c r="J10028" s="74"/>
      <c r="K10028" s="74"/>
      <c r="L10028" s="74"/>
      <c r="M10028" s="74"/>
    </row>
    <row r="10029" spans="2:13" x14ac:dyDescent="0.25">
      <c r="B10029" s="225"/>
      <c r="C10029" s="74"/>
      <c r="D10029" s="74"/>
      <c r="E10029" s="74"/>
      <c r="F10029" s="74"/>
      <c r="G10029" s="75"/>
      <c r="H10029" s="74"/>
      <c r="I10029" s="81"/>
      <c r="J10029" s="74"/>
      <c r="K10029" s="74"/>
      <c r="L10029" s="74"/>
      <c r="M10029" s="74"/>
    </row>
    <row r="10030" spans="2:13" x14ac:dyDescent="0.25">
      <c r="B10030" s="225"/>
      <c r="C10030" s="74"/>
      <c r="D10030" s="74"/>
      <c r="E10030" s="74"/>
      <c r="F10030" s="74"/>
      <c r="G10030" s="75"/>
      <c r="H10030" s="74"/>
      <c r="I10030" s="81"/>
      <c r="J10030" s="74"/>
      <c r="K10030" s="74"/>
      <c r="L10030" s="74"/>
      <c r="M10030" s="74"/>
    </row>
    <row r="10031" spans="2:13" x14ac:dyDescent="0.25">
      <c r="B10031" s="225"/>
      <c r="C10031" s="74"/>
      <c r="D10031" s="74"/>
      <c r="E10031" s="74"/>
      <c r="F10031" s="74"/>
      <c r="G10031" s="75"/>
      <c r="H10031" s="74"/>
      <c r="I10031" s="81"/>
      <c r="J10031" s="74"/>
      <c r="K10031" s="74"/>
      <c r="L10031" s="74"/>
      <c r="M10031" s="74"/>
    </row>
    <row r="10032" spans="2:13" x14ac:dyDescent="0.25">
      <c r="B10032" s="225"/>
      <c r="C10032" s="74"/>
      <c r="D10032" s="74"/>
      <c r="E10032" s="74"/>
      <c r="F10032" s="74"/>
      <c r="G10032" s="75"/>
      <c r="H10032" s="74"/>
      <c r="I10032" s="81"/>
      <c r="J10032" s="74"/>
      <c r="K10032" s="74"/>
      <c r="L10032" s="74"/>
      <c r="M10032" s="74"/>
    </row>
    <row r="10033" spans="2:13" x14ac:dyDescent="0.25">
      <c r="B10033" s="225"/>
      <c r="C10033" s="74"/>
      <c r="D10033" s="74"/>
      <c r="E10033" s="74"/>
      <c r="F10033" s="74"/>
      <c r="G10033" s="75"/>
      <c r="H10033" s="74"/>
      <c r="I10033" s="81"/>
      <c r="J10033" s="74"/>
      <c r="K10033" s="74"/>
      <c r="L10033" s="74"/>
      <c r="M10033" s="74"/>
    </row>
    <row r="10034" spans="2:13" x14ac:dyDescent="0.25">
      <c r="B10034" s="225"/>
      <c r="C10034" s="74"/>
      <c r="D10034" s="74"/>
      <c r="E10034" s="74"/>
      <c r="F10034" s="74"/>
      <c r="G10034" s="75"/>
      <c r="H10034" s="74"/>
      <c r="I10034" s="81"/>
      <c r="J10034" s="74"/>
      <c r="K10034" s="74"/>
      <c r="L10034" s="74"/>
      <c r="M10034" s="74"/>
    </row>
    <row r="10035" spans="2:13" x14ac:dyDescent="0.25">
      <c r="B10035" s="225"/>
      <c r="C10035" s="74"/>
      <c r="D10035" s="74"/>
      <c r="E10035" s="74"/>
      <c r="F10035" s="74"/>
      <c r="G10035" s="75"/>
      <c r="H10035" s="74"/>
      <c r="I10035" s="81"/>
      <c r="J10035" s="74"/>
      <c r="K10035" s="74"/>
      <c r="L10035" s="74"/>
      <c r="M10035" s="74"/>
    </row>
    <row r="10036" spans="2:13" x14ac:dyDescent="0.25">
      <c r="B10036" s="225"/>
      <c r="C10036" s="74"/>
      <c r="D10036" s="74"/>
      <c r="E10036" s="74"/>
      <c r="F10036" s="74"/>
      <c r="G10036" s="75"/>
      <c r="H10036" s="74"/>
      <c r="I10036" s="81"/>
      <c r="J10036" s="74"/>
      <c r="K10036" s="74"/>
      <c r="L10036" s="74"/>
      <c r="M10036" s="74"/>
    </row>
    <row r="10037" spans="2:13" x14ac:dyDescent="0.25">
      <c r="B10037" s="225"/>
      <c r="C10037" s="74"/>
      <c r="D10037" s="74"/>
      <c r="E10037" s="74"/>
      <c r="F10037" s="74"/>
      <c r="G10037" s="75"/>
      <c r="H10037" s="74"/>
      <c r="I10037" s="81"/>
      <c r="J10037" s="74"/>
      <c r="K10037" s="74"/>
      <c r="L10037" s="74"/>
      <c r="M10037" s="74"/>
    </row>
    <row r="10038" spans="2:13" x14ac:dyDescent="0.25">
      <c r="B10038" s="225"/>
      <c r="C10038" s="74"/>
      <c r="D10038" s="74"/>
      <c r="E10038" s="74"/>
      <c r="F10038" s="74"/>
      <c r="G10038" s="75"/>
      <c r="H10038" s="74"/>
      <c r="I10038" s="81"/>
      <c r="J10038" s="74"/>
      <c r="K10038" s="74"/>
      <c r="L10038" s="74"/>
      <c r="M10038" s="74"/>
    </row>
    <row r="10039" spans="2:13" x14ac:dyDescent="0.25">
      <c r="B10039" s="225"/>
      <c r="C10039" s="74"/>
      <c r="D10039" s="74"/>
      <c r="E10039" s="74"/>
      <c r="F10039" s="74"/>
      <c r="G10039" s="75"/>
      <c r="H10039" s="74"/>
      <c r="I10039" s="81"/>
      <c r="J10039" s="74"/>
      <c r="K10039" s="74"/>
      <c r="L10039" s="74"/>
      <c r="M10039" s="74"/>
    </row>
    <row r="10040" spans="2:13" x14ac:dyDescent="0.25">
      <c r="B10040" s="225"/>
      <c r="C10040" s="74"/>
      <c r="D10040" s="74"/>
      <c r="E10040" s="74"/>
      <c r="F10040" s="74"/>
      <c r="G10040" s="75"/>
      <c r="H10040" s="74"/>
      <c r="I10040" s="81"/>
      <c r="J10040" s="74"/>
      <c r="K10040" s="74"/>
      <c r="L10040" s="74"/>
      <c r="M10040" s="74"/>
    </row>
    <row r="10041" spans="2:13" x14ac:dyDescent="0.25">
      <c r="B10041" s="225"/>
      <c r="C10041" s="74"/>
      <c r="D10041" s="74"/>
      <c r="E10041" s="74"/>
      <c r="F10041" s="74"/>
      <c r="G10041" s="75"/>
      <c r="H10041" s="74"/>
      <c r="I10041" s="81"/>
      <c r="J10041" s="74"/>
      <c r="K10041" s="74"/>
      <c r="L10041" s="74"/>
      <c r="M10041" s="74"/>
    </row>
    <row r="10042" spans="2:13" x14ac:dyDescent="0.25">
      <c r="B10042" s="225"/>
      <c r="C10042" s="74"/>
      <c r="D10042" s="74"/>
      <c r="E10042" s="74"/>
      <c r="F10042" s="74"/>
      <c r="G10042" s="75"/>
      <c r="H10042" s="74"/>
      <c r="I10042" s="81"/>
      <c r="J10042" s="74"/>
      <c r="K10042" s="74"/>
      <c r="L10042" s="74"/>
      <c r="M10042" s="74"/>
    </row>
    <row r="10043" spans="2:13" x14ac:dyDescent="0.25">
      <c r="B10043" s="225"/>
      <c r="C10043" s="74"/>
      <c r="D10043" s="74"/>
      <c r="E10043" s="74"/>
      <c r="F10043" s="74"/>
      <c r="G10043" s="75"/>
      <c r="H10043" s="74"/>
      <c r="I10043" s="81"/>
      <c r="J10043" s="74"/>
      <c r="K10043" s="74"/>
      <c r="L10043" s="74"/>
      <c r="M10043" s="74"/>
    </row>
    <row r="10044" spans="2:13" x14ac:dyDescent="0.25">
      <c r="B10044" s="225"/>
      <c r="C10044" s="74"/>
      <c r="D10044" s="74"/>
      <c r="E10044" s="74"/>
      <c r="F10044" s="74"/>
      <c r="G10044" s="75"/>
      <c r="H10044" s="74"/>
      <c r="I10044" s="81"/>
      <c r="J10044" s="74"/>
      <c r="K10044" s="74"/>
      <c r="L10044" s="74"/>
      <c r="M10044" s="74"/>
    </row>
    <row r="10045" spans="2:13" x14ac:dyDescent="0.25">
      <c r="B10045" s="225"/>
      <c r="C10045" s="74"/>
      <c r="D10045" s="74"/>
      <c r="E10045" s="74"/>
      <c r="F10045" s="74"/>
      <c r="G10045" s="75"/>
      <c r="H10045" s="74"/>
      <c r="I10045" s="81"/>
      <c r="J10045" s="74"/>
      <c r="K10045" s="74"/>
      <c r="L10045" s="74"/>
      <c r="M10045" s="74"/>
    </row>
    <row r="10046" spans="2:13" x14ac:dyDescent="0.25">
      <c r="B10046" s="225"/>
      <c r="C10046" s="74"/>
      <c r="D10046" s="74"/>
      <c r="E10046" s="74"/>
      <c r="F10046" s="74"/>
      <c r="G10046" s="75"/>
      <c r="H10046" s="74"/>
      <c r="I10046" s="81"/>
      <c r="J10046" s="74"/>
      <c r="K10046" s="74"/>
      <c r="L10046" s="74"/>
      <c r="M10046" s="74"/>
    </row>
    <row r="10047" spans="2:13" x14ac:dyDescent="0.25">
      <c r="B10047" s="225"/>
      <c r="C10047" s="74"/>
      <c r="D10047" s="74"/>
      <c r="E10047" s="74"/>
      <c r="F10047" s="74"/>
      <c r="G10047" s="75"/>
      <c r="H10047" s="74"/>
      <c r="I10047" s="81"/>
      <c r="J10047" s="74"/>
      <c r="K10047" s="74"/>
      <c r="L10047" s="74"/>
      <c r="M10047" s="74"/>
    </row>
    <row r="10048" spans="2:13" x14ac:dyDescent="0.25">
      <c r="B10048" s="225"/>
      <c r="C10048" s="74"/>
      <c r="D10048" s="74"/>
      <c r="E10048" s="74"/>
      <c r="F10048" s="74"/>
      <c r="G10048" s="75"/>
      <c r="H10048" s="74"/>
      <c r="I10048" s="81"/>
      <c r="J10048" s="74"/>
      <c r="K10048" s="74"/>
      <c r="L10048" s="74"/>
      <c r="M10048" s="74"/>
    </row>
    <row r="10049" spans="2:13" x14ac:dyDescent="0.25">
      <c r="B10049" s="225"/>
      <c r="C10049" s="74"/>
      <c r="D10049" s="74"/>
      <c r="E10049" s="74"/>
      <c r="F10049" s="74"/>
      <c r="G10049" s="75"/>
      <c r="H10049" s="74"/>
      <c r="I10049" s="81"/>
      <c r="J10049" s="74"/>
      <c r="K10049" s="74"/>
      <c r="L10049" s="74"/>
      <c r="M10049" s="74"/>
    </row>
    <row r="10050" spans="2:13" x14ac:dyDescent="0.25">
      <c r="B10050" s="225"/>
      <c r="C10050" s="74"/>
      <c r="D10050" s="74"/>
      <c r="E10050" s="74"/>
      <c r="F10050" s="74"/>
      <c r="G10050" s="75"/>
      <c r="H10050" s="74"/>
      <c r="I10050" s="81"/>
      <c r="J10050" s="74"/>
      <c r="K10050" s="74"/>
      <c r="L10050" s="74"/>
      <c r="M10050" s="74"/>
    </row>
    <row r="10051" spans="2:13" x14ac:dyDescent="0.25">
      <c r="B10051" s="225"/>
      <c r="C10051" s="74"/>
      <c r="D10051" s="74"/>
      <c r="E10051" s="74"/>
      <c r="F10051" s="74"/>
      <c r="G10051" s="75"/>
      <c r="H10051" s="74"/>
      <c r="I10051" s="81"/>
      <c r="J10051" s="74"/>
      <c r="K10051" s="74"/>
      <c r="L10051" s="74"/>
      <c r="M10051" s="74"/>
    </row>
    <row r="10052" spans="2:13" x14ac:dyDescent="0.25">
      <c r="B10052" s="225"/>
      <c r="C10052" s="74"/>
      <c r="D10052" s="74"/>
      <c r="E10052" s="74"/>
      <c r="F10052" s="74"/>
      <c r="G10052" s="75"/>
      <c r="H10052" s="74"/>
      <c r="I10052" s="81"/>
      <c r="J10052" s="74"/>
      <c r="K10052" s="74"/>
      <c r="L10052" s="74"/>
      <c r="M10052" s="74"/>
    </row>
    <row r="10053" spans="2:13" x14ac:dyDescent="0.25">
      <c r="B10053" s="225"/>
      <c r="C10053" s="74"/>
      <c r="D10053" s="74"/>
      <c r="E10053" s="74"/>
      <c r="F10053" s="74"/>
      <c r="G10053" s="75"/>
      <c r="H10053" s="74"/>
      <c r="I10053" s="81"/>
      <c r="J10053" s="74"/>
      <c r="K10053" s="74"/>
      <c r="L10053" s="74"/>
      <c r="M10053" s="74"/>
    </row>
    <row r="10054" spans="2:13" x14ac:dyDescent="0.25">
      <c r="B10054" s="225"/>
      <c r="C10054" s="74"/>
      <c r="D10054" s="74"/>
      <c r="E10054" s="74"/>
      <c r="F10054" s="74"/>
      <c r="G10054" s="75"/>
      <c r="H10054" s="74"/>
      <c r="I10054" s="81"/>
      <c r="J10054" s="74"/>
      <c r="K10054" s="74"/>
      <c r="L10054" s="74"/>
      <c r="M10054" s="74"/>
    </row>
    <row r="10055" spans="2:13" x14ac:dyDescent="0.25">
      <c r="B10055" s="225"/>
      <c r="C10055" s="74"/>
      <c r="D10055" s="74"/>
      <c r="E10055" s="74"/>
      <c r="F10055" s="74"/>
      <c r="G10055" s="75"/>
      <c r="H10055" s="74"/>
      <c r="I10055" s="81"/>
      <c r="J10055" s="74"/>
      <c r="K10055" s="74"/>
      <c r="L10055" s="74"/>
      <c r="M10055" s="74"/>
    </row>
    <row r="10056" spans="2:13" x14ac:dyDescent="0.25">
      <c r="B10056" s="225"/>
      <c r="C10056" s="74"/>
      <c r="D10056" s="74"/>
      <c r="E10056" s="74"/>
      <c r="F10056" s="74"/>
      <c r="G10056" s="75"/>
      <c r="H10056" s="74"/>
      <c r="I10056" s="81"/>
      <c r="J10056" s="74"/>
      <c r="K10056" s="74"/>
      <c r="L10056" s="74"/>
      <c r="M10056" s="74"/>
    </row>
    <row r="10057" spans="2:13" x14ac:dyDescent="0.25">
      <c r="B10057" s="225"/>
      <c r="C10057" s="74"/>
      <c r="D10057" s="74"/>
      <c r="E10057" s="74"/>
      <c r="F10057" s="74"/>
      <c r="G10057" s="75"/>
      <c r="H10057" s="74"/>
      <c r="I10057" s="81"/>
      <c r="J10057" s="74"/>
      <c r="K10057" s="74"/>
      <c r="L10057" s="74"/>
      <c r="M10057" s="74"/>
    </row>
    <row r="10058" spans="2:13" x14ac:dyDescent="0.25">
      <c r="B10058" s="225"/>
      <c r="C10058" s="74"/>
      <c r="D10058" s="74"/>
      <c r="E10058" s="74"/>
      <c r="F10058" s="74"/>
      <c r="G10058" s="75"/>
      <c r="H10058" s="74"/>
      <c r="I10058" s="81"/>
      <c r="J10058" s="74"/>
      <c r="K10058" s="74"/>
      <c r="L10058" s="74"/>
      <c r="M10058" s="74"/>
    </row>
    <row r="10059" spans="2:13" x14ac:dyDescent="0.25">
      <c r="B10059" s="225"/>
      <c r="C10059" s="74"/>
      <c r="D10059" s="74"/>
      <c r="E10059" s="74"/>
      <c r="F10059" s="74"/>
      <c r="G10059" s="75"/>
      <c r="H10059" s="74"/>
      <c r="I10059" s="81"/>
      <c r="J10059" s="74"/>
      <c r="K10059" s="74"/>
      <c r="L10059" s="74"/>
      <c r="M10059" s="74"/>
    </row>
    <row r="10060" spans="2:13" x14ac:dyDescent="0.25">
      <c r="B10060" s="225"/>
      <c r="C10060" s="74"/>
      <c r="D10060" s="74"/>
      <c r="E10060" s="74"/>
      <c r="F10060" s="74"/>
      <c r="G10060" s="75"/>
      <c r="H10060" s="74"/>
      <c r="I10060" s="81"/>
      <c r="J10060" s="74"/>
      <c r="K10060" s="74"/>
      <c r="L10060" s="74"/>
      <c r="M10060" s="74"/>
    </row>
    <row r="10061" spans="2:13" x14ac:dyDescent="0.25">
      <c r="B10061" s="225"/>
      <c r="C10061" s="74"/>
      <c r="D10061" s="74"/>
      <c r="E10061" s="74"/>
      <c r="F10061" s="74"/>
      <c r="G10061" s="75"/>
      <c r="H10061" s="74"/>
      <c r="I10061" s="81"/>
      <c r="J10061" s="74"/>
      <c r="K10061" s="74"/>
      <c r="L10061" s="74"/>
      <c r="M10061" s="74"/>
    </row>
    <row r="10062" spans="2:13" x14ac:dyDescent="0.25">
      <c r="B10062" s="225"/>
      <c r="C10062" s="74"/>
      <c r="D10062" s="74"/>
      <c r="E10062" s="74"/>
      <c r="F10062" s="74"/>
      <c r="G10062" s="75"/>
      <c r="H10062" s="74"/>
      <c r="I10062" s="81"/>
      <c r="J10062" s="74"/>
      <c r="K10062" s="74"/>
      <c r="L10062" s="74"/>
      <c r="M10062" s="74"/>
    </row>
    <row r="10063" spans="2:13" x14ac:dyDescent="0.25">
      <c r="B10063" s="225"/>
      <c r="C10063" s="74"/>
      <c r="D10063" s="74"/>
      <c r="E10063" s="74"/>
      <c r="F10063" s="74"/>
      <c r="G10063" s="75"/>
      <c r="H10063" s="74"/>
      <c r="I10063" s="81"/>
      <c r="J10063" s="74"/>
      <c r="K10063" s="74"/>
      <c r="L10063" s="74"/>
      <c r="M10063" s="74"/>
    </row>
    <row r="10064" spans="2:13" x14ac:dyDescent="0.25">
      <c r="B10064" s="225"/>
      <c r="C10064" s="74"/>
      <c r="D10064" s="74"/>
      <c r="E10064" s="74"/>
      <c r="F10064" s="74"/>
      <c r="G10064" s="75"/>
      <c r="H10064" s="74"/>
      <c r="I10064" s="81"/>
      <c r="J10064" s="74"/>
      <c r="K10064" s="74"/>
      <c r="L10064" s="74"/>
      <c r="M10064" s="74"/>
    </row>
    <row r="10065" spans="2:13" x14ac:dyDescent="0.25">
      <c r="B10065" s="225"/>
      <c r="C10065" s="74"/>
      <c r="D10065" s="74"/>
      <c r="E10065" s="74"/>
      <c r="F10065" s="74"/>
      <c r="G10065" s="75"/>
      <c r="H10065" s="74"/>
      <c r="I10065" s="81"/>
      <c r="J10065" s="74"/>
      <c r="K10065" s="74"/>
      <c r="L10065" s="74"/>
      <c r="M10065" s="74"/>
    </row>
    <row r="10066" spans="2:13" x14ac:dyDescent="0.25">
      <c r="B10066" s="225"/>
      <c r="C10066" s="74"/>
      <c r="D10066" s="74"/>
      <c r="E10066" s="74"/>
      <c r="F10066" s="74"/>
      <c r="G10066" s="75"/>
      <c r="H10066" s="74"/>
      <c r="I10066" s="81"/>
      <c r="J10066" s="74"/>
      <c r="K10066" s="74"/>
      <c r="L10066" s="74"/>
      <c r="M10066" s="74"/>
    </row>
    <row r="10067" spans="2:13" x14ac:dyDescent="0.25">
      <c r="B10067" s="225"/>
      <c r="C10067" s="74"/>
      <c r="D10067" s="74"/>
      <c r="E10067" s="74"/>
      <c r="F10067" s="74"/>
      <c r="G10067" s="75"/>
      <c r="H10067" s="74"/>
      <c r="I10067" s="81"/>
      <c r="J10067" s="74"/>
      <c r="K10067" s="74"/>
      <c r="L10067" s="74"/>
      <c r="M10067" s="74"/>
    </row>
    <row r="10068" spans="2:13" x14ac:dyDescent="0.25">
      <c r="B10068" s="225"/>
      <c r="C10068" s="74"/>
      <c r="D10068" s="74"/>
      <c r="E10068" s="74"/>
      <c r="F10068" s="74"/>
      <c r="G10068" s="75"/>
      <c r="H10068" s="74"/>
      <c r="I10068" s="81"/>
      <c r="J10068" s="74"/>
      <c r="K10068" s="74"/>
      <c r="L10068" s="74"/>
      <c r="M10068" s="74"/>
    </row>
    <row r="10069" spans="2:13" x14ac:dyDescent="0.25">
      <c r="B10069" s="225"/>
      <c r="C10069" s="74"/>
      <c r="D10069" s="74"/>
      <c r="E10069" s="74"/>
      <c r="F10069" s="74"/>
      <c r="G10069" s="75"/>
      <c r="H10069" s="74"/>
      <c r="I10069" s="81"/>
      <c r="J10069" s="74"/>
      <c r="K10069" s="74"/>
      <c r="L10069" s="74"/>
      <c r="M10069" s="74"/>
    </row>
    <row r="10070" spans="2:13" x14ac:dyDescent="0.25">
      <c r="B10070" s="225"/>
      <c r="C10070" s="74"/>
      <c r="D10070" s="74"/>
      <c r="E10070" s="74"/>
      <c r="F10070" s="74"/>
      <c r="G10070" s="75"/>
      <c r="H10070" s="74"/>
      <c r="I10070" s="81"/>
      <c r="J10070" s="74"/>
      <c r="K10070" s="74"/>
      <c r="L10070" s="74"/>
      <c r="M10070" s="74"/>
    </row>
    <row r="10071" spans="2:13" x14ac:dyDescent="0.25">
      <c r="B10071" s="225"/>
      <c r="C10071" s="74"/>
      <c r="D10071" s="74"/>
      <c r="E10071" s="74"/>
      <c r="F10071" s="74"/>
      <c r="G10071" s="75"/>
      <c r="H10071" s="74"/>
      <c r="I10071" s="81"/>
      <c r="J10071" s="74"/>
      <c r="K10071" s="74"/>
      <c r="L10071" s="74"/>
      <c r="M10071" s="74"/>
    </row>
    <row r="10072" spans="2:13" x14ac:dyDescent="0.25">
      <c r="B10072" s="225"/>
      <c r="C10072" s="74"/>
      <c r="D10072" s="74"/>
      <c r="E10072" s="74"/>
      <c r="F10072" s="74"/>
      <c r="G10072" s="75"/>
      <c r="H10072" s="74"/>
      <c r="I10072" s="81"/>
      <c r="J10072" s="74"/>
      <c r="K10072" s="74"/>
      <c r="L10072" s="74"/>
      <c r="M10072" s="74"/>
    </row>
    <row r="10073" spans="2:13" x14ac:dyDescent="0.25">
      <c r="B10073" s="225"/>
      <c r="C10073" s="74"/>
      <c r="D10073" s="74"/>
      <c r="E10073" s="74"/>
      <c r="F10073" s="74"/>
      <c r="G10073" s="75"/>
      <c r="H10073" s="74"/>
      <c r="I10073" s="81"/>
      <c r="J10073" s="74"/>
      <c r="K10073" s="74"/>
      <c r="L10073" s="74"/>
      <c r="M10073" s="74"/>
    </row>
    <row r="10074" spans="2:13" x14ac:dyDescent="0.25">
      <c r="B10074" s="225"/>
      <c r="C10074" s="74"/>
      <c r="D10074" s="74"/>
      <c r="E10074" s="74"/>
      <c r="F10074" s="74"/>
      <c r="G10074" s="75"/>
      <c r="H10074" s="74"/>
      <c r="I10074" s="81"/>
      <c r="J10074" s="74"/>
      <c r="K10074" s="74"/>
      <c r="L10074" s="74"/>
      <c r="M10074" s="74"/>
    </row>
    <row r="10075" spans="2:13" x14ac:dyDescent="0.25">
      <c r="B10075" s="225"/>
      <c r="C10075" s="74"/>
      <c r="D10075" s="74"/>
      <c r="E10075" s="74"/>
      <c r="F10075" s="74"/>
      <c r="G10075" s="75"/>
      <c r="H10075" s="74"/>
      <c r="I10075" s="81"/>
      <c r="J10075" s="74"/>
      <c r="K10075" s="74"/>
      <c r="L10075" s="74"/>
      <c r="M10075" s="74"/>
    </row>
    <row r="10076" spans="2:13" x14ac:dyDescent="0.25">
      <c r="B10076" s="225"/>
      <c r="C10076" s="74"/>
      <c r="D10076" s="74"/>
      <c r="E10076" s="74"/>
      <c r="F10076" s="74"/>
      <c r="G10076" s="75"/>
      <c r="H10076" s="74"/>
      <c r="I10076" s="81"/>
      <c r="J10076" s="74"/>
      <c r="K10076" s="74"/>
      <c r="L10076" s="74"/>
      <c r="M10076" s="74"/>
    </row>
    <row r="10077" spans="2:13" x14ac:dyDescent="0.25">
      <c r="B10077" s="225"/>
      <c r="C10077" s="74"/>
      <c r="D10077" s="74"/>
      <c r="E10077" s="74"/>
      <c r="F10077" s="74"/>
      <c r="G10077" s="75"/>
      <c r="H10077" s="74"/>
      <c r="I10077" s="81"/>
      <c r="J10077" s="74"/>
      <c r="K10077" s="74"/>
      <c r="L10077" s="74"/>
      <c r="M10077" s="74"/>
    </row>
    <row r="10078" spans="2:13" x14ac:dyDescent="0.25">
      <c r="B10078" s="225"/>
      <c r="C10078" s="74"/>
      <c r="D10078" s="74"/>
      <c r="E10078" s="74"/>
      <c r="F10078" s="74"/>
      <c r="G10078" s="75"/>
      <c r="H10078" s="74"/>
      <c r="I10078" s="81"/>
      <c r="J10078" s="74"/>
      <c r="K10078" s="74"/>
      <c r="L10078" s="74"/>
      <c r="M10078" s="74"/>
    </row>
    <row r="10079" spans="2:13" x14ac:dyDescent="0.25">
      <c r="B10079" s="225"/>
      <c r="C10079" s="74"/>
      <c r="D10079" s="74"/>
      <c r="E10079" s="74"/>
      <c r="F10079" s="74"/>
      <c r="G10079" s="75"/>
      <c r="H10079" s="74"/>
      <c r="I10079" s="81"/>
      <c r="J10079" s="74"/>
      <c r="K10079" s="74"/>
      <c r="L10079" s="74"/>
      <c r="M10079" s="74"/>
    </row>
    <row r="10080" spans="2:13" x14ac:dyDescent="0.25">
      <c r="B10080" s="225"/>
      <c r="C10080" s="74"/>
      <c r="D10080" s="74"/>
      <c r="E10080" s="74"/>
      <c r="F10080" s="74"/>
      <c r="G10080" s="75"/>
      <c r="H10080" s="74"/>
      <c r="I10080" s="81"/>
      <c r="J10080" s="74"/>
      <c r="K10080" s="74"/>
      <c r="L10080" s="74"/>
      <c r="M10080" s="74"/>
    </row>
    <row r="10081" spans="2:13" x14ac:dyDescent="0.25">
      <c r="B10081" s="225"/>
      <c r="C10081" s="74"/>
      <c r="D10081" s="74"/>
      <c r="E10081" s="74"/>
      <c r="F10081" s="74"/>
      <c r="G10081" s="75"/>
      <c r="H10081" s="74"/>
      <c r="I10081" s="81"/>
      <c r="J10081" s="74"/>
      <c r="K10081" s="74"/>
      <c r="L10081" s="74"/>
      <c r="M10081" s="74"/>
    </row>
    <row r="10082" spans="2:13" x14ac:dyDescent="0.25">
      <c r="B10082" s="225"/>
      <c r="C10082" s="74"/>
      <c r="D10082" s="74"/>
      <c r="E10082" s="74"/>
      <c r="F10082" s="74"/>
      <c r="G10082" s="75"/>
      <c r="H10082" s="74"/>
      <c r="I10082" s="81"/>
      <c r="J10082" s="74"/>
      <c r="K10082" s="74"/>
      <c r="L10082" s="74"/>
      <c r="M10082" s="74"/>
    </row>
    <row r="10083" spans="2:13" x14ac:dyDescent="0.25">
      <c r="B10083" s="225"/>
      <c r="C10083" s="74"/>
      <c r="D10083" s="74"/>
      <c r="E10083" s="74"/>
      <c r="F10083" s="74"/>
      <c r="G10083" s="75"/>
      <c r="H10083" s="74"/>
      <c r="I10083" s="81"/>
      <c r="J10083" s="74"/>
      <c r="K10083" s="74"/>
      <c r="L10083" s="74"/>
      <c r="M10083" s="74"/>
    </row>
    <row r="10084" spans="2:13" x14ac:dyDescent="0.25">
      <c r="B10084" s="225"/>
      <c r="C10084" s="74"/>
      <c r="D10084" s="74"/>
      <c r="E10084" s="74"/>
      <c r="F10084" s="74"/>
      <c r="G10084" s="75"/>
      <c r="H10084" s="74"/>
      <c r="I10084" s="81"/>
      <c r="J10084" s="74"/>
      <c r="K10084" s="74"/>
      <c r="L10084" s="74"/>
      <c r="M10084" s="74"/>
    </row>
    <row r="10085" spans="2:13" x14ac:dyDescent="0.25">
      <c r="B10085" s="225"/>
      <c r="C10085" s="74"/>
      <c r="D10085" s="74"/>
      <c r="E10085" s="74"/>
      <c r="F10085" s="74"/>
      <c r="G10085" s="75"/>
      <c r="H10085" s="74"/>
      <c r="I10085" s="81"/>
      <c r="J10085" s="74"/>
      <c r="K10085" s="74"/>
      <c r="L10085" s="74"/>
      <c r="M10085" s="74"/>
    </row>
    <row r="10086" spans="2:13" x14ac:dyDescent="0.25">
      <c r="B10086" s="225"/>
      <c r="C10086" s="74"/>
      <c r="D10086" s="74"/>
      <c r="E10086" s="74"/>
      <c r="F10086" s="74"/>
      <c r="G10086" s="75"/>
      <c r="H10086" s="74"/>
      <c r="I10086" s="81"/>
      <c r="J10086" s="74"/>
      <c r="K10086" s="74"/>
      <c r="L10086" s="74"/>
      <c r="M10086" s="74"/>
    </row>
    <row r="10087" spans="2:13" x14ac:dyDescent="0.25">
      <c r="B10087" s="225"/>
      <c r="C10087" s="74"/>
      <c r="D10087" s="74"/>
      <c r="E10087" s="74"/>
      <c r="F10087" s="74"/>
      <c r="G10087" s="75"/>
      <c r="H10087" s="74"/>
      <c r="I10087" s="81"/>
      <c r="J10087" s="74"/>
      <c r="K10087" s="74"/>
      <c r="L10087" s="74"/>
      <c r="M10087" s="74"/>
    </row>
    <row r="10088" spans="2:13" x14ac:dyDescent="0.25">
      <c r="B10088" s="225"/>
      <c r="C10088" s="74"/>
      <c r="D10088" s="74"/>
      <c r="E10088" s="74"/>
      <c r="F10088" s="74"/>
      <c r="G10088" s="75"/>
      <c r="H10088" s="74"/>
      <c r="I10088" s="81"/>
      <c r="J10088" s="74"/>
      <c r="K10088" s="74"/>
      <c r="L10088" s="74"/>
      <c r="M10088" s="74"/>
    </row>
    <row r="10089" spans="2:13" x14ac:dyDescent="0.25">
      <c r="B10089" s="225"/>
      <c r="C10089" s="74"/>
      <c r="D10089" s="74"/>
      <c r="E10089" s="74"/>
      <c r="F10089" s="74"/>
      <c r="G10089" s="75"/>
      <c r="H10089" s="74"/>
      <c r="I10089" s="81"/>
      <c r="J10089" s="74"/>
      <c r="K10089" s="74"/>
      <c r="L10089" s="74"/>
      <c r="M10089" s="74"/>
    </row>
    <row r="10090" spans="2:13" x14ac:dyDescent="0.25">
      <c r="B10090" s="225"/>
      <c r="C10090" s="74"/>
      <c r="D10090" s="74"/>
      <c r="E10090" s="74"/>
      <c r="F10090" s="74"/>
      <c r="G10090" s="75"/>
      <c r="H10090" s="74"/>
      <c r="I10090" s="81"/>
      <c r="J10090" s="74"/>
      <c r="K10090" s="74"/>
      <c r="L10090" s="74"/>
      <c r="M10090" s="74"/>
    </row>
    <row r="10091" spans="2:13" x14ac:dyDescent="0.25">
      <c r="B10091" s="225"/>
      <c r="C10091" s="74"/>
      <c r="D10091" s="74"/>
      <c r="E10091" s="74"/>
      <c r="F10091" s="74"/>
      <c r="G10091" s="75"/>
      <c r="H10091" s="74"/>
      <c r="I10091" s="81"/>
      <c r="J10091" s="74"/>
      <c r="K10091" s="74"/>
      <c r="L10091" s="74"/>
      <c r="M10091" s="74"/>
    </row>
    <row r="10092" spans="2:13" x14ac:dyDescent="0.25">
      <c r="B10092" s="225"/>
      <c r="C10092" s="74"/>
      <c r="D10092" s="74"/>
      <c r="E10092" s="74"/>
      <c r="F10092" s="74"/>
      <c r="G10092" s="75"/>
      <c r="H10092" s="74"/>
      <c r="I10092" s="81"/>
      <c r="J10092" s="74"/>
      <c r="K10092" s="74"/>
      <c r="L10092" s="74"/>
      <c r="M10092" s="74"/>
    </row>
    <row r="10093" spans="2:13" x14ac:dyDescent="0.25">
      <c r="B10093" s="225"/>
      <c r="C10093" s="74"/>
      <c r="D10093" s="74"/>
      <c r="E10093" s="74"/>
      <c r="F10093" s="74"/>
      <c r="G10093" s="75"/>
      <c r="H10093" s="74"/>
      <c r="I10093" s="81"/>
      <c r="J10093" s="74"/>
      <c r="K10093" s="74"/>
      <c r="L10093" s="74"/>
      <c r="M10093" s="74"/>
    </row>
    <row r="10094" spans="2:13" x14ac:dyDescent="0.25">
      <c r="B10094" s="225"/>
      <c r="C10094" s="74"/>
      <c r="D10094" s="74"/>
      <c r="E10094" s="74"/>
      <c r="F10094" s="74"/>
      <c r="G10094" s="75"/>
      <c r="H10094" s="74"/>
      <c r="I10094" s="81"/>
      <c r="J10094" s="74"/>
      <c r="K10094" s="74"/>
      <c r="L10094" s="74"/>
      <c r="M10094" s="74"/>
    </row>
    <row r="10095" spans="2:13" x14ac:dyDescent="0.25">
      <c r="B10095" s="225"/>
      <c r="C10095" s="74"/>
      <c r="D10095" s="74"/>
      <c r="E10095" s="74"/>
      <c r="F10095" s="74"/>
      <c r="G10095" s="75"/>
      <c r="H10095" s="74"/>
      <c r="I10095" s="81"/>
      <c r="J10095" s="74"/>
      <c r="K10095" s="74"/>
      <c r="L10095" s="74"/>
      <c r="M10095" s="74"/>
    </row>
    <row r="10096" spans="2:13" x14ac:dyDescent="0.25">
      <c r="B10096" s="225"/>
      <c r="C10096" s="74"/>
      <c r="D10096" s="74"/>
      <c r="E10096" s="74"/>
      <c r="F10096" s="74"/>
      <c r="G10096" s="75"/>
      <c r="H10096" s="74"/>
      <c r="I10096" s="81"/>
      <c r="J10096" s="74"/>
      <c r="K10096" s="74"/>
      <c r="L10096" s="74"/>
      <c r="M10096" s="74"/>
    </row>
    <row r="10097" spans="2:13" x14ac:dyDescent="0.25">
      <c r="B10097" s="225"/>
      <c r="C10097" s="74"/>
      <c r="D10097" s="74"/>
      <c r="E10097" s="74"/>
      <c r="F10097" s="74"/>
      <c r="G10097" s="75"/>
      <c r="H10097" s="74"/>
      <c r="I10097" s="81"/>
      <c r="J10097" s="74"/>
      <c r="K10097" s="74"/>
      <c r="L10097" s="74"/>
      <c r="M10097" s="74"/>
    </row>
    <row r="10098" spans="2:13" x14ac:dyDescent="0.25">
      <c r="B10098" s="225"/>
      <c r="C10098" s="74"/>
      <c r="D10098" s="74"/>
      <c r="E10098" s="74"/>
      <c r="F10098" s="74"/>
      <c r="G10098" s="75"/>
      <c r="H10098" s="74"/>
      <c r="I10098" s="81"/>
      <c r="J10098" s="74"/>
      <c r="K10098" s="74"/>
      <c r="L10098" s="74"/>
      <c r="M10098" s="74"/>
    </row>
    <row r="10099" spans="2:13" x14ac:dyDescent="0.25">
      <c r="B10099" s="225"/>
      <c r="C10099" s="74"/>
      <c r="D10099" s="74"/>
      <c r="E10099" s="74"/>
      <c r="F10099" s="74"/>
      <c r="G10099" s="75"/>
      <c r="H10099" s="74"/>
      <c r="I10099" s="81"/>
      <c r="J10099" s="74"/>
      <c r="K10099" s="74"/>
      <c r="L10099" s="74"/>
      <c r="M10099" s="74"/>
    </row>
    <row r="10100" spans="2:13" x14ac:dyDescent="0.25">
      <c r="B10100" s="225"/>
      <c r="C10100" s="74"/>
      <c r="D10100" s="74"/>
      <c r="E10100" s="74"/>
      <c r="F10100" s="74"/>
      <c r="G10100" s="75"/>
      <c r="H10100" s="74"/>
      <c r="I10100" s="81"/>
      <c r="J10100" s="74"/>
      <c r="K10100" s="74"/>
      <c r="L10100" s="74"/>
      <c r="M10100" s="74"/>
    </row>
    <row r="10101" spans="2:13" x14ac:dyDescent="0.25">
      <c r="B10101" s="225"/>
      <c r="C10101" s="74"/>
      <c r="D10101" s="74"/>
      <c r="E10101" s="74"/>
      <c r="F10101" s="74"/>
      <c r="G10101" s="75"/>
      <c r="H10101" s="74"/>
      <c r="I10101" s="81"/>
      <c r="J10101" s="74"/>
      <c r="K10101" s="74"/>
      <c r="L10101" s="74"/>
      <c r="M10101" s="74"/>
    </row>
    <row r="10102" spans="2:13" x14ac:dyDescent="0.25">
      <c r="B10102" s="225"/>
      <c r="C10102" s="74"/>
      <c r="D10102" s="74"/>
      <c r="E10102" s="74"/>
      <c r="F10102" s="74"/>
      <c r="G10102" s="75"/>
      <c r="H10102" s="74"/>
      <c r="I10102" s="81"/>
      <c r="J10102" s="74"/>
      <c r="K10102" s="74"/>
      <c r="L10102" s="74"/>
      <c r="M10102" s="74"/>
    </row>
    <row r="10103" spans="2:13" x14ac:dyDescent="0.25">
      <c r="B10103" s="225"/>
      <c r="C10103" s="74"/>
      <c r="D10103" s="74"/>
      <c r="E10103" s="74"/>
      <c r="F10103" s="74"/>
      <c r="G10103" s="75"/>
      <c r="H10103" s="74"/>
      <c r="I10103" s="81"/>
      <c r="J10103" s="74"/>
      <c r="K10103" s="74"/>
      <c r="L10103" s="74"/>
      <c r="M10103" s="74"/>
    </row>
    <row r="10104" spans="2:13" x14ac:dyDescent="0.25">
      <c r="B10104" s="225"/>
      <c r="C10104" s="74"/>
      <c r="D10104" s="74"/>
      <c r="E10104" s="74"/>
      <c r="F10104" s="74"/>
      <c r="G10104" s="75"/>
      <c r="H10104" s="74"/>
      <c r="I10104" s="81"/>
      <c r="J10104" s="74"/>
      <c r="K10104" s="74"/>
      <c r="L10104" s="74"/>
      <c r="M10104" s="74"/>
    </row>
    <row r="10105" spans="2:13" x14ac:dyDescent="0.25">
      <c r="B10105" s="225"/>
      <c r="C10105" s="74"/>
      <c r="D10105" s="74"/>
      <c r="E10105" s="74"/>
      <c r="F10105" s="74"/>
      <c r="G10105" s="75"/>
      <c r="H10105" s="74"/>
      <c r="I10105" s="81"/>
      <c r="J10105" s="74"/>
      <c r="K10105" s="74"/>
      <c r="L10105" s="74"/>
      <c r="M10105" s="74"/>
    </row>
    <row r="10106" spans="2:13" x14ac:dyDescent="0.25">
      <c r="B10106" s="225"/>
      <c r="C10106" s="74"/>
      <c r="D10106" s="74"/>
      <c r="E10106" s="74"/>
      <c r="F10106" s="74"/>
      <c r="G10106" s="75"/>
      <c r="H10106" s="74"/>
      <c r="I10106" s="81"/>
      <c r="J10106" s="74"/>
      <c r="K10106" s="74"/>
      <c r="L10106" s="74"/>
      <c r="M10106" s="74"/>
    </row>
    <row r="10107" spans="2:13" x14ac:dyDescent="0.25">
      <c r="B10107" s="225"/>
      <c r="C10107" s="74"/>
      <c r="D10107" s="74"/>
      <c r="E10107" s="74"/>
      <c r="F10107" s="74"/>
      <c r="G10107" s="75"/>
      <c r="H10107" s="74"/>
      <c r="I10107" s="81"/>
      <c r="J10107" s="74"/>
      <c r="K10107" s="74"/>
      <c r="L10107" s="74"/>
      <c r="M10107" s="74"/>
    </row>
    <row r="10108" spans="2:13" x14ac:dyDescent="0.25">
      <c r="B10108" s="225"/>
      <c r="C10108" s="74"/>
      <c r="D10108" s="74"/>
      <c r="E10108" s="74"/>
      <c r="F10108" s="74"/>
      <c r="G10108" s="75"/>
      <c r="H10108" s="74"/>
      <c r="I10108" s="81"/>
      <c r="J10108" s="74"/>
      <c r="K10108" s="74"/>
      <c r="L10108" s="74"/>
      <c r="M10108" s="74"/>
    </row>
    <row r="10109" spans="2:13" x14ac:dyDescent="0.25">
      <c r="B10109" s="225"/>
      <c r="C10109" s="74"/>
      <c r="D10109" s="74"/>
      <c r="E10109" s="74"/>
      <c r="F10109" s="74"/>
      <c r="G10109" s="75"/>
      <c r="H10109" s="74"/>
      <c r="I10109" s="81"/>
      <c r="J10109" s="74"/>
      <c r="K10109" s="74"/>
      <c r="L10109" s="74"/>
      <c r="M10109" s="74"/>
    </row>
    <row r="10110" spans="2:13" x14ac:dyDescent="0.25">
      <c r="B10110" s="225"/>
      <c r="C10110" s="74"/>
      <c r="D10110" s="74"/>
      <c r="E10110" s="74"/>
      <c r="F10110" s="74"/>
      <c r="G10110" s="75"/>
      <c r="H10110" s="74"/>
      <c r="I10110" s="81"/>
      <c r="J10110" s="74"/>
      <c r="K10110" s="74"/>
      <c r="L10110" s="74"/>
      <c r="M10110" s="74"/>
    </row>
    <row r="10111" spans="2:13" x14ac:dyDescent="0.25">
      <c r="B10111" s="225"/>
      <c r="C10111" s="74"/>
      <c r="D10111" s="74"/>
      <c r="E10111" s="74"/>
      <c r="F10111" s="74"/>
      <c r="G10111" s="75"/>
      <c r="H10111" s="74"/>
      <c r="I10111" s="81"/>
      <c r="J10111" s="74"/>
      <c r="K10111" s="74"/>
      <c r="L10111" s="74"/>
      <c r="M10111" s="74"/>
    </row>
    <row r="10112" spans="2:13" x14ac:dyDescent="0.25">
      <c r="B10112" s="225"/>
      <c r="C10112" s="74"/>
      <c r="D10112" s="74"/>
      <c r="E10112" s="74"/>
      <c r="F10112" s="74"/>
      <c r="G10112" s="75"/>
      <c r="H10112" s="74"/>
      <c r="I10112" s="81"/>
      <c r="J10112" s="74"/>
      <c r="K10112" s="74"/>
      <c r="L10112" s="74"/>
      <c r="M10112" s="74"/>
    </row>
    <row r="10113" spans="2:13" x14ac:dyDescent="0.25">
      <c r="B10113" s="225"/>
      <c r="C10113" s="74"/>
      <c r="D10113" s="74"/>
      <c r="E10113" s="74"/>
      <c r="F10113" s="74"/>
      <c r="G10113" s="75"/>
      <c r="H10113" s="74"/>
      <c r="I10113" s="81"/>
      <c r="J10113" s="74"/>
      <c r="K10113" s="74"/>
      <c r="L10113" s="74"/>
      <c r="M10113" s="74"/>
    </row>
    <row r="10114" spans="2:13" x14ac:dyDescent="0.25">
      <c r="B10114" s="225"/>
      <c r="C10114" s="74"/>
      <c r="D10114" s="74"/>
      <c r="E10114" s="74"/>
      <c r="F10114" s="74"/>
      <c r="G10114" s="75"/>
      <c r="H10114" s="74"/>
      <c r="I10114" s="81"/>
      <c r="J10114" s="74"/>
      <c r="K10114" s="74"/>
      <c r="L10114" s="74"/>
      <c r="M10114" s="74"/>
    </row>
    <row r="10115" spans="2:13" x14ac:dyDescent="0.25">
      <c r="B10115" s="225"/>
      <c r="C10115" s="74"/>
      <c r="D10115" s="74"/>
      <c r="E10115" s="74"/>
      <c r="F10115" s="74"/>
      <c r="G10115" s="75"/>
      <c r="H10115" s="74"/>
      <c r="I10115" s="81"/>
      <c r="J10115" s="74"/>
      <c r="K10115" s="74"/>
      <c r="L10115" s="74"/>
      <c r="M10115" s="74"/>
    </row>
    <row r="10116" spans="2:13" x14ac:dyDescent="0.25">
      <c r="B10116" s="225"/>
      <c r="C10116" s="74"/>
      <c r="D10116" s="74"/>
      <c r="E10116" s="74"/>
      <c r="F10116" s="74"/>
      <c r="G10116" s="75"/>
      <c r="H10116" s="74"/>
      <c r="I10116" s="81"/>
      <c r="J10116" s="74"/>
      <c r="K10116" s="74"/>
      <c r="L10116" s="74"/>
      <c r="M10116" s="74"/>
    </row>
    <row r="10117" spans="2:13" x14ac:dyDescent="0.25">
      <c r="B10117" s="225"/>
      <c r="C10117" s="74"/>
      <c r="D10117" s="74"/>
      <c r="E10117" s="74"/>
      <c r="F10117" s="74"/>
      <c r="G10117" s="75"/>
      <c r="H10117" s="74"/>
      <c r="I10117" s="81"/>
      <c r="J10117" s="74"/>
      <c r="K10117" s="74"/>
      <c r="L10117" s="74"/>
      <c r="M10117" s="74"/>
    </row>
    <row r="10118" spans="2:13" x14ac:dyDescent="0.25">
      <c r="B10118" s="225"/>
      <c r="C10118" s="74"/>
      <c r="D10118" s="74"/>
      <c r="E10118" s="74"/>
      <c r="F10118" s="74"/>
      <c r="G10118" s="75"/>
      <c r="H10118" s="74"/>
      <c r="I10118" s="81"/>
      <c r="J10118" s="74"/>
      <c r="K10118" s="74"/>
      <c r="L10118" s="74"/>
      <c r="M10118" s="74"/>
    </row>
    <row r="10119" spans="2:13" x14ac:dyDescent="0.25">
      <c r="B10119" s="225"/>
      <c r="C10119" s="74"/>
      <c r="D10119" s="74"/>
      <c r="E10119" s="74"/>
      <c r="F10119" s="74"/>
      <c r="G10119" s="75"/>
      <c r="H10119" s="74"/>
      <c r="I10119" s="81"/>
      <c r="J10119" s="74"/>
      <c r="K10119" s="74"/>
      <c r="L10119" s="74"/>
      <c r="M10119" s="74"/>
    </row>
    <row r="10120" spans="2:13" x14ac:dyDescent="0.25">
      <c r="B10120" s="225"/>
      <c r="C10120" s="74"/>
      <c r="D10120" s="74"/>
      <c r="E10120" s="74"/>
      <c r="F10120" s="74"/>
      <c r="G10120" s="75"/>
      <c r="H10120" s="74"/>
      <c r="I10120" s="81"/>
      <c r="J10120" s="74"/>
      <c r="K10120" s="74"/>
      <c r="L10120" s="74"/>
      <c r="M10120" s="74"/>
    </row>
    <row r="10121" spans="2:13" x14ac:dyDescent="0.25">
      <c r="B10121" s="225"/>
      <c r="C10121" s="74"/>
      <c r="D10121" s="74"/>
      <c r="E10121" s="74"/>
      <c r="F10121" s="74"/>
      <c r="G10121" s="75"/>
      <c r="H10121" s="74"/>
      <c r="I10121" s="81"/>
      <c r="J10121" s="74"/>
      <c r="K10121" s="74"/>
      <c r="L10121" s="74"/>
      <c r="M10121" s="74"/>
    </row>
    <row r="10122" spans="2:13" x14ac:dyDescent="0.25">
      <c r="B10122" s="225"/>
      <c r="C10122" s="74"/>
      <c r="D10122" s="74"/>
      <c r="E10122" s="74"/>
      <c r="F10122" s="74"/>
      <c r="G10122" s="75"/>
      <c r="H10122" s="74"/>
      <c r="I10122" s="81"/>
      <c r="J10122" s="74"/>
      <c r="K10122" s="74"/>
      <c r="L10122" s="74"/>
      <c r="M10122" s="74"/>
    </row>
    <row r="10123" spans="2:13" x14ac:dyDescent="0.25">
      <c r="B10123" s="225"/>
      <c r="C10123" s="74"/>
      <c r="D10123" s="74"/>
      <c r="E10123" s="74"/>
      <c r="F10123" s="74"/>
      <c r="G10123" s="75"/>
      <c r="H10123" s="74"/>
      <c r="I10123" s="81"/>
      <c r="J10123" s="74"/>
      <c r="K10123" s="74"/>
      <c r="L10123" s="74"/>
      <c r="M10123" s="74"/>
    </row>
    <row r="10124" spans="2:13" x14ac:dyDescent="0.25">
      <c r="B10124" s="225"/>
      <c r="C10124" s="74"/>
      <c r="D10124" s="74"/>
      <c r="E10124" s="74"/>
      <c r="F10124" s="74"/>
      <c r="G10124" s="75"/>
      <c r="H10124" s="74"/>
      <c r="I10124" s="81"/>
      <c r="J10124" s="74"/>
      <c r="K10124" s="74"/>
      <c r="L10124" s="74"/>
      <c r="M10124" s="74"/>
    </row>
    <row r="10125" spans="2:13" x14ac:dyDescent="0.25">
      <c r="B10125" s="225"/>
      <c r="C10125" s="74"/>
      <c r="D10125" s="74"/>
      <c r="E10125" s="74"/>
      <c r="F10125" s="74"/>
      <c r="G10125" s="75"/>
      <c r="H10125" s="74"/>
      <c r="I10125" s="81"/>
      <c r="J10125" s="74"/>
      <c r="K10125" s="74"/>
      <c r="L10125" s="74"/>
      <c r="M10125" s="74"/>
    </row>
    <row r="10126" spans="2:13" x14ac:dyDescent="0.25">
      <c r="B10126" s="225"/>
      <c r="C10126" s="74"/>
      <c r="D10126" s="74"/>
      <c r="E10126" s="74"/>
      <c r="F10126" s="74"/>
      <c r="G10126" s="75"/>
      <c r="H10126" s="74"/>
      <c r="I10126" s="81"/>
      <c r="J10126" s="74"/>
      <c r="K10126" s="74"/>
      <c r="L10126" s="74"/>
      <c r="M10126" s="74"/>
    </row>
    <row r="10127" spans="2:13" x14ac:dyDescent="0.25">
      <c r="B10127" s="225"/>
      <c r="C10127" s="74"/>
      <c r="D10127" s="74"/>
      <c r="E10127" s="74"/>
      <c r="F10127" s="74"/>
      <c r="G10127" s="75"/>
      <c r="H10127" s="74"/>
      <c r="I10127" s="81"/>
      <c r="J10127" s="74"/>
      <c r="K10127" s="74"/>
      <c r="L10127" s="74"/>
      <c r="M10127" s="74"/>
    </row>
    <row r="10128" spans="2:13" x14ac:dyDescent="0.25">
      <c r="B10128" s="225"/>
      <c r="C10128" s="74"/>
      <c r="D10128" s="74"/>
      <c r="E10128" s="74"/>
      <c r="F10128" s="74"/>
      <c r="G10128" s="75"/>
      <c r="H10128" s="74"/>
      <c r="I10128" s="81"/>
      <c r="J10128" s="74"/>
      <c r="K10128" s="74"/>
      <c r="L10128" s="74"/>
      <c r="M10128" s="74"/>
    </row>
    <row r="10129" spans="2:13" x14ac:dyDescent="0.25">
      <c r="B10129" s="225"/>
      <c r="C10129" s="74"/>
      <c r="D10129" s="74"/>
      <c r="E10129" s="74"/>
      <c r="F10129" s="74"/>
      <c r="G10129" s="75"/>
      <c r="H10129" s="74"/>
      <c r="I10129" s="81"/>
      <c r="J10129" s="74"/>
      <c r="K10129" s="74"/>
      <c r="L10129" s="74"/>
      <c r="M10129" s="74"/>
    </row>
    <row r="10130" spans="2:13" x14ac:dyDescent="0.25">
      <c r="B10130" s="225"/>
      <c r="C10130" s="74"/>
      <c r="D10130" s="74"/>
      <c r="E10130" s="74"/>
      <c r="F10130" s="74"/>
      <c r="G10130" s="75"/>
      <c r="H10130" s="74"/>
      <c r="I10130" s="81"/>
      <c r="J10130" s="74"/>
      <c r="K10130" s="74"/>
      <c r="L10130" s="74"/>
      <c r="M10130" s="74"/>
    </row>
    <row r="10131" spans="2:13" x14ac:dyDescent="0.25">
      <c r="B10131" s="225"/>
      <c r="C10131" s="74"/>
      <c r="D10131" s="74"/>
      <c r="E10131" s="74"/>
      <c r="F10131" s="74"/>
      <c r="G10131" s="75"/>
      <c r="H10131" s="74"/>
      <c r="I10131" s="81"/>
      <c r="J10131" s="74"/>
      <c r="K10131" s="74"/>
      <c r="L10131" s="74"/>
      <c r="M10131" s="74"/>
    </row>
    <row r="10132" spans="2:13" x14ac:dyDescent="0.25">
      <c r="B10132" s="225"/>
      <c r="C10132" s="74"/>
      <c r="D10132" s="74"/>
      <c r="E10132" s="74"/>
      <c r="F10132" s="74"/>
      <c r="G10132" s="75"/>
      <c r="H10132" s="74"/>
      <c r="I10132" s="81"/>
      <c r="J10132" s="74"/>
      <c r="K10132" s="74"/>
      <c r="L10132" s="74"/>
      <c r="M10132" s="74"/>
    </row>
    <row r="10133" spans="2:13" x14ac:dyDescent="0.25">
      <c r="B10133" s="225"/>
      <c r="C10133" s="74"/>
      <c r="D10133" s="74"/>
      <c r="E10133" s="74"/>
      <c r="F10133" s="74"/>
      <c r="G10133" s="75"/>
      <c r="H10133" s="74"/>
      <c r="I10133" s="81"/>
      <c r="J10133" s="74"/>
      <c r="K10133" s="74"/>
      <c r="L10133" s="74"/>
      <c r="M10133" s="74"/>
    </row>
    <row r="10134" spans="2:13" x14ac:dyDescent="0.25">
      <c r="B10134" s="225"/>
      <c r="C10134" s="74"/>
      <c r="D10134" s="74"/>
      <c r="E10134" s="74"/>
      <c r="F10134" s="74"/>
      <c r="G10134" s="75"/>
      <c r="H10134" s="74"/>
      <c r="I10134" s="81"/>
      <c r="J10134" s="74"/>
      <c r="K10134" s="74"/>
      <c r="L10134" s="74"/>
      <c r="M10134" s="74"/>
    </row>
    <row r="10135" spans="2:13" x14ac:dyDescent="0.25">
      <c r="B10135" s="225"/>
      <c r="C10135" s="74"/>
      <c r="D10135" s="74"/>
      <c r="E10135" s="74"/>
      <c r="F10135" s="74"/>
      <c r="G10135" s="75"/>
      <c r="H10135" s="74"/>
      <c r="I10135" s="81"/>
      <c r="J10135" s="74"/>
      <c r="K10135" s="74"/>
      <c r="L10135" s="74"/>
      <c r="M10135" s="74"/>
    </row>
    <row r="10136" spans="2:13" x14ac:dyDescent="0.25">
      <c r="B10136" s="225"/>
      <c r="C10136" s="74"/>
      <c r="D10136" s="74"/>
      <c r="E10136" s="74"/>
      <c r="F10136" s="74"/>
      <c r="G10136" s="75"/>
      <c r="H10136" s="74"/>
      <c r="I10136" s="81"/>
      <c r="J10136" s="74"/>
      <c r="K10136" s="74"/>
      <c r="L10136" s="74"/>
      <c r="M10136" s="74"/>
    </row>
    <row r="10137" spans="2:13" x14ac:dyDescent="0.25">
      <c r="B10137" s="225"/>
      <c r="C10137" s="74"/>
      <c r="D10137" s="74"/>
      <c r="E10137" s="74"/>
      <c r="F10137" s="74"/>
      <c r="G10137" s="75"/>
      <c r="H10137" s="74"/>
      <c r="I10137" s="81"/>
      <c r="J10137" s="74"/>
      <c r="K10137" s="74"/>
      <c r="L10137" s="74"/>
      <c r="M10137" s="74"/>
    </row>
    <row r="10138" spans="2:13" x14ac:dyDescent="0.25">
      <c r="B10138" s="225"/>
      <c r="C10138" s="74"/>
      <c r="D10138" s="74"/>
      <c r="E10138" s="74"/>
      <c r="F10138" s="74"/>
      <c r="G10138" s="75"/>
      <c r="H10138" s="74"/>
      <c r="I10138" s="81"/>
      <c r="J10138" s="74"/>
      <c r="K10138" s="74"/>
      <c r="L10138" s="74"/>
      <c r="M10138" s="74"/>
    </row>
    <row r="10139" spans="2:13" x14ac:dyDescent="0.25">
      <c r="B10139" s="225"/>
      <c r="C10139" s="74"/>
      <c r="D10139" s="74"/>
      <c r="E10139" s="74"/>
      <c r="F10139" s="74"/>
      <c r="G10139" s="75"/>
      <c r="H10139" s="74"/>
      <c r="I10139" s="81"/>
      <c r="J10139" s="74"/>
      <c r="K10139" s="74"/>
      <c r="L10139" s="74"/>
      <c r="M10139" s="74"/>
    </row>
    <row r="10140" spans="2:13" x14ac:dyDescent="0.25">
      <c r="B10140" s="225"/>
      <c r="C10140" s="74"/>
      <c r="D10140" s="74"/>
      <c r="E10140" s="74"/>
      <c r="F10140" s="74"/>
      <c r="G10140" s="75"/>
      <c r="H10140" s="74"/>
      <c r="I10140" s="81"/>
      <c r="J10140" s="74"/>
      <c r="K10140" s="74"/>
      <c r="L10140" s="74"/>
      <c r="M10140" s="74"/>
    </row>
    <row r="10141" spans="2:13" x14ac:dyDescent="0.25">
      <c r="B10141" s="225"/>
      <c r="C10141" s="74"/>
      <c r="D10141" s="74"/>
      <c r="E10141" s="74"/>
      <c r="F10141" s="74"/>
      <c r="G10141" s="75"/>
      <c r="H10141" s="74"/>
      <c r="I10141" s="81"/>
      <c r="J10141" s="74"/>
      <c r="K10141" s="74"/>
      <c r="L10141" s="74"/>
      <c r="M10141" s="74"/>
    </row>
    <row r="10142" spans="2:13" x14ac:dyDescent="0.25">
      <c r="B10142" s="225"/>
      <c r="C10142" s="74"/>
      <c r="D10142" s="74"/>
      <c r="E10142" s="74"/>
      <c r="F10142" s="74"/>
      <c r="G10142" s="75"/>
      <c r="H10142" s="74"/>
      <c r="I10142" s="81"/>
      <c r="J10142" s="74"/>
      <c r="K10142" s="74"/>
      <c r="L10142" s="74"/>
      <c r="M10142" s="74"/>
    </row>
    <row r="10143" spans="2:13" x14ac:dyDescent="0.25">
      <c r="B10143" s="225"/>
      <c r="C10143" s="74"/>
      <c r="D10143" s="74"/>
      <c r="E10143" s="74"/>
      <c r="F10143" s="74"/>
      <c r="G10143" s="75"/>
      <c r="H10143" s="74"/>
      <c r="I10143" s="81"/>
      <c r="J10143" s="74"/>
      <c r="K10143" s="74"/>
      <c r="L10143" s="74"/>
      <c r="M10143" s="74"/>
    </row>
    <row r="10144" spans="2:13" x14ac:dyDescent="0.25">
      <c r="B10144" s="225"/>
      <c r="C10144" s="74"/>
      <c r="D10144" s="74"/>
      <c r="E10144" s="74"/>
      <c r="F10144" s="74"/>
      <c r="G10144" s="75"/>
      <c r="H10144" s="74"/>
      <c r="I10144" s="81"/>
      <c r="J10144" s="74"/>
      <c r="K10144" s="74"/>
      <c r="L10144" s="74"/>
      <c r="M10144" s="74"/>
    </row>
    <row r="10145" spans="2:13" x14ac:dyDescent="0.25">
      <c r="B10145" s="225"/>
      <c r="C10145" s="74"/>
      <c r="D10145" s="74"/>
      <c r="E10145" s="74"/>
      <c r="F10145" s="74"/>
      <c r="G10145" s="75"/>
      <c r="H10145" s="74"/>
      <c r="I10145" s="81"/>
      <c r="J10145" s="74"/>
      <c r="K10145" s="74"/>
      <c r="L10145" s="74"/>
      <c r="M10145" s="74"/>
    </row>
    <row r="10146" spans="2:13" x14ac:dyDescent="0.25">
      <c r="B10146" s="225"/>
      <c r="C10146" s="74"/>
      <c r="D10146" s="74"/>
      <c r="E10146" s="74"/>
      <c r="F10146" s="74"/>
      <c r="G10146" s="75"/>
      <c r="H10146" s="74"/>
      <c r="I10146" s="81"/>
      <c r="J10146" s="74"/>
      <c r="K10146" s="74"/>
      <c r="L10146" s="74"/>
      <c r="M10146" s="74"/>
    </row>
    <row r="10147" spans="2:13" x14ac:dyDescent="0.25">
      <c r="B10147" s="225"/>
      <c r="C10147" s="74"/>
      <c r="D10147" s="74"/>
      <c r="E10147" s="74"/>
      <c r="F10147" s="74"/>
      <c r="G10147" s="75"/>
      <c r="H10147" s="74"/>
      <c r="I10147" s="81"/>
      <c r="J10147" s="74"/>
      <c r="K10147" s="74"/>
      <c r="L10147" s="74"/>
      <c r="M10147" s="74"/>
    </row>
    <row r="10148" spans="2:13" x14ac:dyDescent="0.25">
      <c r="B10148" s="225"/>
      <c r="C10148" s="74"/>
      <c r="D10148" s="74"/>
      <c r="E10148" s="74"/>
      <c r="F10148" s="74"/>
      <c r="G10148" s="75"/>
      <c r="H10148" s="74"/>
      <c r="I10148" s="81"/>
      <c r="J10148" s="74"/>
      <c r="K10148" s="74"/>
      <c r="L10148" s="74"/>
      <c r="M10148" s="74"/>
    </row>
    <row r="10149" spans="2:13" x14ac:dyDescent="0.25">
      <c r="B10149" s="225"/>
      <c r="C10149" s="74"/>
      <c r="D10149" s="74"/>
      <c r="E10149" s="74"/>
      <c r="F10149" s="74"/>
      <c r="G10149" s="75"/>
      <c r="H10149" s="74"/>
      <c r="I10149" s="81"/>
      <c r="J10149" s="74"/>
      <c r="K10149" s="74"/>
      <c r="L10149" s="74"/>
      <c r="M10149" s="74"/>
    </row>
    <row r="10150" spans="2:13" x14ac:dyDescent="0.25">
      <c r="B10150" s="225"/>
      <c r="C10150" s="74"/>
      <c r="D10150" s="74"/>
      <c r="E10150" s="74"/>
      <c r="F10150" s="74"/>
      <c r="G10150" s="75"/>
      <c r="H10150" s="74"/>
      <c r="I10150" s="81"/>
      <c r="J10150" s="74"/>
      <c r="K10150" s="74"/>
      <c r="L10150" s="74"/>
      <c r="M10150" s="74"/>
    </row>
    <row r="10151" spans="2:13" x14ac:dyDescent="0.25">
      <c r="B10151" s="225"/>
      <c r="C10151" s="74"/>
      <c r="D10151" s="74"/>
      <c r="E10151" s="74"/>
      <c r="F10151" s="74"/>
      <c r="G10151" s="75"/>
      <c r="H10151" s="74"/>
      <c r="I10151" s="81"/>
      <c r="J10151" s="74"/>
      <c r="K10151" s="74"/>
      <c r="L10151" s="74"/>
      <c r="M10151" s="74"/>
    </row>
    <row r="10152" spans="2:13" x14ac:dyDescent="0.25">
      <c r="B10152" s="225"/>
      <c r="C10152" s="74"/>
      <c r="D10152" s="74"/>
      <c r="E10152" s="74"/>
      <c r="F10152" s="74"/>
      <c r="G10152" s="75"/>
      <c r="H10152" s="74"/>
      <c r="I10152" s="81"/>
      <c r="J10152" s="74"/>
      <c r="K10152" s="74"/>
      <c r="L10152" s="74"/>
      <c r="M10152" s="74"/>
    </row>
    <row r="10153" spans="2:13" x14ac:dyDescent="0.25">
      <c r="B10153" s="225"/>
      <c r="C10153" s="74"/>
      <c r="D10153" s="74"/>
      <c r="E10153" s="74"/>
      <c r="F10153" s="74"/>
      <c r="G10153" s="75"/>
      <c r="H10153" s="74"/>
      <c r="I10153" s="81"/>
      <c r="J10153" s="74"/>
      <c r="K10153" s="74"/>
      <c r="L10153" s="74"/>
      <c r="M10153" s="74"/>
    </row>
    <row r="10154" spans="2:13" x14ac:dyDescent="0.25">
      <c r="B10154" s="225"/>
      <c r="C10154" s="74"/>
      <c r="D10154" s="74"/>
      <c r="E10154" s="74"/>
      <c r="F10154" s="74"/>
      <c r="G10154" s="75"/>
      <c r="H10154" s="74"/>
      <c r="I10154" s="81"/>
      <c r="J10154" s="74"/>
      <c r="K10154" s="74"/>
      <c r="L10154" s="74"/>
      <c r="M10154" s="74"/>
    </row>
    <row r="10155" spans="2:13" x14ac:dyDescent="0.25">
      <c r="B10155" s="225"/>
      <c r="C10155" s="74"/>
      <c r="D10155" s="74"/>
      <c r="E10155" s="74"/>
      <c r="F10155" s="74"/>
      <c r="G10155" s="75"/>
      <c r="H10155" s="74"/>
      <c r="I10155" s="81"/>
      <c r="J10155" s="74"/>
      <c r="K10155" s="74"/>
      <c r="L10155" s="74"/>
      <c r="M10155" s="74"/>
    </row>
    <row r="10156" spans="2:13" x14ac:dyDescent="0.25">
      <c r="B10156" s="225"/>
      <c r="C10156" s="74"/>
      <c r="D10156" s="74"/>
      <c r="E10156" s="74"/>
      <c r="F10156" s="74"/>
      <c r="G10156" s="75"/>
      <c r="H10156" s="74"/>
      <c r="I10156" s="81"/>
      <c r="J10156" s="74"/>
      <c r="K10156" s="74"/>
      <c r="L10156" s="74"/>
      <c r="M10156" s="74"/>
    </row>
    <row r="10157" spans="2:13" x14ac:dyDescent="0.25">
      <c r="B10157" s="225"/>
      <c r="C10157" s="74"/>
      <c r="D10157" s="74"/>
      <c r="E10157" s="74"/>
      <c r="F10157" s="74"/>
      <c r="G10157" s="75"/>
      <c r="H10157" s="74"/>
      <c r="I10157" s="81"/>
      <c r="J10157" s="74"/>
      <c r="K10157" s="74"/>
      <c r="L10157" s="74"/>
      <c r="M10157" s="74"/>
    </row>
    <row r="10158" spans="2:13" x14ac:dyDescent="0.25">
      <c r="B10158" s="225"/>
      <c r="C10158" s="74"/>
      <c r="D10158" s="74"/>
      <c r="E10158" s="74"/>
      <c r="F10158" s="74"/>
      <c r="G10158" s="75"/>
      <c r="H10158" s="74"/>
      <c r="I10158" s="81"/>
      <c r="J10158" s="74"/>
      <c r="K10158" s="74"/>
      <c r="L10158" s="74"/>
      <c r="M10158" s="74"/>
    </row>
    <row r="10159" spans="2:13" x14ac:dyDescent="0.25">
      <c r="B10159" s="225"/>
      <c r="C10159" s="74"/>
      <c r="D10159" s="74"/>
      <c r="E10159" s="74"/>
      <c r="F10159" s="74"/>
      <c r="G10159" s="75"/>
      <c r="H10159" s="74"/>
      <c r="I10159" s="81"/>
      <c r="J10159" s="74"/>
      <c r="K10159" s="74"/>
      <c r="L10159" s="74"/>
      <c r="M10159" s="74"/>
    </row>
    <row r="10160" spans="2:13" x14ac:dyDescent="0.25">
      <c r="B10160" s="225"/>
      <c r="C10160" s="74"/>
      <c r="D10160" s="74"/>
      <c r="E10160" s="74"/>
      <c r="F10160" s="74"/>
      <c r="G10160" s="75"/>
      <c r="H10160" s="74"/>
      <c r="I10160" s="81"/>
      <c r="J10160" s="74"/>
      <c r="K10160" s="74"/>
      <c r="L10160" s="74"/>
      <c r="M10160" s="74"/>
    </row>
    <row r="10161" spans="2:13" x14ac:dyDescent="0.25">
      <c r="B10161" s="225"/>
      <c r="C10161" s="74"/>
      <c r="D10161" s="74"/>
      <c r="E10161" s="74"/>
      <c r="F10161" s="74"/>
      <c r="G10161" s="75"/>
      <c r="H10161" s="74"/>
      <c r="I10161" s="81"/>
      <c r="J10161" s="74"/>
      <c r="K10161" s="74"/>
      <c r="L10161" s="74"/>
      <c r="M10161" s="74"/>
    </row>
    <row r="10162" spans="2:13" x14ac:dyDescent="0.25">
      <c r="B10162" s="225"/>
      <c r="C10162" s="74"/>
      <c r="D10162" s="74"/>
      <c r="E10162" s="74"/>
      <c r="F10162" s="74"/>
      <c r="G10162" s="75"/>
      <c r="H10162" s="74"/>
      <c r="I10162" s="81"/>
      <c r="J10162" s="74"/>
      <c r="K10162" s="74"/>
      <c r="L10162" s="74"/>
      <c r="M10162" s="74"/>
    </row>
    <row r="10163" spans="2:13" x14ac:dyDescent="0.25">
      <c r="B10163" s="225"/>
      <c r="C10163" s="74"/>
      <c r="D10163" s="74"/>
      <c r="E10163" s="74"/>
      <c r="F10163" s="74"/>
      <c r="G10163" s="75"/>
      <c r="H10163" s="74"/>
      <c r="I10163" s="81"/>
      <c r="J10163" s="74"/>
      <c r="K10163" s="74"/>
      <c r="L10163" s="74"/>
      <c r="M10163" s="74"/>
    </row>
    <row r="10164" spans="2:13" x14ac:dyDescent="0.25">
      <c r="B10164" s="225"/>
      <c r="C10164" s="74"/>
      <c r="D10164" s="74"/>
      <c r="E10164" s="74"/>
      <c r="F10164" s="74"/>
      <c r="G10164" s="75"/>
      <c r="H10164" s="74"/>
      <c r="I10164" s="81"/>
      <c r="J10164" s="74"/>
      <c r="K10164" s="74"/>
      <c r="L10164" s="74"/>
      <c r="M10164" s="74"/>
    </row>
    <row r="10165" spans="2:13" x14ac:dyDescent="0.25">
      <c r="B10165" s="225"/>
      <c r="C10165" s="74"/>
      <c r="D10165" s="74"/>
      <c r="E10165" s="74"/>
      <c r="F10165" s="74"/>
      <c r="G10165" s="75"/>
      <c r="H10165" s="74"/>
      <c r="I10165" s="81"/>
      <c r="J10165" s="74"/>
      <c r="K10165" s="74"/>
      <c r="L10165" s="74"/>
      <c r="M10165" s="74"/>
    </row>
    <row r="10166" spans="2:13" x14ac:dyDescent="0.25">
      <c r="B10166" s="225"/>
      <c r="C10166" s="74"/>
      <c r="D10166" s="74"/>
      <c r="E10166" s="74"/>
      <c r="F10166" s="74"/>
      <c r="G10166" s="75"/>
      <c r="H10166" s="74"/>
      <c r="I10166" s="81"/>
      <c r="J10166" s="74"/>
      <c r="K10166" s="74"/>
      <c r="L10166" s="74"/>
      <c r="M10166" s="74"/>
    </row>
    <row r="10167" spans="2:13" x14ac:dyDescent="0.25">
      <c r="B10167" s="225"/>
      <c r="C10167" s="74"/>
      <c r="D10167" s="74"/>
      <c r="E10167" s="74"/>
      <c r="F10167" s="74"/>
      <c r="G10167" s="75"/>
      <c r="H10167" s="74"/>
      <c r="I10167" s="81"/>
      <c r="J10167" s="74"/>
      <c r="K10167" s="74"/>
      <c r="L10167" s="74"/>
      <c r="M10167" s="74"/>
    </row>
    <row r="10168" spans="2:13" x14ac:dyDescent="0.25">
      <c r="B10168" s="225"/>
      <c r="C10168" s="74"/>
      <c r="D10168" s="74"/>
      <c r="E10168" s="74"/>
      <c r="F10168" s="74"/>
      <c r="G10168" s="75"/>
      <c r="H10168" s="74"/>
      <c r="I10168" s="81"/>
      <c r="J10168" s="74"/>
      <c r="K10168" s="74"/>
      <c r="L10168" s="74"/>
      <c r="M10168" s="74"/>
    </row>
    <row r="10169" spans="2:13" x14ac:dyDescent="0.25">
      <c r="B10169" s="225"/>
      <c r="C10169" s="74"/>
      <c r="D10169" s="74"/>
      <c r="E10169" s="74"/>
      <c r="F10169" s="74"/>
      <c r="G10169" s="75"/>
      <c r="H10169" s="74"/>
      <c r="I10169" s="81"/>
      <c r="J10169" s="74"/>
      <c r="K10169" s="74"/>
      <c r="L10169" s="74"/>
      <c r="M10169" s="74"/>
    </row>
    <row r="10170" spans="2:13" x14ac:dyDescent="0.25">
      <c r="B10170" s="225"/>
      <c r="C10170" s="74"/>
      <c r="D10170" s="74"/>
      <c r="E10170" s="74"/>
      <c r="F10170" s="74"/>
      <c r="G10170" s="75"/>
      <c r="H10170" s="74"/>
      <c r="I10170" s="81"/>
      <c r="J10170" s="74"/>
      <c r="K10170" s="74"/>
      <c r="L10170" s="74"/>
      <c r="M10170" s="74"/>
    </row>
    <row r="10171" spans="2:13" x14ac:dyDescent="0.25">
      <c r="B10171" s="225"/>
      <c r="C10171" s="74"/>
      <c r="D10171" s="74"/>
      <c r="E10171" s="74"/>
      <c r="F10171" s="74"/>
      <c r="G10171" s="75"/>
      <c r="H10171" s="74"/>
      <c r="I10171" s="81"/>
      <c r="J10171" s="74"/>
      <c r="K10171" s="74"/>
      <c r="L10171" s="74"/>
      <c r="M10171" s="74"/>
    </row>
    <row r="10172" spans="2:13" x14ac:dyDescent="0.25">
      <c r="B10172" s="225"/>
      <c r="C10172" s="74"/>
      <c r="D10172" s="74"/>
      <c r="E10172" s="74"/>
      <c r="F10172" s="74"/>
      <c r="G10172" s="75"/>
      <c r="H10172" s="74"/>
      <c r="I10172" s="81"/>
      <c r="J10172" s="74"/>
      <c r="K10172" s="74"/>
      <c r="L10172" s="74"/>
      <c r="M10172" s="74"/>
    </row>
    <row r="10173" spans="2:13" x14ac:dyDescent="0.25">
      <c r="B10173" s="225"/>
      <c r="C10173" s="74"/>
      <c r="D10173" s="74"/>
      <c r="E10173" s="74"/>
      <c r="F10173" s="74"/>
      <c r="G10173" s="75"/>
      <c r="H10173" s="74"/>
      <c r="I10173" s="81"/>
      <c r="J10173" s="74"/>
      <c r="K10173" s="74"/>
      <c r="L10173" s="74"/>
      <c r="M10173" s="74"/>
    </row>
    <row r="10174" spans="2:13" x14ac:dyDescent="0.25">
      <c r="B10174" s="225"/>
      <c r="C10174" s="74"/>
      <c r="D10174" s="74"/>
      <c r="E10174" s="74"/>
      <c r="F10174" s="74"/>
      <c r="G10174" s="75"/>
      <c r="H10174" s="74"/>
      <c r="I10174" s="81"/>
      <c r="J10174" s="74"/>
      <c r="K10174" s="74"/>
      <c r="L10174" s="74"/>
      <c r="M10174" s="74"/>
    </row>
    <row r="10175" spans="2:13" x14ac:dyDescent="0.25">
      <c r="B10175" s="225"/>
      <c r="C10175" s="74"/>
      <c r="D10175" s="74"/>
      <c r="E10175" s="74"/>
      <c r="F10175" s="74"/>
      <c r="G10175" s="75"/>
      <c r="H10175" s="74"/>
      <c r="I10175" s="81"/>
      <c r="J10175" s="74"/>
      <c r="K10175" s="74"/>
      <c r="L10175" s="74"/>
      <c r="M10175" s="74"/>
    </row>
    <row r="10176" spans="2:13" x14ac:dyDescent="0.25">
      <c r="B10176" s="225"/>
      <c r="C10176" s="74"/>
      <c r="D10176" s="74"/>
      <c r="E10176" s="74"/>
      <c r="F10176" s="74"/>
      <c r="G10176" s="75"/>
      <c r="H10176" s="74"/>
      <c r="I10176" s="81"/>
      <c r="J10176" s="74"/>
      <c r="K10176" s="74"/>
      <c r="L10176" s="74"/>
      <c r="M10176" s="74"/>
    </row>
    <row r="10177" spans="2:13" x14ac:dyDescent="0.25">
      <c r="B10177" s="225"/>
      <c r="C10177" s="74"/>
      <c r="D10177" s="74"/>
      <c r="E10177" s="74"/>
      <c r="F10177" s="74"/>
      <c r="G10177" s="75"/>
      <c r="H10177" s="74"/>
      <c r="I10177" s="81"/>
      <c r="J10177" s="74"/>
      <c r="K10177" s="74"/>
      <c r="L10177" s="74"/>
      <c r="M10177" s="74"/>
    </row>
    <row r="10178" spans="2:13" x14ac:dyDescent="0.25">
      <c r="B10178" s="225"/>
      <c r="C10178" s="74"/>
      <c r="D10178" s="74"/>
      <c r="E10178" s="74"/>
      <c r="F10178" s="74"/>
      <c r="G10178" s="75"/>
      <c r="H10178" s="74"/>
      <c r="I10178" s="81"/>
      <c r="J10178" s="74"/>
      <c r="K10178" s="74"/>
      <c r="L10178" s="74"/>
      <c r="M10178" s="74"/>
    </row>
    <row r="10179" spans="2:13" x14ac:dyDescent="0.25">
      <c r="B10179" s="225"/>
      <c r="C10179" s="74"/>
      <c r="D10179" s="74"/>
      <c r="E10179" s="74"/>
      <c r="F10179" s="74"/>
      <c r="G10179" s="75"/>
      <c r="H10179" s="74"/>
      <c r="I10179" s="81"/>
      <c r="J10179" s="74"/>
      <c r="K10179" s="74"/>
      <c r="L10179" s="74"/>
      <c r="M10179" s="74"/>
    </row>
    <row r="10180" spans="2:13" x14ac:dyDescent="0.25">
      <c r="B10180" s="225"/>
      <c r="C10180" s="74"/>
      <c r="D10180" s="74"/>
      <c r="E10180" s="74"/>
      <c r="F10180" s="74"/>
      <c r="G10180" s="75"/>
      <c r="H10180" s="74"/>
      <c r="I10180" s="81"/>
      <c r="J10180" s="74"/>
      <c r="K10180" s="74"/>
      <c r="L10180" s="74"/>
      <c r="M10180" s="74"/>
    </row>
    <row r="10181" spans="2:13" x14ac:dyDescent="0.25">
      <c r="B10181" s="225"/>
      <c r="C10181" s="74"/>
      <c r="D10181" s="74"/>
      <c r="E10181" s="74"/>
      <c r="F10181" s="74"/>
      <c r="G10181" s="75"/>
      <c r="H10181" s="74"/>
      <c r="I10181" s="81"/>
      <c r="J10181" s="74"/>
      <c r="K10181" s="74"/>
      <c r="L10181" s="74"/>
      <c r="M10181" s="74"/>
    </row>
    <row r="10182" spans="2:13" x14ac:dyDescent="0.25">
      <c r="B10182" s="225"/>
      <c r="C10182" s="74"/>
      <c r="D10182" s="74"/>
      <c r="E10182" s="74"/>
      <c r="F10182" s="74"/>
      <c r="G10182" s="75"/>
      <c r="H10182" s="74"/>
      <c r="I10182" s="81"/>
      <c r="J10182" s="74"/>
      <c r="K10182" s="74"/>
      <c r="L10182" s="74"/>
      <c r="M10182" s="74"/>
    </row>
    <row r="10183" spans="2:13" x14ac:dyDescent="0.25">
      <c r="B10183" s="225"/>
      <c r="C10183" s="74"/>
      <c r="D10183" s="74"/>
      <c r="E10183" s="74"/>
      <c r="F10183" s="74"/>
      <c r="G10183" s="75"/>
      <c r="H10183" s="74"/>
      <c r="I10183" s="81"/>
      <c r="J10183" s="74"/>
      <c r="K10183" s="74"/>
      <c r="L10183" s="74"/>
      <c r="M10183" s="74"/>
    </row>
    <row r="10184" spans="2:13" x14ac:dyDescent="0.25">
      <c r="B10184" s="225"/>
      <c r="C10184" s="74"/>
      <c r="D10184" s="74"/>
      <c r="E10184" s="74"/>
      <c r="F10184" s="74"/>
      <c r="G10184" s="75"/>
      <c r="H10184" s="74"/>
      <c r="I10184" s="81"/>
      <c r="J10184" s="74"/>
      <c r="K10184" s="74"/>
      <c r="L10184" s="74"/>
      <c r="M10184" s="74"/>
    </row>
    <row r="10185" spans="2:13" x14ac:dyDescent="0.25">
      <c r="B10185" s="225"/>
      <c r="C10185" s="74"/>
      <c r="D10185" s="74"/>
      <c r="E10185" s="74"/>
      <c r="F10185" s="74"/>
      <c r="G10185" s="75"/>
      <c r="H10185" s="74"/>
      <c r="I10185" s="81"/>
      <c r="J10185" s="74"/>
      <c r="K10185" s="74"/>
      <c r="L10185" s="74"/>
      <c r="M10185" s="74"/>
    </row>
    <row r="10186" spans="2:13" x14ac:dyDescent="0.25">
      <c r="B10186" s="225"/>
      <c r="C10186" s="74"/>
      <c r="D10186" s="74"/>
      <c r="E10186" s="74"/>
      <c r="F10186" s="74"/>
      <c r="G10186" s="75"/>
      <c r="H10186" s="74"/>
      <c r="I10186" s="81"/>
      <c r="J10186" s="74"/>
      <c r="K10186" s="74"/>
      <c r="L10186" s="74"/>
      <c r="M10186" s="74"/>
    </row>
    <row r="10187" spans="2:13" x14ac:dyDescent="0.25">
      <c r="B10187" s="225"/>
      <c r="C10187" s="74"/>
      <c r="D10187" s="74"/>
      <c r="E10187" s="74"/>
      <c r="F10187" s="74"/>
      <c r="G10187" s="75"/>
      <c r="H10187" s="74"/>
      <c r="I10187" s="81"/>
      <c r="J10187" s="74"/>
      <c r="K10187" s="74"/>
      <c r="L10187" s="74"/>
      <c r="M10187" s="74"/>
    </row>
    <row r="10188" spans="2:13" x14ac:dyDescent="0.25">
      <c r="B10188" s="225"/>
      <c r="C10188" s="74"/>
      <c r="D10188" s="74"/>
      <c r="E10188" s="74"/>
      <c r="F10188" s="74"/>
      <c r="G10188" s="75"/>
      <c r="H10188" s="74"/>
      <c r="I10188" s="81"/>
      <c r="J10188" s="74"/>
      <c r="K10188" s="74"/>
      <c r="L10188" s="74"/>
      <c r="M10188" s="74"/>
    </row>
    <row r="10189" spans="2:13" x14ac:dyDescent="0.25">
      <c r="B10189" s="225"/>
      <c r="C10189" s="74"/>
      <c r="D10189" s="74"/>
      <c r="E10189" s="74"/>
      <c r="F10189" s="74"/>
      <c r="G10189" s="75"/>
      <c r="H10189" s="74"/>
      <c r="I10189" s="81"/>
      <c r="J10189" s="74"/>
      <c r="K10189" s="74"/>
      <c r="L10189" s="74"/>
      <c r="M10189" s="74"/>
    </row>
    <row r="10190" spans="2:13" x14ac:dyDescent="0.25">
      <c r="B10190" s="225"/>
      <c r="C10190" s="74"/>
      <c r="D10190" s="74"/>
      <c r="E10190" s="74"/>
      <c r="F10190" s="74"/>
      <c r="G10190" s="75"/>
      <c r="H10190" s="74"/>
      <c r="I10190" s="81"/>
      <c r="J10190" s="74"/>
      <c r="K10190" s="74"/>
      <c r="L10190" s="74"/>
      <c r="M10190" s="74"/>
    </row>
    <row r="10191" spans="2:13" x14ac:dyDescent="0.25">
      <c r="B10191" s="225"/>
      <c r="C10191" s="74"/>
      <c r="D10191" s="74"/>
      <c r="E10191" s="74"/>
      <c r="F10191" s="74"/>
      <c r="G10191" s="75"/>
      <c r="H10191" s="74"/>
      <c r="I10191" s="81"/>
      <c r="J10191" s="74"/>
      <c r="K10191" s="74"/>
      <c r="L10191" s="74"/>
      <c r="M10191" s="74"/>
    </row>
    <row r="10192" spans="2:13" x14ac:dyDescent="0.25">
      <c r="B10192" s="225"/>
      <c r="C10192" s="74"/>
      <c r="D10192" s="74"/>
      <c r="E10192" s="74"/>
      <c r="F10192" s="74"/>
      <c r="G10192" s="75"/>
      <c r="H10192" s="74"/>
      <c r="I10192" s="81"/>
      <c r="J10192" s="74"/>
      <c r="K10192" s="74"/>
      <c r="L10192" s="74"/>
      <c r="M10192" s="74"/>
    </row>
    <row r="10193" spans="2:13" x14ac:dyDescent="0.25">
      <c r="B10193" s="225"/>
      <c r="C10193" s="74"/>
      <c r="D10193" s="74"/>
      <c r="E10193" s="74"/>
      <c r="F10193" s="74"/>
      <c r="G10193" s="75"/>
      <c r="H10193" s="74"/>
      <c r="I10193" s="81"/>
      <c r="J10193" s="74"/>
      <c r="K10193" s="74"/>
      <c r="L10193" s="74"/>
      <c r="M10193" s="74"/>
    </row>
    <row r="10194" spans="2:13" x14ac:dyDescent="0.25">
      <c r="B10194" s="225"/>
      <c r="C10194" s="74"/>
      <c r="D10194" s="74"/>
      <c r="E10194" s="74"/>
      <c r="F10194" s="74"/>
      <c r="G10194" s="75"/>
      <c r="H10194" s="74"/>
      <c r="I10194" s="81"/>
      <c r="J10194" s="74"/>
      <c r="K10194" s="74"/>
      <c r="L10194" s="74"/>
      <c r="M10194" s="74"/>
    </row>
    <row r="10195" spans="2:13" x14ac:dyDescent="0.25">
      <c r="B10195" s="225"/>
      <c r="C10195" s="74"/>
      <c r="D10195" s="74"/>
      <c r="E10195" s="74"/>
      <c r="F10195" s="74"/>
      <c r="G10195" s="75"/>
      <c r="H10195" s="74"/>
      <c r="I10195" s="81"/>
      <c r="J10195" s="74"/>
      <c r="K10195" s="74"/>
      <c r="L10195" s="74"/>
      <c r="M10195" s="74"/>
    </row>
    <row r="10196" spans="2:13" x14ac:dyDescent="0.25">
      <c r="B10196" s="225"/>
      <c r="C10196" s="74"/>
      <c r="D10196" s="74"/>
      <c r="E10196" s="74"/>
      <c r="F10196" s="74"/>
      <c r="G10196" s="75"/>
      <c r="H10196" s="74"/>
      <c r="I10196" s="81"/>
      <c r="J10196" s="74"/>
      <c r="K10196" s="74"/>
      <c r="L10196" s="74"/>
      <c r="M10196" s="74"/>
    </row>
    <row r="10197" spans="2:13" x14ac:dyDescent="0.25">
      <c r="B10197" s="225"/>
      <c r="C10197" s="74"/>
      <c r="D10197" s="74"/>
      <c r="E10197" s="74"/>
      <c r="F10197" s="74"/>
      <c r="G10197" s="75"/>
      <c r="H10197" s="74"/>
      <c r="I10197" s="81"/>
      <c r="J10197" s="74"/>
      <c r="K10197" s="74"/>
      <c r="L10197" s="74"/>
      <c r="M10197" s="74"/>
    </row>
    <row r="10198" spans="2:13" x14ac:dyDescent="0.25">
      <c r="B10198" s="225"/>
      <c r="C10198" s="74"/>
      <c r="D10198" s="74"/>
      <c r="E10198" s="74"/>
      <c r="F10198" s="74"/>
      <c r="G10198" s="75"/>
      <c r="H10198" s="74"/>
      <c r="I10198" s="81"/>
      <c r="J10198" s="74"/>
      <c r="K10198" s="74"/>
      <c r="L10198" s="74"/>
      <c r="M10198" s="74"/>
    </row>
    <row r="10199" spans="2:13" x14ac:dyDescent="0.25">
      <c r="B10199" s="225"/>
      <c r="C10199" s="74"/>
      <c r="D10199" s="74"/>
      <c r="E10199" s="74"/>
      <c r="F10199" s="74"/>
      <c r="G10199" s="75"/>
      <c r="H10199" s="74"/>
      <c r="I10199" s="81"/>
      <c r="J10199" s="74"/>
      <c r="K10199" s="74"/>
      <c r="L10199" s="74"/>
      <c r="M10199" s="74"/>
    </row>
    <row r="10200" spans="2:13" x14ac:dyDescent="0.25">
      <c r="B10200" s="225"/>
      <c r="C10200" s="74"/>
      <c r="D10200" s="74"/>
      <c r="E10200" s="74"/>
      <c r="F10200" s="74"/>
      <c r="G10200" s="75"/>
      <c r="H10200" s="74"/>
      <c r="I10200" s="81"/>
      <c r="J10200" s="74"/>
      <c r="K10200" s="74"/>
      <c r="L10200" s="74"/>
      <c r="M10200" s="74"/>
    </row>
    <row r="10201" spans="2:13" x14ac:dyDescent="0.25">
      <c r="B10201" s="225"/>
      <c r="C10201" s="74"/>
      <c r="D10201" s="74"/>
      <c r="E10201" s="74"/>
      <c r="F10201" s="74"/>
      <c r="G10201" s="75"/>
      <c r="H10201" s="74"/>
      <c r="I10201" s="81"/>
      <c r="J10201" s="74"/>
      <c r="K10201" s="74"/>
      <c r="L10201" s="74"/>
      <c r="M10201" s="74"/>
    </row>
    <row r="10202" spans="2:13" x14ac:dyDescent="0.25">
      <c r="B10202" s="225"/>
      <c r="C10202" s="74"/>
      <c r="D10202" s="74"/>
      <c r="E10202" s="74"/>
      <c r="F10202" s="74"/>
      <c r="G10202" s="75"/>
      <c r="H10202" s="74"/>
      <c r="I10202" s="81"/>
      <c r="J10202" s="74"/>
      <c r="K10202" s="74"/>
      <c r="L10202" s="74"/>
      <c r="M10202" s="74"/>
    </row>
    <row r="10203" spans="2:13" x14ac:dyDescent="0.25">
      <c r="B10203" s="225"/>
      <c r="C10203" s="74"/>
      <c r="D10203" s="74"/>
      <c r="E10203" s="74"/>
      <c r="F10203" s="74"/>
      <c r="G10203" s="75"/>
      <c r="H10203" s="74"/>
      <c r="I10203" s="81"/>
      <c r="J10203" s="74"/>
      <c r="K10203" s="74"/>
      <c r="L10203" s="74"/>
      <c r="M10203" s="74"/>
    </row>
    <row r="10204" spans="2:13" x14ac:dyDescent="0.25">
      <c r="B10204" s="225"/>
      <c r="C10204" s="74"/>
      <c r="D10204" s="74"/>
      <c r="E10204" s="74"/>
      <c r="F10204" s="74"/>
      <c r="G10204" s="75"/>
      <c r="H10204" s="74"/>
      <c r="I10204" s="81"/>
      <c r="J10204" s="74"/>
      <c r="K10204" s="74"/>
      <c r="L10204" s="74"/>
      <c r="M10204" s="74"/>
    </row>
    <row r="10205" spans="2:13" x14ac:dyDescent="0.25">
      <c r="B10205" s="225"/>
      <c r="C10205" s="74"/>
      <c r="D10205" s="74"/>
      <c r="E10205" s="74"/>
      <c r="F10205" s="74"/>
      <c r="G10205" s="75"/>
      <c r="H10205" s="74"/>
      <c r="I10205" s="81"/>
      <c r="J10205" s="74"/>
      <c r="K10205" s="74"/>
      <c r="L10205" s="74"/>
      <c r="M10205" s="74"/>
    </row>
    <row r="10206" spans="2:13" x14ac:dyDescent="0.25">
      <c r="B10206" s="225"/>
      <c r="C10206" s="74"/>
      <c r="D10206" s="74"/>
      <c r="E10206" s="74"/>
      <c r="F10206" s="74"/>
      <c r="G10206" s="75"/>
      <c r="H10206" s="74"/>
      <c r="I10206" s="81"/>
      <c r="J10206" s="74"/>
      <c r="K10206" s="74"/>
      <c r="L10206" s="74"/>
      <c r="M10206" s="74"/>
    </row>
    <row r="10207" spans="2:13" x14ac:dyDescent="0.25">
      <c r="B10207" s="225"/>
      <c r="C10207" s="74"/>
      <c r="D10207" s="74"/>
      <c r="E10207" s="74"/>
      <c r="F10207" s="74"/>
      <c r="G10207" s="75"/>
      <c r="H10207" s="74"/>
      <c r="I10207" s="81"/>
      <c r="J10207" s="74"/>
      <c r="K10207" s="74"/>
      <c r="L10207" s="74"/>
      <c r="M10207" s="74"/>
    </row>
    <row r="10208" spans="2:13" x14ac:dyDescent="0.25">
      <c r="B10208" s="225"/>
      <c r="C10208" s="74"/>
      <c r="D10208" s="74"/>
      <c r="E10208" s="74"/>
      <c r="F10208" s="74"/>
      <c r="G10208" s="75"/>
      <c r="H10208" s="74"/>
      <c r="I10208" s="81"/>
      <c r="J10208" s="74"/>
      <c r="K10208" s="74"/>
      <c r="L10208" s="74"/>
      <c r="M10208" s="74"/>
    </row>
    <row r="10209" spans="2:13" x14ac:dyDescent="0.25">
      <c r="B10209" s="225"/>
      <c r="C10209" s="74"/>
      <c r="D10209" s="74"/>
      <c r="E10209" s="74"/>
      <c r="F10209" s="74"/>
      <c r="G10209" s="75"/>
      <c r="H10209" s="74"/>
      <c r="I10209" s="81"/>
      <c r="J10209" s="74"/>
      <c r="K10209" s="74"/>
      <c r="L10209" s="74"/>
      <c r="M10209" s="74"/>
    </row>
    <row r="10210" spans="2:13" x14ac:dyDescent="0.25">
      <c r="B10210" s="225"/>
      <c r="C10210" s="74"/>
      <c r="D10210" s="74"/>
      <c r="E10210" s="74"/>
      <c r="F10210" s="74"/>
      <c r="G10210" s="75"/>
      <c r="H10210" s="74"/>
      <c r="I10210" s="81"/>
      <c r="J10210" s="74"/>
      <c r="K10210" s="74"/>
      <c r="L10210" s="74"/>
      <c r="M10210" s="74"/>
    </row>
    <row r="10211" spans="2:13" x14ac:dyDescent="0.25">
      <c r="B10211" s="225"/>
      <c r="C10211" s="74"/>
      <c r="D10211" s="74"/>
      <c r="E10211" s="74"/>
      <c r="F10211" s="74"/>
      <c r="G10211" s="75"/>
      <c r="H10211" s="74"/>
      <c r="I10211" s="81"/>
      <c r="J10211" s="74"/>
      <c r="K10211" s="74"/>
      <c r="L10211" s="74"/>
      <c r="M10211" s="74"/>
    </row>
    <row r="10212" spans="2:13" x14ac:dyDescent="0.25">
      <c r="B10212" s="225"/>
      <c r="C10212" s="74"/>
      <c r="D10212" s="74"/>
      <c r="E10212" s="74"/>
      <c r="F10212" s="74"/>
      <c r="G10212" s="75"/>
      <c r="H10212" s="74"/>
      <c r="I10212" s="81"/>
      <c r="J10212" s="74"/>
      <c r="K10212" s="74"/>
      <c r="L10212" s="74"/>
      <c r="M10212" s="74"/>
    </row>
    <row r="10213" spans="2:13" x14ac:dyDescent="0.25">
      <c r="B10213" s="225"/>
      <c r="C10213" s="74"/>
      <c r="D10213" s="74"/>
      <c r="E10213" s="74"/>
      <c r="F10213" s="74"/>
      <c r="G10213" s="75"/>
      <c r="H10213" s="74"/>
      <c r="I10213" s="81"/>
      <c r="J10213" s="74"/>
      <c r="K10213" s="74"/>
      <c r="L10213" s="74"/>
      <c r="M10213" s="74"/>
    </row>
    <row r="10214" spans="2:13" x14ac:dyDescent="0.25">
      <c r="B10214" s="225"/>
      <c r="C10214" s="74"/>
      <c r="D10214" s="74"/>
      <c r="E10214" s="74"/>
      <c r="F10214" s="74"/>
      <c r="G10214" s="75"/>
      <c r="H10214" s="74"/>
      <c r="I10214" s="81"/>
      <c r="J10214" s="74"/>
      <c r="K10214" s="74"/>
      <c r="L10214" s="74"/>
      <c r="M10214" s="74"/>
    </row>
    <row r="10215" spans="2:13" x14ac:dyDescent="0.25">
      <c r="B10215" s="225"/>
      <c r="C10215" s="74"/>
      <c r="D10215" s="74"/>
      <c r="E10215" s="74"/>
      <c r="F10215" s="74"/>
      <c r="G10215" s="75"/>
      <c r="H10215" s="74"/>
      <c r="I10215" s="81"/>
      <c r="J10215" s="74"/>
      <c r="K10215" s="74"/>
      <c r="L10215" s="74"/>
      <c r="M10215" s="74"/>
    </row>
    <row r="10216" spans="2:13" x14ac:dyDescent="0.25">
      <c r="B10216" s="225"/>
      <c r="C10216" s="74"/>
      <c r="D10216" s="74"/>
      <c r="E10216" s="74"/>
      <c r="F10216" s="74"/>
      <c r="G10216" s="75"/>
      <c r="H10216" s="74"/>
      <c r="I10216" s="81"/>
      <c r="J10216" s="74"/>
      <c r="K10216" s="74"/>
      <c r="L10216" s="74"/>
      <c r="M10216" s="74"/>
    </row>
    <row r="10217" spans="2:13" x14ac:dyDescent="0.25">
      <c r="B10217" s="225"/>
      <c r="C10217" s="74"/>
      <c r="D10217" s="74"/>
      <c r="E10217" s="74"/>
      <c r="F10217" s="74"/>
      <c r="G10217" s="75"/>
      <c r="H10217" s="74"/>
      <c r="I10217" s="81"/>
      <c r="J10217" s="74"/>
      <c r="K10217" s="74"/>
      <c r="L10217" s="74"/>
      <c r="M10217" s="74"/>
    </row>
    <row r="10218" spans="2:13" x14ac:dyDescent="0.25">
      <c r="B10218" s="225"/>
      <c r="C10218" s="74"/>
      <c r="D10218" s="74"/>
      <c r="E10218" s="74"/>
      <c r="F10218" s="74"/>
      <c r="G10218" s="75"/>
      <c r="H10218" s="74"/>
      <c r="I10218" s="81"/>
      <c r="J10218" s="74"/>
      <c r="K10218" s="74"/>
      <c r="L10218" s="74"/>
      <c r="M10218" s="74"/>
    </row>
    <row r="10219" spans="2:13" x14ac:dyDescent="0.25">
      <c r="B10219" s="225"/>
      <c r="C10219" s="74"/>
      <c r="D10219" s="74"/>
      <c r="E10219" s="74"/>
      <c r="F10219" s="74"/>
      <c r="G10219" s="75"/>
      <c r="H10219" s="74"/>
      <c r="I10219" s="81"/>
      <c r="J10219" s="74"/>
      <c r="K10219" s="74"/>
      <c r="L10219" s="74"/>
      <c r="M10219" s="74"/>
    </row>
    <row r="10220" spans="2:13" x14ac:dyDescent="0.25">
      <c r="B10220" s="225"/>
      <c r="C10220" s="74"/>
      <c r="D10220" s="74"/>
      <c r="E10220" s="74"/>
      <c r="F10220" s="74"/>
      <c r="G10220" s="75"/>
      <c r="H10220" s="74"/>
      <c r="I10220" s="81"/>
      <c r="J10220" s="74"/>
      <c r="K10220" s="74"/>
      <c r="L10220" s="74"/>
      <c r="M10220" s="74"/>
    </row>
    <row r="10221" spans="2:13" x14ac:dyDescent="0.25">
      <c r="B10221" s="225"/>
      <c r="C10221" s="74"/>
      <c r="D10221" s="74"/>
      <c r="E10221" s="74"/>
      <c r="F10221" s="74"/>
      <c r="G10221" s="75"/>
      <c r="H10221" s="74"/>
      <c r="I10221" s="81"/>
      <c r="J10221" s="74"/>
      <c r="K10221" s="74"/>
      <c r="L10221" s="74"/>
      <c r="M10221" s="74"/>
    </row>
    <row r="10222" spans="2:13" x14ac:dyDescent="0.25">
      <c r="B10222" s="225"/>
      <c r="C10222" s="74"/>
      <c r="D10222" s="74"/>
      <c r="E10222" s="74"/>
      <c r="F10222" s="74"/>
      <c r="G10222" s="75"/>
      <c r="H10222" s="74"/>
      <c r="I10222" s="81"/>
      <c r="J10222" s="74"/>
      <c r="K10222" s="74"/>
      <c r="L10222" s="74"/>
      <c r="M10222" s="74"/>
    </row>
    <row r="10223" spans="2:13" x14ac:dyDescent="0.25">
      <c r="B10223" s="225"/>
      <c r="C10223" s="74"/>
      <c r="D10223" s="74"/>
      <c r="E10223" s="74"/>
      <c r="F10223" s="74"/>
      <c r="G10223" s="75"/>
      <c r="H10223" s="74"/>
      <c r="I10223" s="81"/>
      <c r="J10223" s="74"/>
      <c r="K10223" s="74"/>
      <c r="L10223" s="74"/>
      <c r="M10223" s="74"/>
    </row>
    <row r="10224" spans="2:13" x14ac:dyDescent="0.25">
      <c r="B10224" s="225"/>
      <c r="C10224" s="74"/>
      <c r="D10224" s="74"/>
      <c r="E10224" s="74"/>
      <c r="F10224" s="74"/>
      <c r="G10224" s="75"/>
      <c r="H10224" s="74"/>
      <c r="I10224" s="81"/>
      <c r="J10224" s="74"/>
      <c r="K10224" s="74"/>
      <c r="L10224" s="74"/>
      <c r="M10224" s="74"/>
    </row>
    <row r="10225" spans="2:13" x14ac:dyDescent="0.25">
      <c r="B10225" s="225"/>
      <c r="C10225" s="74"/>
      <c r="D10225" s="74"/>
      <c r="E10225" s="74"/>
      <c r="F10225" s="74"/>
      <c r="G10225" s="75"/>
      <c r="H10225" s="74"/>
      <c r="I10225" s="81"/>
      <c r="J10225" s="74"/>
      <c r="K10225" s="74"/>
      <c r="L10225" s="74"/>
      <c r="M10225" s="74"/>
    </row>
    <row r="10226" spans="2:13" x14ac:dyDescent="0.25">
      <c r="B10226" s="225"/>
      <c r="C10226" s="74"/>
      <c r="D10226" s="74"/>
      <c r="E10226" s="74"/>
      <c r="F10226" s="74"/>
      <c r="G10226" s="75"/>
      <c r="H10226" s="74"/>
      <c r="I10226" s="81"/>
      <c r="J10226" s="74"/>
      <c r="K10226" s="74"/>
      <c r="L10226" s="74"/>
      <c r="M10226" s="74"/>
    </row>
    <row r="10227" spans="2:13" x14ac:dyDescent="0.25">
      <c r="B10227" s="225"/>
      <c r="C10227" s="74"/>
      <c r="D10227" s="74"/>
      <c r="E10227" s="74"/>
      <c r="F10227" s="74"/>
      <c r="G10227" s="75"/>
      <c r="H10227" s="74"/>
      <c r="I10227" s="81"/>
      <c r="J10227" s="74"/>
      <c r="K10227" s="74"/>
      <c r="L10227" s="74"/>
      <c r="M10227" s="74"/>
    </row>
    <row r="10228" spans="2:13" x14ac:dyDescent="0.25">
      <c r="B10228" s="225"/>
      <c r="C10228" s="74"/>
      <c r="D10228" s="74"/>
      <c r="E10228" s="74"/>
      <c r="F10228" s="74"/>
      <c r="G10228" s="75"/>
      <c r="H10228" s="74"/>
      <c r="I10228" s="81"/>
      <c r="J10228" s="74"/>
      <c r="K10228" s="74"/>
      <c r="L10228" s="74"/>
      <c r="M10228" s="74"/>
    </row>
    <row r="10229" spans="2:13" x14ac:dyDescent="0.25">
      <c r="B10229" s="225"/>
      <c r="C10229" s="74"/>
      <c r="D10229" s="74"/>
      <c r="E10229" s="74"/>
      <c r="F10229" s="74"/>
      <c r="G10229" s="75"/>
      <c r="H10229" s="74"/>
      <c r="I10229" s="81"/>
      <c r="J10229" s="74"/>
      <c r="K10229" s="74"/>
      <c r="L10229" s="74"/>
      <c r="M10229" s="74"/>
    </row>
    <row r="10230" spans="2:13" x14ac:dyDescent="0.25">
      <c r="B10230" s="225"/>
      <c r="C10230" s="74"/>
      <c r="D10230" s="74"/>
      <c r="E10230" s="74"/>
      <c r="F10230" s="74"/>
      <c r="G10230" s="75"/>
      <c r="H10230" s="74"/>
      <c r="I10230" s="81"/>
      <c r="J10230" s="74"/>
      <c r="K10230" s="74"/>
      <c r="L10230" s="74"/>
      <c r="M10230" s="74"/>
    </row>
    <row r="10231" spans="2:13" x14ac:dyDescent="0.25">
      <c r="B10231" s="225"/>
      <c r="C10231" s="74"/>
      <c r="D10231" s="74"/>
      <c r="E10231" s="74"/>
      <c r="F10231" s="74"/>
      <c r="G10231" s="75"/>
      <c r="H10231" s="74"/>
      <c r="I10231" s="81"/>
      <c r="J10231" s="74"/>
      <c r="K10231" s="74"/>
      <c r="L10231" s="74"/>
      <c r="M10231" s="74"/>
    </row>
    <row r="10232" spans="2:13" x14ac:dyDescent="0.25">
      <c r="B10232" s="225"/>
      <c r="C10232" s="74"/>
      <c r="D10232" s="74"/>
      <c r="E10232" s="74"/>
      <c r="F10232" s="74"/>
      <c r="G10232" s="75"/>
      <c r="H10232" s="74"/>
      <c r="I10232" s="81"/>
      <c r="J10232" s="74"/>
      <c r="K10232" s="74"/>
      <c r="L10232" s="74"/>
      <c r="M10232" s="74"/>
    </row>
    <row r="10233" spans="2:13" x14ac:dyDescent="0.25">
      <c r="B10233" s="225"/>
      <c r="C10233" s="74"/>
      <c r="D10233" s="74"/>
      <c r="E10233" s="74"/>
      <c r="F10233" s="74"/>
      <c r="G10233" s="75"/>
      <c r="H10233" s="74"/>
      <c r="I10233" s="81"/>
      <c r="J10233" s="74"/>
      <c r="K10233" s="74"/>
      <c r="L10233" s="74"/>
      <c r="M10233" s="74"/>
    </row>
    <row r="10234" spans="2:13" x14ac:dyDescent="0.25">
      <c r="B10234" s="225"/>
      <c r="C10234" s="74"/>
      <c r="D10234" s="74"/>
      <c r="E10234" s="74"/>
      <c r="F10234" s="74"/>
      <c r="G10234" s="75"/>
      <c r="H10234" s="74"/>
      <c r="I10234" s="81"/>
      <c r="J10234" s="74"/>
      <c r="K10234" s="74"/>
      <c r="L10234" s="74"/>
      <c r="M10234" s="74"/>
    </row>
    <row r="10235" spans="2:13" x14ac:dyDescent="0.25">
      <c r="B10235" s="225"/>
      <c r="C10235" s="74"/>
      <c r="D10235" s="74"/>
      <c r="E10235" s="74"/>
      <c r="F10235" s="74"/>
      <c r="G10235" s="75"/>
      <c r="H10235" s="74"/>
      <c r="I10235" s="81"/>
      <c r="J10235" s="74"/>
      <c r="K10235" s="74"/>
      <c r="L10235" s="74"/>
      <c r="M10235" s="74"/>
    </row>
    <row r="10236" spans="2:13" x14ac:dyDescent="0.25">
      <c r="B10236" s="225"/>
      <c r="C10236" s="74"/>
      <c r="D10236" s="74"/>
      <c r="E10236" s="74"/>
      <c r="F10236" s="74"/>
      <c r="G10236" s="75"/>
      <c r="H10236" s="74"/>
      <c r="I10236" s="81"/>
      <c r="J10236" s="74"/>
      <c r="K10236" s="74"/>
      <c r="L10236" s="74"/>
      <c r="M10236" s="74"/>
    </row>
    <row r="10237" spans="2:13" x14ac:dyDescent="0.25">
      <c r="B10237" s="225"/>
      <c r="C10237" s="74"/>
      <c r="D10237" s="74"/>
      <c r="E10237" s="74"/>
      <c r="F10237" s="74"/>
      <c r="G10237" s="75"/>
      <c r="H10237" s="74"/>
      <c r="I10237" s="81"/>
      <c r="J10237" s="74"/>
      <c r="K10237" s="74"/>
      <c r="L10237" s="74"/>
      <c r="M10237" s="74"/>
    </row>
    <row r="10238" spans="2:13" x14ac:dyDescent="0.25">
      <c r="B10238" s="225"/>
      <c r="C10238" s="74"/>
      <c r="D10238" s="74"/>
      <c r="E10238" s="74"/>
      <c r="F10238" s="74"/>
      <c r="G10238" s="75"/>
      <c r="H10238" s="74"/>
      <c r="I10238" s="81"/>
      <c r="J10238" s="74"/>
      <c r="K10238" s="74"/>
      <c r="L10238" s="74"/>
      <c r="M10238" s="74"/>
    </row>
    <row r="10239" spans="2:13" x14ac:dyDescent="0.25">
      <c r="B10239" s="225"/>
      <c r="C10239" s="74"/>
      <c r="D10239" s="74"/>
      <c r="E10239" s="74"/>
      <c r="F10239" s="74"/>
      <c r="G10239" s="75"/>
      <c r="H10239" s="74"/>
      <c r="I10239" s="81"/>
      <c r="J10239" s="74"/>
      <c r="K10239" s="74"/>
      <c r="L10239" s="74"/>
      <c r="M10239" s="74"/>
    </row>
    <row r="10240" spans="2:13" x14ac:dyDescent="0.25">
      <c r="B10240" s="225"/>
      <c r="C10240" s="74"/>
      <c r="D10240" s="74"/>
      <c r="E10240" s="74"/>
      <c r="F10240" s="74"/>
      <c r="G10240" s="75"/>
      <c r="H10240" s="74"/>
      <c r="I10240" s="81"/>
      <c r="J10240" s="74"/>
      <c r="K10240" s="74"/>
      <c r="L10240" s="74"/>
      <c r="M10240" s="74"/>
    </row>
    <row r="10241" spans="2:13" x14ac:dyDescent="0.25">
      <c r="B10241" s="225"/>
      <c r="C10241" s="74"/>
      <c r="D10241" s="74"/>
      <c r="E10241" s="74"/>
      <c r="F10241" s="74"/>
      <c r="G10241" s="75"/>
      <c r="H10241" s="74"/>
      <c r="I10241" s="81"/>
      <c r="J10241" s="74"/>
      <c r="K10241" s="74"/>
      <c r="L10241" s="74"/>
      <c r="M10241" s="74"/>
    </row>
    <row r="10242" spans="2:13" x14ac:dyDescent="0.25">
      <c r="B10242" s="225"/>
      <c r="C10242" s="74"/>
      <c r="D10242" s="74"/>
      <c r="E10242" s="74"/>
      <c r="F10242" s="74"/>
      <c r="G10242" s="75"/>
      <c r="H10242" s="74"/>
      <c r="I10242" s="81"/>
      <c r="J10242" s="74"/>
      <c r="K10242" s="74"/>
      <c r="L10242" s="74"/>
      <c r="M10242" s="74"/>
    </row>
    <row r="10243" spans="2:13" x14ac:dyDescent="0.25">
      <c r="B10243" s="225"/>
      <c r="C10243" s="74"/>
      <c r="D10243" s="74"/>
      <c r="E10243" s="74"/>
      <c r="F10243" s="74"/>
      <c r="G10243" s="75"/>
      <c r="H10243" s="74"/>
      <c r="I10243" s="81"/>
      <c r="J10243" s="74"/>
      <c r="K10243" s="74"/>
      <c r="L10243" s="74"/>
      <c r="M10243" s="74"/>
    </row>
    <row r="10244" spans="2:13" x14ac:dyDescent="0.25">
      <c r="B10244" s="225"/>
      <c r="C10244" s="74"/>
      <c r="D10244" s="74"/>
      <c r="E10244" s="74"/>
      <c r="F10244" s="74"/>
      <c r="G10244" s="75"/>
      <c r="H10244" s="74"/>
      <c r="I10244" s="81"/>
      <c r="J10244" s="74"/>
      <c r="K10244" s="74"/>
      <c r="L10244" s="74"/>
      <c r="M10244" s="74"/>
    </row>
    <row r="10245" spans="2:13" x14ac:dyDescent="0.25">
      <c r="B10245" s="225"/>
      <c r="C10245" s="74"/>
      <c r="D10245" s="74"/>
      <c r="E10245" s="74"/>
      <c r="F10245" s="74"/>
      <c r="G10245" s="75"/>
      <c r="H10245" s="74"/>
      <c r="I10245" s="81"/>
      <c r="J10245" s="74"/>
      <c r="K10245" s="74"/>
      <c r="L10245" s="74"/>
      <c r="M10245" s="74"/>
    </row>
    <row r="10246" spans="2:13" x14ac:dyDescent="0.25">
      <c r="B10246" s="225"/>
      <c r="C10246" s="74"/>
      <c r="D10246" s="74"/>
      <c r="E10246" s="74"/>
      <c r="F10246" s="74"/>
      <c r="G10246" s="75"/>
      <c r="H10246" s="74"/>
      <c r="I10246" s="81"/>
      <c r="J10246" s="74"/>
      <c r="K10246" s="74"/>
      <c r="L10246" s="74"/>
      <c r="M10246" s="74"/>
    </row>
    <row r="10247" spans="2:13" x14ac:dyDescent="0.25">
      <c r="B10247" s="225"/>
      <c r="C10247" s="74"/>
      <c r="D10247" s="74"/>
      <c r="E10247" s="74"/>
      <c r="F10247" s="74"/>
      <c r="G10247" s="75"/>
      <c r="H10247" s="74"/>
      <c r="I10247" s="81"/>
      <c r="J10247" s="74"/>
      <c r="K10247" s="74"/>
      <c r="L10247" s="74"/>
      <c r="M10247" s="74"/>
    </row>
    <row r="10248" spans="2:13" x14ac:dyDescent="0.25">
      <c r="B10248" s="225"/>
      <c r="C10248" s="74"/>
      <c r="D10248" s="74"/>
      <c r="E10248" s="74"/>
      <c r="F10248" s="74"/>
      <c r="G10248" s="75"/>
      <c r="H10248" s="74"/>
      <c r="I10248" s="81"/>
      <c r="J10248" s="74"/>
      <c r="K10248" s="74"/>
      <c r="L10248" s="74"/>
      <c r="M10248" s="74"/>
    </row>
    <row r="10249" spans="2:13" x14ac:dyDescent="0.25">
      <c r="B10249" s="225"/>
      <c r="C10249" s="74"/>
      <c r="D10249" s="74"/>
      <c r="E10249" s="74"/>
      <c r="F10249" s="74"/>
      <c r="G10249" s="75"/>
      <c r="H10249" s="74"/>
      <c r="I10249" s="81"/>
      <c r="J10249" s="74"/>
      <c r="K10249" s="74"/>
      <c r="L10249" s="74"/>
      <c r="M10249" s="74"/>
    </row>
    <row r="10250" spans="2:13" x14ac:dyDescent="0.25">
      <c r="B10250" s="225"/>
      <c r="C10250" s="74"/>
      <c r="D10250" s="74"/>
      <c r="E10250" s="74"/>
      <c r="F10250" s="74"/>
      <c r="G10250" s="75"/>
      <c r="H10250" s="74"/>
      <c r="I10250" s="81"/>
      <c r="J10250" s="74"/>
      <c r="K10250" s="74"/>
      <c r="L10250" s="74"/>
      <c r="M10250" s="74"/>
    </row>
    <row r="10251" spans="2:13" x14ac:dyDescent="0.25">
      <c r="B10251" s="225"/>
      <c r="C10251" s="74"/>
      <c r="D10251" s="74"/>
      <c r="E10251" s="74"/>
      <c r="F10251" s="74"/>
      <c r="G10251" s="75"/>
      <c r="H10251" s="74"/>
      <c r="I10251" s="81"/>
      <c r="J10251" s="74"/>
      <c r="K10251" s="74"/>
      <c r="L10251" s="74"/>
      <c r="M10251" s="74"/>
    </row>
    <row r="10252" spans="2:13" x14ac:dyDescent="0.25">
      <c r="B10252" s="225"/>
      <c r="C10252" s="74"/>
      <c r="D10252" s="74"/>
      <c r="E10252" s="74"/>
      <c r="F10252" s="74"/>
      <c r="G10252" s="75"/>
      <c r="H10252" s="74"/>
      <c r="I10252" s="81"/>
      <c r="J10252" s="74"/>
      <c r="K10252" s="74"/>
      <c r="L10252" s="74"/>
      <c r="M10252" s="74"/>
    </row>
    <row r="10253" spans="2:13" x14ac:dyDescent="0.25">
      <c r="B10253" s="225"/>
      <c r="C10253" s="74"/>
      <c r="D10253" s="74"/>
      <c r="E10253" s="74"/>
      <c r="F10253" s="74"/>
      <c r="G10253" s="75"/>
      <c r="H10253" s="74"/>
      <c r="I10253" s="81"/>
      <c r="J10253" s="74"/>
      <c r="K10253" s="74"/>
      <c r="L10253" s="74"/>
      <c r="M10253" s="74"/>
    </row>
    <row r="10254" spans="2:13" x14ac:dyDescent="0.25">
      <c r="B10254" s="225"/>
      <c r="C10254" s="74"/>
      <c r="D10254" s="74"/>
      <c r="E10254" s="74"/>
      <c r="F10254" s="74"/>
      <c r="G10254" s="75"/>
      <c r="H10254" s="74"/>
      <c r="I10254" s="81"/>
      <c r="J10254" s="74"/>
      <c r="K10254" s="74"/>
      <c r="L10254" s="74"/>
      <c r="M10254" s="74"/>
    </row>
    <row r="10255" spans="2:13" x14ac:dyDescent="0.25">
      <c r="B10255" s="225"/>
      <c r="C10255" s="74"/>
      <c r="D10255" s="74"/>
      <c r="E10255" s="74"/>
      <c r="F10255" s="74"/>
      <c r="G10255" s="75"/>
      <c r="H10255" s="74"/>
      <c r="I10255" s="81"/>
      <c r="J10255" s="74"/>
      <c r="K10255" s="74"/>
      <c r="L10255" s="74"/>
      <c r="M10255" s="74"/>
    </row>
    <row r="10256" spans="2:13" x14ac:dyDescent="0.25">
      <c r="B10256" s="225"/>
      <c r="C10256" s="74"/>
      <c r="D10256" s="74"/>
      <c r="E10256" s="74"/>
      <c r="F10256" s="74"/>
      <c r="G10256" s="75"/>
      <c r="H10256" s="74"/>
      <c r="I10256" s="81"/>
      <c r="J10256" s="74"/>
      <c r="K10256" s="74"/>
      <c r="L10256" s="74"/>
      <c r="M10256" s="74"/>
    </row>
    <row r="10257" spans="2:13" x14ac:dyDescent="0.25">
      <c r="B10257" s="225"/>
      <c r="C10257" s="74"/>
      <c r="D10257" s="74"/>
      <c r="E10257" s="74"/>
      <c r="F10257" s="74"/>
      <c r="G10257" s="75"/>
      <c r="H10257" s="74"/>
      <c r="I10257" s="81"/>
      <c r="J10257" s="74"/>
      <c r="K10257" s="74"/>
      <c r="L10257" s="74"/>
      <c r="M10257" s="74"/>
    </row>
    <row r="10258" spans="2:13" x14ac:dyDescent="0.25">
      <c r="B10258" s="225"/>
      <c r="C10258" s="74"/>
      <c r="D10258" s="74"/>
      <c r="E10258" s="74"/>
      <c r="F10258" s="74"/>
      <c r="G10258" s="75"/>
      <c r="H10258" s="74"/>
      <c r="I10258" s="81"/>
      <c r="J10258" s="74"/>
      <c r="K10258" s="74"/>
      <c r="L10258" s="74"/>
      <c r="M10258" s="74"/>
    </row>
    <row r="10259" spans="2:13" x14ac:dyDescent="0.25">
      <c r="B10259" s="225"/>
      <c r="C10259" s="74"/>
      <c r="D10259" s="74"/>
      <c r="E10259" s="74"/>
      <c r="F10259" s="74"/>
      <c r="G10259" s="75"/>
      <c r="H10259" s="74"/>
      <c r="I10259" s="81"/>
      <c r="J10259" s="74"/>
      <c r="K10259" s="74"/>
      <c r="L10259" s="74"/>
      <c r="M10259" s="74"/>
    </row>
    <row r="10260" spans="2:13" x14ac:dyDescent="0.25">
      <c r="B10260" s="225"/>
      <c r="C10260" s="74"/>
      <c r="D10260" s="74"/>
      <c r="E10260" s="74"/>
      <c r="F10260" s="74"/>
      <c r="G10260" s="75"/>
      <c r="H10260" s="74"/>
      <c r="I10260" s="81"/>
      <c r="J10260" s="74"/>
      <c r="K10260" s="74"/>
      <c r="L10260" s="74"/>
      <c r="M10260" s="74"/>
    </row>
    <row r="10261" spans="2:13" x14ac:dyDescent="0.25">
      <c r="B10261" s="225"/>
      <c r="C10261" s="74"/>
      <c r="D10261" s="74"/>
      <c r="E10261" s="74"/>
      <c r="F10261" s="74"/>
      <c r="G10261" s="75"/>
      <c r="H10261" s="74"/>
      <c r="I10261" s="81"/>
      <c r="J10261" s="74"/>
      <c r="K10261" s="74"/>
      <c r="L10261" s="74"/>
      <c r="M10261" s="74"/>
    </row>
    <row r="10262" spans="2:13" x14ac:dyDescent="0.25">
      <c r="B10262" s="225"/>
      <c r="C10262" s="74"/>
      <c r="D10262" s="74"/>
      <c r="E10262" s="74"/>
      <c r="F10262" s="74"/>
      <c r="G10262" s="75"/>
      <c r="H10262" s="74"/>
      <c r="I10262" s="81"/>
      <c r="J10262" s="74"/>
      <c r="K10262" s="74"/>
      <c r="L10262" s="74"/>
      <c r="M10262" s="74"/>
    </row>
    <row r="10263" spans="2:13" x14ac:dyDescent="0.25">
      <c r="B10263" s="225"/>
      <c r="C10263" s="74"/>
      <c r="D10263" s="74"/>
      <c r="E10263" s="74"/>
      <c r="F10263" s="74"/>
      <c r="G10263" s="75"/>
      <c r="H10263" s="74"/>
      <c r="I10263" s="81"/>
      <c r="J10263" s="74"/>
      <c r="K10263" s="74"/>
      <c r="L10263" s="74"/>
      <c r="M10263" s="74"/>
    </row>
    <row r="10264" spans="2:13" x14ac:dyDescent="0.25">
      <c r="B10264" s="225"/>
      <c r="C10264" s="74"/>
      <c r="D10264" s="74"/>
      <c r="E10264" s="74"/>
      <c r="F10264" s="74"/>
      <c r="G10264" s="75"/>
      <c r="H10264" s="74"/>
      <c r="I10264" s="81"/>
      <c r="J10264" s="74"/>
      <c r="K10264" s="74"/>
      <c r="L10264" s="74"/>
      <c r="M10264" s="74"/>
    </row>
    <row r="10265" spans="2:13" x14ac:dyDescent="0.25">
      <c r="B10265" s="225"/>
      <c r="C10265" s="74"/>
      <c r="D10265" s="74"/>
      <c r="E10265" s="74"/>
      <c r="F10265" s="74"/>
      <c r="G10265" s="75"/>
      <c r="H10265" s="74"/>
      <c r="I10265" s="81"/>
      <c r="J10265" s="74"/>
      <c r="K10265" s="74"/>
      <c r="L10265" s="74"/>
      <c r="M10265" s="74"/>
    </row>
    <row r="10266" spans="2:13" x14ac:dyDescent="0.25">
      <c r="B10266" s="225"/>
      <c r="C10266" s="74"/>
      <c r="D10266" s="74"/>
      <c r="E10266" s="74"/>
      <c r="F10266" s="74"/>
      <c r="G10266" s="75"/>
      <c r="H10266" s="74"/>
      <c r="I10266" s="81"/>
      <c r="J10266" s="74"/>
      <c r="K10266" s="74"/>
      <c r="L10266" s="74"/>
      <c r="M10266" s="74"/>
    </row>
    <row r="10267" spans="2:13" x14ac:dyDescent="0.25">
      <c r="B10267" s="225"/>
      <c r="C10267" s="74"/>
      <c r="D10267" s="74"/>
      <c r="E10267" s="74"/>
      <c r="F10267" s="74"/>
      <c r="G10267" s="75"/>
      <c r="H10267" s="74"/>
      <c r="I10267" s="81"/>
      <c r="J10267" s="74"/>
      <c r="K10267" s="74"/>
      <c r="L10267" s="74"/>
      <c r="M10267" s="74"/>
    </row>
    <row r="10268" spans="2:13" x14ac:dyDescent="0.25">
      <c r="B10268" s="225"/>
      <c r="C10268" s="74"/>
      <c r="D10268" s="74"/>
      <c r="E10268" s="74"/>
      <c r="F10268" s="74"/>
      <c r="G10268" s="75"/>
      <c r="H10268" s="74"/>
      <c r="I10268" s="81"/>
      <c r="J10268" s="74"/>
      <c r="K10268" s="74"/>
      <c r="L10268" s="74"/>
      <c r="M10268" s="74"/>
    </row>
    <row r="10269" spans="2:13" x14ac:dyDescent="0.25">
      <c r="B10269" s="225"/>
      <c r="C10269" s="74"/>
      <c r="D10269" s="74"/>
      <c r="E10269" s="74"/>
      <c r="F10269" s="74"/>
      <c r="G10269" s="75"/>
      <c r="H10269" s="74"/>
      <c r="I10269" s="81"/>
      <c r="J10269" s="74"/>
      <c r="K10269" s="74"/>
      <c r="L10269" s="74"/>
      <c r="M10269" s="74"/>
    </row>
    <row r="10270" spans="2:13" x14ac:dyDescent="0.25">
      <c r="B10270" s="225"/>
      <c r="C10270" s="74"/>
      <c r="D10270" s="74"/>
      <c r="E10270" s="74"/>
      <c r="F10270" s="74"/>
      <c r="G10270" s="75"/>
      <c r="H10270" s="74"/>
      <c r="I10270" s="81"/>
      <c r="J10270" s="74"/>
      <c r="K10270" s="74"/>
      <c r="L10270" s="74"/>
      <c r="M10270" s="74"/>
    </row>
    <row r="10271" spans="2:13" x14ac:dyDescent="0.25">
      <c r="B10271" s="225"/>
      <c r="C10271" s="74"/>
      <c r="D10271" s="74"/>
      <c r="E10271" s="74"/>
      <c r="F10271" s="74"/>
      <c r="G10271" s="75"/>
      <c r="H10271" s="74"/>
      <c r="I10271" s="81"/>
      <c r="J10271" s="74"/>
      <c r="K10271" s="74"/>
      <c r="L10271" s="74"/>
      <c r="M10271" s="74"/>
    </row>
    <row r="10272" spans="2:13" x14ac:dyDescent="0.25">
      <c r="B10272" s="225"/>
      <c r="C10272" s="74"/>
      <c r="D10272" s="74"/>
      <c r="E10272" s="74"/>
      <c r="F10272" s="74"/>
      <c r="G10272" s="75"/>
      <c r="H10272" s="74"/>
      <c r="I10272" s="81"/>
      <c r="J10272" s="74"/>
      <c r="K10272" s="74"/>
      <c r="L10272" s="74"/>
      <c r="M10272" s="74"/>
    </row>
    <row r="10273" spans="2:13" x14ac:dyDescent="0.25">
      <c r="B10273" s="225"/>
      <c r="C10273" s="74"/>
      <c r="D10273" s="74"/>
      <c r="E10273" s="74"/>
      <c r="F10273" s="74"/>
      <c r="G10273" s="75"/>
      <c r="H10273" s="74"/>
      <c r="I10273" s="81"/>
      <c r="J10273" s="74"/>
      <c r="K10273" s="74"/>
      <c r="L10273" s="74"/>
      <c r="M10273" s="74"/>
    </row>
    <row r="10274" spans="2:13" x14ac:dyDescent="0.25">
      <c r="B10274" s="225"/>
      <c r="C10274" s="74"/>
      <c r="D10274" s="74"/>
      <c r="E10274" s="74"/>
      <c r="F10274" s="74"/>
      <c r="G10274" s="75"/>
      <c r="H10274" s="74"/>
      <c r="I10274" s="81"/>
      <c r="J10274" s="74"/>
      <c r="K10274" s="74"/>
      <c r="L10274" s="74"/>
      <c r="M10274" s="74"/>
    </row>
    <row r="10275" spans="2:13" x14ac:dyDescent="0.25">
      <c r="B10275" s="225"/>
      <c r="C10275" s="74"/>
      <c r="D10275" s="74"/>
      <c r="E10275" s="74"/>
      <c r="F10275" s="74"/>
      <c r="G10275" s="75"/>
      <c r="H10275" s="74"/>
      <c r="I10275" s="81"/>
      <c r="J10275" s="74"/>
      <c r="K10275" s="74"/>
      <c r="L10275" s="74"/>
      <c r="M10275" s="74"/>
    </row>
    <row r="10276" spans="2:13" x14ac:dyDescent="0.25">
      <c r="B10276" s="225"/>
      <c r="C10276" s="74"/>
      <c r="D10276" s="74"/>
      <c r="E10276" s="74"/>
      <c r="F10276" s="74"/>
      <c r="G10276" s="75"/>
      <c r="H10276" s="74"/>
      <c r="I10276" s="81"/>
      <c r="J10276" s="74"/>
      <c r="K10276" s="74"/>
      <c r="L10276" s="74"/>
      <c r="M10276" s="74"/>
    </row>
    <row r="10277" spans="2:13" x14ac:dyDescent="0.25">
      <c r="B10277" s="225"/>
      <c r="C10277" s="74"/>
      <c r="D10277" s="74"/>
      <c r="E10277" s="74"/>
      <c r="F10277" s="74"/>
      <c r="G10277" s="75"/>
      <c r="H10277" s="74"/>
      <c r="I10277" s="81"/>
      <c r="J10277" s="74"/>
      <c r="K10277" s="74"/>
      <c r="L10277" s="74"/>
      <c r="M10277" s="74"/>
    </row>
    <row r="10278" spans="2:13" x14ac:dyDescent="0.25">
      <c r="B10278" s="225"/>
      <c r="C10278" s="74"/>
      <c r="D10278" s="74"/>
      <c r="E10278" s="74"/>
      <c r="F10278" s="74"/>
      <c r="G10278" s="75"/>
      <c r="H10278" s="74"/>
      <c r="I10278" s="81"/>
      <c r="J10278" s="74"/>
      <c r="K10278" s="74"/>
      <c r="L10278" s="74"/>
      <c r="M10278" s="74"/>
    </row>
    <row r="10279" spans="2:13" x14ac:dyDescent="0.25">
      <c r="B10279" s="225"/>
      <c r="C10279" s="74"/>
      <c r="D10279" s="74"/>
      <c r="E10279" s="74"/>
      <c r="F10279" s="74"/>
      <c r="G10279" s="75"/>
      <c r="H10279" s="74"/>
      <c r="I10279" s="81"/>
      <c r="J10279" s="74"/>
      <c r="K10279" s="74"/>
      <c r="L10279" s="74"/>
      <c r="M10279" s="74"/>
    </row>
    <row r="10280" spans="2:13" x14ac:dyDescent="0.25">
      <c r="B10280" s="225"/>
      <c r="C10280" s="74"/>
      <c r="D10280" s="74"/>
      <c r="E10280" s="74"/>
      <c r="F10280" s="74"/>
      <c r="G10280" s="75"/>
      <c r="H10280" s="74"/>
      <c r="I10280" s="81"/>
      <c r="J10280" s="74"/>
      <c r="K10280" s="74"/>
      <c r="L10280" s="74"/>
      <c r="M10280" s="74"/>
    </row>
    <row r="10281" spans="2:13" x14ac:dyDescent="0.25">
      <c r="B10281" s="225"/>
      <c r="C10281" s="74"/>
      <c r="D10281" s="74"/>
      <c r="E10281" s="74"/>
      <c r="F10281" s="74"/>
      <c r="G10281" s="75"/>
      <c r="H10281" s="74"/>
      <c r="I10281" s="81"/>
      <c r="J10281" s="74"/>
      <c r="K10281" s="74"/>
      <c r="L10281" s="74"/>
      <c r="M10281" s="74"/>
    </row>
    <row r="10282" spans="2:13" x14ac:dyDescent="0.25">
      <c r="B10282" s="225"/>
      <c r="C10282" s="74"/>
      <c r="D10282" s="74"/>
      <c r="E10282" s="74"/>
      <c r="F10282" s="74"/>
      <c r="G10282" s="75"/>
      <c r="H10282" s="74"/>
      <c r="I10282" s="81"/>
      <c r="J10282" s="74"/>
      <c r="K10282" s="74"/>
      <c r="L10282" s="74"/>
      <c r="M10282" s="74"/>
    </row>
    <row r="10283" spans="2:13" x14ac:dyDescent="0.25">
      <c r="B10283" s="225"/>
      <c r="C10283" s="74"/>
      <c r="D10283" s="74"/>
      <c r="E10283" s="74"/>
      <c r="F10283" s="74"/>
      <c r="G10283" s="75"/>
      <c r="H10283" s="74"/>
      <c r="I10283" s="81"/>
      <c r="J10283" s="74"/>
      <c r="K10283" s="74"/>
      <c r="L10283" s="74"/>
      <c r="M10283" s="74"/>
    </row>
    <row r="10284" spans="2:13" x14ac:dyDescent="0.25">
      <c r="B10284" s="225"/>
      <c r="C10284" s="74"/>
      <c r="D10284" s="74"/>
      <c r="E10284" s="74"/>
      <c r="F10284" s="74"/>
      <c r="G10284" s="75"/>
      <c r="H10284" s="74"/>
      <c r="I10284" s="81"/>
      <c r="J10284" s="74"/>
      <c r="K10284" s="74"/>
      <c r="L10284" s="74"/>
      <c r="M10284" s="74"/>
    </row>
    <row r="10285" spans="2:13" x14ac:dyDescent="0.25">
      <c r="B10285" s="225"/>
      <c r="C10285" s="74"/>
      <c r="D10285" s="74"/>
      <c r="E10285" s="74"/>
      <c r="F10285" s="74"/>
      <c r="G10285" s="75"/>
      <c r="H10285" s="74"/>
      <c r="I10285" s="81"/>
      <c r="J10285" s="74"/>
      <c r="K10285" s="74"/>
      <c r="L10285" s="74"/>
      <c r="M10285" s="74"/>
    </row>
    <row r="10286" spans="2:13" x14ac:dyDescent="0.25">
      <c r="B10286" s="225"/>
      <c r="C10286" s="74"/>
      <c r="D10286" s="74"/>
      <c r="E10286" s="74"/>
      <c r="F10286" s="74"/>
      <c r="G10286" s="75"/>
      <c r="H10286" s="74"/>
      <c r="I10286" s="81"/>
      <c r="J10286" s="74"/>
      <c r="K10286" s="74"/>
      <c r="L10286" s="74"/>
      <c r="M10286" s="74"/>
    </row>
    <row r="10287" spans="2:13" x14ac:dyDescent="0.25">
      <c r="B10287" s="225"/>
      <c r="C10287" s="74"/>
      <c r="D10287" s="74"/>
      <c r="E10287" s="74"/>
      <c r="F10287" s="74"/>
      <c r="G10287" s="75"/>
      <c r="H10287" s="74"/>
      <c r="I10287" s="81"/>
      <c r="J10287" s="74"/>
      <c r="K10287" s="74"/>
      <c r="L10287" s="74"/>
      <c r="M10287" s="74"/>
    </row>
    <row r="10288" spans="2:13" x14ac:dyDescent="0.25">
      <c r="B10288" s="225"/>
      <c r="C10288" s="74"/>
      <c r="D10288" s="74"/>
      <c r="E10288" s="74"/>
      <c r="F10288" s="74"/>
      <c r="G10288" s="75"/>
      <c r="H10288" s="74"/>
      <c r="I10288" s="81"/>
      <c r="J10288" s="74"/>
      <c r="K10288" s="74"/>
      <c r="L10288" s="74"/>
      <c r="M10288" s="74"/>
    </row>
    <row r="10289" spans="2:13" x14ac:dyDescent="0.25">
      <c r="B10289" s="225"/>
      <c r="C10289" s="74"/>
      <c r="D10289" s="74"/>
      <c r="E10289" s="74"/>
      <c r="F10289" s="74"/>
      <c r="G10289" s="75"/>
      <c r="H10289" s="74"/>
      <c r="I10289" s="81"/>
      <c r="J10289" s="74"/>
      <c r="K10289" s="74"/>
      <c r="L10289" s="74"/>
      <c r="M10289" s="74"/>
    </row>
    <row r="10290" spans="2:13" x14ac:dyDescent="0.25">
      <c r="B10290" s="225"/>
      <c r="C10290" s="74"/>
      <c r="D10290" s="74"/>
      <c r="E10290" s="74"/>
      <c r="F10290" s="74"/>
      <c r="G10290" s="75"/>
      <c r="H10290" s="74"/>
      <c r="I10290" s="81"/>
      <c r="J10290" s="74"/>
      <c r="K10290" s="74"/>
      <c r="L10290" s="74"/>
      <c r="M10290" s="74"/>
    </row>
    <row r="10291" spans="2:13" x14ac:dyDescent="0.25">
      <c r="B10291" s="225"/>
      <c r="C10291" s="74"/>
      <c r="D10291" s="74"/>
      <c r="E10291" s="74"/>
      <c r="F10291" s="74"/>
      <c r="G10291" s="75"/>
      <c r="H10291" s="74"/>
      <c r="I10291" s="81"/>
      <c r="J10291" s="74"/>
      <c r="K10291" s="74"/>
      <c r="L10291" s="74"/>
      <c r="M10291" s="74"/>
    </row>
    <row r="10292" spans="2:13" x14ac:dyDescent="0.25">
      <c r="B10292" s="225"/>
      <c r="C10292" s="74"/>
      <c r="D10292" s="74"/>
      <c r="E10292" s="74"/>
      <c r="F10292" s="74"/>
      <c r="G10292" s="75"/>
      <c r="H10292" s="74"/>
      <c r="I10292" s="81"/>
      <c r="J10292" s="74"/>
      <c r="K10292" s="74"/>
      <c r="L10292" s="74"/>
      <c r="M10292" s="74"/>
    </row>
    <row r="10293" spans="2:13" x14ac:dyDescent="0.25">
      <c r="B10293" s="225"/>
      <c r="C10293" s="74"/>
      <c r="D10293" s="74"/>
      <c r="E10293" s="74"/>
      <c r="F10293" s="74"/>
      <c r="G10293" s="75"/>
      <c r="H10293" s="74"/>
      <c r="I10293" s="81"/>
      <c r="J10293" s="74"/>
      <c r="K10293" s="74"/>
      <c r="L10293" s="74"/>
      <c r="M10293" s="74"/>
    </row>
    <row r="10294" spans="2:13" x14ac:dyDescent="0.25">
      <c r="B10294" s="225"/>
      <c r="C10294" s="74"/>
      <c r="D10294" s="74"/>
      <c r="E10294" s="74"/>
      <c r="F10294" s="74"/>
      <c r="G10294" s="75"/>
      <c r="H10294" s="74"/>
      <c r="I10294" s="81"/>
      <c r="J10294" s="74"/>
      <c r="K10294" s="74"/>
      <c r="L10294" s="74"/>
      <c r="M10294" s="74"/>
    </row>
    <row r="10295" spans="2:13" x14ac:dyDescent="0.25">
      <c r="B10295" s="225"/>
      <c r="C10295" s="74"/>
      <c r="D10295" s="74"/>
      <c r="E10295" s="74"/>
      <c r="F10295" s="74"/>
      <c r="G10295" s="75"/>
      <c r="H10295" s="74"/>
      <c r="I10295" s="81"/>
      <c r="J10295" s="74"/>
      <c r="K10295" s="74"/>
      <c r="L10295" s="74"/>
      <c r="M10295" s="74"/>
    </row>
    <row r="10296" spans="2:13" x14ac:dyDescent="0.25">
      <c r="B10296" s="225"/>
      <c r="C10296" s="74"/>
      <c r="D10296" s="74"/>
      <c r="E10296" s="74"/>
      <c r="F10296" s="74"/>
      <c r="G10296" s="75"/>
      <c r="H10296" s="74"/>
      <c r="I10296" s="81"/>
      <c r="J10296" s="74"/>
      <c r="K10296" s="74"/>
      <c r="L10296" s="74"/>
      <c r="M10296" s="74"/>
    </row>
    <row r="10297" spans="2:13" x14ac:dyDescent="0.25">
      <c r="B10297" s="225"/>
      <c r="C10297" s="74"/>
      <c r="D10297" s="74"/>
      <c r="E10297" s="74"/>
      <c r="F10297" s="74"/>
      <c r="G10297" s="75"/>
      <c r="H10297" s="74"/>
      <c r="I10297" s="81"/>
      <c r="J10297" s="74"/>
      <c r="K10297" s="74"/>
      <c r="L10297" s="74"/>
      <c r="M10297" s="74"/>
    </row>
    <row r="10298" spans="2:13" x14ac:dyDescent="0.25">
      <c r="B10298" s="225"/>
      <c r="C10298" s="74"/>
      <c r="D10298" s="74"/>
      <c r="E10298" s="74"/>
      <c r="F10298" s="74"/>
      <c r="G10298" s="75"/>
      <c r="H10298" s="74"/>
      <c r="I10298" s="81"/>
      <c r="J10298" s="74"/>
      <c r="K10298" s="74"/>
      <c r="L10298" s="74"/>
      <c r="M10298" s="74"/>
    </row>
    <row r="10299" spans="2:13" x14ac:dyDescent="0.25">
      <c r="B10299" s="225"/>
      <c r="C10299" s="74"/>
      <c r="D10299" s="74"/>
      <c r="E10299" s="74"/>
      <c r="F10299" s="74"/>
      <c r="G10299" s="75"/>
      <c r="H10299" s="74"/>
      <c r="I10299" s="81"/>
      <c r="J10299" s="74"/>
      <c r="K10299" s="74"/>
      <c r="L10299" s="74"/>
      <c r="M10299" s="74"/>
    </row>
    <row r="10300" spans="2:13" x14ac:dyDescent="0.25">
      <c r="B10300" s="225"/>
      <c r="C10300" s="74"/>
      <c r="D10300" s="74"/>
      <c r="E10300" s="74"/>
      <c r="F10300" s="74"/>
      <c r="G10300" s="75"/>
      <c r="H10300" s="74"/>
      <c r="I10300" s="81"/>
      <c r="J10300" s="74"/>
      <c r="K10300" s="74"/>
      <c r="L10300" s="74"/>
      <c r="M10300" s="74"/>
    </row>
    <row r="10301" spans="2:13" x14ac:dyDescent="0.25">
      <c r="B10301" s="225"/>
      <c r="C10301" s="74"/>
      <c r="D10301" s="74"/>
      <c r="E10301" s="74"/>
      <c r="F10301" s="74"/>
      <c r="G10301" s="75"/>
      <c r="H10301" s="74"/>
      <c r="I10301" s="81"/>
      <c r="J10301" s="74"/>
      <c r="K10301" s="74"/>
      <c r="L10301" s="74"/>
      <c r="M10301" s="74"/>
    </row>
    <row r="10302" spans="2:13" x14ac:dyDescent="0.25">
      <c r="B10302" s="225"/>
      <c r="C10302" s="74"/>
      <c r="D10302" s="74"/>
      <c r="E10302" s="74"/>
      <c r="F10302" s="74"/>
      <c r="G10302" s="75"/>
      <c r="H10302" s="74"/>
      <c r="I10302" s="81"/>
      <c r="J10302" s="74"/>
      <c r="K10302" s="74"/>
      <c r="L10302" s="74"/>
      <c r="M10302" s="74"/>
    </row>
    <row r="10303" spans="2:13" x14ac:dyDescent="0.25">
      <c r="B10303" s="225"/>
      <c r="C10303" s="74"/>
      <c r="D10303" s="74"/>
      <c r="E10303" s="74"/>
      <c r="F10303" s="74"/>
      <c r="G10303" s="75"/>
      <c r="H10303" s="74"/>
      <c r="I10303" s="81"/>
      <c r="J10303" s="74"/>
      <c r="K10303" s="74"/>
      <c r="L10303" s="74"/>
      <c r="M10303" s="74"/>
    </row>
    <row r="10304" spans="2:13" x14ac:dyDescent="0.25">
      <c r="B10304" s="225"/>
      <c r="C10304" s="74"/>
      <c r="D10304" s="74"/>
      <c r="E10304" s="74"/>
      <c r="F10304" s="74"/>
      <c r="G10304" s="75"/>
      <c r="H10304" s="74"/>
      <c r="I10304" s="81"/>
      <c r="J10304" s="74"/>
      <c r="K10304" s="74"/>
      <c r="L10304" s="74"/>
      <c r="M10304" s="74"/>
    </row>
    <row r="10305" spans="2:13" x14ac:dyDescent="0.25">
      <c r="B10305" s="225"/>
      <c r="C10305" s="74"/>
      <c r="D10305" s="74"/>
      <c r="E10305" s="74"/>
      <c r="F10305" s="74"/>
      <c r="G10305" s="75"/>
      <c r="H10305" s="74"/>
      <c r="I10305" s="81"/>
      <c r="J10305" s="74"/>
      <c r="K10305" s="74"/>
      <c r="L10305" s="74"/>
      <c r="M10305" s="74"/>
    </row>
    <row r="10306" spans="2:13" x14ac:dyDescent="0.25">
      <c r="B10306" s="225"/>
      <c r="C10306" s="74"/>
      <c r="D10306" s="74"/>
      <c r="E10306" s="74"/>
      <c r="F10306" s="74"/>
      <c r="G10306" s="75"/>
      <c r="H10306" s="74"/>
      <c r="I10306" s="81"/>
      <c r="J10306" s="74"/>
      <c r="K10306" s="74"/>
      <c r="L10306" s="74"/>
      <c r="M10306" s="74"/>
    </row>
    <row r="10307" spans="2:13" x14ac:dyDescent="0.25">
      <c r="B10307" s="225"/>
      <c r="C10307" s="74"/>
      <c r="D10307" s="74"/>
      <c r="E10307" s="74"/>
      <c r="F10307" s="74"/>
      <c r="G10307" s="75"/>
      <c r="H10307" s="74"/>
      <c r="I10307" s="81"/>
      <c r="J10307" s="74"/>
      <c r="K10307" s="74"/>
      <c r="L10307" s="74"/>
      <c r="M10307" s="74"/>
    </row>
    <row r="10308" spans="2:13" x14ac:dyDescent="0.25">
      <c r="B10308" s="225"/>
      <c r="C10308" s="74"/>
      <c r="D10308" s="74"/>
      <c r="E10308" s="74"/>
      <c r="F10308" s="74"/>
      <c r="G10308" s="75"/>
      <c r="H10308" s="74"/>
      <c r="I10308" s="81"/>
      <c r="J10308" s="74"/>
      <c r="K10308" s="74"/>
      <c r="L10308" s="74"/>
      <c r="M10308" s="74"/>
    </row>
    <row r="10309" spans="2:13" x14ac:dyDescent="0.25">
      <c r="B10309" s="225"/>
      <c r="C10309" s="74"/>
      <c r="D10309" s="74"/>
      <c r="E10309" s="74"/>
      <c r="F10309" s="74"/>
      <c r="G10309" s="75"/>
      <c r="H10309" s="74"/>
      <c r="I10309" s="81"/>
      <c r="J10309" s="74"/>
      <c r="K10309" s="74"/>
      <c r="L10309" s="74"/>
      <c r="M10309" s="74"/>
    </row>
    <row r="10310" spans="2:13" x14ac:dyDescent="0.25">
      <c r="B10310" s="225"/>
      <c r="C10310" s="74"/>
      <c r="D10310" s="74"/>
      <c r="E10310" s="74"/>
      <c r="F10310" s="74"/>
      <c r="G10310" s="75"/>
      <c r="H10310" s="74"/>
      <c r="I10310" s="81"/>
      <c r="J10310" s="74"/>
      <c r="K10310" s="74"/>
      <c r="L10310" s="74"/>
      <c r="M10310" s="74"/>
    </row>
    <row r="10311" spans="2:13" x14ac:dyDescent="0.25">
      <c r="B10311" s="225"/>
      <c r="C10311" s="74"/>
      <c r="D10311" s="74"/>
      <c r="E10311" s="74"/>
      <c r="F10311" s="74"/>
      <c r="G10311" s="75"/>
      <c r="H10311" s="74"/>
      <c r="I10311" s="81"/>
      <c r="J10311" s="74"/>
      <c r="K10311" s="74"/>
      <c r="L10311" s="74"/>
      <c r="M10311" s="74"/>
    </row>
    <row r="10312" spans="2:13" x14ac:dyDescent="0.25">
      <c r="B10312" s="225"/>
      <c r="C10312" s="74"/>
      <c r="D10312" s="74"/>
      <c r="E10312" s="74"/>
      <c r="F10312" s="74"/>
      <c r="G10312" s="75"/>
      <c r="H10312" s="74"/>
      <c r="I10312" s="81"/>
      <c r="J10312" s="74"/>
      <c r="K10312" s="74"/>
      <c r="L10312" s="74"/>
      <c r="M10312" s="74"/>
    </row>
    <row r="10313" spans="2:13" x14ac:dyDescent="0.25">
      <c r="B10313" s="225"/>
      <c r="C10313" s="74"/>
      <c r="D10313" s="74"/>
      <c r="E10313" s="74"/>
      <c r="F10313" s="74"/>
      <c r="G10313" s="75"/>
      <c r="H10313" s="74"/>
      <c r="I10313" s="81"/>
      <c r="J10313" s="74"/>
      <c r="K10313" s="74"/>
      <c r="L10313" s="74"/>
      <c r="M10313" s="74"/>
    </row>
    <row r="10314" spans="2:13" x14ac:dyDescent="0.25">
      <c r="B10314" s="225"/>
      <c r="C10314" s="74"/>
      <c r="D10314" s="74"/>
      <c r="E10314" s="74"/>
      <c r="F10314" s="74"/>
      <c r="G10314" s="75"/>
      <c r="H10314" s="74"/>
      <c r="I10314" s="81"/>
      <c r="J10314" s="74"/>
      <c r="K10314" s="74"/>
      <c r="L10314" s="74"/>
      <c r="M10314" s="74"/>
    </row>
    <row r="10315" spans="2:13" x14ac:dyDescent="0.25">
      <c r="B10315" s="225"/>
      <c r="C10315" s="74"/>
      <c r="D10315" s="74"/>
      <c r="E10315" s="74"/>
      <c r="F10315" s="74"/>
      <c r="G10315" s="75"/>
      <c r="H10315" s="74"/>
      <c r="I10315" s="81"/>
      <c r="J10315" s="74"/>
      <c r="K10315" s="74"/>
      <c r="L10315" s="74"/>
      <c r="M10315" s="74"/>
    </row>
    <row r="10316" spans="2:13" x14ac:dyDescent="0.25">
      <c r="B10316" s="225"/>
      <c r="C10316" s="74"/>
      <c r="D10316" s="74"/>
      <c r="E10316" s="74"/>
      <c r="F10316" s="74"/>
      <c r="G10316" s="75"/>
      <c r="H10316" s="74"/>
      <c r="I10316" s="81"/>
      <c r="J10316" s="74"/>
      <c r="K10316" s="74"/>
      <c r="L10316" s="74"/>
      <c r="M10316" s="74"/>
    </row>
    <row r="10317" spans="2:13" x14ac:dyDescent="0.25">
      <c r="B10317" s="225"/>
      <c r="C10317" s="74"/>
      <c r="D10317" s="74"/>
      <c r="E10317" s="74"/>
      <c r="F10317" s="74"/>
      <c r="G10317" s="75"/>
      <c r="H10317" s="74"/>
      <c r="I10317" s="81"/>
      <c r="J10317" s="74"/>
      <c r="K10317" s="74"/>
      <c r="L10317" s="74"/>
      <c r="M10317" s="74"/>
    </row>
    <row r="10318" spans="2:13" x14ac:dyDescent="0.25">
      <c r="B10318" s="225"/>
      <c r="C10318" s="74"/>
      <c r="D10318" s="74"/>
      <c r="E10318" s="74"/>
      <c r="F10318" s="74"/>
      <c r="G10318" s="75"/>
      <c r="H10318" s="74"/>
      <c r="I10318" s="81"/>
      <c r="J10318" s="74"/>
      <c r="K10318" s="74"/>
      <c r="L10318" s="74"/>
      <c r="M10318" s="74"/>
    </row>
    <row r="10319" spans="2:13" x14ac:dyDescent="0.25">
      <c r="B10319" s="225"/>
      <c r="C10319" s="74"/>
      <c r="D10319" s="74"/>
      <c r="E10319" s="74"/>
      <c r="F10319" s="74"/>
      <c r="G10319" s="75"/>
      <c r="H10319" s="74"/>
      <c r="I10319" s="81"/>
      <c r="J10319" s="74"/>
      <c r="K10319" s="74"/>
      <c r="L10319" s="74"/>
      <c r="M10319" s="74"/>
    </row>
    <row r="10320" spans="2:13" x14ac:dyDescent="0.25">
      <c r="B10320" s="225"/>
      <c r="C10320" s="74"/>
      <c r="D10320" s="74"/>
      <c r="E10320" s="74"/>
      <c r="F10320" s="74"/>
      <c r="G10320" s="75"/>
      <c r="H10320" s="74"/>
      <c r="I10320" s="81"/>
      <c r="J10320" s="74"/>
      <c r="K10320" s="74"/>
      <c r="L10320" s="74"/>
      <c r="M10320" s="74"/>
    </row>
    <row r="10321" spans="2:13" x14ac:dyDescent="0.25">
      <c r="B10321" s="225"/>
      <c r="C10321" s="74"/>
      <c r="D10321" s="74"/>
      <c r="E10321" s="74"/>
      <c r="F10321" s="74"/>
      <c r="G10321" s="75"/>
      <c r="H10321" s="74"/>
      <c r="I10321" s="81"/>
      <c r="J10321" s="74"/>
      <c r="K10321" s="74"/>
      <c r="L10321" s="74"/>
      <c r="M10321" s="74"/>
    </row>
    <row r="10322" spans="2:13" x14ac:dyDescent="0.25">
      <c r="B10322" s="225"/>
      <c r="C10322" s="74"/>
      <c r="D10322" s="74"/>
      <c r="E10322" s="74"/>
      <c r="F10322" s="74"/>
      <c r="G10322" s="75"/>
      <c r="H10322" s="74"/>
      <c r="I10322" s="81"/>
      <c r="J10322" s="74"/>
      <c r="K10322" s="74"/>
      <c r="L10322" s="74"/>
      <c r="M10322" s="74"/>
    </row>
    <row r="10323" spans="2:13" x14ac:dyDescent="0.25">
      <c r="B10323" s="225"/>
      <c r="C10323" s="74"/>
      <c r="D10323" s="74"/>
      <c r="E10323" s="74"/>
      <c r="F10323" s="74"/>
      <c r="G10323" s="75"/>
      <c r="H10323" s="74"/>
      <c r="I10323" s="81"/>
      <c r="J10323" s="74"/>
      <c r="K10323" s="74"/>
      <c r="L10323" s="74"/>
      <c r="M10323" s="74"/>
    </row>
    <row r="10324" spans="2:13" x14ac:dyDescent="0.25">
      <c r="B10324" s="225"/>
      <c r="C10324" s="74"/>
      <c r="D10324" s="74"/>
      <c r="E10324" s="74"/>
      <c r="F10324" s="74"/>
      <c r="G10324" s="75"/>
      <c r="H10324" s="74"/>
      <c r="I10324" s="81"/>
      <c r="J10324" s="74"/>
      <c r="K10324" s="74"/>
      <c r="L10324" s="74"/>
      <c r="M10324" s="74"/>
    </row>
    <row r="10325" spans="2:13" x14ac:dyDescent="0.25">
      <c r="B10325" s="225"/>
      <c r="C10325" s="74"/>
      <c r="D10325" s="74"/>
      <c r="E10325" s="74"/>
      <c r="F10325" s="74"/>
      <c r="G10325" s="75"/>
      <c r="H10325" s="74"/>
      <c r="I10325" s="81"/>
      <c r="J10325" s="74"/>
      <c r="K10325" s="74"/>
      <c r="L10325" s="74"/>
      <c r="M10325" s="74"/>
    </row>
    <row r="10326" spans="2:13" x14ac:dyDescent="0.25">
      <c r="B10326" s="225"/>
      <c r="C10326" s="74"/>
      <c r="D10326" s="74"/>
      <c r="E10326" s="74"/>
      <c r="F10326" s="74"/>
      <c r="G10326" s="75"/>
      <c r="H10326" s="74"/>
      <c r="I10326" s="81"/>
      <c r="J10326" s="74"/>
      <c r="K10326" s="74"/>
      <c r="L10326" s="74"/>
      <c r="M10326" s="74"/>
    </row>
    <row r="10327" spans="2:13" x14ac:dyDescent="0.25">
      <c r="B10327" s="225"/>
      <c r="C10327" s="74"/>
      <c r="D10327" s="74"/>
      <c r="E10327" s="74"/>
      <c r="F10327" s="74"/>
      <c r="G10327" s="75"/>
      <c r="H10327" s="74"/>
      <c r="I10327" s="81"/>
      <c r="J10327" s="74"/>
      <c r="K10327" s="74"/>
      <c r="L10327" s="74"/>
      <c r="M10327" s="74"/>
    </row>
    <row r="10328" spans="2:13" x14ac:dyDescent="0.25">
      <c r="B10328" s="225"/>
      <c r="C10328" s="74"/>
      <c r="D10328" s="74"/>
      <c r="E10328" s="74"/>
      <c r="F10328" s="74"/>
      <c r="G10328" s="75"/>
      <c r="H10328" s="74"/>
      <c r="I10328" s="81"/>
      <c r="J10328" s="74"/>
      <c r="K10328" s="74"/>
      <c r="L10328" s="74"/>
      <c r="M10328" s="74"/>
    </row>
    <row r="10329" spans="2:13" x14ac:dyDescent="0.25">
      <c r="B10329" s="225"/>
      <c r="C10329" s="74"/>
      <c r="D10329" s="74"/>
      <c r="E10329" s="74"/>
      <c r="F10329" s="74"/>
      <c r="G10329" s="75"/>
      <c r="H10329" s="74"/>
      <c r="I10329" s="81"/>
      <c r="J10329" s="74"/>
      <c r="K10329" s="74"/>
      <c r="L10329" s="74"/>
      <c r="M10329" s="74"/>
    </row>
    <row r="10330" spans="2:13" x14ac:dyDescent="0.25">
      <c r="B10330" s="225"/>
      <c r="C10330" s="74"/>
      <c r="D10330" s="74"/>
      <c r="E10330" s="74"/>
      <c r="F10330" s="74"/>
      <c r="G10330" s="75"/>
      <c r="H10330" s="74"/>
      <c r="I10330" s="81"/>
      <c r="J10330" s="74"/>
      <c r="K10330" s="74"/>
      <c r="L10330" s="74"/>
      <c r="M10330" s="74"/>
    </row>
    <row r="10331" spans="2:13" x14ac:dyDescent="0.25">
      <c r="B10331" s="225"/>
      <c r="C10331" s="74"/>
      <c r="D10331" s="74"/>
      <c r="E10331" s="74"/>
      <c r="F10331" s="74"/>
      <c r="G10331" s="75"/>
      <c r="H10331" s="74"/>
      <c r="I10331" s="81"/>
      <c r="J10331" s="74"/>
      <c r="K10331" s="74"/>
      <c r="L10331" s="74"/>
      <c r="M10331" s="74"/>
    </row>
    <row r="10332" spans="2:13" x14ac:dyDescent="0.25">
      <c r="B10332" s="225"/>
      <c r="C10332" s="74"/>
      <c r="D10332" s="74"/>
      <c r="E10332" s="74"/>
      <c r="F10332" s="74"/>
      <c r="G10332" s="75"/>
      <c r="H10332" s="74"/>
      <c r="I10332" s="81"/>
      <c r="J10332" s="74"/>
      <c r="K10332" s="74"/>
      <c r="L10332" s="74"/>
      <c r="M10332" s="74"/>
    </row>
    <row r="10333" spans="2:13" x14ac:dyDescent="0.25">
      <c r="B10333" s="225"/>
      <c r="C10333" s="74"/>
      <c r="D10333" s="74"/>
      <c r="E10333" s="74"/>
      <c r="F10333" s="74"/>
      <c r="G10333" s="75"/>
      <c r="H10333" s="74"/>
      <c r="I10333" s="81"/>
      <c r="J10333" s="74"/>
      <c r="K10333" s="74"/>
      <c r="L10333" s="74"/>
      <c r="M10333" s="74"/>
    </row>
    <row r="10334" spans="2:13" x14ac:dyDescent="0.25">
      <c r="B10334" s="225"/>
      <c r="C10334" s="74"/>
      <c r="D10334" s="74"/>
      <c r="E10334" s="74"/>
      <c r="F10334" s="74"/>
      <c r="G10334" s="75"/>
      <c r="H10334" s="74"/>
      <c r="I10334" s="81"/>
      <c r="J10334" s="74"/>
      <c r="K10334" s="74"/>
      <c r="L10334" s="74"/>
      <c r="M10334" s="74"/>
    </row>
    <row r="10335" spans="2:13" x14ac:dyDescent="0.25">
      <c r="B10335" s="225"/>
      <c r="C10335" s="74"/>
      <c r="D10335" s="74"/>
      <c r="E10335" s="74"/>
      <c r="F10335" s="74"/>
      <c r="G10335" s="75"/>
      <c r="H10335" s="74"/>
      <c r="I10335" s="81"/>
      <c r="J10335" s="74"/>
      <c r="K10335" s="74"/>
      <c r="L10335" s="74"/>
      <c r="M10335" s="74"/>
    </row>
    <row r="10336" spans="2:13" x14ac:dyDescent="0.25">
      <c r="B10336" s="225"/>
      <c r="C10336" s="74"/>
      <c r="D10336" s="74"/>
      <c r="E10336" s="74"/>
      <c r="F10336" s="74"/>
      <c r="G10336" s="75"/>
      <c r="H10336" s="74"/>
      <c r="I10336" s="81"/>
      <c r="J10336" s="74"/>
      <c r="K10336" s="74"/>
      <c r="L10336" s="74"/>
      <c r="M10336" s="74"/>
    </row>
    <row r="10337" spans="2:13" x14ac:dyDescent="0.25">
      <c r="B10337" s="225"/>
      <c r="C10337" s="74"/>
      <c r="D10337" s="74"/>
      <c r="E10337" s="74"/>
      <c r="F10337" s="74"/>
      <c r="G10337" s="75"/>
      <c r="H10337" s="74"/>
      <c r="I10337" s="81"/>
      <c r="J10337" s="74"/>
      <c r="K10337" s="74"/>
      <c r="L10337" s="74"/>
      <c r="M10337" s="74"/>
    </row>
    <row r="10338" spans="2:13" x14ac:dyDescent="0.25">
      <c r="B10338" s="225"/>
      <c r="C10338" s="74"/>
      <c r="D10338" s="74"/>
      <c r="E10338" s="74"/>
      <c r="F10338" s="74"/>
      <c r="G10338" s="75"/>
      <c r="H10338" s="74"/>
      <c r="I10338" s="81"/>
      <c r="J10338" s="74"/>
      <c r="K10338" s="74"/>
      <c r="L10338" s="74"/>
      <c r="M10338" s="74"/>
    </row>
    <row r="10339" spans="2:13" x14ac:dyDescent="0.25">
      <c r="B10339" s="225"/>
      <c r="C10339" s="74"/>
      <c r="D10339" s="74"/>
      <c r="E10339" s="74"/>
      <c r="F10339" s="74"/>
      <c r="G10339" s="75"/>
      <c r="H10339" s="74"/>
      <c r="I10339" s="81"/>
      <c r="J10339" s="74"/>
      <c r="K10339" s="74"/>
      <c r="L10339" s="74"/>
      <c r="M10339" s="74"/>
    </row>
    <row r="10340" spans="2:13" x14ac:dyDescent="0.25">
      <c r="B10340" s="225"/>
      <c r="C10340" s="74"/>
      <c r="D10340" s="74"/>
      <c r="E10340" s="74"/>
      <c r="F10340" s="74"/>
      <c r="G10340" s="75"/>
      <c r="H10340" s="74"/>
      <c r="I10340" s="81"/>
      <c r="J10340" s="74"/>
      <c r="K10340" s="74"/>
      <c r="L10340" s="74"/>
      <c r="M10340" s="74"/>
    </row>
    <row r="10341" spans="2:13" x14ac:dyDescent="0.25">
      <c r="B10341" s="225"/>
      <c r="C10341" s="74"/>
      <c r="D10341" s="74"/>
      <c r="E10341" s="74"/>
      <c r="F10341" s="74"/>
      <c r="G10341" s="75"/>
      <c r="H10341" s="74"/>
      <c r="I10341" s="81"/>
      <c r="J10341" s="74"/>
      <c r="K10341" s="74"/>
      <c r="L10341" s="74"/>
      <c r="M10341" s="74"/>
    </row>
    <row r="10342" spans="2:13" x14ac:dyDescent="0.25">
      <c r="B10342" s="225"/>
      <c r="C10342" s="74"/>
      <c r="D10342" s="74"/>
      <c r="E10342" s="74"/>
      <c r="F10342" s="74"/>
      <c r="G10342" s="75"/>
      <c r="H10342" s="74"/>
      <c r="I10342" s="81"/>
      <c r="J10342" s="74"/>
      <c r="K10342" s="74"/>
      <c r="L10342" s="74"/>
      <c r="M10342" s="74"/>
    </row>
    <row r="10343" spans="2:13" x14ac:dyDescent="0.25">
      <c r="B10343" s="225"/>
      <c r="C10343" s="74"/>
      <c r="D10343" s="74"/>
      <c r="E10343" s="74"/>
      <c r="F10343" s="74"/>
      <c r="G10343" s="75"/>
      <c r="H10343" s="74"/>
      <c r="I10343" s="81"/>
      <c r="J10343" s="74"/>
      <c r="K10343" s="74"/>
      <c r="L10343" s="74"/>
      <c r="M10343" s="74"/>
    </row>
    <row r="10344" spans="2:13" x14ac:dyDescent="0.25">
      <c r="B10344" s="225"/>
      <c r="C10344" s="74"/>
      <c r="D10344" s="74"/>
      <c r="E10344" s="74"/>
      <c r="F10344" s="74"/>
      <c r="G10344" s="75"/>
      <c r="H10344" s="74"/>
      <c r="I10344" s="81"/>
      <c r="J10344" s="74"/>
      <c r="K10344" s="74"/>
      <c r="L10344" s="74"/>
      <c r="M10344" s="74"/>
    </row>
    <row r="10345" spans="2:13" x14ac:dyDescent="0.25">
      <c r="B10345" s="225"/>
      <c r="C10345" s="74"/>
      <c r="D10345" s="74"/>
      <c r="E10345" s="74"/>
      <c r="F10345" s="74"/>
      <c r="G10345" s="75"/>
      <c r="H10345" s="74"/>
      <c r="I10345" s="81"/>
      <c r="J10345" s="74"/>
      <c r="K10345" s="74"/>
      <c r="L10345" s="74"/>
      <c r="M10345" s="74"/>
    </row>
    <row r="10346" spans="2:13" x14ac:dyDescent="0.25">
      <c r="B10346" s="225"/>
      <c r="C10346" s="74"/>
      <c r="D10346" s="74"/>
      <c r="E10346" s="74"/>
      <c r="F10346" s="74"/>
      <c r="G10346" s="75"/>
      <c r="H10346" s="74"/>
      <c r="I10346" s="81"/>
      <c r="J10346" s="74"/>
      <c r="K10346" s="74"/>
      <c r="L10346" s="74"/>
      <c r="M10346" s="74"/>
    </row>
    <row r="10347" spans="2:13" x14ac:dyDescent="0.25">
      <c r="B10347" s="225"/>
      <c r="C10347" s="74"/>
      <c r="D10347" s="74"/>
      <c r="E10347" s="74"/>
      <c r="F10347" s="74"/>
      <c r="G10347" s="75"/>
      <c r="H10347" s="74"/>
      <c r="I10347" s="81"/>
      <c r="J10347" s="74"/>
      <c r="K10347" s="74"/>
      <c r="L10347" s="74"/>
      <c r="M10347" s="74"/>
    </row>
    <row r="10348" spans="2:13" x14ac:dyDescent="0.25">
      <c r="B10348" s="225"/>
      <c r="C10348" s="74"/>
      <c r="D10348" s="74"/>
      <c r="E10348" s="74"/>
      <c r="F10348" s="74"/>
      <c r="G10348" s="75"/>
      <c r="H10348" s="74"/>
      <c r="I10348" s="81"/>
      <c r="J10348" s="74"/>
      <c r="K10348" s="74"/>
      <c r="L10348" s="74"/>
      <c r="M10348" s="74"/>
    </row>
    <row r="10349" spans="2:13" x14ac:dyDescent="0.25">
      <c r="B10349" s="225"/>
      <c r="C10349" s="74"/>
      <c r="D10349" s="74"/>
      <c r="E10349" s="74"/>
      <c r="F10349" s="74"/>
      <c r="G10349" s="75"/>
      <c r="H10349" s="74"/>
      <c r="I10349" s="81"/>
      <c r="J10349" s="74"/>
      <c r="K10349" s="74"/>
      <c r="L10349" s="74"/>
      <c r="M10349" s="74"/>
    </row>
    <row r="10350" spans="2:13" x14ac:dyDescent="0.25">
      <c r="B10350" s="225"/>
      <c r="C10350" s="74"/>
      <c r="D10350" s="74"/>
      <c r="E10350" s="74"/>
      <c r="F10350" s="74"/>
      <c r="G10350" s="75"/>
      <c r="H10350" s="74"/>
      <c r="I10350" s="81"/>
      <c r="J10350" s="74"/>
      <c r="K10350" s="74"/>
      <c r="L10350" s="74"/>
      <c r="M10350" s="74"/>
    </row>
    <row r="10351" spans="2:13" x14ac:dyDescent="0.25">
      <c r="B10351" s="225"/>
      <c r="C10351" s="74"/>
      <c r="D10351" s="74"/>
      <c r="E10351" s="74"/>
      <c r="F10351" s="74"/>
      <c r="G10351" s="75"/>
      <c r="H10351" s="74"/>
      <c r="I10351" s="81"/>
      <c r="J10351" s="74"/>
      <c r="K10351" s="74"/>
      <c r="L10351" s="74"/>
      <c r="M10351" s="74"/>
    </row>
    <row r="10352" spans="2:13" x14ac:dyDescent="0.25">
      <c r="B10352" s="225"/>
      <c r="C10352" s="74"/>
      <c r="D10352" s="74"/>
      <c r="E10352" s="74"/>
      <c r="F10352" s="74"/>
      <c r="G10352" s="75"/>
      <c r="H10352" s="74"/>
      <c r="I10352" s="81"/>
      <c r="J10352" s="74"/>
      <c r="K10352" s="74"/>
      <c r="L10352" s="74"/>
      <c r="M10352" s="74"/>
    </row>
    <row r="10353" spans="2:13" x14ac:dyDescent="0.25">
      <c r="B10353" s="225"/>
      <c r="C10353" s="74"/>
      <c r="D10353" s="74"/>
      <c r="E10353" s="74"/>
      <c r="F10353" s="74"/>
      <c r="G10353" s="75"/>
      <c r="H10353" s="74"/>
      <c r="I10353" s="81"/>
      <c r="J10353" s="74"/>
      <c r="K10353" s="74"/>
      <c r="L10353" s="74"/>
      <c r="M10353" s="74"/>
    </row>
    <row r="10354" spans="2:13" x14ac:dyDescent="0.25">
      <c r="B10354" s="225"/>
      <c r="C10354" s="74"/>
      <c r="D10354" s="74"/>
      <c r="E10354" s="74"/>
      <c r="F10354" s="74"/>
      <c r="G10354" s="75"/>
      <c r="H10354" s="74"/>
      <c r="I10354" s="81"/>
      <c r="J10354" s="74"/>
      <c r="K10354" s="74"/>
      <c r="L10354" s="74"/>
      <c r="M10354" s="74"/>
    </row>
    <row r="10355" spans="2:13" x14ac:dyDescent="0.25">
      <c r="B10355" s="225"/>
      <c r="C10355" s="74"/>
      <c r="D10355" s="74"/>
      <c r="E10355" s="74"/>
      <c r="F10355" s="74"/>
      <c r="G10355" s="75"/>
      <c r="H10355" s="74"/>
      <c r="I10355" s="81"/>
      <c r="J10355" s="74"/>
      <c r="K10355" s="74"/>
      <c r="L10355" s="74"/>
      <c r="M10355" s="74"/>
    </row>
    <row r="10356" spans="2:13" x14ac:dyDescent="0.25">
      <c r="B10356" s="225"/>
      <c r="C10356" s="74"/>
      <c r="D10356" s="74"/>
      <c r="E10356" s="74"/>
      <c r="F10356" s="74"/>
      <c r="G10356" s="75"/>
      <c r="H10356" s="74"/>
      <c r="I10356" s="81"/>
      <c r="J10356" s="74"/>
      <c r="K10356" s="74"/>
      <c r="L10356" s="74"/>
      <c r="M10356" s="74"/>
    </row>
    <row r="10357" spans="2:13" x14ac:dyDescent="0.25">
      <c r="B10357" s="225"/>
      <c r="C10357" s="74"/>
      <c r="D10357" s="74"/>
      <c r="E10357" s="74"/>
      <c r="F10357" s="74"/>
      <c r="G10357" s="75"/>
      <c r="H10357" s="74"/>
      <c r="I10357" s="81"/>
      <c r="J10357" s="74"/>
      <c r="K10357" s="74"/>
      <c r="L10357" s="74"/>
      <c r="M10357" s="74"/>
    </row>
    <row r="10358" spans="2:13" x14ac:dyDescent="0.25">
      <c r="B10358" s="225"/>
      <c r="C10358" s="74"/>
      <c r="D10358" s="74"/>
      <c r="E10358" s="74"/>
      <c r="F10358" s="74"/>
      <c r="G10358" s="75"/>
      <c r="H10358" s="74"/>
      <c r="I10358" s="81"/>
      <c r="J10358" s="74"/>
      <c r="K10358" s="74"/>
      <c r="L10358" s="74"/>
      <c r="M10358" s="74"/>
    </row>
    <row r="10359" spans="2:13" x14ac:dyDescent="0.25">
      <c r="B10359" s="225"/>
      <c r="C10359" s="74"/>
      <c r="D10359" s="74"/>
      <c r="E10359" s="74"/>
      <c r="F10359" s="74"/>
      <c r="G10359" s="75"/>
      <c r="H10359" s="74"/>
      <c r="I10359" s="81"/>
      <c r="J10359" s="74"/>
      <c r="K10359" s="74"/>
      <c r="L10359" s="74"/>
      <c r="M10359" s="74"/>
    </row>
    <row r="10360" spans="2:13" x14ac:dyDescent="0.25">
      <c r="B10360" s="225"/>
      <c r="C10360" s="74"/>
      <c r="D10360" s="74"/>
      <c r="E10360" s="74"/>
      <c r="F10360" s="74"/>
      <c r="G10360" s="75"/>
      <c r="H10360" s="74"/>
      <c r="I10360" s="81"/>
      <c r="J10360" s="74"/>
      <c r="K10360" s="74"/>
      <c r="L10360" s="74"/>
      <c r="M10360" s="74"/>
    </row>
    <row r="10361" spans="2:13" x14ac:dyDescent="0.25">
      <c r="B10361" s="225"/>
      <c r="C10361" s="74"/>
      <c r="D10361" s="74"/>
      <c r="E10361" s="74"/>
      <c r="F10361" s="74"/>
      <c r="G10361" s="75"/>
      <c r="H10361" s="74"/>
      <c r="I10361" s="81"/>
      <c r="J10361" s="74"/>
      <c r="K10361" s="74"/>
      <c r="L10361" s="74"/>
      <c r="M10361" s="74"/>
    </row>
    <row r="10362" spans="2:13" x14ac:dyDescent="0.25">
      <c r="B10362" s="225"/>
      <c r="C10362" s="74"/>
      <c r="D10362" s="74"/>
      <c r="E10362" s="74"/>
      <c r="F10362" s="74"/>
      <c r="G10362" s="75"/>
      <c r="H10362" s="74"/>
      <c r="I10362" s="81"/>
      <c r="J10362" s="74"/>
      <c r="K10362" s="74"/>
      <c r="L10362" s="74"/>
      <c r="M10362" s="74"/>
    </row>
    <row r="10363" spans="2:13" x14ac:dyDescent="0.25">
      <c r="B10363" s="225"/>
      <c r="C10363" s="74"/>
      <c r="D10363" s="74"/>
      <c r="E10363" s="74"/>
      <c r="F10363" s="74"/>
      <c r="G10363" s="75"/>
      <c r="H10363" s="74"/>
      <c r="I10363" s="81"/>
      <c r="J10363" s="74"/>
      <c r="K10363" s="74"/>
      <c r="L10363" s="74"/>
      <c r="M10363" s="74"/>
    </row>
    <row r="10364" spans="2:13" x14ac:dyDescent="0.25">
      <c r="B10364" s="225"/>
      <c r="C10364" s="74"/>
      <c r="D10364" s="74"/>
      <c r="E10364" s="74"/>
      <c r="F10364" s="74"/>
      <c r="G10364" s="75"/>
      <c r="H10364" s="74"/>
      <c r="I10364" s="81"/>
      <c r="J10364" s="74"/>
      <c r="K10364" s="74"/>
      <c r="L10364" s="74"/>
      <c r="M10364" s="74"/>
    </row>
    <row r="10365" spans="2:13" x14ac:dyDescent="0.25">
      <c r="B10365" s="225"/>
      <c r="C10365" s="74"/>
      <c r="D10365" s="74"/>
      <c r="E10365" s="74"/>
      <c r="F10365" s="74"/>
      <c r="G10365" s="75"/>
      <c r="H10365" s="74"/>
      <c r="I10365" s="81"/>
      <c r="J10365" s="74"/>
      <c r="K10365" s="74"/>
      <c r="L10365" s="74"/>
      <c r="M10365" s="74"/>
    </row>
    <row r="10366" spans="2:13" x14ac:dyDescent="0.25">
      <c r="B10366" s="225"/>
      <c r="C10366" s="74"/>
      <c r="D10366" s="74"/>
      <c r="E10366" s="74"/>
      <c r="F10366" s="74"/>
      <c r="G10366" s="75"/>
      <c r="H10366" s="74"/>
      <c r="I10366" s="81"/>
      <c r="J10366" s="74"/>
      <c r="K10366" s="74"/>
      <c r="L10366" s="74"/>
      <c r="M10366" s="74"/>
    </row>
    <row r="10367" spans="2:13" x14ac:dyDescent="0.25">
      <c r="B10367" s="225"/>
      <c r="C10367" s="74"/>
      <c r="D10367" s="74"/>
      <c r="E10367" s="74"/>
      <c r="F10367" s="74"/>
      <c r="G10367" s="75"/>
      <c r="H10367" s="74"/>
      <c r="I10367" s="81"/>
      <c r="J10367" s="74"/>
      <c r="K10367" s="74"/>
      <c r="L10367" s="74"/>
      <c r="M10367" s="74"/>
    </row>
    <row r="10368" spans="2:13" x14ac:dyDescent="0.25">
      <c r="B10368" s="225"/>
      <c r="C10368" s="74"/>
      <c r="D10368" s="74"/>
      <c r="E10368" s="74"/>
      <c r="F10368" s="74"/>
      <c r="G10368" s="75"/>
      <c r="H10368" s="74"/>
      <c r="I10368" s="81"/>
      <c r="J10368" s="74"/>
      <c r="K10368" s="74"/>
      <c r="L10368" s="74"/>
      <c r="M10368" s="74"/>
    </row>
    <row r="10369" spans="2:13" x14ac:dyDescent="0.25">
      <c r="B10369" s="225"/>
      <c r="C10369" s="74"/>
      <c r="D10369" s="74"/>
      <c r="E10369" s="74"/>
      <c r="F10369" s="74"/>
      <c r="G10369" s="75"/>
      <c r="H10369" s="74"/>
      <c r="I10369" s="81"/>
      <c r="J10369" s="74"/>
      <c r="K10369" s="74"/>
      <c r="L10369" s="74"/>
      <c r="M10369" s="74"/>
    </row>
    <row r="10370" spans="2:13" x14ac:dyDescent="0.25">
      <c r="B10370" s="225"/>
      <c r="C10370" s="74"/>
      <c r="D10370" s="74"/>
      <c r="E10370" s="74"/>
      <c r="F10370" s="74"/>
      <c r="G10370" s="75"/>
      <c r="H10370" s="74"/>
      <c r="I10370" s="81"/>
      <c r="J10370" s="74"/>
      <c r="K10370" s="74"/>
      <c r="L10370" s="74"/>
      <c r="M10370" s="74"/>
    </row>
    <row r="10371" spans="2:13" x14ac:dyDescent="0.25">
      <c r="B10371" s="225"/>
      <c r="C10371" s="74"/>
      <c r="D10371" s="74"/>
      <c r="E10371" s="74"/>
      <c r="F10371" s="74"/>
      <c r="G10371" s="75"/>
      <c r="H10371" s="74"/>
      <c r="I10371" s="81"/>
      <c r="J10371" s="74"/>
      <c r="K10371" s="74"/>
      <c r="L10371" s="74"/>
      <c r="M10371" s="74"/>
    </row>
    <row r="10372" spans="2:13" x14ac:dyDescent="0.25">
      <c r="B10372" s="225"/>
      <c r="C10372" s="74"/>
      <c r="D10372" s="74"/>
      <c r="E10372" s="74"/>
      <c r="F10372" s="74"/>
      <c r="G10372" s="75"/>
      <c r="H10372" s="74"/>
      <c r="I10372" s="81"/>
      <c r="J10372" s="74"/>
      <c r="K10372" s="74"/>
      <c r="L10372" s="74"/>
      <c r="M10372" s="74"/>
    </row>
    <row r="10373" spans="2:13" x14ac:dyDescent="0.25">
      <c r="B10373" s="225"/>
      <c r="C10373" s="74"/>
      <c r="D10373" s="74"/>
      <c r="E10373" s="74"/>
      <c r="F10373" s="74"/>
      <c r="G10373" s="75"/>
      <c r="H10373" s="74"/>
      <c r="I10373" s="81"/>
      <c r="J10373" s="74"/>
      <c r="K10373" s="74"/>
      <c r="L10373" s="74"/>
      <c r="M10373" s="74"/>
    </row>
    <row r="10374" spans="2:13" x14ac:dyDescent="0.25">
      <c r="B10374" s="225"/>
      <c r="C10374" s="74"/>
      <c r="D10374" s="74"/>
      <c r="E10374" s="74"/>
      <c r="F10374" s="74"/>
      <c r="G10374" s="75"/>
      <c r="H10374" s="74"/>
      <c r="I10374" s="81"/>
      <c r="J10374" s="74"/>
      <c r="K10374" s="74"/>
      <c r="L10374" s="74"/>
      <c r="M10374" s="74"/>
    </row>
    <row r="10375" spans="2:13" x14ac:dyDescent="0.25">
      <c r="B10375" s="225"/>
      <c r="C10375" s="74"/>
      <c r="D10375" s="74"/>
      <c r="E10375" s="74"/>
      <c r="F10375" s="74"/>
      <c r="G10375" s="75"/>
      <c r="H10375" s="74"/>
      <c r="I10375" s="81"/>
      <c r="J10375" s="74"/>
      <c r="K10375" s="74"/>
      <c r="L10375" s="74"/>
      <c r="M10375" s="74"/>
    </row>
    <row r="10376" spans="2:13" x14ac:dyDescent="0.25">
      <c r="B10376" s="225"/>
      <c r="C10376" s="74"/>
      <c r="D10376" s="74"/>
      <c r="E10376" s="74"/>
      <c r="F10376" s="74"/>
      <c r="G10376" s="75"/>
      <c r="H10376" s="74"/>
      <c r="I10376" s="81"/>
      <c r="J10376" s="74"/>
      <c r="K10376" s="74"/>
      <c r="L10376" s="74"/>
      <c r="M10376" s="74"/>
    </row>
    <row r="10377" spans="2:13" x14ac:dyDescent="0.25">
      <c r="B10377" s="225"/>
      <c r="C10377" s="74"/>
      <c r="D10377" s="74"/>
      <c r="E10377" s="74"/>
      <c r="F10377" s="74"/>
      <c r="G10377" s="75"/>
      <c r="H10377" s="74"/>
      <c r="I10377" s="81"/>
      <c r="J10377" s="74"/>
      <c r="K10377" s="74"/>
      <c r="L10377" s="74"/>
      <c r="M10377" s="74"/>
    </row>
    <row r="10378" spans="2:13" x14ac:dyDescent="0.25">
      <c r="B10378" s="225"/>
      <c r="C10378" s="74"/>
      <c r="D10378" s="74"/>
      <c r="E10378" s="74"/>
      <c r="F10378" s="74"/>
      <c r="G10378" s="75"/>
      <c r="H10378" s="74"/>
      <c r="I10378" s="81"/>
      <c r="J10378" s="74"/>
      <c r="K10378" s="74"/>
      <c r="L10378" s="74"/>
      <c r="M10378" s="74"/>
    </row>
    <row r="10379" spans="2:13" x14ac:dyDescent="0.25">
      <c r="B10379" s="225"/>
      <c r="C10379" s="74"/>
      <c r="D10379" s="74"/>
      <c r="E10379" s="74"/>
      <c r="F10379" s="74"/>
      <c r="G10379" s="75"/>
      <c r="H10379" s="74"/>
      <c r="I10379" s="81"/>
      <c r="J10379" s="74"/>
      <c r="K10379" s="74"/>
      <c r="L10379" s="74"/>
      <c r="M10379" s="74"/>
    </row>
    <row r="10380" spans="2:13" x14ac:dyDescent="0.25">
      <c r="B10380" s="225"/>
      <c r="C10380" s="74"/>
      <c r="D10380" s="74"/>
      <c r="E10380" s="74"/>
      <c r="F10380" s="74"/>
      <c r="G10380" s="75"/>
      <c r="H10380" s="74"/>
      <c r="I10380" s="81"/>
      <c r="J10380" s="74"/>
      <c r="K10380" s="74"/>
      <c r="L10380" s="74"/>
      <c r="M10380" s="74"/>
    </row>
    <row r="10381" spans="2:13" x14ac:dyDescent="0.25">
      <c r="B10381" s="225"/>
      <c r="C10381" s="74"/>
      <c r="D10381" s="74"/>
      <c r="E10381" s="74"/>
      <c r="F10381" s="74"/>
      <c r="G10381" s="75"/>
      <c r="H10381" s="74"/>
      <c r="I10381" s="81"/>
      <c r="J10381" s="74"/>
      <c r="K10381" s="74"/>
      <c r="L10381" s="74"/>
      <c r="M10381" s="74"/>
    </row>
    <row r="10382" spans="2:13" x14ac:dyDescent="0.25">
      <c r="B10382" s="225"/>
      <c r="C10382" s="74"/>
      <c r="D10382" s="74"/>
      <c r="E10382" s="74"/>
      <c r="F10382" s="74"/>
      <c r="G10382" s="75"/>
      <c r="H10382" s="74"/>
      <c r="I10382" s="81"/>
      <c r="J10382" s="74"/>
      <c r="K10382" s="74"/>
      <c r="L10382" s="74"/>
      <c r="M10382" s="74"/>
    </row>
    <row r="10383" spans="2:13" x14ac:dyDescent="0.25">
      <c r="B10383" s="225"/>
      <c r="C10383" s="74"/>
      <c r="D10383" s="74"/>
      <c r="E10383" s="74"/>
      <c r="F10383" s="74"/>
      <c r="G10383" s="75"/>
      <c r="H10383" s="74"/>
      <c r="I10383" s="81"/>
      <c r="J10383" s="74"/>
      <c r="K10383" s="74"/>
      <c r="L10383" s="74"/>
      <c r="M10383" s="74"/>
    </row>
    <row r="10384" spans="2:13" x14ac:dyDescent="0.25">
      <c r="B10384" s="225"/>
      <c r="C10384" s="74"/>
      <c r="D10384" s="74"/>
      <c r="E10384" s="74"/>
      <c r="F10384" s="74"/>
      <c r="G10384" s="75"/>
      <c r="H10384" s="74"/>
      <c r="I10384" s="81"/>
      <c r="J10384" s="74"/>
      <c r="K10384" s="74"/>
      <c r="L10384" s="74"/>
      <c r="M10384" s="74"/>
    </row>
    <row r="10385" spans="2:13" x14ac:dyDescent="0.25">
      <c r="B10385" s="225"/>
      <c r="C10385" s="74"/>
      <c r="D10385" s="74"/>
      <c r="E10385" s="74"/>
      <c r="F10385" s="74"/>
      <c r="G10385" s="75"/>
      <c r="H10385" s="74"/>
      <c r="I10385" s="81"/>
      <c r="J10385" s="74"/>
      <c r="K10385" s="74"/>
      <c r="L10385" s="74"/>
      <c r="M10385" s="74"/>
    </row>
    <row r="10386" spans="2:13" x14ac:dyDescent="0.25">
      <c r="B10386" s="225"/>
      <c r="C10386" s="74"/>
      <c r="D10386" s="74"/>
      <c r="E10386" s="74"/>
      <c r="F10386" s="74"/>
      <c r="G10386" s="75"/>
      <c r="H10386" s="74"/>
      <c r="I10386" s="81"/>
      <c r="J10386" s="74"/>
      <c r="K10386" s="74"/>
      <c r="L10386" s="74"/>
      <c r="M10386" s="74"/>
    </row>
    <row r="10387" spans="2:13" x14ac:dyDescent="0.25">
      <c r="B10387" s="225"/>
      <c r="C10387" s="74"/>
      <c r="D10387" s="74"/>
      <c r="E10387" s="74"/>
      <c r="F10387" s="74"/>
      <c r="G10387" s="75"/>
      <c r="H10387" s="74"/>
      <c r="I10387" s="81"/>
      <c r="J10387" s="74"/>
      <c r="K10387" s="74"/>
      <c r="L10387" s="74"/>
      <c r="M10387" s="74"/>
    </row>
    <row r="10388" spans="2:13" x14ac:dyDescent="0.25">
      <c r="B10388" s="225"/>
      <c r="C10388" s="74"/>
      <c r="D10388" s="74"/>
      <c r="E10388" s="74"/>
      <c r="F10388" s="74"/>
      <c r="G10388" s="75"/>
      <c r="H10388" s="74"/>
      <c r="I10388" s="81"/>
      <c r="J10388" s="74"/>
      <c r="K10388" s="74"/>
      <c r="L10388" s="74"/>
      <c r="M10388" s="74"/>
    </row>
    <row r="10389" spans="2:13" x14ac:dyDescent="0.25">
      <c r="B10389" s="225"/>
      <c r="C10389" s="74"/>
      <c r="D10389" s="74"/>
      <c r="E10389" s="74"/>
      <c r="F10389" s="74"/>
      <c r="G10389" s="75"/>
      <c r="H10389" s="74"/>
      <c r="I10389" s="81"/>
      <c r="J10389" s="74"/>
      <c r="K10389" s="74"/>
      <c r="L10389" s="74"/>
      <c r="M10389" s="74"/>
    </row>
    <row r="10390" spans="2:13" x14ac:dyDescent="0.25">
      <c r="B10390" s="225"/>
      <c r="C10390" s="74"/>
      <c r="D10390" s="74"/>
      <c r="E10390" s="74"/>
      <c r="F10390" s="74"/>
      <c r="G10390" s="75"/>
      <c r="H10390" s="74"/>
      <c r="I10390" s="81"/>
      <c r="J10390" s="74"/>
      <c r="K10390" s="74"/>
      <c r="L10390" s="74"/>
      <c r="M10390" s="74"/>
    </row>
    <row r="10391" spans="2:13" x14ac:dyDescent="0.25">
      <c r="B10391" s="225"/>
      <c r="C10391" s="74"/>
      <c r="D10391" s="74"/>
      <c r="E10391" s="74"/>
      <c r="F10391" s="74"/>
      <c r="G10391" s="75"/>
      <c r="H10391" s="74"/>
      <c r="I10391" s="81"/>
      <c r="J10391" s="74"/>
      <c r="K10391" s="74"/>
      <c r="L10391" s="74"/>
      <c r="M10391" s="74"/>
    </row>
    <row r="10392" spans="2:13" x14ac:dyDescent="0.25">
      <c r="B10392" s="225"/>
      <c r="C10392" s="74"/>
      <c r="D10392" s="74"/>
      <c r="E10392" s="74"/>
      <c r="F10392" s="74"/>
      <c r="G10392" s="75"/>
      <c r="H10392" s="74"/>
      <c r="I10392" s="81"/>
      <c r="J10392" s="74"/>
      <c r="K10392" s="74"/>
      <c r="L10392" s="74"/>
      <c r="M10392" s="74"/>
    </row>
    <row r="10393" spans="2:13" x14ac:dyDescent="0.25">
      <c r="B10393" s="225"/>
      <c r="C10393" s="74"/>
      <c r="D10393" s="74"/>
      <c r="E10393" s="74"/>
      <c r="F10393" s="74"/>
      <c r="G10393" s="75"/>
      <c r="H10393" s="74"/>
      <c r="I10393" s="81"/>
      <c r="J10393" s="74"/>
      <c r="K10393" s="74"/>
      <c r="L10393" s="74"/>
      <c r="M10393" s="74"/>
    </row>
    <row r="10394" spans="2:13" x14ac:dyDescent="0.25">
      <c r="B10394" s="225"/>
      <c r="C10394" s="74"/>
      <c r="D10394" s="74"/>
      <c r="E10394" s="74"/>
      <c r="F10394" s="74"/>
      <c r="G10394" s="75"/>
      <c r="H10394" s="74"/>
      <c r="I10394" s="81"/>
      <c r="J10394" s="74"/>
      <c r="K10394" s="74"/>
      <c r="L10394" s="74"/>
      <c r="M10394" s="74"/>
    </row>
    <row r="10395" spans="2:13" x14ac:dyDescent="0.25">
      <c r="B10395" s="225"/>
      <c r="C10395" s="74"/>
      <c r="D10395" s="74"/>
      <c r="E10395" s="74"/>
      <c r="F10395" s="74"/>
      <c r="G10395" s="75"/>
      <c r="H10395" s="74"/>
      <c r="I10395" s="81"/>
      <c r="J10395" s="74"/>
      <c r="K10395" s="74"/>
      <c r="L10395" s="74"/>
      <c r="M10395" s="74"/>
    </row>
    <row r="10396" spans="2:13" x14ac:dyDescent="0.25">
      <c r="B10396" s="225"/>
      <c r="C10396" s="74"/>
      <c r="D10396" s="74"/>
      <c r="E10396" s="74"/>
      <c r="F10396" s="74"/>
      <c r="G10396" s="75"/>
      <c r="H10396" s="74"/>
      <c r="I10396" s="81"/>
      <c r="J10396" s="74"/>
      <c r="K10396" s="74"/>
      <c r="L10396" s="74"/>
      <c r="M10396" s="74"/>
    </row>
    <row r="10397" spans="2:13" x14ac:dyDescent="0.25">
      <c r="B10397" s="225"/>
      <c r="C10397" s="74"/>
      <c r="D10397" s="74"/>
      <c r="E10397" s="74"/>
      <c r="F10397" s="74"/>
      <c r="G10397" s="75"/>
      <c r="H10397" s="74"/>
      <c r="I10397" s="81"/>
      <c r="J10397" s="74"/>
      <c r="K10397" s="74"/>
      <c r="L10397" s="74"/>
      <c r="M10397" s="74"/>
    </row>
    <row r="10398" spans="2:13" x14ac:dyDescent="0.25">
      <c r="B10398" s="225"/>
      <c r="C10398" s="74"/>
      <c r="D10398" s="74"/>
      <c r="E10398" s="74"/>
      <c r="F10398" s="74"/>
      <c r="G10398" s="75"/>
      <c r="H10398" s="74"/>
      <c r="I10398" s="81"/>
      <c r="J10398" s="74"/>
      <c r="K10398" s="74"/>
      <c r="L10398" s="74"/>
      <c r="M10398" s="74"/>
    </row>
    <row r="10399" spans="2:13" x14ac:dyDescent="0.25">
      <c r="B10399" s="225"/>
      <c r="C10399" s="74"/>
      <c r="D10399" s="74"/>
      <c r="E10399" s="74"/>
      <c r="F10399" s="74"/>
      <c r="G10399" s="75"/>
      <c r="H10399" s="74"/>
      <c r="I10399" s="81"/>
      <c r="J10399" s="74"/>
      <c r="K10399" s="74"/>
      <c r="L10399" s="74"/>
      <c r="M10399" s="74"/>
    </row>
    <row r="10400" spans="2:13" x14ac:dyDescent="0.25">
      <c r="B10400" s="225"/>
      <c r="C10400" s="74"/>
      <c r="D10400" s="74"/>
      <c r="E10400" s="74"/>
      <c r="F10400" s="74"/>
      <c r="G10400" s="75"/>
      <c r="H10400" s="74"/>
      <c r="I10400" s="81"/>
      <c r="J10400" s="74"/>
      <c r="K10400" s="74"/>
      <c r="L10400" s="74"/>
      <c r="M10400" s="74"/>
    </row>
    <row r="10401" spans="2:13" x14ac:dyDescent="0.25">
      <c r="B10401" s="225"/>
      <c r="C10401" s="74"/>
      <c r="D10401" s="74"/>
      <c r="E10401" s="74"/>
      <c r="F10401" s="74"/>
      <c r="G10401" s="75"/>
      <c r="H10401" s="74"/>
      <c r="I10401" s="81"/>
      <c r="J10401" s="74"/>
      <c r="K10401" s="74"/>
      <c r="L10401" s="74"/>
      <c r="M10401" s="74"/>
    </row>
    <row r="10402" spans="2:13" x14ac:dyDescent="0.25">
      <c r="B10402" s="225"/>
      <c r="C10402" s="74"/>
      <c r="D10402" s="74"/>
      <c r="E10402" s="74"/>
      <c r="F10402" s="74"/>
      <c r="G10402" s="75"/>
      <c r="H10402" s="74"/>
      <c r="I10402" s="81"/>
      <c r="J10402" s="74"/>
      <c r="K10402" s="74"/>
      <c r="L10402" s="74"/>
      <c r="M10402" s="74"/>
    </row>
    <row r="10403" spans="2:13" x14ac:dyDescent="0.25">
      <c r="B10403" s="225"/>
      <c r="C10403" s="74"/>
      <c r="D10403" s="74"/>
      <c r="E10403" s="74"/>
      <c r="F10403" s="74"/>
      <c r="G10403" s="75"/>
      <c r="H10403" s="74"/>
      <c r="I10403" s="81"/>
      <c r="J10403" s="74"/>
      <c r="K10403" s="74"/>
      <c r="L10403" s="74"/>
      <c r="M10403" s="74"/>
    </row>
    <row r="10404" spans="2:13" x14ac:dyDescent="0.25">
      <c r="B10404" s="225"/>
      <c r="C10404" s="74"/>
      <c r="D10404" s="74"/>
      <c r="E10404" s="74"/>
      <c r="F10404" s="74"/>
      <c r="G10404" s="75"/>
      <c r="H10404" s="74"/>
      <c r="I10404" s="81"/>
      <c r="J10404" s="74"/>
      <c r="K10404" s="74"/>
      <c r="L10404" s="74"/>
      <c r="M10404" s="74"/>
    </row>
    <row r="10405" spans="2:13" x14ac:dyDescent="0.25">
      <c r="B10405" s="225"/>
      <c r="C10405" s="74"/>
      <c r="D10405" s="74"/>
      <c r="E10405" s="74"/>
      <c r="F10405" s="74"/>
      <c r="G10405" s="75"/>
      <c r="H10405" s="74"/>
      <c r="I10405" s="81"/>
      <c r="J10405" s="74"/>
      <c r="K10405" s="74"/>
      <c r="L10405" s="74"/>
      <c r="M10405" s="74"/>
    </row>
    <row r="10406" spans="2:13" x14ac:dyDescent="0.25">
      <c r="B10406" s="225"/>
      <c r="C10406" s="74"/>
      <c r="D10406" s="74"/>
      <c r="E10406" s="74"/>
      <c r="F10406" s="74"/>
      <c r="G10406" s="75"/>
      <c r="H10406" s="74"/>
      <c r="I10406" s="81"/>
      <c r="J10406" s="74"/>
      <c r="K10406" s="74"/>
      <c r="L10406" s="74"/>
      <c r="M10406" s="74"/>
    </row>
    <row r="10407" spans="2:13" x14ac:dyDescent="0.25">
      <c r="B10407" s="225"/>
      <c r="C10407" s="74"/>
      <c r="D10407" s="74"/>
      <c r="E10407" s="74"/>
      <c r="F10407" s="74"/>
      <c r="G10407" s="75"/>
      <c r="H10407" s="74"/>
      <c r="I10407" s="81"/>
      <c r="J10407" s="74"/>
      <c r="K10407" s="74"/>
      <c r="L10407" s="74"/>
      <c r="M10407" s="74"/>
    </row>
    <row r="10408" spans="2:13" x14ac:dyDescent="0.25">
      <c r="B10408" s="225"/>
      <c r="C10408" s="74"/>
      <c r="D10408" s="74"/>
      <c r="E10408" s="74"/>
      <c r="F10408" s="74"/>
      <c r="G10408" s="75"/>
      <c r="H10408" s="74"/>
      <c r="I10408" s="81"/>
      <c r="J10408" s="74"/>
      <c r="K10408" s="74"/>
      <c r="L10408" s="74"/>
      <c r="M10408" s="74"/>
    </row>
    <row r="10409" spans="2:13" x14ac:dyDescent="0.25">
      <c r="B10409" s="225"/>
      <c r="C10409" s="74"/>
      <c r="D10409" s="74"/>
      <c r="E10409" s="74"/>
      <c r="F10409" s="74"/>
      <c r="G10409" s="75"/>
      <c r="H10409" s="74"/>
      <c r="I10409" s="81"/>
      <c r="J10409" s="74"/>
      <c r="K10409" s="74"/>
      <c r="L10409" s="74"/>
      <c r="M10409" s="74"/>
    </row>
    <row r="10410" spans="2:13" x14ac:dyDescent="0.25">
      <c r="B10410" s="225"/>
      <c r="C10410" s="74"/>
      <c r="D10410" s="74"/>
      <c r="E10410" s="74"/>
      <c r="F10410" s="74"/>
      <c r="G10410" s="75"/>
      <c r="H10410" s="74"/>
      <c r="I10410" s="81"/>
      <c r="J10410" s="74"/>
      <c r="K10410" s="74"/>
      <c r="L10410" s="74"/>
      <c r="M10410" s="74"/>
    </row>
    <row r="10411" spans="2:13" x14ac:dyDescent="0.25">
      <c r="B10411" s="225"/>
      <c r="C10411" s="74"/>
      <c r="D10411" s="74"/>
      <c r="E10411" s="74"/>
      <c r="F10411" s="74"/>
      <c r="G10411" s="75"/>
      <c r="H10411" s="74"/>
      <c r="I10411" s="81"/>
      <c r="J10411" s="74"/>
      <c r="K10411" s="74"/>
      <c r="L10411" s="74"/>
      <c r="M10411" s="74"/>
    </row>
    <row r="10412" spans="2:13" x14ac:dyDescent="0.25">
      <c r="B10412" s="225"/>
      <c r="C10412" s="74"/>
      <c r="D10412" s="74"/>
      <c r="E10412" s="74"/>
      <c r="F10412" s="74"/>
      <c r="G10412" s="75"/>
      <c r="H10412" s="74"/>
      <c r="I10412" s="81"/>
      <c r="J10412" s="74"/>
      <c r="K10412" s="74"/>
      <c r="L10412" s="74"/>
      <c r="M10412" s="74"/>
    </row>
    <row r="10413" spans="2:13" x14ac:dyDescent="0.25">
      <c r="B10413" s="225"/>
      <c r="C10413" s="74"/>
      <c r="D10413" s="74"/>
      <c r="E10413" s="74"/>
      <c r="F10413" s="74"/>
      <c r="G10413" s="75"/>
      <c r="H10413" s="74"/>
      <c r="I10413" s="81"/>
      <c r="J10413" s="74"/>
      <c r="K10413" s="74"/>
      <c r="L10413" s="74"/>
      <c r="M10413" s="74"/>
    </row>
    <row r="10414" spans="2:13" x14ac:dyDescent="0.25">
      <c r="B10414" s="225"/>
      <c r="C10414" s="74"/>
      <c r="D10414" s="74"/>
      <c r="E10414" s="74"/>
      <c r="F10414" s="74"/>
      <c r="G10414" s="75"/>
      <c r="H10414" s="74"/>
      <c r="I10414" s="81"/>
      <c r="J10414" s="74"/>
      <c r="K10414" s="74"/>
      <c r="L10414" s="74"/>
      <c r="M10414" s="74"/>
    </row>
    <row r="10415" spans="2:13" x14ac:dyDescent="0.25">
      <c r="B10415" s="225"/>
      <c r="C10415" s="74"/>
      <c r="D10415" s="74"/>
      <c r="E10415" s="74"/>
      <c r="F10415" s="74"/>
      <c r="G10415" s="75"/>
      <c r="H10415" s="74"/>
      <c r="I10415" s="81"/>
      <c r="J10415" s="74"/>
      <c r="K10415" s="74"/>
      <c r="L10415" s="74"/>
      <c r="M10415" s="74"/>
    </row>
    <row r="10416" spans="2:13" x14ac:dyDescent="0.25">
      <c r="B10416" s="225"/>
      <c r="C10416" s="74"/>
      <c r="D10416" s="74"/>
      <c r="E10416" s="74"/>
      <c r="F10416" s="74"/>
      <c r="G10416" s="75"/>
      <c r="H10416" s="74"/>
      <c r="I10416" s="81"/>
      <c r="J10416" s="74"/>
      <c r="K10416" s="74"/>
      <c r="L10416" s="74"/>
      <c r="M10416" s="74"/>
    </row>
    <row r="10417" spans="2:13" x14ac:dyDescent="0.25">
      <c r="B10417" s="225"/>
      <c r="C10417" s="74"/>
      <c r="D10417" s="74"/>
      <c r="E10417" s="74"/>
      <c r="F10417" s="74"/>
      <c r="G10417" s="75"/>
      <c r="H10417" s="74"/>
      <c r="I10417" s="81"/>
      <c r="J10417" s="74"/>
      <c r="K10417" s="74"/>
      <c r="L10417" s="74"/>
      <c r="M10417" s="74"/>
    </row>
    <row r="10418" spans="2:13" x14ac:dyDescent="0.25">
      <c r="B10418" s="225"/>
      <c r="C10418" s="74"/>
      <c r="D10418" s="74"/>
      <c r="E10418" s="74"/>
      <c r="F10418" s="74"/>
      <c r="G10418" s="75"/>
      <c r="H10418" s="74"/>
      <c r="I10418" s="81"/>
      <c r="J10418" s="74"/>
      <c r="K10418" s="74"/>
      <c r="L10418" s="74"/>
      <c r="M10418" s="74"/>
    </row>
    <row r="10419" spans="2:13" x14ac:dyDescent="0.25">
      <c r="B10419" s="225"/>
      <c r="C10419" s="74"/>
      <c r="D10419" s="74"/>
      <c r="E10419" s="74"/>
      <c r="F10419" s="74"/>
      <c r="G10419" s="75"/>
      <c r="H10419" s="74"/>
      <c r="I10419" s="81"/>
      <c r="J10419" s="74"/>
      <c r="K10419" s="74"/>
      <c r="L10419" s="74"/>
      <c r="M10419" s="74"/>
    </row>
    <row r="10420" spans="2:13" x14ac:dyDescent="0.25">
      <c r="B10420" s="225"/>
      <c r="C10420" s="74"/>
      <c r="D10420" s="74"/>
      <c r="E10420" s="74"/>
      <c r="F10420" s="74"/>
      <c r="G10420" s="75"/>
      <c r="H10420" s="74"/>
      <c r="I10420" s="81"/>
      <c r="J10420" s="74"/>
      <c r="K10420" s="74"/>
      <c r="L10420" s="74"/>
      <c r="M10420" s="74"/>
    </row>
    <row r="10421" spans="2:13" x14ac:dyDescent="0.25">
      <c r="B10421" s="225"/>
      <c r="C10421" s="74"/>
      <c r="D10421" s="74"/>
      <c r="E10421" s="74"/>
      <c r="F10421" s="74"/>
      <c r="G10421" s="75"/>
      <c r="H10421" s="74"/>
      <c r="I10421" s="81"/>
      <c r="J10421" s="74"/>
      <c r="K10421" s="74"/>
      <c r="L10421" s="74"/>
      <c r="M10421" s="74"/>
    </row>
    <row r="10422" spans="2:13" x14ac:dyDescent="0.25">
      <c r="B10422" s="225"/>
      <c r="C10422" s="74"/>
      <c r="D10422" s="74"/>
      <c r="E10422" s="74"/>
      <c r="F10422" s="74"/>
      <c r="G10422" s="75"/>
      <c r="H10422" s="74"/>
      <c r="I10422" s="81"/>
      <c r="J10422" s="74"/>
      <c r="K10422" s="74"/>
      <c r="L10422" s="74"/>
      <c r="M10422" s="74"/>
    </row>
    <row r="10423" spans="2:13" x14ac:dyDescent="0.25">
      <c r="B10423" s="225"/>
      <c r="C10423" s="74"/>
      <c r="D10423" s="74"/>
      <c r="E10423" s="74"/>
      <c r="F10423" s="74"/>
      <c r="G10423" s="75"/>
      <c r="H10423" s="74"/>
      <c r="I10423" s="81"/>
      <c r="J10423" s="74"/>
      <c r="K10423" s="74"/>
      <c r="L10423" s="74"/>
      <c r="M10423" s="74"/>
    </row>
    <row r="10424" spans="2:13" x14ac:dyDescent="0.25">
      <c r="B10424" s="225"/>
      <c r="C10424" s="74"/>
      <c r="D10424" s="74"/>
      <c r="E10424" s="74"/>
      <c r="F10424" s="74"/>
      <c r="G10424" s="75"/>
      <c r="H10424" s="74"/>
      <c r="I10424" s="81"/>
      <c r="J10424" s="74"/>
      <c r="K10424" s="74"/>
      <c r="L10424" s="74"/>
      <c r="M10424" s="74"/>
    </row>
    <row r="10425" spans="2:13" x14ac:dyDescent="0.25">
      <c r="B10425" s="225"/>
      <c r="C10425" s="74"/>
      <c r="D10425" s="74"/>
      <c r="E10425" s="74"/>
      <c r="F10425" s="74"/>
      <c r="G10425" s="75"/>
      <c r="H10425" s="74"/>
      <c r="I10425" s="81"/>
      <c r="J10425" s="74"/>
      <c r="K10425" s="74"/>
      <c r="L10425" s="74"/>
      <c r="M10425" s="74"/>
    </row>
    <row r="10426" spans="2:13" x14ac:dyDescent="0.25">
      <c r="B10426" s="225"/>
      <c r="C10426" s="74"/>
      <c r="D10426" s="74"/>
      <c r="E10426" s="74"/>
      <c r="F10426" s="74"/>
      <c r="G10426" s="75"/>
      <c r="H10426" s="74"/>
      <c r="I10426" s="81"/>
      <c r="J10426" s="74"/>
      <c r="K10426" s="74"/>
      <c r="L10426" s="74"/>
      <c r="M10426" s="74"/>
    </row>
    <row r="10427" spans="2:13" x14ac:dyDescent="0.25">
      <c r="B10427" s="225"/>
      <c r="C10427" s="74"/>
      <c r="D10427" s="74"/>
      <c r="E10427" s="74"/>
      <c r="F10427" s="74"/>
      <c r="G10427" s="75"/>
      <c r="H10427" s="74"/>
      <c r="I10427" s="81"/>
      <c r="J10427" s="74"/>
      <c r="K10427" s="74"/>
      <c r="L10427" s="74"/>
      <c r="M10427" s="74"/>
    </row>
    <row r="10428" spans="2:13" x14ac:dyDescent="0.25">
      <c r="B10428" s="225"/>
      <c r="C10428" s="74"/>
      <c r="D10428" s="74"/>
      <c r="E10428" s="74"/>
      <c r="F10428" s="74"/>
      <c r="G10428" s="75"/>
      <c r="H10428" s="74"/>
      <c r="I10428" s="81"/>
      <c r="J10428" s="74"/>
      <c r="K10428" s="74"/>
      <c r="L10428" s="74"/>
      <c r="M10428" s="74"/>
    </row>
    <row r="10429" spans="2:13" x14ac:dyDescent="0.25">
      <c r="B10429" s="225"/>
      <c r="C10429" s="74"/>
      <c r="D10429" s="74"/>
      <c r="E10429" s="74"/>
      <c r="F10429" s="74"/>
      <c r="G10429" s="75"/>
      <c r="H10429" s="74"/>
      <c r="I10429" s="81"/>
      <c r="J10429" s="74"/>
      <c r="K10429" s="74"/>
      <c r="L10429" s="74"/>
      <c r="M10429" s="74"/>
    </row>
    <row r="10430" spans="2:13" x14ac:dyDescent="0.25">
      <c r="B10430" s="225"/>
      <c r="C10430" s="74"/>
      <c r="D10430" s="74"/>
      <c r="E10430" s="74"/>
      <c r="F10430" s="74"/>
      <c r="G10430" s="75"/>
      <c r="H10430" s="74"/>
      <c r="I10430" s="81"/>
      <c r="J10430" s="74"/>
      <c r="K10430" s="74"/>
      <c r="L10430" s="74"/>
      <c r="M10430" s="74"/>
    </row>
    <row r="10431" spans="2:13" x14ac:dyDescent="0.25">
      <c r="B10431" s="225"/>
      <c r="C10431" s="74"/>
      <c r="D10431" s="74"/>
      <c r="E10431" s="74"/>
      <c r="F10431" s="74"/>
      <c r="G10431" s="75"/>
      <c r="H10431" s="74"/>
      <c r="I10431" s="81"/>
      <c r="J10431" s="74"/>
      <c r="K10431" s="74"/>
      <c r="L10431" s="74"/>
      <c r="M10431" s="74"/>
    </row>
    <row r="10432" spans="2:13" x14ac:dyDescent="0.25">
      <c r="B10432" s="225"/>
      <c r="C10432" s="74"/>
      <c r="D10432" s="74"/>
      <c r="E10432" s="74"/>
      <c r="F10432" s="74"/>
      <c r="G10432" s="75"/>
      <c r="H10432" s="74"/>
      <c r="I10432" s="81"/>
      <c r="J10432" s="74"/>
      <c r="K10432" s="74"/>
      <c r="L10432" s="74"/>
      <c r="M10432" s="74"/>
    </row>
    <row r="10433" spans="2:13" x14ac:dyDescent="0.25">
      <c r="B10433" s="225"/>
      <c r="C10433" s="74"/>
      <c r="D10433" s="74"/>
      <c r="E10433" s="74"/>
      <c r="F10433" s="74"/>
      <c r="G10433" s="75"/>
      <c r="H10433" s="74"/>
      <c r="I10433" s="81"/>
      <c r="J10433" s="74"/>
      <c r="K10433" s="74"/>
      <c r="L10433" s="74"/>
      <c r="M10433" s="74"/>
    </row>
    <row r="10434" spans="2:13" x14ac:dyDescent="0.25">
      <c r="B10434" s="225"/>
      <c r="C10434" s="74"/>
      <c r="D10434" s="74"/>
      <c r="E10434" s="74"/>
      <c r="F10434" s="74"/>
      <c r="G10434" s="75"/>
      <c r="H10434" s="74"/>
      <c r="I10434" s="81"/>
      <c r="J10434" s="74"/>
      <c r="K10434" s="74"/>
      <c r="L10434" s="74"/>
      <c r="M10434" s="74"/>
    </row>
    <row r="10435" spans="2:13" x14ac:dyDescent="0.25">
      <c r="B10435" s="225"/>
      <c r="C10435" s="74"/>
      <c r="D10435" s="74"/>
      <c r="E10435" s="74"/>
      <c r="F10435" s="74"/>
      <c r="G10435" s="75"/>
      <c r="H10435" s="74"/>
      <c r="I10435" s="81"/>
      <c r="J10435" s="74"/>
      <c r="K10435" s="74"/>
      <c r="L10435" s="74"/>
      <c r="M10435" s="74"/>
    </row>
    <row r="10436" spans="2:13" x14ac:dyDescent="0.25">
      <c r="B10436" s="225"/>
      <c r="C10436" s="74"/>
      <c r="D10436" s="74"/>
      <c r="E10436" s="74"/>
      <c r="F10436" s="74"/>
      <c r="G10436" s="75"/>
      <c r="H10436" s="74"/>
      <c r="I10436" s="81"/>
      <c r="J10436" s="74"/>
      <c r="K10436" s="74"/>
      <c r="L10436" s="74"/>
      <c r="M10436" s="74"/>
    </row>
    <row r="10437" spans="2:13" x14ac:dyDescent="0.25">
      <c r="B10437" s="225"/>
      <c r="C10437" s="74"/>
      <c r="D10437" s="74"/>
      <c r="E10437" s="74"/>
      <c r="F10437" s="74"/>
      <c r="G10437" s="75"/>
      <c r="H10437" s="74"/>
      <c r="I10437" s="81"/>
      <c r="J10437" s="74"/>
      <c r="K10437" s="74"/>
      <c r="L10437" s="74"/>
      <c r="M10437" s="74"/>
    </row>
    <row r="10438" spans="2:13" x14ac:dyDescent="0.25">
      <c r="B10438" s="225"/>
      <c r="C10438" s="74"/>
      <c r="D10438" s="74"/>
      <c r="E10438" s="74"/>
      <c r="F10438" s="74"/>
      <c r="G10438" s="75"/>
      <c r="H10438" s="74"/>
      <c r="I10438" s="81"/>
      <c r="J10438" s="74"/>
      <c r="K10438" s="74"/>
      <c r="L10438" s="74"/>
      <c r="M10438" s="74"/>
    </row>
    <row r="10439" spans="2:13" x14ac:dyDescent="0.25">
      <c r="B10439" s="225"/>
      <c r="C10439" s="74"/>
      <c r="D10439" s="74"/>
      <c r="E10439" s="74"/>
      <c r="F10439" s="74"/>
      <c r="G10439" s="75"/>
      <c r="H10439" s="74"/>
      <c r="I10439" s="81"/>
      <c r="J10439" s="74"/>
      <c r="K10439" s="74"/>
      <c r="L10439" s="74"/>
      <c r="M10439" s="74"/>
    </row>
    <row r="10440" spans="2:13" x14ac:dyDescent="0.25">
      <c r="B10440" s="225"/>
      <c r="C10440" s="74"/>
      <c r="D10440" s="74"/>
      <c r="E10440" s="74"/>
      <c r="F10440" s="74"/>
      <c r="G10440" s="75"/>
      <c r="H10440" s="74"/>
      <c r="I10440" s="81"/>
      <c r="J10440" s="74"/>
      <c r="K10440" s="74"/>
      <c r="L10440" s="74"/>
      <c r="M10440" s="74"/>
    </row>
    <row r="10441" spans="2:13" x14ac:dyDescent="0.25">
      <c r="B10441" s="225"/>
      <c r="C10441" s="74"/>
      <c r="D10441" s="74"/>
      <c r="E10441" s="74"/>
      <c r="F10441" s="74"/>
      <c r="G10441" s="75"/>
      <c r="H10441" s="74"/>
      <c r="I10441" s="81"/>
      <c r="J10441" s="74"/>
      <c r="K10441" s="74"/>
      <c r="L10441" s="74"/>
      <c r="M10441" s="74"/>
    </row>
    <row r="10442" spans="2:13" x14ac:dyDescent="0.25">
      <c r="B10442" s="225"/>
      <c r="C10442" s="74"/>
      <c r="D10442" s="74"/>
      <c r="E10442" s="74"/>
      <c r="F10442" s="74"/>
      <c r="G10442" s="75"/>
      <c r="H10442" s="74"/>
      <c r="I10442" s="81"/>
      <c r="J10442" s="74"/>
      <c r="K10442" s="74"/>
      <c r="L10442" s="74"/>
      <c r="M10442" s="74"/>
    </row>
    <row r="10443" spans="2:13" x14ac:dyDescent="0.25">
      <c r="B10443" s="225"/>
      <c r="C10443" s="74"/>
      <c r="D10443" s="74"/>
      <c r="E10443" s="74"/>
      <c r="F10443" s="74"/>
      <c r="G10443" s="75"/>
      <c r="H10443" s="74"/>
      <c r="I10443" s="81"/>
      <c r="J10443" s="74"/>
      <c r="K10443" s="74"/>
      <c r="L10443" s="74"/>
      <c r="M10443" s="74"/>
    </row>
    <row r="10444" spans="2:13" x14ac:dyDescent="0.25">
      <c r="B10444" s="225"/>
      <c r="C10444" s="74"/>
      <c r="D10444" s="74"/>
      <c r="E10444" s="74"/>
      <c r="F10444" s="74"/>
      <c r="G10444" s="75"/>
      <c r="H10444" s="74"/>
      <c r="I10444" s="81"/>
      <c r="J10444" s="74"/>
      <c r="K10444" s="74"/>
      <c r="L10444" s="74"/>
      <c r="M10444" s="74"/>
    </row>
    <row r="10445" spans="2:13" x14ac:dyDescent="0.25">
      <c r="B10445" s="225"/>
      <c r="C10445" s="74"/>
      <c r="D10445" s="74"/>
      <c r="E10445" s="74"/>
      <c r="F10445" s="74"/>
      <c r="G10445" s="75"/>
      <c r="H10445" s="74"/>
      <c r="I10445" s="81"/>
      <c r="J10445" s="74"/>
      <c r="K10445" s="74"/>
      <c r="L10445" s="74"/>
      <c r="M10445" s="74"/>
    </row>
    <row r="10446" spans="2:13" x14ac:dyDescent="0.25">
      <c r="B10446" s="225"/>
      <c r="C10446" s="74"/>
      <c r="D10446" s="74"/>
      <c r="E10446" s="74"/>
      <c r="F10446" s="74"/>
      <c r="G10446" s="75"/>
      <c r="H10446" s="74"/>
      <c r="I10446" s="81"/>
      <c r="J10446" s="74"/>
      <c r="K10446" s="74"/>
      <c r="L10446" s="74"/>
      <c r="M10446" s="74"/>
    </row>
    <row r="10447" spans="2:13" x14ac:dyDescent="0.25">
      <c r="B10447" s="225"/>
      <c r="C10447" s="74"/>
      <c r="D10447" s="74"/>
      <c r="E10447" s="74"/>
      <c r="F10447" s="74"/>
      <c r="G10447" s="75"/>
      <c r="H10447" s="74"/>
      <c r="I10447" s="81"/>
      <c r="J10447" s="74"/>
      <c r="K10447" s="74"/>
      <c r="L10447" s="74"/>
      <c r="M10447" s="74"/>
    </row>
    <row r="10448" spans="2:13" x14ac:dyDescent="0.25">
      <c r="B10448" s="225"/>
      <c r="C10448" s="74"/>
      <c r="D10448" s="74"/>
      <c r="E10448" s="74"/>
      <c r="F10448" s="74"/>
      <c r="G10448" s="75"/>
      <c r="H10448" s="74"/>
      <c r="I10448" s="81"/>
      <c r="J10448" s="74"/>
      <c r="K10448" s="74"/>
      <c r="L10448" s="74"/>
      <c r="M10448" s="74"/>
    </row>
    <row r="10449" spans="2:13" x14ac:dyDescent="0.25">
      <c r="B10449" s="225"/>
      <c r="C10449" s="74"/>
      <c r="D10449" s="74"/>
      <c r="E10449" s="74"/>
      <c r="F10449" s="74"/>
      <c r="G10449" s="75"/>
      <c r="H10449" s="74"/>
      <c r="I10449" s="81"/>
      <c r="J10449" s="74"/>
      <c r="K10449" s="74"/>
      <c r="L10449" s="74"/>
      <c r="M10449" s="74"/>
    </row>
    <row r="10450" spans="2:13" x14ac:dyDescent="0.25">
      <c r="B10450" s="225"/>
      <c r="C10450" s="74"/>
      <c r="D10450" s="74"/>
      <c r="E10450" s="74"/>
      <c r="F10450" s="74"/>
      <c r="G10450" s="75"/>
      <c r="H10450" s="74"/>
      <c r="I10450" s="81"/>
      <c r="J10450" s="74"/>
      <c r="K10450" s="74"/>
      <c r="L10450" s="74"/>
      <c r="M10450" s="74"/>
    </row>
    <row r="10451" spans="2:13" x14ac:dyDescent="0.25">
      <c r="B10451" s="225"/>
      <c r="C10451" s="74"/>
      <c r="D10451" s="74"/>
      <c r="E10451" s="74"/>
      <c r="F10451" s="74"/>
      <c r="G10451" s="75"/>
      <c r="H10451" s="74"/>
      <c r="I10451" s="81"/>
      <c r="J10451" s="74"/>
      <c r="K10451" s="74"/>
      <c r="L10451" s="74"/>
      <c r="M10451" s="74"/>
    </row>
    <row r="10452" spans="2:13" x14ac:dyDescent="0.25">
      <c r="B10452" s="225"/>
      <c r="C10452" s="74"/>
      <c r="D10452" s="74"/>
      <c r="E10452" s="74"/>
      <c r="F10452" s="74"/>
      <c r="G10452" s="75"/>
      <c r="H10452" s="74"/>
      <c r="I10452" s="81"/>
      <c r="J10452" s="74"/>
      <c r="K10452" s="74"/>
      <c r="L10452" s="74"/>
      <c r="M10452" s="74"/>
    </row>
    <row r="10453" spans="2:13" x14ac:dyDescent="0.25">
      <c r="B10453" s="225"/>
      <c r="C10453" s="74"/>
      <c r="D10453" s="74"/>
      <c r="E10453" s="74"/>
      <c r="F10453" s="74"/>
      <c r="G10453" s="75"/>
      <c r="H10453" s="74"/>
      <c r="I10453" s="81"/>
      <c r="J10453" s="74"/>
      <c r="K10453" s="74"/>
      <c r="L10453" s="74"/>
      <c r="M10453" s="74"/>
    </row>
    <row r="10454" spans="2:13" x14ac:dyDescent="0.25">
      <c r="B10454" s="225"/>
      <c r="C10454" s="74"/>
      <c r="D10454" s="74"/>
      <c r="E10454" s="74"/>
      <c r="F10454" s="74"/>
      <c r="G10454" s="75"/>
      <c r="H10454" s="74"/>
      <c r="I10454" s="81"/>
      <c r="J10454" s="74"/>
      <c r="K10454" s="74"/>
      <c r="L10454" s="74"/>
      <c r="M10454" s="74"/>
    </row>
    <row r="10455" spans="2:13" x14ac:dyDescent="0.25">
      <c r="B10455" s="225"/>
      <c r="C10455" s="74"/>
      <c r="D10455" s="74"/>
      <c r="E10455" s="74"/>
      <c r="F10455" s="74"/>
      <c r="G10455" s="75"/>
      <c r="H10455" s="74"/>
      <c r="I10455" s="81"/>
      <c r="J10455" s="74"/>
      <c r="K10455" s="74"/>
      <c r="L10455" s="74"/>
      <c r="M10455" s="74"/>
    </row>
    <row r="10456" spans="2:13" x14ac:dyDescent="0.25">
      <c r="B10456" s="225"/>
      <c r="C10456" s="74"/>
      <c r="D10456" s="74"/>
      <c r="E10456" s="74"/>
      <c r="F10456" s="74"/>
      <c r="G10456" s="75"/>
      <c r="H10456" s="74"/>
      <c r="I10456" s="81"/>
      <c r="J10456" s="74"/>
      <c r="K10456" s="74"/>
      <c r="L10456" s="74"/>
      <c r="M10456" s="74"/>
    </row>
    <row r="10457" spans="2:13" x14ac:dyDescent="0.25">
      <c r="B10457" s="225"/>
      <c r="C10457" s="74"/>
      <c r="D10457" s="74"/>
      <c r="E10457" s="74"/>
      <c r="F10457" s="74"/>
      <c r="G10457" s="75"/>
      <c r="H10457" s="74"/>
      <c r="I10457" s="81"/>
      <c r="J10457" s="74"/>
      <c r="K10457" s="74"/>
      <c r="L10457" s="74"/>
      <c r="M10457" s="74"/>
    </row>
    <row r="10458" spans="2:13" x14ac:dyDescent="0.25">
      <c r="B10458" s="225"/>
      <c r="C10458" s="74"/>
      <c r="D10458" s="74"/>
      <c r="E10458" s="74"/>
      <c r="F10458" s="74"/>
      <c r="G10458" s="75"/>
      <c r="H10458" s="74"/>
      <c r="I10458" s="81"/>
      <c r="J10458" s="74"/>
      <c r="K10458" s="74"/>
      <c r="L10458" s="74"/>
      <c r="M10458" s="74"/>
    </row>
    <row r="10459" spans="2:13" x14ac:dyDescent="0.25">
      <c r="B10459" s="225"/>
      <c r="C10459" s="74"/>
      <c r="D10459" s="74"/>
      <c r="E10459" s="74"/>
      <c r="F10459" s="74"/>
      <c r="G10459" s="75"/>
      <c r="H10459" s="74"/>
      <c r="I10459" s="81"/>
      <c r="J10459" s="74"/>
      <c r="K10459" s="74"/>
      <c r="L10459" s="74"/>
      <c r="M10459" s="74"/>
    </row>
    <row r="10460" spans="2:13" x14ac:dyDescent="0.25">
      <c r="B10460" s="225"/>
      <c r="C10460" s="74"/>
      <c r="D10460" s="74"/>
      <c r="E10460" s="74"/>
      <c r="F10460" s="74"/>
      <c r="G10460" s="75"/>
      <c r="H10460" s="74"/>
      <c r="I10460" s="81"/>
      <c r="J10460" s="74"/>
      <c r="K10460" s="74"/>
      <c r="L10460" s="74"/>
      <c r="M10460" s="74"/>
    </row>
    <row r="10461" spans="2:13" x14ac:dyDescent="0.25">
      <c r="B10461" s="225"/>
      <c r="C10461" s="74"/>
      <c r="D10461" s="74"/>
      <c r="E10461" s="74"/>
      <c r="F10461" s="74"/>
      <c r="G10461" s="75"/>
      <c r="H10461" s="74"/>
      <c r="I10461" s="81"/>
      <c r="J10461" s="74"/>
      <c r="K10461" s="74"/>
      <c r="L10461" s="74"/>
      <c r="M10461" s="74"/>
    </row>
    <row r="10462" spans="2:13" x14ac:dyDescent="0.25">
      <c r="B10462" s="225"/>
      <c r="C10462" s="74"/>
      <c r="D10462" s="74"/>
      <c r="E10462" s="74"/>
      <c r="F10462" s="74"/>
      <c r="G10462" s="75"/>
      <c r="H10462" s="74"/>
      <c r="I10462" s="81"/>
      <c r="J10462" s="74"/>
      <c r="K10462" s="74"/>
      <c r="L10462" s="74"/>
      <c r="M10462" s="74"/>
    </row>
    <row r="10463" spans="2:13" x14ac:dyDescent="0.25">
      <c r="B10463" s="225"/>
      <c r="C10463" s="74"/>
      <c r="D10463" s="74"/>
      <c r="E10463" s="74"/>
      <c r="F10463" s="74"/>
      <c r="G10463" s="75"/>
      <c r="H10463" s="74"/>
      <c r="I10463" s="81"/>
      <c r="J10463" s="74"/>
      <c r="K10463" s="74"/>
      <c r="L10463" s="74"/>
      <c r="M10463" s="74"/>
    </row>
    <row r="10464" spans="2:13" x14ac:dyDescent="0.25">
      <c r="B10464" s="225"/>
      <c r="C10464" s="74"/>
      <c r="D10464" s="74"/>
      <c r="E10464" s="74"/>
      <c r="F10464" s="74"/>
      <c r="G10464" s="75"/>
      <c r="H10464" s="74"/>
      <c r="I10464" s="81"/>
      <c r="J10464" s="74"/>
      <c r="K10464" s="74"/>
      <c r="L10464" s="74"/>
      <c r="M10464" s="74"/>
    </row>
    <row r="10465" spans="2:13" x14ac:dyDescent="0.25">
      <c r="B10465" s="225"/>
      <c r="C10465" s="74"/>
      <c r="D10465" s="74"/>
      <c r="E10465" s="74"/>
      <c r="F10465" s="74"/>
      <c r="G10465" s="75"/>
      <c r="H10465" s="74"/>
      <c r="I10465" s="81"/>
      <c r="J10465" s="74"/>
      <c r="K10465" s="74"/>
      <c r="L10465" s="74"/>
      <c r="M10465" s="74"/>
    </row>
    <row r="10466" spans="2:13" x14ac:dyDescent="0.25">
      <c r="B10466" s="225"/>
      <c r="C10466" s="74"/>
      <c r="D10466" s="74"/>
      <c r="E10466" s="74"/>
      <c r="F10466" s="74"/>
      <c r="G10466" s="75"/>
      <c r="H10466" s="74"/>
      <c r="I10466" s="81"/>
      <c r="J10466" s="74"/>
      <c r="K10466" s="74"/>
      <c r="L10466" s="74"/>
      <c r="M10466" s="74"/>
    </row>
    <row r="10467" spans="2:13" x14ac:dyDescent="0.25">
      <c r="B10467" s="225"/>
      <c r="C10467" s="74"/>
      <c r="D10467" s="74"/>
      <c r="E10467" s="74"/>
      <c r="F10467" s="74"/>
      <c r="G10467" s="75"/>
      <c r="H10467" s="74"/>
      <c r="I10467" s="81"/>
      <c r="J10467" s="74"/>
      <c r="K10467" s="74"/>
      <c r="L10467" s="74"/>
      <c r="M10467" s="74"/>
    </row>
    <row r="10468" spans="2:13" x14ac:dyDescent="0.25">
      <c r="B10468" s="225"/>
      <c r="C10468" s="74"/>
      <c r="D10468" s="74"/>
      <c r="E10468" s="74"/>
      <c r="F10468" s="74"/>
      <c r="G10468" s="75"/>
      <c r="H10468" s="74"/>
      <c r="I10468" s="81"/>
      <c r="J10468" s="74"/>
      <c r="K10468" s="74"/>
      <c r="L10468" s="74"/>
      <c r="M10468" s="74"/>
    </row>
    <row r="10469" spans="2:13" x14ac:dyDescent="0.25">
      <c r="B10469" s="225"/>
      <c r="C10469" s="74"/>
      <c r="D10469" s="74"/>
      <c r="E10469" s="74"/>
      <c r="F10469" s="74"/>
      <c r="G10469" s="75"/>
      <c r="H10469" s="74"/>
      <c r="I10469" s="81"/>
      <c r="J10469" s="74"/>
      <c r="K10469" s="74"/>
      <c r="L10469" s="74"/>
      <c r="M10469" s="74"/>
    </row>
    <row r="10470" spans="2:13" x14ac:dyDescent="0.25">
      <c r="B10470" s="225"/>
      <c r="C10470" s="74"/>
      <c r="D10470" s="74"/>
      <c r="E10470" s="74"/>
      <c r="F10470" s="74"/>
      <c r="G10470" s="75"/>
      <c r="H10470" s="74"/>
      <c r="I10470" s="81"/>
      <c r="J10470" s="74"/>
      <c r="K10470" s="74"/>
      <c r="L10470" s="74"/>
      <c r="M10470" s="74"/>
    </row>
    <row r="10471" spans="2:13" x14ac:dyDescent="0.25">
      <c r="B10471" s="225"/>
      <c r="C10471" s="74"/>
      <c r="D10471" s="74"/>
      <c r="E10471" s="74"/>
      <c r="F10471" s="74"/>
      <c r="G10471" s="75"/>
      <c r="H10471" s="74"/>
      <c r="I10471" s="81"/>
      <c r="J10471" s="74"/>
      <c r="K10471" s="74"/>
      <c r="L10471" s="74"/>
      <c r="M10471" s="74"/>
    </row>
    <row r="10472" spans="2:13" x14ac:dyDescent="0.25">
      <c r="B10472" s="225"/>
      <c r="C10472" s="74"/>
      <c r="D10472" s="74"/>
      <c r="E10472" s="74"/>
      <c r="F10472" s="74"/>
      <c r="G10472" s="75"/>
      <c r="H10472" s="74"/>
      <c r="I10472" s="81"/>
      <c r="J10472" s="74"/>
      <c r="K10472" s="74"/>
      <c r="L10472" s="74"/>
      <c r="M10472" s="74"/>
    </row>
    <row r="10473" spans="2:13" x14ac:dyDescent="0.25">
      <c r="B10473" s="225"/>
      <c r="C10473" s="74"/>
      <c r="D10473" s="74"/>
      <c r="E10473" s="74"/>
      <c r="F10473" s="74"/>
      <c r="G10473" s="75"/>
      <c r="H10473" s="74"/>
      <c r="I10473" s="81"/>
      <c r="J10473" s="74"/>
      <c r="K10473" s="74"/>
      <c r="L10473" s="74"/>
      <c r="M10473" s="74"/>
    </row>
    <row r="10474" spans="2:13" x14ac:dyDescent="0.25">
      <c r="B10474" s="225"/>
      <c r="C10474" s="74"/>
      <c r="D10474" s="74"/>
      <c r="E10474" s="74"/>
      <c r="F10474" s="74"/>
      <c r="G10474" s="75"/>
      <c r="H10474" s="74"/>
      <c r="I10474" s="81"/>
      <c r="J10474" s="74"/>
      <c r="K10474" s="74"/>
      <c r="L10474" s="74"/>
      <c r="M10474" s="74"/>
    </row>
    <row r="10475" spans="2:13" x14ac:dyDescent="0.25">
      <c r="B10475" s="225"/>
      <c r="C10475" s="74"/>
      <c r="D10475" s="74"/>
      <c r="E10475" s="74"/>
      <c r="F10475" s="74"/>
      <c r="G10475" s="75"/>
      <c r="H10475" s="74"/>
      <c r="I10475" s="81"/>
      <c r="J10475" s="74"/>
      <c r="K10475" s="74"/>
      <c r="L10475" s="74"/>
      <c r="M10475" s="74"/>
    </row>
    <row r="10476" spans="2:13" x14ac:dyDescent="0.25">
      <c r="B10476" s="225"/>
      <c r="C10476" s="74"/>
      <c r="D10476" s="74"/>
      <c r="E10476" s="74"/>
      <c r="F10476" s="74"/>
      <c r="G10476" s="75"/>
      <c r="H10476" s="74"/>
      <c r="I10476" s="81"/>
      <c r="J10476" s="74"/>
      <c r="K10476" s="74"/>
      <c r="L10476" s="74"/>
      <c r="M10476" s="74"/>
    </row>
    <row r="10477" spans="2:13" x14ac:dyDescent="0.25">
      <c r="B10477" s="225"/>
      <c r="C10477" s="74"/>
      <c r="D10477" s="74"/>
      <c r="E10477" s="74"/>
      <c r="F10477" s="74"/>
      <c r="G10477" s="75"/>
      <c r="H10477" s="74"/>
      <c r="I10477" s="81"/>
      <c r="J10477" s="74"/>
      <c r="K10477" s="74"/>
      <c r="L10477" s="74"/>
      <c r="M10477" s="74"/>
    </row>
    <row r="10478" spans="2:13" x14ac:dyDescent="0.25">
      <c r="B10478" s="225"/>
      <c r="C10478" s="74"/>
      <c r="D10478" s="74"/>
      <c r="E10478" s="74"/>
      <c r="F10478" s="74"/>
      <c r="G10478" s="75"/>
      <c r="H10478" s="74"/>
      <c r="I10478" s="81"/>
      <c r="J10478" s="74"/>
      <c r="K10478" s="74"/>
      <c r="L10478" s="74"/>
      <c r="M10478" s="74"/>
    </row>
    <row r="10479" spans="2:13" x14ac:dyDescent="0.25">
      <c r="B10479" s="225"/>
      <c r="C10479" s="74"/>
      <c r="D10479" s="74"/>
      <c r="E10479" s="74"/>
      <c r="F10479" s="74"/>
      <c r="G10479" s="75"/>
      <c r="H10479" s="74"/>
      <c r="I10479" s="81"/>
      <c r="J10479" s="74"/>
      <c r="K10479" s="74"/>
      <c r="L10479" s="74"/>
      <c r="M10479" s="74"/>
    </row>
    <row r="10480" spans="2:13" x14ac:dyDescent="0.25">
      <c r="B10480" s="225"/>
      <c r="C10480" s="74"/>
      <c r="D10480" s="74"/>
      <c r="E10480" s="74"/>
      <c r="F10480" s="74"/>
      <c r="G10480" s="75"/>
      <c r="H10480" s="74"/>
      <c r="I10480" s="81"/>
      <c r="J10480" s="74"/>
      <c r="K10480" s="74"/>
      <c r="L10480" s="74"/>
      <c r="M10480" s="74"/>
    </row>
    <row r="10481" spans="2:13" x14ac:dyDescent="0.25">
      <c r="B10481" s="225"/>
      <c r="C10481" s="74"/>
      <c r="D10481" s="74"/>
      <c r="E10481" s="74"/>
      <c r="F10481" s="74"/>
      <c r="G10481" s="75"/>
      <c r="H10481" s="74"/>
      <c r="I10481" s="81"/>
      <c r="J10481" s="74"/>
      <c r="K10481" s="74"/>
      <c r="L10481" s="74"/>
      <c r="M10481" s="74"/>
    </row>
    <row r="10482" spans="2:13" x14ac:dyDescent="0.25">
      <c r="B10482" s="225"/>
      <c r="C10482" s="74"/>
      <c r="D10482" s="74"/>
      <c r="E10482" s="74"/>
      <c r="F10482" s="74"/>
      <c r="G10482" s="75"/>
      <c r="H10482" s="74"/>
      <c r="I10482" s="81"/>
      <c r="J10482" s="74"/>
      <c r="K10482" s="74"/>
      <c r="L10482" s="74"/>
      <c r="M10482" s="74"/>
    </row>
    <row r="10483" spans="2:13" x14ac:dyDescent="0.25">
      <c r="B10483" s="225"/>
      <c r="C10483" s="74"/>
      <c r="D10483" s="74"/>
      <c r="E10483" s="74"/>
      <c r="F10483" s="74"/>
      <c r="G10483" s="75"/>
      <c r="H10483" s="74"/>
      <c r="I10483" s="81"/>
      <c r="J10483" s="74"/>
      <c r="K10483" s="74"/>
      <c r="L10483" s="74"/>
      <c r="M10483" s="74"/>
    </row>
    <row r="10484" spans="2:13" x14ac:dyDescent="0.25">
      <c r="B10484" s="225"/>
      <c r="C10484" s="74"/>
      <c r="D10484" s="74"/>
      <c r="E10484" s="74"/>
      <c r="F10484" s="74"/>
      <c r="G10484" s="75"/>
      <c r="H10484" s="74"/>
      <c r="I10484" s="81"/>
      <c r="J10484" s="74"/>
      <c r="K10484" s="74"/>
      <c r="L10484" s="74"/>
      <c r="M10484" s="74"/>
    </row>
    <row r="10485" spans="2:13" x14ac:dyDescent="0.25">
      <c r="B10485" s="225"/>
      <c r="C10485" s="74"/>
      <c r="D10485" s="74"/>
      <c r="E10485" s="74"/>
      <c r="F10485" s="74"/>
      <c r="G10485" s="75"/>
      <c r="H10485" s="74"/>
      <c r="I10485" s="81"/>
      <c r="J10485" s="74"/>
      <c r="K10485" s="74"/>
      <c r="L10485" s="74"/>
      <c r="M10485" s="74"/>
    </row>
    <row r="10486" spans="2:13" x14ac:dyDescent="0.25">
      <c r="B10486" s="225"/>
      <c r="C10486" s="74"/>
      <c r="D10486" s="74"/>
      <c r="E10486" s="74"/>
      <c r="F10486" s="74"/>
      <c r="G10486" s="75"/>
      <c r="H10486" s="74"/>
      <c r="I10486" s="81"/>
      <c r="J10486" s="74"/>
      <c r="K10486" s="74"/>
      <c r="L10486" s="74"/>
      <c r="M10486" s="74"/>
    </row>
    <row r="10487" spans="2:13" x14ac:dyDescent="0.25">
      <c r="B10487" s="225"/>
      <c r="C10487" s="74"/>
      <c r="D10487" s="74"/>
      <c r="E10487" s="74"/>
      <c r="F10487" s="74"/>
      <c r="G10487" s="75"/>
      <c r="H10487" s="74"/>
      <c r="I10487" s="81"/>
      <c r="J10487" s="74"/>
      <c r="K10487" s="74"/>
      <c r="L10487" s="74"/>
      <c r="M10487" s="74"/>
    </row>
    <row r="10488" spans="2:13" x14ac:dyDescent="0.25">
      <c r="B10488" s="225"/>
      <c r="C10488" s="74"/>
      <c r="D10488" s="74"/>
      <c r="E10488" s="74"/>
      <c r="F10488" s="74"/>
      <c r="G10488" s="75"/>
      <c r="H10488" s="74"/>
      <c r="I10488" s="81"/>
      <c r="J10488" s="74"/>
      <c r="K10488" s="74"/>
      <c r="L10488" s="74"/>
      <c r="M10488" s="74"/>
    </row>
    <row r="10489" spans="2:13" x14ac:dyDescent="0.25">
      <c r="B10489" s="225"/>
      <c r="C10489" s="74"/>
      <c r="D10489" s="74"/>
      <c r="E10489" s="74"/>
      <c r="F10489" s="74"/>
      <c r="G10489" s="75"/>
      <c r="H10489" s="74"/>
      <c r="I10489" s="81"/>
      <c r="J10489" s="74"/>
      <c r="K10489" s="74"/>
      <c r="L10489" s="74"/>
      <c r="M10489" s="74"/>
    </row>
    <row r="10490" spans="2:13" x14ac:dyDescent="0.25">
      <c r="B10490" s="225"/>
      <c r="C10490" s="74"/>
      <c r="D10490" s="74"/>
      <c r="E10490" s="74"/>
      <c r="F10490" s="74"/>
      <c r="G10490" s="75"/>
      <c r="H10490" s="74"/>
      <c r="I10490" s="81"/>
      <c r="J10490" s="74"/>
      <c r="K10490" s="74"/>
      <c r="L10490" s="74"/>
      <c r="M10490" s="74"/>
    </row>
    <row r="10491" spans="2:13" x14ac:dyDescent="0.25">
      <c r="B10491" s="225"/>
      <c r="C10491" s="74"/>
      <c r="D10491" s="74"/>
      <c r="E10491" s="74"/>
      <c r="F10491" s="74"/>
      <c r="G10491" s="75"/>
      <c r="H10491" s="74"/>
      <c r="I10491" s="81"/>
      <c r="J10491" s="74"/>
      <c r="K10491" s="74"/>
      <c r="L10491" s="74"/>
      <c r="M10491" s="74"/>
    </row>
    <row r="10492" spans="2:13" x14ac:dyDescent="0.25">
      <c r="B10492" s="225"/>
      <c r="C10492" s="74"/>
      <c r="D10492" s="74"/>
      <c r="E10492" s="74"/>
      <c r="F10492" s="74"/>
      <c r="G10492" s="75"/>
      <c r="H10492" s="74"/>
      <c r="I10492" s="81"/>
      <c r="J10492" s="74"/>
      <c r="K10492" s="74"/>
      <c r="L10492" s="74"/>
      <c r="M10492" s="74"/>
    </row>
    <row r="10493" spans="2:13" x14ac:dyDescent="0.25">
      <c r="B10493" s="225"/>
      <c r="C10493" s="74"/>
      <c r="D10493" s="74"/>
      <c r="E10493" s="74"/>
      <c r="F10493" s="74"/>
      <c r="G10493" s="75"/>
      <c r="H10493" s="74"/>
      <c r="I10493" s="81"/>
      <c r="J10493" s="74"/>
      <c r="K10493" s="74"/>
      <c r="L10493" s="74"/>
      <c r="M10493" s="74"/>
    </row>
    <row r="10494" spans="2:13" x14ac:dyDescent="0.25">
      <c r="B10494" s="225"/>
      <c r="C10494" s="74"/>
      <c r="D10494" s="74"/>
      <c r="E10494" s="74"/>
      <c r="F10494" s="74"/>
      <c r="G10494" s="75"/>
      <c r="H10494" s="74"/>
      <c r="I10494" s="81"/>
      <c r="J10494" s="74"/>
      <c r="K10494" s="74"/>
      <c r="L10494" s="74"/>
      <c r="M10494" s="74"/>
    </row>
    <row r="10495" spans="2:13" x14ac:dyDescent="0.25">
      <c r="B10495" s="225"/>
      <c r="C10495" s="74"/>
      <c r="D10495" s="74"/>
      <c r="E10495" s="74"/>
      <c r="F10495" s="74"/>
      <c r="G10495" s="75"/>
      <c r="H10495" s="74"/>
      <c r="I10495" s="81"/>
      <c r="J10495" s="74"/>
      <c r="K10495" s="74"/>
      <c r="L10495" s="74"/>
      <c r="M10495" s="74"/>
    </row>
    <row r="10496" spans="2:13" x14ac:dyDescent="0.25">
      <c r="B10496" s="225"/>
      <c r="C10496" s="74"/>
      <c r="D10496" s="74"/>
      <c r="E10496" s="74"/>
      <c r="F10496" s="74"/>
      <c r="G10496" s="75"/>
      <c r="H10496" s="74"/>
      <c r="I10496" s="81"/>
      <c r="J10496" s="74"/>
      <c r="K10496" s="74"/>
      <c r="L10496" s="74"/>
      <c r="M10496" s="74"/>
    </row>
    <row r="10497" spans="2:13" x14ac:dyDescent="0.25">
      <c r="B10497" s="225"/>
      <c r="C10497" s="74"/>
      <c r="D10497" s="74"/>
      <c r="E10497" s="74"/>
      <c r="F10497" s="74"/>
      <c r="G10497" s="75"/>
      <c r="H10497" s="74"/>
      <c r="I10497" s="81"/>
      <c r="J10497" s="74"/>
      <c r="K10497" s="74"/>
      <c r="L10497" s="74"/>
      <c r="M10497" s="74"/>
    </row>
    <row r="10498" spans="2:13" x14ac:dyDescent="0.25">
      <c r="B10498" s="225"/>
      <c r="C10498" s="74"/>
      <c r="D10498" s="74"/>
      <c r="E10498" s="74"/>
      <c r="F10498" s="74"/>
      <c r="G10498" s="75"/>
      <c r="H10498" s="74"/>
      <c r="I10498" s="81"/>
      <c r="J10498" s="74"/>
      <c r="K10498" s="74"/>
      <c r="L10498" s="74"/>
      <c r="M10498" s="74"/>
    </row>
    <row r="10499" spans="2:13" x14ac:dyDescent="0.25">
      <c r="B10499" s="225"/>
      <c r="C10499" s="74"/>
      <c r="D10499" s="74"/>
      <c r="E10499" s="74"/>
      <c r="F10499" s="74"/>
      <c r="G10499" s="75"/>
      <c r="H10499" s="74"/>
      <c r="I10499" s="81"/>
      <c r="J10499" s="74"/>
      <c r="K10499" s="74"/>
      <c r="L10499" s="74"/>
      <c r="M10499" s="74"/>
    </row>
    <row r="10500" spans="2:13" x14ac:dyDescent="0.25">
      <c r="B10500" s="225"/>
      <c r="C10500" s="74"/>
      <c r="D10500" s="74"/>
      <c r="E10500" s="74"/>
      <c r="F10500" s="74"/>
      <c r="G10500" s="75"/>
      <c r="H10500" s="74"/>
      <c r="I10500" s="81"/>
      <c r="J10500" s="74"/>
      <c r="K10500" s="74"/>
      <c r="L10500" s="74"/>
      <c r="M10500" s="74"/>
    </row>
    <row r="10501" spans="2:13" x14ac:dyDescent="0.25">
      <c r="B10501" s="225"/>
      <c r="C10501" s="74"/>
      <c r="D10501" s="74"/>
      <c r="E10501" s="74"/>
      <c r="F10501" s="74"/>
      <c r="G10501" s="75"/>
      <c r="H10501" s="74"/>
      <c r="I10501" s="81"/>
      <c r="J10501" s="74"/>
      <c r="K10501" s="74"/>
      <c r="L10501" s="74"/>
      <c r="M10501" s="74"/>
    </row>
    <row r="10502" spans="2:13" x14ac:dyDescent="0.25">
      <c r="B10502" s="225"/>
      <c r="C10502" s="74"/>
      <c r="D10502" s="74"/>
      <c r="E10502" s="74"/>
      <c r="F10502" s="74"/>
      <c r="G10502" s="75"/>
      <c r="H10502" s="74"/>
      <c r="I10502" s="81"/>
      <c r="J10502" s="74"/>
      <c r="K10502" s="74"/>
      <c r="L10502" s="74"/>
      <c r="M10502" s="74"/>
    </row>
    <row r="10503" spans="2:13" x14ac:dyDescent="0.25">
      <c r="B10503" s="225"/>
      <c r="C10503" s="74"/>
      <c r="D10503" s="74"/>
      <c r="E10503" s="74"/>
      <c r="F10503" s="74"/>
      <c r="G10503" s="75"/>
      <c r="H10503" s="74"/>
      <c r="I10503" s="81"/>
      <c r="J10503" s="74"/>
      <c r="K10503" s="74"/>
      <c r="L10503" s="74"/>
      <c r="M10503" s="74"/>
    </row>
    <row r="10504" spans="2:13" x14ac:dyDescent="0.25">
      <c r="B10504" s="225"/>
      <c r="C10504" s="74"/>
      <c r="D10504" s="74"/>
      <c r="E10504" s="74"/>
      <c r="F10504" s="74"/>
      <c r="G10504" s="75"/>
      <c r="H10504" s="74"/>
      <c r="I10504" s="81"/>
      <c r="J10504" s="74"/>
      <c r="K10504" s="74"/>
      <c r="L10504" s="74"/>
      <c r="M10504" s="74"/>
    </row>
    <row r="10505" spans="2:13" x14ac:dyDescent="0.25">
      <c r="B10505" s="225"/>
      <c r="C10505" s="74"/>
      <c r="D10505" s="74"/>
      <c r="E10505" s="74"/>
      <c r="F10505" s="74"/>
      <c r="G10505" s="75"/>
      <c r="H10505" s="74"/>
      <c r="I10505" s="81"/>
      <c r="J10505" s="74"/>
      <c r="K10505" s="74"/>
      <c r="L10505" s="74"/>
      <c r="M10505" s="74"/>
    </row>
    <row r="10506" spans="2:13" x14ac:dyDescent="0.25">
      <c r="B10506" s="225"/>
      <c r="C10506" s="74"/>
      <c r="D10506" s="74"/>
      <c r="E10506" s="74"/>
      <c r="F10506" s="74"/>
      <c r="G10506" s="75"/>
      <c r="H10506" s="74"/>
      <c r="I10506" s="81"/>
      <c r="J10506" s="74"/>
      <c r="K10506" s="74"/>
      <c r="L10506" s="74"/>
      <c r="M10506" s="74"/>
    </row>
    <row r="10507" spans="2:13" x14ac:dyDescent="0.25">
      <c r="B10507" s="225"/>
      <c r="C10507" s="74"/>
      <c r="D10507" s="74"/>
      <c r="E10507" s="74"/>
      <c r="F10507" s="74"/>
      <c r="G10507" s="75"/>
      <c r="H10507" s="74"/>
      <c r="I10507" s="81"/>
      <c r="J10507" s="74"/>
      <c r="K10507" s="74"/>
      <c r="L10507" s="74"/>
      <c r="M10507" s="74"/>
    </row>
    <row r="10508" spans="2:13" x14ac:dyDescent="0.25">
      <c r="B10508" s="225"/>
      <c r="C10508" s="74"/>
      <c r="D10508" s="74"/>
      <c r="E10508" s="74"/>
      <c r="F10508" s="74"/>
      <c r="G10508" s="75"/>
      <c r="H10508" s="74"/>
      <c r="I10508" s="81"/>
      <c r="J10508" s="74"/>
      <c r="K10508" s="74"/>
      <c r="L10508" s="74"/>
      <c r="M10508" s="74"/>
    </row>
    <row r="10509" spans="2:13" x14ac:dyDescent="0.25">
      <c r="B10509" s="225"/>
      <c r="C10509" s="74"/>
      <c r="D10509" s="74"/>
      <c r="E10509" s="74"/>
      <c r="F10509" s="74"/>
      <c r="G10509" s="75"/>
      <c r="H10509" s="74"/>
      <c r="I10509" s="81"/>
      <c r="J10509" s="74"/>
      <c r="K10509" s="74"/>
      <c r="L10509" s="74"/>
      <c r="M10509" s="74"/>
    </row>
    <row r="10510" spans="2:13" x14ac:dyDescent="0.25">
      <c r="B10510" s="225"/>
      <c r="C10510" s="74"/>
      <c r="D10510" s="74"/>
      <c r="E10510" s="74"/>
      <c r="F10510" s="74"/>
      <c r="G10510" s="75"/>
      <c r="H10510" s="74"/>
      <c r="I10510" s="81"/>
      <c r="J10510" s="74"/>
      <c r="K10510" s="74"/>
      <c r="L10510" s="74"/>
      <c r="M10510" s="74"/>
    </row>
    <row r="10511" spans="2:13" x14ac:dyDescent="0.25">
      <c r="B10511" s="225"/>
      <c r="C10511" s="74"/>
      <c r="D10511" s="74"/>
      <c r="E10511" s="74"/>
      <c r="F10511" s="74"/>
      <c r="G10511" s="75"/>
      <c r="H10511" s="74"/>
      <c r="I10511" s="81"/>
      <c r="J10511" s="74"/>
      <c r="K10511" s="74"/>
      <c r="L10511" s="74"/>
      <c r="M10511" s="74"/>
    </row>
    <row r="10512" spans="2:13" x14ac:dyDescent="0.25">
      <c r="B10512" s="225"/>
      <c r="C10512" s="74"/>
      <c r="D10512" s="74"/>
      <c r="E10512" s="74"/>
      <c r="F10512" s="74"/>
      <c r="G10512" s="75"/>
      <c r="H10512" s="74"/>
      <c r="I10512" s="81"/>
      <c r="J10512" s="74"/>
      <c r="K10512" s="74"/>
      <c r="L10512" s="74"/>
      <c r="M10512" s="74"/>
    </row>
    <row r="10513" spans="2:13" x14ac:dyDescent="0.25">
      <c r="B10513" s="225"/>
      <c r="C10513" s="74"/>
      <c r="D10513" s="74"/>
      <c r="E10513" s="74"/>
      <c r="F10513" s="74"/>
      <c r="G10513" s="75"/>
      <c r="H10513" s="74"/>
      <c r="I10513" s="81"/>
      <c r="J10513" s="74"/>
      <c r="K10513" s="74"/>
      <c r="L10513" s="74"/>
      <c r="M10513" s="74"/>
    </row>
    <row r="10514" spans="2:13" x14ac:dyDescent="0.25">
      <c r="B10514" s="225"/>
      <c r="C10514" s="74"/>
      <c r="D10514" s="74"/>
      <c r="E10514" s="74"/>
      <c r="F10514" s="74"/>
      <c r="G10514" s="75"/>
      <c r="H10514" s="74"/>
      <c r="I10514" s="81"/>
      <c r="J10514" s="74"/>
      <c r="K10514" s="74"/>
      <c r="L10514" s="74"/>
      <c r="M10514" s="74"/>
    </row>
    <row r="10515" spans="2:13" x14ac:dyDescent="0.25">
      <c r="B10515" s="225"/>
      <c r="C10515" s="74"/>
      <c r="D10515" s="74"/>
      <c r="E10515" s="74"/>
      <c r="F10515" s="74"/>
      <c r="G10515" s="75"/>
      <c r="H10515" s="74"/>
      <c r="I10515" s="81"/>
      <c r="J10515" s="74"/>
      <c r="K10515" s="74"/>
      <c r="L10515" s="74"/>
      <c r="M10515" s="74"/>
    </row>
    <row r="10516" spans="2:13" x14ac:dyDescent="0.25">
      <c r="B10516" s="225"/>
      <c r="C10516" s="74"/>
      <c r="D10516" s="74"/>
      <c r="E10516" s="74"/>
      <c r="F10516" s="74"/>
      <c r="G10516" s="75"/>
      <c r="H10516" s="74"/>
      <c r="I10516" s="81"/>
      <c r="J10516" s="74"/>
      <c r="K10516" s="74"/>
      <c r="L10516" s="74"/>
      <c r="M10516" s="74"/>
    </row>
    <row r="10517" spans="2:13" x14ac:dyDescent="0.25">
      <c r="B10517" s="225"/>
      <c r="C10517" s="74"/>
      <c r="D10517" s="74"/>
      <c r="E10517" s="74"/>
      <c r="F10517" s="74"/>
      <c r="G10517" s="75"/>
      <c r="H10517" s="74"/>
      <c r="I10517" s="81"/>
      <c r="J10517" s="74"/>
      <c r="K10517" s="74"/>
      <c r="L10517" s="74"/>
      <c r="M10517" s="74"/>
    </row>
    <row r="10518" spans="2:13" x14ac:dyDescent="0.25">
      <c r="B10518" s="225"/>
      <c r="C10518" s="74"/>
      <c r="D10518" s="74"/>
      <c r="E10518" s="74"/>
      <c r="F10518" s="74"/>
      <c r="G10518" s="75"/>
      <c r="H10518" s="74"/>
      <c r="I10518" s="81"/>
      <c r="J10518" s="74"/>
      <c r="K10518" s="74"/>
      <c r="L10518" s="74"/>
      <c r="M10518" s="74"/>
    </row>
    <row r="10519" spans="2:13" x14ac:dyDescent="0.25">
      <c r="B10519" s="225"/>
      <c r="C10519" s="74"/>
      <c r="D10519" s="74"/>
      <c r="E10519" s="74"/>
      <c r="F10519" s="74"/>
      <c r="G10519" s="75"/>
      <c r="H10519" s="74"/>
      <c r="I10519" s="81"/>
      <c r="J10519" s="74"/>
      <c r="K10519" s="74"/>
      <c r="L10519" s="74"/>
      <c r="M10519" s="74"/>
    </row>
    <row r="10520" spans="2:13" x14ac:dyDescent="0.25">
      <c r="B10520" s="225"/>
      <c r="C10520" s="74"/>
      <c r="D10520" s="74"/>
      <c r="E10520" s="74"/>
      <c r="F10520" s="74"/>
      <c r="G10520" s="75"/>
      <c r="H10520" s="74"/>
      <c r="I10520" s="81"/>
      <c r="J10520" s="74"/>
      <c r="K10520" s="74"/>
      <c r="L10520" s="74"/>
      <c r="M10520" s="74"/>
    </row>
    <row r="10521" spans="2:13" x14ac:dyDescent="0.25">
      <c r="B10521" s="225"/>
      <c r="C10521" s="74"/>
      <c r="D10521" s="74"/>
      <c r="E10521" s="74"/>
      <c r="F10521" s="74"/>
      <c r="G10521" s="75"/>
      <c r="H10521" s="74"/>
      <c r="I10521" s="81"/>
      <c r="J10521" s="74"/>
      <c r="K10521" s="74"/>
      <c r="L10521" s="74"/>
      <c r="M10521" s="74"/>
    </row>
    <row r="10522" spans="2:13" x14ac:dyDescent="0.25">
      <c r="B10522" s="225"/>
      <c r="C10522" s="74"/>
      <c r="D10522" s="74"/>
      <c r="E10522" s="74"/>
      <c r="F10522" s="74"/>
      <c r="G10522" s="75"/>
      <c r="H10522" s="74"/>
      <c r="I10522" s="81"/>
      <c r="J10522" s="74"/>
      <c r="K10522" s="74"/>
      <c r="L10522" s="74"/>
      <c r="M10522" s="74"/>
    </row>
    <row r="10523" spans="2:13" x14ac:dyDescent="0.25">
      <c r="B10523" s="225"/>
      <c r="C10523" s="74"/>
      <c r="D10523" s="74"/>
      <c r="E10523" s="74"/>
      <c r="F10523" s="74"/>
      <c r="G10523" s="75"/>
      <c r="H10523" s="74"/>
      <c r="I10523" s="81"/>
      <c r="J10523" s="74"/>
      <c r="K10523" s="74"/>
      <c r="L10523" s="74"/>
      <c r="M10523" s="74"/>
    </row>
    <row r="10524" spans="2:13" x14ac:dyDescent="0.25">
      <c r="B10524" s="225"/>
      <c r="C10524" s="74"/>
      <c r="D10524" s="74"/>
      <c r="E10524" s="74"/>
      <c r="F10524" s="74"/>
      <c r="G10524" s="75"/>
      <c r="H10524" s="74"/>
      <c r="I10524" s="81"/>
      <c r="J10524" s="74"/>
      <c r="K10524" s="74"/>
      <c r="L10524" s="74"/>
      <c r="M10524" s="74"/>
    </row>
    <row r="10525" spans="2:13" x14ac:dyDescent="0.25">
      <c r="B10525" s="225"/>
      <c r="C10525" s="74"/>
      <c r="D10525" s="74"/>
      <c r="E10525" s="74"/>
      <c r="F10525" s="74"/>
      <c r="G10525" s="75"/>
      <c r="H10525" s="74"/>
      <c r="I10525" s="81"/>
      <c r="J10525" s="74"/>
      <c r="K10525" s="74"/>
      <c r="L10525" s="74"/>
      <c r="M10525" s="74"/>
    </row>
    <row r="10526" spans="2:13" x14ac:dyDescent="0.25">
      <c r="B10526" s="225"/>
      <c r="C10526" s="74"/>
      <c r="D10526" s="74"/>
      <c r="E10526" s="74"/>
      <c r="F10526" s="74"/>
      <c r="G10526" s="75"/>
      <c r="H10526" s="74"/>
      <c r="I10526" s="81"/>
      <c r="J10526" s="74"/>
      <c r="K10526" s="74"/>
      <c r="L10526" s="74"/>
      <c r="M10526" s="74"/>
    </row>
    <row r="10527" spans="2:13" x14ac:dyDescent="0.25">
      <c r="B10527" s="225"/>
      <c r="C10527" s="74"/>
      <c r="D10527" s="74"/>
      <c r="E10527" s="74"/>
      <c r="F10527" s="74"/>
      <c r="G10527" s="75"/>
      <c r="H10527" s="74"/>
      <c r="I10527" s="81"/>
      <c r="J10527" s="74"/>
      <c r="K10527" s="74"/>
      <c r="L10527" s="74"/>
      <c r="M10527" s="74"/>
    </row>
    <row r="10528" spans="2:13" x14ac:dyDescent="0.25">
      <c r="B10528" s="225"/>
      <c r="C10528" s="74"/>
      <c r="D10528" s="74"/>
      <c r="E10528" s="74"/>
      <c r="F10528" s="74"/>
      <c r="G10528" s="75"/>
      <c r="H10528" s="74"/>
      <c r="I10528" s="81"/>
      <c r="J10528" s="74"/>
      <c r="K10528" s="74"/>
      <c r="L10528" s="74"/>
      <c r="M10528" s="74"/>
    </row>
    <row r="10529" spans="2:13" x14ac:dyDescent="0.25">
      <c r="B10529" s="225"/>
      <c r="C10529" s="74"/>
      <c r="D10529" s="74"/>
      <c r="E10529" s="74"/>
      <c r="F10529" s="74"/>
      <c r="G10529" s="75"/>
      <c r="H10529" s="74"/>
      <c r="I10529" s="81"/>
      <c r="J10529" s="74"/>
      <c r="K10529" s="74"/>
      <c r="L10529" s="74"/>
      <c r="M10529" s="74"/>
    </row>
    <row r="10530" spans="2:13" x14ac:dyDescent="0.25">
      <c r="B10530" s="225"/>
      <c r="C10530" s="74"/>
      <c r="D10530" s="74"/>
      <c r="E10530" s="74"/>
      <c r="F10530" s="74"/>
      <c r="G10530" s="75"/>
      <c r="H10530" s="74"/>
      <c r="I10530" s="81"/>
      <c r="J10530" s="74"/>
      <c r="K10530" s="74"/>
      <c r="L10530" s="74"/>
      <c r="M10530" s="74"/>
    </row>
    <row r="10531" spans="2:13" x14ac:dyDescent="0.25">
      <c r="B10531" s="225"/>
      <c r="C10531" s="74"/>
      <c r="D10531" s="74"/>
      <c r="E10531" s="74"/>
      <c r="F10531" s="74"/>
      <c r="G10531" s="75"/>
      <c r="H10531" s="74"/>
      <c r="I10531" s="81"/>
      <c r="J10531" s="74"/>
      <c r="K10531" s="74"/>
      <c r="L10531" s="74"/>
      <c r="M10531" s="74"/>
    </row>
    <row r="10532" spans="2:13" x14ac:dyDescent="0.25">
      <c r="B10532" s="225"/>
      <c r="C10532" s="74"/>
      <c r="D10532" s="74"/>
      <c r="E10532" s="74"/>
      <c r="F10532" s="74"/>
      <c r="G10532" s="75"/>
      <c r="H10532" s="74"/>
      <c r="I10532" s="81"/>
      <c r="J10532" s="74"/>
      <c r="K10532" s="74"/>
      <c r="L10532" s="74"/>
      <c r="M10532" s="74"/>
    </row>
    <row r="10533" spans="2:13" x14ac:dyDescent="0.25">
      <c r="B10533" s="225"/>
      <c r="C10533" s="74"/>
      <c r="D10533" s="74"/>
      <c r="E10533" s="74"/>
      <c r="F10533" s="74"/>
      <c r="G10533" s="75"/>
      <c r="H10533" s="74"/>
      <c r="I10533" s="81"/>
      <c r="J10533" s="74"/>
      <c r="K10533" s="74"/>
      <c r="L10533" s="74"/>
      <c r="M10533" s="74"/>
    </row>
    <row r="10534" spans="2:13" x14ac:dyDescent="0.25">
      <c r="B10534" s="225"/>
      <c r="C10534" s="74"/>
      <c r="D10534" s="74"/>
      <c r="E10534" s="74"/>
      <c r="F10534" s="74"/>
      <c r="G10534" s="75"/>
      <c r="H10534" s="74"/>
      <c r="I10534" s="81"/>
      <c r="J10534" s="74"/>
      <c r="K10534" s="74"/>
      <c r="L10534" s="74"/>
      <c r="M10534" s="74"/>
    </row>
    <row r="10535" spans="2:13" x14ac:dyDescent="0.25">
      <c r="B10535" s="225"/>
      <c r="C10535" s="74"/>
      <c r="D10535" s="74"/>
      <c r="E10535" s="74"/>
      <c r="F10535" s="74"/>
      <c r="G10535" s="75"/>
      <c r="H10535" s="74"/>
      <c r="I10535" s="81"/>
      <c r="J10535" s="74"/>
      <c r="K10535" s="74"/>
      <c r="L10535" s="74"/>
      <c r="M10535" s="74"/>
    </row>
    <row r="10536" spans="2:13" x14ac:dyDescent="0.25">
      <c r="B10536" s="225"/>
      <c r="C10536" s="74"/>
      <c r="D10536" s="74"/>
      <c r="E10536" s="74"/>
      <c r="F10536" s="74"/>
      <c r="G10536" s="75"/>
      <c r="H10536" s="74"/>
      <c r="I10536" s="81"/>
      <c r="J10536" s="74"/>
      <c r="K10536" s="74"/>
      <c r="L10536" s="74"/>
      <c r="M10536" s="74"/>
    </row>
    <row r="10537" spans="2:13" x14ac:dyDescent="0.25">
      <c r="B10537" s="225"/>
      <c r="C10537" s="74"/>
      <c r="D10537" s="74"/>
      <c r="E10537" s="74"/>
      <c r="F10537" s="74"/>
      <c r="G10537" s="75"/>
      <c r="H10537" s="74"/>
      <c r="I10537" s="81"/>
      <c r="J10537" s="74"/>
      <c r="K10537" s="74"/>
      <c r="L10537" s="74"/>
      <c r="M10537" s="74"/>
    </row>
    <row r="10538" spans="2:13" x14ac:dyDescent="0.25">
      <c r="B10538" s="225"/>
      <c r="C10538" s="74"/>
      <c r="D10538" s="74"/>
      <c r="E10538" s="74"/>
      <c r="F10538" s="74"/>
      <c r="G10538" s="75"/>
      <c r="H10538" s="74"/>
      <c r="I10538" s="81"/>
      <c r="J10538" s="74"/>
      <c r="K10538" s="74"/>
      <c r="L10538" s="74"/>
      <c r="M10538" s="74"/>
    </row>
    <row r="10539" spans="2:13" x14ac:dyDescent="0.25">
      <c r="B10539" s="225"/>
      <c r="C10539" s="74"/>
      <c r="D10539" s="74"/>
      <c r="E10539" s="74"/>
      <c r="F10539" s="74"/>
      <c r="G10539" s="75"/>
      <c r="H10539" s="74"/>
      <c r="I10539" s="81"/>
      <c r="J10539" s="74"/>
      <c r="K10539" s="74"/>
      <c r="L10539" s="74"/>
      <c r="M10539" s="74"/>
    </row>
    <row r="10540" spans="2:13" x14ac:dyDescent="0.25">
      <c r="B10540" s="225"/>
      <c r="C10540" s="74"/>
      <c r="D10540" s="74"/>
      <c r="E10540" s="74"/>
      <c r="F10540" s="74"/>
      <c r="G10540" s="75"/>
      <c r="H10540" s="74"/>
      <c r="I10540" s="81"/>
      <c r="J10540" s="74"/>
      <c r="K10540" s="74"/>
      <c r="L10540" s="74"/>
      <c r="M10540" s="74"/>
    </row>
    <row r="10541" spans="2:13" x14ac:dyDescent="0.25">
      <c r="B10541" s="225"/>
      <c r="C10541" s="74"/>
      <c r="D10541" s="74"/>
      <c r="E10541" s="74"/>
      <c r="F10541" s="74"/>
      <c r="G10541" s="75"/>
      <c r="H10541" s="74"/>
      <c r="I10541" s="81"/>
      <c r="J10541" s="74"/>
      <c r="K10541" s="74"/>
      <c r="L10541" s="74"/>
      <c r="M10541" s="74"/>
    </row>
    <row r="10542" spans="2:13" x14ac:dyDescent="0.25">
      <c r="B10542" s="225"/>
      <c r="C10542" s="74"/>
      <c r="D10542" s="74"/>
      <c r="E10542" s="74"/>
      <c r="F10542" s="74"/>
      <c r="G10542" s="75"/>
      <c r="H10542" s="74"/>
      <c r="I10542" s="81"/>
      <c r="J10542" s="74"/>
      <c r="K10542" s="74"/>
      <c r="L10542" s="74"/>
      <c r="M10542" s="74"/>
    </row>
    <row r="10543" spans="2:13" x14ac:dyDescent="0.25">
      <c r="B10543" s="225"/>
      <c r="C10543" s="74"/>
      <c r="D10543" s="74"/>
      <c r="E10543" s="74"/>
      <c r="F10543" s="74"/>
      <c r="G10543" s="75"/>
      <c r="H10543" s="74"/>
      <c r="I10543" s="81"/>
      <c r="J10543" s="74"/>
      <c r="K10543" s="74"/>
      <c r="L10543" s="74"/>
      <c r="M10543" s="74"/>
    </row>
    <row r="10544" spans="2:13" x14ac:dyDescent="0.25">
      <c r="B10544" s="225"/>
      <c r="C10544" s="74"/>
      <c r="D10544" s="74"/>
      <c r="E10544" s="74"/>
      <c r="F10544" s="74"/>
      <c r="G10544" s="75"/>
      <c r="H10544" s="74"/>
      <c r="I10544" s="81"/>
      <c r="J10544" s="74"/>
      <c r="K10544" s="74"/>
      <c r="L10544" s="74"/>
      <c r="M10544" s="74"/>
    </row>
    <row r="10545" spans="2:13" x14ac:dyDescent="0.25">
      <c r="B10545" s="225"/>
      <c r="C10545" s="74"/>
      <c r="D10545" s="74"/>
      <c r="E10545" s="74"/>
      <c r="F10545" s="74"/>
      <c r="G10545" s="75"/>
      <c r="H10545" s="74"/>
      <c r="I10545" s="81"/>
      <c r="J10545" s="74"/>
      <c r="K10545" s="74"/>
      <c r="L10545" s="74"/>
      <c r="M10545" s="74"/>
    </row>
    <row r="10546" spans="2:13" x14ac:dyDescent="0.25">
      <c r="B10546" s="225"/>
      <c r="C10546" s="74"/>
      <c r="D10546" s="74"/>
      <c r="E10546" s="74"/>
      <c r="F10546" s="74"/>
      <c r="G10546" s="75"/>
      <c r="H10546" s="74"/>
      <c r="I10546" s="81"/>
      <c r="J10546" s="74"/>
      <c r="K10546" s="74"/>
      <c r="L10546" s="74"/>
      <c r="M10546" s="74"/>
    </row>
    <row r="10547" spans="2:13" x14ac:dyDescent="0.25">
      <c r="B10547" s="225"/>
      <c r="C10547" s="74"/>
      <c r="D10547" s="74"/>
      <c r="E10547" s="74"/>
      <c r="F10547" s="74"/>
      <c r="G10547" s="75"/>
      <c r="H10547" s="74"/>
      <c r="I10547" s="81"/>
      <c r="J10547" s="74"/>
      <c r="K10547" s="74"/>
      <c r="L10547" s="74"/>
      <c r="M10547" s="74"/>
    </row>
    <row r="10548" spans="2:13" x14ac:dyDescent="0.25">
      <c r="B10548" s="225"/>
      <c r="C10548" s="74"/>
      <c r="D10548" s="74"/>
      <c r="E10548" s="74"/>
      <c r="F10548" s="74"/>
      <c r="G10548" s="75"/>
      <c r="H10548" s="74"/>
      <c r="I10548" s="81"/>
      <c r="J10548" s="74"/>
      <c r="K10548" s="74"/>
      <c r="L10548" s="74"/>
      <c r="M10548" s="74"/>
    </row>
    <row r="10549" spans="2:13" x14ac:dyDescent="0.25">
      <c r="B10549" s="225"/>
      <c r="C10549" s="74"/>
      <c r="D10549" s="74"/>
      <c r="E10549" s="74"/>
      <c r="F10549" s="74"/>
      <c r="G10549" s="75"/>
      <c r="H10549" s="74"/>
      <c r="I10549" s="81"/>
      <c r="J10549" s="74"/>
      <c r="K10549" s="74"/>
      <c r="L10549" s="74"/>
      <c r="M10549" s="74"/>
    </row>
    <row r="10550" spans="2:13" x14ac:dyDescent="0.25">
      <c r="B10550" s="225"/>
      <c r="C10550" s="74"/>
      <c r="D10550" s="74"/>
      <c r="E10550" s="74"/>
      <c r="F10550" s="74"/>
      <c r="G10550" s="75"/>
      <c r="H10550" s="74"/>
      <c r="I10550" s="81"/>
      <c r="J10550" s="74"/>
      <c r="K10550" s="74"/>
      <c r="L10550" s="74"/>
      <c r="M10550" s="74"/>
    </row>
    <row r="10551" spans="2:13" x14ac:dyDescent="0.25">
      <c r="B10551" s="225"/>
      <c r="C10551" s="74"/>
      <c r="D10551" s="74"/>
      <c r="E10551" s="74"/>
      <c r="F10551" s="74"/>
      <c r="G10551" s="75"/>
      <c r="H10551" s="74"/>
      <c r="I10551" s="81"/>
      <c r="J10551" s="74"/>
      <c r="K10551" s="74"/>
      <c r="L10551" s="74"/>
      <c r="M10551" s="74"/>
    </row>
    <row r="10552" spans="2:13" x14ac:dyDescent="0.25">
      <c r="B10552" s="225"/>
      <c r="C10552" s="74"/>
      <c r="D10552" s="74"/>
      <c r="E10552" s="74"/>
      <c r="F10552" s="74"/>
      <c r="G10552" s="75"/>
      <c r="H10552" s="74"/>
      <c r="I10552" s="81"/>
      <c r="J10552" s="74"/>
      <c r="K10552" s="74"/>
      <c r="L10552" s="74"/>
      <c r="M10552" s="74"/>
    </row>
    <row r="10553" spans="2:13" x14ac:dyDescent="0.25">
      <c r="B10553" s="225"/>
      <c r="C10553" s="74"/>
      <c r="D10553" s="74"/>
      <c r="E10553" s="74"/>
      <c r="F10553" s="74"/>
      <c r="G10553" s="75"/>
      <c r="H10553" s="74"/>
      <c r="I10553" s="81"/>
      <c r="J10553" s="74"/>
      <c r="K10553" s="74"/>
      <c r="L10553" s="74"/>
      <c r="M10553" s="74"/>
    </row>
    <row r="10554" spans="2:13" x14ac:dyDescent="0.25">
      <c r="B10554" s="225"/>
      <c r="C10554" s="74"/>
      <c r="D10554" s="74"/>
      <c r="E10554" s="74"/>
      <c r="F10554" s="74"/>
      <c r="G10554" s="75"/>
      <c r="H10554" s="74"/>
      <c r="I10554" s="81"/>
      <c r="J10554" s="74"/>
      <c r="K10554" s="74"/>
      <c r="L10554" s="74"/>
      <c r="M10554" s="74"/>
    </row>
    <row r="10555" spans="2:13" x14ac:dyDescent="0.25">
      <c r="B10555" s="225"/>
      <c r="C10555" s="74"/>
      <c r="D10555" s="74"/>
      <c r="E10555" s="74"/>
      <c r="F10555" s="74"/>
      <c r="G10555" s="75"/>
      <c r="H10555" s="74"/>
      <c r="I10555" s="81"/>
      <c r="J10555" s="74"/>
      <c r="K10555" s="74"/>
      <c r="L10555" s="74"/>
      <c r="M10555" s="74"/>
    </row>
    <row r="10556" spans="2:13" x14ac:dyDescent="0.25">
      <c r="B10556" s="225"/>
      <c r="C10556" s="74"/>
      <c r="D10556" s="74"/>
      <c r="E10556" s="74"/>
      <c r="F10556" s="74"/>
      <c r="G10556" s="75"/>
      <c r="H10556" s="74"/>
      <c r="I10556" s="81"/>
      <c r="J10556" s="74"/>
      <c r="K10556" s="74"/>
      <c r="L10556" s="74"/>
      <c r="M10556" s="74"/>
    </row>
    <row r="10557" spans="2:13" x14ac:dyDescent="0.25">
      <c r="B10557" s="225"/>
      <c r="C10557" s="74"/>
      <c r="D10557" s="74"/>
      <c r="E10557" s="74"/>
      <c r="F10557" s="74"/>
      <c r="G10557" s="75"/>
      <c r="H10557" s="74"/>
      <c r="I10557" s="81"/>
      <c r="J10557" s="74"/>
      <c r="K10557" s="74"/>
      <c r="L10557" s="74"/>
      <c r="M10557" s="74"/>
    </row>
    <row r="10558" spans="2:13" x14ac:dyDescent="0.25">
      <c r="B10558" s="225"/>
      <c r="C10558" s="74"/>
      <c r="D10558" s="74"/>
      <c r="E10558" s="74"/>
      <c r="F10558" s="74"/>
      <c r="G10558" s="75"/>
      <c r="H10558" s="74"/>
      <c r="I10558" s="81"/>
      <c r="J10558" s="74"/>
      <c r="K10558" s="74"/>
      <c r="L10558" s="74"/>
      <c r="M10558" s="74"/>
    </row>
    <row r="10559" spans="2:13" x14ac:dyDescent="0.25">
      <c r="B10559" s="225"/>
      <c r="C10559" s="74"/>
      <c r="D10559" s="74"/>
      <c r="E10559" s="74"/>
      <c r="F10559" s="74"/>
      <c r="G10559" s="75"/>
      <c r="H10559" s="74"/>
      <c r="I10559" s="81"/>
      <c r="J10559" s="74"/>
      <c r="K10559" s="74"/>
      <c r="L10559" s="74"/>
      <c r="M10559" s="74"/>
    </row>
    <row r="10560" spans="2:13" x14ac:dyDescent="0.25">
      <c r="B10560" s="225"/>
      <c r="C10560" s="74"/>
      <c r="D10560" s="74"/>
      <c r="E10560" s="74"/>
      <c r="F10560" s="74"/>
      <c r="G10560" s="75"/>
      <c r="H10560" s="74"/>
      <c r="I10560" s="81"/>
      <c r="J10560" s="74"/>
      <c r="K10560" s="74"/>
      <c r="L10560" s="74"/>
      <c r="M10560" s="74"/>
    </row>
    <row r="10561" spans="2:13" x14ac:dyDescent="0.25">
      <c r="B10561" s="225"/>
      <c r="C10561" s="74"/>
      <c r="D10561" s="74"/>
      <c r="E10561" s="74"/>
      <c r="F10561" s="74"/>
      <c r="G10561" s="75"/>
      <c r="H10561" s="74"/>
      <c r="I10561" s="81"/>
      <c r="J10561" s="74"/>
      <c r="K10561" s="74"/>
      <c r="L10561" s="74"/>
      <c r="M10561" s="74"/>
    </row>
    <row r="10562" spans="2:13" x14ac:dyDescent="0.25">
      <c r="B10562" s="225"/>
      <c r="C10562" s="74"/>
      <c r="D10562" s="74"/>
      <c r="E10562" s="74"/>
      <c r="F10562" s="74"/>
      <c r="G10562" s="75"/>
      <c r="H10562" s="74"/>
      <c r="I10562" s="81"/>
      <c r="J10562" s="74"/>
      <c r="K10562" s="74"/>
      <c r="L10562" s="74"/>
      <c r="M10562" s="74"/>
    </row>
    <row r="10563" spans="2:13" x14ac:dyDescent="0.25">
      <c r="B10563" s="225"/>
      <c r="C10563" s="74"/>
      <c r="D10563" s="74"/>
      <c r="E10563" s="74"/>
      <c r="F10563" s="74"/>
      <c r="G10563" s="75"/>
      <c r="H10563" s="74"/>
      <c r="I10563" s="81"/>
      <c r="J10563" s="74"/>
      <c r="K10563" s="74"/>
      <c r="L10563" s="74"/>
      <c r="M10563" s="74"/>
    </row>
    <row r="10564" spans="2:13" x14ac:dyDescent="0.25">
      <c r="B10564" s="225"/>
      <c r="C10564" s="74"/>
      <c r="D10564" s="74"/>
      <c r="E10564" s="74"/>
      <c r="F10564" s="74"/>
      <c r="G10564" s="75"/>
      <c r="H10564" s="74"/>
      <c r="I10564" s="81"/>
      <c r="J10564" s="74"/>
      <c r="K10564" s="74"/>
      <c r="L10564" s="74"/>
      <c r="M10564" s="74"/>
    </row>
    <row r="10565" spans="2:13" x14ac:dyDescent="0.25">
      <c r="B10565" s="225"/>
      <c r="C10565" s="74"/>
      <c r="D10565" s="74"/>
      <c r="E10565" s="74"/>
      <c r="F10565" s="74"/>
      <c r="G10565" s="75"/>
      <c r="H10565" s="74"/>
      <c r="I10565" s="81"/>
      <c r="J10565" s="74"/>
      <c r="K10565" s="74"/>
      <c r="L10565" s="74"/>
      <c r="M10565" s="74"/>
    </row>
    <row r="10566" spans="2:13" x14ac:dyDescent="0.25">
      <c r="B10566" s="225"/>
      <c r="C10566" s="74"/>
      <c r="D10566" s="74"/>
      <c r="E10566" s="74"/>
      <c r="F10566" s="74"/>
      <c r="G10566" s="75"/>
      <c r="H10566" s="74"/>
      <c r="I10566" s="81"/>
      <c r="J10566" s="74"/>
      <c r="K10566" s="74"/>
      <c r="L10566" s="74"/>
      <c r="M10566" s="74"/>
    </row>
    <row r="10567" spans="2:13" x14ac:dyDescent="0.25">
      <c r="B10567" s="225"/>
      <c r="C10567" s="74"/>
      <c r="D10567" s="74"/>
      <c r="E10567" s="74"/>
      <c r="F10567" s="74"/>
      <c r="G10567" s="75"/>
      <c r="H10567" s="74"/>
      <c r="I10567" s="81"/>
      <c r="J10567" s="74"/>
      <c r="K10567" s="74"/>
      <c r="L10567" s="74"/>
      <c r="M10567" s="74"/>
    </row>
    <row r="10568" spans="2:13" x14ac:dyDescent="0.25">
      <c r="B10568" s="225"/>
      <c r="C10568" s="74"/>
      <c r="D10568" s="74"/>
      <c r="E10568" s="74"/>
      <c r="F10568" s="74"/>
      <c r="G10568" s="75"/>
      <c r="H10568" s="74"/>
      <c r="I10568" s="81"/>
      <c r="J10568" s="74"/>
      <c r="K10568" s="74"/>
      <c r="L10568" s="74"/>
      <c r="M10568" s="74"/>
    </row>
    <row r="10569" spans="2:13" x14ac:dyDescent="0.25">
      <c r="B10569" s="225"/>
      <c r="C10569" s="74"/>
      <c r="D10569" s="74"/>
      <c r="E10569" s="74"/>
      <c r="F10569" s="74"/>
      <c r="G10569" s="75"/>
      <c r="H10569" s="74"/>
      <c r="I10569" s="81"/>
      <c r="J10569" s="74"/>
      <c r="K10569" s="74"/>
      <c r="L10569" s="74"/>
      <c r="M10569" s="74"/>
    </row>
    <row r="10570" spans="2:13" x14ac:dyDescent="0.25">
      <c r="B10570" s="225"/>
      <c r="C10570" s="74"/>
      <c r="D10570" s="74"/>
      <c r="E10570" s="74"/>
      <c r="F10570" s="74"/>
      <c r="G10570" s="75"/>
      <c r="H10570" s="74"/>
      <c r="I10570" s="81"/>
      <c r="J10570" s="74"/>
      <c r="K10570" s="74"/>
      <c r="L10570" s="74"/>
      <c r="M10570" s="74"/>
    </row>
    <row r="10571" spans="2:13" x14ac:dyDescent="0.25">
      <c r="B10571" s="225"/>
      <c r="C10571" s="74"/>
      <c r="D10571" s="74"/>
      <c r="E10571" s="74"/>
      <c r="F10571" s="74"/>
      <c r="G10571" s="75"/>
      <c r="H10571" s="74"/>
      <c r="I10571" s="81"/>
      <c r="J10571" s="74"/>
      <c r="K10571" s="74"/>
      <c r="L10571" s="74"/>
      <c r="M10571" s="74"/>
    </row>
    <row r="10572" spans="2:13" x14ac:dyDescent="0.25">
      <c r="B10572" s="225"/>
      <c r="C10572" s="74"/>
      <c r="D10572" s="74"/>
      <c r="E10572" s="74"/>
      <c r="F10572" s="74"/>
      <c r="G10572" s="75"/>
      <c r="H10572" s="74"/>
      <c r="I10572" s="81"/>
      <c r="J10572" s="74"/>
      <c r="K10572" s="74"/>
      <c r="L10572" s="74"/>
      <c r="M10572" s="74"/>
    </row>
    <row r="10573" spans="2:13" x14ac:dyDescent="0.25">
      <c r="B10573" s="225"/>
      <c r="C10573" s="74"/>
      <c r="D10573" s="74"/>
      <c r="E10573" s="74"/>
      <c r="F10573" s="74"/>
      <c r="G10573" s="75"/>
      <c r="H10573" s="74"/>
      <c r="I10573" s="81"/>
      <c r="J10573" s="74"/>
      <c r="K10573" s="74"/>
      <c r="L10573" s="74"/>
      <c r="M10573" s="74"/>
    </row>
    <row r="10574" spans="2:13" x14ac:dyDescent="0.25">
      <c r="B10574" s="225"/>
      <c r="C10574" s="74"/>
      <c r="D10574" s="74"/>
      <c r="E10574" s="74"/>
      <c r="F10574" s="74"/>
      <c r="G10574" s="75"/>
      <c r="H10574" s="74"/>
      <c r="I10574" s="81"/>
      <c r="J10574" s="74"/>
      <c r="K10574" s="74"/>
      <c r="L10574" s="74"/>
      <c r="M10574" s="74"/>
    </row>
    <row r="10575" spans="2:13" x14ac:dyDescent="0.25">
      <c r="B10575" s="225"/>
      <c r="C10575" s="74"/>
      <c r="D10575" s="74"/>
      <c r="E10575" s="74"/>
      <c r="F10575" s="74"/>
      <c r="G10575" s="75"/>
      <c r="H10575" s="74"/>
      <c r="I10575" s="81"/>
      <c r="J10575" s="74"/>
      <c r="K10575" s="74"/>
      <c r="L10575" s="74"/>
      <c r="M10575" s="74"/>
    </row>
    <row r="10576" spans="2:13" x14ac:dyDescent="0.25">
      <c r="B10576" s="225"/>
      <c r="C10576" s="74"/>
      <c r="D10576" s="74"/>
      <c r="E10576" s="74"/>
      <c r="F10576" s="74"/>
      <c r="G10576" s="75"/>
      <c r="H10576" s="74"/>
      <c r="I10576" s="81"/>
      <c r="J10576" s="74"/>
      <c r="K10576" s="74"/>
      <c r="L10576" s="74"/>
      <c r="M10576" s="74"/>
    </row>
    <row r="10577" spans="2:13" x14ac:dyDescent="0.25">
      <c r="B10577" s="225"/>
      <c r="C10577" s="74"/>
      <c r="D10577" s="74"/>
      <c r="E10577" s="74"/>
      <c r="F10577" s="74"/>
      <c r="G10577" s="75"/>
      <c r="H10577" s="74"/>
      <c r="I10577" s="81"/>
      <c r="J10577" s="74"/>
      <c r="K10577" s="74"/>
      <c r="L10577" s="74"/>
      <c r="M10577" s="74"/>
    </row>
    <row r="10578" spans="2:13" x14ac:dyDescent="0.25">
      <c r="B10578" s="225"/>
      <c r="C10578" s="74"/>
      <c r="D10578" s="74"/>
      <c r="E10578" s="74"/>
      <c r="F10578" s="74"/>
      <c r="G10578" s="75"/>
      <c r="H10578" s="74"/>
      <c r="I10578" s="81"/>
      <c r="J10578" s="74"/>
      <c r="K10578" s="74"/>
      <c r="L10578" s="74"/>
      <c r="M10578" s="74"/>
    </row>
    <row r="10579" spans="2:13" x14ac:dyDescent="0.25">
      <c r="B10579" s="225"/>
      <c r="C10579" s="74"/>
      <c r="D10579" s="74"/>
      <c r="E10579" s="74"/>
      <c r="F10579" s="74"/>
      <c r="G10579" s="75"/>
      <c r="H10579" s="74"/>
      <c r="I10579" s="81"/>
      <c r="J10579" s="74"/>
      <c r="K10579" s="74"/>
      <c r="L10579" s="74"/>
      <c r="M10579" s="74"/>
    </row>
    <row r="10580" spans="2:13" x14ac:dyDescent="0.25">
      <c r="B10580" s="225"/>
      <c r="C10580" s="74"/>
      <c r="D10580" s="74"/>
      <c r="E10580" s="74"/>
      <c r="F10580" s="74"/>
      <c r="G10580" s="75"/>
      <c r="H10580" s="74"/>
      <c r="I10580" s="81"/>
      <c r="J10580" s="74"/>
      <c r="K10580" s="74"/>
      <c r="L10580" s="74"/>
      <c r="M10580" s="74"/>
    </row>
    <row r="10581" spans="2:13" x14ac:dyDescent="0.25">
      <c r="B10581" s="225"/>
      <c r="C10581" s="74"/>
      <c r="D10581" s="74"/>
      <c r="E10581" s="74"/>
      <c r="F10581" s="74"/>
      <c r="G10581" s="75"/>
      <c r="H10581" s="74"/>
      <c r="I10581" s="81"/>
      <c r="J10581" s="74"/>
      <c r="K10581" s="74"/>
      <c r="L10581" s="74"/>
      <c r="M10581" s="74"/>
    </row>
    <row r="10582" spans="2:13" x14ac:dyDescent="0.25">
      <c r="B10582" s="225"/>
      <c r="C10582" s="74"/>
      <c r="D10582" s="74"/>
      <c r="E10582" s="74"/>
      <c r="F10582" s="74"/>
      <c r="G10582" s="75"/>
      <c r="H10582" s="74"/>
      <c r="I10582" s="81"/>
      <c r="J10582" s="74"/>
      <c r="K10582" s="74"/>
      <c r="L10582" s="74"/>
      <c r="M10582" s="74"/>
    </row>
    <row r="10583" spans="2:13" x14ac:dyDescent="0.25">
      <c r="B10583" s="225"/>
      <c r="C10583" s="74"/>
      <c r="D10583" s="74"/>
      <c r="E10583" s="74"/>
      <c r="F10583" s="74"/>
      <c r="G10583" s="75"/>
      <c r="H10583" s="74"/>
      <c r="I10583" s="81"/>
      <c r="J10583" s="74"/>
      <c r="K10583" s="74"/>
      <c r="L10583" s="74"/>
      <c r="M10583" s="74"/>
    </row>
    <row r="10584" spans="2:13" x14ac:dyDescent="0.25">
      <c r="B10584" s="225"/>
      <c r="C10584" s="74"/>
      <c r="D10584" s="74"/>
      <c r="E10584" s="74"/>
      <c r="F10584" s="74"/>
      <c r="G10584" s="75"/>
      <c r="H10584" s="74"/>
      <c r="I10584" s="81"/>
      <c r="J10584" s="74"/>
      <c r="K10584" s="74"/>
      <c r="L10584" s="74"/>
      <c r="M10584" s="74"/>
    </row>
    <row r="10585" spans="2:13" x14ac:dyDescent="0.25">
      <c r="B10585" s="225"/>
      <c r="C10585" s="74"/>
      <c r="D10585" s="74"/>
      <c r="E10585" s="74"/>
      <c r="F10585" s="74"/>
      <c r="G10585" s="75"/>
      <c r="H10585" s="74"/>
      <c r="I10585" s="81"/>
      <c r="J10585" s="74"/>
      <c r="K10585" s="74"/>
      <c r="L10585" s="74"/>
      <c r="M10585" s="74"/>
    </row>
    <row r="10586" spans="2:13" x14ac:dyDescent="0.25">
      <c r="B10586" s="225"/>
      <c r="C10586" s="74"/>
      <c r="D10586" s="74"/>
      <c r="E10586" s="74"/>
      <c r="F10586" s="74"/>
      <c r="G10586" s="75"/>
      <c r="H10586" s="74"/>
      <c r="I10586" s="81"/>
      <c r="J10586" s="74"/>
      <c r="K10586" s="74"/>
      <c r="L10586" s="74"/>
      <c r="M10586" s="74"/>
    </row>
    <row r="10587" spans="2:13" x14ac:dyDescent="0.25">
      <c r="B10587" s="225"/>
      <c r="C10587" s="74"/>
      <c r="D10587" s="74"/>
      <c r="E10587" s="74"/>
      <c r="F10587" s="74"/>
      <c r="G10587" s="75"/>
      <c r="H10587" s="74"/>
      <c r="I10587" s="81"/>
      <c r="J10587" s="74"/>
      <c r="K10587" s="74"/>
      <c r="L10587" s="74"/>
      <c r="M10587" s="74"/>
    </row>
    <row r="10588" spans="2:13" x14ac:dyDescent="0.25">
      <c r="B10588" s="225"/>
      <c r="C10588" s="74"/>
      <c r="D10588" s="74"/>
      <c r="E10588" s="74"/>
      <c r="F10588" s="74"/>
      <c r="G10588" s="75"/>
      <c r="H10588" s="74"/>
      <c r="I10588" s="81"/>
      <c r="J10588" s="74"/>
      <c r="K10588" s="74"/>
      <c r="L10588" s="74"/>
      <c r="M10588" s="74"/>
    </row>
    <row r="10589" spans="2:13" x14ac:dyDescent="0.25">
      <c r="B10589" s="225"/>
      <c r="C10589" s="74"/>
      <c r="D10589" s="74"/>
      <c r="E10589" s="74"/>
      <c r="F10589" s="74"/>
      <c r="G10589" s="75"/>
      <c r="H10589" s="74"/>
      <c r="I10589" s="81"/>
      <c r="J10589" s="74"/>
      <c r="K10589" s="74"/>
      <c r="L10589" s="74"/>
      <c r="M10589" s="74"/>
    </row>
    <row r="10590" spans="2:13" x14ac:dyDescent="0.25">
      <c r="B10590" s="225"/>
      <c r="C10590" s="74"/>
      <c r="D10590" s="74"/>
      <c r="E10590" s="74"/>
      <c r="F10590" s="74"/>
      <c r="G10590" s="75"/>
      <c r="H10590" s="74"/>
      <c r="I10590" s="81"/>
      <c r="J10590" s="74"/>
      <c r="K10590" s="74"/>
      <c r="L10590" s="74"/>
      <c r="M10590" s="74"/>
    </row>
    <row r="10591" spans="2:13" x14ac:dyDescent="0.25">
      <c r="B10591" s="225"/>
      <c r="C10591" s="74"/>
      <c r="D10591" s="74"/>
      <c r="E10591" s="74"/>
      <c r="F10591" s="74"/>
      <c r="G10591" s="75"/>
      <c r="H10591" s="74"/>
      <c r="I10591" s="81"/>
      <c r="J10591" s="74"/>
      <c r="K10591" s="74"/>
      <c r="L10591" s="74"/>
      <c r="M10591" s="74"/>
    </row>
    <row r="10592" spans="2:13" x14ac:dyDescent="0.25">
      <c r="B10592" s="225"/>
      <c r="C10592" s="74"/>
      <c r="D10592" s="74"/>
      <c r="E10592" s="74"/>
      <c r="F10592" s="74"/>
      <c r="G10592" s="75"/>
      <c r="H10592" s="74"/>
      <c r="I10592" s="81"/>
      <c r="J10592" s="74"/>
      <c r="K10592" s="74"/>
      <c r="L10592" s="74"/>
      <c r="M10592" s="74"/>
    </row>
    <row r="10593" spans="2:13" x14ac:dyDescent="0.25">
      <c r="B10593" s="225"/>
      <c r="C10593" s="74"/>
      <c r="D10593" s="74"/>
      <c r="E10593" s="74"/>
      <c r="F10593" s="74"/>
      <c r="G10593" s="75"/>
      <c r="H10593" s="74"/>
      <c r="I10593" s="81"/>
      <c r="J10593" s="74"/>
      <c r="K10593" s="74"/>
      <c r="L10593" s="74"/>
      <c r="M10593" s="74"/>
    </row>
    <row r="10594" spans="2:13" x14ac:dyDescent="0.25">
      <c r="B10594" s="225"/>
      <c r="C10594" s="74"/>
      <c r="D10594" s="74"/>
      <c r="E10594" s="74"/>
      <c r="F10594" s="74"/>
      <c r="G10594" s="75"/>
      <c r="H10594" s="74"/>
      <c r="I10594" s="81"/>
      <c r="J10594" s="74"/>
      <c r="K10594" s="74"/>
      <c r="L10594" s="74"/>
      <c r="M10594" s="74"/>
    </row>
    <row r="10595" spans="2:13" x14ac:dyDescent="0.25">
      <c r="B10595" s="225"/>
      <c r="C10595" s="74"/>
      <c r="D10595" s="74"/>
      <c r="E10595" s="74"/>
      <c r="F10595" s="74"/>
      <c r="G10595" s="75"/>
      <c r="H10595" s="74"/>
      <c r="I10595" s="81"/>
      <c r="J10595" s="74"/>
      <c r="K10595" s="74"/>
      <c r="L10595" s="74"/>
      <c r="M10595" s="74"/>
    </row>
    <row r="10596" spans="2:13" x14ac:dyDescent="0.25">
      <c r="B10596" s="225"/>
      <c r="C10596" s="74"/>
      <c r="D10596" s="74"/>
      <c r="E10596" s="74"/>
      <c r="F10596" s="74"/>
      <c r="G10596" s="75"/>
      <c r="H10596" s="74"/>
      <c r="I10596" s="81"/>
      <c r="J10596" s="74"/>
      <c r="K10596" s="74"/>
      <c r="L10596" s="74"/>
      <c r="M10596" s="74"/>
    </row>
    <row r="10597" spans="2:13" x14ac:dyDescent="0.25">
      <c r="B10597" s="225"/>
      <c r="C10597" s="74"/>
      <c r="D10597" s="74"/>
      <c r="E10597" s="74"/>
      <c r="F10597" s="74"/>
      <c r="G10597" s="75"/>
      <c r="H10597" s="74"/>
      <c r="I10597" s="81"/>
      <c r="J10597" s="74"/>
      <c r="K10597" s="74"/>
      <c r="L10597" s="74"/>
      <c r="M10597" s="74"/>
    </row>
    <row r="10598" spans="2:13" x14ac:dyDescent="0.25">
      <c r="B10598" s="225"/>
      <c r="C10598" s="74"/>
      <c r="D10598" s="74"/>
      <c r="E10598" s="74"/>
      <c r="F10598" s="74"/>
      <c r="G10598" s="75"/>
      <c r="H10598" s="74"/>
      <c r="I10598" s="81"/>
      <c r="J10598" s="74"/>
      <c r="K10598" s="74"/>
      <c r="L10598" s="74"/>
      <c r="M10598" s="74"/>
    </row>
    <row r="10599" spans="2:13" x14ac:dyDescent="0.25">
      <c r="B10599" s="225"/>
      <c r="C10599" s="74"/>
      <c r="D10599" s="74"/>
      <c r="E10599" s="74"/>
      <c r="F10599" s="74"/>
      <c r="G10599" s="75"/>
      <c r="H10599" s="74"/>
      <c r="I10599" s="81"/>
      <c r="J10599" s="74"/>
      <c r="K10599" s="74"/>
      <c r="L10599" s="74"/>
      <c r="M10599" s="74"/>
    </row>
    <row r="10600" spans="2:13" x14ac:dyDescent="0.25">
      <c r="B10600" s="225"/>
      <c r="C10600" s="74"/>
      <c r="D10600" s="74"/>
      <c r="E10600" s="74"/>
      <c r="F10600" s="74"/>
      <c r="G10600" s="75"/>
      <c r="H10600" s="74"/>
      <c r="I10600" s="81"/>
      <c r="J10600" s="74"/>
      <c r="K10600" s="74"/>
      <c r="L10600" s="74"/>
      <c r="M10600" s="74"/>
    </row>
    <row r="10601" spans="2:13" x14ac:dyDescent="0.25">
      <c r="B10601" s="225"/>
      <c r="C10601" s="74"/>
      <c r="D10601" s="74"/>
      <c r="E10601" s="74"/>
      <c r="F10601" s="74"/>
      <c r="G10601" s="75"/>
      <c r="H10601" s="74"/>
      <c r="I10601" s="81"/>
      <c r="J10601" s="74"/>
      <c r="K10601" s="74"/>
      <c r="L10601" s="74"/>
      <c r="M10601" s="74"/>
    </row>
    <row r="10602" spans="2:13" x14ac:dyDescent="0.25">
      <c r="B10602" s="225"/>
      <c r="C10602" s="74"/>
      <c r="D10602" s="74"/>
      <c r="E10602" s="74"/>
      <c r="F10602" s="74"/>
      <c r="G10602" s="75"/>
      <c r="H10602" s="74"/>
      <c r="I10602" s="81"/>
      <c r="J10602" s="74"/>
      <c r="K10602" s="74"/>
      <c r="L10602" s="74"/>
      <c r="M10602" s="74"/>
    </row>
    <row r="10603" spans="2:13" x14ac:dyDescent="0.25">
      <c r="B10603" s="225"/>
      <c r="C10603" s="74"/>
      <c r="D10603" s="74"/>
      <c r="E10603" s="74"/>
      <c r="F10603" s="74"/>
      <c r="G10603" s="75"/>
      <c r="H10603" s="74"/>
      <c r="I10603" s="81"/>
      <c r="J10603" s="74"/>
      <c r="K10603" s="74"/>
      <c r="L10603" s="74"/>
      <c r="M10603" s="74"/>
    </row>
    <row r="10604" spans="2:13" x14ac:dyDescent="0.25">
      <c r="B10604" s="225"/>
      <c r="C10604" s="74"/>
      <c r="D10604" s="74"/>
      <c r="E10604" s="74"/>
      <c r="F10604" s="74"/>
      <c r="G10604" s="75"/>
      <c r="H10604" s="74"/>
      <c r="I10604" s="81"/>
      <c r="J10604" s="74"/>
      <c r="K10604" s="74"/>
      <c r="L10604" s="74"/>
      <c r="M10604" s="74"/>
    </row>
    <row r="10605" spans="2:13" x14ac:dyDescent="0.25">
      <c r="B10605" s="225"/>
      <c r="C10605" s="74"/>
      <c r="D10605" s="74"/>
      <c r="E10605" s="74"/>
      <c r="F10605" s="74"/>
      <c r="G10605" s="75"/>
      <c r="H10605" s="74"/>
      <c r="I10605" s="81"/>
      <c r="J10605" s="74"/>
      <c r="K10605" s="74"/>
      <c r="L10605" s="74"/>
      <c r="M10605" s="74"/>
    </row>
    <row r="10606" spans="2:13" x14ac:dyDescent="0.25">
      <c r="B10606" s="225"/>
      <c r="C10606" s="74"/>
      <c r="D10606" s="74"/>
      <c r="E10606" s="74"/>
      <c r="F10606" s="74"/>
      <c r="G10606" s="75"/>
      <c r="H10606" s="74"/>
      <c r="I10606" s="81"/>
      <c r="J10606" s="74"/>
      <c r="K10606" s="74"/>
      <c r="L10606" s="74"/>
      <c r="M10606" s="74"/>
    </row>
    <row r="10607" spans="2:13" x14ac:dyDescent="0.25">
      <c r="B10607" s="225"/>
      <c r="C10607" s="74"/>
      <c r="D10607" s="74"/>
      <c r="E10607" s="74"/>
      <c r="F10607" s="74"/>
      <c r="G10607" s="75"/>
      <c r="H10607" s="74"/>
      <c r="I10607" s="81"/>
      <c r="J10607" s="74"/>
      <c r="K10607" s="74"/>
      <c r="L10607" s="74"/>
      <c r="M10607" s="74"/>
    </row>
    <row r="10608" spans="2:13" x14ac:dyDescent="0.25">
      <c r="B10608" s="225"/>
      <c r="C10608" s="74"/>
      <c r="D10608" s="74"/>
      <c r="E10608" s="74"/>
      <c r="F10608" s="74"/>
      <c r="G10608" s="75"/>
      <c r="H10608" s="74"/>
      <c r="I10608" s="81"/>
      <c r="J10608" s="74"/>
      <c r="K10608" s="74"/>
      <c r="L10608" s="74"/>
      <c r="M10608" s="74"/>
    </row>
    <row r="10609" spans="2:13" x14ac:dyDescent="0.25">
      <c r="B10609" s="225"/>
      <c r="C10609" s="74"/>
      <c r="D10609" s="74"/>
      <c r="E10609" s="74"/>
      <c r="F10609" s="74"/>
      <c r="G10609" s="75"/>
      <c r="H10609" s="74"/>
      <c r="I10609" s="81"/>
      <c r="J10609" s="74"/>
      <c r="K10609" s="74"/>
      <c r="L10609" s="74"/>
      <c r="M10609" s="74"/>
    </row>
    <row r="10610" spans="2:13" x14ac:dyDescent="0.25">
      <c r="B10610" s="225"/>
      <c r="C10610" s="74"/>
      <c r="D10610" s="74"/>
      <c r="E10610" s="74"/>
      <c r="F10610" s="74"/>
      <c r="G10610" s="75"/>
      <c r="H10610" s="74"/>
      <c r="I10610" s="81"/>
      <c r="J10610" s="74"/>
      <c r="K10610" s="74"/>
      <c r="L10610" s="74"/>
      <c r="M10610" s="74"/>
    </row>
    <row r="10611" spans="2:13" x14ac:dyDescent="0.25">
      <c r="B10611" s="225"/>
      <c r="C10611" s="74"/>
      <c r="D10611" s="74"/>
      <c r="E10611" s="74"/>
      <c r="F10611" s="74"/>
      <c r="G10611" s="75"/>
      <c r="H10611" s="74"/>
      <c r="I10611" s="81"/>
      <c r="J10611" s="74"/>
      <c r="K10611" s="74"/>
      <c r="L10611" s="74"/>
      <c r="M10611" s="74"/>
    </row>
    <row r="10612" spans="2:13" x14ac:dyDescent="0.25">
      <c r="B10612" s="225"/>
      <c r="C10612" s="74"/>
      <c r="D10612" s="74"/>
      <c r="E10612" s="74"/>
      <c r="F10612" s="74"/>
      <c r="G10612" s="75"/>
      <c r="H10612" s="74"/>
      <c r="I10612" s="81"/>
      <c r="J10612" s="74"/>
      <c r="K10612" s="74"/>
      <c r="L10612" s="74"/>
      <c r="M10612" s="74"/>
    </row>
    <row r="10613" spans="2:13" x14ac:dyDescent="0.25">
      <c r="B10613" s="225"/>
      <c r="C10613" s="74"/>
      <c r="D10613" s="74"/>
      <c r="E10613" s="74"/>
      <c r="F10613" s="74"/>
      <c r="G10613" s="75"/>
      <c r="H10613" s="74"/>
      <c r="I10613" s="81"/>
      <c r="J10613" s="74"/>
      <c r="K10613" s="74"/>
      <c r="L10613" s="74"/>
      <c r="M10613" s="74"/>
    </row>
    <row r="10614" spans="2:13" x14ac:dyDescent="0.25">
      <c r="B10614" s="225"/>
      <c r="C10614" s="74"/>
      <c r="D10614" s="74"/>
      <c r="E10614" s="74"/>
      <c r="F10614" s="74"/>
      <c r="G10614" s="75"/>
      <c r="H10614" s="74"/>
      <c r="I10614" s="81"/>
      <c r="J10614" s="74"/>
      <c r="K10614" s="74"/>
      <c r="L10614" s="74"/>
      <c r="M10614" s="74"/>
    </row>
    <row r="10615" spans="2:13" x14ac:dyDescent="0.25">
      <c r="B10615" s="225"/>
      <c r="C10615" s="74"/>
      <c r="D10615" s="74"/>
      <c r="E10615" s="74"/>
      <c r="F10615" s="74"/>
      <c r="G10615" s="75"/>
      <c r="H10615" s="74"/>
      <c r="I10615" s="81"/>
      <c r="J10615" s="74"/>
      <c r="K10615" s="74"/>
      <c r="L10615" s="74"/>
      <c r="M10615" s="74"/>
    </row>
    <row r="10616" spans="2:13" x14ac:dyDescent="0.25">
      <c r="B10616" s="225"/>
      <c r="C10616" s="74"/>
      <c r="D10616" s="74"/>
      <c r="E10616" s="74"/>
      <c r="F10616" s="74"/>
      <c r="G10616" s="75"/>
      <c r="H10616" s="74"/>
      <c r="I10616" s="81"/>
      <c r="J10616" s="74"/>
      <c r="K10616" s="74"/>
      <c r="L10616" s="74"/>
      <c r="M10616" s="74"/>
    </row>
    <row r="10617" spans="2:13" x14ac:dyDescent="0.25">
      <c r="B10617" s="225"/>
      <c r="C10617" s="74"/>
      <c r="D10617" s="74"/>
      <c r="E10617" s="74"/>
      <c r="F10617" s="74"/>
      <c r="G10617" s="75"/>
      <c r="H10617" s="74"/>
      <c r="I10617" s="81"/>
      <c r="J10617" s="74"/>
      <c r="K10617" s="74"/>
      <c r="L10617" s="74"/>
      <c r="M10617" s="74"/>
    </row>
    <row r="10618" spans="2:13" x14ac:dyDescent="0.25">
      <c r="B10618" s="225"/>
      <c r="C10618" s="74"/>
      <c r="D10618" s="74"/>
      <c r="E10618" s="74"/>
      <c r="F10618" s="74"/>
      <c r="G10618" s="75"/>
      <c r="H10618" s="74"/>
      <c r="I10618" s="81"/>
      <c r="J10618" s="74"/>
      <c r="K10618" s="74"/>
      <c r="L10618" s="74"/>
      <c r="M10618" s="74"/>
    </row>
    <row r="10619" spans="2:13" x14ac:dyDescent="0.25">
      <c r="B10619" s="225"/>
      <c r="C10619" s="74"/>
      <c r="D10619" s="74"/>
      <c r="E10619" s="74"/>
      <c r="F10619" s="74"/>
      <c r="G10619" s="75"/>
      <c r="H10619" s="74"/>
      <c r="I10619" s="81"/>
      <c r="J10619" s="74"/>
      <c r="K10619" s="74"/>
      <c r="L10619" s="74"/>
      <c r="M10619" s="74"/>
    </row>
    <row r="10620" spans="2:13" x14ac:dyDescent="0.25">
      <c r="B10620" s="225"/>
      <c r="C10620" s="74"/>
      <c r="D10620" s="74"/>
      <c r="E10620" s="74"/>
      <c r="F10620" s="74"/>
      <c r="G10620" s="75"/>
      <c r="H10620" s="74"/>
      <c r="I10620" s="81"/>
      <c r="J10620" s="74"/>
      <c r="K10620" s="74"/>
      <c r="L10620" s="74"/>
      <c r="M10620" s="74"/>
    </row>
    <row r="10621" spans="2:13" x14ac:dyDescent="0.25">
      <c r="B10621" s="225"/>
      <c r="C10621" s="74"/>
      <c r="D10621" s="74"/>
      <c r="E10621" s="74"/>
      <c r="F10621" s="74"/>
      <c r="G10621" s="75"/>
      <c r="H10621" s="74"/>
      <c r="I10621" s="81"/>
      <c r="J10621" s="74"/>
      <c r="K10621" s="74"/>
      <c r="L10621" s="74"/>
      <c r="M10621" s="74"/>
    </row>
    <row r="10622" spans="2:13" x14ac:dyDescent="0.25">
      <c r="B10622" s="225"/>
      <c r="C10622" s="74"/>
      <c r="D10622" s="74"/>
      <c r="E10622" s="74"/>
      <c r="F10622" s="74"/>
      <c r="G10622" s="75"/>
      <c r="H10622" s="74"/>
      <c r="I10622" s="81"/>
      <c r="J10622" s="74"/>
      <c r="K10622" s="74"/>
      <c r="L10622" s="74"/>
      <c r="M10622" s="74"/>
    </row>
    <row r="10623" spans="2:13" x14ac:dyDescent="0.25">
      <c r="B10623" s="225"/>
      <c r="C10623" s="74"/>
      <c r="D10623" s="74"/>
      <c r="E10623" s="74"/>
      <c r="F10623" s="74"/>
      <c r="G10623" s="75"/>
      <c r="H10623" s="74"/>
      <c r="I10623" s="81"/>
      <c r="J10623" s="74"/>
      <c r="K10623" s="74"/>
      <c r="L10623" s="74"/>
      <c r="M10623" s="74"/>
    </row>
    <row r="10624" spans="2:13" x14ac:dyDescent="0.25">
      <c r="B10624" s="225"/>
      <c r="C10624" s="74"/>
      <c r="D10624" s="74"/>
      <c r="E10624" s="74"/>
      <c r="F10624" s="74"/>
      <c r="G10624" s="75"/>
      <c r="H10624" s="74"/>
      <c r="I10624" s="81"/>
      <c r="J10624" s="74"/>
      <c r="K10624" s="74"/>
      <c r="L10624" s="74"/>
      <c r="M10624" s="74"/>
    </row>
    <row r="10625" spans="2:13" x14ac:dyDescent="0.25">
      <c r="B10625" s="225"/>
      <c r="C10625" s="74"/>
      <c r="D10625" s="74"/>
      <c r="E10625" s="74"/>
      <c r="F10625" s="74"/>
      <c r="G10625" s="75"/>
      <c r="H10625" s="74"/>
      <c r="I10625" s="81"/>
      <c r="J10625" s="74"/>
      <c r="K10625" s="74"/>
      <c r="L10625" s="74"/>
      <c r="M10625" s="74"/>
    </row>
    <row r="10626" spans="2:13" x14ac:dyDescent="0.25">
      <c r="B10626" s="225"/>
      <c r="C10626" s="74"/>
      <c r="D10626" s="74"/>
      <c r="E10626" s="74"/>
      <c r="F10626" s="74"/>
      <c r="G10626" s="75"/>
      <c r="H10626" s="74"/>
      <c r="I10626" s="81"/>
      <c r="J10626" s="74"/>
      <c r="K10626" s="74"/>
      <c r="L10626" s="74"/>
      <c r="M10626" s="74"/>
    </row>
    <row r="10627" spans="2:13" x14ac:dyDescent="0.25">
      <c r="B10627" s="225"/>
      <c r="C10627" s="74"/>
      <c r="D10627" s="74"/>
      <c r="E10627" s="74"/>
      <c r="F10627" s="74"/>
      <c r="G10627" s="75"/>
      <c r="H10627" s="74"/>
      <c r="I10627" s="81"/>
      <c r="J10627" s="74"/>
      <c r="K10627" s="74"/>
      <c r="L10627" s="74"/>
      <c r="M10627" s="74"/>
    </row>
    <row r="10628" spans="2:13" x14ac:dyDescent="0.25">
      <c r="B10628" s="225"/>
      <c r="C10628" s="74"/>
      <c r="D10628" s="74"/>
      <c r="E10628" s="74"/>
      <c r="F10628" s="74"/>
      <c r="G10628" s="75"/>
      <c r="H10628" s="74"/>
      <c r="I10628" s="81"/>
      <c r="J10628" s="74"/>
      <c r="K10628" s="74"/>
      <c r="L10628" s="74"/>
      <c r="M10628" s="74"/>
    </row>
    <row r="10629" spans="2:13" x14ac:dyDescent="0.25">
      <c r="B10629" s="225"/>
      <c r="C10629" s="74"/>
      <c r="D10629" s="74"/>
      <c r="E10629" s="74"/>
      <c r="F10629" s="74"/>
      <c r="G10629" s="75"/>
      <c r="H10629" s="74"/>
      <c r="I10629" s="81"/>
      <c r="J10629" s="74"/>
      <c r="K10629" s="74"/>
      <c r="L10629" s="74"/>
      <c r="M10629" s="74"/>
    </row>
    <row r="10630" spans="2:13" x14ac:dyDescent="0.25">
      <c r="B10630" s="225"/>
      <c r="C10630" s="74"/>
      <c r="D10630" s="74"/>
      <c r="E10630" s="74"/>
      <c r="F10630" s="74"/>
      <c r="G10630" s="75"/>
      <c r="H10630" s="74"/>
      <c r="I10630" s="81"/>
      <c r="J10630" s="74"/>
      <c r="K10630" s="74"/>
      <c r="L10630" s="74"/>
      <c r="M10630" s="74"/>
    </row>
    <row r="10631" spans="2:13" x14ac:dyDescent="0.25">
      <c r="B10631" s="225"/>
      <c r="C10631" s="74"/>
      <c r="D10631" s="74"/>
      <c r="E10631" s="74"/>
      <c r="F10631" s="74"/>
      <c r="G10631" s="75"/>
      <c r="H10631" s="74"/>
      <c r="I10631" s="81"/>
      <c r="J10631" s="74"/>
      <c r="K10631" s="74"/>
      <c r="L10631" s="74"/>
      <c r="M10631" s="74"/>
    </row>
    <row r="10632" spans="2:13" x14ac:dyDescent="0.25">
      <c r="B10632" s="225"/>
      <c r="C10632" s="74"/>
      <c r="D10632" s="74"/>
      <c r="E10632" s="74"/>
      <c r="F10632" s="74"/>
      <c r="G10632" s="75"/>
      <c r="H10632" s="74"/>
      <c r="I10632" s="81"/>
      <c r="J10632" s="74"/>
      <c r="K10632" s="74"/>
      <c r="L10632" s="74"/>
      <c r="M10632" s="74"/>
    </row>
    <row r="10633" spans="2:13" x14ac:dyDescent="0.25">
      <c r="B10633" s="225"/>
      <c r="C10633" s="74"/>
      <c r="D10633" s="74"/>
      <c r="E10633" s="74"/>
      <c r="F10633" s="74"/>
      <c r="G10633" s="75"/>
      <c r="H10633" s="74"/>
      <c r="I10633" s="81"/>
      <c r="J10633" s="74"/>
      <c r="K10633" s="74"/>
      <c r="L10633" s="74"/>
      <c r="M10633" s="74"/>
    </row>
    <row r="10634" spans="2:13" x14ac:dyDescent="0.25">
      <c r="B10634" s="225"/>
      <c r="C10634" s="74"/>
      <c r="D10634" s="74"/>
      <c r="E10634" s="74"/>
      <c r="F10634" s="74"/>
      <c r="G10634" s="75"/>
      <c r="H10634" s="74"/>
      <c r="I10634" s="81"/>
      <c r="J10634" s="74"/>
      <c r="K10634" s="74"/>
      <c r="L10634" s="74"/>
      <c r="M10634" s="74"/>
    </row>
    <row r="10635" spans="2:13" x14ac:dyDescent="0.25">
      <c r="B10635" s="225"/>
      <c r="C10635" s="74"/>
      <c r="D10635" s="74"/>
      <c r="E10635" s="74"/>
      <c r="F10635" s="74"/>
      <c r="G10635" s="75"/>
      <c r="H10635" s="74"/>
      <c r="I10635" s="81"/>
      <c r="J10635" s="74"/>
      <c r="K10635" s="74"/>
      <c r="L10635" s="74"/>
      <c r="M10635" s="74"/>
    </row>
    <row r="10636" spans="2:13" x14ac:dyDescent="0.25">
      <c r="B10636" s="225"/>
      <c r="C10636" s="74"/>
      <c r="D10636" s="74"/>
      <c r="E10636" s="74"/>
      <c r="F10636" s="74"/>
      <c r="G10636" s="75"/>
      <c r="H10636" s="74"/>
      <c r="I10636" s="81"/>
      <c r="J10636" s="74"/>
      <c r="K10636" s="74"/>
      <c r="L10636" s="74"/>
      <c r="M10636" s="74"/>
    </row>
    <row r="10637" spans="2:13" x14ac:dyDescent="0.25">
      <c r="B10637" s="225"/>
      <c r="C10637" s="74"/>
      <c r="D10637" s="74"/>
      <c r="E10637" s="74"/>
      <c r="F10637" s="74"/>
      <c r="G10637" s="75"/>
      <c r="H10637" s="74"/>
      <c r="I10637" s="81"/>
      <c r="J10637" s="74"/>
      <c r="K10637" s="74"/>
      <c r="L10637" s="74"/>
      <c r="M10637" s="74"/>
    </row>
    <row r="10638" spans="2:13" x14ac:dyDescent="0.25">
      <c r="B10638" s="225"/>
      <c r="C10638" s="74"/>
      <c r="D10638" s="74"/>
      <c r="E10638" s="74"/>
      <c r="F10638" s="74"/>
      <c r="G10638" s="75"/>
      <c r="H10638" s="74"/>
      <c r="I10638" s="81"/>
      <c r="J10638" s="74"/>
      <c r="K10638" s="74"/>
      <c r="L10638" s="74"/>
      <c r="M10638" s="74"/>
    </row>
    <row r="10639" spans="2:13" x14ac:dyDescent="0.25">
      <c r="B10639" s="225"/>
      <c r="C10639" s="74"/>
      <c r="D10639" s="74"/>
      <c r="E10639" s="74"/>
      <c r="F10639" s="74"/>
      <c r="G10639" s="75"/>
      <c r="H10639" s="74"/>
      <c r="I10639" s="81"/>
      <c r="J10639" s="74"/>
      <c r="K10639" s="74"/>
      <c r="L10639" s="74"/>
      <c r="M10639" s="74"/>
    </row>
    <row r="10640" spans="2:13" x14ac:dyDescent="0.25">
      <c r="B10640" s="225"/>
      <c r="C10640" s="74"/>
      <c r="D10640" s="74"/>
      <c r="E10640" s="74"/>
      <c r="F10640" s="74"/>
      <c r="G10640" s="75"/>
      <c r="H10640" s="74"/>
      <c r="I10640" s="81"/>
      <c r="J10640" s="74"/>
      <c r="K10640" s="74"/>
      <c r="L10640" s="74"/>
      <c r="M10640" s="74"/>
    </row>
    <row r="10641" spans="2:13" x14ac:dyDescent="0.25">
      <c r="B10641" s="225"/>
      <c r="C10641" s="74"/>
      <c r="D10641" s="74"/>
      <c r="E10641" s="74"/>
      <c r="F10641" s="74"/>
      <c r="G10641" s="75"/>
      <c r="H10641" s="74"/>
      <c r="I10641" s="81"/>
      <c r="J10641" s="74"/>
      <c r="K10641" s="74"/>
      <c r="L10641" s="74"/>
      <c r="M10641" s="74"/>
    </row>
    <row r="10642" spans="2:13" x14ac:dyDescent="0.25">
      <c r="B10642" s="225"/>
      <c r="C10642" s="74"/>
      <c r="D10642" s="74"/>
      <c r="E10642" s="74"/>
      <c r="F10642" s="74"/>
      <c r="G10642" s="75"/>
      <c r="H10642" s="74"/>
      <c r="I10642" s="81"/>
      <c r="J10642" s="74"/>
      <c r="K10642" s="74"/>
      <c r="L10642" s="74"/>
      <c r="M10642" s="74"/>
    </row>
    <row r="10643" spans="2:13" x14ac:dyDescent="0.25">
      <c r="B10643" s="225"/>
      <c r="C10643" s="74"/>
      <c r="D10643" s="74"/>
      <c r="E10643" s="74"/>
      <c r="F10643" s="74"/>
      <c r="G10643" s="75"/>
      <c r="H10643" s="74"/>
      <c r="I10643" s="81"/>
      <c r="J10643" s="74"/>
      <c r="K10643" s="74"/>
      <c r="L10643" s="74"/>
      <c r="M10643" s="74"/>
    </row>
    <row r="10644" spans="2:13" x14ac:dyDescent="0.25">
      <c r="B10644" s="225"/>
      <c r="C10644" s="74"/>
      <c r="D10644" s="74"/>
      <c r="E10644" s="74"/>
      <c r="F10644" s="74"/>
      <c r="G10644" s="75"/>
      <c r="H10644" s="74"/>
      <c r="I10644" s="81"/>
      <c r="J10644" s="74"/>
      <c r="K10644" s="74"/>
      <c r="L10644" s="74"/>
      <c r="M10644" s="74"/>
    </row>
    <row r="10645" spans="2:13" x14ac:dyDescent="0.25">
      <c r="B10645" s="225"/>
      <c r="C10645" s="74"/>
      <c r="D10645" s="74"/>
      <c r="E10645" s="74"/>
      <c r="F10645" s="74"/>
      <c r="G10645" s="75"/>
      <c r="H10645" s="74"/>
      <c r="I10645" s="81"/>
      <c r="J10645" s="74"/>
      <c r="K10645" s="74"/>
      <c r="L10645" s="74"/>
      <c r="M10645" s="74"/>
    </row>
    <row r="10646" spans="2:13" x14ac:dyDescent="0.25">
      <c r="B10646" s="225"/>
      <c r="C10646" s="74"/>
      <c r="D10646" s="74"/>
      <c r="E10646" s="74"/>
      <c r="F10646" s="74"/>
      <c r="G10646" s="75"/>
      <c r="H10646" s="74"/>
      <c r="I10646" s="81"/>
      <c r="J10646" s="74"/>
      <c r="K10646" s="74"/>
      <c r="L10646" s="74"/>
      <c r="M10646" s="74"/>
    </row>
    <row r="10647" spans="2:13" x14ac:dyDescent="0.25">
      <c r="B10647" s="225"/>
      <c r="C10647" s="74"/>
      <c r="D10647" s="74"/>
      <c r="E10647" s="74"/>
      <c r="F10647" s="74"/>
      <c r="G10647" s="75"/>
      <c r="H10647" s="74"/>
      <c r="I10647" s="81"/>
      <c r="J10647" s="74"/>
      <c r="K10647" s="74"/>
      <c r="L10647" s="74"/>
      <c r="M10647" s="74"/>
    </row>
    <row r="10648" spans="2:13" x14ac:dyDescent="0.25">
      <c r="B10648" s="225"/>
      <c r="C10648" s="74"/>
      <c r="D10648" s="74"/>
      <c r="E10648" s="74"/>
      <c r="F10648" s="74"/>
      <c r="G10648" s="75"/>
      <c r="H10648" s="74"/>
      <c r="I10648" s="81"/>
      <c r="J10648" s="74"/>
      <c r="K10648" s="74"/>
      <c r="L10648" s="74"/>
      <c r="M10648" s="74"/>
    </row>
    <row r="10649" spans="2:13" x14ac:dyDescent="0.25">
      <c r="B10649" s="225"/>
      <c r="C10649" s="74"/>
      <c r="D10649" s="74"/>
      <c r="E10649" s="74"/>
      <c r="F10649" s="74"/>
      <c r="G10649" s="75"/>
      <c r="H10649" s="74"/>
      <c r="I10649" s="81"/>
      <c r="J10649" s="74"/>
      <c r="K10649" s="74"/>
      <c r="L10649" s="74"/>
      <c r="M10649" s="74"/>
    </row>
    <row r="10650" spans="2:13" x14ac:dyDescent="0.25">
      <c r="B10650" s="225"/>
      <c r="C10650" s="74"/>
      <c r="D10650" s="74"/>
      <c r="E10650" s="74"/>
      <c r="F10650" s="74"/>
      <c r="G10650" s="75"/>
      <c r="H10650" s="74"/>
      <c r="I10650" s="81"/>
      <c r="J10650" s="74"/>
      <c r="K10650" s="74"/>
      <c r="L10650" s="74"/>
      <c r="M10650" s="74"/>
    </row>
    <row r="10651" spans="2:13" x14ac:dyDescent="0.25">
      <c r="B10651" s="225"/>
      <c r="C10651" s="74"/>
      <c r="D10651" s="74"/>
      <c r="E10651" s="74"/>
      <c r="F10651" s="74"/>
      <c r="G10651" s="75"/>
      <c r="H10651" s="74"/>
      <c r="I10651" s="81"/>
      <c r="J10651" s="74"/>
      <c r="K10651" s="74"/>
      <c r="L10651" s="74"/>
      <c r="M10651" s="74"/>
    </row>
    <row r="10652" spans="2:13" x14ac:dyDescent="0.25">
      <c r="B10652" s="225"/>
      <c r="C10652" s="74"/>
      <c r="D10652" s="74"/>
      <c r="E10652" s="74"/>
      <c r="F10652" s="74"/>
      <c r="G10652" s="75"/>
      <c r="H10652" s="74"/>
      <c r="I10652" s="81"/>
      <c r="J10652" s="74"/>
      <c r="K10652" s="74"/>
      <c r="L10652" s="74"/>
      <c r="M10652" s="74"/>
    </row>
    <row r="10653" spans="2:13" x14ac:dyDescent="0.25">
      <c r="B10653" s="225"/>
      <c r="C10653" s="74"/>
      <c r="D10653" s="74"/>
      <c r="E10653" s="74"/>
      <c r="F10653" s="74"/>
      <c r="G10653" s="75"/>
      <c r="H10653" s="74"/>
      <c r="I10653" s="81"/>
      <c r="J10653" s="74"/>
      <c r="K10653" s="74"/>
      <c r="L10653" s="74"/>
      <c r="M10653" s="74"/>
    </row>
    <row r="10654" spans="2:13" x14ac:dyDescent="0.25">
      <c r="B10654" s="225"/>
      <c r="C10654" s="74"/>
      <c r="D10654" s="74"/>
      <c r="E10654" s="74"/>
      <c r="F10654" s="74"/>
      <c r="G10654" s="75"/>
      <c r="H10654" s="74"/>
      <c r="I10654" s="81"/>
      <c r="J10654" s="74"/>
      <c r="K10654" s="74"/>
      <c r="L10654" s="74"/>
      <c r="M10654" s="74"/>
    </row>
    <row r="10655" spans="2:13" x14ac:dyDescent="0.25">
      <c r="B10655" s="225"/>
      <c r="C10655" s="74"/>
      <c r="D10655" s="74"/>
      <c r="E10655" s="74"/>
      <c r="F10655" s="74"/>
      <c r="G10655" s="75"/>
      <c r="H10655" s="74"/>
      <c r="I10655" s="81"/>
      <c r="J10655" s="74"/>
      <c r="K10655" s="74"/>
      <c r="L10655" s="74"/>
      <c r="M10655" s="74"/>
    </row>
    <row r="10656" spans="2:13" x14ac:dyDescent="0.25">
      <c r="B10656" s="225"/>
      <c r="C10656" s="74"/>
      <c r="D10656" s="74"/>
      <c r="E10656" s="74"/>
      <c r="F10656" s="74"/>
      <c r="G10656" s="75"/>
      <c r="H10656" s="74"/>
      <c r="I10656" s="81"/>
      <c r="J10656" s="74"/>
      <c r="K10656" s="74"/>
      <c r="L10656" s="74"/>
      <c r="M10656" s="74"/>
    </row>
    <row r="10657" spans="2:13" x14ac:dyDescent="0.25">
      <c r="B10657" s="225"/>
      <c r="C10657" s="74"/>
      <c r="D10657" s="74"/>
      <c r="E10657" s="74"/>
      <c r="F10657" s="74"/>
      <c r="G10657" s="75"/>
      <c r="H10657" s="74"/>
      <c r="I10657" s="81"/>
      <c r="J10657" s="74"/>
      <c r="K10657" s="74"/>
      <c r="L10657" s="74"/>
      <c r="M10657" s="74"/>
    </row>
    <row r="10658" spans="2:13" x14ac:dyDescent="0.25">
      <c r="B10658" s="225"/>
      <c r="C10658" s="74"/>
      <c r="D10658" s="74"/>
      <c r="E10658" s="74"/>
      <c r="F10658" s="74"/>
      <c r="G10658" s="75"/>
      <c r="H10658" s="74"/>
      <c r="I10658" s="81"/>
      <c r="J10658" s="74"/>
      <c r="K10658" s="74"/>
      <c r="L10658" s="74"/>
      <c r="M10658" s="74"/>
    </row>
    <row r="10659" spans="2:13" x14ac:dyDescent="0.25">
      <c r="B10659" s="225"/>
      <c r="C10659" s="74"/>
      <c r="D10659" s="74"/>
      <c r="E10659" s="74"/>
      <c r="F10659" s="74"/>
      <c r="G10659" s="75"/>
      <c r="H10659" s="74"/>
      <c r="I10659" s="81"/>
      <c r="J10659" s="74"/>
      <c r="K10659" s="74"/>
      <c r="L10659" s="74"/>
      <c r="M10659" s="74"/>
    </row>
    <row r="10660" spans="2:13" x14ac:dyDescent="0.25">
      <c r="B10660" s="225"/>
      <c r="C10660" s="74"/>
      <c r="D10660" s="74"/>
      <c r="E10660" s="74"/>
      <c r="F10660" s="74"/>
      <c r="G10660" s="75"/>
      <c r="H10660" s="74"/>
      <c r="I10660" s="81"/>
      <c r="J10660" s="74"/>
      <c r="K10660" s="74"/>
      <c r="L10660" s="74"/>
      <c r="M10660" s="74"/>
    </row>
    <row r="10661" spans="2:13" x14ac:dyDescent="0.25">
      <c r="B10661" s="225"/>
      <c r="C10661" s="74"/>
      <c r="D10661" s="74"/>
      <c r="E10661" s="74"/>
      <c r="F10661" s="74"/>
      <c r="G10661" s="75"/>
      <c r="H10661" s="74"/>
      <c r="I10661" s="81"/>
      <c r="J10661" s="74"/>
      <c r="K10661" s="74"/>
      <c r="L10661" s="74"/>
      <c r="M10661" s="74"/>
    </row>
    <row r="10662" spans="2:13" x14ac:dyDescent="0.25">
      <c r="B10662" s="225"/>
      <c r="C10662" s="74"/>
      <c r="D10662" s="74"/>
      <c r="E10662" s="74"/>
      <c r="F10662" s="74"/>
      <c r="G10662" s="75"/>
      <c r="H10662" s="74"/>
      <c r="I10662" s="81"/>
      <c r="J10662" s="74"/>
      <c r="K10662" s="74"/>
      <c r="L10662" s="74"/>
      <c r="M10662" s="74"/>
    </row>
    <row r="10663" spans="2:13" x14ac:dyDescent="0.25">
      <c r="B10663" s="225"/>
      <c r="C10663" s="74"/>
      <c r="D10663" s="74"/>
      <c r="E10663" s="74"/>
      <c r="F10663" s="74"/>
      <c r="G10663" s="75"/>
      <c r="H10663" s="74"/>
      <c r="I10663" s="81"/>
      <c r="J10663" s="74"/>
      <c r="K10663" s="74"/>
      <c r="L10663" s="74"/>
      <c r="M10663" s="74"/>
    </row>
    <row r="10664" spans="2:13" x14ac:dyDescent="0.25">
      <c r="B10664" s="225"/>
      <c r="C10664" s="74"/>
      <c r="D10664" s="74"/>
      <c r="E10664" s="74"/>
      <c r="F10664" s="74"/>
      <c r="G10664" s="75"/>
      <c r="H10664" s="74"/>
      <c r="I10664" s="81"/>
      <c r="J10664" s="74"/>
      <c r="K10664" s="74"/>
      <c r="L10664" s="74"/>
      <c r="M10664" s="74"/>
    </row>
    <row r="10665" spans="2:13" x14ac:dyDescent="0.25">
      <c r="B10665" s="225"/>
      <c r="C10665" s="74"/>
      <c r="D10665" s="74"/>
      <c r="E10665" s="74"/>
      <c r="F10665" s="74"/>
      <c r="G10665" s="75"/>
      <c r="H10665" s="74"/>
      <c r="I10665" s="81"/>
      <c r="J10665" s="74"/>
      <c r="K10665" s="74"/>
      <c r="L10665" s="74"/>
      <c r="M10665" s="74"/>
    </row>
    <row r="10666" spans="2:13" x14ac:dyDescent="0.25">
      <c r="B10666" s="225"/>
      <c r="C10666" s="74"/>
      <c r="D10666" s="74"/>
      <c r="E10666" s="74"/>
      <c r="F10666" s="74"/>
      <c r="G10666" s="75"/>
      <c r="H10666" s="74"/>
      <c r="I10666" s="81"/>
      <c r="J10666" s="74"/>
      <c r="K10666" s="74"/>
      <c r="L10666" s="74"/>
      <c r="M10666" s="74"/>
    </row>
    <row r="10667" spans="2:13" x14ac:dyDescent="0.25">
      <c r="B10667" s="225"/>
      <c r="C10667" s="74"/>
      <c r="D10667" s="74"/>
      <c r="E10667" s="74"/>
      <c r="F10667" s="74"/>
      <c r="G10667" s="75"/>
      <c r="H10667" s="74"/>
      <c r="I10667" s="81"/>
      <c r="J10667" s="74"/>
      <c r="K10667" s="74"/>
      <c r="L10667" s="74"/>
      <c r="M10667" s="74"/>
    </row>
    <row r="10668" spans="2:13" x14ac:dyDescent="0.25">
      <c r="B10668" s="225"/>
      <c r="C10668" s="74"/>
      <c r="D10668" s="74"/>
      <c r="E10668" s="74"/>
      <c r="F10668" s="74"/>
      <c r="G10668" s="75"/>
      <c r="H10668" s="74"/>
      <c r="I10668" s="81"/>
      <c r="J10668" s="74"/>
      <c r="K10668" s="74"/>
      <c r="L10668" s="74"/>
      <c r="M10668" s="74"/>
    </row>
    <row r="10669" spans="2:13" x14ac:dyDescent="0.25">
      <c r="B10669" s="225"/>
      <c r="C10669" s="74"/>
      <c r="D10669" s="74"/>
      <c r="E10669" s="74"/>
      <c r="F10669" s="74"/>
      <c r="G10669" s="75"/>
      <c r="H10669" s="74"/>
      <c r="I10669" s="81"/>
      <c r="J10669" s="74"/>
      <c r="K10669" s="74"/>
      <c r="L10669" s="74"/>
      <c r="M10669" s="74"/>
    </row>
    <row r="10670" spans="2:13" x14ac:dyDescent="0.25">
      <c r="B10670" s="225"/>
      <c r="C10670" s="74"/>
      <c r="D10670" s="74"/>
      <c r="E10670" s="74"/>
      <c r="F10670" s="74"/>
      <c r="G10670" s="75"/>
      <c r="H10670" s="74"/>
      <c r="I10670" s="81"/>
      <c r="J10670" s="74"/>
      <c r="K10670" s="74"/>
      <c r="L10670" s="74"/>
      <c r="M10670" s="74"/>
    </row>
    <row r="10671" spans="2:13" x14ac:dyDescent="0.25">
      <c r="B10671" s="225"/>
      <c r="C10671" s="74"/>
      <c r="D10671" s="74"/>
      <c r="E10671" s="74"/>
      <c r="F10671" s="74"/>
      <c r="G10671" s="75"/>
      <c r="H10671" s="74"/>
      <c r="I10671" s="81"/>
      <c r="J10671" s="74"/>
      <c r="K10671" s="74"/>
      <c r="L10671" s="74"/>
      <c r="M10671" s="74"/>
    </row>
    <row r="10672" spans="2:13" x14ac:dyDescent="0.25">
      <c r="B10672" s="225"/>
      <c r="C10672" s="74"/>
      <c r="D10672" s="74"/>
      <c r="E10672" s="74"/>
      <c r="F10672" s="74"/>
      <c r="G10672" s="75"/>
      <c r="H10672" s="74"/>
      <c r="I10672" s="81"/>
      <c r="J10672" s="74"/>
      <c r="K10672" s="74"/>
      <c r="L10672" s="74"/>
      <c r="M10672" s="74"/>
    </row>
    <row r="10673" spans="2:13" x14ac:dyDescent="0.25">
      <c r="B10673" s="225"/>
      <c r="C10673" s="74"/>
      <c r="D10673" s="74"/>
      <c r="E10673" s="74"/>
      <c r="F10673" s="74"/>
      <c r="G10673" s="75"/>
      <c r="H10673" s="74"/>
      <c r="I10673" s="81"/>
      <c r="J10673" s="74"/>
      <c r="K10673" s="74"/>
      <c r="L10673" s="74"/>
      <c r="M10673" s="74"/>
    </row>
    <row r="10674" spans="2:13" x14ac:dyDescent="0.25">
      <c r="B10674" s="225"/>
      <c r="C10674" s="74"/>
      <c r="D10674" s="74"/>
      <c r="E10674" s="74"/>
      <c r="F10674" s="74"/>
      <c r="G10674" s="75"/>
      <c r="H10674" s="74"/>
      <c r="I10674" s="81"/>
      <c r="J10674" s="74"/>
      <c r="K10674" s="74"/>
      <c r="L10674" s="74"/>
      <c r="M10674" s="74"/>
    </row>
    <row r="10675" spans="2:13" x14ac:dyDescent="0.25">
      <c r="B10675" s="225"/>
      <c r="C10675" s="74"/>
      <c r="D10675" s="74"/>
      <c r="E10675" s="74"/>
      <c r="F10675" s="74"/>
      <c r="G10675" s="75"/>
      <c r="H10675" s="74"/>
      <c r="I10675" s="81"/>
      <c r="J10675" s="74"/>
      <c r="K10675" s="74"/>
      <c r="L10675" s="74"/>
      <c r="M10675" s="74"/>
    </row>
    <row r="10676" spans="2:13" x14ac:dyDescent="0.25">
      <c r="B10676" s="225"/>
      <c r="C10676" s="74"/>
      <c r="D10676" s="74"/>
      <c r="E10676" s="74"/>
      <c r="F10676" s="74"/>
      <c r="G10676" s="75"/>
      <c r="H10676" s="74"/>
      <c r="I10676" s="81"/>
      <c r="J10676" s="74"/>
      <c r="K10676" s="74"/>
      <c r="L10676" s="74"/>
      <c r="M10676" s="74"/>
    </row>
    <row r="10677" spans="2:13" x14ac:dyDescent="0.25">
      <c r="B10677" s="225"/>
      <c r="C10677" s="74"/>
      <c r="D10677" s="74"/>
      <c r="E10677" s="74"/>
      <c r="F10677" s="74"/>
      <c r="G10677" s="75"/>
      <c r="H10677" s="74"/>
      <c r="I10677" s="81"/>
      <c r="J10677" s="74"/>
      <c r="K10677" s="74"/>
      <c r="L10677" s="74"/>
      <c r="M10677" s="74"/>
    </row>
    <row r="10678" spans="2:13" x14ac:dyDescent="0.25">
      <c r="B10678" s="225"/>
      <c r="C10678" s="74"/>
      <c r="D10678" s="74"/>
      <c r="E10678" s="74"/>
      <c r="F10678" s="74"/>
      <c r="G10678" s="75"/>
      <c r="H10678" s="74"/>
      <c r="I10678" s="81"/>
      <c r="J10678" s="74"/>
      <c r="K10678" s="74"/>
      <c r="L10678" s="74"/>
      <c r="M10678" s="74"/>
    </row>
    <row r="10679" spans="2:13" x14ac:dyDescent="0.25">
      <c r="B10679" s="225"/>
      <c r="C10679" s="74"/>
      <c r="D10679" s="74"/>
      <c r="E10679" s="74"/>
      <c r="F10679" s="74"/>
      <c r="G10679" s="75"/>
      <c r="H10679" s="74"/>
      <c r="I10679" s="81"/>
      <c r="J10679" s="74"/>
      <c r="K10679" s="74"/>
      <c r="L10679" s="74"/>
      <c r="M10679" s="74"/>
    </row>
    <row r="10680" spans="2:13" x14ac:dyDescent="0.25">
      <c r="B10680" s="225"/>
      <c r="C10680" s="74"/>
      <c r="D10680" s="74"/>
      <c r="E10680" s="74"/>
      <c r="F10680" s="74"/>
      <c r="G10680" s="75"/>
      <c r="H10680" s="74"/>
      <c r="I10680" s="81"/>
      <c r="J10680" s="74"/>
      <c r="K10680" s="74"/>
      <c r="L10680" s="74"/>
      <c r="M10680" s="74"/>
    </row>
    <row r="10681" spans="2:13" x14ac:dyDescent="0.25">
      <c r="B10681" s="225"/>
      <c r="C10681" s="74"/>
      <c r="D10681" s="74"/>
      <c r="E10681" s="74"/>
      <c r="F10681" s="74"/>
      <c r="G10681" s="75"/>
      <c r="H10681" s="74"/>
      <c r="I10681" s="81"/>
      <c r="J10681" s="74"/>
      <c r="K10681" s="74"/>
      <c r="L10681" s="74"/>
      <c r="M10681" s="74"/>
    </row>
    <row r="10682" spans="2:13" x14ac:dyDescent="0.25">
      <c r="B10682" s="225"/>
      <c r="C10682" s="74"/>
      <c r="D10682" s="74"/>
      <c r="E10682" s="74"/>
      <c r="F10682" s="74"/>
      <c r="G10682" s="75"/>
      <c r="H10682" s="74"/>
      <c r="I10682" s="81"/>
      <c r="J10682" s="74"/>
      <c r="K10682" s="74"/>
      <c r="L10682" s="74"/>
      <c r="M10682" s="74"/>
    </row>
    <row r="10683" spans="2:13" x14ac:dyDescent="0.25">
      <c r="B10683" s="225"/>
      <c r="C10683" s="74"/>
      <c r="D10683" s="74"/>
      <c r="E10683" s="74"/>
      <c r="F10683" s="74"/>
      <c r="G10683" s="75"/>
      <c r="H10683" s="74"/>
      <c r="I10683" s="81"/>
      <c r="J10683" s="74"/>
      <c r="K10683" s="74"/>
      <c r="L10683" s="74"/>
      <c r="M10683" s="74"/>
    </row>
    <row r="10684" spans="2:13" x14ac:dyDescent="0.25">
      <c r="B10684" s="225"/>
      <c r="C10684" s="74"/>
      <c r="D10684" s="74"/>
      <c r="E10684" s="74"/>
      <c r="F10684" s="74"/>
      <c r="G10684" s="75"/>
      <c r="H10684" s="74"/>
      <c r="I10684" s="81"/>
      <c r="J10684" s="74"/>
      <c r="K10684" s="74"/>
      <c r="L10684" s="74"/>
      <c r="M10684" s="74"/>
    </row>
    <row r="10685" spans="2:13" x14ac:dyDescent="0.25">
      <c r="B10685" s="225"/>
      <c r="C10685" s="74"/>
      <c r="D10685" s="74"/>
      <c r="E10685" s="74"/>
      <c r="F10685" s="74"/>
      <c r="G10685" s="75"/>
      <c r="H10685" s="74"/>
      <c r="I10685" s="81"/>
      <c r="J10685" s="74"/>
      <c r="K10685" s="74"/>
      <c r="L10685" s="74"/>
      <c r="M10685" s="74"/>
    </row>
    <row r="10686" spans="2:13" x14ac:dyDescent="0.25">
      <c r="B10686" s="225"/>
      <c r="C10686" s="74"/>
      <c r="D10686" s="74"/>
      <c r="E10686" s="74"/>
      <c r="F10686" s="74"/>
      <c r="G10686" s="75"/>
      <c r="H10686" s="74"/>
      <c r="I10686" s="81"/>
      <c r="J10686" s="74"/>
      <c r="K10686" s="74"/>
      <c r="L10686" s="74"/>
      <c r="M10686" s="74"/>
    </row>
    <row r="10687" spans="2:13" x14ac:dyDescent="0.25">
      <c r="B10687" s="225"/>
      <c r="C10687" s="74"/>
      <c r="D10687" s="74"/>
      <c r="E10687" s="74"/>
      <c r="F10687" s="74"/>
      <c r="G10687" s="75"/>
      <c r="H10687" s="74"/>
      <c r="I10687" s="81"/>
      <c r="J10687" s="74"/>
      <c r="K10687" s="74"/>
      <c r="L10687" s="74"/>
      <c r="M10687" s="74"/>
    </row>
    <row r="10688" spans="2:13" x14ac:dyDescent="0.25">
      <c r="B10688" s="225"/>
      <c r="C10688" s="74"/>
      <c r="D10688" s="74"/>
      <c r="E10688" s="74"/>
      <c r="F10688" s="74"/>
      <c r="G10688" s="75"/>
      <c r="H10688" s="74"/>
      <c r="I10688" s="81"/>
      <c r="J10688" s="74"/>
      <c r="K10688" s="74"/>
      <c r="L10688" s="74"/>
      <c r="M10688" s="74"/>
    </row>
    <row r="10689" spans="2:13" x14ac:dyDescent="0.25">
      <c r="B10689" s="225"/>
      <c r="C10689" s="74"/>
      <c r="D10689" s="74"/>
      <c r="E10689" s="74"/>
      <c r="F10689" s="74"/>
      <c r="G10689" s="75"/>
      <c r="H10689" s="74"/>
      <c r="I10689" s="81"/>
      <c r="J10689" s="74"/>
      <c r="K10689" s="74"/>
      <c r="L10689" s="74"/>
      <c r="M10689" s="74"/>
    </row>
    <row r="10690" spans="2:13" x14ac:dyDescent="0.25">
      <c r="B10690" s="225"/>
      <c r="C10690" s="74"/>
      <c r="D10690" s="74"/>
      <c r="E10690" s="74"/>
      <c r="F10690" s="74"/>
      <c r="G10690" s="75"/>
      <c r="H10690" s="74"/>
      <c r="I10690" s="81"/>
      <c r="J10690" s="74"/>
      <c r="K10690" s="74"/>
      <c r="L10690" s="74"/>
      <c r="M10690" s="74"/>
    </row>
    <row r="10691" spans="2:13" x14ac:dyDescent="0.25">
      <c r="B10691" s="225"/>
      <c r="C10691" s="74"/>
      <c r="D10691" s="74"/>
      <c r="E10691" s="74"/>
      <c r="F10691" s="74"/>
      <c r="G10691" s="75"/>
      <c r="H10691" s="74"/>
      <c r="I10691" s="81"/>
      <c r="J10691" s="74"/>
      <c r="K10691" s="74"/>
      <c r="L10691" s="74"/>
      <c r="M10691" s="74"/>
    </row>
    <row r="10692" spans="2:13" x14ac:dyDescent="0.25">
      <c r="B10692" s="225"/>
      <c r="C10692" s="74"/>
      <c r="D10692" s="74"/>
      <c r="E10692" s="74"/>
      <c r="F10692" s="74"/>
      <c r="G10692" s="75"/>
      <c r="H10692" s="74"/>
      <c r="I10692" s="81"/>
      <c r="J10692" s="74"/>
      <c r="K10692" s="74"/>
      <c r="L10692" s="74"/>
      <c r="M10692" s="74"/>
    </row>
    <row r="10693" spans="2:13" x14ac:dyDescent="0.25">
      <c r="B10693" s="225"/>
      <c r="C10693" s="74"/>
      <c r="D10693" s="74"/>
      <c r="E10693" s="74"/>
      <c r="F10693" s="74"/>
      <c r="G10693" s="75"/>
      <c r="H10693" s="74"/>
      <c r="I10693" s="81"/>
      <c r="J10693" s="74"/>
      <c r="K10693" s="74"/>
      <c r="L10693" s="74"/>
      <c r="M10693" s="74"/>
    </row>
    <row r="10694" spans="2:13" x14ac:dyDescent="0.25">
      <c r="B10694" s="225"/>
      <c r="C10694" s="74"/>
      <c r="D10694" s="74"/>
      <c r="E10694" s="74"/>
      <c r="F10694" s="74"/>
      <c r="G10694" s="75"/>
      <c r="H10694" s="74"/>
      <c r="I10694" s="81"/>
      <c r="J10694" s="74"/>
      <c r="K10694" s="74"/>
      <c r="L10694" s="74"/>
      <c r="M10694" s="74"/>
    </row>
    <row r="10695" spans="2:13" x14ac:dyDescent="0.25">
      <c r="B10695" s="225"/>
      <c r="C10695" s="74"/>
      <c r="D10695" s="74"/>
      <c r="E10695" s="74"/>
      <c r="F10695" s="74"/>
      <c r="G10695" s="75"/>
      <c r="H10695" s="74"/>
      <c r="I10695" s="81"/>
      <c r="J10695" s="74"/>
      <c r="K10695" s="74"/>
      <c r="L10695" s="74"/>
      <c r="M10695" s="74"/>
    </row>
    <row r="10696" spans="2:13" x14ac:dyDescent="0.25">
      <c r="B10696" s="225"/>
      <c r="C10696" s="74"/>
      <c r="D10696" s="74"/>
      <c r="E10696" s="74"/>
      <c r="F10696" s="74"/>
      <c r="G10696" s="75"/>
      <c r="H10696" s="74"/>
      <c r="I10696" s="81"/>
      <c r="J10696" s="74"/>
      <c r="K10696" s="74"/>
      <c r="L10696" s="74"/>
      <c r="M10696" s="74"/>
    </row>
    <row r="10697" spans="2:13" x14ac:dyDescent="0.25">
      <c r="B10697" s="225"/>
      <c r="C10697" s="74"/>
      <c r="D10697" s="74"/>
      <c r="E10697" s="74"/>
      <c r="F10697" s="74"/>
      <c r="G10697" s="75"/>
      <c r="H10697" s="74"/>
      <c r="I10697" s="81"/>
      <c r="J10697" s="74"/>
      <c r="K10697" s="74"/>
      <c r="L10697" s="74"/>
      <c r="M10697" s="74"/>
    </row>
    <row r="10698" spans="2:13" x14ac:dyDescent="0.25">
      <c r="B10698" s="225"/>
      <c r="C10698" s="74"/>
      <c r="D10698" s="74"/>
      <c r="E10698" s="74"/>
      <c r="F10698" s="74"/>
      <c r="G10698" s="75"/>
      <c r="H10698" s="74"/>
      <c r="I10698" s="81"/>
      <c r="J10698" s="74"/>
      <c r="K10698" s="74"/>
      <c r="L10698" s="74"/>
      <c r="M10698" s="74"/>
    </row>
    <row r="10699" spans="2:13" x14ac:dyDescent="0.25">
      <c r="B10699" s="225"/>
      <c r="C10699" s="74"/>
      <c r="D10699" s="74"/>
      <c r="E10699" s="74"/>
      <c r="F10699" s="74"/>
      <c r="G10699" s="75"/>
      <c r="H10699" s="74"/>
      <c r="I10699" s="81"/>
      <c r="J10699" s="74"/>
      <c r="K10699" s="74"/>
      <c r="L10699" s="74"/>
      <c r="M10699" s="74"/>
    </row>
    <row r="10700" spans="2:13" x14ac:dyDescent="0.25">
      <c r="B10700" s="225"/>
      <c r="C10700" s="74"/>
      <c r="D10700" s="74"/>
      <c r="E10700" s="74"/>
      <c r="F10700" s="74"/>
      <c r="G10700" s="75"/>
      <c r="H10700" s="74"/>
      <c r="I10700" s="81"/>
      <c r="J10700" s="74"/>
      <c r="K10700" s="74"/>
      <c r="L10700" s="74"/>
      <c r="M10700" s="74"/>
    </row>
    <row r="10701" spans="2:13" x14ac:dyDescent="0.25">
      <c r="B10701" s="225"/>
      <c r="C10701" s="74"/>
      <c r="D10701" s="74"/>
      <c r="E10701" s="74"/>
      <c r="F10701" s="74"/>
      <c r="G10701" s="75"/>
      <c r="H10701" s="74"/>
      <c r="I10701" s="81"/>
      <c r="J10701" s="74"/>
      <c r="K10701" s="74"/>
      <c r="L10701" s="74"/>
      <c r="M10701" s="74"/>
    </row>
    <row r="10702" spans="2:13" x14ac:dyDescent="0.25">
      <c r="B10702" s="225"/>
      <c r="C10702" s="74"/>
      <c r="D10702" s="74"/>
      <c r="E10702" s="74"/>
      <c r="F10702" s="74"/>
      <c r="G10702" s="75"/>
      <c r="H10702" s="74"/>
      <c r="I10702" s="81"/>
      <c r="J10702" s="74"/>
      <c r="K10702" s="74"/>
      <c r="L10702" s="74"/>
      <c r="M10702" s="74"/>
    </row>
    <row r="10703" spans="2:13" x14ac:dyDescent="0.25">
      <c r="B10703" s="225"/>
      <c r="C10703" s="74"/>
      <c r="D10703" s="74"/>
      <c r="E10703" s="74"/>
      <c r="F10703" s="74"/>
      <c r="G10703" s="75"/>
      <c r="H10703" s="74"/>
      <c r="I10703" s="81"/>
      <c r="J10703" s="74"/>
      <c r="K10703" s="74"/>
      <c r="L10703" s="74"/>
      <c r="M10703" s="74"/>
    </row>
    <row r="10704" spans="2:13" x14ac:dyDescent="0.25">
      <c r="B10704" s="225"/>
      <c r="C10704" s="74"/>
      <c r="D10704" s="74"/>
      <c r="E10704" s="74"/>
      <c r="F10704" s="74"/>
      <c r="G10704" s="75"/>
      <c r="H10704" s="74"/>
      <c r="I10704" s="81"/>
      <c r="J10704" s="74"/>
      <c r="K10704" s="74"/>
      <c r="L10704" s="74"/>
      <c r="M10704" s="74"/>
    </row>
    <row r="10705" spans="2:13" x14ac:dyDescent="0.25">
      <c r="B10705" s="225"/>
      <c r="C10705" s="74"/>
      <c r="D10705" s="74"/>
      <c r="E10705" s="74"/>
      <c r="F10705" s="74"/>
      <c r="G10705" s="75"/>
      <c r="H10705" s="74"/>
      <c r="I10705" s="81"/>
      <c r="J10705" s="74"/>
      <c r="K10705" s="74"/>
      <c r="L10705" s="74"/>
      <c r="M10705" s="74"/>
    </row>
    <row r="10706" spans="2:13" x14ac:dyDescent="0.25">
      <c r="B10706" s="225"/>
      <c r="C10706" s="74"/>
      <c r="D10706" s="74"/>
      <c r="E10706" s="74"/>
      <c r="F10706" s="74"/>
      <c r="G10706" s="75"/>
      <c r="H10706" s="74"/>
      <c r="I10706" s="81"/>
      <c r="J10706" s="74"/>
      <c r="K10706" s="74"/>
      <c r="L10706" s="74"/>
      <c r="M10706" s="74"/>
    </row>
    <row r="10707" spans="2:13" x14ac:dyDescent="0.25">
      <c r="B10707" s="225"/>
      <c r="C10707" s="74"/>
      <c r="D10707" s="74"/>
      <c r="E10707" s="74"/>
      <c r="F10707" s="74"/>
      <c r="G10707" s="75"/>
      <c r="H10707" s="74"/>
      <c r="I10707" s="81"/>
      <c r="J10707" s="74"/>
      <c r="K10707" s="74"/>
      <c r="L10707" s="74"/>
      <c r="M10707" s="74"/>
    </row>
    <row r="10708" spans="2:13" x14ac:dyDescent="0.25">
      <c r="B10708" s="225"/>
      <c r="C10708" s="74"/>
      <c r="D10708" s="74"/>
      <c r="E10708" s="74"/>
      <c r="F10708" s="74"/>
      <c r="G10708" s="75"/>
      <c r="H10708" s="74"/>
      <c r="I10708" s="81"/>
      <c r="J10708" s="74"/>
      <c r="K10708" s="74"/>
      <c r="L10708" s="74"/>
      <c r="M10708" s="74"/>
    </row>
    <row r="10709" spans="2:13" x14ac:dyDescent="0.25">
      <c r="B10709" s="225"/>
      <c r="C10709" s="74"/>
      <c r="D10709" s="74"/>
      <c r="E10709" s="74"/>
      <c r="F10709" s="74"/>
      <c r="G10709" s="75"/>
      <c r="H10709" s="74"/>
      <c r="I10709" s="81"/>
      <c r="J10709" s="74"/>
      <c r="K10709" s="74"/>
      <c r="L10709" s="74"/>
      <c r="M10709" s="74"/>
    </row>
    <row r="10710" spans="2:13" x14ac:dyDescent="0.25">
      <c r="B10710" s="225"/>
      <c r="C10710" s="74"/>
      <c r="D10710" s="74"/>
      <c r="E10710" s="74"/>
      <c r="F10710" s="74"/>
      <c r="G10710" s="75"/>
      <c r="H10710" s="74"/>
      <c r="I10710" s="81"/>
      <c r="J10710" s="74"/>
      <c r="K10710" s="74"/>
      <c r="L10710" s="74"/>
      <c r="M10710" s="74"/>
    </row>
    <row r="10711" spans="2:13" x14ac:dyDescent="0.25">
      <c r="B10711" s="225"/>
      <c r="C10711" s="74"/>
      <c r="D10711" s="74"/>
      <c r="E10711" s="74"/>
      <c r="F10711" s="74"/>
      <c r="G10711" s="75"/>
      <c r="H10711" s="74"/>
      <c r="I10711" s="81"/>
      <c r="J10711" s="74"/>
      <c r="K10711" s="74"/>
      <c r="L10711" s="74"/>
      <c r="M10711" s="74"/>
    </row>
    <row r="10712" spans="2:13" x14ac:dyDescent="0.25">
      <c r="B10712" s="225"/>
      <c r="C10712" s="74"/>
      <c r="D10712" s="74"/>
      <c r="E10712" s="74"/>
      <c r="F10712" s="74"/>
      <c r="G10712" s="75"/>
      <c r="H10712" s="74"/>
      <c r="I10712" s="81"/>
      <c r="J10712" s="74"/>
      <c r="K10712" s="74"/>
      <c r="L10712" s="74"/>
      <c r="M10712" s="74"/>
    </row>
    <row r="10713" spans="2:13" x14ac:dyDescent="0.25">
      <c r="B10713" s="225"/>
      <c r="C10713" s="74"/>
      <c r="D10713" s="74"/>
      <c r="E10713" s="74"/>
      <c r="F10713" s="74"/>
      <c r="G10713" s="75"/>
      <c r="H10713" s="74"/>
      <c r="I10713" s="81"/>
      <c r="J10713" s="74"/>
      <c r="K10713" s="74"/>
      <c r="L10713" s="74"/>
      <c r="M10713" s="74"/>
    </row>
    <row r="10714" spans="2:13" x14ac:dyDescent="0.25">
      <c r="B10714" s="225"/>
      <c r="C10714" s="74"/>
      <c r="D10714" s="74"/>
      <c r="E10714" s="74"/>
      <c r="F10714" s="74"/>
      <c r="G10714" s="75"/>
      <c r="H10714" s="74"/>
      <c r="I10714" s="81"/>
      <c r="J10714" s="74"/>
      <c r="K10714" s="74"/>
      <c r="L10714" s="74"/>
      <c r="M10714" s="74"/>
    </row>
    <row r="10715" spans="2:13" x14ac:dyDescent="0.25">
      <c r="B10715" s="225"/>
      <c r="C10715" s="74"/>
      <c r="D10715" s="74"/>
      <c r="E10715" s="74"/>
      <c r="F10715" s="74"/>
      <c r="G10715" s="75"/>
      <c r="H10715" s="74"/>
      <c r="I10715" s="81"/>
      <c r="J10715" s="74"/>
      <c r="K10715" s="74"/>
      <c r="L10715" s="74"/>
      <c r="M10715" s="74"/>
    </row>
    <row r="10716" spans="2:13" x14ac:dyDescent="0.25">
      <c r="B10716" s="225"/>
      <c r="C10716" s="74"/>
      <c r="D10716" s="74"/>
      <c r="E10716" s="74"/>
      <c r="F10716" s="74"/>
      <c r="G10716" s="75"/>
      <c r="H10716" s="74"/>
      <c r="I10716" s="81"/>
      <c r="J10716" s="74"/>
      <c r="K10716" s="74"/>
      <c r="L10716" s="74"/>
      <c r="M10716" s="74"/>
    </row>
    <row r="10717" spans="2:13" x14ac:dyDescent="0.25">
      <c r="B10717" s="225"/>
      <c r="C10717" s="74"/>
      <c r="D10717" s="74"/>
      <c r="E10717" s="74"/>
      <c r="F10717" s="74"/>
      <c r="G10717" s="75"/>
      <c r="H10717" s="74"/>
      <c r="I10717" s="81"/>
      <c r="J10717" s="74"/>
      <c r="K10717" s="74"/>
      <c r="L10717" s="74"/>
      <c r="M10717" s="74"/>
    </row>
    <row r="10718" spans="2:13" x14ac:dyDescent="0.25">
      <c r="B10718" s="225"/>
      <c r="C10718" s="74"/>
      <c r="D10718" s="74"/>
      <c r="E10718" s="74"/>
      <c r="F10718" s="74"/>
      <c r="G10718" s="75"/>
      <c r="H10718" s="74"/>
      <c r="I10718" s="81"/>
      <c r="J10718" s="74"/>
      <c r="K10718" s="74"/>
      <c r="L10718" s="74"/>
      <c r="M10718" s="74"/>
    </row>
    <row r="10719" spans="2:13" x14ac:dyDescent="0.25">
      <c r="B10719" s="225"/>
      <c r="C10719" s="74"/>
      <c r="D10719" s="74"/>
      <c r="E10719" s="74"/>
      <c r="F10719" s="74"/>
      <c r="G10719" s="75"/>
      <c r="H10719" s="74"/>
      <c r="I10719" s="81"/>
      <c r="J10719" s="74"/>
      <c r="K10719" s="74"/>
      <c r="L10719" s="74"/>
      <c r="M10719" s="74"/>
    </row>
    <row r="10720" spans="2:13" x14ac:dyDescent="0.25">
      <c r="B10720" s="225"/>
      <c r="C10720" s="74"/>
      <c r="D10720" s="74"/>
      <c r="E10720" s="74"/>
      <c r="F10720" s="74"/>
      <c r="G10720" s="75"/>
      <c r="H10720" s="74"/>
      <c r="I10720" s="81"/>
      <c r="J10720" s="74"/>
      <c r="K10720" s="74"/>
      <c r="L10720" s="74"/>
      <c r="M10720" s="74"/>
    </row>
    <row r="10721" spans="2:13" x14ac:dyDescent="0.25">
      <c r="B10721" s="225"/>
      <c r="C10721" s="74"/>
      <c r="D10721" s="74"/>
      <c r="E10721" s="74"/>
      <c r="F10721" s="74"/>
      <c r="G10721" s="75"/>
      <c r="H10721" s="74"/>
      <c r="I10721" s="81"/>
      <c r="J10721" s="74"/>
      <c r="K10721" s="74"/>
      <c r="L10721" s="74"/>
      <c r="M10721" s="74"/>
    </row>
    <row r="10722" spans="2:13" x14ac:dyDescent="0.25">
      <c r="B10722" s="225"/>
      <c r="C10722" s="74"/>
      <c r="D10722" s="74"/>
      <c r="E10722" s="74"/>
      <c r="F10722" s="74"/>
      <c r="G10722" s="75"/>
      <c r="H10722" s="74"/>
      <c r="I10722" s="81"/>
      <c r="J10722" s="74"/>
      <c r="K10722" s="74"/>
      <c r="L10722" s="74"/>
      <c r="M10722" s="74"/>
    </row>
    <row r="10723" spans="2:13" x14ac:dyDescent="0.25">
      <c r="B10723" s="225"/>
      <c r="C10723" s="74"/>
      <c r="D10723" s="74"/>
      <c r="E10723" s="74"/>
      <c r="F10723" s="74"/>
      <c r="G10723" s="75"/>
      <c r="H10723" s="74"/>
      <c r="I10723" s="81"/>
      <c r="J10723" s="74"/>
      <c r="K10723" s="74"/>
      <c r="L10723" s="74"/>
      <c r="M10723" s="74"/>
    </row>
    <row r="10724" spans="2:13" x14ac:dyDescent="0.25">
      <c r="B10724" s="225"/>
      <c r="C10724" s="74"/>
      <c r="D10724" s="74"/>
      <c r="E10724" s="74"/>
      <c r="F10724" s="74"/>
      <c r="G10724" s="75"/>
      <c r="H10724" s="74"/>
      <c r="I10724" s="81"/>
      <c r="J10724" s="74"/>
      <c r="K10724" s="74"/>
      <c r="L10724" s="74"/>
      <c r="M10724" s="74"/>
    </row>
    <row r="10725" spans="2:13" x14ac:dyDescent="0.25">
      <c r="B10725" s="225"/>
      <c r="C10725" s="74"/>
      <c r="D10725" s="74"/>
      <c r="E10725" s="74"/>
      <c r="F10725" s="74"/>
      <c r="G10725" s="75"/>
      <c r="H10725" s="74"/>
      <c r="I10725" s="81"/>
      <c r="J10725" s="74"/>
      <c r="K10725" s="74"/>
      <c r="L10725" s="74"/>
      <c r="M10725" s="74"/>
    </row>
    <row r="10726" spans="2:13" x14ac:dyDescent="0.25">
      <c r="B10726" s="225"/>
      <c r="C10726" s="74"/>
      <c r="D10726" s="74"/>
      <c r="E10726" s="74"/>
      <c r="F10726" s="74"/>
      <c r="G10726" s="75"/>
      <c r="H10726" s="74"/>
      <c r="I10726" s="81"/>
      <c r="J10726" s="74"/>
      <c r="K10726" s="74"/>
      <c r="L10726" s="74"/>
      <c r="M10726" s="74"/>
    </row>
    <row r="10727" spans="2:13" x14ac:dyDescent="0.25">
      <c r="B10727" s="225"/>
      <c r="C10727" s="74"/>
      <c r="D10727" s="74"/>
      <c r="E10727" s="74"/>
      <c r="F10727" s="74"/>
      <c r="G10727" s="75"/>
      <c r="H10727" s="74"/>
      <c r="I10727" s="81"/>
      <c r="J10727" s="74"/>
      <c r="K10727" s="74"/>
      <c r="L10727" s="74"/>
      <c r="M10727" s="74"/>
    </row>
    <row r="10728" spans="2:13" x14ac:dyDescent="0.25">
      <c r="B10728" s="225"/>
      <c r="C10728" s="74"/>
      <c r="D10728" s="74"/>
      <c r="E10728" s="74"/>
      <c r="F10728" s="74"/>
      <c r="G10728" s="75"/>
      <c r="H10728" s="74"/>
      <c r="I10728" s="81"/>
      <c r="J10728" s="74"/>
      <c r="K10728" s="74"/>
      <c r="L10728" s="74"/>
      <c r="M10728" s="74"/>
    </row>
    <row r="10729" spans="2:13" x14ac:dyDescent="0.25">
      <c r="B10729" s="225"/>
      <c r="C10729" s="74"/>
      <c r="D10729" s="74"/>
      <c r="E10729" s="74"/>
      <c r="F10729" s="74"/>
      <c r="G10729" s="75"/>
      <c r="H10729" s="74"/>
      <c r="I10729" s="81"/>
      <c r="J10729" s="74"/>
      <c r="K10729" s="74"/>
      <c r="L10729" s="74"/>
      <c r="M10729" s="74"/>
    </row>
    <row r="10730" spans="2:13" x14ac:dyDescent="0.25">
      <c r="B10730" s="225"/>
      <c r="C10730" s="74"/>
      <c r="D10730" s="74"/>
      <c r="E10730" s="74"/>
      <c r="F10730" s="74"/>
      <c r="G10730" s="75"/>
      <c r="H10730" s="74"/>
      <c r="I10730" s="81"/>
      <c r="J10730" s="74"/>
      <c r="K10730" s="74"/>
      <c r="L10730" s="74"/>
      <c r="M10730" s="74"/>
    </row>
    <row r="10731" spans="2:13" x14ac:dyDescent="0.25">
      <c r="B10731" s="225"/>
      <c r="C10731" s="74"/>
      <c r="D10731" s="74"/>
      <c r="E10731" s="74"/>
      <c r="F10731" s="74"/>
      <c r="G10731" s="75"/>
      <c r="H10731" s="74"/>
      <c r="I10731" s="81"/>
      <c r="J10731" s="74"/>
      <c r="K10731" s="74"/>
      <c r="L10731" s="74"/>
      <c r="M10731" s="74"/>
    </row>
    <row r="10732" spans="2:13" x14ac:dyDescent="0.25">
      <c r="B10732" s="225"/>
      <c r="C10732" s="74"/>
      <c r="D10732" s="74"/>
      <c r="E10732" s="74"/>
      <c r="F10732" s="74"/>
      <c r="G10732" s="75"/>
      <c r="H10732" s="74"/>
      <c r="I10732" s="81"/>
      <c r="J10732" s="74"/>
      <c r="K10732" s="74"/>
      <c r="L10732" s="74"/>
      <c r="M10732" s="74"/>
    </row>
    <row r="10733" spans="2:13" x14ac:dyDescent="0.25">
      <c r="B10733" s="225"/>
      <c r="C10733" s="74"/>
      <c r="D10733" s="74"/>
      <c r="E10733" s="74"/>
      <c r="F10733" s="74"/>
      <c r="G10733" s="75"/>
      <c r="H10733" s="74"/>
      <c r="I10733" s="81"/>
      <c r="J10733" s="74"/>
      <c r="K10733" s="74"/>
      <c r="L10733" s="74"/>
      <c r="M10733" s="74"/>
    </row>
    <row r="10734" spans="2:13" x14ac:dyDescent="0.25">
      <c r="B10734" s="225"/>
      <c r="C10734" s="74"/>
      <c r="D10734" s="74"/>
      <c r="E10734" s="74"/>
      <c r="F10734" s="74"/>
      <c r="G10734" s="75"/>
      <c r="H10734" s="74"/>
      <c r="I10734" s="81"/>
      <c r="J10734" s="74"/>
      <c r="K10734" s="74"/>
      <c r="L10734" s="74"/>
      <c r="M10734" s="74"/>
    </row>
    <row r="10735" spans="2:13" x14ac:dyDescent="0.25">
      <c r="B10735" s="225"/>
      <c r="C10735" s="74"/>
      <c r="D10735" s="74"/>
      <c r="E10735" s="74"/>
      <c r="F10735" s="74"/>
      <c r="G10735" s="75"/>
      <c r="H10735" s="74"/>
      <c r="I10735" s="81"/>
      <c r="J10735" s="74"/>
      <c r="K10735" s="74"/>
      <c r="L10735" s="74"/>
      <c r="M10735" s="74"/>
    </row>
    <row r="10736" spans="2:13" x14ac:dyDescent="0.25">
      <c r="B10736" s="225"/>
      <c r="C10736" s="74"/>
      <c r="D10736" s="74"/>
      <c r="E10736" s="74"/>
      <c r="F10736" s="74"/>
      <c r="G10736" s="75"/>
      <c r="H10736" s="74"/>
      <c r="I10736" s="81"/>
      <c r="J10736" s="74"/>
      <c r="K10736" s="74"/>
      <c r="L10736" s="74"/>
      <c r="M10736" s="74"/>
    </row>
    <row r="10737" spans="2:13" x14ac:dyDescent="0.25">
      <c r="B10737" s="225"/>
      <c r="C10737" s="74"/>
      <c r="D10737" s="74"/>
      <c r="E10737" s="74"/>
      <c r="F10737" s="74"/>
      <c r="G10737" s="75"/>
      <c r="H10737" s="74"/>
      <c r="I10737" s="81"/>
      <c r="J10737" s="74"/>
      <c r="K10737" s="74"/>
      <c r="L10737" s="74"/>
      <c r="M10737" s="74"/>
    </row>
    <row r="10738" spans="2:13" x14ac:dyDescent="0.25">
      <c r="B10738" s="225"/>
      <c r="C10738" s="74"/>
      <c r="D10738" s="74"/>
      <c r="E10738" s="74"/>
      <c r="F10738" s="74"/>
      <c r="G10738" s="75"/>
      <c r="H10738" s="74"/>
      <c r="I10738" s="81"/>
      <c r="J10738" s="74"/>
      <c r="K10738" s="74"/>
      <c r="L10738" s="74"/>
      <c r="M10738" s="74"/>
    </row>
    <row r="10739" spans="2:13" x14ac:dyDescent="0.25">
      <c r="B10739" s="225"/>
      <c r="C10739" s="74"/>
      <c r="D10739" s="74"/>
      <c r="E10739" s="74"/>
      <c r="F10739" s="74"/>
      <c r="G10739" s="75"/>
      <c r="H10739" s="74"/>
      <c r="I10739" s="81"/>
      <c r="J10739" s="74"/>
      <c r="K10739" s="74"/>
      <c r="L10739" s="74"/>
      <c r="M10739" s="74"/>
    </row>
    <row r="10740" spans="2:13" x14ac:dyDescent="0.25">
      <c r="B10740" s="225"/>
      <c r="C10740" s="74"/>
      <c r="D10740" s="74"/>
      <c r="E10740" s="74"/>
      <c r="F10740" s="74"/>
      <c r="G10740" s="75"/>
      <c r="H10740" s="74"/>
      <c r="I10740" s="81"/>
      <c r="J10740" s="74"/>
      <c r="K10740" s="74"/>
      <c r="L10740" s="74"/>
      <c r="M10740" s="74"/>
    </row>
    <row r="10741" spans="2:13" x14ac:dyDescent="0.25">
      <c r="B10741" s="225"/>
      <c r="C10741" s="74"/>
      <c r="D10741" s="74"/>
      <c r="E10741" s="74"/>
      <c r="F10741" s="74"/>
      <c r="G10741" s="75"/>
      <c r="H10741" s="74"/>
      <c r="I10741" s="81"/>
      <c r="J10741" s="74"/>
      <c r="K10741" s="74"/>
      <c r="L10741" s="74"/>
      <c r="M10741" s="74"/>
    </row>
    <row r="10742" spans="2:13" x14ac:dyDescent="0.25">
      <c r="B10742" s="225"/>
      <c r="C10742" s="74"/>
      <c r="D10742" s="74"/>
      <c r="E10742" s="74"/>
      <c r="F10742" s="74"/>
      <c r="G10742" s="75"/>
      <c r="H10742" s="74"/>
      <c r="I10742" s="81"/>
      <c r="J10742" s="74"/>
      <c r="K10742" s="74"/>
      <c r="L10742" s="74"/>
      <c r="M10742" s="74"/>
    </row>
    <row r="10743" spans="2:13" x14ac:dyDescent="0.25">
      <c r="B10743" s="225"/>
      <c r="C10743" s="74"/>
      <c r="D10743" s="74"/>
      <c r="E10743" s="74"/>
      <c r="F10743" s="74"/>
      <c r="G10743" s="75"/>
      <c r="H10743" s="74"/>
      <c r="I10743" s="81"/>
      <c r="J10743" s="74"/>
      <c r="K10743" s="74"/>
      <c r="L10743" s="74"/>
      <c r="M10743" s="74"/>
    </row>
    <row r="10744" spans="2:13" x14ac:dyDescent="0.25">
      <c r="B10744" s="225"/>
      <c r="C10744" s="74"/>
      <c r="D10744" s="74"/>
      <c r="E10744" s="74"/>
      <c r="F10744" s="74"/>
      <c r="G10744" s="75"/>
      <c r="H10744" s="74"/>
      <c r="I10744" s="81"/>
      <c r="J10744" s="74"/>
      <c r="K10744" s="74"/>
      <c r="L10744" s="74"/>
      <c r="M10744" s="74"/>
    </row>
    <row r="10745" spans="2:13" x14ac:dyDescent="0.25">
      <c r="B10745" s="225"/>
      <c r="C10745" s="74"/>
      <c r="D10745" s="74"/>
      <c r="E10745" s="74"/>
      <c r="F10745" s="74"/>
      <c r="G10745" s="75"/>
      <c r="H10745" s="74"/>
      <c r="I10745" s="81"/>
      <c r="J10745" s="74"/>
      <c r="K10745" s="74"/>
      <c r="L10745" s="74"/>
      <c r="M10745" s="74"/>
    </row>
    <row r="10746" spans="2:13" x14ac:dyDescent="0.25">
      <c r="B10746" s="225"/>
      <c r="C10746" s="74"/>
      <c r="D10746" s="74"/>
      <c r="E10746" s="74"/>
      <c r="F10746" s="74"/>
      <c r="G10746" s="75"/>
      <c r="H10746" s="74"/>
      <c r="I10746" s="81"/>
      <c r="J10746" s="74"/>
      <c r="K10746" s="74"/>
      <c r="L10746" s="74"/>
      <c r="M10746" s="74"/>
    </row>
    <row r="10747" spans="2:13" x14ac:dyDescent="0.25">
      <c r="B10747" s="225"/>
      <c r="C10747" s="74"/>
      <c r="D10747" s="74"/>
      <c r="E10747" s="74"/>
      <c r="F10747" s="74"/>
      <c r="G10747" s="75"/>
      <c r="H10747" s="74"/>
      <c r="I10747" s="81"/>
      <c r="J10747" s="74"/>
      <c r="K10747" s="74"/>
      <c r="L10747" s="74"/>
      <c r="M10747" s="74"/>
    </row>
    <row r="10748" spans="2:13" x14ac:dyDescent="0.25">
      <c r="B10748" s="225"/>
      <c r="C10748" s="74"/>
      <c r="D10748" s="74"/>
      <c r="E10748" s="74"/>
      <c r="F10748" s="74"/>
      <c r="G10748" s="75"/>
      <c r="H10748" s="74"/>
      <c r="I10748" s="81"/>
      <c r="J10748" s="74"/>
      <c r="K10748" s="74"/>
      <c r="L10748" s="74"/>
      <c r="M10748" s="74"/>
    </row>
    <row r="10749" spans="2:13" x14ac:dyDescent="0.25">
      <c r="B10749" s="225"/>
      <c r="C10749" s="74"/>
      <c r="D10749" s="74"/>
      <c r="E10749" s="74"/>
      <c r="F10749" s="74"/>
      <c r="G10749" s="75"/>
      <c r="H10749" s="74"/>
      <c r="I10749" s="81"/>
      <c r="J10749" s="74"/>
      <c r="K10749" s="74"/>
      <c r="L10749" s="74"/>
      <c r="M10749" s="74"/>
    </row>
    <row r="10750" spans="2:13" x14ac:dyDescent="0.25">
      <c r="B10750" s="225"/>
      <c r="C10750" s="74"/>
      <c r="D10750" s="74"/>
      <c r="E10750" s="74"/>
      <c r="F10750" s="74"/>
      <c r="G10750" s="75"/>
      <c r="H10750" s="74"/>
      <c r="I10750" s="81"/>
      <c r="J10750" s="74"/>
      <c r="K10750" s="74"/>
      <c r="L10750" s="74"/>
      <c r="M10750" s="74"/>
    </row>
    <row r="10751" spans="2:13" x14ac:dyDescent="0.25">
      <c r="B10751" s="225"/>
      <c r="C10751" s="74"/>
      <c r="D10751" s="74"/>
      <c r="E10751" s="74"/>
      <c r="F10751" s="74"/>
      <c r="G10751" s="75"/>
      <c r="H10751" s="74"/>
      <c r="I10751" s="81"/>
      <c r="J10751" s="74"/>
      <c r="K10751" s="74"/>
      <c r="L10751" s="74"/>
      <c r="M10751" s="74"/>
    </row>
    <row r="10752" spans="2:13" x14ac:dyDescent="0.25">
      <c r="B10752" s="225"/>
      <c r="C10752" s="74"/>
      <c r="D10752" s="74"/>
      <c r="E10752" s="74"/>
      <c r="F10752" s="74"/>
      <c r="G10752" s="75"/>
      <c r="H10752" s="74"/>
      <c r="I10752" s="81"/>
      <c r="J10752" s="74"/>
      <c r="K10752" s="74"/>
      <c r="L10752" s="74"/>
      <c r="M10752" s="74"/>
    </row>
    <row r="10753" spans="2:13" x14ac:dyDescent="0.25">
      <c r="B10753" s="225"/>
      <c r="C10753" s="74"/>
      <c r="D10753" s="74"/>
      <c r="E10753" s="74"/>
      <c r="F10753" s="74"/>
      <c r="G10753" s="75"/>
      <c r="H10753" s="74"/>
      <c r="I10753" s="81"/>
      <c r="J10753" s="74"/>
      <c r="K10753" s="74"/>
      <c r="L10753" s="74"/>
      <c r="M10753" s="74"/>
    </row>
    <row r="10754" spans="2:13" x14ac:dyDescent="0.25">
      <c r="B10754" s="225"/>
      <c r="C10754" s="74"/>
      <c r="D10754" s="74"/>
      <c r="E10754" s="74"/>
      <c r="F10754" s="74"/>
      <c r="G10754" s="75"/>
      <c r="H10754" s="74"/>
      <c r="I10754" s="81"/>
      <c r="J10754" s="74"/>
      <c r="K10754" s="74"/>
      <c r="L10754" s="74"/>
      <c r="M10754" s="74"/>
    </row>
    <row r="10755" spans="2:13" x14ac:dyDescent="0.25">
      <c r="B10755" s="225"/>
      <c r="C10755" s="74"/>
      <c r="D10755" s="74"/>
      <c r="E10755" s="74"/>
      <c r="F10755" s="74"/>
      <c r="G10755" s="75"/>
      <c r="H10755" s="74"/>
      <c r="I10755" s="81"/>
      <c r="J10755" s="74"/>
      <c r="K10755" s="74"/>
      <c r="L10755" s="74"/>
      <c r="M10755" s="74"/>
    </row>
    <row r="10756" spans="2:13" x14ac:dyDescent="0.25">
      <c r="B10756" s="225"/>
      <c r="C10756" s="74"/>
      <c r="D10756" s="74"/>
      <c r="E10756" s="74"/>
      <c r="F10756" s="74"/>
      <c r="G10756" s="75"/>
      <c r="H10756" s="74"/>
      <c r="I10756" s="81"/>
      <c r="J10756" s="74"/>
      <c r="K10756" s="74"/>
      <c r="L10756" s="74"/>
      <c r="M10756" s="74"/>
    </row>
    <row r="10757" spans="2:13" x14ac:dyDescent="0.25">
      <c r="B10757" s="225"/>
      <c r="C10757" s="74"/>
      <c r="D10757" s="74"/>
      <c r="E10757" s="74"/>
      <c r="F10757" s="74"/>
      <c r="G10757" s="75"/>
      <c r="H10757" s="74"/>
      <c r="I10757" s="81"/>
      <c r="J10757" s="74"/>
      <c r="K10757" s="74"/>
      <c r="L10757" s="74"/>
      <c r="M10757" s="74"/>
    </row>
    <row r="10758" spans="2:13" x14ac:dyDescent="0.25">
      <c r="B10758" s="225"/>
      <c r="C10758" s="74"/>
      <c r="D10758" s="74"/>
      <c r="E10758" s="74"/>
      <c r="F10758" s="74"/>
      <c r="G10758" s="75"/>
      <c r="H10758" s="74"/>
      <c r="I10758" s="81"/>
      <c r="J10758" s="74"/>
      <c r="K10758" s="74"/>
      <c r="L10758" s="74"/>
      <c r="M10758" s="74"/>
    </row>
    <row r="10759" spans="2:13" x14ac:dyDescent="0.25">
      <c r="B10759" s="225"/>
      <c r="C10759" s="74"/>
      <c r="D10759" s="74"/>
      <c r="E10759" s="74"/>
      <c r="F10759" s="74"/>
      <c r="G10759" s="75"/>
      <c r="H10759" s="74"/>
      <c r="I10759" s="81"/>
      <c r="J10759" s="74"/>
      <c r="K10759" s="74"/>
      <c r="L10759" s="74"/>
      <c r="M10759" s="74"/>
    </row>
    <row r="10760" spans="2:13" x14ac:dyDescent="0.25">
      <c r="B10760" s="225"/>
      <c r="C10760" s="74"/>
      <c r="D10760" s="74"/>
      <c r="E10760" s="74"/>
      <c r="F10760" s="74"/>
      <c r="G10760" s="75"/>
      <c r="H10760" s="74"/>
      <c r="I10760" s="81"/>
      <c r="J10760" s="74"/>
      <c r="K10760" s="74"/>
      <c r="L10760" s="74"/>
      <c r="M10760" s="74"/>
    </row>
    <row r="10761" spans="2:13" x14ac:dyDescent="0.25">
      <c r="B10761" s="225"/>
      <c r="C10761" s="74"/>
      <c r="D10761" s="74"/>
      <c r="E10761" s="74"/>
      <c r="F10761" s="74"/>
      <c r="G10761" s="75"/>
      <c r="H10761" s="74"/>
      <c r="I10761" s="81"/>
      <c r="J10761" s="74"/>
      <c r="K10761" s="74"/>
      <c r="L10761" s="74"/>
      <c r="M10761" s="74"/>
    </row>
    <row r="10762" spans="2:13" x14ac:dyDescent="0.25">
      <c r="B10762" s="225"/>
      <c r="C10762" s="74"/>
      <c r="D10762" s="74"/>
      <c r="E10762" s="74"/>
      <c r="F10762" s="74"/>
      <c r="G10762" s="75"/>
      <c r="H10762" s="74"/>
      <c r="I10762" s="81"/>
      <c r="J10762" s="74"/>
      <c r="K10762" s="74"/>
      <c r="L10762" s="74"/>
      <c r="M10762" s="74"/>
    </row>
    <row r="10763" spans="2:13" x14ac:dyDescent="0.25">
      <c r="B10763" s="225"/>
      <c r="C10763" s="74"/>
      <c r="D10763" s="74"/>
      <c r="E10763" s="74"/>
      <c r="F10763" s="74"/>
      <c r="G10763" s="75"/>
      <c r="H10763" s="74"/>
      <c r="I10763" s="81"/>
      <c r="J10763" s="74"/>
      <c r="K10763" s="74"/>
      <c r="L10763" s="74"/>
      <c r="M10763" s="74"/>
    </row>
    <row r="10764" spans="2:13" x14ac:dyDescent="0.25">
      <c r="B10764" s="225"/>
      <c r="C10764" s="74"/>
      <c r="D10764" s="74"/>
      <c r="E10764" s="74"/>
      <c r="F10764" s="74"/>
      <c r="G10764" s="75"/>
      <c r="H10764" s="74"/>
      <c r="I10764" s="81"/>
      <c r="J10764" s="74"/>
      <c r="K10764" s="74"/>
      <c r="L10764" s="74"/>
      <c r="M10764" s="74"/>
    </row>
    <row r="10765" spans="2:13" x14ac:dyDescent="0.25">
      <c r="B10765" s="225"/>
      <c r="C10765" s="74"/>
      <c r="D10765" s="74"/>
      <c r="E10765" s="74"/>
      <c r="F10765" s="74"/>
      <c r="G10765" s="75"/>
      <c r="H10765" s="74"/>
      <c r="I10765" s="81"/>
      <c r="J10765" s="74"/>
      <c r="K10765" s="74"/>
      <c r="L10765" s="74"/>
      <c r="M10765" s="74"/>
    </row>
    <row r="10766" spans="2:13" x14ac:dyDescent="0.25">
      <c r="B10766" s="225"/>
      <c r="C10766" s="74"/>
      <c r="D10766" s="74"/>
      <c r="E10766" s="74"/>
      <c r="F10766" s="74"/>
      <c r="G10766" s="75"/>
      <c r="H10766" s="74"/>
      <c r="I10766" s="81"/>
      <c r="J10766" s="74"/>
      <c r="K10766" s="74"/>
      <c r="L10766" s="74"/>
      <c r="M10766" s="74"/>
    </row>
    <row r="10767" spans="2:13" x14ac:dyDescent="0.25">
      <c r="B10767" s="225"/>
      <c r="C10767" s="74"/>
      <c r="D10767" s="74"/>
      <c r="E10767" s="74"/>
      <c r="F10767" s="74"/>
      <c r="G10767" s="75"/>
      <c r="H10767" s="74"/>
      <c r="I10767" s="81"/>
      <c r="J10767" s="74"/>
      <c r="K10767" s="74"/>
      <c r="L10767" s="74"/>
      <c r="M10767" s="74"/>
    </row>
    <row r="10768" spans="2:13" x14ac:dyDescent="0.25">
      <c r="B10768" s="225"/>
      <c r="C10768" s="74"/>
      <c r="D10768" s="74"/>
      <c r="E10768" s="74"/>
      <c r="F10768" s="74"/>
      <c r="G10768" s="75"/>
      <c r="H10768" s="74"/>
      <c r="I10768" s="81"/>
      <c r="J10768" s="74"/>
      <c r="K10768" s="74"/>
      <c r="L10768" s="74"/>
      <c r="M10768" s="74"/>
    </row>
    <row r="10769" spans="2:13" x14ac:dyDescent="0.25">
      <c r="B10769" s="225"/>
      <c r="C10769" s="74"/>
      <c r="D10769" s="74"/>
      <c r="E10769" s="74"/>
      <c r="F10769" s="74"/>
      <c r="G10769" s="75"/>
      <c r="H10769" s="74"/>
      <c r="I10769" s="81"/>
      <c r="J10769" s="74"/>
      <c r="K10769" s="74"/>
      <c r="L10769" s="74"/>
      <c r="M10769" s="74"/>
    </row>
    <row r="10770" spans="2:13" x14ac:dyDescent="0.25">
      <c r="B10770" s="225"/>
      <c r="C10770" s="74"/>
      <c r="D10770" s="74"/>
      <c r="E10770" s="74"/>
      <c r="F10770" s="74"/>
      <c r="G10770" s="75"/>
      <c r="H10770" s="74"/>
      <c r="I10770" s="81"/>
      <c r="J10770" s="74"/>
      <c r="K10770" s="74"/>
      <c r="L10770" s="74"/>
      <c r="M10770" s="74"/>
    </row>
    <row r="10771" spans="2:13" x14ac:dyDescent="0.25">
      <c r="B10771" s="225"/>
      <c r="C10771" s="74"/>
      <c r="D10771" s="74"/>
      <c r="E10771" s="74"/>
      <c r="F10771" s="74"/>
      <c r="G10771" s="75"/>
      <c r="H10771" s="74"/>
      <c r="I10771" s="81"/>
      <c r="J10771" s="74"/>
      <c r="K10771" s="74"/>
      <c r="L10771" s="74"/>
      <c r="M10771" s="74"/>
    </row>
    <row r="10772" spans="2:13" x14ac:dyDescent="0.25">
      <c r="B10772" s="225"/>
      <c r="C10772" s="74"/>
      <c r="D10772" s="74"/>
      <c r="E10772" s="74"/>
      <c r="F10772" s="74"/>
      <c r="G10772" s="75"/>
      <c r="H10772" s="74"/>
      <c r="I10772" s="81"/>
      <c r="J10772" s="74"/>
      <c r="K10772" s="74"/>
      <c r="L10772" s="74"/>
      <c r="M10772" s="74"/>
    </row>
    <row r="10773" spans="2:13" x14ac:dyDescent="0.25">
      <c r="B10773" s="225"/>
      <c r="C10773" s="74"/>
      <c r="D10773" s="74"/>
      <c r="E10773" s="74"/>
      <c r="F10773" s="74"/>
      <c r="G10773" s="75"/>
      <c r="H10773" s="74"/>
      <c r="I10773" s="81"/>
      <c r="J10773" s="74"/>
      <c r="K10773" s="74"/>
      <c r="L10773" s="74"/>
      <c r="M10773" s="74"/>
    </row>
    <row r="10774" spans="2:13" x14ac:dyDescent="0.25">
      <c r="B10774" s="225"/>
      <c r="C10774" s="74"/>
      <c r="D10774" s="74"/>
      <c r="E10774" s="74"/>
      <c r="F10774" s="74"/>
      <c r="G10774" s="75"/>
      <c r="H10774" s="74"/>
      <c r="I10774" s="81"/>
      <c r="J10774" s="74"/>
      <c r="K10774" s="74"/>
      <c r="L10774" s="74"/>
      <c r="M10774" s="74"/>
    </row>
    <row r="10775" spans="2:13" x14ac:dyDescent="0.25">
      <c r="B10775" s="225"/>
      <c r="C10775" s="74"/>
      <c r="D10775" s="74"/>
      <c r="E10775" s="74"/>
      <c r="F10775" s="74"/>
      <c r="G10775" s="75"/>
      <c r="H10775" s="74"/>
      <c r="I10775" s="81"/>
      <c r="J10775" s="74"/>
      <c r="K10775" s="74"/>
      <c r="L10775" s="74"/>
      <c r="M10775" s="74"/>
    </row>
    <row r="10776" spans="2:13" x14ac:dyDescent="0.25">
      <c r="B10776" s="225"/>
      <c r="C10776" s="74"/>
      <c r="D10776" s="74"/>
      <c r="E10776" s="74"/>
      <c r="F10776" s="74"/>
      <c r="G10776" s="75"/>
      <c r="H10776" s="74"/>
      <c r="I10776" s="81"/>
      <c r="J10776" s="74"/>
      <c r="K10776" s="74"/>
      <c r="L10776" s="74"/>
      <c r="M10776" s="74"/>
    </row>
    <row r="10777" spans="2:13" x14ac:dyDescent="0.25">
      <c r="B10777" s="225"/>
      <c r="C10777" s="74"/>
      <c r="D10777" s="74"/>
      <c r="E10777" s="74"/>
      <c r="F10777" s="74"/>
      <c r="G10777" s="75"/>
      <c r="H10777" s="74"/>
      <c r="I10777" s="81"/>
      <c r="J10777" s="74"/>
      <c r="K10777" s="74"/>
      <c r="L10777" s="74"/>
      <c r="M10777" s="74"/>
    </row>
    <row r="10778" spans="2:13" x14ac:dyDescent="0.25">
      <c r="B10778" s="225"/>
      <c r="C10778" s="74"/>
      <c r="D10778" s="74"/>
      <c r="E10778" s="74"/>
      <c r="F10778" s="74"/>
      <c r="G10778" s="75"/>
      <c r="H10778" s="74"/>
      <c r="I10778" s="81"/>
      <c r="J10778" s="74"/>
      <c r="K10778" s="74"/>
      <c r="L10778" s="74"/>
      <c r="M10778" s="74"/>
    </row>
    <row r="10779" spans="2:13" x14ac:dyDescent="0.25">
      <c r="B10779" s="225"/>
      <c r="C10779" s="74"/>
      <c r="D10779" s="74"/>
      <c r="E10779" s="74"/>
      <c r="F10779" s="74"/>
      <c r="G10779" s="75"/>
      <c r="H10779" s="74"/>
      <c r="I10779" s="81"/>
      <c r="J10779" s="74"/>
      <c r="K10779" s="74"/>
      <c r="L10779" s="74"/>
      <c r="M10779" s="74"/>
    </row>
    <row r="10780" spans="2:13" x14ac:dyDescent="0.25">
      <c r="B10780" s="225"/>
      <c r="C10780" s="74"/>
      <c r="D10780" s="74"/>
      <c r="E10780" s="74"/>
      <c r="F10780" s="74"/>
      <c r="G10780" s="75"/>
      <c r="H10780" s="74"/>
      <c r="I10780" s="81"/>
      <c r="J10780" s="74"/>
      <c r="K10780" s="74"/>
      <c r="L10780" s="74"/>
      <c r="M10780" s="74"/>
    </row>
    <row r="10781" spans="2:13" x14ac:dyDescent="0.25">
      <c r="B10781" s="225"/>
      <c r="C10781" s="74"/>
      <c r="D10781" s="74"/>
      <c r="E10781" s="74"/>
      <c r="F10781" s="74"/>
      <c r="G10781" s="75"/>
      <c r="H10781" s="74"/>
      <c r="I10781" s="81"/>
      <c r="J10781" s="74"/>
      <c r="K10781" s="74"/>
      <c r="L10781" s="74"/>
      <c r="M10781" s="74"/>
    </row>
    <row r="10782" spans="2:13" x14ac:dyDescent="0.25">
      <c r="B10782" s="225"/>
      <c r="C10782" s="74"/>
      <c r="D10782" s="74"/>
      <c r="E10782" s="74"/>
      <c r="F10782" s="74"/>
      <c r="G10782" s="75"/>
      <c r="H10782" s="74"/>
      <c r="I10782" s="81"/>
      <c r="J10782" s="74"/>
      <c r="K10782" s="74"/>
      <c r="L10782" s="74"/>
      <c r="M10782" s="74"/>
    </row>
    <row r="10783" spans="2:13" x14ac:dyDescent="0.25">
      <c r="B10783" s="225"/>
      <c r="C10783" s="74"/>
      <c r="D10783" s="74"/>
      <c r="E10783" s="74"/>
      <c r="F10783" s="74"/>
      <c r="G10783" s="75"/>
      <c r="H10783" s="74"/>
      <c r="I10783" s="81"/>
      <c r="J10783" s="74"/>
      <c r="K10783" s="74"/>
      <c r="L10783" s="74"/>
      <c r="M10783" s="74"/>
    </row>
    <row r="10784" spans="2:13" x14ac:dyDescent="0.25">
      <c r="B10784" s="225"/>
      <c r="C10784" s="74"/>
      <c r="D10784" s="74"/>
      <c r="E10784" s="74"/>
      <c r="F10784" s="74"/>
      <c r="G10784" s="75"/>
      <c r="H10784" s="74"/>
      <c r="I10784" s="81"/>
      <c r="J10784" s="74"/>
      <c r="K10784" s="74"/>
      <c r="L10784" s="74"/>
      <c r="M10784" s="74"/>
    </row>
    <row r="10785" spans="2:13" x14ac:dyDescent="0.25">
      <c r="B10785" s="225"/>
      <c r="C10785" s="74"/>
      <c r="D10785" s="74"/>
      <c r="E10785" s="74"/>
      <c r="F10785" s="74"/>
      <c r="G10785" s="75"/>
      <c r="H10785" s="74"/>
      <c r="I10785" s="81"/>
      <c r="J10785" s="74"/>
      <c r="K10785" s="74"/>
      <c r="L10785" s="74"/>
      <c r="M10785" s="74"/>
    </row>
    <row r="10786" spans="2:13" x14ac:dyDescent="0.25">
      <c r="B10786" s="225"/>
      <c r="C10786" s="74"/>
      <c r="D10786" s="74"/>
      <c r="E10786" s="74"/>
      <c r="F10786" s="74"/>
      <c r="G10786" s="75"/>
      <c r="H10786" s="74"/>
      <c r="I10786" s="81"/>
      <c r="J10786" s="74"/>
      <c r="K10786" s="74"/>
      <c r="L10786" s="74"/>
      <c r="M10786" s="74"/>
    </row>
    <row r="10787" spans="2:13" x14ac:dyDescent="0.25">
      <c r="B10787" s="225"/>
      <c r="C10787" s="74"/>
      <c r="D10787" s="74"/>
      <c r="E10787" s="74"/>
      <c r="F10787" s="74"/>
      <c r="G10787" s="75"/>
      <c r="H10787" s="74"/>
      <c r="I10787" s="81"/>
      <c r="J10787" s="74"/>
      <c r="K10787" s="74"/>
      <c r="L10787" s="74"/>
      <c r="M10787" s="74"/>
    </row>
    <row r="10788" spans="2:13" x14ac:dyDescent="0.25">
      <c r="B10788" s="225"/>
      <c r="C10788" s="74"/>
      <c r="D10788" s="74"/>
      <c r="E10788" s="74"/>
      <c r="F10788" s="74"/>
      <c r="G10788" s="75"/>
      <c r="H10788" s="74"/>
      <c r="I10788" s="81"/>
      <c r="J10788" s="74"/>
      <c r="K10788" s="74"/>
      <c r="L10788" s="74"/>
      <c r="M10788" s="74"/>
    </row>
    <row r="10789" spans="2:13" x14ac:dyDescent="0.25">
      <c r="B10789" s="225"/>
      <c r="C10789" s="74"/>
      <c r="D10789" s="74"/>
      <c r="E10789" s="74"/>
      <c r="F10789" s="74"/>
      <c r="G10789" s="75"/>
      <c r="H10789" s="74"/>
      <c r="I10789" s="81"/>
      <c r="J10789" s="74"/>
      <c r="K10789" s="74"/>
      <c r="L10789" s="74"/>
      <c r="M10789" s="74"/>
    </row>
    <row r="10790" spans="2:13" x14ac:dyDescent="0.25">
      <c r="B10790" s="225"/>
      <c r="C10790" s="74"/>
      <c r="D10790" s="74"/>
      <c r="E10790" s="74"/>
      <c r="F10790" s="74"/>
      <c r="G10790" s="75"/>
      <c r="H10790" s="74"/>
      <c r="I10790" s="81"/>
      <c r="J10790" s="74"/>
      <c r="K10790" s="74"/>
      <c r="L10790" s="74"/>
      <c r="M10790" s="74"/>
    </row>
    <row r="10791" spans="2:13" x14ac:dyDescent="0.25">
      <c r="B10791" s="225"/>
      <c r="C10791" s="74"/>
      <c r="D10791" s="74"/>
      <c r="E10791" s="74"/>
      <c r="F10791" s="74"/>
      <c r="G10791" s="75"/>
      <c r="H10791" s="74"/>
      <c r="I10791" s="81"/>
      <c r="J10791" s="74"/>
      <c r="K10791" s="74"/>
      <c r="L10791" s="74"/>
      <c r="M10791" s="74"/>
    </row>
    <row r="10792" spans="2:13" x14ac:dyDescent="0.25">
      <c r="B10792" s="225"/>
      <c r="C10792" s="74"/>
      <c r="D10792" s="74"/>
      <c r="E10792" s="74"/>
      <c r="F10792" s="74"/>
      <c r="G10792" s="75"/>
      <c r="H10792" s="74"/>
      <c r="I10792" s="81"/>
      <c r="J10792" s="74"/>
      <c r="K10792" s="74"/>
      <c r="L10792" s="74"/>
      <c r="M10792" s="74"/>
    </row>
    <row r="10793" spans="2:13" x14ac:dyDescent="0.25">
      <c r="B10793" s="225"/>
      <c r="C10793" s="74"/>
      <c r="D10793" s="74"/>
      <c r="E10793" s="74"/>
      <c r="F10793" s="74"/>
      <c r="G10793" s="75"/>
      <c r="H10793" s="74"/>
      <c r="I10793" s="81"/>
      <c r="J10793" s="74"/>
      <c r="K10793" s="74"/>
      <c r="L10793" s="74"/>
      <c r="M10793" s="74"/>
    </row>
    <row r="10794" spans="2:13" x14ac:dyDescent="0.25">
      <c r="B10794" s="225"/>
      <c r="C10794" s="74"/>
      <c r="D10794" s="74"/>
      <c r="E10794" s="74"/>
      <c r="F10794" s="74"/>
      <c r="G10794" s="75"/>
      <c r="H10794" s="74"/>
      <c r="I10794" s="81"/>
      <c r="J10794" s="74"/>
      <c r="K10794" s="74"/>
      <c r="L10794" s="74"/>
      <c r="M10794" s="74"/>
    </row>
    <row r="10795" spans="2:13" x14ac:dyDescent="0.25">
      <c r="B10795" s="225"/>
      <c r="C10795" s="74"/>
      <c r="D10795" s="74"/>
      <c r="E10795" s="74"/>
      <c r="F10795" s="74"/>
      <c r="G10795" s="75"/>
      <c r="H10795" s="74"/>
      <c r="I10795" s="81"/>
      <c r="J10795" s="74"/>
      <c r="K10795" s="74"/>
      <c r="L10795" s="74"/>
      <c r="M10795" s="74"/>
    </row>
    <row r="10796" spans="2:13" x14ac:dyDescent="0.25">
      <c r="B10796" s="225"/>
      <c r="C10796" s="74"/>
      <c r="D10796" s="74"/>
      <c r="E10796" s="74"/>
      <c r="F10796" s="74"/>
      <c r="G10796" s="75"/>
      <c r="H10796" s="74"/>
      <c r="I10796" s="81"/>
      <c r="J10796" s="74"/>
      <c r="K10796" s="74"/>
      <c r="L10796" s="74"/>
      <c r="M10796" s="74"/>
    </row>
    <row r="10797" spans="2:13" x14ac:dyDescent="0.25">
      <c r="B10797" s="225"/>
      <c r="C10797" s="74"/>
      <c r="D10797" s="74"/>
      <c r="E10797" s="74"/>
      <c r="F10797" s="74"/>
      <c r="G10797" s="75"/>
      <c r="H10797" s="74"/>
      <c r="I10797" s="81"/>
      <c r="J10797" s="74"/>
      <c r="K10797" s="74"/>
      <c r="L10797" s="74"/>
      <c r="M10797" s="74"/>
    </row>
    <row r="10798" spans="2:13" x14ac:dyDescent="0.25">
      <c r="B10798" s="225"/>
      <c r="C10798" s="74"/>
      <c r="D10798" s="74"/>
      <c r="E10798" s="74"/>
      <c r="F10798" s="74"/>
      <c r="G10798" s="75"/>
      <c r="H10798" s="74"/>
      <c r="I10798" s="81"/>
      <c r="J10798" s="74"/>
      <c r="K10798" s="74"/>
      <c r="L10798" s="74"/>
      <c r="M10798" s="74"/>
    </row>
    <row r="10799" spans="2:13" x14ac:dyDescent="0.25">
      <c r="B10799" s="225"/>
      <c r="C10799" s="74"/>
      <c r="D10799" s="74"/>
      <c r="E10799" s="74"/>
      <c r="F10799" s="74"/>
      <c r="G10799" s="75"/>
      <c r="H10799" s="74"/>
      <c r="I10799" s="81"/>
      <c r="J10799" s="74"/>
      <c r="K10799" s="74"/>
      <c r="L10799" s="74"/>
      <c r="M10799" s="74"/>
    </row>
    <row r="10800" spans="2:13" x14ac:dyDescent="0.25">
      <c r="B10800" s="225"/>
      <c r="C10800" s="74"/>
      <c r="D10800" s="74"/>
      <c r="E10800" s="74"/>
      <c r="F10800" s="74"/>
      <c r="G10800" s="75"/>
      <c r="H10800" s="74"/>
      <c r="I10800" s="81"/>
      <c r="J10800" s="74"/>
      <c r="K10800" s="74"/>
      <c r="L10800" s="74"/>
      <c r="M10800" s="74"/>
    </row>
    <row r="10801" spans="2:13" x14ac:dyDescent="0.25">
      <c r="B10801" s="225"/>
      <c r="C10801" s="74"/>
      <c r="D10801" s="74"/>
      <c r="E10801" s="74"/>
      <c r="F10801" s="74"/>
      <c r="G10801" s="75"/>
      <c r="H10801" s="74"/>
      <c r="I10801" s="81"/>
      <c r="J10801" s="74"/>
      <c r="K10801" s="74"/>
      <c r="L10801" s="74"/>
      <c r="M10801" s="74"/>
    </row>
    <row r="10802" spans="2:13" x14ac:dyDescent="0.25">
      <c r="B10802" s="225"/>
      <c r="C10802" s="74"/>
      <c r="D10802" s="74"/>
      <c r="E10802" s="74"/>
      <c r="F10802" s="74"/>
      <c r="G10802" s="75"/>
      <c r="H10802" s="74"/>
      <c r="I10802" s="81"/>
      <c r="J10802" s="74"/>
      <c r="K10802" s="74"/>
      <c r="L10802" s="74"/>
      <c r="M10802" s="74"/>
    </row>
    <row r="10803" spans="2:13" x14ac:dyDescent="0.25">
      <c r="B10803" s="225"/>
      <c r="C10803" s="74"/>
      <c r="D10803" s="74"/>
      <c r="E10803" s="74"/>
      <c r="F10803" s="74"/>
      <c r="G10803" s="75"/>
      <c r="H10803" s="74"/>
      <c r="I10803" s="81"/>
      <c r="J10803" s="74"/>
      <c r="K10803" s="74"/>
      <c r="L10803" s="74"/>
      <c r="M10803" s="74"/>
    </row>
    <row r="10804" spans="2:13" x14ac:dyDescent="0.25">
      <c r="B10804" s="225"/>
      <c r="C10804" s="74"/>
      <c r="D10804" s="74"/>
      <c r="E10804" s="74"/>
      <c r="F10804" s="74"/>
      <c r="G10804" s="75"/>
      <c r="H10804" s="74"/>
      <c r="I10804" s="81"/>
      <c r="J10804" s="74"/>
      <c r="K10804" s="74"/>
      <c r="L10804" s="74"/>
      <c r="M10804" s="74"/>
    </row>
    <row r="10805" spans="2:13" x14ac:dyDescent="0.25">
      <c r="B10805" s="225"/>
      <c r="C10805" s="74"/>
      <c r="D10805" s="74"/>
      <c r="E10805" s="74"/>
      <c r="F10805" s="74"/>
      <c r="G10805" s="75"/>
      <c r="H10805" s="74"/>
      <c r="I10805" s="81"/>
      <c r="J10805" s="74"/>
      <c r="K10805" s="74"/>
      <c r="L10805" s="74"/>
      <c r="M10805" s="74"/>
    </row>
    <row r="10806" spans="2:13" x14ac:dyDescent="0.25">
      <c r="B10806" s="225"/>
      <c r="C10806" s="74"/>
      <c r="D10806" s="74"/>
      <c r="E10806" s="74"/>
      <c r="F10806" s="74"/>
      <c r="G10806" s="75"/>
      <c r="H10806" s="74"/>
      <c r="I10806" s="81"/>
      <c r="J10806" s="74"/>
      <c r="K10806" s="74"/>
      <c r="L10806" s="74"/>
      <c r="M10806" s="74"/>
    </row>
    <row r="10807" spans="2:13" x14ac:dyDescent="0.25">
      <c r="B10807" s="225"/>
      <c r="C10807" s="74"/>
      <c r="D10807" s="74"/>
      <c r="E10807" s="74"/>
      <c r="F10807" s="74"/>
      <c r="G10807" s="75"/>
      <c r="H10807" s="74"/>
      <c r="I10807" s="81"/>
      <c r="J10807" s="74"/>
      <c r="K10807" s="74"/>
      <c r="L10807" s="74"/>
      <c r="M10807" s="74"/>
    </row>
    <row r="10808" spans="2:13" x14ac:dyDescent="0.25">
      <c r="B10808" s="225"/>
      <c r="C10808" s="74"/>
      <c r="D10808" s="74"/>
      <c r="E10808" s="74"/>
      <c r="F10808" s="74"/>
      <c r="G10808" s="75"/>
      <c r="H10808" s="74"/>
      <c r="I10808" s="81"/>
      <c r="J10808" s="74"/>
      <c r="K10808" s="74"/>
      <c r="L10808" s="74"/>
      <c r="M10808" s="74"/>
    </row>
    <row r="10809" spans="2:13" x14ac:dyDescent="0.25">
      <c r="B10809" s="225"/>
      <c r="C10809" s="74"/>
      <c r="D10809" s="74"/>
      <c r="E10809" s="74"/>
      <c r="F10809" s="74"/>
      <c r="G10809" s="75"/>
      <c r="H10809" s="74"/>
      <c r="I10809" s="81"/>
      <c r="J10809" s="74"/>
      <c r="K10809" s="74"/>
      <c r="L10809" s="74"/>
      <c r="M10809" s="74"/>
    </row>
    <row r="10810" spans="2:13" x14ac:dyDescent="0.25">
      <c r="B10810" s="225"/>
      <c r="C10810" s="74"/>
      <c r="D10810" s="74"/>
      <c r="E10810" s="74"/>
      <c r="F10810" s="74"/>
      <c r="G10810" s="75"/>
      <c r="H10810" s="74"/>
      <c r="I10810" s="81"/>
      <c r="J10810" s="74"/>
      <c r="K10810" s="74"/>
      <c r="L10810" s="74"/>
      <c r="M10810" s="74"/>
    </row>
    <row r="10811" spans="2:13" x14ac:dyDescent="0.25">
      <c r="B10811" s="225"/>
      <c r="C10811" s="74"/>
      <c r="D10811" s="74"/>
      <c r="E10811" s="74"/>
      <c r="F10811" s="74"/>
      <c r="G10811" s="75"/>
      <c r="H10811" s="74"/>
      <c r="I10811" s="81"/>
      <c r="J10811" s="74"/>
      <c r="K10811" s="74"/>
      <c r="L10811" s="74"/>
      <c r="M10811" s="74"/>
    </row>
    <row r="10812" spans="2:13" x14ac:dyDescent="0.25">
      <c r="B10812" s="225"/>
      <c r="C10812" s="74"/>
      <c r="D10812" s="74"/>
      <c r="E10812" s="74"/>
      <c r="F10812" s="74"/>
      <c r="G10812" s="75"/>
      <c r="H10812" s="74"/>
      <c r="I10812" s="81"/>
      <c r="J10812" s="74"/>
      <c r="K10812" s="74"/>
      <c r="L10812" s="74"/>
      <c r="M10812" s="74"/>
    </row>
    <row r="10813" spans="2:13" x14ac:dyDescent="0.25">
      <c r="B10813" s="225"/>
      <c r="C10813" s="74"/>
      <c r="D10813" s="74"/>
      <c r="E10813" s="74"/>
      <c r="F10813" s="74"/>
      <c r="G10813" s="75"/>
      <c r="H10813" s="74"/>
      <c r="I10813" s="81"/>
      <c r="J10813" s="74"/>
      <c r="K10813" s="74"/>
      <c r="L10813" s="74"/>
      <c r="M10813" s="74"/>
    </row>
    <row r="10814" spans="2:13" x14ac:dyDescent="0.25">
      <c r="B10814" s="225"/>
      <c r="C10814" s="74"/>
      <c r="D10814" s="74"/>
      <c r="E10814" s="74"/>
      <c r="F10814" s="74"/>
      <c r="G10814" s="75"/>
      <c r="H10814" s="74"/>
      <c r="I10814" s="81"/>
      <c r="J10814" s="74"/>
      <c r="K10814" s="74"/>
      <c r="L10814" s="74"/>
      <c r="M10814" s="74"/>
    </row>
    <row r="10815" spans="2:13" x14ac:dyDescent="0.25">
      <c r="B10815" s="225"/>
      <c r="C10815" s="74"/>
      <c r="D10815" s="74"/>
      <c r="E10815" s="74"/>
      <c r="F10815" s="74"/>
      <c r="G10815" s="75"/>
      <c r="H10815" s="74"/>
      <c r="I10815" s="81"/>
      <c r="J10815" s="74"/>
      <c r="K10815" s="74"/>
      <c r="L10815" s="74"/>
      <c r="M10815" s="74"/>
    </row>
    <row r="10816" spans="2:13" x14ac:dyDescent="0.25">
      <c r="B10816" s="225"/>
      <c r="C10816" s="74"/>
      <c r="D10816" s="74"/>
      <c r="E10816" s="74"/>
      <c r="F10816" s="74"/>
      <c r="G10816" s="75"/>
      <c r="H10816" s="74"/>
      <c r="I10816" s="81"/>
      <c r="J10816" s="74"/>
      <c r="K10816" s="74"/>
      <c r="L10816" s="74"/>
      <c r="M10816" s="74"/>
    </row>
    <row r="10817" spans="2:13" x14ac:dyDescent="0.25">
      <c r="B10817" s="225"/>
      <c r="C10817" s="74"/>
      <c r="D10817" s="74"/>
      <c r="E10817" s="74"/>
      <c r="F10817" s="74"/>
      <c r="G10817" s="75"/>
      <c r="H10817" s="74"/>
      <c r="I10817" s="81"/>
      <c r="J10817" s="74"/>
      <c r="K10817" s="74"/>
      <c r="L10817" s="74"/>
      <c r="M10817" s="74"/>
    </row>
    <row r="10818" spans="2:13" x14ac:dyDescent="0.25">
      <c r="B10818" s="225"/>
      <c r="C10818" s="74"/>
      <c r="D10818" s="74"/>
      <c r="E10818" s="74"/>
      <c r="F10818" s="74"/>
      <c r="G10818" s="75"/>
      <c r="H10818" s="74"/>
      <c r="I10818" s="81"/>
      <c r="J10818" s="74"/>
      <c r="K10818" s="74"/>
      <c r="L10818" s="74"/>
      <c r="M10818" s="74"/>
    </row>
    <row r="10819" spans="2:13" x14ac:dyDescent="0.25">
      <c r="B10819" s="225"/>
      <c r="C10819" s="74"/>
      <c r="D10819" s="74"/>
      <c r="E10819" s="74"/>
      <c r="F10819" s="74"/>
      <c r="G10819" s="75"/>
      <c r="H10819" s="74"/>
      <c r="I10819" s="81"/>
      <c r="J10819" s="74"/>
      <c r="K10819" s="74"/>
      <c r="L10819" s="74"/>
      <c r="M10819" s="74"/>
    </row>
    <row r="10820" spans="2:13" x14ac:dyDescent="0.25">
      <c r="B10820" s="225"/>
      <c r="C10820" s="74"/>
      <c r="D10820" s="74"/>
      <c r="E10820" s="74"/>
      <c r="F10820" s="74"/>
      <c r="G10820" s="75"/>
      <c r="H10820" s="74"/>
      <c r="I10820" s="81"/>
      <c r="J10820" s="74"/>
      <c r="K10820" s="74"/>
      <c r="L10820" s="74"/>
      <c r="M10820" s="74"/>
    </row>
    <row r="10821" spans="2:13" x14ac:dyDescent="0.25">
      <c r="B10821" s="225"/>
      <c r="C10821" s="74"/>
      <c r="D10821" s="74"/>
      <c r="E10821" s="74"/>
      <c r="F10821" s="74"/>
      <c r="G10821" s="75"/>
      <c r="H10821" s="74"/>
      <c r="I10821" s="81"/>
      <c r="J10821" s="74"/>
      <c r="K10821" s="74"/>
      <c r="L10821" s="74"/>
      <c r="M10821" s="74"/>
    </row>
    <row r="10822" spans="2:13" x14ac:dyDescent="0.25">
      <c r="B10822" s="225"/>
      <c r="C10822" s="74"/>
      <c r="D10822" s="74"/>
      <c r="E10822" s="74"/>
      <c r="F10822" s="74"/>
      <c r="G10822" s="75"/>
      <c r="H10822" s="74"/>
      <c r="I10822" s="81"/>
      <c r="J10822" s="74"/>
      <c r="K10822" s="74"/>
      <c r="L10822" s="74"/>
      <c r="M10822" s="74"/>
    </row>
    <row r="10823" spans="2:13" x14ac:dyDescent="0.25">
      <c r="B10823" s="225"/>
      <c r="C10823" s="74"/>
      <c r="D10823" s="74"/>
      <c r="E10823" s="74"/>
      <c r="F10823" s="74"/>
      <c r="G10823" s="75"/>
      <c r="H10823" s="74"/>
      <c r="I10823" s="81"/>
      <c r="J10823" s="74"/>
      <c r="K10823" s="74"/>
      <c r="L10823" s="74"/>
      <c r="M10823" s="74"/>
    </row>
    <row r="10824" spans="2:13" x14ac:dyDescent="0.25">
      <c r="B10824" s="225"/>
      <c r="C10824" s="74"/>
      <c r="D10824" s="74"/>
      <c r="E10824" s="74"/>
      <c r="F10824" s="74"/>
      <c r="G10824" s="75"/>
      <c r="H10824" s="74"/>
      <c r="I10824" s="81"/>
      <c r="J10824" s="74"/>
      <c r="K10824" s="74"/>
      <c r="L10824" s="74"/>
      <c r="M10824" s="74"/>
    </row>
    <row r="10825" spans="2:13" x14ac:dyDescent="0.25">
      <c r="B10825" s="225"/>
      <c r="C10825" s="74"/>
      <c r="D10825" s="74"/>
      <c r="E10825" s="74"/>
      <c r="F10825" s="74"/>
      <c r="G10825" s="75"/>
      <c r="H10825" s="74"/>
      <c r="I10825" s="81"/>
      <c r="J10825" s="74"/>
      <c r="K10825" s="74"/>
      <c r="L10825" s="74"/>
      <c r="M10825" s="74"/>
    </row>
    <row r="10826" spans="2:13" x14ac:dyDescent="0.25">
      <c r="B10826" s="225"/>
      <c r="C10826" s="74"/>
      <c r="D10826" s="74"/>
      <c r="E10826" s="74"/>
      <c r="F10826" s="74"/>
      <c r="G10826" s="75"/>
      <c r="H10826" s="74"/>
      <c r="I10826" s="81"/>
      <c r="J10826" s="74"/>
      <c r="K10826" s="74"/>
      <c r="L10826" s="74"/>
      <c r="M10826" s="74"/>
    </row>
    <row r="10827" spans="2:13" x14ac:dyDescent="0.25">
      <c r="B10827" s="225"/>
      <c r="C10827" s="74"/>
      <c r="D10827" s="74"/>
      <c r="E10827" s="74"/>
      <c r="F10827" s="74"/>
      <c r="G10827" s="75"/>
      <c r="H10827" s="74"/>
      <c r="I10827" s="81"/>
      <c r="J10827" s="74"/>
      <c r="K10827" s="74"/>
      <c r="L10827" s="74"/>
      <c r="M10827" s="74"/>
    </row>
    <row r="10828" spans="2:13" x14ac:dyDescent="0.25">
      <c r="B10828" s="225"/>
      <c r="C10828" s="74"/>
      <c r="D10828" s="74"/>
      <c r="E10828" s="74"/>
      <c r="F10828" s="74"/>
      <c r="G10828" s="75"/>
      <c r="H10828" s="74"/>
      <c r="I10828" s="81"/>
      <c r="J10828" s="74"/>
      <c r="K10828" s="74"/>
      <c r="L10828" s="74"/>
      <c r="M10828" s="74"/>
    </row>
    <row r="10829" spans="2:13" x14ac:dyDescent="0.25">
      <c r="B10829" s="225"/>
      <c r="C10829" s="74"/>
      <c r="D10829" s="74"/>
      <c r="E10829" s="74"/>
      <c r="F10829" s="74"/>
      <c r="G10829" s="75"/>
      <c r="H10829" s="74"/>
      <c r="I10829" s="81"/>
      <c r="J10829" s="74"/>
      <c r="K10829" s="74"/>
      <c r="L10829" s="74"/>
      <c r="M10829" s="74"/>
    </row>
    <row r="10830" spans="2:13" x14ac:dyDescent="0.25">
      <c r="B10830" s="225"/>
      <c r="C10830" s="74"/>
      <c r="D10830" s="74"/>
      <c r="E10830" s="74"/>
      <c r="F10830" s="74"/>
      <c r="G10830" s="75"/>
      <c r="H10830" s="74"/>
      <c r="I10830" s="81"/>
      <c r="J10830" s="74"/>
      <c r="K10830" s="74"/>
      <c r="L10830" s="74"/>
      <c r="M10830" s="74"/>
    </row>
    <row r="10831" spans="2:13" x14ac:dyDescent="0.25">
      <c r="B10831" s="225"/>
      <c r="C10831" s="74"/>
      <c r="D10831" s="74"/>
      <c r="E10831" s="74"/>
      <c r="F10831" s="74"/>
      <c r="G10831" s="75"/>
      <c r="H10831" s="74"/>
      <c r="I10831" s="81"/>
      <c r="J10831" s="74"/>
      <c r="K10831" s="74"/>
      <c r="L10831" s="74"/>
      <c r="M10831" s="74"/>
    </row>
    <row r="10832" spans="2:13" x14ac:dyDescent="0.25">
      <c r="B10832" s="225"/>
      <c r="C10832" s="74"/>
      <c r="D10832" s="74"/>
      <c r="E10832" s="74"/>
      <c r="F10832" s="74"/>
      <c r="G10832" s="75"/>
      <c r="H10832" s="74"/>
      <c r="I10832" s="81"/>
      <c r="J10832" s="74"/>
      <c r="K10832" s="74"/>
      <c r="L10832" s="74"/>
      <c r="M10832" s="74"/>
    </row>
    <row r="10833" spans="2:13" x14ac:dyDescent="0.25">
      <c r="B10833" s="225"/>
      <c r="C10833" s="74"/>
      <c r="D10833" s="74"/>
      <c r="E10833" s="74"/>
      <c r="F10833" s="74"/>
      <c r="G10833" s="75"/>
      <c r="H10833" s="74"/>
      <c r="I10833" s="81"/>
      <c r="J10833" s="74"/>
      <c r="K10833" s="74"/>
      <c r="L10833" s="74"/>
      <c r="M10833" s="74"/>
    </row>
    <row r="10834" spans="2:13" x14ac:dyDescent="0.25">
      <c r="B10834" s="225"/>
      <c r="C10834" s="74"/>
      <c r="D10834" s="74"/>
      <c r="E10834" s="74"/>
      <c r="F10834" s="74"/>
      <c r="G10834" s="75"/>
      <c r="H10834" s="74"/>
      <c r="I10834" s="81"/>
      <c r="J10834" s="74"/>
      <c r="K10834" s="74"/>
      <c r="L10834" s="74"/>
      <c r="M10834" s="74"/>
    </row>
    <row r="10835" spans="2:13" x14ac:dyDescent="0.25">
      <c r="B10835" s="225"/>
      <c r="C10835" s="74"/>
      <c r="D10835" s="74"/>
      <c r="E10835" s="74"/>
      <c r="F10835" s="74"/>
      <c r="G10835" s="75"/>
      <c r="H10835" s="74"/>
      <c r="I10835" s="81"/>
      <c r="J10835" s="74"/>
      <c r="K10835" s="74"/>
      <c r="L10835" s="74"/>
      <c r="M10835" s="74"/>
    </row>
    <row r="10836" spans="2:13" x14ac:dyDescent="0.25">
      <c r="B10836" s="225"/>
      <c r="C10836" s="74"/>
      <c r="D10836" s="74"/>
      <c r="E10836" s="74"/>
      <c r="F10836" s="74"/>
      <c r="G10836" s="75"/>
      <c r="H10836" s="74"/>
      <c r="I10836" s="81"/>
      <c r="J10836" s="74"/>
      <c r="K10836" s="74"/>
      <c r="L10836" s="74"/>
      <c r="M10836" s="74"/>
    </row>
    <row r="10837" spans="2:13" x14ac:dyDescent="0.25">
      <c r="B10837" s="225"/>
      <c r="C10837" s="74"/>
      <c r="D10837" s="74"/>
      <c r="E10837" s="74"/>
      <c r="F10837" s="74"/>
      <c r="G10837" s="75"/>
      <c r="H10837" s="74"/>
      <c r="I10837" s="81"/>
      <c r="J10837" s="74"/>
      <c r="K10837" s="74"/>
      <c r="L10837" s="74"/>
      <c r="M10837" s="74"/>
    </row>
    <row r="10838" spans="2:13" x14ac:dyDescent="0.25">
      <c r="B10838" s="225"/>
      <c r="C10838" s="74"/>
      <c r="D10838" s="74"/>
      <c r="E10838" s="74"/>
      <c r="F10838" s="74"/>
      <c r="G10838" s="75"/>
      <c r="H10838" s="74"/>
      <c r="I10838" s="81"/>
      <c r="J10838" s="74"/>
      <c r="K10838" s="74"/>
      <c r="L10838" s="74"/>
      <c r="M10838" s="74"/>
    </row>
    <row r="10839" spans="2:13" x14ac:dyDescent="0.25">
      <c r="B10839" s="225"/>
      <c r="C10839" s="74"/>
      <c r="D10839" s="74"/>
      <c r="E10839" s="74"/>
      <c r="F10839" s="74"/>
      <c r="G10839" s="75"/>
      <c r="H10839" s="74"/>
      <c r="I10839" s="81"/>
      <c r="J10839" s="74"/>
      <c r="K10839" s="74"/>
      <c r="L10839" s="74"/>
      <c r="M10839" s="74"/>
    </row>
    <row r="10840" spans="2:13" x14ac:dyDescent="0.25">
      <c r="B10840" s="225"/>
      <c r="C10840" s="74"/>
      <c r="D10840" s="74"/>
      <c r="E10840" s="74"/>
      <c r="F10840" s="74"/>
      <c r="G10840" s="75"/>
      <c r="H10840" s="74"/>
      <c r="I10840" s="81"/>
      <c r="J10840" s="74"/>
      <c r="K10840" s="74"/>
      <c r="L10840" s="74"/>
      <c r="M10840" s="74"/>
    </row>
    <row r="10841" spans="2:13" x14ac:dyDescent="0.25">
      <c r="B10841" s="225"/>
      <c r="C10841" s="74"/>
      <c r="D10841" s="74"/>
      <c r="E10841" s="74"/>
      <c r="F10841" s="74"/>
      <c r="G10841" s="75"/>
      <c r="H10841" s="74"/>
      <c r="I10841" s="81"/>
      <c r="J10841" s="74"/>
      <c r="K10841" s="74"/>
      <c r="L10841" s="74"/>
      <c r="M10841" s="74"/>
    </row>
    <row r="10842" spans="2:13" x14ac:dyDescent="0.25">
      <c r="B10842" s="225"/>
      <c r="C10842" s="74"/>
      <c r="D10842" s="74"/>
      <c r="E10842" s="74"/>
      <c r="F10842" s="74"/>
      <c r="G10842" s="75"/>
      <c r="H10842" s="74"/>
      <c r="I10842" s="81"/>
      <c r="J10842" s="74"/>
      <c r="K10842" s="74"/>
      <c r="L10842" s="74"/>
      <c r="M10842" s="74"/>
    </row>
    <row r="10843" spans="2:13" x14ac:dyDescent="0.25">
      <c r="B10843" s="225"/>
      <c r="C10843" s="74"/>
      <c r="D10843" s="74"/>
      <c r="E10843" s="74"/>
      <c r="F10843" s="74"/>
      <c r="G10843" s="75"/>
      <c r="H10843" s="74"/>
      <c r="I10843" s="81"/>
      <c r="J10843" s="74"/>
      <c r="K10843" s="74"/>
      <c r="L10843" s="74"/>
      <c r="M10843" s="74"/>
    </row>
    <row r="10844" spans="2:13" x14ac:dyDescent="0.25">
      <c r="B10844" s="225"/>
      <c r="C10844" s="74"/>
      <c r="D10844" s="74"/>
      <c r="E10844" s="74"/>
      <c r="F10844" s="74"/>
      <c r="G10844" s="75"/>
      <c r="H10844" s="74"/>
      <c r="I10844" s="81"/>
      <c r="J10844" s="74"/>
      <c r="K10844" s="74"/>
      <c r="L10844" s="74"/>
      <c r="M10844" s="74"/>
    </row>
    <row r="10845" spans="2:13" x14ac:dyDescent="0.25">
      <c r="B10845" s="225"/>
      <c r="C10845" s="74"/>
      <c r="D10845" s="74"/>
      <c r="E10845" s="74"/>
      <c r="F10845" s="74"/>
      <c r="G10845" s="75"/>
      <c r="H10845" s="74"/>
      <c r="I10845" s="81"/>
      <c r="J10845" s="74"/>
      <c r="K10845" s="74"/>
      <c r="L10845" s="74"/>
      <c r="M10845" s="74"/>
    </row>
    <row r="10846" spans="2:13" x14ac:dyDescent="0.25">
      <c r="B10846" s="225"/>
      <c r="C10846" s="74"/>
      <c r="D10846" s="74"/>
      <c r="E10846" s="74"/>
      <c r="F10846" s="74"/>
      <c r="G10846" s="75"/>
      <c r="H10846" s="74"/>
      <c r="I10846" s="81"/>
      <c r="J10846" s="74"/>
      <c r="K10846" s="74"/>
      <c r="L10846" s="74"/>
      <c r="M10846" s="74"/>
    </row>
    <row r="10847" spans="2:13" x14ac:dyDescent="0.25">
      <c r="B10847" s="225"/>
      <c r="C10847" s="74"/>
      <c r="D10847" s="74"/>
      <c r="E10847" s="74"/>
      <c r="F10847" s="74"/>
      <c r="G10847" s="75"/>
      <c r="H10847" s="74"/>
      <c r="I10847" s="81"/>
      <c r="J10847" s="74"/>
      <c r="K10847" s="74"/>
      <c r="L10847" s="74"/>
      <c r="M10847" s="74"/>
    </row>
    <row r="10848" spans="2:13" x14ac:dyDescent="0.25">
      <c r="B10848" s="225"/>
      <c r="C10848" s="74"/>
      <c r="D10848" s="74"/>
      <c r="E10848" s="74"/>
      <c r="F10848" s="74"/>
      <c r="G10848" s="75"/>
      <c r="H10848" s="74"/>
      <c r="I10848" s="81"/>
      <c r="J10848" s="74"/>
      <c r="K10848" s="74"/>
      <c r="L10848" s="74"/>
      <c r="M10848" s="74"/>
    </row>
    <row r="10849" spans="2:13" x14ac:dyDescent="0.25">
      <c r="B10849" s="225"/>
      <c r="C10849" s="74"/>
      <c r="D10849" s="74"/>
      <c r="E10849" s="74"/>
      <c r="F10849" s="74"/>
      <c r="G10849" s="75"/>
      <c r="H10849" s="74"/>
      <c r="I10849" s="81"/>
      <c r="J10849" s="74"/>
      <c r="K10849" s="74"/>
      <c r="L10849" s="74"/>
      <c r="M10849" s="74"/>
    </row>
    <row r="10850" spans="2:13" x14ac:dyDescent="0.25">
      <c r="B10850" s="225"/>
      <c r="C10850" s="74"/>
      <c r="D10850" s="74"/>
      <c r="E10850" s="74"/>
      <c r="F10850" s="74"/>
      <c r="G10850" s="75"/>
      <c r="H10850" s="74"/>
      <c r="I10850" s="81"/>
      <c r="J10850" s="74"/>
      <c r="K10850" s="74"/>
      <c r="L10850" s="74"/>
      <c r="M10850" s="74"/>
    </row>
    <row r="10851" spans="2:13" x14ac:dyDescent="0.25">
      <c r="B10851" s="225"/>
      <c r="C10851" s="74"/>
      <c r="D10851" s="74"/>
      <c r="E10851" s="74"/>
      <c r="F10851" s="74"/>
      <c r="G10851" s="75"/>
      <c r="H10851" s="74"/>
      <c r="I10851" s="81"/>
      <c r="J10851" s="74"/>
      <c r="K10851" s="74"/>
      <c r="L10851" s="74"/>
      <c r="M10851" s="74"/>
    </row>
    <row r="10852" spans="2:13" x14ac:dyDescent="0.25">
      <c r="B10852" s="225"/>
      <c r="C10852" s="74"/>
      <c r="D10852" s="74"/>
      <c r="E10852" s="74"/>
      <c r="F10852" s="74"/>
      <c r="G10852" s="75"/>
      <c r="H10852" s="74"/>
      <c r="I10852" s="81"/>
      <c r="J10852" s="74"/>
      <c r="K10852" s="74"/>
      <c r="L10852" s="74"/>
      <c r="M10852" s="74"/>
    </row>
    <row r="10853" spans="2:13" x14ac:dyDescent="0.25">
      <c r="B10853" s="225"/>
      <c r="C10853" s="74"/>
      <c r="D10853" s="74"/>
      <c r="E10853" s="74"/>
      <c r="F10853" s="74"/>
      <c r="G10853" s="75"/>
      <c r="H10853" s="74"/>
      <c r="I10853" s="81"/>
      <c r="J10853" s="74"/>
      <c r="K10853" s="74"/>
      <c r="L10853" s="74"/>
      <c r="M10853" s="74"/>
    </row>
    <row r="10854" spans="2:13" x14ac:dyDescent="0.25">
      <c r="B10854" s="225"/>
      <c r="C10854" s="74"/>
      <c r="D10854" s="74"/>
      <c r="E10854" s="74"/>
      <c r="F10854" s="74"/>
      <c r="G10854" s="75"/>
      <c r="H10854" s="74"/>
      <c r="I10854" s="81"/>
      <c r="J10854" s="74"/>
      <c r="K10854" s="74"/>
      <c r="L10854" s="74"/>
      <c r="M10854" s="74"/>
    </row>
    <row r="10855" spans="2:13" x14ac:dyDescent="0.25">
      <c r="B10855" s="225"/>
      <c r="C10855" s="74"/>
      <c r="D10855" s="74"/>
      <c r="E10855" s="74"/>
      <c r="F10855" s="74"/>
      <c r="G10855" s="75"/>
      <c r="H10855" s="74"/>
      <c r="I10855" s="81"/>
      <c r="J10855" s="74"/>
      <c r="K10855" s="74"/>
      <c r="L10855" s="74"/>
      <c r="M10855" s="74"/>
    </row>
    <row r="10856" spans="2:13" x14ac:dyDescent="0.25">
      <c r="B10856" s="225"/>
      <c r="C10856" s="74"/>
      <c r="D10856" s="74"/>
      <c r="E10856" s="74"/>
      <c r="F10856" s="74"/>
      <c r="G10856" s="75"/>
      <c r="H10856" s="74"/>
      <c r="I10856" s="81"/>
      <c r="J10856" s="74"/>
      <c r="K10856" s="74"/>
      <c r="L10856" s="74"/>
      <c r="M10856" s="74"/>
    </row>
    <row r="10857" spans="2:13" x14ac:dyDescent="0.25">
      <c r="B10857" s="225"/>
      <c r="C10857" s="74"/>
      <c r="D10857" s="74"/>
      <c r="E10857" s="74"/>
      <c r="F10857" s="74"/>
      <c r="G10857" s="75"/>
      <c r="H10857" s="74"/>
      <c r="I10857" s="81"/>
      <c r="J10857" s="74"/>
      <c r="K10857" s="74"/>
      <c r="L10857" s="74"/>
      <c r="M10857" s="74"/>
    </row>
    <row r="10858" spans="2:13" x14ac:dyDescent="0.25">
      <c r="B10858" s="225"/>
      <c r="C10858" s="74"/>
      <c r="D10858" s="74"/>
      <c r="E10858" s="74"/>
      <c r="F10858" s="74"/>
      <c r="G10858" s="75"/>
      <c r="H10858" s="74"/>
      <c r="I10858" s="81"/>
      <c r="J10858" s="74"/>
      <c r="K10858" s="74"/>
      <c r="L10858" s="74"/>
      <c r="M10858" s="74"/>
    </row>
    <row r="10859" spans="2:13" x14ac:dyDescent="0.25">
      <c r="B10859" s="225"/>
      <c r="C10859" s="74"/>
      <c r="D10859" s="74"/>
      <c r="E10859" s="74"/>
      <c r="F10859" s="74"/>
      <c r="G10859" s="75"/>
      <c r="H10859" s="74"/>
      <c r="I10859" s="81"/>
      <c r="J10859" s="74"/>
      <c r="K10859" s="74"/>
      <c r="L10859" s="74"/>
      <c r="M10859" s="74"/>
    </row>
    <row r="10860" spans="2:13" x14ac:dyDescent="0.25">
      <c r="B10860" s="225"/>
      <c r="C10860" s="74"/>
      <c r="D10860" s="74"/>
      <c r="E10860" s="74"/>
      <c r="F10860" s="74"/>
      <c r="G10860" s="75"/>
      <c r="H10860" s="74"/>
      <c r="I10860" s="81"/>
      <c r="J10860" s="74"/>
      <c r="K10860" s="74"/>
      <c r="L10860" s="74"/>
      <c r="M10860" s="74"/>
    </row>
    <row r="10861" spans="2:13" x14ac:dyDescent="0.25">
      <c r="B10861" s="225"/>
      <c r="C10861" s="74"/>
      <c r="D10861" s="74"/>
      <c r="E10861" s="74"/>
      <c r="F10861" s="74"/>
      <c r="G10861" s="75"/>
      <c r="H10861" s="74"/>
      <c r="I10861" s="81"/>
      <c r="J10861" s="74"/>
      <c r="K10861" s="74"/>
      <c r="L10861" s="74"/>
      <c r="M10861" s="74"/>
    </row>
    <row r="10862" spans="2:13" x14ac:dyDescent="0.25">
      <c r="B10862" s="225"/>
      <c r="C10862" s="74"/>
      <c r="D10862" s="74"/>
      <c r="E10862" s="74"/>
      <c r="F10862" s="74"/>
      <c r="G10862" s="75"/>
      <c r="H10862" s="74"/>
      <c r="I10862" s="81"/>
      <c r="J10862" s="74"/>
      <c r="K10862" s="74"/>
      <c r="L10862" s="74"/>
      <c r="M10862" s="74"/>
    </row>
    <row r="10863" spans="2:13" x14ac:dyDescent="0.25">
      <c r="B10863" s="225"/>
      <c r="C10863" s="74"/>
      <c r="D10863" s="74"/>
      <c r="E10863" s="74"/>
      <c r="F10863" s="74"/>
      <c r="G10863" s="75"/>
      <c r="H10863" s="74"/>
      <c r="I10863" s="81"/>
      <c r="J10863" s="74"/>
      <c r="K10863" s="74"/>
      <c r="L10863" s="74"/>
      <c r="M10863" s="74"/>
    </row>
    <row r="10864" spans="2:13" x14ac:dyDescent="0.25">
      <c r="B10864" s="225"/>
      <c r="C10864" s="74"/>
      <c r="D10864" s="74"/>
      <c r="E10864" s="74"/>
      <c r="F10864" s="74"/>
      <c r="G10864" s="75"/>
      <c r="H10864" s="74"/>
      <c r="I10864" s="81"/>
      <c r="J10864" s="74"/>
      <c r="K10864" s="74"/>
      <c r="L10864" s="74"/>
      <c r="M10864" s="74"/>
    </row>
    <row r="10865" spans="2:13" x14ac:dyDescent="0.25">
      <c r="B10865" s="225"/>
      <c r="C10865" s="74"/>
      <c r="D10865" s="74"/>
      <c r="E10865" s="74"/>
      <c r="F10865" s="74"/>
      <c r="G10865" s="75"/>
      <c r="H10865" s="74"/>
      <c r="I10865" s="81"/>
      <c r="J10865" s="74"/>
      <c r="K10865" s="74"/>
      <c r="L10865" s="74"/>
      <c r="M10865" s="74"/>
    </row>
    <row r="10866" spans="2:13" x14ac:dyDescent="0.25">
      <c r="B10866" s="225"/>
      <c r="C10866" s="74"/>
      <c r="D10866" s="74"/>
      <c r="E10866" s="74"/>
      <c r="F10866" s="74"/>
      <c r="G10866" s="75"/>
      <c r="H10866" s="74"/>
      <c r="I10866" s="81"/>
      <c r="J10866" s="74"/>
      <c r="K10866" s="74"/>
      <c r="L10866" s="74"/>
      <c r="M10866" s="74"/>
    </row>
    <row r="10867" spans="2:13" x14ac:dyDescent="0.25">
      <c r="B10867" s="225"/>
      <c r="C10867" s="74"/>
      <c r="D10867" s="74"/>
      <c r="E10867" s="74"/>
      <c r="F10867" s="74"/>
      <c r="G10867" s="75"/>
      <c r="H10867" s="74"/>
      <c r="I10867" s="81"/>
      <c r="J10867" s="74"/>
      <c r="K10867" s="74"/>
      <c r="L10867" s="74"/>
      <c r="M10867" s="74"/>
    </row>
    <row r="10868" spans="2:13" x14ac:dyDescent="0.25">
      <c r="B10868" s="225"/>
      <c r="C10868" s="74"/>
      <c r="D10868" s="74"/>
      <c r="E10868" s="74"/>
      <c r="F10868" s="74"/>
      <c r="G10868" s="75"/>
      <c r="H10868" s="74"/>
      <c r="I10868" s="81"/>
      <c r="J10868" s="74"/>
      <c r="K10868" s="74"/>
      <c r="L10868" s="74"/>
      <c r="M10868" s="74"/>
    </row>
    <row r="10869" spans="2:13" x14ac:dyDescent="0.25">
      <c r="B10869" s="225"/>
      <c r="C10869" s="74"/>
      <c r="D10869" s="74"/>
      <c r="E10869" s="74"/>
      <c r="F10869" s="74"/>
      <c r="G10869" s="75"/>
      <c r="H10869" s="74"/>
      <c r="I10869" s="81"/>
      <c r="J10869" s="74"/>
      <c r="K10869" s="74"/>
      <c r="L10869" s="74"/>
      <c r="M10869" s="74"/>
    </row>
    <row r="10870" spans="2:13" x14ac:dyDescent="0.25">
      <c r="B10870" s="225"/>
      <c r="C10870" s="74"/>
      <c r="D10870" s="74"/>
      <c r="E10870" s="74"/>
      <c r="F10870" s="74"/>
      <c r="G10870" s="75"/>
      <c r="H10870" s="74"/>
      <c r="I10870" s="81"/>
      <c r="J10870" s="74"/>
      <c r="K10870" s="74"/>
      <c r="L10870" s="74"/>
      <c r="M10870" s="74"/>
    </row>
    <row r="10871" spans="2:13" x14ac:dyDescent="0.25">
      <c r="B10871" s="225"/>
      <c r="C10871" s="74"/>
      <c r="D10871" s="74"/>
      <c r="E10871" s="74"/>
      <c r="F10871" s="74"/>
      <c r="G10871" s="75"/>
      <c r="H10871" s="74"/>
      <c r="I10871" s="81"/>
      <c r="J10871" s="74"/>
      <c r="K10871" s="74"/>
      <c r="L10871" s="74"/>
      <c r="M10871" s="74"/>
    </row>
    <row r="10872" spans="2:13" x14ac:dyDescent="0.25">
      <c r="B10872" s="225"/>
      <c r="C10872" s="74"/>
      <c r="D10872" s="74"/>
      <c r="E10872" s="74"/>
      <c r="F10872" s="74"/>
      <c r="G10872" s="75"/>
      <c r="H10872" s="74"/>
      <c r="I10872" s="81"/>
      <c r="J10872" s="74"/>
      <c r="K10872" s="74"/>
      <c r="L10872" s="74"/>
      <c r="M10872" s="74"/>
    </row>
    <row r="10873" spans="2:13" x14ac:dyDescent="0.25">
      <c r="B10873" s="225"/>
      <c r="C10873" s="74"/>
      <c r="D10873" s="74"/>
      <c r="E10873" s="74"/>
      <c r="F10873" s="74"/>
      <c r="G10873" s="75"/>
      <c r="H10873" s="74"/>
      <c r="I10873" s="81"/>
      <c r="J10873" s="74"/>
      <c r="K10873" s="74"/>
      <c r="L10873" s="74"/>
      <c r="M10873" s="74"/>
    </row>
    <row r="10874" spans="2:13" x14ac:dyDescent="0.25">
      <c r="B10874" s="225"/>
      <c r="C10874" s="74"/>
      <c r="D10874" s="74"/>
      <c r="E10874" s="74"/>
      <c r="F10874" s="74"/>
      <c r="G10874" s="75"/>
      <c r="H10874" s="74"/>
      <c r="I10874" s="81"/>
      <c r="J10874" s="74"/>
      <c r="K10874" s="74"/>
      <c r="L10874" s="74"/>
      <c r="M10874" s="74"/>
    </row>
    <row r="10875" spans="2:13" x14ac:dyDescent="0.25">
      <c r="B10875" s="225"/>
      <c r="C10875" s="74"/>
      <c r="D10875" s="74"/>
      <c r="E10875" s="74"/>
      <c r="F10875" s="74"/>
      <c r="G10875" s="75"/>
      <c r="H10875" s="74"/>
      <c r="I10875" s="81"/>
      <c r="J10875" s="74"/>
      <c r="K10875" s="74"/>
      <c r="L10875" s="74"/>
      <c r="M10875" s="74"/>
    </row>
    <row r="10876" spans="2:13" x14ac:dyDescent="0.25">
      <c r="B10876" s="225"/>
      <c r="C10876" s="74"/>
      <c r="D10876" s="74"/>
      <c r="E10876" s="74"/>
      <c r="F10876" s="74"/>
      <c r="G10876" s="75"/>
      <c r="H10876" s="74"/>
      <c r="I10876" s="81"/>
      <c r="J10876" s="74"/>
      <c r="K10876" s="74"/>
      <c r="L10876" s="74"/>
      <c r="M10876" s="74"/>
    </row>
    <row r="10877" spans="2:13" x14ac:dyDescent="0.25">
      <c r="B10877" s="225"/>
      <c r="C10877" s="74"/>
      <c r="D10877" s="74"/>
      <c r="E10877" s="74"/>
      <c r="F10877" s="74"/>
      <c r="G10877" s="75"/>
      <c r="H10877" s="74"/>
      <c r="I10877" s="81"/>
      <c r="J10877" s="74"/>
      <c r="K10877" s="74"/>
      <c r="L10877" s="74"/>
      <c r="M10877" s="74"/>
    </row>
    <row r="10878" spans="2:13" x14ac:dyDescent="0.25">
      <c r="B10878" s="225"/>
      <c r="C10878" s="74"/>
      <c r="D10878" s="74"/>
      <c r="E10878" s="74"/>
      <c r="F10878" s="74"/>
      <c r="G10878" s="75"/>
      <c r="H10878" s="74"/>
      <c r="I10878" s="81"/>
      <c r="J10878" s="74"/>
      <c r="K10878" s="74"/>
      <c r="L10878" s="74"/>
      <c r="M10878" s="74"/>
    </row>
    <row r="10879" spans="2:13" x14ac:dyDescent="0.25">
      <c r="B10879" s="225"/>
      <c r="C10879" s="74"/>
      <c r="D10879" s="74"/>
      <c r="E10879" s="74"/>
      <c r="F10879" s="74"/>
      <c r="G10879" s="75"/>
      <c r="H10879" s="74"/>
      <c r="I10879" s="81"/>
      <c r="J10879" s="74"/>
      <c r="K10879" s="74"/>
      <c r="L10879" s="74"/>
      <c r="M10879" s="74"/>
    </row>
    <row r="10880" spans="2:13" x14ac:dyDescent="0.25">
      <c r="B10880" s="225"/>
      <c r="C10880" s="74"/>
      <c r="D10880" s="74"/>
      <c r="E10880" s="74"/>
      <c r="F10880" s="74"/>
      <c r="G10880" s="75"/>
      <c r="H10880" s="74"/>
      <c r="I10880" s="81"/>
      <c r="J10880" s="74"/>
      <c r="K10880" s="74"/>
      <c r="L10880" s="74"/>
      <c r="M10880" s="74"/>
    </row>
    <row r="10881" spans="2:13" x14ac:dyDescent="0.25">
      <c r="B10881" s="225"/>
      <c r="C10881" s="74"/>
      <c r="D10881" s="74"/>
      <c r="E10881" s="74"/>
      <c r="F10881" s="74"/>
      <c r="G10881" s="75"/>
      <c r="H10881" s="74"/>
      <c r="I10881" s="81"/>
      <c r="J10881" s="74"/>
      <c r="K10881" s="74"/>
      <c r="L10881" s="74"/>
      <c r="M10881" s="74"/>
    </row>
    <row r="10882" spans="2:13" x14ac:dyDescent="0.25">
      <c r="B10882" s="225"/>
      <c r="C10882" s="74"/>
      <c r="D10882" s="74"/>
      <c r="E10882" s="74"/>
      <c r="F10882" s="74"/>
      <c r="G10882" s="75"/>
      <c r="H10882" s="74"/>
      <c r="I10882" s="81"/>
      <c r="J10882" s="74"/>
      <c r="K10882" s="74"/>
      <c r="L10882" s="74"/>
      <c r="M10882" s="74"/>
    </row>
    <row r="10883" spans="2:13" x14ac:dyDescent="0.25">
      <c r="B10883" s="225"/>
      <c r="C10883" s="74"/>
      <c r="D10883" s="74"/>
      <c r="E10883" s="74"/>
      <c r="F10883" s="74"/>
      <c r="G10883" s="75"/>
      <c r="H10883" s="74"/>
      <c r="I10883" s="81"/>
      <c r="J10883" s="74"/>
      <c r="K10883" s="74"/>
      <c r="L10883" s="74"/>
      <c r="M10883" s="74"/>
    </row>
    <row r="10884" spans="2:13" x14ac:dyDescent="0.25">
      <c r="B10884" s="225"/>
      <c r="C10884" s="74"/>
      <c r="D10884" s="74"/>
      <c r="E10884" s="74"/>
      <c r="F10884" s="74"/>
      <c r="G10884" s="75"/>
      <c r="H10884" s="74"/>
      <c r="I10884" s="81"/>
      <c r="J10884" s="74"/>
      <c r="K10884" s="74"/>
      <c r="L10884" s="74"/>
      <c r="M10884" s="74"/>
    </row>
    <row r="10885" spans="2:13" x14ac:dyDescent="0.25">
      <c r="B10885" s="225"/>
      <c r="C10885" s="74"/>
      <c r="D10885" s="74"/>
      <c r="E10885" s="74"/>
      <c r="F10885" s="74"/>
      <c r="G10885" s="75"/>
      <c r="H10885" s="74"/>
      <c r="I10885" s="81"/>
      <c r="J10885" s="74"/>
      <c r="K10885" s="74"/>
      <c r="L10885" s="74"/>
      <c r="M10885" s="74"/>
    </row>
    <row r="10886" spans="2:13" x14ac:dyDescent="0.25">
      <c r="B10886" s="225"/>
      <c r="C10886" s="74"/>
      <c r="D10886" s="74"/>
      <c r="E10886" s="74"/>
      <c r="F10886" s="74"/>
      <c r="G10886" s="75"/>
      <c r="H10886" s="74"/>
      <c r="I10886" s="81"/>
      <c r="J10886" s="74"/>
      <c r="K10886" s="74"/>
      <c r="L10886" s="74"/>
      <c r="M10886" s="74"/>
    </row>
    <row r="10887" spans="2:13" x14ac:dyDescent="0.25">
      <c r="B10887" s="225"/>
      <c r="C10887" s="74"/>
      <c r="D10887" s="74"/>
      <c r="E10887" s="74"/>
      <c r="F10887" s="74"/>
      <c r="G10887" s="75"/>
      <c r="H10887" s="74"/>
      <c r="I10887" s="81"/>
      <c r="J10887" s="74"/>
      <c r="K10887" s="74"/>
      <c r="L10887" s="74"/>
      <c r="M10887" s="74"/>
    </row>
    <row r="10888" spans="2:13" x14ac:dyDescent="0.25">
      <c r="B10888" s="225"/>
      <c r="C10888" s="74"/>
      <c r="D10888" s="74"/>
      <c r="E10888" s="74"/>
      <c r="F10888" s="74"/>
      <c r="G10888" s="75"/>
      <c r="H10888" s="74"/>
      <c r="I10888" s="81"/>
      <c r="J10888" s="74"/>
      <c r="K10888" s="74"/>
      <c r="L10888" s="74"/>
      <c r="M10888" s="74"/>
    </row>
    <row r="10889" spans="2:13" x14ac:dyDescent="0.25">
      <c r="B10889" s="225"/>
      <c r="C10889" s="74"/>
      <c r="D10889" s="74"/>
      <c r="E10889" s="74"/>
      <c r="F10889" s="74"/>
      <c r="G10889" s="75"/>
      <c r="H10889" s="74"/>
      <c r="I10889" s="81"/>
      <c r="J10889" s="74"/>
      <c r="K10889" s="74"/>
      <c r="L10889" s="74"/>
      <c r="M10889" s="74"/>
    </row>
    <row r="10890" spans="2:13" x14ac:dyDescent="0.25">
      <c r="B10890" s="225"/>
      <c r="C10890" s="74"/>
      <c r="D10890" s="74"/>
      <c r="E10890" s="74"/>
      <c r="F10890" s="74"/>
      <c r="G10890" s="75"/>
      <c r="H10890" s="74"/>
      <c r="I10890" s="81"/>
      <c r="J10890" s="74"/>
      <c r="K10890" s="74"/>
      <c r="L10890" s="74"/>
      <c r="M10890" s="74"/>
    </row>
    <row r="10891" spans="2:13" x14ac:dyDescent="0.25">
      <c r="B10891" s="225"/>
      <c r="C10891" s="74"/>
      <c r="D10891" s="74"/>
      <c r="E10891" s="74"/>
      <c r="F10891" s="74"/>
      <c r="G10891" s="75"/>
      <c r="H10891" s="74"/>
      <c r="I10891" s="81"/>
      <c r="J10891" s="74"/>
      <c r="K10891" s="74"/>
      <c r="L10891" s="74"/>
      <c r="M10891" s="74"/>
    </row>
    <row r="10892" spans="2:13" x14ac:dyDescent="0.25">
      <c r="B10892" s="225"/>
      <c r="C10892" s="74"/>
      <c r="D10892" s="74"/>
      <c r="E10892" s="74"/>
      <c r="F10892" s="74"/>
      <c r="G10892" s="75"/>
      <c r="H10892" s="74"/>
      <c r="I10892" s="81"/>
      <c r="J10892" s="74"/>
      <c r="K10892" s="74"/>
      <c r="L10892" s="74"/>
      <c r="M10892" s="74"/>
    </row>
    <row r="10893" spans="2:13" x14ac:dyDescent="0.25">
      <c r="B10893" s="225"/>
      <c r="C10893" s="74"/>
      <c r="D10893" s="74"/>
      <c r="E10893" s="74"/>
      <c r="F10893" s="74"/>
      <c r="G10893" s="75"/>
      <c r="H10893" s="74"/>
      <c r="I10893" s="81"/>
      <c r="J10893" s="74"/>
      <c r="K10893" s="74"/>
      <c r="L10893" s="74"/>
      <c r="M10893" s="74"/>
    </row>
    <row r="10894" spans="2:13" x14ac:dyDescent="0.25">
      <c r="B10894" s="225"/>
      <c r="C10894" s="74"/>
      <c r="D10894" s="74"/>
      <c r="E10894" s="74"/>
      <c r="F10894" s="74"/>
      <c r="G10894" s="75"/>
      <c r="H10894" s="74"/>
      <c r="I10894" s="81"/>
      <c r="J10894" s="74"/>
      <c r="K10894" s="74"/>
      <c r="L10894" s="74"/>
      <c r="M10894" s="74"/>
    </row>
    <row r="10895" spans="2:13" x14ac:dyDescent="0.25">
      <c r="B10895" s="225"/>
      <c r="C10895" s="74"/>
      <c r="D10895" s="74"/>
      <c r="E10895" s="74"/>
      <c r="F10895" s="74"/>
      <c r="G10895" s="75"/>
      <c r="H10895" s="74"/>
      <c r="I10895" s="81"/>
      <c r="J10895" s="74"/>
      <c r="K10895" s="74"/>
      <c r="L10895" s="74"/>
      <c r="M10895" s="74"/>
    </row>
    <row r="10896" spans="2:13" x14ac:dyDescent="0.25">
      <c r="B10896" s="225"/>
      <c r="C10896" s="74"/>
      <c r="D10896" s="74"/>
      <c r="E10896" s="74"/>
      <c r="F10896" s="74"/>
      <c r="G10896" s="75"/>
      <c r="H10896" s="74"/>
      <c r="I10896" s="81"/>
      <c r="J10896" s="74"/>
      <c r="K10896" s="74"/>
      <c r="L10896" s="74"/>
      <c r="M10896" s="74"/>
    </row>
    <row r="10897" spans="2:13" x14ac:dyDescent="0.25">
      <c r="B10897" s="225"/>
      <c r="C10897" s="74"/>
      <c r="D10897" s="74"/>
      <c r="E10897" s="74"/>
      <c r="F10897" s="74"/>
      <c r="G10897" s="75"/>
      <c r="H10897" s="74"/>
      <c r="I10897" s="81"/>
      <c r="J10897" s="74"/>
      <c r="K10897" s="74"/>
      <c r="L10897" s="74"/>
      <c r="M10897" s="74"/>
    </row>
    <row r="10898" spans="2:13" x14ac:dyDescent="0.25">
      <c r="B10898" s="225"/>
      <c r="C10898" s="74"/>
      <c r="D10898" s="74"/>
      <c r="E10898" s="74"/>
      <c r="F10898" s="74"/>
      <c r="G10898" s="75"/>
      <c r="H10898" s="74"/>
      <c r="I10898" s="81"/>
      <c r="J10898" s="74"/>
      <c r="K10898" s="74"/>
      <c r="L10898" s="74"/>
      <c r="M10898" s="74"/>
    </row>
    <row r="10899" spans="2:13" x14ac:dyDescent="0.25">
      <c r="B10899" s="225"/>
      <c r="C10899" s="74"/>
      <c r="D10899" s="74"/>
      <c r="E10899" s="74"/>
      <c r="F10899" s="74"/>
      <c r="G10899" s="75"/>
      <c r="H10899" s="74"/>
      <c r="I10899" s="81"/>
      <c r="J10899" s="74"/>
      <c r="K10899" s="74"/>
      <c r="L10899" s="74"/>
      <c r="M10899" s="74"/>
    </row>
    <row r="10900" spans="2:13" x14ac:dyDescent="0.25">
      <c r="B10900" s="225"/>
      <c r="C10900" s="74"/>
      <c r="D10900" s="74"/>
      <c r="E10900" s="74"/>
      <c r="F10900" s="74"/>
      <c r="G10900" s="75"/>
      <c r="H10900" s="74"/>
      <c r="I10900" s="81"/>
      <c r="J10900" s="74"/>
      <c r="K10900" s="74"/>
      <c r="L10900" s="74"/>
      <c r="M10900" s="74"/>
    </row>
    <row r="10901" spans="2:13" x14ac:dyDescent="0.25">
      <c r="B10901" s="225"/>
      <c r="C10901" s="74"/>
      <c r="D10901" s="74"/>
      <c r="E10901" s="74"/>
      <c r="F10901" s="74"/>
      <c r="G10901" s="75"/>
      <c r="H10901" s="74"/>
      <c r="I10901" s="81"/>
      <c r="J10901" s="74"/>
      <c r="K10901" s="74"/>
      <c r="L10901" s="74"/>
      <c r="M10901" s="74"/>
    </row>
    <row r="10902" spans="2:13" x14ac:dyDescent="0.25">
      <c r="B10902" s="225"/>
      <c r="C10902" s="74"/>
      <c r="D10902" s="74"/>
      <c r="E10902" s="74"/>
      <c r="F10902" s="74"/>
      <c r="G10902" s="75"/>
      <c r="H10902" s="74"/>
      <c r="I10902" s="81"/>
      <c r="J10902" s="74"/>
      <c r="K10902" s="74"/>
      <c r="L10902" s="74"/>
      <c r="M10902" s="74"/>
    </row>
    <row r="10903" spans="2:13" x14ac:dyDescent="0.25">
      <c r="B10903" s="225"/>
      <c r="C10903" s="74"/>
      <c r="D10903" s="74"/>
      <c r="E10903" s="74"/>
      <c r="F10903" s="74"/>
      <c r="G10903" s="75"/>
      <c r="H10903" s="74"/>
      <c r="I10903" s="81"/>
      <c r="J10903" s="74"/>
      <c r="K10903" s="74"/>
      <c r="L10903" s="74"/>
      <c r="M10903" s="74"/>
    </row>
    <row r="10904" spans="2:13" x14ac:dyDescent="0.25">
      <c r="B10904" s="225"/>
      <c r="C10904" s="74"/>
      <c r="D10904" s="74"/>
      <c r="E10904" s="74"/>
      <c r="F10904" s="74"/>
      <c r="G10904" s="75"/>
      <c r="H10904" s="74"/>
      <c r="I10904" s="81"/>
      <c r="J10904" s="74"/>
      <c r="K10904" s="74"/>
      <c r="L10904" s="74"/>
      <c r="M10904" s="74"/>
    </row>
    <row r="10905" spans="2:13" x14ac:dyDescent="0.25">
      <c r="B10905" s="225"/>
      <c r="C10905" s="74"/>
      <c r="D10905" s="74"/>
      <c r="E10905" s="74"/>
      <c r="F10905" s="74"/>
      <c r="G10905" s="75"/>
      <c r="H10905" s="74"/>
      <c r="I10905" s="81"/>
      <c r="J10905" s="74"/>
      <c r="K10905" s="74"/>
      <c r="L10905" s="74"/>
      <c r="M10905" s="74"/>
    </row>
    <row r="10906" spans="2:13" x14ac:dyDescent="0.25">
      <c r="B10906" s="225"/>
      <c r="C10906" s="74"/>
      <c r="D10906" s="74"/>
      <c r="E10906" s="74"/>
      <c r="F10906" s="74"/>
      <c r="G10906" s="75"/>
      <c r="H10906" s="74"/>
      <c r="I10906" s="81"/>
      <c r="J10906" s="74"/>
      <c r="K10906" s="74"/>
      <c r="L10906" s="74"/>
      <c r="M10906" s="74"/>
    </row>
    <row r="10907" spans="2:13" x14ac:dyDescent="0.25">
      <c r="B10907" s="225"/>
      <c r="C10907" s="74"/>
      <c r="D10907" s="74"/>
      <c r="E10907" s="74"/>
      <c r="F10907" s="74"/>
      <c r="G10907" s="75"/>
      <c r="H10907" s="74"/>
      <c r="I10907" s="81"/>
      <c r="J10907" s="74"/>
      <c r="K10907" s="74"/>
      <c r="L10907" s="74"/>
      <c r="M10907" s="74"/>
    </row>
    <row r="10908" spans="2:13" x14ac:dyDescent="0.25">
      <c r="B10908" s="225"/>
      <c r="C10908" s="74"/>
      <c r="D10908" s="74"/>
      <c r="E10908" s="74"/>
      <c r="F10908" s="74"/>
      <c r="G10908" s="75"/>
      <c r="H10908" s="74"/>
      <c r="I10908" s="81"/>
      <c r="J10908" s="74"/>
      <c r="K10908" s="74"/>
      <c r="L10908" s="74"/>
      <c r="M10908" s="74"/>
    </row>
    <row r="10909" spans="2:13" x14ac:dyDescent="0.25">
      <c r="B10909" s="225"/>
      <c r="C10909" s="74"/>
      <c r="D10909" s="74"/>
      <c r="E10909" s="74"/>
      <c r="F10909" s="74"/>
      <c r="G10909" s="75"/>
      <c r="H10909" s="74"/>
      <c r="I10909" s="81"/>
      <c r="J10909" s="74"/>
      <c r="K10909" s="74"/>
      <c r="L10909" s="74"/>
      <c r="M10909" s="74"/>
    </row>
    <row r="10910" spans="2:13" x14ac:dyDescent="0.25">
      <c r="B10910" s="225"/>
      <c r="C10910" s="74"/>
      <c r="D10910" s="74"/>
      <c r="E10910" s="74"/>
      <c r="F10910" s="74"/>
      <c r="G10910" s="75"/>
      <c r="H10910" s="74"/>
      <c r="I10910" s="81"/>
      <c r="J10910" s="74"/>
      <c r="K10910" s="74"/>
      <c r="L10910" s="74"/>
      <c r="M10910" s="74"/>
    </row>
    <row r="10911" spans="2:13" x14ac:dyDescent="0.25">
      <c r="B10911" s="225"/>
      <c r="C10911" s="74"/>
      <c r="D10911" s="74"/>
      <c r="E10911" s="74"/>
      <c r="F10911" s="74"/>
      <c r="G10911" s="75"/>
      <c r="H10911" s="74"/>
      <c r="I10911" s="81"/>
      <c r="J10911" s="74"/>
      <c r="K10911" s="74"/>
      <c r="L10911" s="74"/>
      <c r="M10911" s="74"/>
    </row>
    <row r="10912" spans="2:13" x14ac:dyDescent="0.25">
      <c r="B10912" s="225"/>
      <c r="C10912" s="74"/>
      <c r="D10912" s="74"/>
      <c r="E10912" s="74"/>
      <c r="F10912" s="74"/>
      <c r="G10912" s="75"/>
      <c r="H10912" s="74"/>
      <c r="I10912" s="81"/>
      <c r="J10912" s="74"/>
      <c r="K10912" s="74"/>
      <c r="L10912" s="74"/>
      <c r="M10912" s="74"/>
    </row>
    <row r="10913" spans="2:13" x14ac:dyDescent="0.25">
      <c r="B10913" s="225"/>
      <c r="C10913" s="74"/>
      <c r="D10913" s="74"/>
      <c r="E10913" s="74"/>
      <c r="F10913" s="74"/>
      <c r="G10913" s="75"/>
      <c r="H10913" s="74"/>
      <c r="I10913" s="81"/>
      <c r="J10913" s="74"/>
      <c r="K10913" s="74"/>
      <c r="L10913" s="74"/>
      <c r="M10913" s="74"/>
    </row>
    <row r="10914" spans="2:13" x14ac:dyDescent="0.25">
      <c r="B10914" s="225"/>
      <c r="C10914" s="74"/>
      <c r="D10914" s="74"/>
      <c r="E10914" s="74"/>
      <c r="F10914" s="74"/>
      <c r="G10914" s="75"/>
      <c r="H10914" s="74"/>
      <c r="I10914" s="81"/>
      <c r="J10914" s="74"/>
      <c r="K10914" s="74"/>
      <c r="L10914" s="74"/>
      <c r="M10914" s="74"/>
    </row>
    <row r="10915" spans="2:13" x14ac:dyDescent="0.25">
      <c r="B10915" s="225"/>
      <c r="C10915" s="74"/>
      <c r="D10915" s="74"/>
      <c r="E10915" s="74"/>
      <c r="F10915" s="74"/>
      <c r="G10915" s="75"/>
      <c r="H10915" s="74"/>
      <c r="I10915" s="81"/>
      <c r="J10915" s="74"/>
      <c r="K10915" s="74"/>
      <c r="L10915" s="74"/>
      <c r="M10915" s="74"/>
    </row>
    <row r="10916" spans="2:13" x14ac:dyDescent="0.25">
      <c r="B10916" s="225"/>
      <c r="C10916" s="74"/>
      <c r="D10916" s="74"/>
      <c r="E10916" s="74"/>
      <c r="F10916" s="74"/>
      <c r="G10916" s="75"/>
      <c r="H10916" s="74"/>
      <c r="I10916" s="81"/>
      <c r="J10916" s="74"/>
      <c r="K10916" s="74"/>
      <c r="L10916" s="74"/>
      <c r="M10916" s="74"/>
    </row>
    <row r="10917" spans="2:13" x14ac:dyDescent="0.25">
      <c r="B10917" s="225"/>
      <c r="C10917" s="74"/>
      <c r="D10917" s="74"/>
      <c r="E10917" s="74"/>
      <c r="F10917" s="74"/>
      <c r="G10917" s="75"/>
      <c r="H10917" s="74"/>
      <c r="I10917" s="81"/>
      <c r="J10917" s="74"/>
      <c r="K10917" s="74"/>
      <c r="L10917" s="74"/>
      <c r="M10917" s="74"/>
    </row>
    <row r="10918" spans="2:13" x14ac:dyDescent="0.25">
      <c r="B10918" s="225"/>
      <c r="C10918" s="74"/>
      <c r="D10918" s="74"/>
      <c r="E10918" s="74"/>
      <c r="F10918" s="74"/>
      <c r="G10918" s="75"/>
      <c r="H10918" s="74"/>
      <c r="I10918" s="81"/>
      <c r="J10918" s="74"/>
      <c r="K10918" s="74"/>
      <c r="L10918" s="74"/>
      <c r="M10918" s="74"/>
    </row>
    <row r="10919" spans="2:13" x14ac:dyDescent="0.25">
      <c r="B10919" s="225"/>
      <c r="C10919" s="74"/>
      <c r="D10919" s="74"/>
      <c r="E10919" s="74"/>
      <c r="F10919" s="74"/>
      <c r="G10919" s="75"/>
      <c r="H10919" s="74"/>
      <c r="I10919" s="81"/>
      <c r="J10919" s="74"/>
      <c r="K10919" s="74"/>
      <c r="L10919" s="74"/>
      <c r="M10919" s="74"/>
    </row>
    <row r="10920" spans="2:13" x14ac:dyDescent="0.25">
      <c r="B10920" s="225"/>
      <c r="C10920" s="74"/>
      <c r="D10920" s="74"/>
      <c r="E10920" s="74"/>
      <c r="F10920" s="74"/>
      <c r="G10920" s="75"/>
      <c r="H10920" s="74"/>
      <c r="I10920" s="81"/>
      <c r="J10920" s="74"/>
      <c r="K10920" s="74"/>
      <c r="L10920" s="74"/>
      <c r="M10920" s="74"/>
    </row>
    <row r="10921" spans="2:13" x14ac:dyDescent="0.25">
      <c r="B10921" s="225"/>
      <c r="C10921" s="74"/>
      <c r="D10921" s="74"/>
      <c r="E10921" s="74"/>
      <c r="F10921" s="74"/>
      <c r="G10921" s="75"/>
      <c r="H10921" s="74"/>
      <c r="I10921" s="81"/>
      <c r="J10921" s="74"/>
      <c r="K10921" s="74"/>
      <c r="L10921" s="74"/>
      <c r="M10921" s="74"/>
    </row>
    <row r="10922" spans="2:13" x14ac:dyDescent="0.25">
      <c r="B10922" s="225"/>
      <c r="C10922" s="74"/>
      <c r="D10922" s="74"/>
      <c r="E10922" s="74"/>
      <c r="F10922" s="74"/>
      <c r="G10922" s="75"/>
      <c r="H10922" s="74"/>
      <c r="I10922" s="81"/>
      <c r="J10922" s="74"/>
      <c r="K10922" s="74"/>
      <c r="L10922" s="74"/>
      <c r="M10922" s="74"/>
    </row>
    <row r="10923" spans="2:13" x14ac:dyDescent="0.25">
      <c r="B10923" s="225"/>
      <c r="C10923" s="74"/>
      <c r="D10923" s="74"/>
      <c r="E10923" s="74"/>
      <c r="F10923" s="74"/>
      <c r="G10923" s="75"/>
      <c r="H10923" s="74"/>
      <c r="I10923" s="81"/>
      <c r="J10923" s="74"/>
      <c r="K10923" s="74"/>
      <c r="L10923" s="74"/>
      <c r="M10923" s="74"/>
    </row>
    <row r="10924" spans="2:13" x14ac:dyDescent="0.25">
      <c r="B10924" s="225"/>
      <c r="C10924" s="74"/>
      <c r="D10924" s="74"/>
      <c r="E10924" s="74"/>
      <c r="F10924" s="74"/>
      <c r="G10924" s="75"/>
      <c r="H10924" s="74"/>
      <c r="I10924" s="81"/>
      <c r="J10924" s="74"/>
      <c r="K10924" s="74"/>
      <c r="L10924" s="74"/>
      <c r="M10924" s="74"/>
    </row>
    <row r="10925" spans="2:13" x14ac:dyDescent="0.25">
      <c r="B10925" s="225"/>
      <c r="C10925" s="74"/>
      <c r="D10925" s="74"/>
      <c r="E10925" s="74"/>
      <c r="F10925" s="74"/>
      <c r="G10925" s="75"/>
      <c r="H10925" s="74"/>
      <c r="I10925" s="81"/>
      <c r="J10925" s="74"/>
      <c r="K10925" s="74"/>
      <c r="L10925" s="74"/>
      <c r="M10925" s="74"/>
    </row>
    <row r="10926" spans="2:13" x14ac:dyDescent="0.25">
      <c r="B10926" s="225"/>
      <c r="C10926" s="74"/>
      <c r="D10926" s="74"/>
      <c r="E10926" s="74"/>
      <c r="F10926" s="74"/>
      <c r="G10926" s="75"/>
      <c r="H10926" s="74"/>
      <c r="I10926" s="81"/>
      <c r="J10926" s="74"/>
      <c r="K10926" s="74"/>
      <c r="L10926" s="74"/>
      <c r="M10926" s="74"/>
    </row>
    <row r="10927" spans="2:13" x14ac:dyDescent="0.25">
      <c r="B10927" s="225"/>
      <c r="C10927" s="74"/>
      <c r="D10927" s="74"/>
      <c r="E10927" s="74"/>
      <c r="F10927" s="74"/>
      <c r="G10927" s="75"/>
      <c r="H10927" s="74"/>
      <c r="I10927" s="81"/>
      <c r="J10927" s="74"/>
      <c r="K10927" s="74"/>
      <c r="L10927" s="74"/>
      <c r="M10927" s="74"/>
    </row>
    <row r="10928" spans="2:13" x14ac:dyDescent="0.25">
      <c r="B10928" s="225"/>
      <c r="C10928" s="74"/>
      <c r="D10928" s="74"/>
      <c r="E10928" s="74"/>
      <c r="F10928" s="74"/>
      <c r="G10928" s="75"/>
      <c r="H10928" s="74"/>
      <c r="I10928" s="81"/>
      <c r="J10928" s="74"/>
      <c r="K10928" s="74"/>
      <c r="L10928" s="74"/>
      <c r="M10928" s="74"/>
    </row>
    <row r="10929" spans="2:13" x14ac:dyDescent="0.25">
      <c r="B10929" s="225"/>
      <c r="C10929" s="74"/>
      <c r="D10929" s="74"/>
      <c r="E10929" s="74"/>
      <c r="F10929" s="74"/>
      <c r="G10929" s="75"/>
      <c r="H10929" s="74"/>
      <c r="I10929" s="81"/>
      <c r="J10929" s="74"/>
      <c r="K10929" s="74"/>
      <c r="L10929" s="74"/>
      <c r="M10929" s="74"/>
    </row>
    <row r="10930" spans="2:13" x14ac:dyDescent="0.25">
      <c r="B10930" s="225"/>
      <c r="C10930" s="74"/>
      <c r="D10930" s="74"/>
      <c r="E10930" s="74"/>
      <c r="F10930" s="74"/>
      <c r="G10930" s="75"/>
      <c r="H10930" s="74"/>
      <c r="I10930" s="81"/>
      <c r="J10930" s="74"/>
      <c r="K10930" s="74"/>
      <c r="L10930" s="74"/>
      <c r="M10930" s="74"/>
    </row>
    <row r="10931" spans="2:13" x14ac:dyDescent="0.25">
      <c r="B10931" s="225"/>
      <c r="C10931" s="74"/>
      <c r="D10931" s="74"/>
      <c r="E10931" s="74"/>
      <c r="F10931" s="74"/>
      <c r="G10931" s="75"/>
      <c r="H10931" s="74"/>
      <c r="I10931" s="81"/>
      <c r="J10931" s="74"/>
      <c r="K10931" s="74"/>
      <c r="L10931" s="74"/>
      <c r="M10931" s="74"/>
    </row>
    <row r="10932" spans="2:13" x14ac:dyDescent="0.25">
      <c r="B10932" s="225"/>
      <c r="C10932" s="74"/>
      <c r="D10932" s="74"/>
      <c r="E10932" s="74"/>
      <c r="F10932" s="74"/>
      <c r="G10932" s="75"/>
      <c r="H10932" s="74"/>
      <c r="I10932" s="81"/>
      <c r="J10932" s="74"/>
      <c r="K10932" s="74"/>
      <c r="L10932" s="74"/>
      <c r="M10932" s="74"/>
    </row>
    <row r="10933" spans="2:13" x14ac:dyDescent="0.25">
      <c r="B10933" s="225"/>
      <c r="C10933" s="74"/>
      <c r="D10933" s="74"/>
      <c r="E10933" s="74"/>
      <c r="F10933" s="74"/>
      <c r="G10933" s="75"/>
      <c r="H10933" s="74"/>
      <c r="I10933" s="81"/>
      <c r="J10933" s="74"/>
      <c r="K10933" s="74"/>
      <c r="L10933" s="74"/>
      <c r="M10933" s="74"/>
    </row>
    <row r="10934" spans="2:13" x14ac:dyDescent="0.25">
      <c r="B10934" s="225"/>
      <c r="C10934" s="74"/>
      <c r="D10934" s="74"/>
      <c r="E10934" s="74"/>
      <c r="F10934" s="74"/>
      <c r="G10934" s="75"/>
      <c r="H10934" s="74"/>
      <c r="I10934" s="81"/>
      <c r="J10934" s="74"/>
      <c r="K10934" s="74"/>
      <c r="L10934" s="74"/>
      <c r="M10934" s="74"/>
    </row>
    <row r="10935" spans="2:13" x14ac:dyDescent="0.25">
      <c r="B10935" s="225"/>
      <c r="C10935" s="74"/>
      <c r="D10935" s="74"/>
      <c r="E10935" s="74"/>
      <c r="F10935" s="74"/>
      <c r="G10935" s="75"/>
      <c r="H10935" s="74"/>
      <c r="I10935" s="81"/>
      <c r="J10935" s="74"/>
      <c r="K10935" s="74"/>
      <c r="L10935" s="74"/>
      <c r="M10935" s="74"/>
    </row>
    <row r="10936" spans="2:13" x14ac:dyDescent="0.25">
      <c r="B10936" s="225"/>
      <c r="C10936" s="74"/>
      <c r="D10936" s="74"/>
      <c r="E10936" s="74"/>
      <c r="F10936" s="74"/>
      <c r="G10936" s="75"/>
      <c r="H10936" s="74"/>
      <c r="I10936" s="81"/>
      <c r="J10936" s="74"/>
      <c r="K10936" s="74"/>
      <c r="L10936" s="74"/>
      <c r="M10936" s="74"/>
    </row>
    <row r="10937" spans="2:13" x14ac:dyDescent="0.25">
      <c r="B10937" s="225"/>
      <c r="C10937" s="74"/>
      <c r="D10937" s="74"/>
      <c r="E10937" s="74"/>
      <c r="F10937" s="74"/>
      <c r="G10937" s="75"/>
      <c r="H10937" s="74"/>
      <c r="I10937" s="81"/>
      <c r="J10937" s="74"/>
      <c r="K10937" s="74"/>
      <c r="L10937" s="74"/>
      <c r="M10937" s="74"/>
    </row>
    <row r="10938" spans="2:13" x14ac:dyDescent="0.25">
      <c r="B10938" s="225"/>
      <c r="C10938" s="74"/>
      <c r="D10938" s="74"/>
      <c r="E10938" s="74"/>
      <c r="F10938" s="74"/>
      <c r="G10938" s="75"/>
      <c r="H10938" s="74"/>
      <c r="I10938" s="81"/>
      <c r="J10938" s="74"/>
      <c r="K10938" s="74"/>
      <c r="L10938" s="74"/>
      <c r="M10938" s="74"/>
    </row>
    <row r="10939" spans="2:13" x14ac:dyDescent="0.25">
      <c r="B10939" s="225"/>
      <c r="C10939" s="74"/>
      <c r="D10939" s="74"/>
      <c r="E10939" s="74"/>
      <c r="F10939" s="74"/>
      <c r="G10939" s="75"/>
      <c r="H10939" s="74"/>
      <c r="I10939" s="81"/>
      <c r="J10939" s="74"/>
      <c r="K10939" s="74"/>
      <c r="L10939" s="74"/>
      <c r="M10939" s="74"/>
    </row>
    <row r="10940" spans="2:13" x14ac:dyDescent="0.25">
      <c r="B10940" s="225"/>
      <c r="C10940" s="74"/>
      <c r="D10940" s="74"/>
      <c r="E10940" s="74"/>
      <c r="F10940" s="74"/>
      <c r="G10940" s="75"/>
      <c r="H10940" s="74"/>
      <c r="I10940" s="81"/>
      <c r="J10940" s="74"/>
      <c r="K10940" s="74"/>
      <c r="L10940" s="74"/>
      <c r="M10940" s="74"/>
    </row>
    <row r="10941" spans="2:13" x14ac:dyDescent="0.25">
      <c r="B10941" s="225"/>
      <c r="C10941" s="74"/>
      <c r="D10941" s="74"/>
      <c r="E10941" s="74"/>
      <c r="F10941" s="74"/>
      <c r="G10941" s="75"/>
      <c r="H10941" s="74"/>
      <c r="I10941" s="81"/>
      <c r="J10941" s="74"/>
      <c r="K10941" s="74"/>
      <c r="L10941" s="74"/>
      <c r="M10941" s="74"/>
    </row>
    <row r="10942" spans="2:13" x14ac:dyDescent="0.25">
      <c r="B10942" s="225"/>
      <c r="C10942" s="74"/>
      <c r="D10942" s="74"/>
      <c r="E10942" s="74"/>
      <c r="F10942" s="74"/>
      <c r="G10942" s="75"/>
      <c r="H10942" s="74"/>
      <c r="I10942" s="81"/>
      <c r="J10942" s="74"/>
      <c r="K10942" s="74"/>
      <c r="L10942" s="74"/>
      <c r="M10942" s="74"/>
    </row>
    <row r="10943" spans="2:13" x14ac:dyDescent="0.25">
      <c r="B10943" s="225"/>
      <c r="C10943" s="74"/>
      <c r="D10943" s="74"/>
      <c r="E10943" s="74"/>
      <c r="F10943" s="74"/>
      <c r="G10943" s="75"/>
      <c r="H10943" s="74"/>
      <c r="I10943" s="81"/>
      <c r="J10943" s="74"/>
      <c r="K10943" s="74"/>
      <c r="L10943" s="74"/>
      <c r="M10943" s="74"/>
    </row>
    <row r="10944" spans="2:13" x14ac:dyDescent="0.25">
      <c r="B10944" s="225"/>
      <c r="C10944" s="74"/>
      <c r="D10944" s="74"/>
      <c r="E10944" s="74"/>
      <c r="F10944" s="74"/>
      <c r="G10944" s="75"/>
      <c r="H10944" s="74"/>
      <c r="I10944" s="81"/>
      <c r="J10944" s="74"/>
      <c r="K10944" s="74"/>
      <c r="L10944" s="74"/>
      <c r="M10944" s="74"/>
    </row>
    <row r="10945" spans="2:13" x14ac:dyDescent="0.25">
      <c r="B10945" s="225"/>
      <c r="C10945" s="74"/>
      <c r="D10945" s="74"/>
      <c r="E10945" s="74"/>
      <c r="F10945" s="74"/>
      <c r="G10945" s="75"/>
      <c r="H10945" s="74"/>
      <c r="I10945" s="81"/>
      <c r="J10945" s="74"/>
      <c r="K10945" s="74"/>
      <c r="L10945" s="74"/>
      <c r="M10945" s="74"/>
    </row>
    <row r="10946" spans="2:13" x14ac:dyDescent="0.25">
      <c r="B10946" s="225"/>
      <c r="C10946" s="74"/>
      <c r="D10946" s="74"/>
      <c r="E10946" s="74"/>
      <c r="F10946" s="74"/>
      <c r="G10946" s="75"/>
      <c r="H10946" s="74"/>
      <c r="I10946" s="81"/>
      <c r="J10946" s="74"/>
      <c r="K10946" s="74"/>
      <c r="L10946" s="74"/>
      <c r="M10946" s="74"/>
    </row>
    <row r="10947" spans="2:13" x14ac:dyDescent="0.25">
      <c r="B10947" s="225"/>
      <c r="C10947" s="74"/>
      <c r="D10947" s="74"/>
      <c r="E10947" s="74"/>
      <c r="F10947" s="74"/>
      <c r="G10947" s="75"/>
      <c r="H10947" s="74"/>
      <c r="I10947" s="81"/>
      <c r="J10947" s="74"/>
      <c r="K10947" s="74"/>
      <c r="L10947" s="74"/>
      <c r="M10947" s="74"/>
    </row>
    <row r="10948" spans="2:13" x14ac:dyDescent="0.25">
      <c r="B10948" s="225"/>
      <c r="C10948" s="74"/>
      <c r="D10948" s="74"/>
      <c r="E10948" s="74"/>
      <c r="F10948" s="74"/>
      <c r="G10948" s="75"/>
      <c r="H10948" s="74"/>
      <c r="I10948" s="81"/>
      <c r="J10948" s="74"/>
      <c r="K10948" s="74"/>
      <c r="L10948" s="74"/>
      <c r="M10948" s="74"/>
    </row>
    <row r="10949" spans="2:13" x14ac:dyDescent="0.25">
      <c r="B10949" s="225"/>
      <c r="C10949" s="74"/>
      <c r="D10949" s="74"/>
      <c r="E10949" s="74"/>
      <c r="F10949" s="74"/>
      <c r="G10949" s="75"/>
      <c r="H10949" s="74"/>
      <c r="I10949" s="81"/>
      <c r="J10949" s="74"/>
      <c r="K10949" s="74"/>
      <c r="L10949" s="74"/>
      <c r="M10949" s="74"/>
    </row>
    <row r="10950" spans="2:13" x14ac:dyDescent="0.25">
      <c r="B10950" s="225"/>
      <c r="C10950" s="74"/>
      <c r="D10950" s="74"/>
      <c r="E10950" s="74"/>
      <c r="F10950" s="74"/>
      <c r="G10950" s="75"/>
      <c r="H10950" s="74"/>
      <c r="I10950" s="81"/>
      <c r="J10950" s="74"/>
      <c r="K10950" s="74"/>
      <c r="L10950" s="74"/>
      <c r="M10950" s="74"/>
    </row>
    <row r="10951" spans="2:13" x14ac:dyDescent="0.25">
      <c r="B10951" s="225"/>
      <c r="C10951" s="74"/>
      <c r="D10951" s="74"/>
      <c r="E10951" s="74"/>
      <c r="F10951" s="74"/>
      <c r="G10951" s="75"/>
      <c r="H10951" s="74"/>
      <c r="I10951" s="81"/>
      <c r="J10951" s="74"/>
      <c r="K10951" s="74"/>
      <c r="L10951" s="74"/>
      <c r="M10951" s="74"/>
    </row>
    <row r="10952" spans="2:13" x14ac:dyDescent="0.25">
      <c r="B10952" s="225"/>
      <c r="C10952" s="74"/>
      <c r="D10952" s="74"/>
      <c r="E10952" s="74"/>
      <c r="F10952" s="74"/>
      <c r="G10952" s="75"/>
      <c r="H10952" s="74"/>
      <c r="I10952" s="81"/>
      <c r="J10952" s="74"/>
      <c r="K10952" s="74"/>
      <c r="L10952" s="74"/>
      <c r="M10952" s="74"/>
    </row>
    <row r="10953" spans="2:13" x14ac:dyDescent="0.25">
      <c r="B10953" s="225"/>
      <c r="C10953" s="74"/>
      <c r="D10953" s="74"/>
      <c r="E10953" s="74"/>
      <c r="F10953" s="74"/>
      <c r="G10953" s="75"/>
      <c r="H10953" s="74"/>
      <c r="I10953" s="81"/>
      <c r="J10953" s="74"/>
      <c r="K10953" s="74"/>
      <c r="L10953" s="74"/>
      <c r="M10953" s="74"/>
    </row>
    <row r="10954" spans="2:13" x14ac:dyDescent="0.25">
      <c r="B10954" s="225"/>
      <c r="C10954" s="74"/>
      <c r="D10954" s="74"/>
      <c r="E10954" s="74"/>
      <c r="F10954" s="74"/>
      <c r="G10954" s="75"/>
      <c r="H10954" s="74"/>
      <c r="I10954" s="81"/>
      <c r="J10954" s="74"/>
      <c r="K10954" s="74"/>
      <c r="L10954" s="74"/>
      <c r="M10954" s="74"/>
    </row>
    <row r="10955" spans="2:13" x14ac:dyDescent="0.25">
      <c r="B10955" s="225"/>
      <c r="C10955" s="74"/>
      <c r="D10955" s="74"/>
      <c r="E10955" s="74"/>
      <c r="F10955" s="74"/>
      <c r="G10955" s="75"/>
      <c r="H10955" s="74"/>
      <c r="I10955" s="81"/>
      <c r="J10955" s="74"/>
      <c r="K10955" s="74"/>
      <c r="L10955" s="74"/>
      <c r="M10955" s="74"/>
    </row>
    <row r="10956" spans="2:13" x14ac:dyDescent="0.25">
      <c r="B10956" s="225"/>
      <c r="C10956" s="74"/>
      <c r="D10956" s="74"/>
      <c r="E10956" s="74"/>
      <c r="F10956" s="74"/>
      <c r="G10956" s="75"/>
      <c r="H10956" s="74"/>
      <c r="I10956" s="81"/>
      <c r="J10956" s="74"/>
      <c r="K10956" s="74"/>
      <c r="L10956" s="74"/>
      <c r="M10956" s="74"/>
    </row>
    <row r="10957" spans="2:13" x14ac:dyDescent="0.25">
      <c r="B10957" s="225"/>
      <c r="C10957" s="74"/>
      <c r="D10957" s="74"/>
      <c r="E10957" s="74"/>
      <c r="F10957" s="74"/>
      <c r="G10957" s="75"/>
      <c r="H10957" s="74"/>
      <c r="I10957" s="81"/>
      <c r="J10957" s="74"/>
      <c r="K10957" s="74"/>
      <c r="L10957" s="74"/>
      <c r="M10957" s="74"/>
    </row>
    <row r="10958" spans="2:13" x14ac:dyDescent="0.25">
      <c r="B10958" s="225"/>
      <c r="C10958" s="74"/>
      <c r="D10958" s="74"/>
      <c r="E10958" s="74"/>
      <c r="F10958" s="74"/>
      <c r="G10958" s="75"/>
      <c r="H10958" s="74"/>
      <c r="I10958" s="81"/>
      <c r="J10958" s="74"/>
      <c r="K10958" s="74"/>
      <c r="L10958" s="74"/>
      <c r="M10958" s="74"/>
    </row>
    <row r="10959" spans="2:13" x14ac:dyDescent="0.25">
      <c r="B10959" s="225"/>
      <c r="C10959" s="74"/>
      <c r="D10959" s="74"/>
      <c r="E10959" s="74"/>
      <c r="F10959" s="74"/>
      <c r="G10959" s="75"/>
      <c r="H10959" s="74"/>
      <c r="I10959" s="81"/>
      <c r="J10959" s="74"/>
      <c r="K10959" s="74"/>
      <c r="L10959" s="74"/>
      <c r="M10959" s="74"/>
    </row>
    <row r="10960" spans="2:13" x14ac:dyDescent="0.25">
      <c r="B10960" s="225"/>
      <c r="C10960" s="74"/>
      <c r="D10960" s="74"/>
      <c r="E10960" s="74"/>
      <c r="F10960" s="74"/>
      <c r="G10960" s="75"/>
      <c r="H10960" s="74"/>
      <c r="I10960" s="81"/>
      <c r="J10960" s="74"/>
      <c r="K10960" s="74"/>
      <c r="L10960" s="74"/>
      <c r="M10960" s="74"/>
    </row>
    <row r="10961" spans="2:13" x14ac:dyDescent="0.25">
      <c r="B10961" s="225"/>
      <c r="C10961" s="74"/>
      <c r="D10961" s="74"/>
      <c r="E10961" s="74"/>
      <c r="F10961" s="74"/>
      <c r="G10961" s="75"/>
      <c r="H10961" s="74"/>
      <c r="I10961" s="81"/>
      <c r="J10961" s="74"/>
      <c r="K10961" s="74"/>
      <c r="L10961" s="74"/>
      <c r="M10961" s="74"/>
    </row>
    <row r="10962" spans="2:13" x14ac:dyDescent="0.25">
      <c r="B10962" s="225"/>
      <c r="C10962" s="74"/>
      <c r="D10962" s="74"/>
      <c r="E10962" s="74"/>
      <c r="F10962" s="74"/>
      <c r="G10962" s="75"/>
      <c r="H10962" s="74"/>
      <c r="I10962" s="81"/>
      <c r="J10962" s="74"/>
      <c r="K10962" s="74"/>
      <c r="L10962" s="74"/>
      <c r="M10962" s="74"/>
    </row>
    <row r="10963" spans="2:13" x14ac:dyDescent="0.25">
      <c r="B10963" s="225"/>
      <c r="C10963" s="74"/>
      <c r="D10963" s="74"/>
      <c r="E10963" s="74"/>
      <c r="F10963" s="74"/>
      <c r="G10963" s="75"/>
      <c r="H10963" s="74"/>
      <c r="I10963" s="81"/>
      <c r="J10963" s="74"/>
      <c r="K10963" s="74"/>
      <c r="L10963" s="74"/>
      <c r="M10963" s="74"/>
    </row>
    <row r="10964" spans="2:13" x14ac:dyDescent="0.25">
      <c r="B10964" s="225"/>
      <c r="C10964" s="74"/>
      <c r="D10964" s="74"/>
      <c r="E10964" s="74"/>
      <c r="F10964" s="74"/>
      <c r="G10964" s="75"/>
      <c r="H10964" s="74"/>
      <c r="I10964" s="81"/>
      <c r="J10964" s="74"/>
      <c r="K10964" s="74"/>
      <c r="L10964" s="74"/>
      <c r="M10964" s="74"/>
    </row>
    <row r="10965" spans="2:13" x14ac:dyDescent="0.25">
      <c r="B10965" s="225"/>
      <c r="C10965" s="74"/>
      <c r="D10965" s="74"/>
      <c r="E10965" s="74"/>
      <c r="F10965" s="74"/>
      <c r="G10965" s="75"/>
      <c r="H10965" s="74"/>
      <c r="I10965" s="81"/>
      <c r="J10965" s="74"/>
      <c r="K10965" s="74"/>
      <c r="L10965" s="74"/>
      <c r="M10965" s="74"/>
    </row>
    <row r="10966" spans="2:13" x14ac:dyDescent="0.25">
      <c r="B10966" s="225"/>
      <c r="C10966" s="74"/>
      <c r="D10966" s="74"/>
      <c r="E10966" s="74"/>
      <c r="F10966" s="74"/>
      <c r="G10966" s="75"/>
      <c r="H10966" s="74"/>
      <c r="I10966" s="81"/>
      <c r="J10966" s="74"/>
      <c r="K10966" s="74"/>
      <c r="L10966" s="74"/>
      <c r="M10966" s="74"/>
    </row>
    <row r="10967" spans="2:13" x14ac:dyDescent="0.25">
      <c r="B10967" s="225"/>
      <c r="C10967" s="74"/>
      <c r="D10967" s="74"/>
      <c r="E10967" s="74"/>
      <c r="F10967" s="74"/>
      <c r="G10967" s="75"/>
      <c r="H10967" s="74"/>
      <c r="I10967" s="81"/>
      <c r="J10967" s="74"/>
      <c r="K10967" s="74"/>
      <c r="L10967" s="74"/>
      <c r="M10967" s="74"/>
    </row>
    <row r="10968" spans="2:13" x14ac:dyDescent="0.25">
      <c r="B10968" s="225"/>
      <c r="C10968" s="74"/>
      <c r="D10968" s="74"/>
      <c r="E10968" s="74"/>
      <c r="F10968" s="74"/>
      <c r="G10968" s="75"/>
      <c r="H10968" s="74"/>
      <c r="I10968" s="81"/>
      <c r="J10968" s="74"/>
      <c r="K10968" s="74"/>
      <c r="L10968" s="74"/>
      <c r="M10968" s="74"/>
    </row>
    <row r="10969" spans="2:13" x14ac:dyDescent="0.25">
      <c r="B10969" s="225"/>
      <c r="C10969" s="74"/>
      <c r="D10969" s="74"/>
      <c r="E10969" s="74"/>
      <c r="F10969" s="74"/>
      <c r="G10969" s="75"/>
      <c r="H10969" s="74"/>
      <c r="I10969" s="81"/>
      <c r="J10969" s="74"/>
      <c r="K10969" s="74"/>
      <c r="L10969" s="74"/>
      <c r="M10969" s="74"/>
    </row>
    <row r="10970" spans="2:13" x14ac:dyDescent="0.25">
      <c r="B10970" s="225"/>
      <c r="C10970" s="74"/>
      <c r="D10970" s="74"/>
      <c r="E10970" s="74"/>
      <c r="F10970" s="74"/>
      <c r="G10970" s="75"/>
      <c r="H10970" s="74"/>
      <c r="I10970" s="81"/>
      <c r="J10970" s="74"/>
      <c r="K10970" s="74"/>
      <c r="L10970" s="74"/>
      <c r="M10970" s="74"/>
    </row>
    <row r="10971" spans="2:13" x14ac:dyDescent="0.25">
      <c r="B10971" s="225"/>
      <c r="C10971" s="74"/>
      <c r="D10971" s="74"/>
      <c r="E10971" s="74"/>
      <c r="F10971" s="74"/>
      <c r="G10971" s="75"/>
      <c r="H10971" s="74"/>
      <c r="I10971" s="81"/>
      <c r="J10971" s="74"/>
      <c r="K10971" s="74"/>
      <c r="L10971" s="74"/>
      <c r="M10971" s="74"/>
    </row>
    <row r="10972" spans="2:13" x14ac:dyDescent="0.25">
      <c r="B10972" s="225"/>
      <c r="C10972" s="74"/>
      <c r="D10972" s="74"/>
      <c r="E10972" s="74"/>
      <c r="F10972" s="74"/>
      <c r="G10972" s="75"/>
      <c r="H10972" s="74"/>
      <c r="I10972" s="81"/>
      <c r="J10972" s="74"/>
      <c r="K10972" s="74"/>
      <c r="L10972" s="74"/>
      <c r="M10972" s="74"/>
    </row>
    <row r="10973" spans="2:13" x14ac:dyDescent="0.25">
      <c r="B10973" s="225"/>
      <c r="C10973" s="74"/>
      <c r="D10973" s="74"/>
      <c r="E10973" s="74"/>
      <c r="F10973" s="74"/>
      <c r="G10973" s="75"/>
      <c r="H10973" s="74"/>
      <c r="I10973" s="81"/>
      <c r="J10973" s="74"/>
      <c r="K10973" s="74"/>
      <c r="L10973" s="74"/>
      <c r="M10973" s="74"/>
    </row>
    <row r="10974" spans="2:13" x14ac:dyDescent="0.25">
      <c r="B10974" s="225"/>
      <c r="C10974" s="74"/>
      <c r="D10974" s="74"/>
      <c r="E10974" s="74"/>
      <c r="F10974" s="74"/>
      <c r="G10974" s="75"/>
      <c r="H10974" s="74"/>
      <c r="I10974" s="81"/>
      <c r="J10974" s="74"/>
      <c r="K10974" s="74"/>
      <c r="L10974" s="74"/>
      <c r="M10974" s="74"/>
    </row>
    <row r="10975" spans="2:13" x14ac:dyDescent="0.25">
      <c r="B10975" s="225"/>
      <c r="C10975" s="74"/>
      <c r="D10975" s="74"/>
      <c r="E10975" s="74"/>
      <c r="F10975" s="74"/>
      <c r="G10975" s="75"/>
      <c r="H10975" s="74"/>
      <c r="I10975" s="81"/>
      <c r="J10975" s="74"/>
      <c r="K10975" s="74"/>
      <c r="L10975" s="74"/>
      <c r="M10975" s="74"/>
    </row>
    <row r="10976" spans="2:13" x14ac:dyDescent="0.25">
      <c r="B10976" s="225"/>
      <c r="C10976" s="74"/>
      <c r="D10976" s="74"/>
      <c r="E10976" s="74"/>
      <c r="F10976" s="74"/>
      <c r="G10976" s="75"/>
      <c r="H10976" s="74"/>
      <c r="I10976" s="81"/>
      <c r="J10976" s="74"/>
      <c r="K10976" s="74"/>
      <c r="L10976" s="74"/>
      <c r="M10976" s="74"/>
    </row>
    <row r="10977" spans="2:13" x14ac:dyDescent="0.25">
      <c r="B10977" s="225"/>
      <c r="C10977" s="74"/>
      <c r="D10977" s="74"/>
      <c r="E10977" s="74"/>
      <c r="F10977" s="74"/>
      <c r="G10977" s="75"/>
      <c r="H10977" s="74"/>
      <c r="I10977" s="81"/>
      <c r="J10977" s="74"/>
      <c r="K10977" s="74"/>
      <c r="L10977" s="74"/>
      <c r="M10977" s="74"/>
    </row>
    <row r="10978" spans="2:13" x14ac:dyDescent="0.25">
      <c r="B10978" s="225"/>
      <c r="C10978" s="74"/>
      <c r="D10978" s="74"/>
      <c r="E10978" s="74"/>
      <c r="F10978" s="74"/>
      <c r="G10978" s="75"/>
      <c r="H10978" s="74"/>
      <c r="I10978" s="81"/>
      <c r="J10978" s="74"/>
      <c r="K10978" s="74"/>
      <c r="L10978" s="74"/>
      <c r="M10978" s="74"/>
    </row>
    <row r="10979" spans="2:13" x14ac:dyDescent="0.25">
      <c r="B10979" s="225"/>
      <c r="C10979" s="74"/>
      <c r="D10979" s="74"/>
      <c r="E10979" s="74"/>
      <c r="F10979" s="74"/>
      <c r="G10979" s="75"/>
      <c r="H10979" s="74"/>
      <c r="I10979" s="81"/>
      <c r="J10979" s="74"/>
      <c r="K10979" s="74"/>
      <c r="L10979" s="74"/>
      <c r="M10979" s="74"/>
    </row>
    <row r="10980" spans="2:13" x14ac:dyDescent="0.25">
      <c r="B10980" s="225"/>
      <c r="C10980" s="74"/>
      <c r="D10980" s="74"/>
      <c r="E10980" s="74"/>
      <c r="F10980" s="74"/>
      <c r="G10980" s="75"/>
      <c r="H10980" s="74"/>
      <c r="I10980" s="81"/>
      <c r="J10980" s="74"/>
      <c r="K10980" s="74"/>
      <c r="L10980" s="74"/>
      <c r="M10980" s="74"/>
    </row>
    <row r="10981" spans="2:13" x14ac:dyDescent="0.25">
      <c r="B10981" s="225"/>
      <c r="C10981" s="74"/>
      <c r="D10981" s="74"/>
      <c r="E10981" s="74"/>
      <c r="F10981" s="74"/>
      <c r="G10981" s="75"/>
      <c r="H10981" s="74"/>
      <c r="I10981" s="81"/>
      <c r="J10981" s="74"/>
      <c r="K10981" s="74"/>
      <c r="L10981" s="74"/>
      <c r="M10981" s="74"/>
    </row>
    <row r="10982" spans="2:13" x14ac:dyDescent="0.25">
      <c r="B10982" s="225"/>
      <c r="C10982" s="74"/>
      <c r="D10982" s="74"/>
      <c r="E10982" s="74"/>
      <c r="F10982" s="74"/>
      <c r="G10982" s="75"/>
      <c r="H10982" s="74"/>
      <c r="I10982" s="81"/>
      <c r="J10982" s="74"/>
      <c r="K10982" s="74"/>
      <c r="L10982" s="74"/>
      <c r="M10982" s="74"/>
    </row>
    <row r="10983" spans="2:13" x14ac:dyDescent="0.25">
      <c r="B10983" s="225"/>
      <c r="C10983" s="74"/>
      <c r="D10983" s="74"/>
      <c r="E10983" s="74"/>
      <c r="F10983" s="74"/>
      <c r="G10983" s="75"/>
      <c r="H10983" s="74"/>
      <c r="I10983" s="81"/>
      <c r="J10983" s="74"/>
      <c r="K10983" s="74"/>
      <c r="L10983" s="74"/>
      <c r="M10983" s="74"/>
    </row>
    <row r="10984" spans="2:13" x14ac:dyDescent="0.25">
      <c r="B10984" s="225"/>
      <c r="C10984" s="74"/>
      <c r="D10984" s="74"/>
      <c r="E10984" s="74"/>
      <c r="F10984" s="74"/>
      <c r="G10984" s="75"/>
      <c r="H10984" s="74"/>
      <c r="I10984" s="81"/>
      <c r="J10984" s="74"/>
      <c r="K10984" s="74"/>
      <c r="L10984" s="74"/>
      <c r="M10984" s="74"/>
    </row>
    <row r="10985" spans="2:13" x14ac:dyDescent="0.25">
      <c r="B10985" s="225"/>
      <c r="C10985" s="74"/>
      <c r="D10985" s="74"/>
      <c r="E10985" s="74"/>
      <c r="F10985" s="74"/>
      <c r="G10985" s="75"/>
      <c r="H10985" s="74"/>
      <c r="I10985" s="81"/>
      <c r="J10985" s="74"/>
      <c r="K10985" s="74"/>
      <c r="L10985" s="74"/>
      <c r="M10985" s="74"/>
    </row>
    <row r="10986" spans="2:13" x14ac:dyDescent="0.25">
      <c r="B10986" s="225"/>
      <c r="C10986" s="74"/>
      <c r="D10986" s="74"/>
      <c r="E10986" s="74"/>
      <c r="F10986" s="74"/>
      <c r="G10986" s="75"/>
      <c r="H10986" s="74"/>
      <c r="I10986" s="81"/>
      <c r="J10986" s="74"/>
      <c r="K10986" s="74"/>
      <c r="L10986" s="74"/>
      <c r="M10986" s="74"/>
    </row>
    <row r="10987" spans="2:13" x14ac:dyDescent="0.25">
      <c r="B10987" s="225"/>
      <c r="C10987" s="74"/>
      <c r="D10987" s="74"/>
      <c r="E10987" s="74"/>
      <c r="F10987" s="74"/>
      <c r="G10987" s="75"/>
      <c r="H10987" s="74"/>
      <c r="I10987" s="81"/>
      <c r="J10987" s="74"/>
      <c r="K10987" s="74"/>
      <c r="L10987" s="74"/>
      <c r="M10987" s="74"/>
    </row>
    <row r="10988" spans="2:13" x14ac:dyDescent="0.25">
      <c r="B10988" s="225"/>
      <c r="C10988" s="74"/>
      <c r="D10988" s="74"/>
      <c r="E10988" s="74"/>
      <c r="F10988" s="74"/>
      <c r="G10988" s="75"/>
      <c r="H10988" s="74"/>
      <c r="I10988" s="81"/>
      <c r="J10988" s="74"/>
      <c r="K10988" s="74"/>
      <c r="L10988" s="74"/>
      <c r="M10988" s="74"/>
    </row>
    <row r="10989" spans="2:13" x14ac:dyDescent="0.25">
      <c r="B10989" s="225"/>
      <c r="C10989" s="74"/>
      <c r="D10989" s="74"/>
      <c r="E10989" s="74"/>
      <c r="F10989" s="74"/>
      <c r="G10989" s="75"/>
      <c r="H10989" s="74"/>
      <c r="I10989" s="81"/>
      <c r="J10989" s="74"/>
      <c r="K10989" s="74"/>
      <c r="L10989" s="74"/>
      <c r="M10989" s="74"/>
    </row>
    <row r="10990" spans="2:13" x14ac:dyDescent="0.25">
      <c r="B10990" s="225"/>
      <c r="C10990" s="74"/>
      <c r="D10990" s="74"/>
      <c r="E10990" s="74"/>
      <c r="F10990" s="74"/>
      <c r="G10990" s="75"/>
      <c r="H10990" s="74"/>
      <c r="I10990" s="81"/>
      <c r="J10990" s="74"/>
      <c r="K10990" s="74"/>
      <c r="L10990" s="74"/>
      <c r="M10990" s="74"/>
    </row>
    <row r="10991" spans="2:13" x14ac:dyDescent="0.25">
      <c r="B10991" s="225"/>
      <c r="C10991" s="74"/>
      <c r="D10991" s="74"/>
      <c r="E10991" s="74"/>
      <c r="F10991" s="74"/>
      <c r="G10991" s="75"/>
      <c r="H10991" s="74"/>
      <c r="I10991" s="81"/>
      <c r="J10991" s="74"/>
      <c r="K10991" s="74"/>
      <c r="L10991" s="74"/>
      <c r="M10991" s="74"/>
    </row>
    <row r="10992" spans="2:13" x14ac:dyDescent="0.25">
      <c r="B10992" s="225"/>
      <c r="C10992" s="74"/>
      <c r="D10992" s="74"/>
      <c r="E10992" s="74"/>
      <c r="F10992" s="74"/>
      <c r="G10992" s="75"/>
      <c r="H10992" s="74"/>
      <c r="I10992" s="81"/>
      <c r="J10992" s="74"/>
      <c r="K10992" s="74"/>
      <c r="L10992" s="74"/>
      <c r="M10992" s="74"/>
    </row>
    <row r="10993" spans="2:13" x14ac:dyDescent="0.25">
      <c r="B10993" s="225"/>
      <c r="C10993" s="74"/>
      <c r="D10993" s="74"/>
      <c r="E10993" s="74"/>
      <c r="F10993" s="74"/>
      <c r="G10993" s="75"/>
      <c r="H10993" s="74"/>
      <c r="I10993" s="81"/>
      <c r="J10993" s="74"/>
      <c r="K10993" s="74"/>
      <c r="L10993" s="74"/>
      <c r="M10993" s="74"/>
    </row>
    <row r="10994" spans="2:13" x14ac:dyDescent="0.25">
      <c r="B10994" s="225"/>
      <c r="C10994" s="74"/>
      <c r="D10994" s="74"/>
      <c r="E10994" s="74"/>
      <c r="F10994" s="74"/>
      <c r="G10994" s="75"/>
      <c r="H10994" s="74"/>
      <c r="I10994" s="81"/>
      <c r="J10994" s="74"/>
      <c r="K10994" s="74"/>
      <c r="L10994" s="74"/>
      <c r="M10994" s="74"/>
    </row>
    <row r="10995" spans="2:13" x14ac:dyDescent="0.25">
      <c r="B10995" s="225"/>
      <c r="C10995" s="74"/>
      <c r="D10995" s="74"/>
      <c r="E10995" s="74"/>
      <c r="F10995" s="74"/>
      <c r="G10995" s="75"/>
      <c r="H10995" s="74"/>
      <c r="I10995" s="81"/>
      <c r="J10995" s="74"/>
      <c r="K10995" s="74"/>
      <c r="L10995" s="74"/>
      <c r="M10995" s="74"/>
    </row>
    <row r="10996" spans="2:13" x14ac:dyDescent="0.25">
      <c r="B10996" s="225"/>
      <c r="C10996" s="74"/>
      <c r="D10996" s="74"/>
      <c r="E10996" s="74"/>
      <c r="F10996" s="74"/>
      <c r="G10996" s="75"/>
      <c r="H10996" s="74"/>
      <c r="I10996" s="81"/>
      <c r="J10996" s="74"/>
      <c r="K10996" s="74"/>
      <c r="L10996" s="74"/>
      <c r="M10996" s="74"/>
    </row>
    <row r="10997" spans="2:13" x14ac:dyDescent="0.25">
      <c r="B10997" s="225"/>
      <c r="C10997" s="74"/>
      <c r="D10997" s="74"/>
      <c r="E10997" s="74"/>
      <c r="F10997" s="74"/>
      <c r="G10997" s="75"/>
      <c r="H10997" s="74"/>
      <c r="I10997" s="81"/>
      <c r="J10997" s="74"/>
      <c r="K10997" s="74"/>
      <c r="L10997" s="74"/>
      <c r="M10997" s="74"/>
    </row>
    <row r="10998" spans="2:13" x14ac:dyDescent="0.25">
      <c r="B10998" s="225"/>
      <c r="C10998" s="74"/>
      <c r="D10998" s="74"/>
      <c r="E10998" s="74"/>
      <c r="F10998" s="74"/>
      <c r="G10998" s="75"/>
      <c r="H10998" s="74"/>
      <c r="I10998" s="81"/>
      <c r="J10998" s="74"/>
      <c r="K10998" s="74"/>
      <c r="L10998" s="74"/>
      <c r="M10998" s="74"/>
    </row>
    <row r="10999" spans="2:13" x14ac:dyDescent="0.25">
      <c r="B10999" s="225"/>
      <c r="C10999" s="74"/>
      <c r="D10999" s="74"/>
      <c r="E10999" s="74"/>
      <c r="F10999" s="74"/>
      <c r="G10999" s="75"/>
      <c r="H10999" s="74"/>
      <c r="I10999" s="81"/>
      <c r="J10999" s="74"/>
      <c r="K10999" s="74"/>
      <c r="L10999" s="74"/>
      <c r="M10999" s="74"/>
    </row>
    <row r="11000" spans="2:13" x14ac:dyDescent="0.25">
      <c r="B11000" s="225"/>
      <c r="C11000" s="74"/>
      <c r="D11000" s="74"/>
      <c r="E11000" s="74"/>
      <c r="F11000" s="74"/>
      <c r="G11000" s="75"/>
      <c r="H11000" s="74"/>
      <c r="I11000" s="81"/>
      <c r="J11000" s="74"/>
      <c r="K11000" s="74"/>
      <c r="L11000" s="74"/>
      <c r="M11000" s="74"/>
    </row>
    <row r="11001" spans="2:13" x14ac:dyDescent="0.25">
      <c r="B11001" s="225"/>
      <c r="C11001" s="74"/>
      <c r="D11001" s="74"/>
      <c r="E11001" s="74"/>
      <c r="F11001" s="74"/>
      <c r="G11001" s="75"/>
      <c r="H11001" s="74"/>
      <c r="I11001" s="81"/>
      <c r="J11001" s="74"/>
      <c r="K11001" s="74"/>
      <c r="L11001" s="74"/>
      <c r="M11001" s="74"/>
    </row>
    <row r="11002" spans="2:13" x14ac:dyDescent="0.25">
      <c r="B11002" s="225"/>
      <c r="C11002" s="74"/>
      <c r="D11002" s="74"/>
      <c r="E11002" s="74"/>
      <c r="F11002" s="74"/>
      <c r="G11002" s="75"/>
      <c r="H11002" s="74"/>
      <c r="I11002" s="81"/>
      <c r="J11002" s="74"/>
      <c r="K11002" s="74"/>
      <c r="L11002" s="74"/>
      <c r="M11002" s="74"/>
    </row>
    <row r="11003" spans="2:13" x14ac:dyDescent="0.25">
      <c r="B11003" s="225"/>
      <c r="C11003" s="74"/>
      <c r="D11003" s="74"/>
      <c r="E11003" s="74"/>
      <c r="F11003" s="74"/>
      <c r="G11003" s="75"/>
      <c r="H11003" s="74"/>
      <c r="I11003" s="81"/>
      <c r="J11003" s="74"/>
      <c r="K11003" s="74"/>
      <c r="L11003" s="74"/>
      <c r="M11003" s="74"/>
    </row>
    <row r="11004" spans="2:13" x14ac:dyDescent="0.25">
      <c r="B11004" s="225"/>
      <c r="C11004" s="74"/>
      <c r="D11004" s="74"/>
      <c r="E11004" s="74"/>
      <c r="F11004" s="74"/>
      <c r="G11004" s="75"/>
      <c r="H11004" s="74"/>
      <c r="I11004" s="81"/>
      <c r="J11004" s="74"/>
      <c r="K11004" s="74"/>
      <c r="L11004" s="74"/>
      <c r="M11004" s="74"/>
    </row>
    <row r="11005" spans="2:13" x14ac:dyDescent="0.25">
      <c r="B11005" s="225"/>
      <c r="C11005" s="74"/>
      <c r="D11005" s="74"/>
      <c r="E11005" s="74"/>
      <c r="F11005" s="74"/>
      <c r="G11005" s="75"/>
      <c r="H11005" s="74"/>
      <c r="I11005" s="81"/>
      <c r="J11005" s="74"/>
      <c r="K11005" s="74"/>
      <c r="L11005" s="74"/>
      <c r="M11005" s="74"/>
    </row>
    <row r="11006" spans="2:13" x14ac:dyDescent="0.25">
      <c r="B11006" s="225"/>
      <c r="C11006" s="74"/>
      <c r="D11006" s="74"/>
      <c r="E11006" s="74"/>
      <c r="F11006" s="74"/>
      <c r="G11006" s="75"/>
      <c r="H11006" s="74"/>
      <c r="I11006" s="81"/>
      <c r="J11006" s="74"/>
      <c r="K11006" s="74"/>
      <c r="L11006" s="74"/>
      <c r="M11006" s="74"/>
    </row>
    <row r="11007" spans="2:13" x14ac:dyDescent="0.25">
      <c r="B11007" s="225"/>
      <c r="C11007" s="74"/>
      <c r="D11007" s="74"/>
      <c r="E11007" s="74"/>
      <c r="F11007" s="74"/>
      <c r="G11007" s="75"/>
      <c r="H11007" s="74"/>
      <c r="I11007" s="81"/>
      <c r="J11007" s="74"/>
      <c r="K11007" s="74"/>
      <c r="L11007" s="74"/>
      <c r="M11007" s="74"/>
    </row>
    <row r="11008" spans="2:13" x14ac:dyDescent="0.25">
      <c r="B11008" s="225"/>
      <c r="C11008" s="74"/>
      <c r="D11008" s="74"/>
      <c r="E11008" s="74"/>
      <c r="F11008" s="74"/>
      <c r="G11008" s="75"/>
      <c r="H11008" s="74"/>
      <c r="I11008" s="81"/>
      <c r="J11008" s="74"/>
      <c r="K11008" s="74"/>
      <c r="L11008" s="74"/>
      <c r="M11008" s="74"/>
    </row>
    <row r="11009" spans="2:13" x14ac:dyDescent="0.25">
      <c r="B11009" s="225"/>
      <c r="C11009" s="74"/>
      <c r="D11009" s="74"/>
      <c r="E11009" s="74"/>
      <c r="F11009" s="74"/>
      <c r="G11009" s="75"/>
      <c r="H11009" s="74"/>
      <c r="I11009" s="81"/>
      <c r="J11009" s="74"/>
      <c r="K11009" s="74"/>
      <c r="L11009" s="74"/>
      <c r="M11009" s="74"/>
    </row>
    <row r="11010" spans="2:13" x14ac:dyDescent="0.25">
      <c r="B11010" s="225"/>
      <c r="C11010" s="74"/>
      <c r="D11010" s="74"/>
      <c r="E11010" s="74"/>
      <c r="F11010" s="74"/>
      <c r="G11010" s="75"/>
      <c r="H11010" s="74"/>
      <c r="I11010" s="81"/>
      <c r="J11010" s="74"/>
      <c r="K11010" s="74"/>
      <c r="L11010" s="74"/>
      <c r="M11010" s="74"/>
    </row>
    <row r="11011" spans="2:13" x14ac:dyDescent="0.25">
      <c r="B11011" s="225"/>
      <c r="C11011" s="74"/>
      <c r="D11011" s="74"/>
      <c r="E11011" s="74"/>
      <c r="F11011" s="74"/>
      <c r="G11011" s="75"/>
      <c r="H11011" s="74"/>
      <c r="I11011" s="81"/>
      <c r="J11011" s="74"/>
      <c r="K11011" s="74"/>
      <c r="L11011" s="74"/>
      <c r="M11011" s="74"/>
    </row>
    <row r="11012" spans="2:13" x14ac:dyDescent="0.25">
      <c r="B11012" s="225"/>
      <c r="C11012" s="74"/>
      <c r="D11012" s="74"/>
      <c r="E11012" s="74"/>
      <c r="F11012" s="74"/>
      <c r="G11012" s="75"/>
      <c r="H11012" s="74"/>
      <c r="I11012" s="81"/>
      <c r="J11012" s="74"/>
      <c r="K11012" s="74"/>
      <c r="L11012" s="74"/>
      <c r="M11012" s="74"/>
    </row>
    <row r="11013" spans="2:13" x14ac:dyDescent="0.25">
      <c r="B11013" s="225"/>
      <c r="C11013" s="74"/>
      <c r="D11013" s="74"/>
      <c r="E11013" s="74"/>
      <c r="F11013" s="74"/>
      <c r="G11013" s="75"/>
      <c r="H11013" s="74"/>
      <c r="I11013" s="81"/>
      <c r="J11013" s="74"/>
      <c r="K11013" s="74"/>
      <c r="L11013" s="74"/>
      <c r="M11013" s="74"/>
    </row>
    <row r="11014" spans="2:13" x14ac:dyDescent="0.25">
      <c r="B11014" s="225"/>
      <c r="C11014" s="74"/>
      <c r="D11014" s="74"/>
      <c r="E11014" s="74"/>
      <c r="F11014" s="74"/>
      <c r="G11014" s="75"/>
      <c r="H11014" s="74"/>
      <c r="I11014" s="81"/>
      <c r="J11014" s="74"/>
      <c r="K11014" s="74"/>
      <c r="L11014" s="74"/>
      <c r="M11014" s="74"/>
    </row>
    <row r="11015" spans="2:13" x14ac:dyDescent="0.25">
      <c r="B11015" s="225"/>
      <c r="C11015" s="74"/>
      <c r="D11015" s="74"/>
      <c r="E11015" s="74"/>
      <c r="F11015" s="74"/>
      <c r="G11015" s="75"/>
      <c r="H11015" s="74"/>
      <c r="I11015" s="81"/>
      <c r="J11015" s="74"/>
      <c r="K11015" s="74"/>
      <c r="L11015" s="74"/>
      <c r="M11015" s="74"/>
    </row>
    <row r="11016" spans="2:13" x14ac:dyDescent="0.25">
      <c r="B11016" s="225"/>
      <c r="C11016" s="74"/>
      <c r="D11016" s="74"/>
      <c r="E11016" s="74"/>
      <c r="F11016" s="74"/>
      <c r="G11016" s="75"/>
      <c r="H11016" s="74"/>
      <c r="I11016" s="81"/>
      <c r="J11016" s="74"/>
      <c r="K11016" s="74"/>
      <c r="L11016" s="74"/>
      <c r="M11016" s="74"/>
    </row>
    <row r="11017" spans="2:13" x14ac:dyDescent="0.25">
      <c r="B11017" s="225"/>
      <c r="C11017" s="74"/>
      <c r="D11017" s="74"/>
      <c r="E11017" s="74"/>
      <c r="F11017" s="74"/>
      <c r="G11017" s="75"/>
      <c r="H11017" s="74"/>
      <c r="I11017" s="81"/>
      <c r="J11017" s="74"/>
      <c r="K11017" s="74"/>
      <c r="L11017" s="74"/>
      <c r="M11017" s="74"/>
    </row>
    <row r="11018" spans="2:13" x14ac:dyDescent="0.25">
      <c r="B11018" s="225"/>
      <c r="C11018" s="74"/>
      <c r="D11018" s="74"/>
      <c r="E11018" s="74"/>
      <c r="F11018" s="74"/>
      <c r="G11018" s="75"/>
      <c r="H11018" s="74"/>
      <c r="I11018" s="81"/>
      <c r="J11018" s="74"/>
      <c r="K11018" s="74"/>
      <c r="L11018" s="74"/>
      <c r="M11018" s="74"/>
    </row>
    <row r="11019" spans="2:13" x14ac:dyDescent="0.25">
      <c r="B11019" s="225"/>
      <c r="C11019" s="74"/>
      <c r="D11019" s="74"/>
      <c r="E11019" s="74"/>
      <c r="F11019" s="74"/>
      <c r="G11019" s="75"/>
      <c r="H11019" s="74"/>
      <c r="I11019" s="81"/>
      <c r="J11019" s="74"/>
      <c r="K11019" s="74"/>
      <c r="L11019" s="74"/>
      <c r="M11019" s="74"/>
    </row>
    <row r="11020" spans="2:13" x14ac:dyDescent="0.25">
      <c r="B11020" s="225"/>
      <c r="C11020" s="74"/>
      <c r="D11020" s="74"/>
      <c r="E11020" s="74"/>
      <c r="F11020" s="74"/>
      <c r="G11020" s="75"/>
      <c r="H11020" s="74"/>
      <c r="I11020" s="81"/>
      <c r="J11020" s="74"/>
      <c r="K11020" s="74"/>
      <c r="L11020" s="74"/>
      <c r="M11020" s="74"/>
    </row>
    <row r="11021" spans="2:13" x14ac:dyDescent="0.25">
      <c r="B11021" s="225"/>
      <c r="C11021" s="74"/>
      <c r="D11021" s="74"/>
      <c r="E11021" s="74"/>
      <c r="F11021" s="74"/>
      <c r="G11021" s="75"/>
      <c r="H11021" s="74"/>
      <c r="I11021" s="81"/>
      <c r="J11021" s="74"/>
      <c r="K11021" s="74"/>
      <c r="L11021" s="74"/>
      <c r="M11021" s="74"/>
    </row>
    <row r="11022" spans="2:13" x14ac:dyDescent="0.25">
      <c r="B11022" s="225"/>
      <c r="C11022" s="74"/>
      <c r="D11022" s="74"/>
      <c r="E11022" s="74"/>
      <c r="F11022" s="74"/>
      <c r="G11022" s="75"/>
      <c r="H11022" s="74"/>
      <c r="I11022" s="81"/>
      <c r="J11022" s="74"/>
      <c r="K11022" s="74"/>
      <c r="L11022" s="74"/>
      <c r="M11022" s="74"/>
    </row>
    <row r="11023" spans="2:13" x14ac:dyDescent="0.25">
      <c r="B11023" s="225"/>
      <c r="C11023" s="74"/>
      <c r="D11023" s="74"/>
      <c r="E11023" s="74"/>
      <c r="F11023" s="74"/>
      <c r="G11023" s="75"/>
      <c r="H11023" s="74"/>
      <c r="I11023" s="81"/>
      <c r="J11023" s="74"/>
      <c r="K11023" s="74"/>
      <c r="L11023" s="74"/>
      <c r="M11023" s="74"/>
    </row>
    <row r="11024" spans="2:13" x14ac:dyDescent="0.25">
      <c r="B11024" s="225"/>
      <c r="C11024" s="74"/>
      <c r="D11024" s="74"/>
      <c r="E11024" s="74"/>
      <c r="F11024" s="74"/>
      <c r="G11024" s="75"/>
      <c r="H11024" s="74"/>
      <c r="I11024" s="81"/>
      <c r="J11024" s="74"/>
      <c r="K11024" s="74"/>
      <c r="L11024" s="74"/>
      <c r="M11024" s="74"/>
    </row>
    <row r="11025" spans="2:13" x14ac:dyDescent="0.25">
      <c r="B11025" s="225"/>
      <c r="C11025" s="74"/>
      <c r="D11025" s="74"/>
      <c r="E11025" s="74"/>
      <c r="F11025" s="74"/>
      <c r="G11025" s="75"/>
      <c r="H11025" s="74"/>
      <c r="I11025" s="81"/>
      <c r="J11025" s="74"/>
      <c r="K11025" s="74"/>
      <c r="L11025" s="74"/>
      <c r="M11025" s="74"/>
    </row>
    <row r="11026" spans="2:13" x14ac:dyDescent="0.25">
      <c r="B11026" s="225"/>
      <c r="C11026" s="74"/>
      <c r="D11026" s="74"/>
      <c r="E11026" s="74"/>
      <c r="F11026" s="74"/>
      <c r="G11026" s="75"/>
      <c r="H11026" s="74"/>
      <c r="I11026" s="81"/>
      <c r="J11026" s="74"/>
      <c r="K11026" s="74"/>
      <c r="L11026" s="74"/>
      <c r="M11026" s="74"/>
    </row>
    <row r="11027" spans="2:13" x14ac:dyDescent="0.25">
      <c r="B11027" s="225"/>
      <c r="C11027" s="74"/>
      <c r="D11027" s="74"/>
      <c r="E11027" s="74"/>
      <c r="F11027" s="74"/>
      <c r="G11027" s="75"/>
      <c r="H11027" s="74"/>
      <c r="I11027" s="81"/>
      <c r="J11027" s="74"/>
      <c r="K11027" s="74"/>
      <c r="L11027" s="74"/>
      <c r="M11027" s="74"/>
    </row>
    <row r="11028" spans="2:13" x14ac:dyDescent="0.25">
      <c r="B11028" s="225"/>
      <c r="C11028" s="74"/>
      <c r="D11028" s="74"/>
      <c r="E11028" s="74"/>
      <c r="F11028" s="74"/>
      <c r="G11028" s="75"/>
      <c r="H11028" s="74"/>
      <c r="I11028" s="81"/>
      <c r="J11028" s="74"/>
      <c r="K11028" s="74"/>
      <c r="L11028" s="74"/>
      <c r="M11028" s="74"/>
    </row>
    <row r="11029" spans="2:13" x14ac:dyDescent="0.25">
      <c r="B11029" s="225"/>
      <c r="C11029" s="74"/>
      <c r="D11029" s="74"/>
      <c r="E11029" s="74"/>
      <c r="F11029" s="74"/>
      <c r="G11029" s="75"/>
      <c r="H11029" s="74"/>
      <c r="I11029" s="81"/>
      <c r="J11029" s="74"/>
      <c r="K11029" s="74"/>
      <c r="L11029" s="74"/>
      <c r="M11029" s="74"/>
    </row>
    <row r="11030" spans="2:13" x14ac:dyDescent="0.25">
      <c r="B11030" s="225"/>
      <c r="C11030" s="74"/>
      <c r="D11030" s="74"/>
      <c r="E11030" s="74"/>
      <c r="F11030" s="74"/>
      <c r="G11030" s="75"/>
      <c r="H11030" s="74"/>
      <c r="I11030" s="81"/>
      <c r="J11030" s="74"/>
      <c r="K11030" s="74"/>
      <c r="L11030" s="74"/>
      <c r="M11030" s="74"/>
    </row>
    <row r="11031" spans="2:13" x14ac:dyDescent="0.25">
      <c r="B11031" s="225"/>
      <c r="C11031" s="74"/>
      <c r="D11031" s="74"/>
      <c r="E11031" s="74"/>
      <c r="F11031" s="74"/>
      <c r="G11031" s="75"/>
      <c r="H11031" s="74"/>
      <c r="I11031" s="81"/>
      <c r="J11031" s="74"/>
      <c r="K11031" s="74"/>
      <c r="L11031" s="74"/>
      <c r="M11031" s="74"/>
    </row>
    <row r="11032" spans="2:13" x14ac:dyDescent="0.25">
      <c r="B11032" s="225"/>
      <c r="C11032" s="74"/>
      <c r="D11032" s="74"/>
      <c r="E11032" s="74"/>
      <c r="F11032" s="74"/>
      <c r="G11032" s="75"/>
      <c r="H11032" s="74"/>
      <c r="I11032" s="81"/>
      <c r="J11032" s="74"/>
      <c r="K11032" s="74"/>
      <c r="L11032" s="74"/>
      <c r="M11032" s="74"/>
    </row>
    <row r="11033" spans="2:13" x14ac:dyDescent="0.25">
      <c r="B11033" s="225"/>
      <c r="C11033" s="74"/>
      <c r="D11033" s="74"/>
      <c r="E11033" s="74"/>
      <c r="F11033" s="74"/>
      <c r="G11033" s="75"/>
      <c r="H11033" s="74"/>
      <c r="I11033" s="81"/>
      <c r="J11033" s="74"/>
      <c r="K11033" s="74"/>
      <c r="L11033" s="74"/>
      <c r="M11033" s="74"/>
    </row>
    <row r="11034" spans="2:13" x14ac:dyDescent="0.25">
      <c r="B11034" s="225"/>
      <c r="C11034" s="74"/>
      <c r="D11034" s="74"/>
      <c r="E11034" s="74"/>
      <c r="F11034" s="74"/>
      <c r="G11034" s="75"/>
      <c r="H11034" s="74"/>
      <c r="I11034" s="81"/>
      <c r="J11034" s="74"/>
      <c r="K11034" s="74"/>
      <c r="L11034" s="74"/>
      <c r="M11034" s="74"/>
    </row>
    <row r="11035" spans="2:13" x14ac:dyDescent="0.25">
      <c r="B11035" s="225"/>
      <c r="C11035" s="74"/>
      <c r="D11035" s="74"/>
      <c r="E11035" s="74"/>
      <c r="F11035" s="74"/>
      <c r="G11035" s="75"/>
      <c r="H11035" s="74"/>
      <c r="I11035" s="81"/>
      <c r="J11035" s="74"/>
      <c r="K11035" s="74"/>
      <c r="L11035" s="74"/>
      <c r="M11035" s="74"/>
    </row>
    <row r="11036" spans="2:13" x14ac:dyDescent="0.25">
      <c r="B11036" s="225"/>
      <c r="C11036" s="74"/>
      <c r="D11036" s="74"/>
      <c r="E11036" s="74"/>
      <c r="F11036" s="74"/>
      <c r="G11036" s="75"/>
      <c r="H11036" s="74"/>
      <c r="I11036" s="81"/>
      <c r="J11036" s="74"/>
      <c r="K11036" s="74"/>
      <c r="L11036" s="74"/>
      <c r="M11036" s="74"/>
    </row>
    <row r="11037" spans="2:13" x14ac:dyDescent="0.25">
      <c r="B11037" s="225"/>
      <c r="C11037" s="74"/>
      <c r="D11037" s="74"/>
      <c r="E11037" s="74"/>
      <c r="F11037" s="74"/>
      <c r="G11037" s="75"/>
      <c r="H11037" s="74"/>
      <c r="I11037" s="81"/>
      <c r="J11037" s="74"/>
      <c r="K11037" s="74"/>
      <c r="L11037" s="74"/>
      <c r="M11037" s="74"/>
    </row>
    <row r="11038" spans="2:13" x14ac:dyDescent="0.25">
      <c r="B11038" s="225"/>
      <c r="C11038" s="74"/>
      <c r="D11038" s="74"/>
      <c r="E11038" s="74"/>
      <c r="F11038" s="74"/>
      <c r="G11038" s="75"/>
      <c r="H11038" s="74"/>
      <c r="I11038" s="81"/>
      <c r="J11038" s="74"/>
      <c r="K11038" s="74"/>
      <c r="L11038" s="74"/>
      <c r="M11038" s="74"/>
    </row>
    <row r="11039" spans="2:13" x14ac:dyDescent="0.25">
      <c r="B11039" s="225"/>
      <c r="C11039" s="74"/>
      <c r="D11039" s="74"/>
      <c r="E11039" s="74"/>
      <c r="F11039" s="74"/>
      <c r="G11039" s="75"/>
      <c r="H11039" s="74"/>
      <c r="I11039" s="81"/>
      <c r="J11039" s="74"/>
      <c r="K11039" s="74"/>
      <c r="L11039" s="74"/>
      <c r="M11039" s="74"/>
    </row>
    <row r="11040" spans="2:13" x14ac:dyDescent="0.25">
      <c r="B11040" s="225"/>
      <c r="C11040" s="74"/>
      <c r="D11040" s="74"/>
      <c r="E11040" s="74"/>
      <c r="F11040" s="74"/>
      <c r="G11040" s="75"/>
      <c r="H11040" s="74"/>
      <c r="I11040" s="81"/>
      <c r="J11040" s="74"/>
      <c r="K11040" s="74"/>
      <c r="L11040" s="74"/>
      <c r="M11040" s="74"/>
    </row>
    <row r="11041" spans="2:13" x14ac:dyDescent="0.25">
      <c r="B11041" s="225"/>
      <c r="C11041" s="74"/>
      <c r="D11041" s="74"/>
      <c r="E11041" s="74"/>
      <c r="F11041" s="74"/>
      <c r="G11041" s="75"/>
      <c r="H11041" s="74"/>
      <c r="I11041" s="81"/>
      <c r="J11041" s="74"/>
      <c r="K11041" s="74"/>
      <c r="L11041" s="74"/>
      <c r="M11041" s="74"/>
    </row>
    <row r="11042" spans="2:13" x14ac:dyDescent="0.25">
      <c r="B11042" s="225"/>
      <c r="C11042" s="74"/>
      <c r="D11042" s="74"/>
      <c r="E11042" s="74"/>
      <c r="F11042" s="74"/>
      <c r="G11042" s="75"/>
      <c r="H11042" s="74"/>
      <c r="I11042" s="81"/>
      <c r="J11042" s="74"/>
      <c r="K11042" s="74"/>
      <c r="L11042" s="74"/>
      <c r="M11042" s="74"/>
    </row>
    <row r="11043" spans="2:13" x14ac:dyDescent="0.25">
      <c r="B11043" s="225"/>
      <c r="C11043" s="74"/>
      <c r="D11043" s="74"/>
      <c r="E11043" s="74"/>
      <c r="F11043" s="74"/>
      <c r="G11043" s="75"/>
      <c r="H11043" s="74"/>
      <c r="I11043" s="81"/>
      <c r="J11043" s="74"/>
      <c r="K11043" s="74"/>
      <c r="L11043" s="74"/>
      <c r="M11043" s="74"/>
    </row>
    <row r="11044" spans="2:13" x14ac:dyDescent="0.25">
      <c r="B11044" s="225"/>
      <c r="C11044" s="74"/>
      <c r="D11044" s="74"/>
      <c r="E11044" s="74"/>
      <c r="F11044" s="74"/>
      <c r="G11044" s="75"/>
      <c r="H11044" s="74"/>
      <c r="I11044" s="81"/>
      <c r="J11044" s="74"/>
      <c r="K11044" s="74"/>
      <c r="L11044" s="74"/>
      <c r="M11044" s="74"/>
    </row>
    <row r="11045" spans="2:13" x14ac:dyDescent="0.25">
      <c r="B11045" s="225"/>
      <c r="C11045" s="74"/>
      <c r="D11045" s="74"/>
      <c r="E11045" s="74"/>
      <c r="F11045" s="74"/>
      <c r="G11045" s="75"/>
      <c r="H11045" s="74"/>
      <c r="I11045" s="81"/>
      <c r="J11045" s="74"/>
      <c r="K11045" s="74"/>
      <c r="L11045" s="74"/>
      <c r="M11045" s="74"/>
    </row>
    <row r="11046" spans="2:13" x14ac:dyDescent="0.25">
      <c r="B11046" s="225"/>
      <c r="C11046" s="74"/>
      <c r="D11046" s="74"/>
      <c r="E11046" s="74"/>
      <c r="F11046" s="74"/>
      <c r="G11046" s="75"/>
      <c r="H11046" s="74"/>
      <c r="I11046" s="81"/>
      <c r="J11046" s="74"/>
      <c r="K11046" s="74"/>
      <c r="L11046" s="74"/>
      <c r="M11046" s="74"/>
    </row>
    <row r="11047" spans="2:13" x14ac:dyDescent="0.25">
      <c r="B11047" s="225"/>
      <c r="C11047" s="74"/>
      <c r="D11047" s="74"/>
      <c r="E11047" s="74"/>
      <c r="F11047" s="74"/>
      <c r="G11047" s="75"/>
      <c r="H11047" s="74"/>
      <c r="I11047" s="81"/>
      <c r="J11047" s="74"/>
      <c r="K11047" s="74"/>
      <c r="L11047" s="74"/>
      <c r="M11047" s="74"/>
    </row>
    <row r="11048" spans="2:13" x14ac:dyDescent="0.25">
      <c r="B11048" s="225"/>
      <c r="C11048" s="74"/>
      <c r="D11048" s="74"/>
      <c r="E11048" s="74"/>
      <c r="F11048" s="74"/>
      <c r="G11048" s="75"/>
      <c r="H11048" s="74"/>
      <c r="I11048" s="81"/>
      <c r="J11048" s="74"/>
      <c r="K11048" s="74"/>
      <c r="L11048" s="74"/>
      <c r="M11048" s="74"/>
    </row>
    <row r="11049" spans="2:13" x14ac:dyDescent="0.25">
      <c r="B11049" s="225"/>
      <c r="C11049" s="74"/>
      <c r="D11049" s="74"/>
      <c r="E11049" s="74"/>
      <c r="F11049" s="74"/>
      <c r="G11049" s="75"/>
      <c r="H11049" s="74"/>
      <c r="I11049" s="81"/>
      <c r="J11049" s="74"/>
      <c r="K11049" s="74"/>
      <c r="L11049" s="74"/>
      <c r="M11049" s="74"/>
    </row>
    <row r="11050" spans="2:13" x14ac:dyDescent="0.25">
      <c r="B11050" s="225"/>
      <c r="C11050" s="74"/>
      <c r="D11050" s="74"/>
      <c r="E11050" s="74"/>
      <c r="F11050" s="74"/>
      <c r="G11050" s="75"/>
      <c r="H11050" s="74"/>
      <c r="I11050" s="81"/>
      <c r="J11050" s="74"/>
      <c r="K11050" s="74"/>
      <c r="L11050" s="74"/>
      <c r="M11050" s="74"/>
    </row>
    <row r="11051" spans="2:13" x14ac:dyDescent="0.25">
      <c r="B11051" s="225"/>
      <c r="C11051" s="74"/>
      <c r="D11051" s="74"/>
      <c r="E11051" s="74"/>
      <c r="F11051" s="74"/>
      <c r="G11051" s="75"/>
      <c r="H11051" s="74"/>
      <c r="I11051" s="81"/>
      <c r="J11051" s="74"/>
      <c r="K11051" s="74"/>
      <c r="L11051" s="74"/>
      <c r="M11051" s="74"/>
    </row>
    <row r="11052" spans="2:13" x14ac:dyDescent="0.25">
      <c r="B11052" s="225"/>
      <c r="C11052" s="74"/>
      <c r="D11052" s="74"/>
      <c r="E11052" s="74"/>
      <c r="F11052" s="74"/>
      <c r="G11052" s="75"/>
      <c r="H11052" s="74"/>
      <c r="I11052" s="81"/>
      <c r="J11052" s="74"/>
      <c r="K11052" s="74"/>
      <c r="L11052" s="74"/>
      <c r="M11052" s="74"/>
    </row>
    <row r="11053" spans="2:13" x14ac:dyDescent="0.25">
      <c r="B11053" s="225"/>
      <c r="C11053" s="74"/>
      <c r="D11053" s="74"/>
      <c r="E11053" s="74"/>
      <c r="F11053" s="74"/>
      <c r="G11053" s="75"/>
      <c r="H11053" s="74"/>
      <c r="I11053" s="81"/>
      <c r="J11053" s="74"/>
      <c r="K11053" s="74"/>
      <c r="L11053" s="74"/>
      <c r="M11053" s="74"/>
    </row>
    <row r="11054" spans="2:13" x14ac:dyDescent="0.25">
      <c r="B11054" s="225"/>
      <c r="C11054" s="74"/>
      <c r="D11054" s="74"/>
      <c r="E11054" s="74"/>
      <c r="F11054" s="74"/>
      <c r="G11054" s="75"/>
      <c r="H11054" s="74"/>
      <c r="I11054" s="81"/>
      <c r="J11054" s="74"/>
      <c r="K11054" s="74"/>
      <c r="L11054" s="74"/>
      <c r="M11054" s="74"/>
    </row>
    <row r="11055" spans="2:13" x14ac:dyDescent="0.25">
      <c r="B11055" s="225"/>
      <c r="C11055" s="74"/>
      <c r="D11055" s="74"/>
      <c r="E11055" s="74"/>
      <c r="F11055" s="74"/>
      <c r="G11055" s="75"/>
      <c r="H11055" s="74"/>
      <c r="I11055" s="81"/>
      <c r="J11055" s="74"/>
      <c r="K11055" s="74"/>
      <c r="L11055" s="74"/>
      <c r="M11055" s="74"/>
    </row>
    <row r="11056" spans="2:13" x14ac:dyDescent="0.25">
      <c r="B11056" s="225"/>
      <c r="C11056" s="74"/>
      <c r="D11056" s="74"/>
      <c r="E11056" s="74"/>
      <c r="F11056" s="74"/>
      <c r="G11056" s="75"/>
      <c r="H11056" s="74"/>
      <c r="I11056" s="81"/>
      <c r="J11056" s="74"/>
      <c r="K11056" s="74"/>
      <c r="L11056" s="74"/>
      <c r="M11056" s="74"/>
    </row>
    <row r="11057" spans="2:13" x14ac:dyDescent="0.25">
      <c r="B11057" s="225"/>
      <c r="C11057" s="74"/>
      <c r="D11057" s="74"/>
      <c r="E11057" s="74"/>
      <c r="F11057" s="74"/>
      <c r="G11057" s="75"/>
      <c r="H11057" s="74"/>
      <c r="I11057" s="81"/>
      <c r="J11057" s="74"/>
      <c r="K11057" s="74"/>
      <c r="L11057" s="74"/>
      <c r="M11057" s="74"/>
    </row>
    <row r="11058" spans="2:13" x14ac:dyDescent="0.25">
      <c r="B11058" s="225"/>
      <c r="C11058" s="74"/>
      <c r="D11058" s="74"/>
      <c r="E11058" s="74"/>
      <c r="F11058" s="74"/>
      <c r="G11058" s="75"/>
      <c r="H11058" s="74"/>
      <c r="I11058" s="81"/>
      <c r="J11058" s="74"/>
      <c r="K11058" s="74"/>
      <c r="L11058" s="74"/>
      <c r="M11058" s="74"/>
    </row>
    <row r="11059" spans="2:13" x14ac:dyDescent="0.25">
      <c r="B11059" s="225"/>
      <c r="C11059" s="74"/>
      <c r="D11059" s="74"/>
      <c r="E11059" s="74"/>
      <c r="F11059" s="74"/>
      <c r="G11059" s="75"/>
      <c r="H11059" s="74"/>
      <c r="I11059" s="81"/>
      <c r="J11059" s="74"/>
      <c r="K11059" s="74"/>
      <c r="L11059" s="74"/>
      <c r="M11059" s="74"/>
    </row>
    <row r="11060" spans="2:13" x14ac:dyDescent="0.25">
      <c r="B11060" s="225"/>
      <c r="C11060" s="74"/>
      <c r="D11060" s="74"/>
      <c r="E11060" s="74"/>
      <c r="F11060" s="74"/>
      <c r="G11060" s="75"/>
      <c r="H11060" s="74"/>
      <c r="I11060" s="81"/>
      <c r="J11060" s="74"/>
      <c r="K11060" s="74"/>
      <c r="L11060" s="74"/>
      <c r="M11060" s="74"/>
    </row>
    <row r="11061" spans="2:13" x14ac:dyDescent="0.25">
      <c r="B11061" s="225"/>
      <c r="C11061" s="74"/>
      <c r="D11061" s="74"/>
      <c r="E11061" s="74"/>
      <c r="F11061" s="74"/>
      <c r="G11061" s="75"/>
      <c r="H11061" s="74"/>
      <c r="I11061" s="81"/>
      <c r="J11061" s="74"/>
      <c r="K11061" s="74"/>
      <c r="L11061" s="74"/>
      <c r="M11061" s="74"/>
    </row>
    <row r="11062" spans="2:13" x14ac:dyDescent="0.25">
      <c r="B11062" s="225"/>
      <c r="C11062" s="74"/>
      <c r="D11062" s="74"/>
      <c r="E11062" s="74"/>
      <c r="F11062" s="74"/>
      <c r="G11062" s="75"/>
      <c r="H11062" s="74"/>
      <c r="I11062" s="81"/>
      <c r="J11062" s="74"/>
      <c r="K11062" s="74"/>
      <c r="L11062" s="74"/>
      <c r="M11062" s="74"/>
    </row>
    <row r="11063" spans="2:13" x14ac:dyDescent="0.25">
      <c r="B11063" s="225"/>
      <c r="C11063" s="74"/>
      <c r="D11063" s="74"/>
      <c r="E11063" s="74"/>
      <c r="F11063" s="74"/>
      <c r="G11063" s="75"/>
      <c r="H11063" s="74"/>
      <c r="I11063" s="81"/>
      <c r="J11063" s="74"/>
      <c r="K11063" s="74"/>
      <c r="L11063" s="74"/>
      <c r="M11063" s="74"/>
    </row>
    <row r="11064" spans="2:13" x14ac:dyDescent="0.25">
      <c r="B11064" s="225"/>
      <c r="C11064" s="74"/>
      <c r="D11064" s="74"/>
      <c r="E11064" s="74"/>
      <c r="F11064" s="74"/>
      <c r="G11064" s="75"/>
      <c r="H11064" s="74"/>
      <c r="I11064" s="81"/>
      <c r="J11064" s="74"/>
      <c r="K11064" s="74"/>
      <c r="L11064" s="74"/>
      <c r="M11064" s="74"/>
    </row>
    <row r="11065" spans="2:13" x14ac:dyDescent="0.25">
      <c r="B11065" s="225"/>
      <c r="C11065" s="74"/>
      <c r="D11065" s="74"/>
      <c r="E11065" s="74"/>
      <c r="F11065" s="74"/>
      <c r="G11065" s="75"/>
      <c r="H11065" s="74"/>
      <c r="I11065" s="81"/>
      <c r="J11065" s="74"/>
      <c r="K11065" s="74"/>
      <c r="L11065" s="74"/>
      <c r="M11065" s="74"/>
    </row>
    <row r="11066" spans="2:13" x14ac:dyDescent="0.25">
      <c r="B11066" s="225"/>
      <c r="C11066" s="74"/>
      <c r="D11066" s="74"/>
      <c r="E11066" s="74"/>
      <c r="F11066" s="74"/>
      <c r="G11066" s="75"/>
      <c r="H11066" s="74"/>
      <c r="I11066" s="81"/>
      <c r="J11066" s="74"/>
      <c r="K11066" s="74"/>
      <c r="L11066" s="74"/>
      <c r="M11066" s="74"/>
    </row>
    <row r="11067" spans="2:13" x14ac:dyDescent="0.25">
      <c r="B11067" s="225"/>
      <c r="C11067" s="74"/>
      <c r="D11067" s="74"/>
      <c r="E11067" s="74"/>
      <c r="F11067" s="74"/>
      <c r="G11067" s="75"/>
      <c r="H11067" s="74"/>
      <c r="I11067" s="81"/>
      <c r="J11067" s="74"/>
      <c r="K11067" s="74"/>
      <c r="L11067" s="74"/>
      <c r="M11067" s="74"/>
    </row>
    <row r="11068" spans="2:13" x14ac:dyDescent="0.25">
      <c r="B11068" s="225"/>
      <c r="C11068" s="74"/>
      <c r="D11068" s="74"/>
      <c r="E11068" s="74"/>
      <c r="F11068" s="74"/>
      <c r="G11068" s="75"/>
      <c r="H11068" s="74"/>
      <c r="I11068" s="81"/>
      <c r="J11068" s="74"/>
      <c r="K11068" s="74"/>
      <c r="L11068" s="74"/>
      <c r="M11068" s="74"/>
    </row>
    <row r="11069" spans="2:13" x14ac:dyDescent="0.25">
      <c r="B11069" s="225"/>
      <c r="C11069" s="74"/>
      <c r="D11069" s="74"/>
      <c r="E11069" s="74"/>
      <c r="F11069" s="74"/>
      <c r="G11069" s="75"/>
      <c r="H11069" s="74"/>
      <c r="I11069" s="81"/>
      <c r="J11069" s="74"/>
      <c r="K11069" s="74"/>
      <c r="L11069" s="74"/>
      <c r="M11069" s="74"/>
    </row>
    <row r="11070" spans="2:13" x14ac:dyDescent="0.25">
      <c r="B11070" s="225"/>
      <c r="C11070" s="74"/>
      <c r="D11070" s="74"/>
      <c r="E11070" s="74"/>
      <c r="F11070" s="74"/>
      <c r="G11070" s="75"/>
      <c r="H11070" s="74"/>
      <c r="I11070" s="81"/>
      <c r="J11070" s="74"/>
      <c r="K11070" s="74"/>
      <c r="L11070" s="74"/>
      <c r="M11070" s="74"/>
    </row>
    <row r="11071" spans="2:13" x14ac:dyDescent="0.25">
      <c r="B11071" s="225"/>
      <c r="C11071" s="74"/>
      <c r="D11071" s="74"/>
      <c r="E11071" s="74"/>
      <c r="F11071" s="74"/>
      <c r="G11071" s="75"/>
      <c r="H11071" s="74"/>
      <c r="I11071" s="81"/>
      <c r="J11071" s="74"/>
      <c r="K11071" s="74"/>
      <c r="L11071" s="74"/>
      <c r="M11071" s="74"/>
    </row>
    <row r="11072" spans="2:13" x14ac:dyDescent="0.25">
      <c r="B11072" s="225"/>
      <c r="C11072" s="74"/>
      <c r="D11072" s="74"/>
      <c r="E11072" s="74"/>
      <c r="F11072" s="74"/>
      <c r="G11072" s="75"/>
      <c r="H11072" s="74"/>
      <c r="I11072" s="81"/>
      <c r="J11072" s="74"/>
      <c r="K11072" s="74"/>
      <c r="L11072" s="74"/>
      <c r="M11072" s="74"/>
    </row>
    <row r="11073" spans="2:13" x14ac:dyDescent="0.25">
      <c r="B11073" s="225"/>
      <c r="C11073" s="74"/>
      <c r="D11073" s="74"/>
      <c r="E11073" s="74"/>
      <c r="F11073" s="74"/>
      <c r="G11073" s="75"/>
      <c r="H11073" s="74"/>
      <c r="I11073" s="81"/>
      <c r="J11073" s="74"/>
      <c r="K11073" s="74"/>
      <c r="L11073" s="74"/>
      <c r="M11073" s="74"/>
    </row>
    <row r="11074" spans="2:13" x14ac:dyDescent="0.25">
      <c r="B11074" s="225"/>
      <c r="C11074" s="74"/>
      <c r="D11074" s="74"/>
      <c r="E11074" s="74"/>
      <c r="F11074" s="74"/>
      <c r="G11074" s="75"/>
      <c r="H11074" s="74"/>
      <c r="I11074" s="81"/>
      <c r="J11074" s="74"/>
      <c r="K11074" s="74"/>
      <c r="L11074" s="74"/>
      <c r="M11074" s="74"/>
    </row>
    <row r="11075" spans="2:13" x14ac:dyDescent="0.25">
      <c r="B11075" s="225"/>
      <c r="C11075" s="74"/>
      <c r="D11075" s="74"/>
      <c r="E11075" s="74"/>
      <c r="F11075" s="74"/>
      <c r="G11075" s="75"/>
      <c r="H11075" s="74"/>
      <c r="I11075" s="81"/>
      <c r="J11075" s="74"/>
      <c r="K11075" s="74"/>
      <c r="L11075" s="74"/>
      <c r="M11075" s="74"/>
    </row>
    <row r="11076" spans="2:13" x14ac:dyDescent="0.25">
      <c r="B11076" s="225"/>
      <c r="C11076" s="74"/>
      <c r="D11076" s="74"/>
      <c r="E11076" s="74"/>
      <c r="F11076" s="74"/>
      <c r="G11076" s="75"/>
      <c r="H11076" s="74"/>
      <c r="I11076" s="81"/>
      <c r="J11076" s="74"/>
      <c r="K11076" s="74"/>
      <c r="L11076" s="74"/>
      <c r="M11076" s="74"/>
    </row>
    <row r="11077" spans="2:13" x14ac:dyDescent="0.25">
      <c r="B11077" s="225"/>
      <c r="C11077" s="74"/>
      <c r="D11077" s="74"/>
      <c r="E11077" s="74"/>
      <c r="F11077" s="74"/>
      <c r="G11077" s="75"/>
      <c r="H11077" s="74"/>
      <c r="I11077" s="81"/>
      <c r="J11077" s="74"/>
      <c r="K11077" s="74"/>
      <c r="L11077" s="74"/>
      <c r="M11077" s="74"/>
    </row>
    <row r="11078" spans="2:13" x14ac:dyDescent="0.25">
      <c r="B11078" s="225"/>
      <c r="C11078" s="74"/>
      <c r="D11078" s="74"/>
      <c r="E11078" s="74"/>
      <c r="F11078" s="74"/>
      <c r="G11078" s="75"/>
      <c r="H11078" s="74"/>
      <c r="I11078" s="81"/>
      <c r="J11078" s="74"/>
      <c r="K11078" s="74"/>
      <c r="L11078" s="74"/>
      <c r="M11078" s="74"/>
    </row>
    <row r="11079" spans="2:13" x14ac:dyDescent="0.25">
      <c r="B11079" s="225"/>
      <c r="C11079" s="74"/>
      <c r="D11079" s="74"/>
      <c r="E11079" s="74"/>
      <c r="F11079" s="74"/>
      <c r="G11079" s="75"/>
      <c r="H11079" s="74"/>
      <c r="I11079" s="81"/>
      <c r="J11079" s="74"/>
      <c r="K11079" s="74"/>
      <c r="L11079" s="74"/>
      <c r="M11079" s="74"/>
    </row>
    <row r="11080" spans="2:13" x14ac:dyDescent="0.25">
      <c r="B11080" s="225"/>
      <c r="C11080" s="74"/>
      <c r="D11080" s="74"/>
      <c r="E11080" s="74"/>
      <c r="F11080" s="74"/>
      <c r="G11080" s="75"/>
      <c r="H11080" s="74"/>
      <c r="I11080" s="81"/>
      <c r="J11080" s="74"/>
      <c r="K11080" s="74"/>
      <c r="L11080" s="74"/>
      <c r="M11080" s="74"/>
    </row>
    <row r="11081" spans="2:13" x14ac:dyDescent="0.25">
      <c r="B11081" s="225"/>
      <c r="C11081" s="74"/>
      <c r="D11081" s="74"/>
      <c r="E11081" s="74"/>
      <c r="F11081" s="74"/>
      <c r="G11081" s="75"/>
      <c r="H11081" s="74"/>
      <c r="I11081" s="81"/>
      <c r="J11081" s="74"/>
      <c r="K11081" s="74"/>
      <c r="L11081" s="74"/>
      <c r="M11081" s="74"/>
    </row>
    <row r="11082" spans="2:13" x14ac:dyDescent="0.25">
      <c r="B11082" s="225"/>
      <c r="C11082" s="74"/>
      <c r="D11082" s="74"/>
      <c r="E11082" s="74"/>
      <c r="F11082" s="74"/>
      <c r="G11082" s="75"/>
      <c r="H11082" s="74"/>
      <c r="I11082" s="81"/>
      <c r="J11082" s="74"/>
      <c r="K11082" s="74"/>
      <c r="L11082" s="74"/>
      <c r="M11082" s="74"/>
    </row>
    <row r="11083" spans="2:13" x14ac:dyDescent="0.25">
      <c r="B11083" s="225"/>
      <c r="C11083" s="74"/>
      <c r="D11083" s="74"/>
      <c r="E11083" s="74"/>
      <c r="F11083" s="74"/>
      <c r="G11083" s="75"/>
      <c r="H11083" s="74"/>
      <c r="I11083" s="81"/>
      <c r="J11083" s="74"/>
      <c r="K11083" s="74"/>
      <c r="L11083" s="74"/>
      <c r="M11083" s="74"/>
    </row>
    <row r="11084" spans="2:13" x14ac:dyDescent="0.25">
      <c r="B11084" s="225"/>
      <c r="C11084" s="74"/>
      <c r="D11084" s="74"/>
      <c r="E11084" s="74"/>
      <c r="F11084" s="74"/>
      <c r="G11084" s="75"/>
      <c r="H11084" s="74"/>
      <c r="I11084" s="81"/>
      <c r="J11084" s="74"/>
      <c r="K11084" s="74"/>
      <c r="L11084" s="74"/>
      <c r="M11084" s="74"/>
    </row>
    <row r="11085" spans="2:13" x14ac:dyDescent="0.25">
      <c r="B11085" s="225"/>
      <c r="C11085" s="74"/>
      <c r="D11085" s="74"/>
      <c r="E11085" s="74"/>
      <c r="F11085" s="74"/>
      <c r="G11085" s="75"/>
      <c r="H11085" s="74"/>
      <c r="I11085" s="81"/>
      <c r="J11085" s="74"/>
      <c r="K11085" s="74"/>
      <c r="L11085" s="74"/>
      <c r="M11085" s="74"/>
    </row>
    <row r="11086" spans="2:13" x14ac:dyDescent="0.25">
      <c r="B11086" s="225"/>
      <c r="C11086" s="74"/>
      <c r="D11086" s="74"/>
      <c r="E11086" s="74"/>
      <c r="F11086" s="74"/>
      <c r="G11086" s="75"/>
      <c r="H11086" s="74"/>
      <c r="I11086" s="81"/>
      <c r="J11086" s="74"/>
      <c r="K11086" s="74"/>
      <c r="L11086" s="74"/>
      <c r="M11086" s="74"/>
    </row>
    <row r="11087" spans="2:13" x14ac:dyDescent="0.25">
      <c r="B11087" s="225"/>
      <c r="C11087" s="74"/>
      <c r="D11087" s="74"/>
      <c r="E11087" s="74"/>
      <c r="F11087" s="74"/>
      <c r="G11087" s="75"/>
      <c r="H11087" s="74"/>
      <c r="I11087" s="81"/>
      <c r="J11087" s="74"/>
      <c r="K11087" s="74"/>
      <c r="L11087" s="74"/>
      <c r="M11087" s="74"/>
    </row>
    <row r="11088" spans="2:13" x14ac:dyDescent="0.25">
      <c r="B11088" s="225"/>
      <c r="C11088" s="74"/>
      <c r="D11088" s="74"/>
      <c r="E11088" s="74"/>
      <c r="F11088" s="74"/>
      <c r="G11088" s="75"/>
      <c r="H11088" s="74"/>
      <c r="I11088" s="81"/>
      <c r="J11088" s="74"/>
      <c r="K11088" s="74"/>
      <c r="L11088" s="74"/>
      <c r="M11088" s="74"/>
    </row>
    <row r="11089" spans="2:13" x14ac:dyDescent="0.25">
      <c r="B11089" s="225"/>
      <c r="C11089" s="74"/>
      <c r="D11089" s="74"/>
      <c r="E11089" s="74"/>
      <c r="F11089" s="74"/>
      <c r="G11089" s="75"/>
      <c r="H11089" s="74"/>
      <c r="I11089" s="81"/>
      <c r="J11089" s="74"/>
      <c r="K11089" s="74"/>
      <c r="L11089" s="74"/>
      <c r="M11089" s="74"/>
    </row>
    <row r="11090" spans="2:13" x14ac:dyDescent="0.25">
      <c r="B11090" s="225"/>
      <c r="C11090" s="74"/>
      <c r="D11090" s="74"/>
      <c r="E11090" s="74"/>
      <c r="F11090" s="74"/>
      <c r="G11090" s="75"/>
      <c r="H11090" s="74"/>
      <c r="I11090" s="81"/>
      <c r="J11090" s="74"/>
      <c r="K11090" s="74"/>
      <c r="L11090" s="74"/>
      <c r="M11090" s="74"/>
    </row>
    <row r="11091" spans="2:13" x14ac:dyDescent="0.25">
      <c r="B11091" s="225"/>
      <c r="C11091" s="74"/>
      <c r="D11091" s="74"/>
      <c r="E11091" s="74"/>
      <c r="F11091" s="74"/>
      <c r="G11091" s="75"/>
      <c r="H11091" s="74"/>
      <c r="I11091" s="81"/>
      <c r="J11091" s="74"/>
      <c r="K11091" s="74"/>
      <c r="L11091" s="74"/>
      <c r="M11091" s="74"/>
    </row>
    <row r="11092" spans="2:13" x14ac:dyDescent="0.25">
      <c r="B11092" s="225"/>
      <c r="C11092" s="74"/>
      <c r="D11092" s="74"/>
      <c r="E11092" s="74"/>
      <c r="F11092" s="74"/>
      <c r="G11092" s="75"/>
      <c r="H11092" s="74"/>
      <c r="I11092" s="81"/>
      <c r="J11092" s="74"/>
      <c r="K11092" s="74"/>
      <c r="L11092" s="74"/>
      <c r="M11092" s="74"/>
    </row>
    <row r="11093" spans="2:13" x14ac:dyDescent="0.25">
      <c r="B11093" s="225"/>
      <c r="C11093" s="74"/>
      <c r="D11093" s="74"/>
      <c r="E11093" s="74"/>
      <c r="F11093" s="74"/>
      <c r="G11093" s="75"/>
      <c r="H11093" s="74"/>
      <c r="I11093" s="81"/>
      <c r="J11093" s="74"/>
      <c r="K11093" s="74"/>
      <c r="L11093" s="74"/>
      <c r="M11093" s="74"/>
    </row>
    <row r="11094" spans="2:13" x14ac:dyDescent="0.25">
      <c r="B11094" s="225"/>
      <c r="C11094" s="74"/>
      <c r="D11094" s="74"/>
      <c r="E11094" s="74"/>
      <c r="F11094" s="74"/>
      <c r="G11094" s="75"/>
      <c r="H11094" s="74"/>
      <c r="I11094" s="81"/>
      <c r="J11094" s="74"/>
      <c r="K11094" s="74"/>
      <c r="L11094" s="74"/>
      <c r="M11094" s="74"/>
    </row>
    <row r="11095" spans="2:13" x14ac:dyDescent="0.25">
      <c r="B11095" s="225"/>
      <c r="C11095" s="74"/>
      <c r="D11095" s="74"/>
      <c r="E11095" s="74"/>
      <c r="F11095" s="74"/>
      <c r="G11095" s="75"/>
      <c r="H11095" s="74"/>
      <c r="I11095" s="81"/>
      <c r="J11095" s="74"/>
      <c r="K11095" s="74"/>
      <c r="L11095" s="74"/>
      <c r="M11095" s="74"/>
    </row>
    <row r="11096" spans="2:13" x14ac:dyDescent="0.25">
      <c r="B11096" s="225"/>
      <c r="C11096" s="74"/>
      <c r="D11096" s="74"/>
      <c r="E11096" s="74"/>
      <c r="F11096" s="74"/>
      <c r="G11096" s="75"/>
      <c r="H11096" s="74"/>
      <c r="I11096" s="81"/>
      <c r="J11096" s="74"/>
      <c r="K11096" s="74"/>
      <c r="L11096" s="74"/>
      <c r="M11096" s="74"/>
    </row>
    <row r="11097" spans="2:13" x14ac:dyDescent="0.25">
      <c r="B11097" s="225"/>
      <c r="C11097" s="74"/>
      <c r="D11097" s="74"/>
      <c r="E11097" s="74"/>
      <c r="F11097" s="74"/>
      <c r="G11097" s="75"/>
      <c r="H11097" s="74"/>
      <c r="I11097" s="81"/>
      <c r="J11097" s="74"/>
      <c r="K11097" s="74"/>
      <c r="L11097" s="74"/>
      <c r="M11097" s="74"/>
    </row>
    <row r="11098" spans="2:13" x14ac:dyDescent="0.25">
      <c r="B11098" s="225"/>
      <c r="C11098" s="74"/>
      <c r="D11098" s="74"/>
      <c r="E11098" s="74"/>
      <c r="F11098" s="74"/>
      <c r="G11098" s="75"/>
      <c r="H11098" s="74"/>
      <c r="I11098" s="81"/>
      <c r="J11098" s="74"/>
      <c r="K11098" s="74"/>
      <c r="L11098" s="74"/>
      <c r="M11098" s="74"/>
    </row>
    <row r="11099" spans="2:13" x14ac:dyDescent="0.25">
      <c r="B11099" s="225"/>
      <c r="C11099" s="74"/>
      <c r="D11099" s="74"/>
      <c r="E11099" s="74"/>
      <c r="F11099" s="74"/>
      <c r="G11099" s="75"/>
      <c r="H11099" s="74"/>
      <c r="I11099" s="81"/>
      <c r="J11099" s="74"/>
      <c r="K11099" s="74"/>
      <c r="L11099" s="74"/>
      <c r="M11099" s="74"/>
    </row>
    <row r="11100" spans="2:13" x14ac:dyDescent="0.25">
      <c r="B11100" s="225"/>
      <c r="C11100" s="74"/>
      <c r="D11100" s="74"/>
      <c r="E11100" s="74"/>
      <c r="F11100" s="74"/>
      <c r="G11100" s="75"/>
      <c r="H11100" s="74"/>
      <c r="I11100" s="81"/>
      <c r="J11100" s="74"/>
      <c r="K11100" s="74"/>
      <c r="L11100" s="74"/>
      <c r="M11100" s="74"/>
    </row>
    <row r="11101" spans="2:13" x14ac:dyDescent="0.25">
      <c r="B11101" s="225"/>
      <c r="C11101" s="74"/>
      <c r="D11101" s="74"/>
      <c r="E11101" s="74"/>
      <c r="F11101" s="74"/>
      <c r="G11101" s="75"/>
      <c r="H11101" s="74"/>
      <c r="I11101" s="81"/>
      <c r="J11101" s="74"/>
      <c r="K11101" s="74"/>
      <c r="L11101" s="74"/>
      <c r="M11101" s="74"/>
    </row>
    <row r="11102" spans="2:13" x14ac:dyDescent="0.25">
      <c r="B11102" s="225"/>
      <c r="C11102" s="74"/>
      <c r="D11102" s="74"/>
      <c r="E11102" s="74"/>
      <c r="F11102" s="74"/>
      <c r="G11102" s="75"/>
      <c r="H11102" s="74"/>
      <c r="I11102" s="81"/>
      <c r="J11102" s="74"/>
      <c r="K11102" s="74"/>
      <c r="L11102" s="74"/>
      <c r="M11102" s="74"/>
    </row>
    <row r="11103" spans="2:13" x14ac:dyDescent="0.25">
      <c r="B11103" s="225"/>
      <c r="C11103" s="74"/>
      <c r="D11103" s="74"/>
      <c r="E11103" s="74"/>
      <c r="F11103" s="74"/>
      <c r="G11103" s="75"/>
      <c r="H11103" s="74"/>
      <c r="I11103" s="81"/>
      <c r="J11103" s="74"/>
      <c r="K11103" s="74"/>
      <c r="L11103" s="74"/>
      <c r="M11103" s="74"/>
    </row>
    <row r="11104" spans="2:13" x14ac:dyDescent="0.25">
      <c r="B11104" s="225"/>
      <c r="C11104" s="74"/>
      <c r="D11104" s="74"/>
      <c r="E11104" s="74"/>
      <c r="F11104" s="74"/>
      <c r="G11104" s="75"/>
      <c r="H11104" s="74"/>
      <c r="I11104" s="81"/>
      <c r="J11104" s="74"/>
      <c r="K11104" s="74"/>
      <c r="L11104" s="74"/>
      <c r="M11104" s="74"/>
    </row>
    <row r="11105" spans="2:13" x14ac:dyDescent="0.25">
      <c r="B11105" s="225"/>
      <c r="C11105" s="74"/>
      <c r="D11105" s="74"/>
      <c r="E11105" s="74"/>
      <c r="F11105" s="74"/>
      <c r="G11105" s="75"/>
      <c r="H11105" s="74"/>
      <c r="I11105" s="81"/>
      <c r="J11105" s="74"/>
      <c r="K11105" s="74"/>
      <c r="L11105" s="74"/>
      <c r="M11105" s="74"/>
    </row>
    <row r="11106" spans="2:13" x14ac:dyDescent="0.25">
      <c r="B11106" s="225"/>
      <c r="C11106" s="74"/>
      <c r="D11106" s="74"/>
      <c r="E11106" s="74"/>
      <c r="F11106" s="74"/>
      <c r="G11106" s="75"/>
      <c r="H11106" s="74"/>
      <c r="I11106" s="81"/>
      <c r="J11106" s="74"/>
      <c r="K11106" s="74"/>
      <c r="L11106" s="74"/>
      <c r="M11106" s="74"/>
    </row>
    <row r="11107" spans="2:13" x14ac:dyDescent="0.25">
      <c r="B11107" s="225"/>
      <c r="C11107" s="74"/>
      <c r="D11107" s="74"/>
      <c r="E11107" s="74"/>
      <c r="F11107" s="74"/>
      <c r="G11107" s="75"/>
      <c r="H11107" s="74"/>
      <c r="I11107" s="81"/>
      <c r="J11107" s="74"/>
      <c r="K11107" s="74"/>
      <c r="L11107" s="74"/>
      <c r="M11107" s="74"/>
    </row>
    <row r="11108" spans="2:13" x14ac:dyDescent="0.25">
      <c r="B11108" s="225"/>
      <c r="C11108" s="74"/>
      <c r="D11108" s="74"/>
      <c r="E11108" s="74"/>
      <c r="F11108" s="74"/>
      <c r="G11108" s="75"/>
      <c r="H11108" s="74"/>
      <c r="I11108" s="81"/>
      <c r="J11108" s="74"/>
      <c r="K11108" s="74"/>
      <c r="L11108" s="74"/>
      <c r="M11108" s="74"/>
    </row>
    <row r="11109" spans="2:13" x14ac:dyDescent="0.25">
      <c r="B11109" s="225"/>
      <c r="C11109" s="74"/>
      <c r="D11109" s="74"/>
      <c r="E11109" s="74"/>
      <c r="F11109" s="74"/>
      <c r="G11109" s="75"/>
      <c r="H11109" s="74"/>
      <c r="I11109" s="81"/>
      <c r="J11109" s="74"/>
      <c r="K11109" s="74"/>
      <c r="L11109" s="74"/>
      <c r="M11109" s="74"/>
    </row>
    <row r="11110" spans="2:13" x14ac:dyDescent="0.25">
      <c r="B11110" s="225"/>
      <c r="C11110" s="74"/>
      <c r="D11110" s="74"/>
      <c r="E11110" s="74"/>
      <c r="F11110" s="74"/>
      <c r="G11110" s="75"/>
      <c r="H11110" s="74"/>
      <c r="I11110" s="81"/>
      <c r="J11110" s="74"/>
      <c r="K11110" s="74"/>
      <c r="L11110" s="74"/>
      <c r="M11110" s="74"/>
    </row>
    <row r="11111" spans="2:13" x14ac:dyDescent="0.25">
      <c r="B11111" s="225"/>
      <c r="C11111" s="74"/>
      <c r="D11111" s="74"/>
      <c r="E11111" s="74"/>
      <c r="F11111" s="74"/>
      <c r="G11111" s="75"/>
      <c r="H11111" s="74"/>
      <c r="I11111" s="81"/>
      <c r="J11111" s="74"/>
      <c r="K11111" s="74"/>
      <c r="L11111" s="74"/>
      <c r="M11111" s="74"/>
    </row>
    <row r="11112" spans="2:13" x14ac:dyDescent="0.25">
      <c r="B11112" s="225"/>
      <c r="C11112" s="74"/>
      <c r="D11112" s="74"/>
      <c r="E11112" s="74"/>
      <c r="F11112" s="74"/>
      <c r="G11112" s="75"/>
      <c r="H11112" s="74"/>
      <c r="I11112" s="81"/>
      <c r="J11112" s="74"/>
      <c r="K11112" s="74"/>
      <c r="L11112" s="74"/>
      <c r="M11112" s="74"/>
    </row>
    <row r="11113" spans="2:13" x14ac:dyDescent="0.25">
      <c r="B11113" s="225"/>
      <c r="C11113" s="74"/>
      <c r="D11113" s="74"/>
      <c r="E11113" s="74"/>
      <c r="F11113" s="74"/>
      <c r="G11113" s="75"/>
      <c r="H11113" s="74"/>
      <c r="I11113" s="81"/>
      <c r="J11113" s="74"/>
      <c r="K11113" s="74"/>
      <c r="L11113" s="74"/>
      <c r="M11113" s="74"/>
    </row>
    <row r="11114" spans="2:13" x14ac:dyDescent="0.25">
      <c r="B11114" s="225"/>
      <c r="C11114" s="74"/>
      <c r="D11114" s="74"/>
      <c r="E11114" s="74"/>
      <c r="F11114" s="74"/>
      <c r="G11114" s="75"/>
      <c r="H11114" s="74"/>
      <c r="I11114" s="81"/>
      <c r="J11114" s="74"/>
      <c r="K11114" s="74"/>
      <c r="L11114" s="74"/>
      <c r="M11114" s="74"/>
    </row>
    <row r="11115" spans="2:13" x14ac:dyDescent="0.25">
      <c r="B11115" s="225"/>
      <c r="C11115" s="74"/>
      <c r="D11115" s="74"/>
      <c r="E11115" s="74"/>
      <c r="F11115" s="74"/>
      <c r="G11115" s="75"/>
      <c r="H11115" s="74"/>
      <c r="I11115" s="81"/>
      <c r="J11115" s="74"/>
      <c r="K11115" s="74"/>
      <c r="L11115" s="74"/>
      <c r="M11115" s="74"/>
    </row>
    <row r="11116" spans="2:13" x14ac:dyDescent="0.25">
      <c r="B11116" s="225"/>
      <c r="C11116" s="74"/>
      <c r="D11116" s="74"/>
      <c r="E11116" s="74"/>
      <c r="F11116" s="74"/>
      <c r="G11116" s="75"/>
      <c r="H11116" s="74"/>
      <c r="I11116" s="81"/>
      <c r="J11116" s="74"/>
      <c r="K11116" s="74"/>
      <c r="L11116" s="74"/>
      <c r="M11116" s="74"/>
    </row>
    <row r="11117" spans="2:13" x14ac:dyDescent="0.25">
      <c r="B11117" s="225"/>
      <c r="C11117" s="74"/>
      <c r="D11117" s="74"/>
      <c r="E11117" s="74"/>
      <c r="F11117" s="74"/>
      <c r="G11117" s="75"/>
      <c r="H11117" s="74"/>
      <c r="I11117" s="81"/>
      <c r="J11117" s="74"/>
      <c r="K11117" s="74"/>
      <c r="L11117" s="74"/>
      <c r="M11117" s="74"/>
    </row>
    <row r="11118" spans="2:13" x14ac:dyDescent="0.25">
      <c r="B11118" s="225"/>
      <c r="C11118" s="74"/>
      <c r="D11118" s="74"/>
      <c r="E11118" s="74"/>
      <c r="F11118" s="74"/>
      <c r="G11118" s="75"/>
      <c r="H11118" s="74"/>
      <c r="I11118" s="81"/>
      <c r="J11118" s="74"/>
      <c r="K11118" s="74"/>
      <c r="L11118" s="74"/>
      <c r="M11118" s="74"/>
    </row>
    <row r="11119" spans="2:13" x14ac:dyDescent="0.25">
      <c r="B11119" s="225"/>
      <c r="C11119" s="74"/>
      <c r="D11119" s="74"/>
      <c r="E11119" s="74"/>
      <c r="F11119" s="74"/>
      <c r="G11119" s="75"/>
      <c r="H11119" s="74"/>
      <c r="I11119" s="81"/>
      <c r="J11119" s="74"/>
      <c r="K11119" s="74"/>
      <c r="L11119" s="74"/>
      <c r="M11119" s="74"/>
    </row>
    <row r="11120" spans="2:13" x14ac:dyDescent="0.25">
      <c r="B11120" s="225"/>
      <c r="C11120" s="74"/>
      <c r="D11120" s="74"/>
      <c r="E11120" s="74"/>
      <c r="F11120" s="74"/>
      <c r="G11120" s="75"/>
      <c r="H11120" s="74"/>
      <c r="I11120" s="81"/>
      <c r="J11120" s="74"/>
      <c r="K11120" s="74"/>
      <c r="L11120" s="74"/>
      <c r="M11120" s="74"/>
    </row>
    <row r="11121" spans="2:13" x14ac:dyDescent="0.25">
      <c r="B11121" s="225"/>
      <c r="C11121" s="74"/>
      <c r="D11121" s="74"/>
      <c r="E11121" s="74"/>
      <c r="F11121" s="74"/>
      <c r="G11121" s="75"/>
      <c r="H11121" s="74"/>
      <c r="I11121" s="81"/>
      <c r="J11121" s="74"/>
      <c r="K11121" s="74"/>
      <c r="L11121" s="74"/>
      <c r="M11121" s="74"/>
    </row>
    <row r="11122" spans="2:13" x14ac:dyDescent="0.25">
      <c r="B11122" s="225"/>
      <c r="C11122" s="74"/>
      <c r="D11122" s="74"/>
      <c r="E11122" s="74"/>
      <c r="F11122" s="74"/>
      <c r="G11122" s="75"/>
      <c r="H11122" s="74"/>
      <c r="I11122" s="81"/>
      <c r="J11122" s="74"/>
      <c r="K11122" s="74"/>
      <c r="L11122" s="74"/>
      <c r="M11122" s="74"/>
    </row>
    <row r="11123" spans="2:13" x14ac:dyDescent="0.25">
      <c r="B11123" s="225"/>
      <c r="C11123" s="74"/>
      <c r="D11123" s="74"/>
      <c r="E11123" s="74"/>
      <c r="F11123" s="74"/>
      <c r="G11123" s="75"/>
      <c r="H11123" s="74"/>
      <c r="I11123" s="81"/>
      <c r="J11123" s="74"/>
      <c r="K11123" s="74"/>
      <c r="L11123" s="74"/>
      <c r="M11123" s="74"/>
    </row>
    <row r="11124" spans="2:13" x14ac:dyDescent="0.25">
      <c r="B11124" s="225"/>
      <c r="C11124" s="74"/>
      <c r="D11124" s="74"/>
      <c r="E11124" s="74"/>
      <c r="F11124" s="74"/>
      <c r="G11124" s="75"/>
      <c r="H11124" s="74"/>
      <c r="I11124" s="81"/>
      <c r="J11124" s="74"/>
      <c r="K11124" s="74"/>
      <c r="L11124" s="74"/>
      <c r="M11124" s="74"/>
    </row>
    <row r="11125" spans="2:13" x14ac:dyDescent="0.25">
      <c r="B11125" s="225"/>
      <c r="C11125" s="74"/>
      <c r="D11125" s="74"/>
      <c r="E11125" s="74"/>
      <c r="F11125" s="74"/>
      <c r="G11125" s="75"/>
      <c r="H11125" s="74"/>
      <c r="I11125" s="81"/>
      <c r="J11125" s="74"/>
      <c r="K11125" s="74"/>
      <c r="L11125" s="74"/>
      <c r="M11125" s="74"/>
    </row>
    <row r="11126" spans="2:13" x14ac:dyDescent="0.25">
      <c r="B11126" s="225"/>
      <c r="C11126" s="74"/>
      <c r="D11126" s="74"/>
      <c r="E11126" s="74"/>
      <c r="F11126" s="74"/>
      <c r="G11126" s="75"/>
      <c r="H11126" s="74"/>
      <c r="I11126" s="81"/>
      <c r="J11126" s="74"/>
      <c r="K11126" s="74"/>
      <c r="L11126" s="74"/>
      <c r="M11126" s="74"/>
    </row>
    <row r="11127" spans="2:13" x14ac:dyDescent="0.25">
      <c r="B11127" s="225"/>
      <c r="C11127" s="74"/>
      <c r="D11127" s="74"/>
      <c r="E11127" s="74"/>
      <c r="F11127" s="74"/>
      <c r="G11127" s="75"/>
      <c r="H11127" s="74"/>
      <c r="I11127" s="81"/>
      <c r="J11127" s="74"/>
      <c r="K11127" s="74"/>
      <c r="L11127" s="74"/>
      <c r="M11127" s="74"/>
    </row>
    <row r="11128" spans="2:13" x14ac:dyDescent="0.25">
      <c r="B11128" s="225"/>
      <c r="C11128" s="74"/>
      <c r="D11128" s="74"/>
      <c r="E11128" s="74"/>
      <c r="F11128" s="74"/>
      <c r="G11128" s="75"/>
      <c r="H11128" s="74"/>
      <c r="I11128" s="81"/>
      <c r="J11128" s="74"/>
      <c r="K11128" s="74"/>
      <c r="L11128" s="74"/>
      <c r="M11128" s="74"/>
    </row>
    <row r="11129" spans="2:13" x14ac:dyDescent="0.25">
      <c r="B11129" s="225"/>
      <c r="C11129" s="74"/>
      <c r="D11129" s="74"/>
      <c r="E11129" s="74"/>
      <c r="F11129" s="74"/>
      <c r="G11129" s="75"/>
      <c r="H11129" s="74"/>
      <c r="I11129" s="81"/>
      <c r="J11129" s="74"/>
      <c r="K11129" s="74"/>
      <c r="L11129" s="74"/>
      <c r="M11129" s="74"/>
    </row>
    <row r="11130" spans="2:13" x14ac:dyDescent="0.25">
      <c r="B11130" s="225"/>
      <c r="C11130" s="74"/>
      <c r="D11130" s="74"/>
      <c r="E11130" s="74"/>
      <c r="F11130" s="74"/>
      <c r="G11130" s="75"/>
      <c r="H11130" s="74"/>
      <c r="I11130" s="81"/>
      <c r="J11130" s="74"/>
      <c r="K11130" s="74"/>
      <c r="L11130" s="74"/>
      <c r="M11130" s="74"/>
    </row>
    <row r="11131" spans="2:13" x14ac:dyDescent="0.25">
      <c r="B11131" s="225"/>
      <c r="C11131" s="74"/>
      <c r="D11131" s="74"/>
      <c r="E11131" s="74"/>
      <c r="F11131" s="74"/>
      <c r="G11131" s="75"/>
      <c r="H11131" s="74"/>
      <c r="I11131" s="81"/>
      <c r="J11131" s="74"/>
      <c r="K11131" s="74"/>
      <c r="L11131" s="74"/>
      <c r="M11131" s="74"/>
    </row>
    <row r="11132" spans="2:13" x14ac:dyDescent="0.25">
      <c r="B11132" s="225"/>
      <c r="C11132" s="74"/>
      <c r="D11132" s="74"/>
      <c r="E11132" s="74"/>
      <c r="F11132" s="74"/>
      <c r="G11132" s="75"/>
      <c r="H11132" s="74"/>
      <c r="I11132" s="81"/>
      <c r="J11132" s="74"/>
      <c r="K11132" s="74"/>
      <c r="L11132" s="74"/>
      <c r="M11132" s="74"/>
    </row>
    <row r="11133" spans="2:13" x14ac:dyDescent="0.25">
      <c r="B11133" s="225"/>
      <c r="C11133" s="74"/>
      <c r="D11133" s="74"/>
      <c r="E11133" s="74"/>
      <c r="F11133" s="74"/>
      <c r="G11133" s="75"/>
      <c r="H11133" s="74"/>
      <c r="I11133" s="81"/>
      <c r="J11133" s="74"/>
      <c r="K11133" s="74"/>
      <c r="L11133" s="74"/>
      <c r="M11133" s="74"/>
    </row>
    <row r="11134" spans="2:13" x14ac:dyDescent="0.25">
      <c r="B11134" s="225"/>
      <c r="C11134" s="74"/>
      <c r="D11134" s="74"/>
      <c r="E11134" s="74"/>
      <c r="F11134" s="74"/>
      <c r="G11134" s="75"/>
      <c r="H11134" s="74"/>
      <c r="I11134" s="81"/>
      <c r="J11134" s="74"/>
      <c r="K11134" s="74"/>
      <c r="L11134" s="74"/>
      <c r="M11134" s="74"/>
    </row>
    <row r="11135" spans="2:13" x14ac:dyDescent="0.25">
      <c r="B11135" s="225"/>
      <c r="C11135" s="74"/>
      <c r="D11135" s="74"/>
      <c r="E11135" s="74"/>
      <c r="F11135" s="74"/>
      <c r="G11135" s="75"/>
      <c r="H11135" s="74"/>
      <c r="I11135" s="81"/>
      <c r="J11135" s="74"/>
      <c r="K11135" s="74"/>
      <c r="L11135" s="74"/>
      <c r="M11135" s="74"/>
    </row>
    <row r="11136" spans="2:13" x14ac:dyDescent="0.25">
      <c r="B11136" s="225"/>
      <c r="C11136" s="74"/>
      <c r="D11136" s="74"/>
      <c r="E11136" s="74"/>
      <c r="F11136" s="74"/>
      <c r="G11136" s="75"/>
      <c r="H11136" s="74"/>
      <c r="I11136" s="81"/>
      <c r="J11136" s="74"/>
      <c r="K11136" s="74"/>
      <c r="L11136" s="74"/>
      <c r="M11136" s="74"/>
    </row>
    <row r="11137" spans="2:13" x14ac:dyDescent="0.25">
      <c r="B11137" s="225"/>
      <c r="C11137" s="74"/>
      <c r="D11137" s="74"/>
      <c r="E11137" s="74"/>
      <c r="F11137" s="74"/>
      <c r="G11137" s="75"/>
      <c r="H11137" s="74"/>
      <c r="I11137" s="81"/>
      <c r="J11137" s="74"/>
      <c r="K11137" s="74"/>
      <c r="L11137" s="74"/>
      <c r="M11137" s="74"/>
    </row>
    <row r="11138" spans="2:13" x14ac:dyDescent="0.25">
      <c r="B11138" s="225"/>
      <c r="C11138" s="74"/>
      <c r="D11138" s="74"/>
      <c r="E11138" s="74"/>
      <c r="F11138" s="74"/>
      <c r="G11138" s="75"/>
      <c r="H11138" s="74"/>
      <c r="I11138" s="81"/>
      <c r="J11138" s="74"/>
      <c r="K11138" s="74"/>
      <c r="L11138" s="74"/>
      <c r="M11138" s="74"/>
    </row>
    <row r="11139" spans="2:13" x14ac:dyDescent="0.25">
      <c r="B11139" s="225"/>
      <c r="C11139" s="74"/>
      <c r="D11139" s="74"/>
      <c r="E11139" s="74"/>
      <c r="F11139" s="74"/>
      <c r="G11139" s="75"/>
      <c r="H11139" s="74"/>
      <c r="I11139" s="81"/>
      <c r="J11139" s="74"/>
      <c r="K11139" s="74"/>
      <c r="L11139" s="74"/>
      <c r="M11139" s="74"/>
    </row>
    <row r="11140" spans="2:13" x14ac:dyDescent="0.25">
      <c r="B11140" s="225"/>
      <c r="C11140" s="74"/>
      <c r="D11140" s="74"/>
      <c r="E11140" s="74"/>
      <c r="F11140" s="74"/>
      <c r="G11140" s="75"/>
      <c r="H11140" s="74"/>
      <c r="I11140" s="81"/>
      <c r="J11140" s="74"/>
      <c r="K11140" s="74"/>
      <c r="L11140" s="74"/>
      <c r="M11140" s="74"/>
    </row>
    <row r="11141" spans="2:13" x14ac:dyDescent="0.25">
      <c r="B11141" s="225"/>
      <c r="C11141" s="74"/>
      <c r="D11141" s="74"/>
      <c r="E11141" s="74"/>
      <c r="F11141" s="74"/>
      <c r="G11141" s="75"/>
      <c r="H11141" s="74"/>
      <c r="I11141" s="81"/>
      <c r="J11141" s="74"/>
      <c r="K11141" s="74"/>
      <c r="L11141" s="74"/>
      <c r="M11141" s="74"/>
    </row>
    <row r="11142" spans="2:13" x14ac:dyDescent="0.25">
      <c r="B11142" s="225"/>
      <c r="C11142" s="74"/>
      <c r="D11142" s="74"/>
      <c r="E11142" s="74"/>
      <c r="F11142" s="74"/>
      <c r="G11142" s="75"/>
      <c r="H11142" s="74"/>
      <c r="I11142" s="81"/>
      <c r="J11142" s="74"/>
      <c r="K11142" s="74"/>
      <c r="L11142" s="74"/>
      <c r="M11142" s="74"/>
    </row>
    <row r="11143" spans="2:13" x14ac:dyDescent="0.25">
      <c r="B11143" s="225"/>
      <c r="C11143" s="74"/>
      <c r="D11143" s="74"/>
      <c r="E11143" s="74"/>
      <c r="F11143" s="74"/>
      <c r="G11143" s="75"/>
      <c r="H11143" s="74"/>
      <c r="I11143" s="81"/>
      <c r="J11143" s="74"/>
      <c r="K11143" s="74"/>
      <c r="L11143" s="74"/>
      <c r="M11143" s="74"/>
    </row>
    <row r="11144" spans="2:13" x14ac:dyDescent="0.25">
      <c r="B11144" s="225"/>
      <c r="C11144" s="74"/>
      <c r="D11144" s="74"/>
      <c r="E11144" s="74"/>
      <c r="F11144" s="74"/>
      <c r="G11144" s="75"/>
      <c r="H11144" s="74"/>
      <c r="I11144" s="81"/>
      <c r="J11144" s="74"/>
      <c r="K11144" s="74"/>
      <c r="L11144" s="74"/>
      <c r="M11144" s="74"/>
    </row>
    <row r="11145" spans="2:13" x14ac:dyDescent="0.25">
      <c r="B11145" s="225"/>
      <c r="C11145" s="74"/>
      <c r="D11145" s="74"/>
      <c r="E11145" s="74"/>
      <c r="F11145" s="74"/>
      <c r="G11145" s="75"/>
      <c r="H11145" s="74"/>
      <c r="I11145" s="81"/>
      <c r="J11145" s="74"/>
      <c r="K11145" s="74"/>
      <c r="L11145" s="74"/>
      <c r="M11145" s="74"/>
    </row>
    <row r="11146" spans="2:13" x14ac:dyDescent="0.25">
      <c r="B11146" s="225"/>
      <c r="C11146" s="74"/>
      <c r="D11146" s="74"/>
      <c r="E11146" s="74"/>
      <c r="F11146" s="74"/>
      <c r="G11146" s="75"/>
      <c r="H11146" s="74"/>
      <c r="I11146" s="81"/>
      <c r="J11146" s="74"/>
      <c r="K11146" s="74"/>
      <c r="L11146" s="74"/>
      <c r="M11146" s="74"/>
    </row>
    <row r="11147" spans="2:13" x14ac:dyDescent="0.25">
      <c r="B11147" s="225"/>
      <c r="C11147" s="74"/>
      <c r="D11147" s="74"/>
      <c r="E11147" s="74"/>
      <c r="F11147" s="74"/>
      <c r="G11147" s="75"/>
      <c r="H11147" s="74"/>
      <c r="I11147" s="81"/>
      <c r="J11147" s="74"/>
      <c r="K11147" s="74"/>
      <c r="L11147" s="74"/>
      <c r="M11147" s="74"/>
    </row>
    <row r="11148" spans="2:13" x14ac:dyDescent="0.25">
      <c r="B11148" s="225"/>
      <c r="C11148" s="74"/>
      <c r="D11148" s="74"/>
      <c r="E11148" s="74"/>
      <c r="F11148" s="74"/>
      <c r="G11148" s="75"/>
      <c r="H11148" s="74"/>
      <c r="I11148" s="81"/>
      <c r="J11148" s="74"/>
      <c r="K11148" s="74"/>
      <c r="L11148" s="74"/>
      <c r="M11148" s="74"/>
    </row>
    <row r="11149" spans="2:13" x14ac:dyDescent="0.25">
      <c r="B11149" s="225"/>
      <c r="C11149" s="74"/>
      <c r="D11149" s="74"/>
      <c r="E11149" s="74"/>
      <c r="F11149" s="74"/>
      <c r="G11149" s="75"/>
      <c r="H11149" s="74"/>
      <c r="I11149" s="81"/>
      <c r="J11149" s="74"/>
      <c r="K11149" s="74"/>
      <c r="L11149" s="74"/>
      <c r="M11149" s="74"/>
    </row>
    <row r="11150" spans="2:13" x14ac:dyDescent="0.25">
      <c r="B11150" s="225"/>
      <c r="C11150" s="74"/>
      <c r="D11150" s="74"/>
      <c r="E11150" s="74"/>
      <c r="F11150" s="74"/>
      <c r="G11150" s="75"/>
      <c r="H11150" s="74"/>
      <c r="I11150" s="81"/>
      <c r="J11150" s="74"/>
      <c r="K11150" s="74"/>
      <c r="L11150" s="74"/>
      <c r="M11150" s="74"/>
    </row>
    <row r="11151" spans="2:13" x14ac:dyDescent="0.25">
      <c r="B11151" s="225"/>
      <c r="C11151" s="74"/>
      <c r="D11151" s="74"/>
      <c r="E11151" s="74"/>
      <c r="F11151" s="74"/>
      <c r="G11151" s="75"/>
      <c r="H11151" s="74"/>
      <c r="I11151" s="81"/>
      <c r="J11151" s="74"/>
      <c r="K11151" s="74"/>
      <c r="L11151" s="74"/>
      <c r="M11151" s="74"/>
    </row>
    <row r="11152" spans="2:13" x14ac:dyDescent="0.25">
      <c r="B11152" s="225"/>
      <c r="C11152" s="74"/>
      <c r="D11152" s="74"/>
      <c r="E11152" s="74"/>
      <c r="F11152" s="74"/>
      <c r="G11152" s="75"/>
      <c r="H11152" s="74"/>
      <c r="I11152" s="81"/>
      <c r="J11152" s="74"/>
      <c r="K11152" s="74"/>
      <c r="L11152" s="74"/>
      <c r="M11152" s="74"/>
    </row>
    <row r="11153" spans="2:13" x14ac:dyDescent="0.25">
      <c r="B11153" s="225"/>
      <c r="C11153" s="74"/>
      <c r="D11153" s="74"/>
      <c r="E11153" s="74"/>
      <c r="F11153" s="74"/>
      <c r="G11153" s="75"/>
      <c r="H11153" s="74"/>
      <c r="I11153" s="81"/>
      <c r="J11153" s="74"/>
      <c r="K11153" s="74"/>
      <c r="L11153" s="74"/>
      <c r="M11153" s="74"/>
    </row>
    <row r="11154" spans="2:13" x14ac:dyDescent="0.25">
      <c r="B11154" s="225"/>
      <c r="C11154" s="74"/>
      <c r="D11154" s="74"/>
      <c r="E11154" s="74"/>
      <c r="F11154" s="74"/>
      <c r="G11154" s="75"/>
      <c r="H11154" s="74"/>
      <c r="I11154" s="81"/>
      <c r="J11154" s="74"/>
      <c r="K11154" s="74"/>
      <c r="L11154" s="74"/>
      <c r="M11154" s="74"/>
    </row>
    <row r="11155" spans="2:13" x14ac:dyDescent="0.25">
      <c r="B11155" s="225"/>
      <c r="C11155" s="74"/>
      <c r="D11155" s="74"/>
      <c r="E11155" s="74"/>
      <c r="F11155" s="74"/>
      <c r="G11155" s="75"/>
      <c r="H11155" s="74"/>
      <c r="I11155" s="81"/>
      <c r="J11155" s="74"/>
      <c r="K11155" s="74"/>
      <c r="L11155" s="74"/>
      <c r="M11155" s="74"/>
    </row>
    <row r="11156" spans="2:13" x14ac:dyDescent="0.25">
      <c r="B11156" s="225"/>
      <c r="C11156" s="74"/>
      <c r="D11156" s="74"/>
      <c r="E11156" s="74"/>
      <c r="F11156" s="74"/>
      <c r="G11156" s="75"/>
      <c r="H11156" s="74"/>
      <c r="I11156" s="81"/>
      <c r="J11156" s="74"/>
      <c r="K11156" s="74"/>
      <c r="L11156" s="74"/>
      <c r="M11156" s="74"/>
    </row>
    <row r="11157" spans="2:13" x14ac:dyDescent="0.25">
      <c r="B11157" s="225"/>
      <c r="C11157" s="74"/>
      <c r="D11157" s="74"/>
      <c r="E11157" s="74"/>
      <c r="F11157" s="74"/>
      <c r="G11157" s="75"/>
      <c r="H11157" s="74"/>
      <c r="I11157" s="81"/>
      <c r="J11157" s="74"/>
      <c r="K11157" s="74"/>
      <c r="L11157" s="74"/>
      <c r="M11157" s="74"/>
    </row>
    <row r="11158" spans="2:13" x14ac:dyDescent="0.25">
      <c r="B11158" s="225"/>
      <c r="C11158" s="74"/>
      <c r="D11158" s="74"/>
      <c r="E11158" s="74"/>
      <c r="F11158" s="74"/>
      <c r="G11158" s="75"/>
      <c r="H11158" s="74"/>
      <c r="I11158" s="81"/>
      <c r="J11158" s="74"/>
      <c r="K11158" s="74"/>
      <c r="L11158" s="74"/>
      <c r="M11158" s="74"/>
    </row>
    <row r="11159" spans="2:13" x14ac:dyDescent="0.25">
      <c r="B11159" s="225"/>
      <c r="C11159" s="74"/>
      <c r="D11159" s="74"/>
      <c r="E11159" s="74"/>
      <c r="F11159" s="74"/>
      <c r="G11159" s="75"/>
      <c r="H11159" s="74"/>
      <c r="I11159" s="81"/>
      <c r="J11159" s="74"/>
      <c r="K11159" s="74"/>
      <c r="L11159" s="74"/>
      <c r="M11159" s="74"/>
    </row>
    <row r="11160" spans="2:13" x14ac:dyDescent="0.25">
      <c r="B11160" s="225"/>
      <c r="C11160" s="74"/>
      <c r="D11160" s="74"/>
      <c r="E11160" s="74"/>
      <c r="F11160" s="74"/>
      <c r="G11160" s="75"/>
      <c r="H11160" s="74"/>
      <c r="I11160" s="81"/>
      <c r="J11160" s="74"/>
      <c r="K11160" s="74"/>
      <c r="L11160" s="74"/>
      <c r="M11160" s="74"/>
    </row>
    <row r="11161" spans="2:13" x14ac:dyDescent="0.25">
      <c r="B11161" s="225"/>
      <c r="C11161" s="74"/>
      <c r="D11161" s="74"/>
      <c r="E11161" s="74"/>
      <c r="F11161" s="74"/>
      <c r="G11161" s="75"/>
      <c r="H11161" s="74"/>
      <c r="I11161" s="81"/>
      <c r="J11161" s="74"/>
      <c r="K11161" s="74"/>
      <c r="L11161" s="74"/>
      <c r="M11161" s="74"/>
    </row>
    <row r="11162" spans="2:13" x14ac:dyDescent="0.25">
      <c r="B11162" s="225"/>
      <c r="C11162" s="74"/>
      <c r="D11162" s="74"/>
      <c r="E11162" s="74"/>
      <c r="F11162" s="74"/>
      <c r="G11162" s="75"/>
      <c r="H11162" s="74"/>
      <c r="I11162" s="81"/>
      <c r="J11162" s="74"/>
      <c r="K11162" s="74"/>
      <c r="L11162" s="74"/>
      <c r="M11162" s="74"/>
    </row>
    <row r="11163" spans="2:13" x14ac:dyDescent="0.25">
      <c r="B11163" s="225"/>
      <c r="C11163" s="74"/>
      <c r="D11163" s="74"/>
      <c r="E11163" s="74"/>
      <c r="F11163" s="74"/>
      <c r="G11163" s="75"/>
      <c r="H11163" s="74"/>
      <c r="I11163" s="81"/>
      <c r="J11163" s="74"/>
      <c r="K11163" s="74"/>
      <c r="L11163" s="74"/>
      <c r="M11163" s="74"/>
    </row>
    <row r="11164" spans="2:13" x14ac:dyDescent="0.25">
      <c r="B11164" s="225"/>
      <c r="C11164" s="74"/>
      <c r="D11164" s="74"/>
      <c r="E11164" s="74"/>
      <c r="F11164" s="74"/>
      <c r="G11164" s="75"/>
      <c r="H11164" s="74"/>
      <c r="I11164" s="81"/>
      <c r="J11164" s="74"/>
      <c r="K11164" s="74"/>
      <c r="L11164" s="74"/>
      <c r="M11164" s="74"/>
    </row>
    <row r="11165" spans="2:13" x14ac:dyDescent="0.25">
      <c r="B11165" s="225"/>
      <c r="C11165" s="74"/>
      <c r="D11165" s="74"/>
      <c r="E11165" s="74"/>
      <c r="F11165" s="74"/>
      <c r="G11165" s="75"/>
      <c r="H11165" s="74"/>
      <c r="I11165" s="81"/>
      <c r="J11165" s="74"/>
      <c r="K11165" s="74"/>
      <c r="L11165" s="74"/>
      <c r="M11165" s="74"/>
    </row>
    <row r="11166" spans="2:13" x14ac:dyDescent="0.25">
      <c r="B11166" s="225"/>
      <c r="C11166" s="74"/>
      <c r="D11166" s="74"/>
      <c r="E11166" s="74"/>
      <c r="F11166" s="74"/>
      <c r="G11166" s="75"/>
      <c r="H11166" s="74"/>
      <c r="I11166" s="81"/>
      <c r="J11166" s="74"/>
      <c r="K11166" s="74"/>
      <c r="L11166" s="74"/>
      <c r="M11166" s="74"/>
    </row>
    <row r="11167" spans="2:13" x14ac:dyDescent="0.25">
      <c r="B11167" s="225"/>
      <c r="C11167" s="74"/>
      <c r="D11167" s="74"/>
      <c r="E11167" s="74"/>
      <c r="F11167" s="74"/>
      <c r="G11167" s="75"/>
      <c r="H11167" s="74"/>
      <c r="I11167" s="81"/>
      <c r="J11167" s="74"/>
      <c r="K11167" s="74"/>
      <c r="L11167" s="74"/>
      <c r="M11167" s="74"/>
    </row>
    <row r="11168" spans="2:13" x14ac:dyDescent="0.25">
      <c r="B11168" s="225"/>
      <c r="C11168" s="74"/>
      <c r="D11168" s="74"/>
      <c r="E11168" s="74"/>
      <c r="F11168" s="74"/>
      <c r="G11168" s="75"/>
      <c r="H11168" s="74"/>
      <c r="I11168" s="81"/>
      <c r="J11168" s="74"/>
      <c r="K11168" s="74"/>
      <c r="L11168" s="74"/>
      <c r="M11168" s="74"/>
    </row>
    <row r="11169" spans="2:13" x14ac:dyDescent="0.25">
      <c r="B11169" s="225"/>
      <c r="C11169" s="74"/>
      <c r="D11169" s="74"/>
      <c r="E11169" s="74"/>
      <c r="F11169" s="74"/>
      <c r="G11169" s="75"/>
      <c r="H11169" s="74"/>
      <c r="I11169" s="81"/>
      <c r="J11169" s="74"/>
      <c r="K11169" s="74"/>
      <c r="L11169" s="74"/>
      <c r="M11169" s="74"/>
    </row>
    <row r="11170" spans="2:13" x14ac:dyDescent="0.25">
      <c r="B11170" s="225"/>
      <c r="C11170" s="74"/>
      <c r="D11170" s="74"/>
      <c r="E11170" s="74"/>
      <c r="F11170" s="74"/>
      <c r="G11170" s="75"/>
      <c r="H11170" s="74"/>
      <c r="I11170" s="81"/>
      <c r="J11170" s="74"/>
      <c r="K11170" s="74"/>
      <c r="L11170" s="74"/>
      <c r="M11170" s="74"/>
    </row>
    <row r="11171" spans="2:13" x14ac:dyDescent="0.25">
      <c r="B11171" s="225"/>
      <c r="C11171" s="74"/>
      <c r="D11171" s="74"/>
      <c r="E11171" s="74"/>
      <c r="F11171" s="74"/>
      <c r="G11171" s="75"/>
      <c r="H11171" s="74"/>
      <c r="I11171" s="81"/>
      <c r="J11171" s="74"/>
      <c r="K11171" s="74"/>
      <c r="L11171" s="74"/>
      <c r="M11171" s="74"/>
    </row>
    <row r="11172" spans="2:13" x14ac:dyDescent="0.25">
      <c r="B11172" s="225"/>
      <c r="C11172" s="74"/>
      <c r="D11172" s="74"/>
      <c r="E11172" s="74"/>
      <c r="F11172" s="74"/>
      <c r="G11172" s="75"/>
      <c r="H11172" s="74"/>
      <c r="I11172" s="81"/>
      <c r="J11172" s="74"/>
      <c r="K11172" s="74"/>
      <c r="L11172" s="74"/>
      <c r="M11172" s="74"/>
    </row>
    <row r="11173" spans="2:13" x14ac:dyDescent="0.25">
      <c r="B11173" s="225"/>
      <c r="C11173" s="74"/>
      <c r="D11173" s="74"/>
      <c r="E11173" s="74"/>
      <c r="F11173" s="74"/>
      <c r="G11173" s="75"/>
      <c r="H11173" s="74"/>
      <c r="I11173" s="81"/>
      <c r="J11173" s="74"/>
      <c r="K11173" s="74"/>
      <c r="L11173" s="74"/>
      <c r="M11173" s="74"/>
    </row>
    <row r="11174" spans="2:13" x14ac:dyDescent="0.25">
      <c r="B11174" s="225"/>
      <c r="C11174" s="74"/>
      <c r="D11174" s="74"/>
      <c r="E11174" s="74"/>
      <c r="F11174" s="74"/>
      <c r="G11174" s="75"/>
      <c r="H11174" s="74"/>
      <c r="I11174" s="81"/>
      <c r="J11174" s="74"/>
      <c r="K11174" s="74"/>
      <c r="L11174" s="74"/>
      <c r="M11174" s="74"/>
    </row>
    <row r="11175" spans="2:13" x14ac:dyDescent="0.25">
      <c r="B11175" s="225"/>
      <c r="C11175" s="74"/>
      <c r="D11175" s="74"/>
      <c r="E11175" s="74"/>
      <c r="F11175" s="74"/>
      <c r="G11175" s="75"/>
      <c r="H11175" s="74"/>
      <c r="I11175" s="81"/>
      <c r="J11175" s="74"/>
      <c r="K11175" s="74"/>
      <c r="L11175" s="74"/>
      <c r="M11175" s="74"/>
    </row>
    <row r="11176" spans="2:13" x14ac:dyDescent="0.25">
      <c r="B11176" s="225"/>
      <c r="C11176" s="74"/>
      <c r="D11176" s="74"/>
      <c r="E11176" s="74"/>
      <c r="F11176" s="74"/>
      <c r="G11176" s="75"/>
      <c r="H11176" s="74"/>
      <c r="I11176" s="81"/>
      <c r="J11176" s="74"/>
      <c r="K11176" s="74"/>
      <c r="L11176" s="74"/>
      <c r="M11176" s="74"/>
    </row>
    <row r="11177" spans="2:13" x14ac:dyDescent="0.25">
      <c r="B11177" s="225"/>
      <c r="C11177" s="74"/>
      <c r="D11177" s="74"/>
      <c r="E11177" s="74"/>
      <c r="F11177" s="74"/>
      <c r="G11177" s="75"/>
      <c r="H11177" s="74"/>
      <c r="I11177" s="81"/>
      <c r="J11177" s="74"/>
      <c r="K11177" s="74"/>
      <c r="L11177" s="74"/>
      <c r="M11177" s="74"/>
    </row>
    <row r="11178" spans="2:13" x14ac:dyDescent="0.25">
      <c r="B11178" s="225"/>
      <c r="C11178" s="74"/>
      <c r="D11178" s="74"/>
      <c r="E11178" s="74"/>
      <c r="F11178" s="74"/>
      <c r="G11178" s="75"/>
      <c r="H11178" s="74"/>
      <c r="I11178" s="81"/>
      <c r="J11178" s="74"/>
      <c r="K11178" s="74"/>
      <c r="L11178" s="74"/>
      <c r="M11178" s="74"/>
    </row>
    <row r="11179" spans="2:13" x14ac:dyDescent="0.25">
      <c r="B11179" s="225"/>
      <c r="C11179" s="74"/>
      <c r="D11179" s="74"/>
      <c r="E11179" s="74"/>
      <c r="F11179" s="74"/>
      <c r="G11179" s="75"/>
      <c r="H11179" s="74"/>
      <c r="I11179" s="81"/>
      <c r="J11179" s="74"/>
      <c r="K11179" s="74"/>
      <c r="L11179" s="74"/>
      <c r="M11179" s="74"/>
    </row>
    <row r="11180" spans="2:13" x14ac:dyDescent="0.25">
      <c r="B11180" s="225"/>
      <c r="C11180" s="74"/>
      <c r="D11180" s="74"/>
      <c r="E11180" s="74"/>
      <c r="F11180" s="74"/>
      <c r="G11180" s="75"/>
      <c r="H11180" s="74"/>
      <c r="I11180" s="81"/>
      <c r="J11180" s="74"/>
      <c r="K11180" s="74"/>
      <c r="L11180" s="74"/>
      <c r="M11180" s="74"/>
    </row>
    <row r="11181" spans="2:13" x14ac:dyDescent="0.25">
      <c r="B11181" s="225"/>
      <c r="C11181" s="74"/>
      <c r="D11181" s="74"/>
      <c r="E11181" s="74"/>
      <c r="F11181" s="74"/>
      <c r="G11181" s="75"/>
      <c r="H11181" s="74"/>
      <c r="I11181" s="81"/>
      <c r="J11181" s="74"/>
      <c r="K11181" s="74"/>
      <c r="L11181" s="74"/>
      <c r="M11181" s="74"/>
    </row>
    <row r="11182" spans="2:13" x14ac:dyDescent="0.25">
      <c r="B11182" s="225"/>
      <c r="C11182" s="74"/>
      <c r="D11182" s="74"/>
      <c r="E11182" s="74"/>
      <c r="F11182" s="74"/>
      <c r="G11182" s="75"/>
      <c r="H11182" s="74"/>
      <c r="I11182" s="81"/>
      <c r="J11182" s="74"/>
      <c r="K11182" s="74"/>
      <c r="L11182" s="74"/>
      <c r="M11182" s="74"/>
    </row>
    <row r="11183" spans="2:13" x14ac:dyDescent="0.25">
      <c r="B11183" s="225"/>
      <c r="C11183" s="74"/>
      <c r="D11183" s="74"/>
      <c r="E11183" s="74"/>
      <c r="F11183" s="74"/>
      <c r="G11183" s="75"/>
      <c r="H11183" s="74"/>
      <c r="I11183" s="81"/>
      <c r="J11183" s="74"/>
      <c r="K11183" s="74"/>
      <c r="L11183" s="74"/>
      <c r="M11183" s="74"/>
    </row>
    <row r="11184" spans="2:13" x14ac:dyDescent="0.25">
      <c r="B11184" s="225"/>
      <c r="C11184" s="74"/>
      <c r="D11184" s="74"/>
      <c r="E11184" s="74"/>
      <c r="F11184" s="74"/>
      <c r="G11184" s="75"/>
      <c r="H11184" s="74"/>
      <c r="I11184" s="81"/>
      <c r="J11184" s="74"/>
      <c r="K11184" s="74"/>
      <c r="L11184" s="74"/>
      <c r="M11184" s="74"/>
    </row>
    <row r="11185" spans="2:13" x14ac:dyDescent="0.25">
      <c r="B11185" s="225"/>
      <c r="C11185" s="74"/>
      <c r="D11185" s="74"/>
      <c r="E11185" s="74"/>
      <c r="F11185" s="74"/>
      <c r="G11185" s="75"/>
      <c r="H11185" s="74"/>
      <c r="I11185" s="81"/>
      <c r="J11185" s="74"/>
      <c r="K11185" s="74"/>
      <c r="L11185" s="74"/>
      <c r="M11185" s="74"/>
    </row>
    <row r="11186" spans="2:13" x14ac:dyDescent="0.25">
      <c r="B11186" s="225"/>
      <c r="C11186" s="74"/>
      <c r="D11186" s="74"/>
      <c r="E11186" s="74"/>
      <c r="F11186" s="74"/>
      <c r="G11186" s="75"/>
      <c r="H11186" s="74"/>
      <c r="I11186" s="81"/>
      <c r="J11186" s="74"/>
      <c r="K11186" s="74"/>
      <c r="L11186" s="74"/>
      <c r="M11186" s="74"/>
    </row>
    <row r="11187" spans="2:13" x14ac:dyDescent="0.25">
      <c r="B11187" s="225"/>
      <c r="C11187" s="74"/>
      <c r="D11187" s="74"/>
      <c r="E11187" s="74"/>
      <c r="F11187" s="74"/>
      <c r="G11187" s="75"/>
      <c r="H11187" s="74"/>
      <c r="I11187" s="81"/>
      <c r="J11187" s="74"/>
      <c r="K11187" s="74"/>
      <c r="L11187" s="74"/>
      <c r="M11187" s="74"/>
    </row>
    <row r="11188" spans="2:13" x14ac:dyDescent="0.25">
      <c r="B11188" s="225"/>
      <c r="C11188" s="74"/>
      <c r="D11188" s="74"/>
      <c r="E11188" s="74"/>
      <c r="F11188" s="74"/>
      <c r="G11188" s="75"/>
      <c r="H11188" s="74"/>
      <c r="I11188" s="81"/>
      <c r="J11188" s="74"/>
      <c r="K11188" s="74"/>
      <c r="L11188" s="74"/>
      <c r="M11188" s="74"/>
    </row>
    <row r="11189" spans="2:13" x14ac:dyDescent="0.25">
      <c r="B11189" s="225"/>
      <c r="C11189" s="74"/>
      <c r="D11189" s="74"/>
      <c r="E11189" s="74"/>
      <c r="F11189" s="74"/>
      <c r="G11189" s="75"/>
      <c r="H11189" s="74"/>
      <c r="I11189" s="81"/>
      <c r="J11189" s="74"/>
      <c r="K11189" s="74"/>
      <c r="L11189" s="74"/>
      <c r="M11189" s="74"/>
    </row>
    <row r="11190" spans="2:13" x14ac:dyDescent="0.25">
      <c r="B11190" s="225"/>
      <c r="C11190" s="74"/>
      <c r="D11190" s="74"/>
      <c r="E11190" s="74"/>
      <c r="F11190" s="74"/>
      <c r="G11190" s="75"/>
      <c r="H11190" s="74"/>
      <c r="I11190" s="81"/>
      <c r="J11190" s="74"/>
      <c r="K11190" s="74"/>
      <c r="L11190" s="74"/>
      <c r="M11190" s="74"/>
    </row>
    <row r="11191" spans="2:13" x14ac:dyDescent="0.25">
      <c r="B11191" s="225"/>
      <c r="C11191" s="74"/>
      <c r="D11191" s="74"/>
      <c r="E11191" s="74"/>
      <c r="F11191" s="74"/>
      <c r="G11191" s="75"/>
      <c r="H11191" s="74"/>
      <c r="I11191" s="81"/>
      <c r="J11191" s="74"/>
      <c r="K11191" s="74"/>
      <c r="L11191" s="74"/>
      <c r="M11191" s="74"/>
    </row>
    <row r="11192" spans="2:13" x14ac:dyDescent="0.25">
      <c r="B11192" s="225"/>
      <c r="C11192" s="74"/>
      <c r="D11192" s="74"/>
      <c r="E11192" s="74"/>
      <c r="F11192" s="74"/>
      <c r="G11192" s="75"/>
      <c r="H11192" s="74"/>
      <c r="I11192" s="81"/>
      <c r="J11192" s="74"/>
      <c r="K11192" s="74"/>
      <c r="L11192" s="74"/>
      <c r="M11192" s="74"/>
    </row>
    <row r="11193" spans="2:13" x14ac:dyDescent="0.25">
      <c r="B11193" s="225"/>
      <c r="C11193" s="74"/>
      <c r="D11193" s="74"/>
      <c r="E11193" s="74"/>
      <c r="F11193" s="74"/>
      <c r="G11193" s="75"/>
      <c r="H11193" s="74"/>
      <c r="I11193" s="81"/>
      <c r="J11193" s="74"/>
      <c r="K11193" s="74"/>
      <c r="L11193" s="74"/>
      <c r="M11193" s="74"/>
    </row>
    <row r="11194" spans="2:13" x14ac:dyDescent="0.25">
      <c r="B11194" s="225"/>
      <c r="C11194" s="74"/>
      <c r="D11194" s="74"/>
      <c r="E11194" s="74"/>
      <c r="F11194" s="74"/>
      <c r="G11194" s="75"/>
      <c r="H11194" s="74"/>
      <c r="I11194" s="81"/>
      <c r="J11194" s="74"/>
      <c r="K11194" s="74"/>
      <c r="L11194" s="74"/>
      <c r="M11194" s="74"/>
    </row>
    <row r="11195" spans="2:13" x14ac:dyDescent="0.25">
      <c r="B11195" s="225"/>
      <c r="C11195" s="74"/>
      <c r="D11195" s="74"/>
      <c r="E11195" s="74"/>
      <c r="F11195" s="74"/>
      <c r="G11195" s="75"/>
      <c r="H11195" s="74"/>
      <c r="I11195" s="81"/>
      <c r="J11195" s="74"/>
      <c r="K11195" s="74"/>
      <c r="L11195" s="74"/>
      <c r="M11195" s="74"/>
    </row>
    <row r="11196" spans="2:13" x14ac:dyDescent="0.25">
      <c r="B11196" s="225"/>
      <c r="C11196" s="74"/>
      <c r="D11196" s="74"/>
      <c r="E11196" s="74"/>
      <c r="F11196" s="74"/>
      <c r="G11196" s="75"/>
      <c r="H11196" s="74"/>
      <c r="I11196" s="81"/>
      <c r="J11196" s="74"/>
      <c r="K11196" s="74"/>
      <c r="L11196" s="74"/>
      <c r="M11196" s="74"/>
    </row>
    <row r="11197" spans="2:13" x14ac:dyDescent="0.25">
      <c r="B11197" s="225"/>
      <c r="C11197" s="74"/>
      <c r="D11197" s="74"/>
      <c r="E11197" s="74"/>
      <c r="F11197" s="74"/>
      <c r="G11197" s="75"/>
      <c r="H11197" s="74"/>
      <c r="I11197" s="81"/>
      <c r="J11197" s="74"/>
      <c r="K11197" s="74"/>
      <c r="L11197" s="74"/>
      <c r="M11197" s="74"/>
    </row>
    <row r="11198" spans="2:13" x14ac:dyDescent="0.25">
      <c r="B11198" s="225"/>
      <c r="C11198" s="74"/>
      <c r="D11198" s="74"/>
      <c r="E11198" s="74"/>
      <c r="F11198" s="74"/>
      <c r="G11198" s="75"/>
      <c r="H11198" s="74"/>
      <c r="I11198" s="81"/>
      <c r="J11198" s="74"/>
      <c r="K11198" s="74"/>
      <c r="L11198" s="74"/>
      <c r="M11198" s="74"/>
    </row>
    <row r="11199" spans="2:13" x14ac:dyDescent="0.25">
      <c r="B11199" s="225"/>
      <c r="C11199" s="74"/>
      <c r="D11199" s="74"/>
      <c r="E11199" s="74"/>
      <c r="F11199" s="74"/>
      <c r="G11199" s="75"/>
      <c r="H11199" s="74"/>
      <c r="I11199" s="81"/>
      <c r="J11199" s="74"/>
      <c r="K11199" s="74"/>
      <c r="L11199" s="74"/>
      <c r="M11199" s="74"/>
    </row>
    <row r="11200" spans="2:13" x14ac:dyDescent="0.25">
      <c r="B11200" s="225"/>
      <c r="C11200" s="74"/>
      <c r="D11200" s="74"/>
      <c r="E11200" s="74"/>
      <c r="F11200" s="74"/>
      <c r="G11200" s="75"/>
      <c r="H11200" s="74"/>
      <c r="I11200" s="81"/>
      <c r="J11200" s="74"/>
      <c r="K11200" s="74"/>
      <c r="L11200" s="74"/>
      <c r="M11200" s="74"/>
    </row>
    <row r="11201" spans="2:13" x14ac:dyDescent="0.25">
      <c r="B11201" s="225"/>
      <c r="C11201" s="74"/>
      <c r="D11201" s="74"/>
      <c r="E11201" s="74"/>
      <c r="F11201" s="74"/>
      <c r="G11201" s="75"/>
      <c r="H11201" s="74"/>
      <c r="I11201" s="81"/>
      <c r="J11201" s="74"/>
      <c r="K11201" s="74"/>
      <c r="L11201" s="74"/>
      <c r="M11201" s="74"/>
    </row>
    <row r="11202" spans="2:13" x14ac:dyDescent="0.25">
      <c r="B11202" s="225"/>
      <c r="C11202" s="74"/>
      <c r="D11202" s="74"/>
      <c r="E11202" s="74"/>
      <c r="F11202" s="74"/>
      <c r="G11202" s="75"/>
      <c r="H11202" s="74"/>
      <c r="I11202" s="81"/>
      <c r="J11202" s="74"/>
      <c r="K11202" s="74"/>
      <c r="L11202" s="74"/>
      <c r="M11202" s="74"/>
    </row>
    <row r="11203" spans="2:13" x14ac:dyDescent="0.25">
      <c r="B11203" s="225"/>
      <c r="C11203" s="74"/>
      <c r="D11203" s="74"/>
      <c r="E11203" s="74"/>
      <c r="F11203" s="74"/>
      <c r="G11203" s="75"/>
      <c r="H11203" s="74"/>
      <c r="I11203" s="81"/>
      <c r="J11203" s="74"/>
      <c r="K11203" s="74"/>
      <c r="L11203" s="74"/>
      <c r="M11203" s="74"/>
    </row>
    <row r="11204" spans="2:13" x14ac:dyDescent="0.25">
      <c r="B11204" s="225"/>
      <c r="C11204" s="74"/>
      <c r="D11204" s="74"/>
      <c r="E11204" s="74"/>
      <c r="F11204" s="74"/>
      <c r="G11204" s="75"/>
      <c r="H11204" s="74"/>
      <c r="I11204" s="81"/>
      <c r="J11204" s="74"/>
      <c r="K11204" s="74"/>
      <c r="L11204" s="74"/>
      <c r="M11204" s="74"/>
    </row>
    <row r="11205" spans="2:13" x14ac:dyDescent="0.25">
      <c r="B11205" s="225"/>
      <c r="C11205" s="74"/>
      <c r="D11205" s="74"/>
      <c r="E11205" s="74"/>
      <c r="F11205" s="74"/>
      <c r="G11205" s="75"/>
      <c r="H11205" s="74"/>
      <c r="I11205" s="81"/>
      <c r="J11205" s="74"/>
      <c r="K11205" s="74"/>
      <c r="L11205" s="74"/>
      <c r="M11205" s="74"/>
    </row>
    <row r="11206" spans="2:13" x14ac:dyDescent="0.25">
      <c r="B11206" s="225"/>
      <c r="C11206" s="74"/>
      <c r="D11206" s="74"/>
      <c r="E11206" s="74"/>
      <c r="F11206" s="74"/>
      <c r="G11206" s="75"/>
      <c r="H11206" s="74"/>
      <c r="I11206" s="81"/>
      <c r="J11206" s="74"/>
      <c r="K11206" s="74"/>
      <c r="L11206" s="74"/>
      <c r="M11206" s="74"/>
    </row>
    <row r="11207" spans="2:13" x14ac:dyDescent="0.25">
      <c r="B11207" s="225"/>
      <c r="C11207" s="74"/>
      <c r="D11207" s="74"/>
      <c r="E11207" s="74"/>
      <c r="F11207" s="74"/>
      <c r="G11207" s="75"/>
      <c r="H11207" s="74"/>
      <c r="I11207" s="81"/>
      <c r="J11207" s="74"/>
      <c r="K11207" s="74"/>
      <c r="L11207" s="74"/>
      <c r="M11207" s="74"/>
    </row>
    <row r="11208" spans="2:13" x14ac:dyDescent="0.25">
      <c r="B11208" s="225"/>
      <c r="C11208" s="74"/>
      <c r="D11208" s="74"/>
      <c r="E11208" s="74"/>
      <c r="F11208" s="74"/>
      <c r="G11208" s="75"/>
      <c r="H11208" s="74"/>
      <c r="I11208" s="81"/>
      <c r="J11208" s="74"/>
      <c r="K11208" s="74"/>
      <c r="L11208" s="74"/>
      <c r="M11208" s="74"/>
    </row>
    <row r="11209" spans="2:13" x14ac:dyDescent="0.25">
      <c r="B11209" s="225"/>
      <c r="C11209" s="74"/>
      <c r="D11209" s="74"/>
      <c r="E11209" s="74"/>
      <c r="F11209" s="74"/>
      <c r="G11209" s="75"/>
      <c r="H11209" s="74"/>
      <c r="I11209" s="81"/>
      <c r="J11209" s="74"/>
      <c r="K11209" s="74"/>
      <c r="L11209" s="74"/>
      <c r="M11209" s="74"/>
    </row>
    <row r="11210" spans="2:13" x14ac:dyDescent="0.25">
      <c r="B11210" s="225"/>
      <c r="C11210" s="74"/>
      <c r="D11210" s="74"/>
      <c r="E11210" s="74"/>
      <c r="F11210" s="74"/>
      <c r="G11210" s="75"/>
      <c r="H11210" s="74"/>
      <c r="I11210" s="81"/>
      <c r="J11210" s="74"/>
      <c r="K11210" s="74"/>
      <c r="L11210" s="74"/>
      <c r="M11210" s="74"/>
    </row>
    <row r="11211" spans="2:13" x14ac:dyDescent="0.25">
      <c r="B11211" s="225"/>
      <c r="C11211" s="74"/>
      <c r="D11211" s="74"/>
      <c r="E11211" s="74"/>
      <c r="F11211" s="74"/>
      <c r="G11211" s="75"/>
      <c r="H11211" s="74"/>
      <c r="I11211" s="81"/>
      <c r="J11211" s="74"/>
      <c r="K11211" s="74"/>
      <c r="L11211" s="74"/>
      <c r="M11211" s="74"/>
    </row>
    <row r="11212" spans="2:13" x14ac:dyDescent="0.25">
      <c r="B11212" s="225"/>
      <c r="C11212" s="74"/>
      <c r="D11212" s="74"/>
      <c r="E11212" s="74"/>
      <c r="F11212" s="74"/>
      <c r="G11212" s="75"/>
      <c r="H11212" s="74"/>
      <c r="I11212" s="81"/>
      <c r="J11212" s="74"/>
      <c r="K11212" s="74"/>
      <c r="L11212" s="74"/>
      <c r="M11212" s="74"/>
    </row>
    <row r="11213" spans="2:13" x14ac:dyDescent="0.25">
      <c r="B11213" s="225"/>
      <c r="C11213" s="74"/>
      <c r="D11213" s="74"/>
      <c r="E11213" s="74"/>
      <c r="F11213" s="74"/>
      <c r="G11213" s="75"/>
      <c r="H11213" s="74"/>
      <c r="I11213" s="81"/>
      <c r="J11213" s="74"/>
      <c r="K11213" s="74"/>
      <c r="L11213" s="74"/>
      <c r="M11213" s="74"/>
    </row>
    <row r="11214" spans="2:13" x14ac:dyDescent="0.25">
      <c r="B11214" s="225"/>
      <c r="C11214" s="74"/>
      <c r="D11214" s="74"/>
      <c r="E11214" s="74"/>
      <c r="F11214" s="74"/>
      <c r="G11214" s="75"/>
      <c r="H11214" s="74"/>
      <c r="I11214" s="81"/>
      <c r="J11214" s="74"/>
      <c r="K11214" s="74"/>
      <c r="L11214" s="74"/>
      <c r="M11214" s="74"/>
    </row>
    <row r="11215" spans="2:13" x14ac:dyDescent="0.25">
      <c r="B11215" s="225"/>
      <c r="C11215" s="74"/>
      <c r="D11215" s="74"/>
      <c r="E11215" s="74"/>
      <c r="F11215" s="74"/>
      <c r="G11215" s="75"/>
      <c r="H11215" s="74"/>
      <c r="I11215" s="81"/>
      <c r="J11215" s="74"/>
      <c r="K11215" s="74"/>
      <c r="L11215" s="74"/>
      <c r="M11215" s="74"/>
    </row>
    <row r="11216" spans="2:13" x14ac:dyDescent="0.25">
      <c r="B11216" s="225"/>
      <c r="C11216" s="74"/>
      <c r="D11216" s="74"/>
      <c r="E11216" s="74"/>
      <c r="F11216" s="74"/>
      <c r="G11216" s="75"/>
      <c r="H11216" s="74"/>
      <c r="I11216" s="81"/>
      <c r="J11216" s="74"/>
      <c r="K11216" s="74"/>
      <c r="L11216" s="74"/>
      <c r="M11216" s="74"/>
    </row>
    <row r="11217" spans="2:13" x14ac:dyDescent="0.25">
      <c r="B11217" s="225"/>
      <c r="C11217" s="74"/>
      <c r="D11217" s="74"/>
      <c r="E11217" s="74"/>
      <c r="F11217" s="74"/>
      <c r="G11217" s="75"/>
      <c r="H11217" s="74"/>
      <c r="I11217" s="81"/>
      <c r="J11217" s="74"/>
      <c r="K11217" s="74"/>
      <c r="L11217" s="74"/>
      <c r="M11217" s="74"/>
    </row>
    <row r="11218" spans="2:13" x14ac:dyDescent="0.25">
      <c r="B11218" s="225"/>
      <c r="C11218" s="74"/>
      <c r="D11218" s="74"/>
      <c r="E11218" s="74"/>
      <c r="F11218" s="74"/>
      <c r="G11218" s="75"/>
      <c r="H11218" s="74"/>
      <c r="I11218" s="81"/>
      <c r="J11218" s="74"/>
      <c r="K11218" s="74"/>
      <c r="L11218" s="74"/>
      <c r="M11218" s="74"/>
    </row>
    <row r="11219" spans="2:13" x14ac:dyDescent="0.25">
      <c r="B11219" s="225"/>
      <c r="C11219" s="74"/>
      <c r="D11219" s="74"/>
      <c r="E11219" s="74"/>
      <c r="F11219" s="74"/>
      <c r="G11219" s="75"/>
      <c r="H11219" s="74"/>
      <c r="I11219" s="81"/>
      <c r="J11219" s="74"/>
      <c r="K11219" s="74"/>
      <c r="L11219" s="74"/>
      <c r="M11219" s="74"/>
    </row>
    <row r="11220" spans="2:13" x14ac:dyDescent="0.25">
      <c r="B11220" s="225"/>
      <c r="C11220" s="74"/>
      <c r="D11220" s="74"/>
      <c r="E11220" s="74"/>
      <c r="F11220" s="74"/>
      <c r="G11220" s="75"/>
      <c r="H11220" s="74"/>
      <c r="I11220" s="81"/>
      <c r="J11220" s="74"/>
      <c r="K11220" s="74"/>
      <c r="L11220" s="74"/>
      <c r="M11220" s="74"/>
    </row>
    <row r="11221" spans="2:13" x14ac:dyDescent="0.25">
      <c r="B11221" s="225"/>
      <c r="C11221" s="74"/>
      <c r="D11221" s="74"/>
      <c r="E11221" s="74"/>
      <c r="F11221" s="74"/>
      <c r="G11221" s="75"/>
      <c r="H11221" s="74"/>
      <c r="I11221" s="81"/>
      <c r="J11221" s="74"/>
      <c r="K11221" s="74"/>
      <c r="L11221" s="74"/>
      <c r="M11221" s="74"/>
    </row>
    <row r="11222" spans="2:13" x14ac:dyDescent="0.25">
      <c r="B11222" s="225"/>
      <c r="C11222" s="74"/>
      <c r="D11222" s="74"/>
      <c r="E11222" s="74"/>
      <c r="F11222" s="74"/>
      <c r="G11222" s="75"/>
      <c r="H11222" s="74"/>
      <c r="I11222" s="81"/>
      <c r="J11222" s="74"/>
      <c r="K11222" s="74"/>
      <c r="L11222" s="74"/>
      <c r="M11222" s="74"/>
    </row>
    <row r="11223" spans="2:13" x14ac:dyDescent="0.25">
      <c r="B11223" s="225"/>
      <c r="C11223" s="74"/>
      <c r="D11223" s="74"/>
      <c r="E11223" s="74"/>
      <c r="F11223" s="74"/>
      <c r="G11223" s="75"/>
      <c r="H11223" s="74"/>
      <c r="I11223" s="81"/>
      <c r="J11223" s="74"/>
      <c r="K11223" s="74"/>
      <c r="L11223" s="74"/>
      <c r="M11223" s="74"/>
    </row>
    <row r="11224" spans="2:13" x14ac:dyDescent="0.25">
      <c r="B11224" s="225"/>
      <c r="C11224" s="74"/>
      <c r="D11224" s="74"/>
      <c r="E11224" s="74"/>
      <c r="F11224" s="74"/>
      <c r="G11224" s="75"/>
      <c r="H11224" s="74"/>
      <c r="I11224" s="81"/>
      <c r="J11224" s="74"/>
      <c r="K11224" s="74"/>
      <c r="L11224" s="74"/>
      <c r="M11224" s="74"/>
    </row>
    <row r="11225" spans="2:13" x14ac:dyDescent="0.25">
      <c r="B11225" s="225"/>
      <c r="C11225" s="74"/>
      <c r="D11225" s="74"/>
      <c r="E11225" s="74"/>
      <c r="F11225" s="74"/>
      <c r="G11225" s="75"/>
      <c r="H11225" s="74"/>
      <c r="I11225" s="81"/>
      <c r="J11225" s="74"/>
      <c r="K11225" s="74"/>
      <c r="L11225" s="74"/>
      <c r="M11225" s="74"/>
    </row>
    <row r="11226" spans="2:13" x14ac:dyDescent="0.25">
      <c r="B11226" s="225"/>
      <c r="C11226" s="74"/>
      <c r="D11226" s="74"/>
      <c r="E11226" s="74"/>
      <c r="F11226" s="74"/>
      <c r="G11226" s="75"/>
      <c r="H11226" s="74"/>
      <c r="I11226" s="81"/>
      <c r="J11226" s="74"/>
      <c r="K11226" s="74"/>
      <c r="L11226" s="74"/>
      <c r="M11226" s="74"/>
    </row>
    <row r="11227" spans="2:13" x14ac:dyDescent="0.25">
      <c r="B11227" s="225"/>
      <c r="C11227" s="74"/>
      <c r="D11227" s="74"/>
      <c r="E11227" s="74"/>
      <c r="F11227" s="74"/>
      <c r="G11227" s="75"/>
      <c r="H11227" s="74"/>
      <c r="I11227" s="81"/>
      <c r="J11227" s="74"/>
      <c r="K11227" s="74"/>
      <c r="L11227" s="74"/>
      <c r="M11227" s="74"/>
    </row>
    <row r="11228" spans="2:13" x14ac:dyDescent="0.25">
      <c r="B11228" s="225"/>
      <c r="C11228" s="74"/>
      <c r="D11228" s="74"/>
      <c r="E11228" s="74"/>
      <c r="F11228" s="74"/>
      <c r="G11228" s="75"/>
      <c r="H11228" s="74"/>
      <c r="I11228" s="81"/>
      <c r="J11228" s="74"/>
      <c r="K11228" s="74"/>
      <c r="L11228" s="74"/>
      <c r="M11228" s="74"/>
    </row>
    <row r="11229" spans="2:13" x14ac:dyDescent="0.25">
      <c r="B11229" s="225"/>
      <c r="C11229" s="74"/>
      <c r="D11229" s="74"/>
      <c r="E11229" s="74"/>
      <c r="F11229" s="74"/>
      <c r="G11229" s="75"/>
      <c r="H11229" s="74"/>
      <c r="I11229" s="81"/>
      <c r="J11229" s="74"/>
      <c r="K11229" s="74"/>
      <c r="L11229" s="74"/>
      <c r="M11229" s="74"/>
    </row>
    <row r="11230" spans="2:13" x14ac:dyDescent="0.25">
      <c r="B11230" s="225"/>
      <c r="C11230" s="74"/>
      <c r="D11230" s="74"/>
      <c r="E11230" s="74"/>
      <c r="F11230" s="74"/>
      <c r="G11230" s="75"/>
      <c r="H11230" s="74"/>
      <c r="I11230" s="81"/>
      <c r="J11230" s="74"/>
      <c r="K11230" s="74"/>
      <c r="L11230" s="74"/>
      <c r="M11230" s="74"/>
    </row>
    <row r="11231" spans="2:13" x14ac:dyDescent="0.25">
      <c r="B11231" s="225"/>
      <c r="C11231" s="74"/>
      <c r="D11231" s="74"/>
      <c r="E11231" s="74"/>
      <c r="F11231" s="74"/>
      <c r="G11231" s="75"/>
      <c r="H11231" s="74"/>
      <c r="I11231" s="81"/>
      <c r="J11231" s="74"/>
      <c r="K11231" s="74"/>
      <c r="L11231" s="74"/>
      <c r="M11231" s="74"/>
    </row>
    <row r="11232" spans="2:13" x14ac:dyDescent="0.25">
      <c r="B11232" s="225"/>
      <c r="C11232" s="74"/>
      <c r="D11232" s="74"/>
      <c r="E11232" s="74"/>
      <c r="F11232" s="74"/>
      <c r="G11232" s="75"/>
      <c r="H11232" s="74"/>
      <c r="I11232" s="81"/>
      <c r="J11232" s="74"/>
      <c r="K11232" s="74"/>
      <c r="L11232" s="74"/>
      <c r="M11232" s="74"/>
    </row>
    <row r="11233" spans="2:13" x14ac:dyDescent="0.25">
      <c r="B11233" s="225"/>
      <c r="C11233" s="74"/>
      <c r="D11233" s="74"/>
      <c r="E11233" s="74"/>
      <c r="F11233" s="74"/>
      <c r="G11233" s="75"/>
      <c r="H11233" s="74"/>
      <c r="I11233" s="81"/>
      <c r="J11233" s="74"/>
      <c r="K11233" s="74"/>
      <c r="L11233" s="74"/>
      <c r="M11233" s="74"/>
    </row>
    <row r="11234" spans="2:13" x14ac:dyDescent="0.25">
      <c r="B11234" s="225"/>
      <c r="C11234" s="74"/>
      <c r="D11234" s="74"/>
      <c r="E11234" s="74"/>
      <c r="F11234" s="74"/>
      <c r="G11234" s="75"/>
      <c r="H11234" s="74"/>
      <c r="I11234" s="81"/>
      <c r="J11234" s="74"/>
      <c r="K11234" s="74"/>
      <c r="L11234" s="74"/>
      <c r="M11234" s="74"/>
    </row>
    <row r="11235" spans="2:13" x14ac:dyDescent="0.25">
      <c r="B11235" s="225"/>
      <c r="C11235" s="74"/>
      <c r="D11235" s="74"/>
      <c r="E11235" s="74"/>
      <c r="F11235" s="74"/>
      <c r="G11235" s="75"/>
      <c r="H11235" s="74"/>
      <c r="I11235" s="81"/>
      <c r="J11235" s="74"/>
      <c r="K11235" s="74"/>
      <c r="L11235" s="74"/>
      <c r="M11235" s="74"/>
    </row>
    <row r="11236" spans="2:13" x14ac:dyDescent="0.25">
      <c r="B11236" s="225"/>
      <c r="C11236" s="74"/>
      <c r="D11236" s="74"/>
      <c r="E11236" s="74"/>
      <c r="F11236" s="74"/>
      <c r="G11236" s="75"/>
      <c r="H11236" s="74"/>
      <c r="I11236" s="81"/>
      <c r="J11236" s="74"/>
      <c r="K11236" s="74"/>
      <c r="L11236" s="74"/>
      <c r="M11236" s="74"/>
    </row>
    <row r="11237" spans="2:13" x14ac:dyDescent="0.25">
      <c r="B11237" s="225"/>
      <c r="C11237" s="74"/>
      <c r="D11237" s="74"/>
      <c r="E11237" s="74"/>
      <c r="F11237" s="74"/>
      <c r="G11237" s="75"/>
      <c r="H11237" s="74"/>
      <c r="I11237" s="81"/>
      <c r="J11237" s="74"/>
      <c r="K11237" s="74"/>
      <c r="L11237" s="74"/>
      <c r="M11237" s="74"/>
    </row>
    <row r="11238" spans="2:13" x14ac:dyDescent="0.25">
      <c r="B11238" s="225"/>
      <c r="C11238" s="74"/>
      <c r="D11238" s="74"/>
      <c r="E11238" s="74"/>
      <c r="F11238" s="74"/>
      <c r="G11238" s="75"/>
      <c r="H11238" s="74"/>
      <c r="I11238" s="81"/>
      <c r="J11238" s="74"/>
      <c r="K11238" s="74"/>
      <c r="L11238" s="74"/>
      <c r="M11238" s="74"/>
    </row>
    <row r="11239" spans="2:13" x14ac:dyDescent="0.25">
      <c r="B11239" s="225"/>
      <c r="C11239" s="74"/>
      <c r="D11239" s="74"/>
      <c r="E11239" s="74"/>
      <c r="F11239" s="74"/>
      <c r="G11239" s="75"/>
      <c r="H11239" s="74"/>
      <c r="I11239" s="81"/>
      <c r="J11239" s="74"/>
      <c r="K11239" s="74"/>
      <c r="L11239" s="74"/>
      <c r="M11239" s="74"/>
    </row>
    <row r="11240" spans="2:13" x14ac:dyDescent="0.25">
      <c r="B11240" s="225"/>
      <c r="C11240" s="74"/>
      <c r="D11240" s="74"/>
      <c r="E11240" s="74"/>
      <c r="F11240" s="74"/>
      <c r="G11240" s="75"/>
      <c r="H11240" s="74"/>
      <c r="I11240" s="81"/>
      <c r="J11240" s="74"/>
      <c r="K11240" s="74"/>
      <c r="L11240" s="74"/>
      <c r="M11240" s="74"/>
    </row>
    <row r="11241" spans="2:13" x14ac:dyDescent="0.25">
      <c r="B11241" s="225"/>
      <c r="C11241" s="74"/>
      <c r="D11241" s="74"/>
      <c r="E11241" s="74"/>
      <c r="F11241" s="74"/>
      <c r="G11241" s="75"/>
      <c r="H11241" s="74"/>
      <c r="I11241" s="81"/>
      <c r="J11241" s="74"/>
      <c r="K11241" s="74"/>
      <c r="L11241" s="74"/>
      <c r="M11241" s="74"/>
    </row>
    <row r="11242" spans="2:13" x14ac:dyDescent="0.25">
      <c r="B11242" s="225"/>
      <c r="C11242" s="74"/>
      <c r="D11242" s="74"/>
      <c r="E11242" s="74"/>
      <c r="F11242" s="74"/>
      <c r="G11242" s="75"/>
      <c r="H11242" s="74"/>
      <c r="I11242" s="81"/>
      <c r="J11242" s="74"/>
      <c r="K11242" s="74"/>
      <c r="L11242" s="74"/>
      <c r="M11242" s="74"/>
    </row>
    <row r="11243" spans="2:13" x14ac:dyDescent="0.25">
      <c r="B11243" s="225"/>
      <c r="C11243" s="74"/>
      <c r="D11243" s="74"/>
      <c r="E11243" s="74"/>
      <c r="F11243" s="74"/>
      <c r="G11243" s="75"/>
      <c r="H11243" s="74"/>
      <c r="I11243" s="81"/>
      <c r="J11243" s="74"/>
      <c r="K11243" s="74"/>
      <c r="L11243" s="74"/>
      <c r="M11243" s="74"/>
    </row>
    <row r="11244" spans="2:13" x14ac:dyDescent="0.25">
      <c r="B11244" s="225"/>
      <c r="C11244" s="74"/>
      <c r="D11244" s="74"/>
      <c r="E11244" s="74"/>
      <c r="F11244" s="74"/>
      <c r="G11244" s="75"/>
      <c r="H11244" s="74"/>
      <c r="I11244" s="81"/>
      <c r="J11244" s="74"/>
      <c r="K11244" s="74"/>
      <c r="L11244" s="74"/>
      <c r="M11244" s="74"/>
    </row>
    <row r="11245" spans="2:13" x14ac:dyDescent="0.25">
      <c r="B11245" s="225"/>
      <c r="C11245" s="74"/>
      <c r="D11245" s="74"/>
      <c r="E11245" s="74"/>
      <c r="F11245" s="74"/>
      <c r="G11245" s="75"/>
      <c r="H11245" s="74"/>
      <c r="I11245" s="81"/>
      <c r="J11245" s="74"/>
      <c r="K11245" s="74"/>
      <c r="L11245" s="74"/>
      <c r="M11245" s="74"/>
    </row>
    <row r="11246" spans="2:13" x14ac:dyDescent="0.25">
      <c r="B11246" s="225"/>
      <c r="C11246" s="74"/>
      <c r="D11246" s="74"/>
      <c r="E11246" s="74"/>
      <c r="F11246" s="74"/>
      <c r="G11246" s="75"/>
      <c r="H11246" s="74"/>
      <c r="I11246" s="81"/>
      <c r="J11246" s="74"/>
      <c r="K11246" s="74"/>
      <c r="L11246" s="74"/>
      <c r="M11246" s="74"/>
    </row>
    <row r="11247" spans="2:13" x14ac:dyDescent="0.25">
      <c r="B11247" s="225"/>
      <c r="C11247" s="74"/>
      <c r="D11247" s="74"/>
      <c r="E11247" s="74"/>
      <c r="F11247" s="74"/>
      <c r="G11247" s="75"/>
      <c r="H11247" s="74"/>
      <c r="I11247" s="81"/>
      <c r="J11247" s="74"/>
      <c r="K11247" s="74"/>
      <c r="L11247" s="74"/>
      <c r="M11247" s="74"/>
    </row>
    <row r="11248" spans="2:13" x14ac:dyDescent="0.25">
      <c r="B11248" s="225"/>
      <c r="C11248" s="74"/>
      <c r="D11248" s="74"/>
      <c r="E11248" s="74"/>
      <c r="F11248" s="74"/>
      <c r="G11248" s="75"/>
      <c r="H11248" s="74"/>
      <c r="I11248" s="81"/>
      <c r="J11248" s="74"/>
      <c r="K11248" s="74"/>
      <c r="L11248" s="74"/>
      <c r="M11248" s="74"/>
    </row>
    <row r="11249" spans="2:13" x14ac:dyDescent="0.25">
      <c r="B11249" s="225"/>
      <c r="C11249" s="74"/>
      <c r="D11249" s="74"/>
      <c r="E11249" s="74"/>
      <c r="F11249" s="74"/>
      <c r="G11249" s="75"/>
      <c r="H11249" s="74"/>
      <c r="I11249" s="81"/>
      <c r="J11249" s="74"/>
      <c r="K11249" s="74"/>
      <c r="L11249" s="74"/>
      <c r="M11249" s="74"/>
    </row>
    <row r="11250" spans="2:13" x14ac:dyDescent="0.25">
      <c r="B11250" s="225"/>
      <c r="C11250" s="74"/>
      <c r="D11250" s="74"/>
      <c r="E11250" s="74"/>
      <c r="F11250" s="74"/>
      <c r="G11250" s="75"/>
      <c r="H11250" s="74"/>
      <c r="I11250" s="81"/>
      <c r="J11250" s="74"/>
      <c r="K11250" s="74"/>
      <c r="L11250" s="74"/>
      <c r="M11250" s="74"/>
    </row>
    <row r="11251" spans="2:13" x14ac:dyDescent="0.25">
      <c r="B11251" s="225"/>
      <c r="C11251" s="74"/>
      <c r="D11251" s="74"/>
      <c r="E11251" s="74"/>
      <c r="F11251" s="74"/>
      <c r="G11251" s="75"/>
      <c r="H11251" s="74"/>
      <c r="I11251" s="81"/>
      <c r="J11251" s="74"/>
      <c r="K11251" s="74"/>
      <c r="L11251" s="74"/>
      <c r="M11251" s="74"/>
    </row>
    <row r="11252" spans="2:13" x14ac:dyDescent="0.25">
      <c r="B11252" s="225"/>
      <c r="C11252" s="74"/>
      <c r="D11252" s="74"/>
      <c r="E11252" s="74"/>
      <c r="F11252" s="74"/>
      <c r="G11252" s="75"/>
      <c r="H11252" s="74"/>
      <c r="I11252" s="81"/>
      <c r="J11252" s="74"/>
      <c r="K11252" s="74"/>
      <c r="L11252" s="74"/>
      <c r="M11252" s="74"/>
    </row>
    <row r="11253" spans="2:13" x14ac:dyDescent="0.25">
      <c r="B11253" s="225"/>
      <c r="C11253" s="74"/>
      <c r="D11253" s="74"/>
      <c r="E11253" s="74"/>
      <c r="F11253" s="74"/>
      <c r="G11253" s="75"/>
      <c r="H11253" s="74"/>
      <c r="I11253" s="81"/>
      <c r="J11253" s="74"/>
      <c r="K11253" s="74"/>
      <c r="L11253" s="74"/>
      <c r="M11253" s="74"/>
    </row>
    <row r="11254" spans="2:13" x14ac:dyDescent="0.25">
      <c r="B11254" s="225"/>
      <c r="C11254" s="74"/>
      <c r="D11254" s="74"/>
      <c r="E11254" s="74"/>
      <c r="F11254" s="74"/>
      <c r="G11254" s="75"/>
      <c r="H11254" s="74"/>
      <c r="I11254" s="81"/>
      <c r="J11254" s="74"/>
      <c r="K11254" s="74"/>
      <c r="L11254" s="74"/>
      <c r="M11254" s="74"/>
    </row>
    <row r="11255" spans="2:13" x14ac:dyDescent="0.25">
      <c r="B11255" s="225"/>
      <c r="C11255" s="74"/>
      <c r="D11255" s="74"/>
      <c r="E11255" s="74"/>
      <c r="F11255" s="74"/>
      <c r="G11255" s="75"/>
      <c r="H11255" s="74"/>
      <c r="I11255" s="81"/>
      <c r="J11255" s="74"/>
      <c r="K11255" s="74"/>
      <c r="L11255" s="74"/>
      <c r="M11255" s="74"/>
    </row>
    <row r="11256" spans="2:13" x14ac:dyDescent="0.25">
      <c r="B11256" s="225"/>
      <c r="C11256" s="74"/>
      <c r="D11256" s="74"/>
      <c r="E11256" s="74"/>
      <c r="F11256" s="74"/>
      <c r="G11256" s="75"/>
      <c r="H11256" s="74"/>
      <c r="I11256" s="81"/>
      <c r="J11256" s="74"/>
      <c r="K11256" s="74"/>
      <c r="L11256" s="74"/>
      <c r="M11256" s="74"/>
    </row>
    <row r="11257" spans="2:13" x14ac:dyDescent="0.25">
      <c r="B11257" s="225"/>
      <c r="C11257" s="74"/>
      <c r="D11257" s="74"/>
      <c r="E11257" s="74"/>
      <c r="F11257" s="74"/>
      <c r="G11257" s="75"/>
      <c r="H11257" s="74"/>
      <c r="I11257" s="81"/>
      <c r="J11257" s="74"/>
      <c r="K11257" s="74"/>
      <c r="L11257" s="74"/>
      <c r="M11257" s="74"/>
    </row>
    <row r="11258" spans="2:13" x14ac:dyDescent="0.25">
      <c r="B11258" s="225"/>
      <c r="C11258" s="74"/>
      <c r="D11258" s="74"/>
      <c r="E11258" s="74"/>
      <c r="F11258" s="74"/>
      <c r="G11258" s="75"/>
      <c r="H11258" s="74"/>
      <c r="I11258" s="81"/>
      <c r="J11258" s="74"/>
      <c r="K11258" s="74"/>
      <c r="L11258" s="74"/>
      <c r="M11258" s="74"/>
    </row>
    <row r="11259" spans="2:13" x14ac:dyDescent="0.25">
      <c r="B11259" s="225"/>
      <c r="C11259" s="74"/>
      <c r="D11259" s="74"/>
      <c r="E11259" s="74"/>
      <c r="F11259" s="74"/>
      <c r="G11259" s="75"/>
      <c r="H11259" s="74"/>
      <c r="I11259" s="81"/>
      <c r="J11259" s="74"/>
      <c r="K11259" s="74"/>
      <c r="L11259" s="74"/>
      <c r="M11259" s="74"/>
    </row>
    <row r="11260" spans="2:13" x14ac:dyDescent="0.25">
      <c r="B11260" s="225"/>
      <c r="C11260" s="74"/>
      <c r="D11260" s="74"/>
      <c r="E11260" s="74"/>
      <c r="F11260" s="74"/>
      <c r="G11260" s="75"/>
      <c r="H11260" s="74"/>
      <c r="I11260" s="81"/>
      <c r="J11260" s="74"/>
      <c r="K11260" s="74"/>
      <c r="L11260" s="74"/>
      <c r="M11260" s="74"/>
    </row>
    <row r="11261" spans="2:13" x14ac:dyDescent="0.25">
      <c r="B11261" s="225"/>
      <c r="C11261" s="74"/>
      <c r="D11261" s="74"/>
      <c r="E11261" s="74"/>
      <c r="F11261" s="74"/>
      <c r="G11261" s="75"/>
      <c r="H11261" s="74"/>
      <c r="I11261" s="81"/>
      <c r="J11261" s="74"/>
      <c r="K11261" s="74"/>
      <c r="L11261" s="74"/>
      <c r="M11261" s="74"/>
    </row>
    <row r="11262" spans="2:13" x14ac:dyDescent="0.25">
      <c r="B11262" s="225"/>
      <c r="C11262" s="74"/>
      <c r="D11262" s="74"/>
      <c r="E11262" s="74"/>
      <c r="F11262" s="74"/>
      <c r="G11262" s="75"/>
      <c r="H11262" s="74"/>
      <c r="I11262" s="81"/>
      <c r="J11262" s="74"/>
      <c r="K11262" s="74"/>
      <c r="L11262" s="74"/>
      <c r="M11262" s="74"/>
    </row>
    <row r="11263" spans="2:13" x14ac:dyDescent="0.25">
      <c r="B11263" s="225"/>
      <c r="C11263" s="74"/>
      <c r="D11263" s="74"/>
      <c r="E11263" s="74"/>
      <c r="F11263" s="74"/>
      <c r="G11263" s="75"/>
      <c r="H11263" s="74"/>
      <c r="I11263" s="81"/>
      <c r="J11263" s="74"/>
      <c r="K11263" s="74"/>
      <c r="L11263" s="74"/>
      <c r="M11263" s="74"/>
    </row>
    <row r="11264" spans="2:13" x14ac:dyDescent="0.25">
      <c r="B11264" s="225"/>
      <c r="C11264" s="74"/>
      <c r="D11264" s="74"/>
      <c r="E11264" s="74"/>
      <c r="F11264" s="74"/>
      <c r="G11264" s="75"/>
      <c r="H11264" s="74"/>
      <c r="I11264" s="81"/>
      <c r="J11264" s="74"/>
      <c r="K11264" s="74"/>
      <c r="L11264" s="74"/>
      <c r="M11264" s="74"/>
    </row>
    <row r="11265" spans="2:13" x14ac:dyDescent="0.25">
      <c r="B11265" s="225"/>
      <c r="C11265" s="74"/>
      <c r="D11265" s="74"/>
      <c r="E11265" s="74"/>
      <c r="F11265" s="74"/>
      <c r="G11265" s="75"/>
      <c r="H11265" s="74"/>
      <c r="I11265" s="81"/>
      <c r="J11265" s="74"/>
      <c r="K11265" s="74"/>
      <c r="L11265" s="74"/>
      <c r="M11265" s="74"/>
    </row>
    <row r="11266" spans="2:13" x14ac:dyDescent="0.25">
      <c r="B11266" s="225"/>
      <c r="C11266" s="74"/>
      <c r="D11266" s="74"/>
      <c r="E11266" s="74"/>
      <c r="F11266" s="74"/>
      <c r="G11266" s="75"/>
      <c r="H11266" s="74"/>
      <c r="I11266" s="81"/>
      <c r="J11266" s="74"/>
      <c r="K11266" s="74"/>
      <c r="L11266" s="74"/>
      <c r="M11266" s="74"/>
    </row>
    <row r="11267" spans="2:13" x14ac:dyDescent="0.25">
      <c r="B11267" s="225"/>
      <c r="C11267" s="74"/>
      <c r="D11267" s="74"/>
      <c r="E11267" s="74"/>
      <c r="F11267" s="74"/>
      <c r="G11267" s="75"/>
      <c r="H11267" s="74"/>
      <c r="I11267" s="81"/>
      <c r="J11267" s="74"/>
      <c r="K11267" s="74"/>
      <c r="L11267" s="74"/>
      <c r="M11267" s="74"/>
    </row>
    <row r="11268" spans="2:13" x14ac:dyDescent="0.25">
      <c r="B11268" s="225"/>
      <c r="C11268" s="74"/>
      <c r="D11268" s="74"/>
      <c r="E11268" s="74"/>
      <c r="F11268" s="74"/>
      <c r="G11268" s="75"/>
      <c r="H11268" s="74"/>
      <c r="I11268" s="81"/>
      <c r="J11268" s="74"/>
      <c r="K11268" s="74"/>
      <c r="L11268" s="74"/>
      <c r="M11268" s="74"/>
    </row>
    <row r="11269" spans="2:13" x14ac:dyDescent="0.25">
      <c r="B11269" s="225"/>
      <c r="C11269" s="74"/>
      <c r="D11269" s="74"/>
      <c r="E11269" s="74"/>
      <c r="F11269" s="74"/>
      <c r="G11269" s="75"/>
      <c r="H11269" s="74"/>
      <c r="I11269" s="81"/>
      <c r="J11269" s="74"/>
      <c r="K11269" s="74"/>
      <c r="L11269" s="74"/>
      <c r="M11269" s="74"/>
    </row>
    <row r="11270" spans="2:13" x14ac:dyDescent="0.25">
      <c r="B11270" s="225"/>
      <c r="C11270" s="74"/>
      <c r="D11270" s="74"/>
      <c r="E11270" s="74"/>
      <c r="F11270" s="74"/>
      <c r="G11270" s="75"/>
      <c r="H11270" s="74"/>
      <c r="I11270" s="81"/>
      <c r="J11270" s="74"/>
      <c r="K11270" s="74"/>
      <c r="L11270" s="74"/>
      <c r="M11270" s="74"/>
    </row>
    <row r="11271" spans="2:13" x14ac:dyDescent="0.25">
      <c r="B11271" s="225"/>
      <c r="C11271" s="74"/>
      <c r="D11271" s="74"/>
      <c r="E11271" s="74"/>
      <c r="F11271" s="74"/>
      <c r="G11271" s="75"/>
      <c r="H11271" s="74"/>
      <c r="I11271" s="81"/>
      <c r="J11271" s="74"/>
      <c r="K11271" s="74"/>
      <c r="L11271" s="74"/>
      <c r="M11271" s="74"/>
    </row>
    <row r="11272" spans="2:13" x14ac:dyDescent="0.25">
      <c r="B11272" s="225"/>
      <c r="C11272" s="74"/>
      <c r="D11272" s="74"/>
      <c r="E11272" s="74"/>
      <c r="F11272" s="74"/>
      <c r="G11272" s="75"/>
      <c r="H11272" s="74"/>
      <c r="I11272" s="81"/>
      <c r="J11272" s="74"/>
      <c r="K11272" s="74"/>
      <c r="L11272" s="74"/>
      <c r="M11272" s="74"/>
    </row>
    <row r="11273" spans="2:13" x14ac:dyDescent="0.25">
      <c r="B11273" s="225"/>
      <c r="C11273" s="74"/>
      <c r="D11273" s="74"/>
      <c r="E11273" s="74"/>
      <c r="F11273" s="74"/>
      <c r="G11273" s="75"/>
      <c r="H11273" s="74"/>
      <c r="I11273" s="81"/>
      <c r="J11273" s="74"/>
      <c r="K11273" s="74"/>
      <c r="L11273" s="74"/>
      <c r="M11273" s="74"/>
    </row>
    <row r="11274" spans="2:13" x14ac:dyDescent="0.25">
      <c r="B11274" s="225"/>
      <c r="C11274" s="74"/>
      <c r="D11274" s="74"/>
      <c r="E11274" s="74"/>
      <c r="F11274" s="74"/>
      <c r="G11274" s="75"/>
      <c r="H11274" s="74"/>
      <c r="I11274" s="81"/>
      <c r="J11274" s="74"/>
      <c r="K11274" s="74"/>
      <c r="L11274" s="74"/>
      <c r="M11274" s="74"/>
    </row>
    <row r="11275" spans="2:13" x14ac:dyDescent="0.25">
      <c r="B11275" s="225"/>
      <c r="C11275" s="74"/>
      <c r="D11275" s="74"/>
      <c r="E11275" s="74"/>
      <c r="F11275" s="74"/>
      <c r="G11275" s="75"/>
      <c r="H11275" s="74"/>
      <c r="I11275" s="81"/>
      <c r="J11275" s="74"/>
      <c r="K11275" s="74"/>
      <c r="L11275" s="74"/>
      <c r="M11275" s="74"/>
    </row>
    <row r="11276" spans="2:13" x14ac:dyDescent="0.25">
      <c r="B11276" s="225"/>
      <c r="C11276" s="74"/>
      <c r="D11276" s="74"/>
      <c r="E11276" s="74"/>
      <c r="F11276" s="74"/>
      <c r="G11276" s="75"/>
      <c r="H11276" s="74"/>
      <c r="I11276" s="81"/>
      <c r="J11276" s="74"/>
      <c r="K11276" s="74"/>
      <c r="L11276" s="74"/>
      <c r="M11276" s="74"/>
    </row>
    <row r="11277" spans="2:13" x14ac:dyDescent="0.25">
      <c r="B11277" s="225"/>
      <c r="C11277" s="74"/>
      <c r="D11277" s="74"/>
      <c r="E11277" s="74"/>
      <c r="F11277" s="74"/>
      <c r="G11277" s="75"/>
      <c r="H11277" s="74"/>
      <c r="I11277" s="81"/>
      <c r="J11277" s="74"/>
      <c r="K11277" s="74"/>
      <c r="L11277" s="74"/>
      <c r="M11277" s="74"/>
    </row>
    <row r="11278" spans="2:13" x14ac:dyDescent="0.25">
      <c r="B11278" s="225"/>
      <c r="C11278" s="74"/>
      <c r="D11278" s="74"/>
      <c r="E11278" s="74"/>
      <c r="F11278" s="74"/>
      <c r="G11278" s="75"/>
      <c r="H11278" s="74"/>
      <c r="I11278" s="81"/>
      <c r="J11278" s="74"/>
      <c r="K11278" s="74"/>
      <c r="L11278" s="74"/>
      <c r="M11278" s="74"/>
    </row>
    <row r="11279" spans="2:13" x14ac:dyDescent="0.25">
      <c r="B11279" s="225"/>
      <c r="C11279" s="74"/>
      <c r="D11279" s="74"/>
      <c r="E11279" s="74"/>
      <c r="F11279" s="74"/>
      <c r="G11279" s="75"/>
      <c r="H11279" s="74"/>
      <c r="I11279" s="81"/>
      <c r="J11279" s="74"/>
      <c r="K11279" s="74"/>
      <c r="L11279" s="74"/>
      <c r="M11279" s="74"/>
    </row>
    <row r="11280" spans="2:13" x14ac:dyDescent="0.25">
      <c r="B11280" s="225"/>
      <c r="C11280" s="74"/>
      <c r="D11280" s="74"/>
      <c r="E11280" s="74"/>
      <c r="F11280" s="74"/>
      <c r="G11280" s="75"/>
      <c r="H11280" s="74"/>
      <c r="I11280" s="81"/>
      <c r="J11280" s="74"/>
      <c r="K11280" s="74"/>
      <c r="L11280" s="74"/>
      <c r="M11280" s="74"/>
    </row>
    <row r="11281" spans="2:13" x14ac:dyDescent="0.25">
      <c r="B11281" s="225"/>
      <c r="C11281" s="74"/>
      <c r="D11281" s="74"/>
      <c r="E11281" s="74"/>
      <c r="F11281" s="74"/>
      <c r="G11281" s="75"/>
      <c r="H11281" s="74"/>
      <c r="I11281" s="81"/>
      <c r="J11281" s="74"/>
      <c r="K11281" s="74"/>
      <c r="L11281" s="74"/>
      <c r="M11281" s="74"/>
    </row>
    <row r="11282" spans="2:13" x14ac:dyDescent="0.25">
      <c r="B11282" s="225"/>
      <c r="C11282" s="74"/>
      <c r="D11282" s="74"/>
      <c r="E11282" s="74"/>
      <c r="F11282" s="74"/>
      <c r="G11282" s="75"/>
      <c r="H11282" s="74"/>
      <c r="I11282" s="81"/>
      <c r="J11282" s="74"/>
      <c r="K11282" s="74"/>
      <c r="L11282" s="74"/>
      <c r="M11282" s="74"/>
    </row>
    <row r="11283" spans="2:13" x14ac:dyDescent="0.25">
      <c r="B11283" s="225"/>
      <c r="C11283" s="74"/>
      <c r="D11283" s="74"/>
      <c r="E11283" s="74"/>
      <c r="F11283" s="74"/>
      <c r="G11283" s="75"/>
      <c r="H11283" s="74"/>
      <c r="I11283" s="81"/>
      <c r="J11283" s="74"/>
      <c r="K11283" s="74"/>
      <c r="L11283" s="74"/>
      <c r="M11283" s="74"/>
    </row>
    <row r="11284" spans="2:13" x14ac:dyDescent="0.25">
      <c r="B11284" s="225"/>
      <c r="C11284" s="74"/>
      <c r="D11284" s="74"/>
      <c r="E11284" s="74"/>
      <c r="F11284" s="74"/>
      <c r="G11284" s="75"/>
      <c r="H11284" s="74"/>
      <c r="I11284" s="81"/>
      <c r="J11284" s="74"/>
      <c r="K11284" s="74"/>
      <c r="L11284" s="74"/>
      <c r="M11284" s="74"/>
    </row>
    <row r="11285" spans="2:13" x14ac:dyDescent="0.25">
      <c r="B11285" s="225"/>
      <c r="C11285" s="74"/>
      <c r="D11285" s="74"/>
      <c r="E11285" s="74"/>
      <c r="F11285" s="74"/>
      <c r="G11285" s="75"/>
      <c r="H11285" s="74"/>
      <c r="I11285" s="81"/>
      <c r="J11285" s="74"/>
      <c r="K11285" s="74"/>
      <c r="L11285" s="74"/>
      <c r="M11285" s="74"/>
    </row>
    <row r="11286" spans="2:13" x14ac:dyDescent="0.25">
      <c r="B11286" s="225"/>
      <c r="C11286" s="74"/>
      <c r="D11286" s="74"/>
      <c r="E11286" s="74"/>
      <c r="F11286" s="74"/>
      <c r="G11286" s="75"/>
      <c r="H11286" s="74"/>
      <c r="I11286" s="81"/>
      <c r="J11286" s="74"/>
      <c r="K11286" s="74"/>
      <c r="L11286" s="74"/>
      <c r="M11286" s="74"/>
    </row>
    <row r="11287" spans="2:13" x14ac:dyDescent="0.25">
      <c r="B11287" s="225"/>
      <c r="C11287" s="74"/>
      <c r="D11287" s="74"/>
      <c r="E11287" s="74"/>
      <c r="F11287" s="74"/>
      <c r="G11287" s="75"/>
      <c r="H11287" s="74"/>
      <c r="I11287" s="81"/>
      <c r="J11287" s="74"/>
      <c r="K11287" s="74"/>
      <c r="L11287" s="74"/>
      <c r="M11287" s="74"/>
    </row>
    <row r="11288" spans="2:13" x14ac:dyDescent="0.25">
      <c r="B11288" s="225"/>
      <c r="C11288" s="74"/>
      <c r="D11288" s="74"/>
      <c r="E11288" s="74"/>
      <c r="F11288" s="74"/>
      <c r="G11288" s="75"/>
      <c r="H11288" s="74"/>
      <c r="I11288" s="81"/>
      <c r="J11288" s="74"/>
      <c r="K11288" s="74"/>
      <c r="L11288" s="74"/>
      <c r="M11288" s="74"/>
    </row>
    <row r="11289" spans="2:13" x14ac:dyDescent="0.25">
      <c r="B11289" s="225"/>
      <c r="C11289" s="74"/>
      <c r="D11289" s="74"/>
      <c r="E11289" s="74"/>
      <c r="F11289" s="74"/>
      <c r="G11289" s="75"/>
      <c r="H11289" s="74"/>
      <c r="I11289" s="81"/>
      <c r="J11289" s="74"/>
      <c r="K11289" s="74"/>
      <c r="L11289" s="74"/>
      <c r="M11289" s="74"/>
    </row>
    <row r="11290" spans="2:13" x14ac:dyDescent="0.25">
      <c r="B11290" s="225"/>
      <c r="C11290" s="74"/>
      <c r="D11290" s="74"/>
      <c r="E11290" s="74"/>
      <c r="F11290" s="74"/>
      <c r="G11290" s="75"/>
      <c r="H11290" s="74"/>
      <c r="I11290" s="81"/>
      <c r="J11290" s="74"/>
      <c r="K11290" s="74"/>
      <c r="L11290" s="74"/>
      <c r="M11290" s="74"/>
    </row>
    <row r="11291" spans="2:13" x14ac:dyDescent="0.25">
      <c r="B11291" s="225"/>
      <c r="C11291" s="74"/>
      <c r="D11291" s="74"/>
      <c r="E11291" s="74"/>
      <c r="F11291" s="74"/>
      <c r="G11291" s="75"/>
      <c r="H11291" s="74"/>
      <c r="I11291" s="81"/>
      <c r="J11291" s="74"/>
      <c r="K11291" s="74"/>
      <c r="L11291" s="74"/>
      <c r="M11291" s="74"/>
    </row>
    <row r="11292" spans="2:13" x14ac:dyDescent="0.25">
      <c r="B11292" s="225"/>
      <c r="C11292" s="74"/>
      <c r="D11292" s="74"/>
      <c r="E11292" s="74"/>
      <c r="F11292" s="74"/>
      <c r="G11292" s="75"/>
      <c r="H11292" s="74"/>
      <c r="I11292" s="81"/>
      <c r="J11292" s="74"/>
      <c r="K11292" s="74"/>
      <c r="L11292" s="74"/>
      <c r="M11292" s="74"/>
    </row>
    <row r="11293" spans="2:13" x14ac:dyDescent="0.25">
      <c r="B11293" s="225"/>
      <c r="C11293" s="74"/>
      <c r="D11293" s="74"/>
      <c r="E11293" s="74"/>
      <c r="F11293" s="74"/>
      <c r="G11293" s="75"/>
      <c r="H11293" s="74"/>
      <c r="I11293" s="81"/>
      <c r="J11293" s="74"/>
      <c r="K11293" s="74"/>
      <c r="L11293" s="74"/>
      <c r="M11293" s="74"/>
    </row>
    <row r="11294" spans="2:13" x14ac:dyDescent="0.25">
      <c r="B11294" s="225"/>
      <c r="C11294" s="74"/>
      <c r="D11294" s="74"/>
      <c r="E11294" s="74"/>
      <c r="F11294" s="74"/>
      <c r="G11294" s="75"/>
      <c r="H11294" s="74"/>
      <c r="I11294" s="81"/>
      <c r="J11294" s="74"/>
      <c r="K11294" s="74"/>
      <c r="L11294" s="74"/>
      <c r="M11294" s="74"/>
    </row>
    <row r="11295" spans="2:13" x14ac:dyDescent="0.25">
      <c r="B11295" s="225"/>
      <c r="C11295" s="74"/>
      <c r="D11295" s="74"/>
      <c r="E11295" s="74"/>
      <c r="F11295" s="74"/>
      <c r="G11295" s="75"/>
      <c r="H11295" s="74"/>
      <c r="I11295" s="81"/>
      <c r="J11295" s="74"/>
      <c r="K11295" s="74"/>
      <c r="L11295" s="74"/>
      <c r="M11295" s="74"/>
    </row>
    <row r="11296" spans="2:13" x14ac:dyDescent="0.25">
      <c r="B11296" s="225"/>
      <c r="C11296" s="74"/>
      <c r="D11296" s="74"/>
      <c r="E11296" s="74"/>
      <c r="F11296" s="74"/>
      <c r="G11296" s="75"/>
      <c r="H11296" s="74"/>
      <c r="I11296" s="81"/>
      <c r="J11296" s="74"/>
      <c r="K11296" s="74"/>
      <c r="L11296" s="74"/>
      <c r="M11296" s="74"/>
    </row>
    <row r="11297" spans="2:13" x14ac:dyDescent="0.25">
      <c r="B11297" s="225"/>
      <c r="C11297" s="74"/>
      <c r="D11297" s="74"/>
      <c r="E11297" s="74"/>
      <c r="F11297" s="74"/>
      <c r="G11297" s="75"/>
      <c r="H11297" s="74"/>
      <c r="I11297" s="81"/>
      <c r="J11297" s="74"/>
      <c r="K11297" s="74"/>
      <c r="L11297" s="74"/>
      <c r="M11297" s="74"/>
    </row>
    <row r="11298" spans="2:13" x14ac:dyDescent="0.25">
      <c r="B11298" s="225"/>
      <c r="C11298" s="74"/>
      <c r="D11298" s="74"/>
      <c r="E11298" s="74"/>
      <c r="F11298" s="74"/>
      <c r="G11298" s="75"/>
      <c r="H11298" s="74"/>
      <c r="I11298" s="81"/>
      <c r="J11298" s="74"/>
      <c r="K11298" s="74"/>
      <c r="L11298" s="74"/>
      <c r="M11298" s="74"/>
    </row>
    <row r="11299" spans="2:13" x14ac:dyDescent="0.25">
      <c r="B11299" s="225"/>
      <c r="C11299" s="74"/>
      <c r="D11299" s="74"/>
      <c r="E11299" s="74"/>
      <c r="F11299" s="74"/>
      <c r="G11299" s="75"/>
      <c r="H11299" s="74"/>
      <c r="I11299" s="81"/>
      <c r="J11299" s="74"/>
      <c r="K11299" s="74"/>
      <c r="L11299" s="74"/>
      <c r="M11299" s="74"/>
    </row>
    <row r="11300" spans="2:13" x14ac:dyDescent="0.25">
      <c r="B11300" s="225"/>
      <c r="C11300" s="74"/>
      <c r="D11300" s="74"/>
      <c r="E11300" s="74"/>
      <c r="F11300" s="74"/>
      <c r="G11300" s="75"/>
      <c r="H11300" s="74"/>
      <c r="I11300" s="81"/>
      <c r="J11300" s="74"/>
      <c r="K11300" s="74"/>
      <c r="L11300" s="74"/>
      <c r="M11300" s="74"/>
    </row>
    <row r="11301" spans="2:13" x14ac:dyDescent="0.25">
      <c r="B11301" s="225"/>
      <c r="C11301" s="74"/>
      <c r="D11301" s="74"/>
      <c r="E11301" s="74"/>
      <c r="F11301" s="74"/>
      <c r="G11301" s="75"/>
      <c r="H11301" s="74"/>
      <c r="I11301" s="81"/>
      <c r="J11301" s="74"/>
      <c r="K11301" s="74"/>
      <c r="L11301" s="74"/>
      <c r="M11301" s="74"/>
    </row>
    <row r="11302" spans="2:13" x14ac:dyDescent="0.25">
      <c r="B11302" s="225"/>
      <c r="C11302" s="74"/>
      <c r="D11302" s="74"/>
      <c r="E11302" s="74"/>
      <c r="F11302" s="74"/>
      <c r="G11302" s="75"/>
      <c r="H11302" s="74"/>
      <c r="I11302" s="81"/>
      <c r="J11302" s="74"/>
      <c r="K11302" s="74"/>
      <c r="L11302" s="74"/>
      <c r="M11302" s="74"/>
    </row>
    <row r="11303" spans="2:13" x14ac:dyDescent="0.25">
      <c r="B11303" s="225"/>
      <c r="C11303" s="74"/>
      <c r="D11303" s="74"/>
      <c r="E11303" s="74"/>
      <c r="F11303" s="74"/>
      <c r="G11303" s="75"/>
      <c r="H11303" s="74"/>
      <c r="I11303" s="81"/>
      <c r="J11303" s="74"/>
      <c r="K11303" s="74"/>
      <c r="L11303" s="74"/>
      <c r="M11303" s="74"/>
    </row>
    <row r="11304" spans="2:13" x14ac:dyDescent="0.25">
      <c r="B11304" s="225"/>
      <c r="C11304" s="74"/>
      <c r="D11304" s="74"/>
      <c r="E11304" s="74"/>
      <c r="F11304" s="74"/>
      <c r="G11304" s="75"/>
      <c r="H11304" s="74"/>
      <c r="I11304" s="81"/>
      <c r="J11304" s="74"/>
      <c r="K11304" s="74"/>
      <c r="L11304" s="74"/>
      <c r="M11304" s="74"/>
    </row>
    <row r="11305" spans="2:13" x14ac:dyDescent="0.25">
      <c r="B11305" s="225"/>
      <c r="C11305" s="74"/>
      <c r="D11305" s="74"/>
      <c r="E11305" s="74"/>
      <c r="F11305" s="74"/>
      <c r="G11305" s="75"/>
      <c r="H11305" s="74"/>
      <c r="I11305" s="81"/>
      <c r="J11305" s="74"/>
      <c r="K11305" s="74"/>
      <c r="L11305" s="74"/>
      <c r="M11305" s="74"/>
    </row>
    <row r="11306" spans="2:13" x14ac:dyDescent="0.25">
      <c r="B11306" s="225"/>
      <c r="C11306" s="74"/>
      <c r="D11306" s="74"/>
      <c r="E11306" s="74"/>
      <c r="F11306" s="74"/>
      <c r="G11306" s="75"/>
      <c r="H11306" s="74"/>
      <c r="I11306" s="81"/>
      <c r="J11306" s="74"/>
      <c r="K11306" s="74"/>
      <c r="L11306" s="74"/>
      <c r="M11306" s="74"/>
    </row>
    <row r="11307" spans="2:13" x14ac:dyDescent="0.25">
      <c r="B11307" s="225"/>
      <c r="C11307" s="74"/>
      <c r="D11307" s="74"/>
      <c r="E11307" s="74"/>
      <c r="F11307" s="74"/>
      <c r="G11307" s="75"/>
      <c r="H11307" s="74"/>
      <c r="I11307" s="81"/>
      <c r="J11307" s="74"/>
      <c r="K11307" s="74"/>
      <c r="L11307" s="74"/>
      <c r="M11307" s="74"/>
    </row>
    <row r="11308" spans="2:13" x14ac:dyDescent="0.25">
      <c r="B11308" s="225"/>
      <c r="C11308" s="74"/>
      <c r="D11308" s="74"/>
      <c r="E11308" s="74"/>
      <c r="F11308" s="74"/>
      <c r="G11308" s="75"/>
      <c r="H11308" s="74"/>
      <c r="I11308" s="81"/>
      <c r="J11308" s="74"/>
      <c r="K11308" s="74"/>
      <c r="L11308" s="74"/>
      <c r="M11308" s="74"/>
    </row>
    <row r="11309" spans="2:13" x14ac:dyDescent="0.25">
      <c r="B11309" s="225"/>
      <c r="C11309" s="74"/>
      <c r="D11309" s="74"/>
      <c r="E11309" s="74"/>
      <c r="F11309" s="74"/>
      <c r="G11309" s="75"/>
      <c r="H11309" s="74"/>
      <c r="I11309" s="81"/>
      <c r="J11309" s="74"/>
      <c r="K11309" s="74"/>
      <c r="L11309" s="74"/>
      <c r="M11309" s="74"/>
    </row>
    <row r="11310" spans="2:13" x14ac:dyDescent="0.25">
      <c r="B11310" s="225"/>
      <c r="C11310" s="74"/>
      <c r="D11310" s="74"/>
      <c r="E11310" s="74"/>
      <c r="F11310" s="74"/>
      <c r="G11310" s="75"/>
      <c r="H11310" s="74"/>
      <c r="I11310" s="81"/>
      <c r="J11310" s="74"/>
      <c r="K11310" s="74"/>
      <c r="L11310" s="74"/>
      <c r="M11310" s="74"/>
    </row>
    <row r="11311" spans="2:13" x14ac:dyDescent="0.25">
      <c r="B11311" s="225"/>
      <c r="C11311" s="74"/>
      <c r="D11311" s="74"/>
      <c r="E11311" s="74"/>
      <c r="F11311" s="74"/>
      <c r="G11311" s="75"/>
      <c r="H11311" s="74"/>
      <c r="I11311" s="81"/>
      <c r="J11311" s="74"/>
      <c r="K11311" s="74"/>
      <c r="L11311" s="74"/>
      <c r="M11311" s="74"/>
    </row>
    <row r="11312" spans="2:13" x14ac:dyDescent="0.25">
      <c r="B11312" s="225"/>
      <c r="C11312" s="74"/>
      <c r="D11312" s="74"/>
      <c r="E11312" s="74"/>
      <c r="F11312" s="74"/>
      <c r="G11312" s="75"/>
      <c r="H11312" s="74"/>
      <c r="I11312" s="81"/>
      <c r="J11312" s="74"/>
      <c r="K11312" s="74"/>
      <c r="L11312" s="74"/>
      <c r="M11312" s="74"/>
    </row>
    <row r="11313" spans="2:13" x14ac:dyDescent="0.25">
      <c r="B11313" s="225"/>
      <c r="C11313" s="74"/>
      <c r="D11313" s="74"/>
      <c r="E11313" s="74"/>
      <c r="F11313" s="74"/>
      <c r="G11313" s="75"/>
      <c r="H11313" s="74"/>
      <c r="I11313" s="81"/>
      <c r="J11313" s="74"/>
      <c r="K11313" s="74"/>
      <c r="L11313" s="74"/>
      <c r="M11313" s="74"/>
    </row>
    <row r="11314" spans="2:13" x14ac:dyDescent="0.25">
      <c r="B11314" s="225"/>
      <c r="C11314" s="74"/>
      <c r="D11314" s="74"/>
      <c r="E11314" s="74"/>
      <c r="F11314" s="74"/>
      <c r="G11314" s="75"/>
      <c r="H11314" s="74"/>
      <c r="I11314" s="81"/>
      <c r="J11314" s="74"/>
      <c r="K11314" s="74"/>
      <c r="L11314" s="74"/>
      <c r="M11314" s="74"/>
    </row>
    <row r="11315" spans="2:13" x14ac:dyDescent="0.25">
      <c r="B11315" s="225"/>
      <c r="C11315" s="74"/>
      <c r="D11315" s="74"/>
      <c r="E11315" s="74"/>
      <c r="F11315" s="74"/>
      <c r="G11315" s="75"/>
      <c r="H11315" s="74"/>
      <c r="I11315" s="81"/>
      <c r="J11315" s="74"/>
      <c r="K11315" s="74"/>
      <c r="L11315" s="74"/>
      <c r="M11315" s="74"/>
    </row>
    <row r="11316" spans="2:13" x14ac:dyDescent="0.25">
      <c r="B11316" s="225"/>
      <c r="C11316" s="74"/>
      <c r="D11316" s="74"/>
      <c r="E11316" s="74"/>
      <c r="F11316" s="74"/>
      <c r="G11316" s="75"/>
      <c r="H11316" s="74"/>
      <c r="I11316" s="81"/>
      <c r="J11316" s="74"/>
      <c r="K11316" s="74"/>
      <c r="L11316" s="74"/>
      <c r="M11316" s="74"/>
    </row>
    <row r="11317" spans="2:13" x14ac:dyDescent="0.25">
      <c r="B11317" s="225"/>
      <c r="C11317" s="74"/>
      <c r="D11317" s="74"/>
      <c r="E11317" s="74"/>
      <c r="F11317" s="74"/>
      <c r="G11317" s="75"/>
      <c r="H11317" s="74"/>
      <c r="I11317" s="81"/>
      <c r="J11317" s="74"/>
      <c r="K11317" s="74"/>
      <c r="L11317" s="74"/>
      <c r="M11317" s="74"/>
    </row>
    <row r="11318" spans="2:13" x14ac:dyDescent="0.25">
      <c r="B11318" s="225"/>
      <c r="C11318" s="74"/>
      <c r="D11318" s="74"/>
      <c r="E11318" s="74"/>
      <c r="F11318" s="74"/>
      <c r="G11318" s="75"/>
      <c r="H11318" s="74"/>
      <c r="I11318" s="81"/>
      <c r="J11318" s="74"/>
      <c r="K11318" s="74"/>
      <c r="L11318" s="74"/>
      <c r="M11318" s="74"/>
    </row>
    <row r="11319" spans="2:13" x14ac:dyDescent="0.25">
      <c r="B11319" s="225"/>
      <c r="C11319" s="74"/>
      <c r="D11319" s="74"/>
      <c r="E11319" s="74"/>
      <c r="F11319" s="74"/>
      <c r="G11319" s="75"/>
      <c r="H11319" s="74"/>
      <c r="I11319" s="81"/>
      <c r="J11319" s="74"/>
      <c r="K11319" s="74"/>
      <c r="L11319" s="74"/>
      <c r="M11319" s="74"/>
    </row>
    <row r="11320" spans="2:13" x14ac:dyDescent="0.25">
      <c r="B11320" s="225"/>
      <c r="C11320" s="74"/>
      <c r="D11320" s="74"/>
      <c r="E11320" s="74"/>
      <c r="F11320" s="74"/>
      <c r="G11320" s="75"/>
      <c r="H11320" s="74"/>
      <c r="I11320" s="81"/>
      <c r="J11320" s="74"/>
      <c r="K11320" s="74"/>
      <c r="L11320" s="74"/>
      <c r="M11320" s="74"/>
    </row>
    <row r="11321" spans="2:13" x14ac:dyDescent="0.25">
      <c r="B11321" s="225"/>
      <c r="C11321" s="74"/>
      <c r="D11321" s="74"/>
      <c r="E11321" s="74"/>
      <c r="F11321" s="74"/>
      <c r="G11321" s="75"/>
      <c r="H11321" s="74"/>
      <c r="I11321" s="81"/>
      <c r="J11321" s="74"/>
      <c r="K11321" s="74"/>
      <c r="L11321" s="74"/>
      <c r="M11321" s="74"/>
    </row>
    <row r="11322" spans="2:13" x14ac:dyDescent="0.25">
      <c r="B11322" s="225"/>
      <c r="C11322" s="74"/>
      <c r="D11322" s="74"/>
      <c r="E11322" s="74"/>
      <c r="F11322" s="74"/>
      <c r="G11322" s="75"/>
      <c r="H11322" s="74"/>
      <c r="I11322" s="81"/>
      <c r="J11322" s="74"/>
      <c r="K11322" s="74"/>
      <c r="L11322" s="74"/>
      <c r="M11322" s="74"/>
    </row>
    <row r="11323" spans="2:13" x14ac:dyDescent="0.25">
      <c r="B11323" s="225"/>
      <c r="C11323" s="74"/>
      <c r="D11323" s="74"/>
      <c r="E11323" s="74"/>
      <c r="F11323" s="74"/>
      <c r="G11323" s="75"/>
      <c r="H11323" s="74"/>
      <c r="I11323" s="81"/>
      <c r="J11323" s="74"/>
      <c r="K11323" s="74"/>
      <c r="L11323" s="74"/>
      <c r="M11323" s="74"/>
    </row>
    <row r="11324" spans="2:13" x14ac:dyDescent="0.25">
      <c r="B11324" s="225"/>
      <c r="C11324" s="74"/>
      <c r="D11324" s="74"/>
      <c r="E11324" s="74"/>
      <c r="F11324" s="74"/>
      <c r="G11324" s="75"/>
      <c r="H11324" s="74"/>
      <c r="I11324" s="81"/>
      <c r="J11324" s="74"/>
      <c r="K11324" s="74"/>
      <c r="L11324" s="74"/>
      <c r="M11324" s="74"/>
    </row>
    <row r="11325" spans="2:13" x14ac:dyDescent="0.25">
      <c r="B11325" s="225"/>
      <c r="C11325" s="74"/>
      <c r="D11325" s="74"/>
      <c r="E11325" s="74"/>
      <c r="F11325" s="74"/>
      <c r="G11325" s="75"/>
      <c r="H11325" s="74"/>
      <c r="I11325" s="81"/>
      <c r="J11325" s="74"/>
      <c r="K11325" s="74"/>
      <c r="L11325" s="74"/>
      <c r="M11325" s="74"/>
    </row>
    <row r="11326" spans="2:13" x14ac:dyDescent="0.25">
      <c r="B11326" s="225"/>
      <c r="C11326" s="74"/>
      <c r="D11326" s="74"/>
      <c r="E11326" s="74"/>
      <c r="F11326" s="74"/>
      <c r="G11326" s="75"/>
      <c r="H11326" s="74"/>
      <c r="I11326" s="81"/>
      <c r="J11326" s="74"/>
      <c r="K11326" s="74"/>
      <c r="L11326" s="74"/>
      <c r="M11326" s="74"/>
    </row>
    <row r="11327" spans="2:13" x14ac:dyDescent="0.25">
      <c r="B11327" s="225"/>
      <c r="C11327" s="74"/>
      <c r="D11327" s="74"/>
      <c r="E11327" s="74"/>
      <c r="F11327" s="74"/>
      <c r="G11327" s="75"/>
      <c r="H11327" s="74"/>
      <c r="I11327" s="81"/>
      <c r="J11327" s="74"/>
      <c r="K11327" s="74"/>
      <c r="L11327" s="74"/>
      <c r="M11327" s="74"/>
    </row>
    <row r="11328" spans="2:13" x14ac:dyDescent="0.25">
      <c r="B11328" s="225"/>
      <c r="C11328" s="74"/>
      <c r="D11328" s="74"/>
      <c r="E11328" s="74"/>
      <c r="F11328" s="74"/>
      <c r="G11328" s="75"/>
      <c r="H11328" s="74"/>
      <c r="I11328" s="81"/>
      <c r="J11328" s="74"/>
      <c r="K11328" s="74"/>
      <c r="L11328" s="74"/>
      <c r="M11328" s="74"/>
    </row>
    <row r="11329" spans="2:13" x14ac:dyDescent="0.25">
      <c r="B11329" s="225"/>
      <c r="C11329" s="74"/>
      <c r="D11329" s="74"/>
      <c r="E11329" s="74"/>
      <c r="F11329" s="74"/>
      <c r="G11329" s="75"/>
      <c r="H11329" s="74"/>
      <c r="I11329" s="81"/>
      <c r="J11329" s="74"/>
      <c r="K11329" s="74"/>
      <c r="L11329" s="74"/>
      <c r="M11329" s="74"/>
    </row>
    <row r="11330" spans="2:13" x14ac:dyDescent="0.25">
      <c r="B11330" s="225"/>
      <c r="C11330" s="74"/>
      <c r="D11330" s="74"/>
      <c r="E11330" s="74"/>
      <c r="F11330" s="74"/>
      <c r="G11330" s="75"/>
      <c r="H11330" s="74"/>
      <c r="I11330" s="81"/>
      <c r="J11330" s="74"/>
      <c r="K11330" s="74"/>
      <c r="L11330" s="74"/>
      <c r="M11330" s="74"/>
    </row>
    <row r="11331" spans="2:13" x14ac:dyDescent="0.25">
      <c r="B11331" s="225"/>
      <c r="C11331" s="74"/>
      <c r="D11331" s="74"/>
      <c r="E11331" s="74"/>
      <c r="F11331" s="74"/>
      <c r="G11331" s="75"/>
      <c r="H11331" s="74"/>
      <c r="I11331" s="81"/>
      <c r="J11331" s="74"/>
      <c r="K11331" s="74"/>
      <c r="L11331" s="74"/>
      <c r="M11331" s="74"/>
    </row>
    <row r="11332" spans="2:13" x14ac:dyDescent="0.25">
      <c r="B11332" s="225"/>
      <c r="C11332" s="74"/>
      <c r="D11332" s="74"/>
      <c r="E11332" s="74"/>
      <c r="F11332" s="74"/>
      <c r="G11332" s="75"/>
      <c r="H11332" s="74"/>
      <c r="I11332" s="81"/>
      <c r="J11332" s="74"/>
      <c r="K11332" s="74"/>
      <c r="L11332" s="74"/>
      <c r="M11332" s="74"/>
    </row>
    <row r="11333" spans="2:13" x14ac:dyDescent="0.25">
      <c r="B11333" s="225"/>
      <c r="C11333" s="74"/>
      <c r="D11333" s="74"/>
      <c r="E11333" s="74"/>
      <c r="F11333" s="74"/>
      <c r="G11333" s="75"/>
      <c r="H11333" s="74"/>
      <c r="I11333" s="81"/>
      <c r="J11333" s="74"/>
      <c r="K11333" s="74"/>
      <c r="L11333" s="74"/>
      <c r="M11333" s="74"/>
    </row>
    <row r="11334" spans="2:13" x14ac:dyDescent="0.25">
      <c r="B11334" s="225"/>
      <c r="C11334" s="74"/>
      <c r="D11334" s="74"/>
      <c r="E11334" s="74"/>
      <c r="F11334" s="74"/>
      <c r="G11334" s="75"/>
      <c r="H11334" s="74"/>
      <c r="I11334" s="81"/>
      <c r="J11334" s="74"/>
      <c r="K11334" s="74"/>
      <c r="L11334" s="74"/>
      <c r="M11334" s="74"/>
    </row>
    <row r="11335" spans="2:13" x14ac:dyDescent="0.25">
      <c r="B11335" s="225"/>
      <c r="C11335" s="74"/>
      <c r="D11335" s="74"/>
      <c r="E11335" s="74"/>
      <c r="F11335" s="74"/>
      <c r="G11335" s="75"/>
      <c r="H11335" s="74"/>
      <c r="I11335" s="81"/>
      <c r="J11335" s="74"/>
      <c r="K11335" s="74"/>
      <c r="L11335" s="74"/>
      <c r="M11335" s="74"/>
    </row>
    <row r="11336" spans="2:13" x14ac:dyDescent="0.25">
      <c r="B11336" s="225"/>
      <c r="C11336" s="74"/>
      <c r="D11336" s="74"/>
      <c r="E11336" s="74"/>
      <c r="F11336" s="74"/>
      <c r="G11336" s="75"/>
      <c r="H11336" s="74"/>
      <c r="I11336" s="81"/>
      <c r="J11336" s="74"/>
      <c r="K11336" s="74"/>
      <c r="L11336" s="74"/>
      <c r="M11336" s="74"/>
    </row>
    <row r="11337" spans="2:13" x14ac:dyDescent="0.25">
      <c r="B11337" s="225"/>
      <c r="C11337" s="74"/>
      <c r="D11337" s="74"/>
      <c r="E11337" s="74"/>
      <c r="F11337" s="74"/>
      <c r="G11337" s="75"/>
      <c r="H11337" s="74"/>
      <c r="I11337" s="81"/>
      <c r="J11337" s="74"/>
      <c r="K11337" s="74"/>
      <c r="L11337" s="74"/>
      <c r="M11337" s="74"/>
    </row>
    <row r="11338" spans="2:13" x14ac:dyDescent="0.25">
      <c r="B11338" s="225"/>
      <c r="C11338" s="74"/>
      <c r="D11338" s="74"/>
      <c r="E11338" s="74"/>
      <c r="F11338" s="74"/>
      <c r="G11338" s="75"/>
      <c r="H11338" s="74"/>
      <c r="I11338" s="81"/>
      <c r="J11338" s="74"/>
      <c r="K11338" s="74"/>
      <c r="L11338" s="74"/>
      <c r="M11338" s="74"/>
    </row>
    <row r="11339" spans="2:13" x14ac:dyDescent="0.25">
      <c r="B11339" s="225"/>
      <c r="C11339" s="74"/>
      <c r="D11339" s="74"/>
      <c r="E11339" s="74"/>
      <c r="F11339" s="74"/>
      <c r="G11339" s="75"/>
      <c r="H11339" s="74"/>
      <c r="I11339" s="81"/>
      <c r="J11339" s="74"/>
      <c r="K11339" s="74"/>
      <c r="L11339" s="74"/>
      <c r="M11339" s="74"/>
    </row>
    <row r="11340" spans="2:13" x14ac:dyDescent="0.25">
      <c r="B11340" s="225"/>
      <c r="C11340" s="74"/>
      <c r="D11340" s="74"/>
      <c r="E11340" s="74"/>
      <c r="F11340" s="74"/>
      <c r="G11340" s="75"/>
      <c r="H11340" s="74"/>
      <c r="I11340" s="81"/>
      <c r="J11340" s="74"/>
      <c r="K11340" s="74"/>
      <c r="L11340" s="74"/>
      <c r="M11340" s="74"/>
    </row>
    <row r="11341" spans="2:13" x14ac:dyDescent="0.25">
      <c r="B11341" s="225"/>
      <c r="C11341" s="74"/>
      <c r="D11341" s="74"/>
      <c r="E11341" s="74"/>
      <c r="F11341" s="74"/>
      <c r="G11341" s="75"/>
      <c r="H11341" s="74"/>
      <c r="I11341" s="81"/>
      <c r="J11341" s="74"/>
      <c r="K11341" s="74"/>
      <c r="L11341" s="74"/>
      <c r="M11341" s="74"/>
    </row>
    <row r="11342" spans="2:13" x14ac:dyDescent="0.25">
      <c r="B11342" s="225"/>
      <c r="C11342" s="74"/>
      <c r="D11342" s="74"/>
      <c r="E11342" s="74"/>
      <c r="F11342" s="74"/>
      <c r="G11342" s="75"/>
      <c r="H11342" s="74"/>
      <c r="I11342" s="81"/>
      <c r="J11342" s="74"/>
      <c r="K11342" s="74"/>
      <c r="L11342" s="74"/>
      <c r="M11342" s="74"/>
    </row>
    <row r="11343" spans="2:13" x14ac:dyDescent="0.25">
      <c r="B11343" s="225"/>
      <c r="C11343" s="74"/>
      <c r="D11343" s="74"/>
      <c r="E11343" s="74"/>
      <c r="F11343" s="74"/>
      <c r="G11343" s="75"/>
      <c r="H11343" s="74"/>
      <c r="I11343" s="81"/>
      <c r="J11343" s="74"/>
      <c r="K11343" s="74"/>
      <c r="L11343" s="74"/>
      <c r="M11343" s="74"/>
    </row>
    <row r="11344" spans="2:13" x14ac:dyDescent="0.25">
      <c r="B11344" s="225"/>
      <c r="C11344" s="74"/>
      <c r="D11344" s="74"/>
      <c r="E11344" s="74"/>
      <c r="F11344" s="74"/>
      <c r="G11344" s="75"/>
      <c r="H11344" s="74"/>
      <c r="I11344" s="81"/>
      <c r="J11344" s="74"/>
      <c r="K11344" s="74"/>
      <c r="L11344" s="74"/>
      <c r="M11344" s="74"/>
    </row>
    <row r="11345" spans="2:13" x14ac:dyDescent="0.25">
      <c r="B11345" s="225"/>
      <c r="C11345" s="74"/>
      <c r="D11345" s="74"/>
      <c r="E11345" s="74"/>
      <c r="F11345" s="74"/>
      <c r="G11345" s="75"/>
      <c r="H11345" s="74"/>
      <c r="I11345" s="81"/>
      <c r="J11345" s="74"/>
      <c r="K11345" s="74"/>
      <c r="L11345" s="74"/>
      <c r="M11345" s="74"/>
    </row>
    <row r="11346" spans="2:13" x14ac:dyDescent="0.25">
      <c r="B11346" s="225"/>
      <c r="C11346" s="74"/>
      <c r="D11346" s="74"/>
      <c r="E11346" s="74"/>
      <c r="F11346" s="74"/>
      <c r="G11346" s="75"/>
      <c r="H11346" s="74"/>
      <c r="I11346" s="81"/>
      <c r="J11346" s="74"/>
      <c r="K11346" s="74"/>
      <c r="L11346" s="74"/>
      <c r="M11346" s="74"/>
    </row>
    <row r="11347" spans="2:13" x14ac:dyDescent="0.25">
      <c r="B11347" s="225"/>
      <c r="C11347" s="74"/>
      <c r="D11347" s="74"/>
      <c r="E11347" s="74"/>
      <c r="F11347" s="74"/>
      <c r="G11347" s="75"/>
      <c r="H11347" s="74"/>
      <c r="I11347" s="81"/>
      <c r="J11347" s="74"/>
      <c r="K11347" s="74"/>
      <c r="L11347" s="74"/>
      <c r="M11347" s="74"/>
    </row>
    <row r="11348" spans="2:13" x14ac:dyDescent="0.25">
      <c r="B11348" s="225"/>
      <c r="C11348" s="74"/>
      <c r="D11348" s="74"/>
      <c r="E11348" s="74"/>
      <c r="F11348" s="74"/>
      <c r="G11348" s="75"/>
      <c r="H11348" s="74"/>
      <c r="I11348" s="81"/>
      <c r="J11348" s="74"/>
      <c r="K11348" s="74"/>
      <c r="L11348" s="74"/>
      <c r="M11348" s="74"/>
    </row>
    <row r="11349" spans="2:13" x14ac:dyDescent="0.25">
      <c r="B11349" s="225"/>
      <c r="C11349" s="74"/>
      <c r="D11349" s="74"/>
      <c r="E11349" s="74"/>
      <c r="F11349" s="74"/>
      <c r="G11349" s="75"/>
      <c r="H11349" s="74"/>
      <c r="I11349" s="81"/>
      <c r="J11349" s="74"/>
      <c r="K11349" s="74"/>
      <c r="L11349" s="74"/>
      <c r="M11349" s="74"/>
    </row>
    <row r="11350" spans="2:13" x14ac:dyDescent="0.25">
      <c r="B11350" s="225"/>
      <c r="C11350" s="74"/>
      <c r="D11350" s="74"/>
      <c r="E11350" s="74"/>
      <c r="F11350" s="74"/>
      <c r="G11350" s="75"/>
      <c r="H11350" s="74"/>
      <c r="I11350" s="81"/>
      <c r="J11350" s="74"/>
      <c r="K11350" s="74"/>
      <c r="L11350" s="74"/>
      <c r="M11350" s="74"/>
    </row>
    <row r="11351" spans="2:13" x14ac:dyDescent="0.25">
      <c r="B11351" s="225"/>
      <c r="C11351" s="74"/>
      <c r="D11351" s="74"/>
      <c r="E11351" s="74"/>
      <c r="F11351" s="74"/>
      <c r="G11351" s="75"/>
      <c r="H11351" s="74"/>
      <c r="I11351" s="81"/>
      <c r="J11351" s="74"/>
      <c r="K11351" s="74"/>
      <c r="L11351" s="74"/>
      <c r="M11351" s="74"/>
    </row>
    <row r="11352" spans="2:13" x14ac:dyDescent="0.25">
      <c r="B11352" s="225"/>
      <c r="C11352" s="74"/>
      <c r="D11352" s="74"/>
      <c r="E11352" s="74"/>
      <c r="F11352" s="74"/>
      <c r="G11352" s="75"/>
      <c r="H11352" s="74"/>
      <c r="I11352" s="81"/>
      <c r="J11352" s="74"/>
      <c r="K11352" s="74"/>
      <c r="L11352" s="74"/>
      <c r="M11352" s="74"/>
    </row>
    <row r="11353" spans="2:13" x14ac:dyDescent="0.25">
      <c r="B11353" s="225"/>
      <c r="C11353" s="74"/>
      <c r="D11353" s="74"/>
      <c r="E11353" s="74"/>
      <c r="F11353" s="74"/>
      <c r="G11353" s="75"/>
      <c r="H11353" s="74"/>
      <c r="I11353" s="81"/>
      <c r="J11353" s="74"/>
      <c r="K11353" s="74"/>
      <c r="L11353" s="74"/>
      <c r="M11353" s="74"/>
    </row>
    <row r="11354" spans="2:13" x14ac:dyDescent="0.25">
      <c r="B11354" s="225"/>
      <c r="C11354" s="74"/>
      <c r="D11354" s="74"/>
      <c r="E11354" s="74"/>
      <c r="F11354" s="74"/>
      <c r="G11354" s="75"/>
      <c r="H11354" s="74"/>
      <c r="I11354" s="81"/>
      <c r="J11354" s="74"/>
      <c r="K11354" s="74"/>
      <c r="L11354" s="74"/>
      <c r="M11354" s="74"/>
    </row>
    <row r="11355" spans="2:13" x14ac:dyDescent="0.25">
      <c r="B11355" s="225"/>
      <c r="C11355" s="74"/>
      <c r="D11355" s="74"/>
      <c r="E11355" s="74"/>
      <c r="F11355" s="74"/>
      <c r="G11355" s="75"/>
      <c r="H11355" s="74"/>
      <c r="I11355" s="81"/>
      <c r="J11355" s="74"/>
      <c r="K11355" s="74"/>
      <c r="L11355" s="74"/>
      <c r="M11355" s="74"/>
    </row>
    <row r="11356" spans="2:13" x14ac:dyDescent="0.25">
      <c r="B11356" s="225"/>
      <c r="C11356" s="74"/>
      <c r="D11356" s="74"/>
      <c r="E11356" s="74"/>
      <c r="F11356" s="74"/>
      <c r="G11356" s="75"/>
      <c r="H11356" s="74"/>
      <c r="I11356" s="81"/>
      <c r="J11356" s="74"/>
      <c r="K11356" s="74"/>
      <c r="L11356" s="74"/>
      <c r="M11356" s="74"/>
    </row>
    <row r="11357" spans="2:13" x14ac:dyDescent="0.25">
      <c r="B11357" s="225"/>
      <c r="C11357" s="74"/>
      <c r="D11357" s="74"/>
      <c r="E11357" s="74"/>
      <c r="F11357" s="74"/>
      <c r="G11357" s="75"/>
      <c r="H11357" s="74"/>
      <c r="I11357" s="81"/>
      <c r="J11357" s="74"/>
      <c r="K11357" s="74"/>
      <c r="L11357" s="74"/>
      <c r="M11357" s="74"/>
    </row>
    <row r="11358" spans="2:13" x14ac:dyDescent="0.25">
      <c r="B11358" s="225"/>
      <c r="C11358" s="74"/>
      <c r="D11358" s="74"/>
      <c r="E11358" s="74"/>
      <c r="F11358" s="74"/>
      <c r="G11358" s="75"/>
      <c r="H11358" s="74"/>
      <c r="I11358" s="81"/>
      <c r="J11358" s="74"/>
      <c r="K11358" s="74"/>
      <c r="L11358" s="74"/>
      <c r="M11358" s="74"/>
    </row>
    <row r="11359" spans="2:13" x14ac:dyDescent="0.25">
      <c r="B11359" s="225"/>
      <c r="C11359" s="74"/>
      <c r="D11359" s="74"/>
      <c r="E11359" s="74"/>
      <c r="F11359" s="74"/>
      <c r="G11359" s="75"/>
      <c r="H11359" s="74"/>
      <c r="I11359" s="81"/>
      <c r="J11359" s="74"/>
      <c r="K11359" s="74"/>
      <c r="L11359" s="74"/>
      <c r="M11359" s="74"/>
    </row>
    <row r="11360" spans="2:13" x14ac:dyDescent="0.25">
      <c r="B11360" s="225"/>
      <c r="C11360" s="74"/>
      <c r="D11360" s="74"/>
      <c r="E11360" s="74"/>
      <c r="F11360" s="74"/>
      <c r="G11360" s="75"/>
      <c r="H11360" s="74"/>
      <c r="I11360" s="81"/>
      <c r="J11360" s="74"/>
      <c r="K11360" s="74"/>
      <c r="L11360" s="74"/>
      <c r="M11360" s="74"/>
    </row>
    <row r="11361" spans="2:13" x14ac:dyDescent="0.25">
      <c r="B11361" s="225"/>
      <c r="C11361" s="74"/>
      <c r="D11361" s="74"/>
      <c r="E11361" s="74"/>
      <c r="F11361" s="74"/>
      <c r="G11361" s="75"/>
      <c r="H11361" s="74"/>
      <c r="I11361" s="81"/>
      <c r="J11361" s="74"/>
      <c r="K11361" s="74"/>
      <c r="L11361" s="74"/>
      <c r="M11361" s="74"/>
    </row>
    <row r="11362" spans="2:13" x14ac:dyDescent="0.25">
      <c r="B11362" s="225"/>
      <c r="C11362" s="74"/>
      <c r="D11362" s="74"/>
      <c r="E11362" s="74"/>
      <c r="F11362" s="74"/>
      <c r="G11362" s="75"/>
      <c r="H11362" s="74"/>
      <c r="I11362" s="81"/>
      <c r="J11362" s="74"/>
      <c r="K11362" s="74"/>
      <c r="L11362" s="74"/>
      <c r="M11362" s="74"/>
    </row>
    <row r="11363" spans="2:13" x14ac:dyDescent="0.25">
      <c r="B11363" s="225"/>
      <c r="C11363" s="74"/>
      <c r="D11363" s="74"/>
      <c r="E11363" s="74"/>
      <c r="F11363" s="74"/>
      <c r="G11363" s="75"/>
      <c r="H11363" s="74"/>
      <c r="I11363" s="81"/>
      <c r="J11363" s="74"/>
      <c r="K11363" s="74"/>
      <c r="L11363" s="74"/>
      <c r="M11363" s="74"/>
    </row>
    <row r="11364" spans="2:13" x14ac:dyDescent="0.25">
      <c r="B11364" s="225"/>
      <c r="C11364" s="74"/>
      <c r="D11364" s="74"/>
      <c r="E11364" s="74"/>
      <c r="F11364" s="74"/>
      <c r="G11364" s="75"/>
      <c r="H11364" s="74"/>
      <c r="I11364" s="81"/>
      <c r="J11364" s="74"/>
      <c r="K11364" s="74"/>
      <c r="L11364" s="74"/>
      <c r="M11364" s="74"/>
    </row>
    <row r="11365" spans="2:13" x14ac:dyDescent="0.25">
      <c r="B11365" s="225"/>
      <c r="C11365" s="74"/>
      <c r="D11365" s="74"/>
      <c r="E11365" s="74"/>
      <c r="F11365" s="74"/>
      <c r="G11365" s="75"/>
      <c r="H11365" s="74"/>
      <c r="I11365" s="81"/>
      <c r="J11365" s="74"/>
      <c r="K11365" s="74"/>
      <c r="L11365" s="74"/>
      <c r="M11365" s="74"/>
    </row>
    <row r="11366" spans="2:13" x14ac:dyDescent="0.25">
      <c r="B11366" s="225"/>
      <c r="C11366" s="74"/>
      <c r="D11366" s="74"/>
      <c r="E11366" s="74"/>
      <c r="F11366" s="74"/>
      <c r="G11366" s="75"/>
      <c r="H11366" s="74"/>
      <c r="I11366" s="81"/>
      <c r="J11366" s="74"/>
      <c r="K11366" s="74"/>
      <c r="L11366" s="74"/>
      <c r="M11366" s="74"/>
    </row>
    <row r="11367" spans="2:13" x14ac:dyDescent="0.25">
      <c r="B11367" s="225"/>
      <c r="C11367" s="74"/>
      <c r="D11367" s="74"/>
      <c r="E11367" s="74"/>
      <c r="F11367" s="74"/>
      <c r="G11367" s="75"/>
      <c r="H11367" s="74"/>
      <c r="I11367" s="81"/>
      <c r="J11367" s="74"/>
      <c r="K11367" s="74"/>
      <c r="L11367" s="74"/>
      <c r="M11367" s="74"/>
    </row>
    <row r="11368" spans="2:13" x14ac:dyDescent="0.25">
      <c r="B11368" s="225"/>
      <c r="C11368" s="74"/>
      <c r="D11368" s="74"/>
      <c r="E11368" s="74"/>
      <c r="F11368" s="74"/>
      <c r="G11368" s="75"/>
      <c r="H11368" s="74"/>
      <c r="I11368" s="81"/>
      <c r="J11368" s="74"/>
      <c r="K11368" s="74"/>
      <c r="L11368" s="74"/>
      <c r="M11368" s="74"/>
    </row>
    <row r="11369" spans="2:13" x14ac:dyDescent="0.25">
      <c r="B11369" s="225"/>
      <c r="C11369" s="74"/>
      <c r="D11369" s="74"/>
      <c r="E11369" s="74"/>
      <c r="F11369" s="74"/>
      <c r="G11369" s="75"/>
      <c r="H11369" s="74"/>
      <c r="I11369" s="81"/>
      <c r="J11369" s="74"/>
      <c r="K11369" s="74"/>
      <c r="L11369" s="74"/>
      <c r="M11369" s="74"/>
    </row>
    <row r="11370" spans="2:13" x14ac:dyDescent="0.25">
      <c r="B11370" s="225"/>
      <c r="C11370" s="74"/>
      <c r="D11370" s="74"/>
      <c r="E11370" s="74"/>
      <c r="F11370" s="74"/>
      <c r="G11370" s="75"/>
      <c r="H11370" s="74"/>
      <c r="I11370" s="81"/>
      <c r="J11370" s="74"/>
      <c r="K11370" s="74"/>
      <c r="L11370" s="74"/>
      <c r="M11370" s="74"/>
    </row>
    <row r="11371" spans="2:13" x14ac:dyDescent="0.25">
      <c r="B11371" s="225"/>
      <c r="C11371" s="74"/>
      <c r="D11371" s="74"/>
      <c r="E11371" s="74"/>
      <c r="F11371" s="74"/>
      <c r="G11371" s="75"/>
      <c r="H11371" s="74"/>
      <c r="I11371" s="81"/>
      <c r="J11371" s="74"/>
      <c r="K11371" s="74"/>
      <c r="L11371" s="74"/>
      <c r="M11371" s="74"/>
    </row>
    <row r="11372" spans="2:13" x14ac:dyDescent="0.25">
      <c r="B11372" s="225"/>
      <c r="C11372" s="74"/>
      <c r="D11372" s="74"/>
      <c r="E11372" s="74"/>
      <c r="F11372" s="74"/>
      <c r="G11372" s="75"/>
      <c r="H11372" s="74"/>
      <c r="I11372" s="81"/>
      <c r="J11372" s="74"/>
      <c r="K11372" s="74"/>
      <c r="L11372" s="74"/>
      <c r="M11372" s="74"/>
    </row>
    <row r="11373" spans="2:13" x14ac:dyDescent="0.25">
      <c r="B11373" s="225"/>
      <c r="C11373" s="74"/>
      <c r="D11373" s="74"/>
      <c r="E11373" s="74"/>
      <c r="F11373" s="74"/>
      <c r="G11373" s="75"/>
      <c r="H11373" s="74"/>
      <c r="I11373" s="81"/>
      <c r="J11373" s="74"/>
      <c r="K11373" s="74"/>
      <c r="L11373" s="74"/>
      <c r="M11373" s="74"/>
    </row>
    <row r="11374" spans="2:13" x14ac:dyDescent="0.25">
      <c r="B11374" s="225"/>
      <c r="C11374" s="74"/>
      <c r="D11374" s="74"/>
      <c r="E11374" s="74"/>
      <c r="F11374" s="74"/>
      <c r="G11374" s="75"/>
      <c r="H11374" s="74"/>
      <c r="I11374" s="81"/>
      <c r="J11374" s="74"/>
      <c r="K11374" s="74"/>
      <c r="L11374" s="74"/>
      <c r="M11374" s="74"/>
    </row>
    <row r="11375" spans="2:13" x14ac:dyDescent="0.25">
      <c r="B11375" s="225"/>
      <c r="C11375" s="74"/>
      <c r="D11375" s="74"/>
      <c r="E11375" s="74"/>
      <c r="F11375" s="74"/>
      <c r="G11375" s="75"/>
      <c r="H11375" s="74"/>
      <c r="I11375" s="81"/>
      <c r="J11375" s="74"/>
      <c r="K11375" s="74"/>
      <c r="L11375" s="74"/>
      <c r="M11375" s="74"/>
    </row>
    <row r="11376" spans="2:13" x14ac:dyDescent="0.25">
      <c r="B11376" s="225"/>
      <c r="C11376" s="74"/>
      <c r="D11376" s="74"/>
      <c r="E11376" s="74"/>
      <c r="F11376" s="74"/>
      <c r="G11376" s="75"/>
      <c r="H11376" s="74"/>
      <c r="I11376" s="81"/>
      <c r="J11376" s="74"/>
      <c r="K11376" s="74"/>
      <c r="L11376" s="74"/>
      <c r="M11376" s="74"/>
    </row>
    <row r="11377" spans="2:13" x14ac:dyDescent="0.25">
      <c r="B11377" s="225"/>
      <c r="C11377" s="74"/>
      <c r="D11377" s="74"/>
      <c r="E11377" s="74"/>
      <c r="F11377" s="74"/>
      <c r="G11377" s="75"/>
      <c r="H11377" s="74"/>
      <c r="I11377" s="81"/>
      <c r="J11377" s="74"/>
      <c r="K11377" s="74"/>
      <c r="L11377" s="74"/>
      <c r="M11377" s="74"/>
    </row>
    <row r="11378" spans="2:13" x14ac:dyDescent="0.25">
      <c r="B11378" s="225"/>
      <c r="C11378" s="74"/>
      <c r="D11378" s="74"/>
      <c r="E11378" s="74"/>
      <c r="F11378" s="74"/>
      <c r="G11378" s="75"/>
      <c r="H11378" s="74"/>
      <c r="I11378" s="81"/>
      <c r="J11378" s="74"/>
      <c r="K11378" s="74"/>
      <c r="L11378" s="74"/>
      <c r="M11378" s="74"/>
    </row>
    <row r="11379" spans="2:13" x14ac:dyDescent="0.25">
      <c r="B11379" s="225"/>
      <c r="C11379" s="74"/>
      <c r="D11379" s="74"/>
      <c r="E11379" s="74"/>
      <c r="F11379" s="74"/>
      <c r="G11379" s="75"/>
      <c r="H11379" s="74"/>
      <c r="I11379" s="81"/>
      <c r="J11379" s="74"/>
      <c r="K11379" s="74"/>
      <c r="L11379" s="74"/>
      <c r="M11379" s="74"/>
    </row>
    <row r="11380" spans="2:13" x14ac:dyDescent="0.25">
      <c r="B11380" s="225"/>
      <c r="C11380" s="74"/>
      <c r="D11380" s="74"/>
      <c r="E11380" s="74"/>
      <c r="F11380" s="74"/>
      <c r="G11380" s="75"/>
      <c r="H11380" s="74"/>
      <c r="I11380" s="81"/>
      <c r="J11380" s="74"/>
      <c r="K11380" s="74"/>
      <c r="L11380" s="74"/>
      <c r="M11380" s="74"/>
    </row>
    <row r="11381" spans="2:13" x14ac:dyDescent="0.25">
      <c r="B11381" s="225"/>
      <c r="C11381" s="74"/>
      <c r="D11381" s="74"/>
      <c r="E11381" s="74"/>
      <c r="F11381" s="74"/>
      <c r="G11381" s="75"/>
      <c r="H11381" s="74"/>
      <c r="I11381" s="81"/>
      <c r="J11381" s="74"/>
      <c r="K11381" s="74"/>
      <c r="L11381" s="74"/>
      <c r="M11381" s="74"/>
    </row>
    <row r="11382" spans="2:13" x14ac:dyDescent="0.25">
      <c r="B11382" s="225"/>
      <c r="C11382" s="74"/>
      <c r="D11382" s="74"/>
      <c r="E11382" s="74"/>
      <c r="F11382" s="74"/>
      <c r="G11382" s="75"/>
      <c r="H11382" s="74"/>
      <c r="I11382" s="81"/>
      <c r="J11382" s="74"/>
      <c r="K11382" s="74"/>
      <c r="L11382" s="74"/>
      <c r="M11382" s="74"/>
    </row>
    <row r="11383" spans="2:13" x14ac:dyDescent="0.25">
      <c r="B11383" s="225"/>
      <c r="C11383" s="74"/>
      <c r="D11383" s="74"/>
      <c r="E11383" s="74"/>
      <c r="F11383" s="74"/>
      <c r="G11383" s="75"/>
      <c r="H11383" s="74"/>
      <c r="I11383" s="81"/>
      <c r="J11383" s="74"/>
      <c r="K11383" s="74"/>
      <c r="L11383" s="74"/>
      <c r="M11383" s="74"/>
    </row>
    <row r="11384" spans="2:13" x14ac:dyDescent="0.25">
      <c r="B11384" s="225"/>
      <c r="C11384" s="74"/>
      <c r="D11384" s="74"/>
      <c r="E11384" s="74"/>
      <c r="F11384" s="74"/>
      <c r="G11384" s="75"/>
      <c r="H11384" s="74"/>
      <c r="I11384" s="81"/>
      <c r="J11384" s="74"/>
      <c r="K11384" s="74"/>
      <c r="L11384" s="74"/>
      <c r="M11384" s="74"/>
    </row>
    <row r="11385" spans="2:13" x14ac:dyDescent="0.25">
      <c r="B11385" s="225"/>
      <c r="C11385" s="74"/>
      <c r="D11385" s="74"/>
      <c r="E11385" s="74"/>
      <c r="F11385" s="74"/>
      <c r="G11385" s="75"/>
      <c r="H11385" s="74"/>
      <c r="I11385" s="81"/>
      <c r="J11385" s="74"/>
      <c r="K11385" s="74"/>
      <c r="L11385" s="74"/>
      <c r="M11385" s="74"/>
    </row>
    <row r="11386" spans="2:13" x14ac:dyDescent="0.25">
      <c r="B11386" s="225"/>
      <c r="C11386" s="74"/>
      <c r="D11386" s="74"/>
      <c r="E11386" s="74"/>
      <c r="F11386" s="74"/>
      <c r="G11386" s="75"/>
      <c r="H11386" s="74"/>
      <c r="I11386" s="81"/>
      <c r="J11386" s="74"/>
      <c r="K11386" s="74"/>
      <c r="L11386" s="74"/>
      <c r="M11386" s="74"/>
    </row>
    <row r="11387" spans="2:13" x14ac:dyDescent="0.25">
      <c r="B11387" s="225"/>
      <c r="C11387" s="74"/>
      <c r="D11387" s="74"/>
      <c r="E11387" s="74"/>
      <c r="F11387" s="74"/>
      <c r="G11387" s="75"/>
      <c r="H11387" s="74"/>
      <c r="I11387" s="81"/>
      <c r="J11387" s="74"/>
      <c r="K11387" s="74"/>
      <c r="L11387" s="74"/>
      <c r="M11387" s="74"/>
    </row>
    <row r="11388" spans="2:13" x14ac:dyDescent="0.25">
      <c r="B11388" s="225"/>
      <c r="C11388" s="74"/>
      <c r="D11388" s="74"/>
      <c r="E11388" s="74"/>
      <c r="F11388" s="74"/>
      <c r="G11388" s="75"/>
      <c r="H11388" s="74"/>
      <c r="I11388" s="81"/>
      <c r="J11388" s="74"/>
      <c r="K11388" s="74"/>
      <c r="L11388" s="74"/>
      <c r="M11388" s="74"/>
    </row>
    <row r="11389" spans="2:13" x14ac:dyDescent="0.25">
      <c r="B11389" s="225"/>
      <c r="C11389" s="74"/>
      <c r="D11389" s="74"/>
      <c r="E11389" s="74"/>
      <c r="F11389" s="74"/>
      <c r="G11389" s="75"/>
      <c r="H11389" s="74"/>
      <c r="I11389" s="81"/>
      <c r="J11389" s="74"/>
      <c r="K11389" s="74"/>
      <c r="L11389" s="74"/>
      <c r="M11389" s="74"/>
    </row>
    <row r="11390" spans="2:13" x14ac:dyDescent="0.25">
      <c r="B11390" s="225"/>
      <c r="C11390" s="74"/>
      <c r="D11390" s="74"/>
      <c r="E11390" s="74"/>
      <c r="F11390" s="74"/>
      <c r="G11390" s="75"/>
      <c r="H11390" s="74"/>
      <c r="I11390" s="81"/>
      <c r="J11390" s="74"/>
      <c r="K11390" s="74"/>
      <c r="L11390" s="74"/>
      <c r="M11390" s="74"/>
    </row>
    <row r="11391" spans="2:13" x14ac:dyDescent="0.25">
      <c r="B11391" s="225"/>
      <c r="C11391" s="74"/>
      <c r="D11391" s="74"/>
      <c r="E11391" s="74"/>
      <c r="F11391" s="74"/>
      <c r="G11391" s="75"/>
      <c r="H11391" s="74"/>
      <c r="I11391" s="81"/>
      <c r="J11391" s="74"/>
      <c r="K11391" s="74"/>
      <c r="L11391" s="74"/>
      <c r="M11391" s="74"/>
    </row>
    <row r="11392" spans="2:13" x14ac:dyDescent="0.25">
      <c r="B11392" s="225"/>
      <c r="C11392" s="74"/>
      <c r="D11392" s="74"/>
      <c r="E11392" s="74"/>
      <c r="F11392" s="74"/>
      <c r="G11392" s="75"/>
      <c r="H11392" s="74"/>
      <c r="I11392" s="81"/>
      <c r="J11392" s="74"/>
      <c r="K11392" s="74"/>
      <c r="L11392" s="74"/>
      <c r="M11392" s="74"/>
    </row>
    <row r="11393" spans="2:13" x14ac:dyDescent="0.25">
      <c r="B11393" s="225"/>
      <c r="C11393" s="74"/>
      <c r="D11393" s="74"/>
      <c r="E11393" s="74"/>
      <c r="F11393" s="74"/>
      <c r="G11393" s="75"/>
      <c r="H11393" s="74"/>
      <c r="I11393" s="81"/>
      <c r="J11393" s="74"/>
      <c r="K11393" s="74"/>
      <c r="L11393" s="74"/>
      <c r="M11393" s="74"/>
    </row>
    <row r="11394" spans="2:13" x14ac:dyDescent="0.25">
      <c r="B11394" s="225"/>
      <c r="C11394" s="74"/>
      <c r="D11394" s="74"/>
      <c r="E11394" s="74"/>
      <c r="F11394" s="74"/>
      <c r="G11394" s="75"/>
      <c r="H11394" s="74"/>
      <c r="I11394" s="81"/>
      <c r="J11394" s="74"/>
      <c r="K11394" s="74"/>
      <c r="L11394" s="74"/>
      <c r="M11394" s="74"/>
    </row>
    <row r="11395" spans="2:13" x14ac:dyDescent="0.25">
      <c r="B11395" s="225"/>
      <c r="C11395" s="74"/>
      <c r="D11395" s="74"/>
      <c r="E11395" s="74"/>
      <c r="F11395" s="74"/>
      <c r="G11395" s="75"/>
      <c r="H11395" s="74"/>
      <c r="I11395" s="81"/>
      <c r="J11395" s="74"/>
      <c r="K11395" s="74"/>
      <c r="L11395" s="74"/>
      <c r="M11395" s="74"/>
    </row>
    <row r="11396" spans="2:13" x14ac:dyDescent="0.25">
      <c r="B11396" s="225"/>
      <c r="C11396" s="74"/>
      <c r="D11396" s="74"/>
      <c r="E11396" s="74"/>
      <c r="F11396" s="74"/>
      <c r="G11396" s="75"/>
      <c r="H11396" s="74"/>
      <c r="I11396" s="81"/>
      <c r="J11396" s="74"/>
      <c r="K11396" s="74"/>
      <c r="L11396" s="74"/>
      <c r="M11396" s="74"/>
    </row>
    <row r="11397" spans="2:13" x14ac:dyDescent="0.25">
      <c r="B11397" s="225"/>
      <c r="C11397" s="74"/>
      <c r="D11397" s="74"/>
      <c r="E11397" s="74"/>
      <c r="F11397" s="74"/>
      <c r="G11397" s="75"/>
      <c r="H11397" s="74"/>
      <c r="I11397" s="81"/>
      <c r="J11397" s="74"/>
      <c r="K11397" s="74"/>
      <c r="L11397" s="74"/>
      <c r="M11397" s="74"/>
    </row>
    <row r="11398" spans="2:13" x14ac:dyDescent="0.25">
      <c r="B11398" s="225"/>
      <c r="C11398" s="74"/>
      <c r="D11398" s="74"/>
      <c r="E11398" s="74"/>
      <c r="F11398" s="74"/>
      <c r="G11398" s="75"/>
      <c r="H11398" s="74"/>
      <c r="I11398" s="81"/>
      <c r="J11398" s="74"/>
      <c r="K11398" s="74"/>
      <c r="L11398" s="74"/>
      <c r="M11398" s="74"/>
    </row>
    <row r="11399" spans="2:13" x14ac:dyDescent="0.25">
      <c r="B11399" s="225"/>
      <c r="C11399" s="74"/>
      <c r="D11399" s="74"/>
      <c r="E11399" s="74"/>
      <c r="F11399" s="74"/>
      <c r="G11399" s="75"/>
      <c r="H11399" s="74"/>
      <c r="I11399" s="81"/>
      <c r="J11399" s="74"/>
      <c r="K11399" s="74"/>
      <c r="L11399" s="74"/>
      <c r="M11399" s="74"/>
    </row>
    <row r="11400" spans="2:13" x14ac:dyDescent="0.25">
      <c r="B11400" s="225"/>
      <c r="C11400" s="74"/>
      <c r="D11400" s="74"/>
      <c r="E11400" s="74"/>
      <c r="F11400" s="74"/>
      <c r="G11400" s="75"/>
      <c r="H11400" s="74"/>
      <c r="I11400" s="81"/>
      <c r="J11400" s="74"/>
      <c r="K11400" s="74"/>
      <c r="L11400" s="74"/>
      <c r="M11400" s="74"/>
    </row>
    <row r="11401" spans="2:13" x14ac:dyDescent="0.25">
      <c r="B11401" s="225"/>
      <c r="C11401" s="74"/>
      <c r="D11401" s="74"/>
      <c r="E11401" s="74"/>
      <c r="F11401" s="74"/>
      <c r="G11401" s="75"/>
      <c r="H11401" s="74"/>
      <c r="I11401" s="81"/>
      <c r="J11401" s="74"/>
      <c r="K11401" s="74"/>
      <c r="L11401" s="74"/>
      <c r="M11401" s="74"/>
    </row>
    <row r="11402" spans="2:13" x14ac:dyDescent="0.25">
      <c r="B11402" s="225"/>
      <c r="C11402" s="74"/>
      <c r="D11402" s="74"/>
      <c r="E11402" s="74"/>
      <c r="F11402" s="74"/>
      <c r="G11402" s="75"/>
      <c r="H11402" s="74"/>
      <c r="I11402" s="81"/>
      <c r="J11402" s="74"/>
      <c r="K11402" s="74"/>
      <c r="L11402" s="74"/>
      <c r="M11402" s="74"/>
    </row>
    <row r="11403" spans="2:13" x14ac:dyDescent="0.25">
      <c r="B11403" s="225"/>
      <c r="C11403" s="74"/>
      <c r="D11403" s="74"/>
      <c r="E11403" s="74"/>
      <c r="F11403" s="74"/>
      <c r="G11403" s="75"/>
      <c r="H11403" s="74"/>
      <c r="I11403" s="81"/>
      <c r="J11403" s="74"/>
      <c r="K11403" s="74"/>
      <c r="L11403" s="74"/>
      <c r="M11403" s="74"/>
    </row>
    <row r="11404" spans="2:13" x14ac:dyDescent="0.25">
      <c r="B11404" s="225"/>
      <c r="C11404" s="74"/>
      <c r="D11404" s="74"/>
      <c r="E11404" s="74"/>
      <c r="F11404" s="74"/>
      <c r="G11404" s="75"/>
      <c r="H11404" s="74"/>
      <c r="I11404" s="81"/>
      <c r="J11404" s="74"/>
      <c r="K11404" s="74"/>
      <c r="L11404" s="74"/>
      <c r="M11404" s="74"/>
    </row>
    <row r="11405" spans="2:13" x14ac:dyDescent="0.25">
      <c r="B11405" s="225"/>
      <c r="C11405" s="74"/>
      <c r="D11405" s="74"/>
      <c r="E11405" s="74"/>
      <c r="F11405" s="74"/>
      <c r="G11405" s="75"/>
      <c r="H11405" s="74"/>
      <c r="I11405" s="81"/>
      <c r="J11405" s="74"/>
      <c r="K11405" s="74"/>
      <c r="L11405" s="74"/>
      <c r="M11405" s="74"/>
    </row>
    <row r="11406" spans="2:13" x14ac:dyDescent="0.25">
      <c r="B11406" s="225"/>
      <c r="C11406" s="74"/>
      <c r="D11406" s="74"/>
      <c r="E11406" s="74"/>
      <c r="F11406" s="74"/>
      <c r="G11406" s="75"/>
      <c r="H11406" s="74"/>
      <c r="I11406" s="81"/>
      <c r="J11406" s="74"/>
      <c r="K11406" s="74"/>
      <c r="L11406" s="74"/>
      <c r="M11406" s="74"/>
    </row>
    <row r="11407" spans="2:13" x14ac:dyDescent="0.25">
      <c r="B11407" s="225"/>
      <c r="C11407" s="74"/>
      <c r="D11407" s="74"/>
      <c r="E11407" s="74"/>
      <c r="F11407" s="74"/>
      <c r="G11407" s="75"/>
      <c r="H11407" s="74"/>
      <c r="I11407" s="81"/>
      <c r="J11407" s="74"/>
      <c r="K11407" s="74"/>
      <c r="L11407" s="74"/>
      <c r="M11407" s="74"/>
    </row>
    <row r="11408" spans="2:13" x14ac:dyDescent="0.25">
      <c r="B11408" s="225"/>
      <c r="C11408" s="74"/>
      <c r="D11408" s="74"/>
      <c r="E11408" s="74"/>
      <c r="F11408" s="74"/>
      <c r="G11408" s="75"/>
      <c r="H11408" s="74"/>
      <c r="I11408" s="81"/>
      <c r="J11408" s="74"/>
      <c r="K11408" s="74"/>
      <c r="L11408" s="74"/>
      <c r="M11408" s="74"/>
    </row>
    <row r="11409" spans="2:13" x14ac:dyDescent="0.25">
      <c r="B11409" s="225"/>
      <c r="C11409" s="74"/>
      <c r="D11409" s="74"/>
      <c r="E11409" s="74"/>
      <c r="F11409" s="74"/>
      <c r="G11409" s="75"/>
      <c r="H11409" s="74"/>
      <c r="I11409" s="81"/>
      <c r="J11409" s="74"/>
      <c r="K11409" s="74"/>
      <c r="L11409" s="74"/>
      <c r="M11409" s="74"/>
    </row>
    <row r="11410" spans="2:13" x14ac:dyDescent="0.25">
      <c r="B11410" s="225"/>
      <c r="C11410" s="74"/>
      <c r="D11410" s="74"/>
      <c r="E11410" s="74"/>
      <c r="F11410" s="74"/>
      <c r="G11410" s="75"/>
      <c r="H11410" s="74"/>
      <c r="I11410" s="81"/>
      <c r="J11410" s="74"/>
      <c r="K11410" s="74"/>
      <c r="L11410" s="74"/>
      <c r="M11410" s="74"/>
    </row>
    <row r="11411" spans="2:13" x14ac:dyDescent="0.25">
      <c r="B11411" s="225"/>
      <c r="C11411" s="74"/>
      <c r="D11411" s="74"/>
      <c r="E11411" s="74"/>
      <c r="F11411" s="74"/>
      <c r="G11411" s="75"/>
      <c r="H11411" s="74"/>
      <c r="I11411" s="81"/>
      <c r="J11411" s="74"/>
      <c r="K11411" s="74"/>
      <c r="L11411" s="74"/>
      <c r="M11411" s="74"/>
    </row>
    <row r="11412" spans="2:13" x14ac:dyDescent="0.25">
      <c r="B11412" s="225"/>
      <c r="C11412" s="74"/>
      <c r="D11412" s="74"/>
      <c r="E11412" s="74"/>
      <c r="F11412" s="74"/>
      <c r="G11412" s="75"/>
      <c r="H11412" s="74"/>
      <c r="I11412" s="81"/>
      <c r="J11412" s="74"/>
      <c r="K11412" s="74"/>
      <c r="L11412" s="74"/>
      <c r="M11412" s="74"/>
    </row>
    <row r="11413" spans="2:13" x14ac:dyDescent="0.25">
      <c r="B11413" s="225"/>
      <c r="C11413" s="74"/>
      <c r="D11413" s="74"/>
      <c r="E11413" s="74"/>
      <c r="F11413" s="74"/>
      <c r="G11413" s="75"/>
      <c r="H11413" s="74"/>
      <c r="I11413" s="81"/>
      <c r="J11413" s="74"/>
      <c r="K11413" s="74"/>
      <c r="L11413" s="74"/>
      <c r="M11413" s="74"/>
    </row>
    <row r="11414" spans="2:13" x14ac:dyDescent="0.25">
      <c r="B11414" s="225"/>
      <c r="C11414" s="74"/>
      <c r="D11414" s="74"/>
      <c r="E11414" s="74"/>
      <c r="F11414" s="74"/>
      <c r="G11414" s="75"/>
      <c r="H11414" s="74"/>
      <c r="I11414" s="81"/>
      <c r="J11414" s="74"/>
      <c r="K11414" s="74"/>
      <c r="L11414" s="74"/>
      <c r="M11414" s="74"/>
    </row>
    <row r="11415" spans="2:13" x14ac:dyDescent="0.25">
      <c r="B11415" s="225"/>
      <c r="C11415" s="74"/>
      <c r="D11415" s="74"/>
      <c r="E11415" s="74"/>
      <c r="F11415" s="74"/>
      <c r="G11415" s="75"/>
      <c r="H11415" s="74"/>
      <c r="I11415" s="81"/>
      <c r="J11415" s="74"/>
      <c r="K11415" s="74"/>
      <c r="L11415" s="74"/>
      <c r="M11415" s="74"/>
    </row>
    <row r="11416" spans="2:13" x14ac:dyDescent="0.25">
      <c r="B11416" s="225"/>
      <c r="C11416" s="74"/>
      <c r="D11416" s="74"/>
      <c r="E11416" s="74"/>
      <c r="F11416" s="74"/>
      <c r="G11416" s="75"/>
      <c r="H11416" s="74"/>
      <c r="I11416" s="81"/>
      <c r="J11416" s="74"/>
      <c r="K11416" s="74"/>
      <c r="L11416" s="74"/>
      <c r="M11416" s="74"/>
    </row>
    <row r="11417" spans="2:13" x14ac:dyDescent="0.25">
      <c r="B11417" s="225"/>
      <c r="C11417" s="74"/>
      <c r="D11417" s="74"/>
      <c r="E11417" s="74"/>
      <c r="F11417" s="74"/>
      <c r="G11417" s="75"/>
      <c r="H11417" s="74"/>
      <c r="I11417" s="81"/>
      <c r="J11417" s="74"/>
      <c r="K11417" s="74"/>
      <c r="L11417" s="74"/>
      <c r="M11417" s="74"/>
    </row>
    <row r="11418" spans="2:13" x14ac:dyDescent="0.25">
      <c r="B11418" s="225"/>
      <c r="C11418" s="74"/>
      <c r="D11418" s="74"/>
      <c r="E11418" s="74"/>
      <c r="F11418" s="74"/>
      <c r="G11418" s="75"/>
      <c r="H11418" s="74"/>
      <c r="I11418" s="81"/>
      <c r="J11418" s="74"/>
      <c r="K11418" s="74"/>
      <c r="L11418" s="74"/>
      <c r="M11418" s="74"/>
    </row>
    <row r="11419" spans="2:13" x14ac:dyDescent="0.25">
      <c r="B11419" s="225"/>
      <c r="C11419" s="74"/>
      <c r="D11419" s="74"/>
      <c r="E11419" s="74"/>
      <c r="F11419" s="74"/>
      <c r="G11419" s="75"/>
      <c r="H11419" s="74"/>
      <c r="I11419" s="81"/>
      <c r="J11419" s="74"/>
      <c r="K11419" s="74"/>
      <c r="L11419" s="74"/>
      <c r="M11419" s="74"/>
    </row>
    <row r="11420" spans="2:13" x14ac:dyDescent="0.25">
      <c r="B11420" s="225"/>
      <c r="C11420" s="74"/>
      <c r="D11420" s="74"/>
      <c r="E11420" s="74"/>
      <c r="F11420" s="74"/>
      <c r="G11420" s="75"/>
      <c r="H11420" s="74"/>
      <c r="I11420" s="81"/>
      <c r="J11420" s="74"/>
      <c r="K11420" s="74"/>
      <c r="L11420" s="74"/>
      <c r="M11420" s="74"/>
    </row>
    <row r="11421" spans="2:13" x14ac:dyDescent="0.25">
      <c r="B11421" s="225"/>
      <c r="C11421" s="74"/>
      <c r="D11421" s="74"/>
      <c r="E11421" s="74"/>
      <c r="F11421" s="74"/>
      <c r="G11421" s="75"/>
      <c r="H11421" s="74"/>
      <c r="I11421" s="81"/>
      <c r="J11421" s="74"/>
      <c r="K11421" s="74"/>
      <c r="L11421" s="74"/>
      <c r="M11421" s="74"/>
    </row>
    <row r="11422" spans="2:13" x14ac:dyDescent="0.25">
      <c r="B11422" s="225"/>
      <c r="C11422" s="74"/>
      <c r="D11422" s="74"/>
      <c r="E11422" s="74"/>
      <c r="F11422" s="74"/>
      <c r="G11422" s="75"/>
      <c r="H11422" s="74"/>
      <c r="I11422" s="81"/>
      <c r="J11422" s="74"/>
      <c r="K11422" s="74"/>
      <c r="L11422" s="74"/>
      <c r="M11422" s="74"/>
    </row>
    <row r="11423" spans="2:13" x14ac:dyDescent="0.25">
      <c r="B11423" s="225"/>
      <c r="C11423" s="74"/>
      <c r="D11423" s="74"/>
      <c r="E11423" s="74"/>
      <c r="F11423" s="74"/>
      <c r="G11423" s="75"/>
      <c r="H11423" s="74"/>
      <c r="I11423" s="81"/>
      <c r="J11423" s="74"/>
      <c r="K11423" s="74"/>
      <c r="L11423" s="74"/>
      <c r="M11423" s="74"/>
    </row>
    <row r="11424" spans="2:13" x14ac:dyDescent="0.25">
      <c r="B11424" s="225"/>
      <c r="C11424" s="74"/>
      <c r="D11424" s="74"/>
      <c r="E11424" s="74"/>
      <c r="F11424" s="74"/>
      <c r="G11424" s="75"/>
      <c r="H11424" s="74"/>
      <c r="I11424" s="81"/>
      <c r="J11424" s="74"/>
      <c r="K11424" s="74"/>
      <c r="L11424" s="74"/>
      <c r="M11424" s="74"/>
    </row>
    <row r="11425" spans="2:13" x14ac:dyDescent="0.25">
      <c r="B11425" s="225"/>
      <c r="C11425" s="74"/>
      <c r="D11425" s="74"/>
      <c r="E11425" s="74"/>
      <c r="F11425" s="74"/>
      <c r="G11425" s="75"/>
      <c r="H11425" s="74"/>
      <c r="I11425" s="81"/>
      <c r="J11425" s="74"/>
      <c r="K11425" s="74"/>
      <c r="L11425" s="74"/>
      <c r="M11425" s="74"/>
    </row>
    <row r="11426" spans="2:13" x14ac:dyDescent="0.25">
      <c r="B11426" s="225"/>
      <c r="C11426" s="74"/>
      <c r="D11426" s="74"/>
      <c r="E11426" s="74"/>
      <c r="F11426" s="74"/>
      <c r="G11426" s="75"/>
      <c r="H11426" s="74"/>
      <c r="I11426" s="81"/>
      <c r="J11426" s="74"/>
      <c r="K11426" s="74"/>
      <c r="L11426" s="74"/>
      <c r="M11426" s="74"/>
    </row>
    <row r="11427" spans="2:13" x14ac:dyDescent="0.25">
      <c r="B11427" s="225"/>
      <c r="C11427" s="74"/>
      <c r="D11427" s="74"/>
      <c r="E11427" s="74"/>
      <c r="F11427" s="74"/>
      <c r="G11427" s="75"/>
      <c r="H11427" s="74"/>
      <c r="I11427" s="81"/>
      <c r="J11427" s="74"/>
      <c r="K11427" s="74"/>
      <c r="L11427" s="74"/>
      <c r="M11427" s="74"/>
    </row>
    <row r="11428" spans="2:13" x14ac:dyDescent="0.25">
      <c r="B11428" s="225"/>
      <c r="C11428" s="74"/>
      <c r="D11428" s="74"/>
      <c r="E11428" s="74"/>
      <c r="F11428" s="74"/>
      <c r="G11428" s="75"/>
      <c r="H11428" s="74"/>
      <c r="I11428" s="81"/>
      <c r="J11428" s="74"/>
      <c r="K11428" s="74"/>
      <c r="L11428" s="74"/>
      <c r="M11428" s="74"/>
    </row>
    <row r="11429" spans="2:13" x14ac:dyDescent="0.25">
      <c r="B11429" s="225"/>
      <c r="C11429" s="74"/>
      <c r="D11429" s="74"/>
      <c r="E11429" s="74"/>
      <c r="F11429" s="74"/>
      <c r="G11429" s="75"/>
      <c r="H11429" s="74"/>
      <c r="I11429" s="81"/>
      <c r="J11429" s="74"/>
      <c r="K11429" s="74"/>
      <c r="L11429" s="74"/>
      <c r="M11429" s="74"/>
    </row>
    <row r="11430" spans="2:13" x14ac:dyDescent="0.25">
      <c r="B11430" s="225"/>
      <c r="C11430" s="74"/>
      <c r="D11430" s="74"/>
      <c r="E11430" s="74"/>
      <c r="F11430" s="74"/>
      <c r="G11430" s="75"/>
      <c r="H11430" s="74"/>
      <c r="I11430" s="81"/>
      <c r="J11430" s="74"/>
      <c r="K11430" s="74"/>
      <c r="L11430" s="74"/>
      <c r="M11430" s="74"/>
    </row>
    <row r="11431" spans="2:13" x14ac:dyDescent="0.25">
      <c r="B11431" s="225"/>
      <c r="C11431" s="74"/>
      <c r="D11431" s="74"/>
      <c r="E11431" s="74"/>
      <c r="F11431" s="74"/>
      <c r="G11431" s="75"/>
      <c r="H11431" s="74"/>
      <c r="I11431" s="81"/>
      <c r="J11431" s="74"/>
      <c r="K11431" s="74"/>
      <c r="L11431" s="74"/>
      <c r="M11431" s="74"/>
    </row>
    <row r="11432" spans="2:13" x14ac:dyDescent="0.25">
      <c r="B11432" s="225"/>
      <c r="C11432" s="74"/>
      <c r="D11432" s="74"/>
      <c r="E11432" s="74"/>
      <c r="F11432" s="74"/>
      <c r="G11432" s="75"/>
      <c r="H11432" s="74"/>
      <c r="I11432" s="81"/>
      <c r="J11432" s="74"/>
      <c r="K11432" s="74"/>
      <c r="L11432" s="74"/>
      <c r="M11432" s="74"/>
    </row>
    <row r="11433" spans="2:13" x14ac:dyDescent="0.25">
      <c r="B11433" s="225"/>
      <c r="C11433" s="74"/>
      <c r="D11433" s="74"/>
      <c r="E11433" s="74"/>
      <c r="F11433" s="74"/>
      <c r="G11433" s="75"/>
      <c r="H11433" s="74"/>
      <c r="I11433" s="81"/>
      <c r="J11433" s="74"/>
      <c r="K11433" s="74"/>
      <c r="L11433" s="74"/>
      <c r="M11433" s="74"/>
    </row>
    <row r="11434" spans="2:13" x14ac:dyDescent="0.25">
      <c r="B11434" s="225"/>
      <c r="C11434" s="74"/>
      <c r="D11434" s="74"/>
      <c r="E11434" s="74"/>
      <c r="F11434" s="74"/>
      <c r="G11434" s="75"/>
      <c r="H11434" s="74"/>
      <c r="I11434" s="81"/>
      <c r="J11434" s="74"/>
      <c r="K11434" s="74"/>
      <c r="L11434" s="74"/>
      <c r="M11434" s="74"/>
    </row>
    <row r="11435" spans="2:13" x14ac:dyDescent="0.25">
      <c r="B11435" s="225"/>
      <c r="C11435" s="74"/>
      <c r="D11435" s="74"/>
      <c r="E11435" s="74"/>
      <c r="F11435" s="74"/>
      <c r="G11435" s="75"/>
      <c r="H11435" s="74"/>
      <c r="I11435" s="81"/>
      <c r="J11435" s="74"/>
      <c r="K11435" s="74"/>
      <c r="L11435" s="74"/>
      <c r="M11435" s="74"/>
    </row>
    <row r="11436" spans="2:13" x14ac:dyDescent="0.25">
      <c r="B11436" s="225"/>
      <c r="C11436" s="74"/>
      <c r="D11436" s="74"/>
      <c r="E11436" s="74"/>
      <c r="F11436" s="74"/>
      <c r="G11436" s="75"/>
      <c r="H11436" s="74"/>
      <c r="I11436" s="81"/>
      <c r="J11436" s="74"/>
      <c r="K11436" s="74"/>
      <c r="L11436" s="74"/>
      <c r="M11436" s="74"/>
    </row>
    <row r="11437" spans="2:13" x14ac:dyDescent="0.25">
      <c r="B11437" s="225"/>
      <c r="C11437" s="74"/>
      <c r="D11437" s="74"/>
      <c r="E11437" s="74"/>
      <c r="F11437" s="74"/>
      <c r="G11437" s="75"/>
      <c r="H11437" s="74"/>
      <c r="I11437" s="81"/>
      <c r="J11437" s="74"/>
      <c r="K11437" s="74"/>
      <c r="L11437" s="74"/>
      <c r="M11437" s="74"/>
    </row>
    <row r="11438" spans="2:13" x14ac:dyDescent="0.25">
      <c r="B11438" s="225"/>
      <c r="C11438" s="74"/>
      <c r="D11438" s="74"/>
      <c r="E11438" s="74"/>
      <c r="F11438" s="74"/>
      <c r="G11438" s="75"/>
      <c r="H11438" s="74"/>
      <c r="I11438" s="81"/>
      <c r="J11438" s="74"/>
      <c r="K11438" s="74"/>
      <c r="L11438" s="74"/>
      <c r="M11438" s="74"/>
    </row>
    <row r="11439" spans="2:13" x14ac:dyDescent="0.25">
      <c r="B11439" s="225"/>
      <c r="C11439" s="74"/>
      <c r="D11439" s="74"/>
      <c r="E11439" s="74"/>
      <c r="F11439" s="74"/>
      <c r="G11439" s="75"/>
      <c r="H11439" s="74"/>
      <c r="I11439" s="81"/>
      <c r="J11439" s="74"/>
      <c r="K11439" s="74"/>
      <c r="L11439" s="74"/>
      <c r="M11439" s="74"/>
    </row>
    <row r="11440" spans="2:13" x14ac:dyDescent="0.25">
      <c r="B11440" s="225"/>
      <c r="C11440" s="74"/>
      <c r="D11440" s="74"/>
      <c r="E11440" s="74"/>
      <c r="F11440" s="74"/>
      <c r="G11440" s="75"/>
      <c r="H11440" s="74"/>
      <c r="I11440" s="81"/>
      <c r="J11440" s="74"/>
      <c r="K11440" s="74"/>
      <c r="L11440" s="74"/>
      <c r="M11440" s="74"/>
    </row>
    <row r="11441" spans="2:13" x14ac:dyDescent="0.25">
      <c r="B11441" s="225"/>
      <c r="C11441" s="74"/>
      <c r="D11441" s="74"/>
      <c r="E11441" s="74"/>
      <c r="F11441" s="74"/>
      <c r="G11441" s="75"/>
      <c r="H11441" s="74"/>
      <c r="I11441" s="81"/>
      <c r="J11441" s="74"/>
      <c r="K11441" s="74"/>
      <c r="L11441" s="74"/>
      <c r="M11441" s="74"/>
    </row>
    <row r="11442" spans="2:13" x14ac:dyDescent="0.25">
      <c r="B11442" s="225"/>
      <c r="C11442" s="74"/>
      <c r="D11442" s="74"/>
      <c r="E11442" s="74"/>
      <c r="F11442" s="74"/>
      <c r="G11442" s="75"/>
      <c r="H11442" s="74"/>
      <c r="I11442" s="81"/>
      <c r="J11442" s="74"/>
      <c r="K11442" s="74"/>
      <c r="L11442" s="74"/>
      <c r="M11442" s="74"/>
    </row>
    <row r="11443" spans="2:13" x14ac:dyDescent="0.25">
      <c r="B11443" s="225"/>
      <c r="C11443" s="74"/>
      <c r="D11443" s="74"/>
      <c r="E11443" s="74"/>
      <c r="F11443" s="74"/>
      <c r="G11443" s="75"/>
      <c r="H11443" s="74"/>
      <c r="I11443" s="81"/>
      <c r="J11443" s="74"/>
      <c r="K11443" s="74"/>
      <c r="L11443" s="74"/>
      <c r="M11443" s="74"/>
    </row>
    <row r="11444" spans="2:13" x14ac:dyDescent="0.25">
      <c r="B11444" s="225"/>
      <c r="C11444" s="74"/>
      <c r="D11444" s="74"/>
      <c r="E11444" s="74"/>
      <c r="F11444" s="74"/>
      <c r="G11444" s="75"/>
      <c r="H11444" s="74"/>
      <c r="I11444" s="81"/>
      <c r="J11444" s="74"/>
      <c r="K11444" s="74"/>
      <c r="L11444" s="74"/>
      <c r="M11444" s="74"/>
    </row>
    <row r="11445" spans="2:13" x14ac:dyDescent="0.25">
      <c r="B11445" s="225"/>
      <c r="C11445" s="74"/>
      <c r="D11445" s="74"/>
      <c r="E11445" s="74"/>
      <c r="F11445" s="74"/>
      <c r="G11445" s="75"/>
      <c r="H11445" s="74"/>
      <c r="I11445" s="81"/>
      <c r="J11445" s="74"/>
      <c r="K11445" s="74"/>
      <c r="L11445" s="74"/>
      <c r="M11445" s="74"/>
    </row>
    <row r="11446" spans="2:13" x14ac:dyDescent="0.25">
      <c r="B11446" s="225"/>
      <c r="C11446" s="74"/>
      <c r="D11446" s="74"/>
      <c r="E11446" s="74"/>
      <c r="F11446" s="74"/>
      <c r="G11446" s="75"/>
      <c r="H11446" s="74"/>
      <c r="I11446" s="81"/>
      <c r="J11446" s="74"/>
      <c r="K11446" s="74"/>
      <c r="L11446" s="74"/>
      <c r="M11446" s="74"/>
    </row>
    <row r="11447" spans="2:13" x14ac:dyDescent="0.25">
      <c r="B11447" s="225"/>
      <c r="C11447" s="74"/>
      <c r="D11447" s="74"/>
      <c r="E11447" s="74"/>
      <c r="F11447" s="74"/>
      <c r="G11447" s="75"/>
      <c r="H11447" s="74"/>
      <c r="I11447" s="81"/>
      <c r="J11447" s="74"/>
      <c r="K11447" s="74"/>
      <c r="L11447" s="74"/>
      <c r="M11447" s="74"/>
    </row>
    <row r="11448" spans="2:13" x14ac:dyDescent="0.25">
      <c r="B11448" s="225"/>
      <c r="C11448" s="74"/>
      <c r="D11448" s="74"/>
      <c r="E11448" s="74"/>
      <c r="F11448" s="74"/>
      <c r="G11448" s="75"/>
      <c r="H11448" s="74"/>
      <c r="I11448" s="81"/>
      <c r="J11448" s="74"/>
      <c r="K11448" s="74"/>
      <c r="L11448" s="74"/>
      <c r="M11448" s="74"/>
    </row>
    <row r="11449" spans="2:13" x14ac:dyDescent="0.25">
      <c r="B11449" s="225"/>
      <c r="C11449" s="74"/>
      <c r="D11449" s="74"/>
      <c r="E11449" s="74"/>
      <c r="F11449" s="74"/>
      <c r="G11449" s="75"/>
      <c r="H11449" s="74"/>
      <c r="I11449" s="81"/>
      <c r="J11449" s="74"/>
      <c r="K11449" s="74"/>
      <c r="L11449" s="74"/>
      <c r="M11449" s="74"/>
    </row>
    <row r="11450" spans="2:13" x14ac:dyDescent="0.25">
      <c r="B11450" s="225"/>
      <c r="C11450" s="74"/>
      <c r="D11450" s="74"/>
      <c r="E11450" s="74"/>
      <c r="F11450" s="74"/>
      <c r="G11450" s="75"/>
      <c r="H11450" s="74"/>
      <c r="I11450" s="81"/>
      <c r="J11450" s="74"/>
      <c r="K11450" s="74"/>
      <c r="L11450" s="74"/>
      <c r="M11450" s="74"/>
    </row>
    <row r="11451" spans="2:13" x14ac:dyDescent="0.25">
      <c r="B11451" s="225"/>
      <c r="C11451" s="74"/>
      <c r="D11451" s="74"/>
      <c r="E11451" s="74"/>
      <c r="F11451" s="74"/>
      <c r="G11451" s="75"/>
      <c r="H11451" s="74"/>
      <c r="I11451" s="81"/>
      <c r="J11451" s="74"/>
      <c r="K11451" s="74"/>
      <c r="L11451" s="74"/>
      <c r="M11451" s="74"/>
    </row>
    <row r="11452" spans="2:13" x14ac:dyDescent="0.25">
      <c r="B11452" s="225"/>
      <c r="C11452" s="74"/>
      <c r="D11452" s="74"/>
      <c r="E11452" s="74"/>
      <c r="F11452" s="74"/>
      <c r="G11452" s="75"/>
      <c r="H11452" s="74"/>
      <c r="I11452" s="81"/>
      <c r="J11452" s="74"/>
      <c r="K11452" s="74"/>
      <c r="L11452" s="74"/>
      <c r="M11452" s="74"/>
    </row>
    <row r="11453" spans="2:13" x14ac:dyDescent="0.25">
      <c r="B11453" s="225"/>
      <c r="C11453" s="74"/>
      <c r="D11453" s="74"/>
      <c r="E11453" s="74"/>
      <c r="F11453" s="74"/>
      <c r="G11453" s="75"/>
      <c r="H11453" s="74"/>
      <c r="I11453" s="81"/>
      <c r="J11453" s="74"/>
      <c r="K11453" s="74"/>
      <c r="L11453" s="74"/>
      <c r="M11453" s="74"/>
    </row>
    <row r="11454" spans="2:13" x14ac:dyDescent="0.25">
      <c r="B11454" s="225"/>
      <c r="C11454" s="74"/>
      <c r="D11454" s="74"/>
      <c r="E11454" s="74"/>
      <c r="F11454" s="74"/>
      <c r="G11454" s="75"/>
      <c r="H11454" s="74"/>
      <c r="I11454" s="81"/>
      <c r="J11454" s="74"/>
      <c r="K11454" s="74"/>
      <c r="L11454" s="74"/>
      <c r="M11454" s="74"/>
    </row>
    <row r="11455" spans="2:13" x14ac:dyDescent="0.25">
      <c r="B11455" s="225"/>
      <c r="C11455" s="74"/>
      <c r="D11455" s="74"/>
      <c r="E11455" s="74"/>
      <c r="F11455" s="74"/>
      <c r="G11455" s="75"/>
      <c r="H11455" s="74"/>
      <c r="I11455" s="81"/>
      <c r="J11455" s="74"/>
      <c r="K11455" s="74"/>
      <c r="L11455" s="74"/>
      <c r="M11455" s="74"/>
    </row>
    <row r="11456" spans="2:13" x14ac:dyDescent="0.25">
      <c r="B11456" s="225"/>
      <c r="C11456" s="74"/>
      <c r="D11456" s="74"/>
      <c r="E11456" s="74"/>
      <c r="F11456" s="74"/>
      <c r="G11456" s="75"/>
      <c r="H11456" s="74"/>
      <c r="I11456" s="81"/>
      <c r="J11456" s="74"/>
      <c r="K11456" s="74"/>
      <c r="L11456" s="74"/>
      <c r="M11456" s="74"/>
    </row>
    <row r="11457" spans="2:13" x14ac:dyDescent="0.25">
      <c r="B11457" s="225"/>
      <c r="C11457" s="74"/>
      <c r="D11457" s="74"/>
      <c r="E11457" s="74"/>
      <c r="F11457" s="74"/>
      <c r="G11457" s="75"/>
      <c r="H11457" s="74"/>
      <c r="I11457" s="81"/>
      <c r="J11457" s="74"/>
      <c r="K11457" s="74"/>
      <c r="L11457" s="74"/>
      <c r="M11457" s="74"/>
    </row>
    <row r="11458" spans="2:13" x14ac:dyDescent="0.25">
      <c r="B11458" s="225"/>
      <c r="C11458" s="74"/>
      <c r="D11458" s="74"/>
      <c r="E11458" s="74"/>
      <c r="F11458" s="74"/>
      <c r="G11458" s="75"/>
      <c r="H11458" s="74"/>
      <c r="I11458" s="81"/>
      <c r="J11458" s="74"/>
      <c r="K11458" s="74"/>
      <c r="L11458" s="74"/>
      <c r="M11458" s="74"/>
    </row>
    <row r="11459" spans="2:13" x14ac:dyDescent="0.25">
      <c r="B11459" s="225"/>
      <c r="C11459" s="74"/>
      <c r="D11459" s="74"/>
      <c r="E11459" s="74"/>
      <c r="F11459" s="74"/>
      <c r="G11459" s="75"/>
      <c r="H11459" s="74"/>
      <c r="I11459" s="81"/>
      <c r="J11459" s="74"/>
      <c r="K11459" s="74"/>
      <c r="L11459" s="74"/>
      <c r="M11459" s="74"/>
    </row>
    <row r="11460" spans="2:13" x14ac:dyDescent="0.25">
      <c r="B11460" s="225"/>
      <c r="C11460" s="74"/>
      <c r="D11460" s="74"/>
      <c r="E11460" s="74"/>
      <c r="F11460" s="74"/>
      <c r="G11460" s="75"/>
      <c r="H11460" s="74"/>
      <c r="I11460" s="81"/>
      <c r="J11460" s="74"/>
      <c r="K11460" s="74"/>
      <c r="L11460" s="74"/>
      <c r="M11460" s="74"/>
    </row>
    <row r="11461" spans="2:13" x14ac:dyDescent="0.25">
      <c r="B11461" s="225"/>
      <c r="C11461" s="74"/>
      <c r="D11461" s="74"/>
      <c r="E11461" s="74"/>
      <c r="F11461" s="74"/>
      <c r="G11461" s="75"/>
      <c r="H11461" s="74"/>
      <c r="I11461" s="81"/>
      <c r="J11461" s="74"/>
      <c r="K11461" s="74"/>
      <c r="L11461" s="74"/>
      <c r="M11461" s="74"/>
    </row>
    <row r="11462" spans="2:13" x14ac:dyDescent="0.25">
      <c r="B11462" s="225"/>
      <c r="C11462" s="74"/>
      <c r="D11462" s="74"/>
      <c r="E11462" s="74"/>
      <c r="F11462" s="74"/>
      <c r="G11462" s="75"/>
      <c r="H11462" s="74"/>
      <c r="I11462" s="81"/>
      <c r="J11462" s="74"/>
      <c r="K11462" s="74"/>
      <c r="L11462" s="74"/>
      <c r="M11462" s="74"/>
    </row>
    <row r="11463" spans="2:13" x14ac:dyDescent="0.25">
      <c r="B11463" s="225"/>
      <c r="C11463" s="74"/>
      <c r="D11463" s="74"/>
      <c r="E11463" s="74"/>
      <c r="F11463" s="74"/>
      <c r="G11463" s="75"/>
      <c r="H11463" s="74"/>
      <c r="I11463" s="81"/>
      <c r="J11463" s="74"/>
      <c r="K11463" s="74"/>
      <c r="L11463" s="74"/>
      <c r="M11463" s="74"/>
    </row>
    <row r="11464" spans="2:13" x14ac:dyDescent="0.25">
      <c r="B11464" s="225"/>
      <c r="C11464" s="74"/>
      <c r="D11464" s="74"/>
      <c r="E11464" s="74"/>
      <c r="F11464" s="74"/>
      <c r="G11464" s="75"/>
      <c r="H11464" s="74"/>
      <c r="I11464" s="81"/>
      <c r="J11464" s="74"/>
      <c r="K11464" s="74"/>
      <c r="L11464" s="74"/>
      <c r="M11464" s="74"/>
    </row>
    <row r="11465" spans="2:13" x14ac:dyDescent="0.25">
      <c r="B11465" s="225"/>
      <c r="C11465" s="74"/>
      <c r="D11465" s="74"/>
      <c r="E11465" s="74"/>
      <c r="F11465" s="74"/>
      <c r="G11465" s="75"/>
      <c r="H11465" s="74"/>
      <c r="I11465" s="81"/>
      <c r="J11465" s="74"/>
      <c r="K11465" s="74"/>
      <c r="L11465" s="74"/>
      <c r="M11465" s="74"/>
    </row>
    <row r="11466" spans="2:13" x14ac:dyDescent="0.25">
      <c r="B11466" s="225"/>
      <c r="C11466" s="74"/>
      <c r="D11466" s="74"/>
      <c r="E11466" s="74"/>
      <c r="F11466" s="74"/>
      <c r="G11466" s="75"/>
      <c r="H11466" s="74"/>
      <c r="I11466" s="81"/>
      <c r="J11466" s="74"/>
      <c r="K11466" s="74"/>
      <c r="L11466" s="74"/>
      <c r="M11466" s="74"/>
    </row>
    <row r="11467" spans="2:13" x14ac:dyDescent="0.25">
      <c r="B11467" s="225"/>
      <c r="C11467" s="74"/>
      <c r="D11467" s="74"/>
      <c r="E11467" s="74"/>
      <c r="F11467" s="74"/>
      <c r="G11467" s="75"/>
      <c r="H11467" s="74"/>
      <c r="I11467" s="81"/>
      <c r="J11467" s="74"/>
      <c r="K11467" s="74"/>
      <c r="L11467" s="74"/>
      <c r="M11467" s="74"/>
    </row>
    <row r="11468" spans="2:13" x14ac:dyDescent="0.25">
      <c r="B11468" s="225"/>
      <c r="C11468" s="74"/>
      <c r="D11468" s="74"/>
      <c r="E11468" s="74"/>
      <c r="F11468" s="74"/>
      <c r="G11468" s="75"/>
      <c r="H11468" s="74"/>
      <c r="I11468" s="81"/>
      <c r="J11468" s="74"/>
      <c r="K11468" s="74"/>
      <c r="L11468" s="74"/>
      <c r="M11468" s="74"/>
    </row>
    <row r="11469" spans="2:13" x14ac:dyDescent="0.25">
      <c r="B11469" s="225"/>
      <c r="C11469" s="74"/>
      <c r="D11469" s="74"/>
      <c r="E11469" s="74"/>
      <c r="F11469" s="74"/>
      <c r="G11469" s="75"/>
      <c r="H11469" s="74"/>
      <c r="I11469" s="81"/>
      <c r="J11469" s="74"/>
      <c r="K11469" s="74"/>
      <c r="L11469" s="74"/>
      <c r="M11469" s="74"/>
    </row>
    <row r="11470" spans="2:13" x14ac:dyDescent="0.25">
      <c r="B11470" s="225"/>
      <c r="C11470" s="74"/>
      <c r="D11470" s="74"/>
      <c r="E11470" s="74"/>
      <c r="F11470" s="74"/>
      <c r="G11470" s="75"/>
      <c r="H11470" s="74"/>
      <c r="I11470" s="81"/>
      <c r="J11470" s="74"/>
      <c r="K11470" s="74"/>
      <c r="L11470" s="74"/>
      <c r="M11470" s="74"/>
    </row>
    <row r="11471" spans="2:13" x14ac:dyDescent="0.25">
      <c r="B11471" s="225"/>
      <c r="C11471" s="74"/>
      <c r="D11471" s="74"/>
      <c r="E11471" s="74"/>
      <c r="F11471" s="74"/>
      <c r="G11471" s="75"/>
      <c r="H11471" s="74"/>
      <c r="I11471" s="81"/>
      <c r="J11471" s="74"/>
      <c r="K11471" s="74"/>
      <c r="L11471" s="74"/>
      <c r="M11471" s="74"/>
    </row>
    <row r="11472" spans="2:13" x14ac:dyDescent="0.25">
      <c r="B11472" s="225"/>
      <c r="C11472" s="74"/>
      <c r="D11472" s="74"/>
      <c r="E11472" s="74"/>
      <c r="F11472" s="74"/>
      <c r="G11472" s="75"/>
      <c r="H11472" s="74"/>
      <c r="I11472" s="81"/>
      <c r="J11472" s="74"/>
      <c r="K11472" s="74"/>
      <c r="L11472" s="74"/>
      <c r="M11472" s="74"/>
    </row>
    <row r="11473" spans="2:13" x14ac:dyDescent="0.25">
      <c r="B11473" s="225"/>
      <c r="C11473" s="74"/>
      <c r="D11473" s="74"/>
      <c r="E11473" s="74"/>
      <c r="F11473" s="74"/>
      <c r="G11473" s="75"/>
      <c r="H11473" s="74"/>
      <c r="I11473" s="81"/>
      <c r="J11473" s="74"/>
      <c r="K11473" s="74"/>
      <c r="L11473" s="74"/>
      <c r="M11473" s="74"/>
    </row>
    <row r="11474" spans="2:13" x14ac:dyDescent="0.25">
      <c r="B11474" s="225"/>
      <c r="C11474" s="74"/>
      <c r="D11474" s="74"/>
      <c r="E11474" s="74"/>
      <c r="F11474" s="74"/>
      <c r="G11474" s="75"/>
      <c r="H11474" s="74"/>
      <c r="I11474" s="81"/>
      <c r="J11474" s="74"/>
      <c r="K11474" s="74"/>
      <c r="L11474" s="74"/>
      <c r="M11474" s="74"/>
    </row>
    <row r="11475" spans="2:13" x14ac:dyDescent="0.25">
      <c r="B11475" s="225"/>
      <c r="C11475" s="74"/>
      <c r="D11475" s="74"/>
      <c r="E11475" s="74"/>
      <c r="F11475" s="74"/>
      <c r="G11475" s="75"/>
      <c r="H11475" s="74"/>
      <c r="I11475" s="81"/>
      <c r="J11475" s="74"/>
      <c r="K11475" s="74"/>
      <c r="L11475" s="74"/>
      <c r="M11475" s="74"/>
    </row>
    <row r="11476" spans="2:13" x14ac:dyDescent="0.25">
      <c r="B11476" s="225"/>
      <c r="C11476" s="74"/>
      <c r="D11476" s="74"/>
      <c r="E11476" s="74"/>
      <c r="F11476" s="74"/>
      <c r="G11476" s="75"/>
      <c r="H11476" s="74"/>
      <c r="I11476" s="81"/>
      <c r="J11476" s="74"/>
      <c r="K11476" s="74"/>
      <c r="L11476" s="74"/>
      <c r="M11476" s="74"/>
    </row>
    <row r="11477" spans="2:13" x14ac:dyDescent="0.25">
      <c r="B11477" s="225"/>
      <c r="C11477" s="74"/>
      <c r="D11477" s="74"/>
      <c r="E11477" s="74"/>
      <c r="F11477" s="74"/>
      <c r="G11477" s="75"/>
      <c r="H11477" s="74"/>
      <c r="I11477" s="81"/>
      <c r="J11477" s="74"/>
      <c r="K11477" s="74"/>
      <c r="L11477" s="74"/>
      <c r="M11477" s="74"/>
    </row>
    <row r="11478" spans="2:13" x14ac:dyDescent="0.25">
      <c r="B11478" s="225"/>
      <c r="C11478" s="74"/>
      <c r="D11478" s="74"/>
      <c r="E11478" s="74"/>
      <c r="F11478" s="74"/>
      <c r="G11478" s="75"/>
      <c r="H11478" s="74"/>
      <c r="I11478" s="81"/>
      <c r="J11478" s="74"/>
      <c r="K11478" s="74"/>
      <c r="L11478" s="74"/>
      <c r="M11478" s="74"/>
    </row>
    <row r="11479" spans="2:13" x14ac:dyDescent="0.25">
      <c r="B11479" s="225"/>
      <c r="C11479" s="74"/>
      <c r="D11479" s="74"/>
      <c r="E11479" s="74"/>
      <c r="F11479" s="74"/>
      <c r="G11479" s="75"/>
      <c r="H11479" s="74"/>
      <c r="I11479" s="81"/>
      <c r="J11479" s="74"/>
      <c r="K11479" s="74"/>
      <c r="L11479" s="74"/>
      <c r="M11479" s="74"/>
    </row>
    <row r="11480" spans="2:13" x14ac:dyDescent="0.25">
      <c r="B11480" s="225"/>
      <c r="C11480" s="74"/>
      <c r="D11480" s="74"/>
      <c r="E11480" s="74"/>
      <c r="F11480" s="74"/>
      <c r="G11480" s="75"/>
      <c r="H11480" s="74"/>
      <c r="I11480" s="81"/>
      <c r="J11480" s="74"/>
      <c r="K11480" s="74"/>
      <c r="L11480" s="74"/>
      <c r="M11480" s="74"/>
    </row>
    <row r="11481" spans="2:13" x14ac:dyDescent="0.25">
      <c r="B11481" s="225"/>
      <c r="C11481" s="74"/>
      <c r="D11481" s="74"/>
      <c r="E11481" s="74"/>
      <c r="F11481" s="74"/>
      <c r="G11481" s="75"/>
      <c r="H11481" s="74"/>
      <c r="I11481" s="81"/>
      <c r="J11481" s="74"/>
      <c r="K11481" s="74"/>
      <c r="L11481" s="74"/>
      <c r="M11481" s="74"/>
    </row>
    <row r="11482" spans="2:13" x14ac:dyDescent="0.25">
      <c r="B11482" s="225"/>
      <c r="C11482" s="74"/>
      <c r="D11482" s="74"/>
      <c r="E11482" s="74"/>
      <c r="F11482" s="74"/>
      <c r="G11482" s="75"/>
      <c r="H11482" s="74"/>
      <c r="I11482" s="81"/>
      <c r="J11482" s="74"/>
      <c r="K11482" s="74"/>
      <c r="L11482" s="74"/>
      <c r="M11482" s="74"/>
    </row>
    <row r="11483" spans="2:13" x14ac:dyDescent="0.25">
      <c r="B11483" s="225"/>
      <c r="C11483" s="74"/>
      <c r="D11483" s="74"/>
      <c r="E11483" s="74"/>
      <c r="F11483" s="74"/>
      <c r="G11483" s="75"/>
      <c r="H11483" s="74"/>
      <c r="I11483" s="81"/>
      <c r="J11483" s="74"/>
      <c r="K11483" s="74"/>
      <c r="L11483" s="74"/>
      <c r="M11483" s="74"/>
    </row>
    <row r="11484" spans="2:13" x14ac:dyDescent="0.25">
      <c r="B11484" s="225"/>
      <c r="C11484" s="74"/>
      <c r="D11484" s="74"/>
      <c r="E11484" s="74"/>
      <c r="F11484" s="74"/>
      <c r="G11484" s="75"/>
      <c r="H11484" s="74"/>
      <c r="I11484" s="81"/>
      <c r="J11484" s="74"/>
      <c r="K11484" s="74"/>
      <c r="L11484" s="74"/>
      <c r="M11484" s="74"/>
    </row>
    <row r="11485" spans="2:13" x14ac:dyDescent="0.25">
      <c r="B11485" s="225"/>
      <c r="C11485" s="74"/>
      <c r="D11485" s="74"/>
      <c r="E11485" s="74"/>
      <c r="F11485" s="74"/>
      <c r="G11485" s="75"/>
      <c r="H11485" s="74"/>
      <c r="I11485" s="81"/>
      <c r="J11485" s="74"/>
      <c r="K11485" s="74"/>
      <c r="L11485" s="74"/>
      <c r="M11485" s="74"/>
    </row>
    <row r="11486" spans="2:13" x14ac:dyDescent="0.25">
      <c r="B11486" s="225"/>
      <c r="C11486" s="74"/>
      <c r="D11486" s="74"/>
      <c r="E11486" s="74"/>
      <c r="F11486" s="74"/>
      <c r="G11486" s="75"/>
      <c r="H11486" s="74"/>
      <c r="I11486" s="81"/>
      <c r="J11486" s="74"/>
      <c r="K11486" s="74"/>
      <c r="L11486" s="74"/>
      <c r="M11486" s="74"/>
    </row>
    <row r="11487" spans="2:13" x14ac:dyDescent="0.25">
      <c r="B11487" s="225"/>
      <c r="C11487" s="74"/>
      <c r="D11487" s="74"/>
      <c r="E11487" s="74"/>
      <c r="F11487" s="74"/>
      <c r="G11487" s="75"/>
      <c r="H11487" s="74"/>
      <c r="I11487" s="81"/>
      <c r="J11487" s="74"/>
      <c r="K11487" s="74"/>
      <c r="L11487" s="74"/>
      <c r="M11487" s="74"/>
    </row>
    <row r="11488" spans="2:13" x14ac:dyDescent="0.25">
      <c r="B11488" s="225"/>
      <c r="C11488" s="74"/>
      <c r="D11488" s="74"/>
      <c r="E11488" s="74"/>
      <c r="F11488" s="74"/>
      <c r="G11488" s="75"/>
      <c r="H11488" s="74"/>
      <c r="I11488" s="81"/>
      <c r="J11488" s="74"/>
      <c r="K11488" s="74"/>
      <c r="L11488" s="74"/>
      <c r="M11488" s="74"/>
    </row>
    <row r="11489" spans="2:13" x14ac:dyDescent="0.25">
      <c r="B11489" s="225"/>
      <c r="C11489" s="74"/>
      <c r="D11489" s="74"/>
      <c r="E11489" s="74"/>
      <c r="F11489" s="74"/>
      <c r="G11489" s="75"/>
      <c r="H11489" s="74"/>
      <c r="I11489" s="81"/>
      <c r="J11489" s="74"/>
      <c r="K11489" s="74"/>
      <c r="L11489" s="74"/>
      <c r="M11489" s="74"/>
    </row>
    <row r="11490" spans="2:13" x14ac:dyDescent="0.25">
      <c r="B11490" s="225"/>
      <c r="C11490" s="74"/>
      <c r="D11490" s="74"/>
      <c r="E11490" s="74"/>
      <c r="F11490" s="74"/>
      <c r="G11490" s="75"/>
      <c r="H11490" s="74"/>
      <c r="I11490" s="81"/>
      <c r="J11490" s="74"/>
      <c r="K11490" s="74"/>
      <c r="L11490" s="74"/>
      <c r="M11490" s="74"/>
    </row>
    <row r="11491" spans="2:13" x14ac:dyDescent="0.25">
      <c r="B11491" s="225"/>
      <c r="C11491" s="74"/>
      <c r="D11491" s="74"/>
      <c r="E11491" s="74"/>
      <c r="F11491" s="74"/>
      <c r="G11491" s="75"/>
      <c r="H11491" s="74"/>
      <c r="I11491" s="81"/>
      <c r="J11491" s="74"/>
      <c r="K11491" s="74"/>
      <c r="L11491" s="74"/>
      <c r="M11491" s="74"/>
    </row>
    <row r="11492" spans="2:13" x14ac:dyDescent="0.25">
      <c r="B11492" s="225"/>
      <c r="C11492" s="74"/>
      <c r="D11492" s="74"/>
      <c r="E11492" s="74"/>
      <c r="F11492" s="74"/>
      <c r="G11492" s="75"/>
      <c r="H11492" s="74"/>
      <c r="I11492" s="81"/>
      <c r="J11492" s="74"/>
      <c r="K11492" s="74"/>
      <c r="L11492" s="74"/>
      <c r="M11492" s="74"/>
    </row>
    <row r="11493" spans="2:13" x14ac:dyDescent="0.25">
      <c r="B11493" s="225"/>
      <c r="C11493" s="74"/>
      <c r="D11493" s="74"/>
      <c r="E11493" s="74"/>
      <c r="F11493" s="74"/>
      <c r="G11493" s="75"/>
      <c r="H11493" s="74"/>
      <c r="I11493" s="81"/>
      <c r="J11493" s="74"/>
      <c r="K11493" s="74"/>
      <c r="L11493" s="74"/>
      <c r="M11493" s="74"/>
    </row>
    <row r="11494" spans="2:13" x14ac:dyDescent="0.25">
      <c r="B11494" s="225"/>
      <c r="C11494" s="74"/>
      <c r="D11494" s="74"/>
      <c r="E11494" s="74"/>
      <c r="F11494" s="74"/>
      <c r="G11494" s="75"/>
      <c r="H11494" s="74"/>
      <c r="I11494" s="81"/>
      <c r="J11494" s="74"/>
      <c r="K11494" s="74"/>
      <c r="L11494" s="74"/>
      <c r="M11494" s="74"/>
    </row>
    <row r="11495" spans="2:13" x14ac:dyDescent="0.25">
      <c r="B11495" s="225"/>
      <c r="C11495" s="74"/>
      <c r="D11495" s="74"/>
      <c r="E11495" s="74"/>
      <c r="F11495" s="74"/>
      <c r="G11495" s="75"/>
      <c r="H11495" s="74"/>
      <c r="I11495" s="81"/>
      <c r="J11495" s="74"/>
      <c r="K11495" s="74"/>
      <c r="L11495" s="74"/>
      <c r="M11495" s="74"/>
    </row>
    <row r="11496" spans="2:13" x14ac:dyDescent="0.25">
      <c r="B11496" s="225"/>
      <c r="C11496" s="74"/>
      <c r="D11496" s="74"/>
      <c r="E11496" s="74"/>
      <c r="F11496" s="74"/>
      <c r="G11496" s="75"/>
      <c r="H11496" s="74"/>
      <c r="I11496" s="81"/>
      <c r="J11496" s="74"/>
      <c r="K11496" s="74"/>
      <c r="L11496" s="74"/>
      <c r="M11496" s="74"/>
    </row>
    <row r="11497" spans="2:13" x14ac:dyDescent="0.25">
      <c r="B11497" s="225"/>
      <c r="C11497" s="74"/>
      <c r="D11497" s="74"/>
      <c r="E11497" s="74"/>
      <c r="F11497" s="74"/>
      <c r="G11497" s="75"/>
      <c r="H11497" s="74"/>
      <c r="I11497" s="81"/>
      <c r="J11497" s="74"/>
      <c r="K11497" s="74"/>
      <c r="L11497" s="74"/>
      <c r="M11497" s="74"/>
    </row>
    <row r="11498" spans="2:13" x14ac:dyDescent="0.25">
      <c r="B11498" s="225"/>
      <c r="C11498" s="74"/>
      <c r="D11498" s="74"/>
      <c r="E11498" s="74"/>
      <c r="F11498" s="74"/>
      <c r="G11498" s="75"/>
      <c r="H11498" s="74"/>
      <c r="I11498" s="81"/>
      <c r="J11498" s="74"/>
      <c r="K11498" s="74"/>
      <c r="L11498" s="74"/>
      <c r="M11498" s="74"/>
    </row>
    <row r="11499" spans="2:13" x14ac:dyDescent="0.25">
      <c r="B11499" s="225"/>
      <c r="C11499" s="74"/>
      <c r="D11499" s="74"/>
      <c r="E11499" s="74"/>
      <c r="F11499" s="74"/>
      <c r="G11499" s="75"/>
      <c r="H11499" s="74"/>
      <c r="I11499" s="81"/>
      <c r="J11499" s="74"/>
      <c r="K11499" s="74"/>
      <c r="L11499" s="74"/>
      <c r="M11499" s="74"/>
    </row>
    <row r="11500" spans="2:13" x14ac:dyDescent="0.25">
      <c r="B11500" s="225"/>
      <c r="C11500" s="74"/>
      <c r="D11500" s="74"/>
      <c r="E11500" s="74"/>
      <c r="F11500" s="74"/>
      <c r="G11500" s="75"/>
      <c r="H11500" s="74"/>
      <c r="I11500" s="81"/>
      <c r="J11500" s="74"/>
      <c r="K11500" s="74"/>
      <c r="L11500" s="74"/>
      <c r="M11500" s="74"/>
    </row>
    <row r="11501" spans="2:13" x14ac:dyDescent="0.25">
      <c r="B11501" s="225"/>
      <c r="C11501" s="74"/>
      <c r="D11501" s="74"/>
      <c r="E11501" s="74"/>
      <c r="F11501" s="74"/>
      <c r="G11501" s="75"/>
      <c r="H11501" s="74"/>
      <c r="I11501" s="81"/>
      <c r="J11501" s="74"/>
      <c r="K11501" s="74"/>
      <c r="L11501" s="74"/>
      <c r="M11501" s="74"/>
    </row>
    <row r="11502" spans="2:13" x14ac:dyDescent="0.25">
      <c r="B11502" s="225"/>
      <c r="C11502" s="74"/>
      <c r="D11502" s="74"/>
      <c r="E11502" s="74"/>
      <c r="F11502" s="74"/>
      <c r="G11502" s="75"/>
      <c r="H11502" s="74"/>
      <c r="I11502" s="81"/>
      <c r="J11502" s="74"/>
      <c r="K11502" s="74"/>
      <c r="L11502" s="74"/>
      <c r="M11502" s="74"/>
    </row>
    <row r="11503" spans="2:13" x14ac:dyDescent="0.25">
      <c r="B11503" s="225"/>
      <c r="C11503" s="74"/>
      <c r="D11503" s="74"/>
      <c r="E11503" s="74"/>
      <c r="F11503" s="74"/>
      <c r="G11503" s="75"/>
      <c r="H11503" s="74"/>
      <c r="I11503" s="81"/>
      <c r="J11503" s="74"/>
      <c r="K11503" s="74"/>
      <c r="L11503" s="74"/>
      <c r="M11503" s="74"/>
    </row>
    <row r="11504" spans="2:13" x14ac:dyDescent="0.25">
      <c r="B11504" s="225"/>
      <c r="C11504" s="74"/>
      <c r="D11504" s="74"/>
      <c r="E11504" s="74"/>
      <c r="F11504" s="74"/>
      <c r="G11504" s="75"/>
      <c r="H11504" s="74"/>
      <c r="I11504" s="81"/>
      <c r="J11504" s="74"/>
      <c r="K11504" s="74"/>
      <c r="L11504" s="74"/>
      <c r="M11504" s="74"/>
    </row>
    <row r="11505" spans="2:13" x14ac:dyDescent="0.25">
      <c r="B11505" s="225"/>
      <c r="C11505" s="74"/>
      <c r="D11505" s="74"/>
      <c r="E11505" s="74"/>
      <c r="F11505" s="74"/>
      <c r="G11505" s="75"/>
      <c r="H11505" s="74"/>
      <c r="I11505" s="81"/>
      <c r="J11505" s="74"/>
      <c r="K11505" s="74"/>
      <c r="L11505" s="74"/>
      <c r="M11505" s="74"/>
    </row>
    <row r="11506" spans="2:13" x14ac:dyDescent="0.25">
      <c r="B11506" s="225"/>
      <c r="C11506" s="74"/>
      <c r="D11506" s="74"/>
      <c r="E11506" s="74"/>
      <c r="F11506" s="74"/>
      <c r="G11506" s="75"/>
      <c r="H11506" s="74"/>
      <c r="I11506" s="81"/>
      <c r="J11506" s="74"/>
      <c r="K11506" s="74"/>
      <c r="L11506" s="74"/>
      <c r="M11506" s="74"/>
    </row>
    <row r="11507" spans="2:13" x14ac:dyDescent="0.25">
      <c r="B11507" s="225"/>
      <c r="C11507" s="74"/>
      <c r="D11507" s="74"/>
      <c r="E11507" s="74"/>
      <c r="F11507" s="74"/>
      <c r="G11507" s="75"/>
      <c r="H11507" s="74"/>
      <c r="I11507" s="81"/>
      <c r="J11507" s="74"/>
      <c r="K11507" s="74"/>
      <c r="L11507" s="74"/>
      <c r="M11507" s="74"/>
    </row>
    <row r="11508" spans="2:13" x14ac:dyDescent="0.25">
      <c r="B11508" s="225"/>
      <c r="C11508" s="74"/>
      <c r="D11508" s="74"/>
      <c r="E11508" s="74"/>
      <c r="F11508" s="74"/>
      <c r="G11508" s="75"/>
      <c r="H11508" s="74"/>
      <c r="I11508" s="81"/>
      <c r="J11508" s="74"/>
      <c r="K11508" s="74"/>
      <c r="L11508" s="74"/>
      <c r="M11508" s="74"/>
    </row>
    <row r="11509" spans="2:13" x14ac:dyDescent="0.25">
      <c r="B11509" s="225"/>
      <c r="C11509" s="74"/>
      <c r="D11509" s="74"/>
      <c r="E11509" s="74"/>
      <c r="F11509" s="74"/>
      <c r="G11509" s="75"/>
      <c r="H11509" s="74"/>
      <c r="I11509" s="81"/>
      <c r="J11509" s="74"/>
      <c r="K11509" s="74"/>
      <c r="L11509" s="74"/>
      <c r="M11509" s="74"/>
    </row>
    <row r="11510" spans="2:13" x14ac:dyDescent="0.25">
      <c r="B11510" s="225"/>
      <c r="C11510" s="74"/>
      <c r="D11510" s="74"/>
      <c r="E11510" s="74"/>
      <c r="F11510" s="74"/>
      <c r="G11510" s="75"/>
      <c r="H11510" s="74"/>
      <c r="I11510" s="81"/>
      <c r="J11510" s="74"/>
      <c r="K11510" s="74"/>
      <c r="L11510" s="74"/>
      <c r="M11510" s="74"/>
    </row>
    <row r="11511" spans="2:13" x14ac:dyDescent="0.25">
      <c r="B11511" s="225"/>
      <c r="C11511" s="74"/>
      <c r="D11511" s="74"/>
      <c r="E11511" s="74"/>
      <c r="F11511" s="74"/>
      <c r="G11511" s="75"/>
      <c r="H11511" s="74"/>
      <c r="I11511" s="81"/>
      <c r="J11511" s="74"/>
      <c r="K11511" s="74"/>
      <c r="L11511" s="74"/>
      <c r="M11511" s="74"/>
    </row>
    <row r="11512" spans="2:13" x14ac:dyDescent="0.25">
      <c r="B11512" s="225"/>
      <c r="C11512" s="74"/>
      <c r="D11512" s="74"/>
      <c r="E11512" s="74"/>
      <c r="F11512" s="74"/>
      <c r="G11512" s="75"/>
      <c r="H11512" s="74"/>
      <c r="I11512" s="81"/>
      <c r="J11512" s="74"/>
      <c r="K11512" s="74"/>
      <c r="L11512" s="74"/>
      <c r="M11512" s="74"/>
    </row>
    <row r="11513" spans="2:13" x14ac:dyDescent="0.25">
      <c r="B11513" s="225"/>
      <c r="C11513" s="74"/>
      <c r="D11513" s="74"/>
      <c r="E11513" s="74"/>
      <c r="F11513" s="74"/>
      <c r="G11513" s="75"/>
      <c r="H11513" s="74"/>
      <c r="I11513" s="81"/>
      <c r="J11513" s="74"/>
      <c r="K11513" s="74"/>
      <c r="L11513" s="74"/>
      <c r="M11513" s="74"/>
    </row>
    <row r="11514" spans="2:13" x14ac:dyDescent="0.25">
      <c r="B11514" s="225"/>
      <c r="C11514" s="74"/>
      <c r="D11514" s="74"/>
      <c r="E11514" s="74"/>
      <c r="F11514" s="74"/>
      <c r="G11514" s="75"/>
      <c r="H11514" s="74"/>
      <c r="I11514" s="81"/>
      <c r="J11514" s="74"/>
      <c r="K11514" s="74"/>
      <c r="L11514" s="74"/>
      <c r="M11514" s="74"/>
    </row>
    <row r="11515" spans="2:13" x14ac:dyDescent="0.25">
      <c r="B11515" s="225"/>
      <c r="C11515" s="74"/>
      <c r="D11515" s="74"/>
      <c r="E11515" s="74"/>
      <c r="F11515" s="74"/>
      <c r="G11515" s="75"/>
      <c r="H11515" s="74"/>
      <c r="I11515" s="81"/>
      <c r="J11515" s="74"/>
      <c r="K11515" s="74"/>
      <c r="L11515" s="74"/>
      <c r="M11515" s="74"/>
    </row>
    <row r="11516" spans="2:13" x14ac:dyDescent="0.25">
      <c r="B11516" s="225"/>
      <c r="C11516" s="74"/>
      <c r="D11516" s="74"/>
      <c r="E11516" s="74"/>
      <c r="F11516" s="74"/>
      <c r="G11516" s="75"/>
      <c r="H11516" s="74"/>
      <c r="I11516" s="81"/>
      <c r="J11516" s="74"/>
      <c r="K11516" s="74"/>
      <c r="L11516" s="74"/>
      <c r="M11516" s="74"/>
    </row>
    <row r="11517" spans="2:13" x14ac:dyDescent="0.25">
      <c r="B11517" s="225"/>
      <c r="C11517" s="74"/>
      <c r="D11517" s="74"/>
      <c r="E11517" s="74"/>
      <c r="F11517" s="74"/>
      <c r="G11517" s="75"/>
      <c r="H11517" s="74"/>
      <c r="I11517" s="81"/>
      <c r="J11517" s="74"/>
      <c r="K11517" s="74"/>
      <c r="L11517" s="74"/>
      <c r="M11517" s="74"/>
    </row>
    <row r="11518" spans="2:13" x14ac:dyDescent="0.25">
      <c r="B11518" s="225"/>
      <c r="C11518" s="74"/>
      <c r="D11518" s="74"/>
      <c r="E11518" s="74"/>
      <c r="F11518" s="74"/>
      <c r="G11518" s="75"/>
      <c r="H11518" s="74"/>
      <c r="I11518" s="81"/>
      <c r="J11518" s="74"/>
      <c r="K11518" s="74"/>
      <c r="L11518" s="74"/>
      <c r="M11518" s="74"/>
    </row>
    <row r="11519" spans="2:13" x14ac:dyDescent="0.25">
      <c r="B11519" s="225"/>
      <c r="C11519" s="74"/>
      <c r="D11519" s="74"/>
      <c r="E11519" s="74"/>
      <c r="F11519" s="74"/>
      <c r="G11519" s="75"/>
      <c r="H11519" s="74"/>
      <c r="I11519" s="81"/>
      <c r="J11519" s="74"/>
      <c r="K11519" s="74"/>
      <c r="L11519" s="74"/>
      <c r="M11519" s="74"/>
    </row>
    <row r="11520" spans="2:13" x14ac:dyDescent="0.25">
      <c r="B11520" s="225"/>
      <c r="C11520" s="74"/>
      <c r="D11520" s="74"/>
      <c r="E11520" s="74"/>
      <c r="F11520" s="74"/>
      <c r="G11520" s="75"/>
      <c r="H11520" s="74"/>
      <c r="I11520" s="81"/>
      <c r="J11520" s="74"/>
      <c r="K11520" s="74"/>
      <c r="L11520" s="74"/>
      <c r="M11520" s="74"/>
    </row>
    <row r="11521" spans="2:13" x14ac:dyDescent="0.25">
      <c r="B11521" s="225"/>
      <c r="C11521" s="74"/>
      <c r="D11521" s="74"/>
      <c r="E11521" s="74"/>
      <c r="F11521" s="74"/>
      <c r="G11521" s="75"/>
      <c r="H11521" s="74"/>
      <c r="I11521" s="81"/>
      <c r="J11521" s="74"/>
      <c r="K11521" s="74"/>
      <c r="L11521" s="74"/>
      <c r="M11521" s="74"/>
    </row>
    <row r="11522" spans="2:13" x14ac:dyDescent="0.25">
      <c r="B11522" s="225"/>
      <c r="C11522" s="74"/>
      <c r="D11522" s="74"/>
      <c r="E11522" s="74"/>
      <c r="F11522" s="74"/>
      <c r="G11522" s="75"/>
      <c r="H11522" s="74"/>
      <c r="I11522" s="81"/>
      <c r="J11522" s="74"/>
      <c r="K11522" s="74"/>
      <c r="L11522" s="74"/>
      <c r="M11522" s="74"/>
    </row>
    <row r="11523" spans="2:13" x14ac:dyDescent="0.25">
      <c r="B11523" s="225"/>
      <c r="C11523" s="74"/>
      <c r="D11523" s="74"/>
      <c r="E11523" s="74"/>
      <c r="F11523" s="74"/>
      <c r="G11523" s="75"/>
      <c r="H11523" s="74"/>
      <c r="I11523" s="81"/>
      <c r="J11523" s="74"/>
      <c r="K11523" s="74"/>
      <c r="L11523" s="74"/>
      <c r="M11523" s="74"/>
    </row>
    <row r="11524" spans="2:13" x14ac:dyDescent="0.25">
      <c r="B11524" s="225"/>
      <c r="C11524" s="74"/>
      <c r="D11524" s="74"/>
      <c r="E11524" s="74"/>
      <c r="F11524" s="74"/>
      <c r="G11524" s="75"/>
      <c r="H11524" s="74"/>
      <c r="I11524" s="81"/>
      <c r="J11524" s="74"/>
      <c r="K11524" s="74"/>
      <c r="L11524" s="74"/>
      <c r="M11524" s="74"/>
    </row>
    <row r="11525" spans="2:13" x14ac:dyDescent="0.25">
      <c r="B11525" s="225"/>
      <c r="C11525" s="74"/>
      <c r="D11525" s="74"/>
      <c r="E11525" s="74"/>
      <c r="F11525" s="74"/>
      <c r="G11525" s="75"/>
      <c r="H11525" s="74"/>
      <c r="I11525" s="81"/>
      <c r="J11525" s="74"/>
      <c r="K11525" s="74"/>
      <c r="L11525" s="74"/>
      <c r="M11525" s="74"/>
    </row>
    <row r="11526" spans="2:13" x14ac:dyDescent="0.25">
      <c r="B11526" s="225"/>
      <c r="C11526" s="74"/>
      <c r="D11526" s="74"/>
      <c r="E11526" s="74"/>
      <c r="F11526" s="74"/>
      <c r="G11526" s="75"/>
      <c r="H11526" s="74"/>
      <c r="I11526" s="81"/>
      <c r="J11526" s="74"/>
      <c r="K11526" s="74"/>
      <c r="L11526" s="74"/>
      <c r="M11526" s="74"/>
    </row>
    <row r="11527" spans="2:13" x14ac:dyDescent="0.25">
      <c r="B11527" s="225"/>
      <c r="C11527" s="74"/>
      <c r="D11527" s="74"/>
      <c r="E11527" s="74"/>
      <c r="F11527" s="74"/>
      <c r="G11527" s="75"/>
      <c r="H11527" s="74"/>
      <c r="I11527" s="81"/>
      <c r="J11527" s="74"/>
      <c r="K11527" s="74"/>
      <c r="L11527" s="74"/>
      <c r="M11527" s="74"/>
    </row>
    <row r="11528" spans="2:13" x14ac:dyDescent="0.25">
      <c r="B11528" s="225"/>
      <c r="C11528" s="74"/>
      <c r="D11528" s="74"/>
      <c r="E11528" s="74"/>
      <c r="F11528" s="74"/>
      <c r="G11528" s="75"/>
      <c r="H11528" s="74"/>
      <c r="I11528" s="81"/>
      <c r="J11528" s="74"/>
      <c r="K11528" s="74"/>
      <c r="L11528" s="74"/>
      <c r="M11528" s="74"/>
    </row>
    <row r="11529" spans="2:13" x14ac:dyDescent="0.25">
      <c r="B11529" s="225"/>
      <c r="C11529" s="74"/>
      <c r="D11529" s="74"/>
      <c r="E11529" s="74"/>
      <c r="F11529" s="74"/>
      <c r="G11529" s="75"/>
      <c r="H11529" s="74"/>
      <c r="I11529" s="81"/>
      <c r="J11529" s="74"/>
      <c r="K11529" s="74"/>
      <c r="L11529" s="74"/>
      <c r="M11529" s="74"/>
    </row>
    <row r="11530" spans="2:13" x14ac:dyDescent="0.25">
      <c r="B11530" s="225"/>
      <c r="C11530" s="74"/>
      <c r="D11530" s="74"/>
      <c r="E11530" s="74"/>
      <c r="F11530" s="74"/>
      <c r="G11530" s="75"/>
      <c r="H11530" s="74"/>
      <c r="I11530" s="81"/>
      <c r="J11530" s="74"/>
      <c r="K11530" s="74"/>
      <c r="L11530" s="74"/>
      <c r="M11530" s="74"/>
    </row>
    <row r="11531" spans="2:13" x14ac:dyDescent="0.25">
      <c r="B11531" s="225"/>
      <c r="C11531" s="74"/>
      <c r="D11531" s="74"/>
      <c r="E11531" s="74"/>
      <c r="F11531" s="74"/>
      <c r="G11531" s="75"/>
      <c r="H11531" s="74"/>
      <c r="I11531" s="81"/>
      <c r="J11531" s="74"/>
      <c r="K11531" s="74"/>
      <c r="L11531" s="74"/>
      <c r="M11531" s="74"/>
    </row>
    <row r="11532" spans="2:13" x14ac:dyDescent="0.25">
      <c r="B11532" s="225"/>
      <c r="C11532" s="74"/>
      <c r="D11532" s="74"/>
      <c r="E11532" s="74"/>
      <c r="F11532" s="74"/>
      <c r="G11532" s="75"/>
      <c r="H11532" s="74"/>
      <c r="I11532" s="81"/>
      <c r="J11532" s="74"/>
      <c r="K11532" s="74"/>
      <c r="L11532" s="74"/>
      <c r="M11532" s="74"/>
    </row>
    <row r="11533" spans="2:13" x14ac:dyDescent="0.25">
      <c r="B11533" s="225"/>
      <c r="C11533" s="74"/>
      <c r="D11533" s="74"/>
      <c r="E11533" s="74"/>
      <c r="F11533" s="74"/>
      <c r="G11533" s="75"/>
      <c r="H11533" s="74"/>
      <c r="I11533" s="81"/>
      <c r="J11533" s="74"/>
      <c r="K11533" s="74"/>
      <c r="L11533" s="74"/>
      <c r="M11533" s="74"/>
    </row>
    <row r="11534" spans="2:13" x14ac:dyDescent="0.25">
      <c r="B11534" s="225"/>
      <c r="C11534" s="74"/>
      <c r="D11534" s="74"/>
      <c r="E11534" s="74"/>
      <c r="F11534" s="74"/>
      <c r="G11534" s="75"/>
      <c r="H11534" s="74"/>
      <c r="I11534" s="81"/>
      <c r="J11534" s="74"/>
      <c r="K11534" s="74"/>
      <c r="L11534" s="74"/>
      <c r="M11534" s="74"/>
    </row>
    <row r="11535" spans="2:13" x14ac:dyDescent="0.25">
      <c r="B11535" s="225"/>
      <c r="C11535" s="74"/>
      <c r="D11535" s="74"/>
      <c r="E11535" s="74"/>
      <c r="F11535" s="74"/>
      <c r="G11535" s="75"/>
      <c r="H11535" s="74"/>
      <c r="I11535" s="81"/>
      <c r="J11535" s="74"/>
      <c r="K11535" s="74"/>
      <c r="L11535" s="74"/>
      <c r="M11535" s="74"/>
    </row>
    <row r="11536" spans="2:13" x14ac:dyDescent="0.25">
      <c r="B11536" s="225"/>
      <c r="C11536" s="74"/>
      <c r="D11536" s="74"/>
      <c r="E11536" s="74"/>
      <c r="F11536" s="74"/>
      <c r="G11536" s="75"/>
      <c r="H11536" s="74"/>
      <c r="I11536" s="81"/>
      <c r="J11536" s="74"/>
      <c r="K11536" s="74"/>
      <c r="L11536" s="74"/>
      <c r="M11536" s="74"/>
    </row>
    <row r="11537" spans="2:13" x14ac:dyDescent="0.25">
      <c r="B11537" s="225"/>
      <c r="C11537" s="74"/>
      <c r="D11537" s="74"/>
      <c r="E11537" s="74"/>
      <c r="F11537" s="74"/>
      <c r="G11537" s="75"/>
      <c r="H11537" s="74"/>
      <c r="I11537" s="81"/>
      <c r="J11537" s="74"/>
      <c r="K11537" s="74"/>
      <c r="L11537" s="74"/>
      <c r="M11537" s="74"/>
    </row>
    <row r="11538" spans="2:13" x14ac:dyDescent="0.25">
      <c r="B11538" s="225"/>
      <c r="C11538" s="74"/>
      <c r="D11538" s="74"/>
      <c r="E11538" s="74"/>
      <c r="F11538" s="74"/>
      <c r="G11538" s="75"/>
      <c r="H11538" s="74"/>
      <c r="I11538" s="81"/>
      <c r="J11538" s="74"/>
      <c r="K11538" s="74"/>
      <c r="L11538" s="74"/>
      <c r="M11538" s="74"/>
    </row>
    <row r="11539" spans="2:13" x14ac:dyDescent="0.25">
      <c r="B11539" s="225"/>
      <c r="C11539" s="74"/>
      <c r="D11539" s="74"/>
      <c r="E11539" s="74"/>
      <c r="F11539" s="74"/>
      <c r="G11539" s="75"/>
      <c r="H11539" s="74"/>
      <c r="I11539" s="81"/>
      <c r="J11539" s="74"/>
      <c r="K11539" s="74"/>
      <c r="L11539" s="74"/>
      <c r="M11539" s="74"/>
    </row>
    <row r="11540" spans="2:13" x14ac:dyDescent="0.25">
      <c r="B11540" s="225"/>
      <c r="C11540" s="74"/>
      <c r="D11540" s="74"/>
      <c r="E11540" s="74"/>
      <c r="F11540" s="74"/>
      <c r="G11540" s="75"/>
      <c r="H11540" s="74"/>
      <c r="I11540" s="81"/>
      <c r="J11540" s="74"/>
      <c r="K11540" s="74"/>
      <c r="L11540" s="74"/>
      <c r="M11540" s="74"/>
    </row>
    <row r="11541" spans="2:13" x14ac:dyDescent="0.25">
      <c r="B11541" s="225"/>
      <c r="C11541" s="74"/>
      <c r="D11541" s="74"/>
      <c r="E11541" s="74"/>
      <c r="F11541" s="74"/>
      <c r="G11541" s="75"/>
      <c r="H11541" s="74"/>
      <c r="I11541" s="81"/>
      <c r="J11541" s="74"/>
      <c r="K11541" s="74"/>
      <c r="L11541" s="74"/>
      <c r="M11541" s="74"/>
    </row>
    <row r="11542" spans="2:13" x14ac:dyDescent="0.25">
      <c r="B11542" s="225"/>
      <c r="C11542" s="74"/>
      <c r="D11542" s="74"/>
      <c r="E11542" s="74"/>
      <c r="F11542" s="74"/>
      <c r="G11542" s="75"/>
      <c r="H11542" s="74"/>
      <c r="I11542" s="81"/>
      <c r="J11542" s="74"/>
      <c r="K11542" s="74"/>
      <c r="L11542" s="74"/>
      <c r="M11542" s="74"/>
    </row>
    <row r="11543" spans="2:13" x14ac:dyDescent="0.25">
      <c r="B11543" s="225"/>
      <c r="C11543" s="74"/>
      <c r="D11543" s="74"/>
      <c r="E11543" s="74"/>
      <c r="F11543" s="74"/>
      <c r="G11543" s="75"/>
      <c r="H11543" s="74"/>
      <c r="I11543" s="81"/>
      <c r="J11543" s="74"/>
      <c r="K11543" s="74"/>
      <c r="L11543" s="74"/>
      <c r="M11543" s="74"/>
    </row>
    <row r="11544" spans="2:13" x14ac:dyDescent="0.25">
      <c r="B11544" s="225"/>
      <c r="C11544" s="74"/>
      <c r="D11544" s="74"/>
      <c r="E11544" s="74"/>
      <c r="F11544" s="74"/>
      <c r="G11544" s="75"/>
      <c r="H11544" s="74"/>
      <c r="I11544" s="81"/>
      <c r="J11544" s="74"/>
      <c r="K11544" s="74"/>
      <c r="L11544" s="74"/>
      <c r="M11544" s="74"/>
    </row>
    <row r="11545" spans="2:13" x14ac:dyDescent="0.25">
      <c r="B11545" s="225"/>
      <c r="C11545" s="74"/>
      <c r="D11545" s="74"/>
      <c r="E11545" s="74"/>
      <c r="F11545" s="74"/>
      <c r="G11545" s="75"/>
      <c r="H11545" s="74"/>
      <c r="I11545" s="81"/>
      <c r="J11545" s="74"/>
      <c r="K11545" s="74"/>
      <c r="L11545" s="74"/>
      <c r="M11545" s="74"/>
    </row>
    <row r="11546" spans="2:13" x14ac:dyDescent="0.25">
      <c r="B11546" s="225"/>
      <c r="C11546" s="74"/>
      <c r="D11546" s="74"/>
      <c r="E11546" s="74"/>
      <c r="F11546" s="74"/>
      <c r="G11546" s="75"/>
      <c r="H11546" s="74"/>
      <c r="I11546" s="81"/>
      <c r="J11546" s="74"/>
      <c r="K11546" s="74"/>
      <c r="L11546" s="74"/>
      <c r="M11546" s="74"/>
    </row>
    <row r="11547" spans="2:13" x14ac:dyDescent="0.25">
      <c r="B11547" s="225"/>
      <c r="C11547" s="74"/>
      <c r="D11547" s="74"/>
      <c r="E11547" s="74"/>
      <c r="F11547" s="74"/>
      <c r="G11547" s="75"/>
      <c r="H11547" s="74"/>
      <c r="I11547" s="81"/>
      <c r="J11547" s="74"/>
      <c r="K11547" s="74"/>
      <c r="L11547" s="74"/>
      <c r="M11547" s="74"/>
    </row>
    <row r="11548" spans="2:13" x14ac:dyDescent="0.25">
      <c r="B11548" s="225"/>
      <c r="C11548" s="74"/>
      <c r="D11548" s="74"/>
      <c r="E11548" s="74"/>
      <c r="F11548" s="74"/>
      <c r="G11548" s="75"/>
      <c r="H11548" s="74"/>
      <c r="I11548" s="81"/>
      <c r="J11548" s="74"/>
      <c r="K11548" s="74"/>
      <c r="L11548" s="74"/>
      <c r="M11548" s="74"/>
    </row>
    <row r="11549" spans="2:13" x14ac:dyDescent="0.25">
      <c r="B11549" s="225"/>
      <c r="C11549" s="74"/>
      <c r="D11549" s="74"/>
      <c r="E11549" s="74"/>
      <c r="F11549" s="74"/>
      <c r="G11549" s="75"/>
      <c r="H11549" s="74"/>
      <c r="I11549" s="81"/>
      <c r="J11549" s="74"/>
      <c r="K11549" s="74"/>
      <c r="L11549" s="74"/>
      <c r="M11549" s="74"/>
    </row>
    <row r="11550" spans="2:13" x14ac:dyDescent="0.25">
      <c r="B11550" s="225"/>
      <c r="C11550" s="74"/>
      <c r="D11550" s="74"/>
      <c r="E11550" s="74"/>
      <c r="F11550" s="74"/>
      <c r="G11550" s="75"/>
      <c r="H11550" s="74"/>
      <c r="I11550" s="81"/>
      <c r="J11550" s="74"/>
      <c r="K11550" s="74"/>
      <c r="L11550" s="74"/>
      <c r="M11550" s="74"/>
    </row>
    <row r="11551" spans="2:13" x14ac:dyDescent="0.25">
      <c r="B11551" s="225"/>
      <c r="C11551" s="74"/>
      <c r="D11551" s="74"/>
      <c r="E11551" s="74"/>
      <c r="F11551" s="74"/>
      <c r="G11551" s="75"/>
      <c r="H11551" s="74"/>
      <c r="I11551" s="81"/>
      <c r="J11551" s="74"/>
      <c r="K11551" s="74"/>
      <c r="L11551" s="74"/>
      <c r="M11551" s="74"/>
    </row>
    <row r="11552" spans="2:13" x14ac:dyDescent="0.25">
      <c r="B11552" s="225"/>
      <c r="C11552" s="74"/>
      <c r="D11552" s="74"/>
      <c r="E11552" s="74"/>
      <c r="F11552" s="74"/>
      <c r="G11552" s="75"/>
      <c r="H11552" s="74"/>
      <c r="I11552" s="81"/>
      <c r="J11552" s="74"/>
      <c r="K11552" s="74"/>
      <c r="L11552" s="74"/>
      <c r="M11552" s="74"/>
    </row>
    <row r="11553" spans="2:13" x14ac:dyDescent="0.25">
      <c r="B11553" s="225"/>
      <c r="C11553" s="74"/>
      <c r="D11553" s="74"/>
      <c r="E11553" s="74"/>
      <c r="F11553" s="74"/>
      <c r="G11553" s="75"/>
      <c r="H11553" s="74"/>
      <c r="I11553" s="81"/>
      <c r="J11553" s="74"/>
      <c r="K11553" s="74"/>
      <c r="L11553" s="74"/>
      <c r="M11553" s="74"/>
    </row>
    <row r="11554" spans="2:13" x14ac:dyDescent="0.25">
      <c r="B11554" s="225"/>
      <c r="C11554" s="74"/>
      <c r="D11554" s="74"/>
      <c r="E11554" s="74"/>
      <c r="F11554" s="74"/>
      <c r="G11554" s="75"/>
      <c r="H11554" s="74"/>
      <c r="I11554" s="81"/>
      <c r="J11554" s="74"/>
      <c r="K11554" s="74"/>
      <c r="L11554" s="74"/>
      <c r="M11554" s="74"/>
    </row>
    <row r="11555" spans="2:13" x14ac:dyDescent="0.25">
      <c r="B11555" s="225"/>
      <c r="C11555" s="74"/>
      <c r="D11555" s="74"/>
      <c r="E11555" s="74"/>
      <c r="F11555" s="74"/>
      <c r="G11555" s="75"/>
      <c r="H11555" s="74"/>
      <c r="I11555" s="81"/>
      <c r="J11555" s="74"/>
      <c r="K11555" s="74"/>
      <c r="L11555" s="74"/>
      <c r="M11555" s="74"/>
    </row>
    <row r="11556" spans="2:13" x14ac:dyDescent="0.25">
      <c r="B11556" s="225"/>
      <c r="C11556" s="74"/>
      <c r="D11556" s="74"/>
      <c r="E11556" s="74"/>
      <c r="F11556" s="74"/>
      <c r="G11556" s="75"/>
      <c r="H11556" s="74"/>
      <c r="I11556" s="81"/>
      <c r="J11556" s="74"/>
      <c r="K11556" s="74"/>
      <c r="L11556" s="74"/>
      <c r="M11556" s="74"/>
    </row>
    <row r="11557" spans="2:13" x14ac:dyDescent="0.25">
      <c r="B11557" s="225"/>
      <c r="C11557" s="74"/>
      <c r="D11557" s="74"/>
      <c r="E11557" s="74"/>
      <c r="F11557" s="74"/>
      <c r="G11557" s="75"/>
      <c r="H11557" s="74"/>
      <c r="I11557" s="81"/>
      <c r="J11557" s="74"/>
      <c r="K11557" s="74"/>
      <c r="L11557" s="74"/>
      <c r="M11557" s="74"/>
    </row>
    <row r="11558" spans="2:13" x14ac:dyDescent="0.25">
      <c r="B11558" s="225"/>
      <c r="C11558" s="74"/>
      <c r="D11558" s="74"/>
      <c r="E11558" s="74"/>
      <c r="F11558" s="74"/>
      <c r="G11558" s="75"/>
      <c r="H11558" s="74"/>
      <c r="I11558" s="81"/>
      <c r="J11558" s="74"/>
      <c r="K11558" s="74"/>
      <c r="L11558" s="74"/>
      <c r="M11558" s="74"/>
    </row>
    <row r="11559" spans="2:13" x14ac:dyDescent="0.25">
      <c r="B11559" s="225"/>
      <c r="C11559" s="74"/>
      <c r="D11559" s="74"/>
      <c r="E11559" s="74"/>
      <c r="F11559" s="74"/>
      <c r="G11559" s="75"/>
      <c r="H11559" s="74"/>
      <c r="I11559" s="81"/>
      <c r="J11559" s="74"/>
      <c r="K11559" s="74"/>
      <c r="L11559" s="74"/>
      <c r="M11559" s="74"/>
    </row>
    <row r="11560" spans="2:13" x14ac:dyDescent="0.25">
      <c r="B11560" s="225"/>
      <c r="C11560" s="74"/>
      <c r="D11560" s="74"/>
      <c r="E11560" s="74"/>
      <c r="F11560" s="74"/>
      <c r="G11560" s="75"/>
      <c r="H11560" s="74"/>
      <c r="I11560" s="81"/>
      <c r="J11560" s="74"/>
      <c r="K11560" s="74"/>
      <c r="L11560" s="74"/>
      <c r="M11560" s="74"/>
    </row>
    <row r="11561" spans="2:13" x14ac:dyDescent="0.25">
      <c r="B11561" s="225"/>
      <c r="C11561" s="74"/>
      <c r="D11561" s="74"/>
      <c r="E11561" s="74"/>
      <c r="F11561" s="74"/>
      <c r="G11561" s="75"/>
      <c r="H11561" s="74"/>
      <c r="I11561" s="81"/>
      <c r="J11561" s="74"/>
      <c r="K11561" s="74"/>
      <c r="L11561" s="74"/>
      <c r="M11561" s="74"/>
    </row>
    <row r="11562" spans="2:13" x14ac:dyDescent="0.25">
      <c r="B11562" s="225"/>
      <c r="C11562" s="74"/>
      <c r="D11562" s="74"/>
      <c r="E11562" s="74"/>
      <c r="F11562" s="74"/>
      <c r="G11562" s="75"/>
      <c r="H11562" s="74"/>
      <c r="I11562" s="81"/>
      <c r="J11562" s="74"/>
      <c r="K11562" s="74"/>
      <c r="L11562" s="74"/>
      <c r="M11562" s="74"/>
    </row>
    <row r="11563" spans="2:13" x14ac:dyDescent="0.25">
      <c r="B11563" s="225"/>
      <c r="C11563" s="74"/>
      <c r="D11563" s="74"/>
      <c r="E11563" s="74"/>
      <c r="F11563" s="74"/>
      <c r="G11563" s="75"/>
      <c r="H11563" s="74"/>
      <c r="I11563" s="81"/>
      <c r="J11563" s="74"/>
      <c r="K11563" s="74"/>
      <c r="L11563" s="74"/>
      <c r="M11563" s="74"/>
    </row>
    <row r="11564" spans="2:13" x14ac:dyDescent="0.25">
      <c r="B11564" s="225"/>
      <c r="C11564" s="74"/>
      <c r="D11564" s="74"/>
      <c r="E11564" s="74"/>
      <c r="F11564" s="74"/>
      <c r="G11564" s="75"/>
      <c r="H11564" s="74"/>
      <c r="I11564" s="81"/>
      <c r="J11564" s="74"/>
      <c r="K11564" s="74"/>
      <c r="L11564" s="74"/>
      <c r="M11564" s="74"/>
    </row>
    <row r="11565" spans="2:13" x14ac:dyDescent="0.25">
      <c r="B11565" s="225"/>
      <c r="C11565" s="74"/>
      <c r="D11565" s="74"/>
      <c r="E11565" s="74"/>
      <c r="F11565" s="74"/>
      <c r="G11565" s="75"/>
      <c r="H11565" s="74"/>
      <c r="I11565" s="81"/>
      <c r="J11565" s="74"/>
      <c r="K11565" s="74"/>
      <c r="L11565" s="74"/>
      <c r="M11565" s="74"/>
    </row>
    <row r="11566" spans="2:13" x14ac:dyDescent="0.25">
      <c r="B11566" s="225"/>
      <c r="C11566" s="74"/>
      <c r="D11566" s="74"/>
      <c r="E11566" s="74"/>
      <c r="F11566" s="74"/>
      <c r="G11566" s="75"/>
      <c r="H11566" s="74"/>
      <c r="I11566" s="81"/>
      <c r="J11566" s="74"/>
      <c r="K11566" s="74"/>
      <c r="L11566" s="74"/>
      <c r="M11566" s="74"/>
    </row>
    <row r="11567" spans="2:13" x14ac:dyDescent="0.25">
      <c r="B11567" s="225"/>
      <c r="C11567" s="74"/>
      <c r="D11567" s="74"/>
      <c r="E11567" s="74"/>
      <c r="F11567" s="74"/>
      <c r="G11567" s="75"/>
      <c r="H11567" s="74"/>
      <c r="I11567" s="81"/>
      <c r="J11567" s="74"/>
      <c r="K11567" s="74"/>
      <c r="L11567" s="74"/>
      <c r="M11567" s="74"/>
    </row>
    <row r="11568" spans="2:13" x14ac:dyDescent="0.25">
      <c r="B11568" s="225"/>
      <c r="C11568" s="74"/>
      <c r="D11568" s="74"/>
      <c r="E11568" s="74"/>
      <c r="F11568" s="74"/>
      <c r="G11568" s="75"/>
      <c r="H11568" s="74"/>
      <c r="I11568" s="81"/>
      <c r="J11568" s="74"/>
      <c r="K11568" s="74"/>
      <c r="L11568" s="74"/>
      <c r="M11568" s="74"/>
    </row>
    <row r="11569" spans="2:13" x14ac:dyDescent="0.25">
      <c r="B11569" s="225"/>
      <c r="C11569" s="74"/>
      <c r="D11569" s="74"/>
      <c r="E11569" s="74"/>
      <c r="F11569" s="74"/>
      <c r="G11569" s="75"/>
      <c r="H11569" s="74"/>
      <c r="I11569" s="81"/>
      <c r="J11569" s="74"/>
      <c r="K11569" s="74"/>
      <c r="L11569" s="74"/>
      <c r="M11569" s="74"/>
    </row>
    <row r="11570" spans="2:13" x14ac:dyDescent="0.25">
      <c r="B11570" s="225"/>
      <c r="C11570" s="74"/>
      <c r="D11570" s="74"/>
      <c r="E11570" s="74"/>
      <c r="F11570" s="74"/>
      <c r="G11570" s="75"/>
      <c r="H11570" s="74"/>
      <c r="I11570" s="81"/>
      <c r="J11570" s="74"/>
      <c r="K11570" s="74"/>
      <c r="L11570" s="74"/>
      <c r="M11570" s="74"/>
    </row>
    <row r="11571" spans="2:13" x14ac:dyDescent="0.25">
      <c r="B11571" s="225"/>
      <c r="C11571" s="74"/>
      <c r="D11571" s="74"/>
      <c r="E11571" s="74"/>
      <c r="F11571" s="74"/>
      <c r="G11571" s="75"/>
      <c r="H11571" s="74"/>
      <c r="I11571" s="81"/>
      <c r="J11571" s="74"/>
      <c r="K11571" s="74"/>
      <c r="L11571" s="74"/>
      <c r="M11571" s="74"/>
    </row>
    <row r="11572" spans="2:13" x14ac:dyDescent="0.25">
      <c r="B11572" s="225"/>
      <c r="C11572" s="74"/>
      <c r="D11572" s="74"/>
      <c r="E11572" s="74"/>
      <c r="F11572" s="74"/>
      <c r="G11572" s="75"/>
      <c r="H11572" s="74"/>
      <c r="I11572" s="81"/>
      <c r="J11572" s="74"/>
      <c r="K11572" s="74"/>
      <c r="L11572" s="74"/>
      <c r="M11572" s="74"/>
    </row>
    <row r="11573" spans="2:13" x14ac:dyDescent="0.25">
      <c r="B11573" s="225"/>
      <c r="C11573" s="74"/>
      <c r="D11573" s="74"/>
      <c r="E11573" s="74"/>
      <c r="F11573" s="74"/>
      <c r="G11573" s="75"/>
      <c r="H11573" s="74"/>
      <c r="I11573" s="81"/>
      <c r="J11573" s="74"/>
      <c r="K11573" s="74"/>
      <c r="L11573" s="74"/>
      <c r="M11573" s="74"/>
    </row>
    <row r="11574" spans="2:13" x14ac:dyDescent="0.25">
      <c r="B11574" s="225"/>
      <c r="C11574" s="74"/>
      <c r="D11574" s="74"/>
      <c r="E11574" s="74"/>
      <c r="F11574" s="74"/>
      <c r="G11574" s="75"/>
      <c r="H11574" s="74"/>
      <c r="I11574" s="81"/>
      <c r="J11574" s="74"/>
      <c r="K11574" s="74"/>
      <c r="L11574" s="74"/>
      <c r="M11574" s="74"/>
    </row>
    <row r="11575" spans="2:13" x14ac:dyDescent="0.25">
      <c r="B11575" s="225"/>
      <c r="C11575" s="74"/>
      <c r="D11575" s="74"/>
      <c r="E11575" s="74"/>
      <c r="F11575" s="74"/>
      <c r="G11575" s="75"/>
      <c r="H11575" s="74"/>
      <c r="I11575" s="81"/>
      <c r="J11575" s="74"/>
      <c r="K11575" s="74"/>
      <c r="L11575" s="74"/>
      <c r="M11575" s="74"/>
    </row>
    <row r="11576" spans="2:13" x14ac:dyDescent="0.25">
      <c r="B11576" s="225"/>
      <c r="C11576" s="74"/>
      <c r="D11576" s="74"/>
      <c r="E11576" s="74"/>
      <c r="F11576" s="74"/>
      <c r="G11576" s="75"/>
      <c r="H11576" s="74"/>
      <c r="I11576" s="81"/>
      <c r="J11576" s="74"/>
      <c r="K11576" s="74"/>
      <c r="L11576" s="74"/>
      <c r="M11576" s="74"/>
    </row>
    <row r="11577" spans="2:13" x14ac:dyDescent="0.25">
      <c r="B11577" s="225"/>
      <c r="C11577" s="74"/>
      <c r="D11577" s="74"/>
      <c r="E11577" s="74"/>
      <c r="F11577" s="74"/>
      <c r="G11577" s="75"/>
      <c r="H11577" s="74"/>
      <c r="I11577" s="81"/>
      <c r="J11577" s="74"/>
      <c r="K11577" s="74"/>
      <c r="L11577" s="74"/>
      <c r="M11577" s="74"/>
    </row>
    <row r="11578" spans="2:13" x14ac:dyDescent="0.25">
      <c r="B11578" s="225"/>
      <c r="C11578" s="74"/>
      <c r="D11578" s="74"/>
      <c r="E11578" s="74"/>
      <c r="F11578" s="74"/>
      <c r="G11578" s="75"/>
      <c r="H11578" s="74"/>
      <c r="I11578" s="81"/>
      <c r="J11578" s="74"/>
      <c r="K11578" s="74"/>
      <c r="L11578" s="74"/>
      <c r="M11578" s="74"/>
    </row>
    <row r="11579" spans="2:13" x14ac:dyDescent="0.25">
      <c r="B11579" s="225"/>
      <c r="C11579" s="74"/>
      <c r="D11579" s="74"/>
      <c r="E11579" s="74"/>
      <c r="F11579" s="74"/>
      <c r="G11579" s="75"/>
      <c r="H11579" s="74"/>
      <c r="I11579" s="81"/>
      <c r="J11579" s="74"/>
      <c r="K11579" s="74"/>
      <c r="L11579" s="74"/>
      <c r="M11579" s="74"/>
    </row>
    <row r="11580" spans="2:13" x14ac:dyDescent="0.25">
      <c r="B11580" s="225"/>
      <c r="C11580" s="74"/>
      <c r="D11580" s="74"/>
      <c r="E11580" s="74"/>
      <c r="F11580" s="74"/>
      <c r="G11580" s="75"/>
      <c r="H11580" s="74"/>
      <c r="I11580" s="81"/>
      <c r="J11580" s="74"/>
      <c r="K11580" s="74"/>
      <c r="L11580" s="74"/>
      <c r="M11580" s="74"/>
    </row>
    <row r="11581" spans="2:13" x14ac:dyDescent="0.25">
      <c r="B11581" s="225"/>
      <c r="C11581" s="74"/>
      <c r="D11581" s="74"/>
      <c r="E11581" s="74"/>
      <c r="F11581" s="74"/>
      <c r="G11581" s="75"/>
      <c r="H11581" s="74"/>
      <c r="I11581" s="81"/>
      <c r="J11581" s="74"/>
      <c r="K11581" s="74"/>
      <c r="L11581" s="74"/>
      <c r="M11581" s="74"/>
    </row>
    <row r="11582" spans="2:13" x14ac:dyDescent="0.25">
      <c r="B11582" s="225"/>
      <c r="C11582" s="74"/>
      <c r="D11582" s="74"/>
      <c r="E11582" s="74"/>
      <c r="F11582" s="74"/>
      <c r="G11582" s="75"/>
      <c r="H11582" s="74"/>
      <c r="I11582" s="81"/>
      <c r="J11582" s="74"/>
      <c r="K11582" s="74"/>
      <c r="L11582" s="74"/>
      <c r="M11582" s="74"/>
    </row>
    <row r="11583" spans="2:13" x14ac:dyDescent="0.25">
      <c r="B11583" s="225"/>
      <c r="C11583" s="74"/>
      <c r="D11583" s="74"/>
      <c r="E11583" s="74"/>
      <c r="F11583" s="74"/>
      <c r="G11583" s="75"/>
      <c r="H11583" s="74"/>
      <c r="I11583" s="81"/>
      <c r="J11583" s="74"/>
      <c r="K11583" s="74"/>
      <c r="L11583" s="74"/>
      <c r="M11583" s="74"/>
    </row>
    <row r="11584" spans="2:13" x14ac:dyDescent="0.25">
      <c r="B11584" s="225"/>
      <c r="C11584" s="74"/>
      <c r="D11584" s="74"/>
      <c r="E11584" s="74"/>
      <c r="F11584" s="74"/>
      <c r="G11584" s="75"/>
      <c r="H11584" s="74"/>
      <c r="I11584" s="81"/>
      <c r="J11584" s="74"/>
      <c r="K11584" s="74"/>
      <c r="L11584" s="74"/>
      <c r="M11584" s="74"/>
    </row>
    <row r="11585" spans="2:13" x14ac:dyDescent="0.25">
      <c r="B11585" s="225"/>
      <c r="C11585" s="74"/>
      <c r="D11585" s="74"/>
      <c r="E11585" s="74"/>
      <c r="F11585" s="74"/>
      <c r="G11585" s="75"/>
      <c r="H11585" s="74"/>
      <c r="I11585" s="81"/>
      <c r="J11585" s="74"/>
      <c r="K11585" s="74"/>
      <c r="L11585" s="74"/>
      <c r="M11585" s="74"/>
    </row>
    <row r="11586" spans="2:13" x14ac:dyDescent="0.25">
      <c r="B11586" s="225"/>
      <c r="C11586" s="74"/>
      <c r="D11586" s="74"/>
      <c r="E11586" s="74"/>
      <c r="F11586" s="74"/>
      <c r="G11586" s="75"/>
      <c r="H11586" s="74"/>
      <c r="I11586" s="81"/>
      <c r="J11586" s="74"/>
      <c r="K11586" s="74"/>
      <c r="L11586" s="74"/>
      <c r="M11586" s="74"/>
    </row>
    <row r="11587" spans="2:13" x14ac:dyDescent="0.25">
      <c r="B11587" s="225"/>
      <c r="C11587" s="74"/>
      <c r="D11587" s="74"/>
      <c r="E11587" s="74"/>
      <c r="F11587" s="74"/>
      <c r="G11587" s="75"/>
      <c r="H11587" s="74"/>
      <c r="I11587" s="81"/>
      <c r="J11587" s="74"/>
      <c r="K11587" s="74"/>
      <c r="L11587" s="74"/>
      <c r="M11587" s="74"/>
    </row>
    <row r="11588" spans="2:13" x14ac:dyDescent="0.25">
      <c r="B11588" s="225"/>
      <c r="C11588" s="74"/>
      <c r="D11588" s="74"/>
      <c r="E11588" s="74"/>
      <c r="F11588" s="74"/>
      <c r="G11588" s="75"/>
      <c r="H11588" s="74"/>
      <c r="I11588" s="81"/>
      <c r="J11588" s="74"/>
      <c r="K11588" s="74"/>
      <c r="L11588" s="74"/>
      <c r="M11588" s="74"/>
    </row>
    <row r="11589" spans="2:13" x14ac:dyDescent="0.25">
      <c r="B11589" s="225"/>
      <c r="C11589" s="74"/>
      <c r="D11589" s="74"/>
      <c r="E11589" s="74"/>
      <c r="F11589" s="74"/>
      <c r="G11589" s="75"/>
      <c r="H11589" s="74"/>
      <c r="I11589" s="81"/>
      <c r="J11589" s="74"/>
      <c r="K11589" s="74"/>
      <c r="L11589" s="74"/>
      <c r="M11589" s="74"/>
    </row>
    <row r="11590" spans="2:13" x14ac:dyDescent="0.25">
      <c r="B11590" s="225"/>
      <c r="C11590" s="74"/>
      <c r="D11590" s="74"/>
      <c r="E11590" s="74"/>
      <c r="F11590" s="74"/>
      <c r="G11590" s="75"/>
      <c r="H11590" s="74"/>
      <c r="I11590" s="81"/>
      <c r="J11590" s="74"/>
      <c r="K11590" s="74"/>
      <c r="L11590" s="74"/>
      <c r="M11590" s="74"/>
    </row>
    <row r="11591" spans="2:13" x14ac:dyDescent="0.25">
      <c r="B11591" s="225"/>
      <c r="C11591" s="74"/>
      <c r="D11591" s="74"/>
      <c r="E11591" s="74"/>
      <c r="F11591" s="74"/>
      <c r="G11591" s="75"/>
      <c r="H11591" s="74"/>
      <c r="I11591" s="81"/>
      <c r="J11591" s="74"/>
      <c r="K11591" s="74"/>
      <c r="L11591" s="74"/>
      <c r="M11591" s="74"/>
    </row>
    <row r="11592" spans="2:13" x14ac:dyDescent="0.25">
      <c r="B11592" s="225"/>
      <c r="C11592" s="74"/>
      <c r="D11592" s="74"/>
      <c r="E11592" s="74"/>
      <c r="F11592" s="74"/>
      <c r="G11592" s="75"/>
      <c r="H11592" s="74"/>
      <c r="I11592" s="81"/>
      <c r="J11592" s="74"/>
      <c r="K11592" s="74"/>
      <c r="L11592" s="74"/>
      <c r="M11592" s="74"/>
    </row>
    <row r="11593" spans="2:13" x14ac:dyDescent="0.25">
      <c r="B11593" s="225"/>
      <c r="C11593" s="74"/>
      <c r="D11593" s="74"/>
      <c r="E11593" s="74"/>
      <c r="F11593" s="74"/>
      <c r="G11593" s="75"/>
      <c r="H11593" s="74"/>
      <c r="I11593" s="81"/>
      <c r="J11593" s="74"/>
      <c r="K11593" s="74"/>
      <c r="L11593" s="74"/>
      <c r="M11593" s="74"/>
    </row>
    <row r="11594" spans="2:13" x14ac:dyDescent="0.25">
      <c r="B11594" s="225"/>
      <c r="C11594" s="74"/>
      <c r="D11594" s="74"/>
      <c r="E11594" s="74"/>
      <c r="F11594" s="74"/>
      <c r="G11594" s="75"/>
      <c r="H11594" s="74"/>
      <c r="I11594" s="81"/>
      <c r="J11594" s="74"/>
      <c r="K11594" s="74"/>
      <c r="L11594" s="74"/>
      <c r="M11594" s="74"/>
    </row>
    <row r="11595" spans="2:13" x14ac:dyDescent="0.25">
      <c r="B11595" s="225"/>
      <c r="C11595" s="74"/>
      <c r="D11595" s="74"/>
      <c r="E11595" s="74"/>
      <c r="F11595" s="74"/>
      <c r="G11595" s="75"/>
      <c r="H11595" s="74"/>
      <c r="I11595" s="81"/>
      <c r="J11595" s="74"/>
      <c r="K11595" s="74"/>
      <c r="L11595" s="74"/>
      <c r="M11595" s="74"/>
    </row>
    <row r="11596" spans="2:13" x14ac:dyDescent="0.25">
      <c r="B11596" s="225"/>
      <c r="C11596" s="74"/>
      <c r="D11596" s="74"/>
      <c r="E11596" s="74"/>
      <c r="F11596" s="74"/>
      <c r="G11596" s="75"/>
      <c r="H11596" s="74"/>
      <c r="I11596" s="81"/>
      <c r="J11596" s="74"/>
      <c r="K11596" s="74"/>
      <c r="L11596" s="74"/>
      <c r="M11596" s="74"/>
    </row>
    <row r="11597" spans="2:13" x14ac:dyDescent="0.25">
      <c r="B11597" s="225"/>
      <c r="C11597" s="74"/>
      <c r="D11597" s="74"/>
      <c r="E11597" s="74"/>
      <c r="F11597" s="74"/>
      <c r="G11597" s="75"/>
      <c r="H11597" s="74"/>
      <c r="I11597" s="81"/>
      <c r="J11597" s="74"/>
      <c r="K11597" s="74"/>
      <c r="L11597" s="74"/>
      <c r="M11597" s="74"/>
    </row>
    <row r="11598" spans="2:13" x14ac:dyDescent="0.25">
      <c r="B11598" s="225"/>
      <c r="C11598" s="74"/>
      <c r="D11598" s="74"/>
      <c r="E11598" s="74"/>
      <c r="F11598" s="74"/>
      <c r="G11598" s="75"/>
      <c r="H11598" s="74"/>
      <c r="I11598" s="81"/>
      <c r="J11598" s="74"/>
      <c r="K11598" s="74"/>
      <c r="L11598" s="74"/>
      <c r="M11598" s="74"/>
    </row>
    <row r="11599" spans="2:13" x14ac:dyDescent="0.25">
      <c r="B11599" s="225"/>
      <c r="C11599" s="74"/>
      <c r="D11599" s="74"/>
      <c r="E11599" s="74"/>
      <c r="F11599" s="74"/>
      <c r="G11599" s="75"/>
      <c r="H11599" s="74"/>
      <c r="I11599" s="81"/>
      <c r="J11599" s="74"/>
      <c r="K11599" s="74"/>
      <c r="L11599" s="74"/>
      <c r="M11599" s="74"/>
    </row>
    <row r="11600" spans="2:13" x14ac:dyDescent="0.25">
      <c r="B11600" s="225"/>
      <c r="C11600" s="74"/>
      <c r="D11600" s="74"/>
      <c r="E11600" s="74"/>
      <c r="F11600" s="74"/>
      <c r="G11600" s="75"/>
      <c r="H11600" s="74"/>
      <c r="I11600" s="81"/>
      <c r="J11600" s="74"/>
      <c r="K11600" s="74"/>
      <c r="L11600" s="74"/>
      <c r="M11600" s="74"/>
    </row>
    <row r="11601" spans="2:13" x14ac:dyDescent="0.25">
      <c r="B11601" s="225"/>
      <c r="C11601" s="74"/>
      <c r="D11601" s="74"/>
      <c r="E11601" s="74"/>
      <c r="F11601" s="74"/>
      <c r="G11601" s="75"/>
      <c r="H11601" s="74"/>
      <c r="I11601" s="81"/>
      <c r="J11601" s="74"/>
      <c r="K11601" s="74"/>
      <c r="L11601" s="74"/>
      <c r="M11601" s="74"/>
    </row>
    <row r="11602" spans="2:13" x14ac:dyDescent="0.25">
      <c r="B11602" s="225"/>
      <c r="C11602" s="74"/>
      <c r="D11602" s="74"/>
      <c r="E11602" s="74"/>
      <c r="F11602" s="74"/>
      <c r="G11602" s="75"/>
      <c r="H11602" s="74"/>
      <c r="I11602" s="81"/>
      <c r="J11602" s="74"/>
      <c r="K11602" s="74"/>
      <c r="L11602" s="74"/>
      <c r="M11602" s="74"/>
    </row>
    <row r="11603" spans="2:13" x14ac:dyDescent="0.25">
      <c r="B11603" s="225"/>
      <c r="C11603" s="74"/>
      <c r="D11603" s="74"/>
      <c r="E11603" s="74"/>
      <c r="F11603" s="74"/>
      <c r="G11603" s="75"/>
      <c r="H11603" s="74"/>
      <c r="I11603" s="81"/>
      <c r="J11603" s="74"/>
      <c r="K11603" s="74"/>
      <c r="L11603" s="74"/>
      <c r="M11603" s="74"/>
    </row>
    <row r="11604" spans="2:13" x14ac:dyDescent="0.25">
      <c r="B11604" s="225"/>
      <c r="C11604" s="74"/>
      <c r="D11604" s="74"/>
      <c r="E11604" s="74"/>
      <c r="F11604" s="74"/>
      <c r="G11604" s="75"/>
      <c r="H11604" s="74"/>
      <c r="I11604" s="81"/>
      <c r="J11604" s="74"/>
      <c r="K11604" s="74"/>
      <c r="L11604" s="74"/>
      <c r="M11604" s="74"/>
    </row>
    <row r="11605" spans="2:13" x14ac:dyDescent="0.25">
      <c r="B11605" s="225"/>
      <c r="C11605" s="74"/>
      <c r="D11605" s="74"/>
      <c r="E11605" s="74"/>
      <c r="F11605" s="74"/>
      <c r="G11605" s="75"/>
      <c r="H11605" s="74"/>
      <c r="I11605" s="81"/>
      <c r="J11605" s="74"/>
      <c r="K11605" s="74"/>
      <c r="L11605" s="74"/>
      <c r="M11605" s="74"/>
    </row>
    <row r="11606" spans="2:13" x14ac:dyDescent="0.25">
      <c r="B11606" s="225"/>
      <c r="C11606" s="74"/>
      <c r="D11606" s="74"/>
      <c r="E11606" s="74"/>
      <c r="F11606" s="74"/>
      <c r="G11606" s="75"/>
      <c r="H11606" s="74"/>
      <c r="I11606" s="81"/>
      <c r="J11606" s="74"/>
      <c r="K11606" s="74"/>
      <c r="L11606" s="74"/>
      <c r="M11606" s="74"/>
    </row>
    <row r="11607" spans="2:13" x14ac:dyDescent="0.25">
      <c r="B11607" s="225"/>
      <c r="C11607" s="74"/>
      <c r="D11607" s="74"/>
      <c r="E11607" s="74"/>
      <c r="F11607" s="74"/>
      <c r="G11607" s="75"/>
      <c r="H11607" s="74"/>
      <c r="I11607" s="81"/>
      <c r="J11607" s="74"/>
      <c r="K11607" s="74"/>
      <c r="L11607" s="74"/>
      <c r="M11607" s="74"/>
    </row>
    <row r="11608" spans="2:13" x14ac:dyDescent="0.25">
      <c r="B11608" s="225"/>
      <c r="C11608" s="74"/>
      <c r="D11608" s="74"/>
      <c r="E11608" s="74"/>
      <c r="F11608" s="74"/>
      <c r="G11608" s="75"/>
      <c r="H11608" s="74"/>
      <c r="I11608" s="81"/>
      <c r="J11608" s="74"/>
      <c r="K11608" s="74"/>
      <c r="L11608" s="74"/>
      <c r="M11608" s="74"/>
    </row>
    <row r="11609" spans="2:13" x14ac:dyDescent="0.25">
      <c r="B11609" s="225"/>
      <c r="C11609" s="74"/>
      <c r="D11609" s="74"/>
      <c r="E11609" s="74"/>
      <c r="F11609" s="74"/>
      <c r="G11609" s="75"/>
      <c r="H11609" s="74"/>
      <c r="I11609" s="81"/>
      <c r="J11609" s="74"/>
      <c r="K11609" s="74"/>
      <c r="L11609" s="74"/>
      <c r="M11609" s="74"/>
    </row>
    <row r="11610" spans="2:13" x14ac:dyDescent="0.25">
      <c r="B11610" s="225"/>
      <c r="C11610" s="74"/>
      <c r="D11610" s="74"/>
      <c r="E11610" s="74"/>
      <c r="F11610" s="74"/>
      <c r="G11610" s="75"/>
      <c r="H11610" s="74"/>
      <c r="I11610" s="81"/>
      <c r="J11610" s="74"/>
      <c r="K11610" s="74"/>
      <c r="L11610" s="74"/>
      <c r="M11610" s="74"/>
    </row>
    <row r="11611" spans="2:13" x14ac:dyDescent="0.25">
      <c r="B11611" s="225"/>
      <c r="C11611" s="74"/>
      <c r="D11611" s="74"/>
      <c r="E11611" s="74"/>
      <c r="F11611" s="74"/>
      <c r="G11611" s="75"/>
      <c r="H11611" s="74"/>
      <c r="I11611" s="81"/>
      <c r="J11611" s="74"/>
      <c r="K11611" s="74"/>
      <c r="L11611" s="74"/>
      <c r="M11611" s="74"/>
    </row>
    <row r="11612" spans="2:13" x14ac:dyDescent="0.25">
      <c r="B11612" s="225"/>
      <c r="C11612" s="74"/>
      <c r="D11612" s="74"/>
      <c r="E11612" s="74"/>
      <c r="F11612" s="74"/>
      <c r="G11612" s="75"/>
      <c r="H11612" s="74"/>
      <c r="I11612" s="81"/>
      <c r="J11612" s="74"/>
      <c r="K11612" s="74"/>
      <c r="L11612" s="74"/>
      <c r="M11612" s="74"/>
    </row>
    <row r="11613" spans="2:13" x14ac:dyDescent="0.25">
      <c r="B11613" s="225"/>
      <c r="C11613" s="74"/>
      <c r="D11613" s="74"/>
      <c r="E11613" s="74"/>
      <c r="F11613" s="74"/>
      <c r="G11613" s="75"/>
      <c r="H11613" s="74"/>
      <c r="I11613" s="81"/>
      <c r="J11613" s="74"/>
      <c r="K11613" s="74"/>
      <c r="L11613" s="74"/>
      <c r="M11613" s="74"/>
    </row>
    <row r="11614" spans="2:13" x14ac:dyDescent="0.25">
      <c r="B11614" s="225"/>
      <c r="C11614" s="74"/>
      <c r="D11614" s="74"/>
      <c r="E11614" s="74"/>
      <c r="F11614" s="74"/>
      <c r="G11614" s="75"/>
      <c r="H11614" s="74"/>
      <c r="I11614" s="81"/>
      <c r="J11614" s="74"/>
      <c r="K11614" s="74"/>
      <c r="L11614" s="74"/>
      <c r="M11614" s="74"/>
    </row>
    <row r="11615" spans="2:13" x14ac:dyDescent="0.25">
      <c r="B11615" s="225"/>
      <c r="C11615" s="74"/>
      <c r="D11615" s="74"/>
      <c r="E11615" s="74"/>
      <c r="F11615" s="74"/>
      <c r="G11615" s="75"/>
      <c r="H11615" s="74"/>
      <c r="I11615" s="81"/>
      <c r="J11615" s="74"/>
      <c r="K11615" s="74"/>
      <c r="L11615" s="74"/>
      <c r="M11615" s="74"/>
    </row>
    <row r="11616" spans="2:13" x14ac:dyDescent="0.25">
      <c r="B11616" s="225"/>
      <c r="C11616" s="74"/>
      <c r="D11616" s="74"/>
      <c r="E11616" s="74"/>
      <c r="F11616" s="74"/>
      <c r="G11616" s="75"/>
      <c r="H11616" s="74"/>
      <c r="I11616" s="81"/>
      <c r="J11616" s="74"/>
      <c r="K11616" s="74"/>
      <c r="L11616" s="74"/>
      <c r="M11616" s="74"/>
    </row>
    <row r="11617" spans="2:13" x14ac:dyDescent="0.25">
      <c r="B11617" s="225"/>
      <c r="C11617" s="74"/>
      <c r="D11617" s="74"/>
      <c r="E11617" s="74"/>
      <c r="F11617" s="74"/>
      <c r="G11617" s="75"/>
      <c r="H11617" s="74"/>
      <c r="I11617" s="81"/>
      <c r="J11617" s="74"/>
      <c r="K11617" s="74"/>
      <c r="L11617" s="74"/>
      <c r="M11617" s="74"/>
    </row>
    <row r="11618" spans="2:13" x14ac:dyDescent="0.25">
      <c r="B11618" s="225"/>
      <c r="C11618" s="74"/>
      <c r="D11618" s="74"/>
      <c r="E11618" s="74"/>
      <c r="F11618" s="74"/>
      <c r="G11618" s="75"/>
      <c r="H11618" s="74"/>
      <c r="I11618" s="81"/>
      <c r="J11618" s="74"/>
      <c r="K11618" s="74"/>
      <c r="L11618" s="74"/>
      <c r="M11618" s="74"/>
    </row>
    <row r="11619" spans="2:13" x14ac:dyDescent="0.25">
      <c r="B11619" s="225"/>
      <c r="C11619" s="74"/>
      <c r="D11619" s="74"/>
      <c r="E11619" s="74"/>
      <c r="F11619" s="74"/>
      <c r="G11619" s="75"/>
      <c r="H11619" s="74"/>
      <c r="I11619" s="81"/>
      <c r="J11619" s="74"/>
      <c r="K11619" s="74"/>
      <c r="L11619" s="74"/>
      <c r="M11619" s="74"/>
    </row>
    <row r="11620" spans="2:13" x14ac:dyDescent="0.25">
      <c r="B11620" s="225"/>
      <c r="C11620" s="74"/>
      <c r="D11620" s="74"/>
      <c r="E11620" s="74"/>
      <c r="F11620" s="74"/>
      <c r="G11620" s="75"/>
      <c r="H11620" s="74"/>
      <c r="I11620" s="81"/>
      <c r="J11620" s="74"/>
      <c r="K11620" s="74"/>
      <c r="L11620" s="74"/>
      <c r="M11620" s="74"/>
    </row>
    <row r="11621" spans="2:13" x14ac:dyDescent="0.25">
      <c r="B11621" s="225"/>
      <c r="C11621" s="74"/>
      <c r="D11621" s="74"/>
      <c r="E11621" s="74"/>
      <c r="F11621" s="74"/>
      <c r="G11621" s="75"/>
      <c r="H11621" s="74"/>
      <c r="I11621" s="81"/>
      <c r="J11621" s="74"/>
      <c r="K11621" s="74"/>
      <c r="L11621" s="74"/>
      <c r="M11621" s="74"/>
    </row>
    <row r="11622" spans="2:13" x14ac:dyDescent="0.25">
      <c r="B11622" s="225"/>
      <c r="C11622" s="74"/>
      <c r="D11622" s="74"/>
      <c r="E11622" s="74"/>
      <c r="F11622" s="74"/>
      <c r="G11622" s="75"/>
      <c r="H11622" s="74"/>
      <c r="I11622" s="81"/>
      <c r="J11622" s="74"/>
      <c r="K11622" s="74"/>
      <c r="L11622" s="74"/>
      <c r="M11622" s="74"/>
    </row>
    <row r="11623" spans="2:13" x14ac:dyDescent="0.25">
      <c r="B11623" s="225"/>
      <c r="C11623" s="74"/>
      <c r="D11623" s="74"/>
      <c r="E11623" s="74"/>
      <c r="F11623" s="74"/>
      <c r="G11623" s="75"/>
      <c r="H11623" s="74"/>
      <c r="I11623" s="81"/>
      <c r="J11623" s="74"/>
      <c r="K11623" s="74"/>
      <c r="L11623" s="74"/>
      <c r="M11623" s="74"/>
    </row>
    <row r="11624" spans="2:13" x14ac:dyDescent="0.25">
      <c r="B11624" s="225"/>
      <c r="C11624" s="74"/>
      <c r="D11624" s="74"/>
      <c r="E11624" s="74"/>
      <c r="F11624" s="74"/>
      <c r="G11624" s="75"/>
      <c r="H11624" s="74"/>
      <c r="I11624" s="81"/>
      <c r="J11624" s="74"/>
      <c r="K11624" s="74"/>
      <c r="L11624" s="74"/>
      <c r="M11624" s="74"/>
    </row>
    <row r="11625" spans="2:13" x14ac:dyDescent="0.25">
      <c r="B11625" s="225"/>
      <c r="C11625" s="74"/>
      <c r="D11625" s="74"/>
      <c r="E11625" s="74"/>
      <c r="F11625" s="74"/>
      <c r="G11625" s="75"/>
      <c r="H11625" s="74"/>
      <c r="I11625" s="81"/>
      <c r="J11625" s="74"/>
      <c r="K11625" s="74"/>
      <c r="L11625" s="74"/>
      <c r="M11625" s="74"/>
    </row>
    <row r="11626" spans="2:13" x14ac:dyDescent="0.25">
      <c r="B11626" s="225"/>
      <c r="C11626" s="74"/>
      <c r="D11626" s="74"/>
      <c r="E11626" s="74"/>
      <c r="F11626" s="74"/>
      <c r="G11626" s="75"/>
      <c r="H11626" s="74"/>
      <c r="I11626" s="81"/>
      <c r="J11626" s="74"/>
      <c r="K11626" s="74"/>
      <c r="L11626" s="74"/>
      <c r="M11626" s="74"/>
    </row>
    <row r="11627" spans="2:13" x14ac:dyDescent="0.25">
      <c r="B11627" s="225"/>
      <c r="C11627" s="74"/>
      <c r="D11627" s="74"/>
      <c r="E11627" s="74"/>
      <c r="F11627" s="74"/>
      <c r="G11627" s="75"/>
      <c r="H11627" s="74"/>
      <c r="I11627" s="81"/>
      <c r="J11627" s="74"/>
      <c r="K11627" s="74"/>
      <c r="L11627" s="74"/>
      <c r="M11627" s="74"/>
    </row>
    <row r="11628" spans="2:13" x14ac:dyDescent="0.25">
      <c r="B11628" s="225"/>
      <c r="C11628" s="74"/>
      <c r="D11628" s="74"/>
      <c r="E11628" s="74"/>
      <c r="F11628" s="74"/>
      <c r="G11628" s="75"/>
      <c r="H11628" s="74"/>
      <c r="I11628" s="81"/>
      <c r="J11628" s="74"/>
      <c r="K11628" s="74"/>
      <c r="L11628" s="74"/>
      <c r="M11628" s="74"/>
    </row>
    <row r="11629" spans="2:13" x14ac:dyDescent="0.25">
      <c r="B11629" s="225"/>
      <c r="C11629" s="74"/>
      <c r="D11629" s="74"/>
      <c r="E11629" s="74"/>
      <c r="F11629" s="74"/>
      <c r="G11629" s="75"/>
      <c r="H11629" s="74"/>
      <c r="I11629" s="81"/>
      <c r="J11629" s="74"/>
      <c r="K11629" s="74"/>
      <c r="L11629" s="74"/>
      <c r="M11629" s="74"/>
    </row>
    <row r="11630" spans="2:13" x14ac:dyDescent="0.25">
      <c r="B11630" s="225"/>
      <c r="C11630" s="74"/>
      <c r="D11630" s="74"/>
      <c r="E11630" s="74"/>
      <c r="F11630" s="74"/>
      <c r="G11630" s="75"/>
      <c r="H11630" s="74"/>
      <c r="I11630" s="81"/>
      <c r="J11630" s="74"/>
      <c r="K11630" s="74"/>
      <c r="L11630" s="74"/>
      <c r="M11630" s="74"/>
    </row>
    <row r="11631" spans="2:13" x14ac:dyDescent="0.25">
      <c r="B11631" s="225"/>
      <c r="C11631" s="74"/>
      <c r="D11631" s="74"/>
      <c r="E11631" s="74"/>
      <c r="F11631" s="74"/>
      <c r="G11631" s="75"/>
      <c r="H11631" s="74"/>
      <c r="I11631" s="81"/>
      <c r="J11631" s="74"/>
      <c r="K11631" s="74"/>
      <c r="L11631" s="74"/>
      <c r="M11631" s="74"/>
    </row>
    <row r="11632" spans="2:13" x14ac:dyDescent="0.25">
      <c r="B11632" s="225"/>
      <c r="C11632" s="74"/>
      <c r="D11632" s="74"/>
      <c r="E11632" s="74"/>
      <c r="F11632" s="74"/>
      <c r="G11632" s="75"/>
      <c r="H11632" s="74"/>
      <c r="I11632" s="81"/>
      <c r="J11632" s="74"/>
      <c r="K11632" s="74"/>
      <c r="L11632" s="74"/>
      <c r="M11632" s="74"/>
    </row>
    <row r="11633" spans="2:13" x14ac:dyDescent="0.25">
      <c r="B11633" s="225"/>
      <c r="C11633" s="74"/>
      <c r="D11633" s="74"/>
      <c r="E11633" s="74"/>
      <c r="F11633" s="74"/>
      <c r="G11633" s="75"/>
      <c r="H11633" s="74"/>
      <c r="I11633" s="81"/>
      <c r="J11633" s="74"/>
      <c r="K11633" s="74"/>
      <c r="L11633" s="74"/>
      <c r="M11633" s="74"/>
    </row>
    <row r="11634" spans="2:13" x14ac:dyDescent="0.25">
      <c r="B11634" s="225"/>
      <c r="C11634" s="74"/>
      <c r="D11634" s="74"/>
      <c r="E11634" s="74"/>
      <c r="F11634" s="74"/>
      <c r="G11634" s="75"/>
      <c r="H11634" s="74"/>
      <c r="I11634" s="81"/>
      <c r="J11634" s="74"/>
      <c r="K11634" s="74"/>
      <c r="L11634" s="74"/>
      <c r="M11634" s="74"/>
    </row>
    <row r="11635" spans="2:13" x14ac:dyDescent="0.25">
      <c r="B11635" s="225"/>
      <c r="C11635" s="74"/>
      <c r="D11635" s="74"/>
      <c r="E11635" s="74"/>
      <c r="F11635" s="74"/>
      <c r="G11635" s="75"/>
      <c r="H11635" s="74"/>
      <c r="I11635" s="81"/>
      <c r="J11635" s="74"/>
      <c r="K11635" s="74"/>
      <c r="L11635" s="74"/>
      <c r="M11635" s="74"/>
    </row>
    <row r="11636" spans="2:13" x14ac:dyDescent="0.25">
      <c r="B11636" s="225"/>
      <c r="C11636" s="74"/>
      <c r="D11636" s="74"/>
      <c r="E11636" s="74"/>
      <c r="F11636" s="74"/>
      <c r="G11636" s="75"/>
      <c r="H11636" s="74"/>
      <c r="I11636" s="81"/>
      <c r="J11636" s="74"/>
      <c r="K11636" s="74"/>
      <c r="L11636" s="74"/>
      <c r="M11636" s="74"/>
    </row>
    <row r="11637" spans="2:13" x14ac:dyDescent="0.25">
      <c r="B11637" s="225"/>
      <c r="C11637" s="74"/>
      <c r="D11637" s="74"/>
      <c r="E11637" s="74"/>
      <c r="F11637" s="74"/>
      <c r="G11637" s="75"/>
      <c r="H11637" s="74"/>
      <c r="I11637" s="81"/>
      <c r="J11637" s="74"/>
      <c r="K11637" s="74"/>
      <c r="L11637" s="74"/>
      <c r="M11637" s="74"/>
    </row>
    <row r="11638" spans="2:13" x14ac:dyDescent="0.25">
      <c r="B11638" s="225"/>
      <c r="C11638" s="74"/>
      <c r="D11638" s="74"/>
      <c r="E11638" s="74"/>
      <c r="F11638" s="74"/>
      <c r="G11638" s="75"/>
      <c r="H11638" s="74"/>
      <c r="I11638" s="81"/>
      <c r="J11638" s="74"/>
      <c r="K11638" s="74"/>
      <c r="L11638" s="74"/>
      <c r="M11638" s="74"/>
    </row>
    <row r="11639" spans="2:13" x14ac:dyDescent="0.25">
      <c r="B11639" s="225"/>
      <c r="C11639" s="74"/>
      <c r="D11639" s="74"/>
      <c r="E11639" s="74"/>
      <c r="F11639" s="74"/>
      <c r="G11639" s="75"/>
      <c r="H11639" s="74"/>
      <c r="I11639" s="81"/>
      <c r="J11639" s="74"/>
      <c r="K11639" s="74"/>
      <c r="L11639" s="74"/>
      <c r="M11639" s="74"/>
    </row>
    <row r="11640" spans="2:13" x14ac:dyDescent="0.25">
      <c r="B11640" s="225"/>
      <c r="C11640" s="74"/>
      <c r="D11640" s="74"/>
      <c r="E11640" s="74"/>
      <c r="F11640" s="74"/>
      <c r="G11640" s="75"/>
      <c r="H11640" s="74"/>
      <c r="I11640" s="81"/>
      <c r="J11640" s="74"/>
      <c r="K11640" s="74"/>
      <c r="L11640" s="74"/>
      <c r="M11640" s="74"/>
    </row>
    <row r="11641" spans="2:13" x14ac:dyDescent="0.25">
      <c r="B11641" s="225"/>
      <c r="C11641" s="74"/>
      <c r="D11641" s="74"/>
      <c r="E11641" s="74"/>
      <c r="F11641" s="74"/>
      <c r="G11641" s="75"/>
      <c r="H11641" s="74"/>
      <c r="I11641" s="81"/>
      <c r="J11641" s="74"/>
      <c r="K11641" s="74"/>
      <c r="L11641" s="74"/>
      <c r="M11641" s="74"/>
    </row>
    <row r="11642" spans="2:13" x14ac:dyDescent="0.25">
      <c r="B11642" s="225"/>
      <c r="C11642" s="74"/>
      <c r="D11642" s="74"/>
      <c r="E11642" s="74"/>
      <c r="F11642" s="74"/>
      <c r="G11642" s="75"/>
      <c r="H11642" s="74"/>
      <c r="I11642" s="81"/>
      <c r="J11642" s="74"/>
      <c r="K11642" s="74"/>
      <c r="L11642" s="74"/>
      <c r="M11642" s="74"/>
    </row>
    <row r="11643" spans="2:13" x14ac:dyDescent="0.25">
      <c r="B11643" s="225"/>
      <c r="C11643" s="74"/>
      <c r="D11643" s="74"/>
      <c r="E11643" s="74"/>
      <c r="F11643" s="74"/>
      <c r="G11643" s="75"/>
      <c r="H11643" s="74"/>
      <c r="I11643" s="81"/>
      <c r="J11643" s="74"/>
      <c r="K11643" s="74"/>
      <c r="L11643" s="74"/>
      <c r="M11643" s="74"/>
    </row>
    <row r="11644" spans="2:13" x14ac:dyDescent="0.25">
      <c r="B11644" s="225"/>
      <c r="C11644" s="74"/>
      <c r="D11644" s="74"/>
      <c r="E11644" s="74"/>
      <c r="F11644" s="74"/>
      <c r="G11644" s="75"/>
      <c r="H11644" s="74"/>
      <c r="I11644" s="81"/>
      <c r="J11644" s="74"/>
      <c r="K11644" s="74"/>
      <c r="L11644" s="74"/>
      <c r="M11644" s="74"/>
    </row>
    <row r="11645" spans="2:13" x14ac:dyDescent="0.25">
      <c r="B11645" s="225"/>
      <c r="C11645" s="74"/>
      <c r="D11645" s="74"/>
      <c r="E11645" s="74"/>
      <c r="F11645" s="74"/>
      <c r="G11645" s="75"/>
      <c r="H11645" s="74"/>
      <c r="I11645" s="81"/>
      <c r="J11645" s="74"/>
      <c r="K11645" s="74"/>
      <c r="L11645" s="74"/>
      <c r="M11645" s="74"/>
    </row>
    <row r="11646" spans="2:13" x14ac:dyDescent="0.25">
      <c r="B11646" s="225"/>
      <c r="C11646" s="74"/>
      <c r="D11646" s="74"/>
      <c r="E11646" s="74"/>
      <c r="F11646" s="74"/>
      <c r="G11646" s="75"/>
      <c r="H11646" s="74"/>
      <c r="I11646" s="81"/>
      <c r="J11646" s="74"/>
      <c r="K11646" s="74"/>
      <c r="L11646" s="74"/>
      <c r="M11646" s="74"/>
    </row>
    <row r="11647" spans="2:13" x14ac:dyDescent="0.25">
      <c r="B11647" s="225"/>
      <c r="C11647" s="74"/>
      <c r="D11647" s="74"/>
      <c r="E11647" s="74"/>
      <c r="F11647" s="74"/>
      <c r="G11647" s="75"/>
      <c r="H11647" s="74"/>
      <c r="I11647" s="81"/>
      <c r="J11647" s="74"/>
      <c r="K11647" s="74"/>
      <c r="L11647" s="74"/>
      <c r="M11647" s="74"/>
    </row>
    <row r="11648" spans="2:13" x14ac:dyDescent="0.25">
      <c r="B11648" s="225"/>
      <c r="C11648" s="74"/>
      <c r="D11648" s="74"/>
      <c r="E11648" s="74"/>
      <c r="F11648" s="74"/>
      <c r="G11648" s="75"/>
      <c r="H11648" s="74"/>
      <c r="I11648" s="81"/>
      <c r="J11648" s="74"/>
      <c r="K11648" s="74"/>
      <c r="L11648" s="74"/>
      <c r="M11648" s="74"/>
    </row>
    <row r="11649" spans="2:13" x14ac:dyDescent="0.25">
      <c r="B11649" s="225"/>
      <c r="C11649" s="74"/>
      <c r="D11649" s="74"/>
      <c r="E11649" s="74"/>
      <c r="F11649" s="74"/>
      <c r="G11649" s="75"/>
      <c r="H11649" s="74"/>
      <c r="I11649" s="81"/>
      <c r="J11649" s="74"/>
      <c r="K11649" s="74"/>
      <c r="L11649" s="74"/>
      <c r="M11649" s="74"/>
    </row>
    <row r="11650" spans="2:13" x14ac:dyDescent="0.25">
      <c r="B11650" s="225"/>
      <c r="C11650" s="74"/>
      <c r="D11650" s="74"/>
      <c r="E11650" s="74"/>
      <c r="F11650" s="74"/>
      <c r="G11650" s="75"/>
      <c r="H11650" s="74"/>
      <c r="I11650" s="81"/>
      <c r="J11650" s="74"/>
      <c r="K11650" s="74"/>
      <c r="L11650" s="74"/>
      <c r="M11650" s="74"/>
    </row>
    <row r="11651" spans="2:13" x14ac:dyDescent="0.25">
      <c r="B11651" s="225"/>
      <c r="C11651" s="74"/>
      <c r="D11651" s="74"/>
      <c r="E11651" s="74"/>
      <c r="F11651" s="74"/>
      <c r="G11651" s="75"/>
      <c r="H11651" s="74"/>
      <c r="I11651" s="81"/>
      <c r="J11651" s="74"/>
      <c r="K11651" s="74"/>
      <c r="L11651" s="74"/>
      <c r="M11651" s="74"/>
    </row>
    <row r="11652" spans="2:13" x14ac:dyDescent="0.25">
      <c r="B11652" s="225"/>
      <c r="C11652" s="74"/>
      <c r="D11652" s="74"/>
      <c r="E11652" s="74"/>
      <c r="F11652" s="74"/>
      <c r="G11652" s="75"/>
      <c r="H11652" s="74"/>
      <c r="I11652" s="81"/>
      <c r="J11652" s="74"/>
      <c r="K11652" s="74"/>
      <c r="L11652" s="74"/>
      <c r="M11652" s="74"/>
    </row>
    <row r="11653" spans="2:13" x14ac:dyDescent="0.25">
      <c r="B11653" s="225"/>
      <c r="C11653" s="74"/>
      <c r="D11653" s="74"/>
      <c r="E11653" s="74"/>
      <c r="F11653" s="74"/>
      <c r="G11653" s="75"/>
      <c r="H11653" s="74"/>
      <c r="I11653" s="81"/>
      <c r="J11653" s="74"/>
      <c r="K11653" s="74"/>
      <c r="L11653" s="74"/>
      <c r="M11653" s="74"/>
    </row>
    <row r="11654" spans="2:13" x14ac:dyDescent="0.25">
      <c r="B11654" s="225"/>
      <c r="C11654" s="74"/>
      <c r="D11654" s="74"/>
      <c r="E11654" s="74"/>
      <c r="F11654" s="74"/>
      <c r="G11654" s="75"/>
      <c r="H11654" s="74"/>
      <c r="I11654" s="81"/>
      <c r="J11654" s="74"/>
      <c r="K11654" s="74"/>
      <c r="L11654" s="74"/>
      <c r="M11654" s="74"/>
    </row>
    <row r="11655" spans="2:13" x14ac:dyDescent="0.25">
      <c r="B11655" s="225"/>
      <c r="C11655" s="74"/>
      <c r="D11655" s="74"/>
      <c r="E11655" s="74"/>
      <c r="F11655" s="74"/>
      <c r="G11655" s="75"/>
      <c r="H11655" s="74"/>
      <c r="I11655" s="81"/>
      <c r="J11655" s="74"/>
      <c r="K11655" s="74"/>
      <c r="L11655" s="74"/>
      <c r="M11655" s="74"/>
    </row>
    <row r="11656" spans="2:13" x14ac:dyDescent="0.25">
      <c r="B11656" s="225"/>
      <c r="C11656" s="74"/>
      <c r="D11656" s="74"/>
      <c r="E11656" s="74"/>
      <c r="F11656" s="74"/>
      <c r="G11656" s="75"/>
      <c r="H11656" s="74"/>
      <c r="I11656" s="81"/>
      <c r="J11656" s="74"/>
      <c r="K11656" s="74"/>
      <c r="L11656" s="74"/>
      <c r="M11656" s="74"/>
    </row>
    <row r="11657" spans="2:13" x14ac:dyDescent="0.25">
      <c r="B11657" s="225"/>
      <c r="C11657" s="74"/>
      <c r="D11657" s="74"/>
      <c r="E11657" s="74"/>
      <c r="F11657" s="74"/>
      <c r="G11657" s="75"/>
      <c r="H11657" s="74"/>
      <c r="I11657" s="81"/>
      <c r="J11657" s="74"/>
      <c r="K11657" s="74"/>
      <c r="L11657" s="74"/>
      <c r="M11657" s="74"/>
    </row>
    <row r="11658" spans="2:13" x14ac:dyDescent="0.25">
      <c r="B11658" s="225"/>
      <c r="C11658" s="74"/>
      <c r="D11658" s="74"/>
      <c r="E11658" s="74"/>
      <c r="F11658" s="74"/>
      <c r="G11658" s="75"/>
      <c r="H11658" s="74"/>
      <c r="I11658" s="81"/>
      <c r="J11658" s="74"/>
      <c r="K11658" s="74"/>
      <c r="L11658" s="74"/>
      <c r="M11658" s="74"/>
    </row>
    <row r="11659" spans="2:13" x14ac:dyDescent="0.25">
      <c r="B11659" s="225"/>
      <c r="C11659" s="74"/>
      <c r="D11659" s="74"/>
      <c r="E11659" s="74"/>
      <c r="F11659" s="74"/>
      <c r="G11659" s="75"/>
      <c r="H11659" s="74"/>
      <c r="I11659" s="81"/>
      <c r="J11659" s="74"/>
      <c r="K11659" s="74"/>
      <c r="L11659" s="74"/>
      <c r="M11659" s="74"/>
    </row>
    <row r="11660" spans="2:13" x14ac:dyDescent="0.25">
      <c r="B11660" s="225"/>
      <c r="C11660" s="74"/>
      <c r="D11660" s="74"/>
      <c r="E11660" s="74"/>
      <c r="F11660" s="74"/>
      <c r="G11660" s="75"/>
      <c r="H11660" s="74"/>
      <c r="I11660" s="81"/>
      <c r="J11660" s="74"/>
      <c r="K11660" s="74"/>
      <c r="L11660" s="74"/>
      <c r="M11660" s="74"/>
    </row>
    <row r="11661" spans="2:13" x14ac:dyDescent="0.25">
      <c r="B11661" s="225"/>
      <c r="C11661" s="74"/>
      <c r="D11661" s="74"/>
      <c r="E11661" s="74"/>
      <c r="F11661" s="74"/>
      <c r="G11661" s="75"/>
      <c r="H11661" s="74"/>
      <c r="I11661" s="81"/>
      <c r="J11661" s="74"/>
      <c r="K11661" s="74"/>
      <c r="L11661" s="74"/>
      <c r="M11661" s="74"/>
    </row>
    <row r="11662" spans="2:13" x14ac:dyDescent="0.25">
      <c r="B11662" s="225"/>
      <c r="C11662" s="74"/>
      <c r="D11662" s="74"/>
      <c r="E11662" s="74"/>
      <c r="F11662" s="74"/>
      <c r="G11662" s="75"/>
      <c r="H11662" s="74"/>
      <c r="I11662" s="81"/>
      <c r="J11662" s="74"/>
      <c r="K11662" s="74"/>
      <c r="L11662" s="74"/>
      <c r="M11662" s="74"/>
    </row>
    <row r="11663" spans="2:13" x14ac:dyDescent="0.25">
      <c r="B11663" s="225"/>
      <c r="C11663" s="74"/>
      <c r="D11663" s="74"/>
      <c r="E11663" s="74"/>
      <c r="F11663" s="74"/>
      <c r="G11663" s="75"/>
      <c r="H11663" s="74"/>
      <c r="I11663" s="81"/>
      <c r="J11663" s="74"/>
      <c r="K11663" s="74"/>
      <c r="L11663" s="74"/>
      <c r="M11663" s="74"/>
    </row>
    <row r="11664" spans="2:13" x14ac:dyDescent="0.25">
      <c r="B11664" s="225"/>
      <c r="C11664" s="74"/>
      <c r="D11664" s="74"/>
      <c r="E11664" s="74"/>
      <c r="F11664" s="74"/>
      <c r="G11664" s="75"/>
      <c r="H11664" s="74"/>
      <c r="I11664" s="81"/>
      <c r="J11664" s="74"/>
      <c r="K11664" s="74"/>
      <c r="L11664" s="74"/>
      <c r="M11664" s="74"/>
    </row>
    <row r="11665" spans="2:13" x14ac:dyDescent="0.25">
      <c r="B11665" s="225"/>
      <c r="C11665" s="74"/>
      <c r="D11665" s="74"/>
      <c r="E11665" s="74"/>
      <c r="F11665" s="74"/>
      <c r="G11665" s="75"/>
      <c r="H11665" s="74"/>
      <c r="I11665" s="81"/>
      <c r="J11665" s="74"/>
      <c r="K11665" s="74"/>
      <c r="L11665" s="74"/>
      <c r="M11665" s="74"/>
    </row>
    <row r="11666" spans="2:13" x14ac:dyDescent="0.25">
      <c r="B11666" s="225"/>
      <c r="C11666" s="74"/>
      <c r="D11666" s="74"/>
      <c r="E11666" s="74"/>
      <c r="F11666" s="74"/>
      <c r="G11666" s="75"/>
      <c r="H11666" s="74"/>
      <c r="I11666" s="81"/>
      <c r="J11666" s="74"/>
      <c r="K11666" s="74"/>
      <c r="L11666" s="74"/>
      <c r="M11666" s="74"/>
    </row>
    <row r="11667" spans="2:13" x14ac:dyDescent="0.25">
      <c r="B11667" s="225"/>
      <c r="C11667" s="74"/>
      <c r="D11667" s="74"/>
      <c r="E11667" s="74"/>
      <c r="F11667" s="74"/>
      <c r="G11667" s="75"/>
      <c r="H11667" s="74"/>
      <c r="I11667" s="81"/>
      <c r="J11667" s="74"/>
      <c r="K11667" s="74"/>
      <c r="L11667" s="74"/>
      <c r="M11667" s="74"/>
    </row>
    <row r="11668" spans="2:13" x14ac:dyDescent="0.25">
      <c r="B11668" s="225"/>
      <c r="C11668" s="74"/>
      <c r="D11668" s="74"/>
      <c r="E11668" s="74"/>
      <c r="F11668" s="74"/>
      <c r="G11668" s="75"/>
      <c r="H11668" s="74"/>
      <c r="I11668" s="81"/>
      <c r="J11668" s="74"/>
      <c r="K11668" s="74"/>
      <c r="L11668" s="74"/>
      <c r="M11668" s="74"/>
    </row>
    <row r="11669" spans="2:13" x14ac:dyDescent="0.25">
      <c r="B11669" s="225"/>
      <c r="C11669" s="74"/>
      <c r="D11669" s="74"/>
      <c r="E11669" s="74"/>
      <c r="F11669" s="74"/>
      <c r="G11669" s="75"/>
      <c r="H11669" s="74"/>
      <c r="I11669" s="81"/>
      <c r="J11669" s="74"/>
      <c r="K11669" s="74"/>
      <c r="L11669" s="74"/>
      <c r="M11669" s="74"/>
    </row>
    <row r="11670" spans="2:13" x14ac:dyDescent="0.25">
      <c r="B11670" s="225"/>
      <c r="C11670" s="74"/>
      <c r="D11670" s="74"/>
      <c r="E11670" s="74"/>
      <c r="F11670" s="74"/>
      <c r="G11670" s="75"/>
      <c r="H11670" s="74"/>
      <c r="I11670" s="81"/>
      <c r="J11670" s="74"/>
      <c r="K11670" s="74"/>
      <c r="L11670" s="74"/>
      <c r="M11670" s="74"/>
    </row>
    <row r="11671" spans="2:13" x14ac:dyDescent="0.25">
      <c r="B11671" s="225"/>
      <c r="C11671" s="74"/>
      <c r="D11671" s="74"/>
      <c r="E11671" s="74"/>
      <c r="F11671" s="74"/>
      <c r="G11671" s="75"/>
      <c r="H11671" s="74"/>
      <c r="I11671" s="81"/>
      <c r="J11671" s="74"/>
      <c r="K11671" s="74"/>
      <c r="L11671" s="74"/>
      <c r="M11671" s="74"/>
    </row>
    <row r="11672" spans="2:13" x14ac:dyDescent="0.25">
      <c r="B11672" s="225"/>
      <c r="C11672" s="74"/>
      <c r="D11672" s="74"/>
      <c r="E11672" s="74"/>
      <c r="F11672" s="74"/>
      <c r="G11672" s="75"/>
      <c r="H11672" s="74"/>
      <c r="I11672" s="81"/>
      <c r="J11672" s="74"/>
      <c r="K11672" s="74"/>
      <c r="L11672" s="74"/>
      <c r="M11672" s="74"/>
    </row>
    <row r="11673" spans="2:13" x14ac:dyDescent="0.25">
      <c r="B11673" s="225"/>
      <c r="C11673" s="74"/>
      <c r="D11673" s="74"/>
      <c r="E11673" s="74"/>
      <c r="F11673" s="74"/>
      <c r="G11673" s="75"/>
      <c r="H11673" s="74"/>
      <c r="I11673" s="81"/>
      <c r="J11673" s="74"/>
      <c r="K11673" s="74"/>
      <c r="L11673" s="74"/>
      <c r="M11673" s="74"/>
    </row>
    <row r="11674" spans="2:13" x14ac:dyDescent="0.25">
      <c r="B11674" s="225"/>
      <c r="C11674" s="74"/>
      <c r="D11674" s="74"/>
      <c r="E11674" s="74"/>
      <c r="F11674" s="74"/>
      <c r="G11674" s="75"/>
      <c r="H11674" s="74"/>
      <c r="I11674" s="81"/>
      <c r="J11674" s="74"/>
      <c r="K11674" s="74"/>
      <c r="L11674" s="74"/>
      <c r="M11674" s="74"/>
    </row>
    <row r="11675" spans="2:13" x14ac:dyDescent="0.25">
      <c r="B11675" s="225"/>
      <c r="C11675" s="74"/>
      <c r="D11675" s="74"/>
      <c r="E11675" s="74"/>
      <c r="F11675" s="74"/>
      <c r="G11675" s="75"/>
      <c r="H11675" s="74"/>
      <c r="I11675" s="81"/>
      <c r="J11675" s="74"/>
      <c r="K11675" s="74"/>
      <c r="L11675" s="74"/>
      <c r="M11675" s="74"/>
    </row>
    <row r="11676" spans="2:13" x14ac:dyDescent="0.25">
      <c r="B11676" s="225"/>
      <c r="C11676" s="74"/>
      <c r="D11676" s="74"/>
      <c r="E11676" s="74"/>
      <c r="F11676" s="74"/>
      <c r="G11676" s="75"/>
      <c r="H11676" s="74"/>
      <c r="I11676" s="81"/>
      <c r="J11676" s="74"/>
      <c r="K11676" s="74"/>
      <c r="L11676" s="74"/>
      <c r="M11676" s="74"/>
    </row>
    <row r="11677" spans="2:13" x14ac:dyDescent="0.25">
      <c r="B11677" s="225"/>
      <c r="C11677" s="74"/>
      <c r="D11677" s="74"/>
      <c r="E11677" s="74"/>
      <c r="F11677" s="74"/>
      <c r="G11677" s="75"/>
      <c r="H11677" s="74"/>
      <c r="I11677" s="81"/>
      <c r="J11677" s="74"/>
      <c r="K11677" s="74"/>
      <c r="L11677" s="74"/>
      <c r="M11677" s="74"/>
    </row>
    <row r="11678" spans="2:13" x14ac:dyDescent="0.25">
      <c r="B11678" s="225"/>
      <c r="C11678" s="74"/>
      <c r="D11678" s="74"/>
      <c r="E11678" s="74"/>
      <c r="F11678" s="74"/>
      <c r="G11678" s="75"/>
      <c r="H11678" s="74"/>
      <c r="I11678" s="81"/>
      <c r="J11678" s="74"/>
      <c r="K11678" s="74"/>
      <c r="L11678" s="74"/>
      <c r="M11678" s="74"/>
    </row>
    <row r="11679" spans="2:13" x14ac:dyDescent="0.25">
      <c r="B11679" s="225"/>
      <c r="C11679" s="74"/>
      <c r="D11679" s="74"/>
      <c r="E11679" s="74"/>
      <c r="F11679" s="74"/>
      <c r="G11679" s="75"/>
      <c r="H11679" s="74"/>
      <c r="I11679" s="81"/>
      <c r="J11679" s="74"/>
      <c r="K11679" s="74"/>
      <c r="L11679" s="74"/>
      <c r="M11679" s="74"/>
    </row>
    <row r="11680" spans="2:13" x14ac:dyDescent="0.25">
      <c r="B11680" s="225"/>
      <c r="C11680" s="74"/>
      <c r="D11680" s="74"/>
      <c r="E11680" s="74"/>
      <c r="F11680" s="74"/>
      <c r="G11680" s="75"/>
      <c r="H11680" s="74"/>
      <c r="I11680" s="81"/>
      <c r="J11680" s="74"/>
      <c r="K11680" s="74"/>
      <c r="L11680" s="74"/>
      <c r="M11680" s="74"/>
    </row>
    <row r="11681" spans="2:13" x14ac:dyDescent="0.25">
      <c r="B11681" s="225"/>
      <c r="C11681" s="74"/>
      <c r="D11681" s="74"/>
      <c r="E11681" s="74"/>
      <c r="F11681" s="74"/>
      <c r="G11681" s="75"/>
      <c r="H11681" s="74"/>
      <c r="I11681" s="81"/>
      <c r="J11681" s="74"/>
      <c r="K11681" s="74"/>
      <c r="L11681" s="74"/>
      <c r="M11681" s="74"/>
    </row>
    <row r="11682" spans="2:13" x14ac:dyDescent="0.25">
      <c r="B11682" s="225"/>
      <c r="C11682" s="74"/>
      <c r="D11682" s="74"/>
      <c r="E11682" s="74"/>
      <c r="F11682" s="74"/>
      <c r="G11682" s="75"/>
      <c r="H11682" s="74"/>
      <c r="I11682" s="81"/>
      <c r="J11682" s="74"/>
      <c r="K11682" s="74"/>
      <c r="L11682" s="74"/>
      <c r="M11682" s="74"/>
    </row>
    <row r="11683" spans="2:13" x14ac:dyDescent="0.25">
      <c r="B11683" s="225"/>
      <c r="C11683" s="74"/>
      <c r="D11683" s="74"/>
      <c r="E11683" s="74"/>
      <c r="F11683" s="74"/>
      <c r="G11683" s="75"/>
      <c r="H11683" s="74"/>
      <c r="I11683" s="81"/>
      <c r="J11683" s="74"/>
      <c r="K11683" s="74"/>
      <c r="L11683" s="74"/>
      <c r="M11683" s="74"/>
    </row>
    <row r="11684" spans="2:13" x14ac:dyDescent="0.25">
      <c r="B11684" s="225"/>
      <c r="C11684" s="74"/>
      <c r="D11684" s="74"/>
      <c r="E11684" s="74"/>
      <c r="F11684" s="74"/>
      <c r="G11684" s="75"/>
      <c r="H11684" s="74"/>
      <c r="I11684" s="81"/>
      <c r="J11684" s="74"/>
      <c r="K11684" s="74"/>
      <c r="L11684" s="74"/>
      <c r="M11684" s="74"/>
    </row>
    <row r="11685" spans="2:13" x14ac:dyDescent="0.25">
      <c r="B11685" s="225"/>
      <c r="C11685" s="74"/>
      <c r="D11685" s="74"/>
      <c r="E11685" s="74"/>
      <c r="F11685" s="74"/>
      <c r="G11685" s="75"/>
      <c r="H11685" s="74"/>
      <c r="I11685" s="81"/>
      <c r="J11685" s="74"/>
      <c r="K11685" s="74"/>
      <c r="L11685" s="74"/>
      <c r="M11685" s="74"/>
    </row>
    <row r="11686" spans="2:13" x14ac:dyDescent="0.25">
      <c r="B11686" s="225"/>
      <c r="C11686" s="74"/>
      <c r="D11686" s="74"/>
      <c r="E11686" s="74"/>
      <c r="F11686" s="74"/>
      <c r="G11686" s="75"/>
      <c r="H11686" s="74"/>
      <c r="I11686" s="81"/>
      <c r="J11686" s="74"/>
      <c r="K11686" s="74"/>
      <c r="L11686" s="74"/>
      <c r="M11686" s="74"/>
    </row>
    <row r="11687" spans="2:13" x14ac:dyDescent="0.25">
      <c r="B11687" s="225"/>
      <c r="C11687" s="74"/>
      <c r="D11687" s="74"/>
      <c r="E11687" s="74"/>
      <c r="F11687" s="74"/>
      <c r="G11687" s="75"/>
      <c r="H11687" s="74"/>
      <c r="I11687" s="81"/>
      <c r="J11687" s="74"/>
      <c r="K11687" s="74"/>
      <c r="L11687" s="74"/>
      <c r="M11687" s="74"/>
    </row>
    <row r="11688" spans="2:13" x14ac:dyDescent="0.25">
      <c r="B11688" s="225"/>
      <c r="C11688" s="74"/>
      <c r="D11688" s="74"/>
      <c r="E11688" s="74"/>
      <c r="F11688" s="74"/>
      <c r="G11688" s="75"/>
      <c r="H11688" s="74"/>
      <c r="I11688" s="81"/>
      <c r="J11688" s="74"/>
      <c r="K11688" s="74"/>
      <c r="L11688" s="74"/>
      <c r="M11688" s="74"/>
    </row>
    <row r="11689" spans="2:13" x14ac:dyDescent="0.25">
      <c r="B11689" s="225"/>
      <c r="C11689" s="74"/>
      <c r="D11689" s="74"/>
      <c r="E11689" s="74"/>
      <c r="F11689" s="74"/>
      <c r="G11689" s="75"/>
      <c r="H11689" s="74"/>
      <c r="I11689" s="81"/>
      <c r="J11689" s="74"/>
      <c r="K11689" s="74"/>
      <c r="L11689" s="74"/>
      <c r="M11689" s="74"/>
    </row>
    <row r="11690" spans="2:13" x14ac:dyDescent="0.25">
      <c r="B11690" s="225"/>
      <c r="C11690" s="74"/>
      <c r="D11690" s="74"/>
      <c r="E11690" s="74"/>
      <c r="F11690" s="74"/>
      <c r="G11690" s="75"/>
      <c r="H11690" s="74"/>
      <c r="I11690" s="81"/>
      <c r="J11690" s="74"/>
      <c r="K11690" s="74"/>
      <c r="L11690" s="74"/>
      <c r="M11690" s="74"/>
    </row>
    <row r="11691" spans="2:13" x14ac:dyDescent="0.25">
      <c r="B11691" s="225"/>
      <c r="C11691" s="74"/>
      <c r="D11691" s="74"/>
      <c r="E11691" s="74"/>
      <c r="F11691" s="74"/>
      <c r="G11691" s="75"/>
      <c r="H11691" s="74"/>
      <c r="I11691" s="81"/>
      <c r="J11691" s="74"/>
      <c r="K11691" s="74"/>
      <c r="L11691" s="74"/>
      <c r="M11691" s="74"/>
    </row>
    <row r="11692" spans="2:13" x14ac:dyDescent="0.25">
      <c r="B11692" s="225"/>
      <c r="C11692" s="74"/>
      <c r="D11692" s="74"/>
      <c r="E11692" s="74"/>
      <c r="F11692" s="74"/>
      <c r="G11692" s="75"/>
      <c r="H11692" s="74"/>
      <c r="I11692" s="81"/>
      <c r="J11692" s="74"/>
      <c r="K11692" s="74"/>
      <c r="L11692" s="74"/>
      <c r="M11692" s="74"/>
    </row>
    <row r="11693" spans="2:13" x14ac:dyDescent="0.25">
      <c r="B11693" s="225"/>
      <c r="C11693" s="74"/>
      <c r="D11693" s="74"/>
      <c r="E11693" s="74"/>
      <c r="F11693" s="74"/>
      <c r="G11693" s="75"/>
      <c r="H11693" s="74"/>
      <c r="I11693" s="81"/>
      <c r="J11693" s="74"/>
      <c r="K11693" s="74"/>
      <c r="L11693" s="74"/>
      <c r="M11693" s="74"/>
    </row>
    <row r="11694" spans="2:13" x14ac:dyDescent="0.25">
      <c r="B11694" s="225"/>
      <c r="C11694" s="74"/>
      <c r="D11694" s="74"/>
      <c r="E11694" s="74"/>
      <c r="F11694" s="74"/>
      <c r="G11694" s="75"/>
      <c r="H11694" s="74"/>
      <c r="I11694" s="81"/>
      <c r="J11694" s="74"/>
      <c r="K11694" s="74"/>
      <c r="L11694" s="74"/>
      <c r="M11694" s="74"/>
    </row>
    <row r="11695" spans="2:13" x14ac:dyDescent="0.25">
      <c r="B11695" s="225"/>
      <c r="C11695" s="74"/>
      <c r="D11695" s="74"/>
      <c r="E11695" s="74"/>
      <c r="F11695" s="74"/>
      <c r="G11695" s="75"/>
      <c r="H11695" s="74"/>
      <c r="I11695" s="81"/>
      <c r="J11695" s="74"/>
      <c r="K11695" s="74"/>
      <c r="L11695" s="74"/>
      <c r="M11695" s="74"/>
    </row>
    <row r="11696" spans="2:13" x14ac:dyDescent="0.25">
      <c r="B11696" s="225"/>
      <c r="C11696" s="74"/>
      <c r="D11696" s="74"/>
      <c r="E11696" s="74"/>
      <c r="F11696" s="74"/>
      <c r="G11696" s="75"/>
      <c r="H11696" s="74"/>
      <c r="I11696" s="81"/>
      <c r="J11696" s="74"/>
      <c r="K11696" s="74"/>
      <c r="L11696" s="74"/>
      <c r="M11696" s="74"/>
    </row>
    <row r="11697" spans="2:13" x14ac:dyDescent="0.25">
      <c r="B11697" s="225"/>
      <c r="C11697" s="74"/>
      <c r="D11697" s="74"/>
      <c r="E11697" s="74"/>
      <c r="F11697" s="74"/>
      <c r="G11697" s="75"/>
      <c r="H11697" s="74"/>
      <c r="I11697" s="81"/>
      <c r="J11697" s="74"/>
      <c r="K11697" s="74"/>
      <c r="L11697" s="74"/>
      <c r="M11697" s="74"/>
    </row>
    <row r="11698" spans="2:13" x14ac:dyDescent="0.25">
      <c r="B11698" s="225"/>
      <c r="C11698" s="74"/>
      <c r="D11698" s="74"/>
      <c r="E11698" s="74"/>
      <c r="F11698" s="74"/>
      <c r="G11698" s="75"/>
      <c r="H11698" s="74"/>
      <c r="I11698" s="81"/>
      <c r="J11698" s="74"/>
      <c r="K11698" s="74"/>
      <c r="L11698" s="74"/>
      <c r="M11698" s="74"/>
    </row>
    <row r="11699" spans="2:13" x14ac:dyDescent="0.25">
      <c r="B11699" s="225"/>
      <c r="C11699" s="74"/>
      <c r="D11699" s="74"/>
      <c r="E11699" s="74"/>
      <c r="F11699" s="74"/>
      <c r="G11699" s="75"/>
      <c r="H11699" s="74"/>
      <c r="I11699" s="81"/>
      <c r="J11699" s="74"/>
      <c r="K11699" s="74"/>
      <c r="L11699" s="74"/>
      <c r="M11699" s="74"/>
    </row>
    <row r="11700" spans="2:13" x14ac:dyDescent="0.25">
      <c r="B11700" s="225"/>
      <c r="C11700" s="74"/>
      <c r="D11700" s="74"/>
      <c r="E11700" s="74"/>
      <c r="F11700" s="74"/>
      <c r="G11700" s="75"/>
      <c r="H11700" s="74"/>
      <c r="I11700" s="81"/>
      <c r="J11700" s="74"/>
      <c r="K11700" s="74"/>
      <c r="L11700" s="74"/>
      <c r="M11700" s="74"/>
    </row>
    <row r="11701" spans="2:13" x14ac:dyDescent="0.25">
      <c r="B11701" s="225"/>
      <c r="C11701" s="74"/>
      <c r="D11701" s="74"/>
      <c r="E11701" s="74"/>
      <c r="F11701" s="74"/>
      <c r="G11701" s="75"/>
      <c r="H11701" s="74"/>
      <c r="I11701" s="81"/>
      <c r="J11701" s="74"/>
      <c r="K11701" s="74"/>
      <c r="L11701" s="74"/>
      <c r="M11701" s="74"/>
    </row>
    <row r="11702" spans="2:13" x14ac:dyDescent="0.25">
      <c r="B11702" s="225"/>
      <c r="C11702" s="74"/>
      <c r="D11702" s="74"/>
      <c r="E11702" s="74"/>
      <c r="F11702" s="74"/>
      <c r="G11702" s="75"/>
      <c r="H11702" s="74"/>
      <c r="I11702" s="81"/>
      <c r="J11702" s="74"/>
      <c r="K11702" s="74"/>
      <c r="L11702" s="74"/>
      <c r="M11702" s="74"/>
    </row>
    <row r="11703" spans="2:13" x14ac:dyDescent="0.25">
      <c r="B11703" s="225"/>
      <c r="C11703" s="74"/>
      <c r="D11703" s="74"/>
      <c r="E11703" s="74"/>
      <c r="F11703" s="74"/>
      <c r="G11703" s="75"/>
      <c r="H11703" s="74"/>
      <c r="I11703" s="81"/>
      <c r="J11703" s="74"/>
      <c r="K11703" s="74"/>
      <c r="L11703" s="74"/>
      <c r="M11703" s="74"/>
    </row>
    <row r="11704" spans="2:13" x14ac:dyDescent="0.25">
      <c r="B11704" s="225"/>
      <c r="C11704" s="74"/>
      <c r="D11704" s="74"/>
      <c r="E11704" s="74"/>
      <c r="F11704" s="74"/>
      <c r="G11704" s="75"/>
      <c r="H11704" s="74"/>
      <c r="I11704" s="81"/>
      <c r="J11704" s="74"/>
      <c r="K11704" s="74"/>
      <c r="L11704" s="74"/>
      <c r="M11704" s="74"/>
    </row>
    <row r="11705" spans="2:13" x14ac:dyDescent="0.25">
      <c r="B11705" s="225"/>
      <c r="C11705" s="74"/>
      <c r="D11705" s="74"/>
      <c r="E11705" s="74"/>
      <c r="F11705" s="74"/>
      <c r="G11705" s="75"/>
      <c r="H11705" s="74"/>
      <c r="I11705" s="81"/>
      <c r="J11705" s="74"/>
      <c r="K11705" s="74"/>
      <c r="L11705" s="74"/>
      <c r="M11705" s="74"/>
    </row>
    <row r="11706" spans="2:13" x14ac:dyDescent="0.25">
      <c r="B11706" s="225"/>
      <c r="C11706" s="74"/>
      <c r="D11706" s="74"/>
      <c r="E11706" s="74"/>
      <c r="F11706" s="74"/>
      <c r="G11706" s="75"/>
      <c r="H11706" s="74"/>
      <c r="I11706" s="81"/>
      <c r="J11706" s="74"/>
      <c r="K11706" s="74"/>
      <c r="L11706" s="74"/>
      <c r="M11706" s="74"/>
    </row>
    <row r="11707" spans="2:13" x14ac:dyDescent="0.25">
      <c r="B11707" s="225"/>
      <c r="C11707" s="74"/>
      <c r="D11707" s="74"/>
      <c r="E11707" s="74"/>
      <c r="F11707" s="74"/>
      <c r="G11707" s="75"/>
      <c r="H11707" s="74"/>
      <c r="I11707" s="81"/>
      <c r="J11707" s="74"/>
      <c r="K11707" s="74"/>
      <c r="L11707" s="74"/>
      <c r="M11707" s="74"/>
    </row>
    <row r="11708" spans="2:13" x14ac:dyDescent="0.25">
      <c r="B11708" s="225"/>
      <c r="C11708" s="74"/>
      <c r="D11708" s="74"/>
      <c r="E11708" s="74"/>
      <c r="F11708" s="74"/>
      <c r="G11708" s="75"/>
      <c r="H11708" s="74"/>
      <c r="I11708" s="81"/>
      <c r="J11708" s="74"/>
      <c r="K11708" s="74"/>
      <c r="L11708" s="74"/>
      <c r="M11708" s="74"/>
    </row>
    <row r="11709" spans="2:13" x14ac:dyDescent="0.25">
      <c r="B11709" s="225"/>
      <c r="C11709" s="74"/>
      <c r="D11709" s="74"/>
      <c r="E11709" s="74"/>
      <c r="F11709" s="74"/>
      <c r="G11709" s="75"/>
      <c r="H11709" s="74"/>
      <c r="I11709" s="81"/>
      <c r="J11709" s="74"/>
      <c r="K11709" s="74"/>
      <c r="L11709" s="74"/>
      <c r="M11709" s="74"/>
    </row>
    <row r="11710" spans="2:13" x14ac:dyDescent="0.25">
      <c r="B11710" s="225"/>
      <c r="C11710" s="74"/>
      <c r="D11710" s="74"/>
      <c r="E11710" s="74"/>
      <c r="F11710" s="74"/>
      <c r="G11710" s="75"/>
      <c r="H11710" s="74"/>
      <c r="I11710" s="81"/>
      <c r="J11710" s="74"/>
      <c r="K11710" s="74"/>
      <c r="L11710" s="74"/>
      <c r="M11710" s="74"/>
    </row>
    <row r="11711" spans="2:13" x14ac:dyDescent="0.25">
      <c r="B11711" s="225"/>
      <c r="C11711" s="74"/>
      <c r="D11711" s="74"/>
      <c r="E11711" s="74"/>
      <c r="F11711" s="74"/>
      <c r="G11711" s="75"/>
      <c r="H11711" s="74"/>
      <c r="I11711" s="81"/>
      <c r="J11711" s="74"/>
      <c r="K11711" s="74"/>
      <c r="L11711" s="74"/>
      <c r="M11711" s="74"/>
    </row>
    <row r="11712" spans="2:13" x14ac:dyDescent="0.25">
      <c r="B11712" s="225"/>
      <c r="C11712" s="74"/>
      <c r="D11712" s="74"/>
      <c r="E11712" s="74"/>
      <c r="F11712" s="74"/>
      <c r="G11712" s="75"/>
      <c r="H11712" s="74"/>
      <c r="I11712" s="81"/>
      <c r="J11712" s="74"/>
      <c r="K11712" s="74"/>
      <c r="L11712" s="74"/>
      <c r="M11712" s="74"/>
    </row>
    <row r="11713" spans="2:13" x14ac:dyDescent="0.25">
      <c r="B11713" s="225"/>
      <c r="C11713" s="74"/>
      <c r="D11713" s="74"/>
      <c r="E11713" s="74"/>
      <c r="F11713" s="74"/>
      <c r="G11713" s="75"/>
      <c r="H11713" s="74"/>
      <c r="I11713" s="81"/>
      <c r="J11713" s="74"/>
      <c r="K11713" s="74"/>
      <c r="L11713" s="74"/>
      <c r="M11713" s="74"/>
    </row>
    <row r="11714" spans="2:13" x14ac:dyDescent="0.25">
      <c r="B11714" s="225"/>
      <c r="C11714" s="74"/>
      <c r="D11714" s="74"/>
      <c r="E11714" s="74"/>
      <c r="F11714" s="74"/>
      <c r="G11714" s="75"/>
      <c r="H11714" s="74"/>
      <c r="I11714" s="81"/>
      <c r="J11714" s="74"/>
      <c r="K11714" s="74"/>
      <c r="L11714" s="74"/>
      <c r="M11714" s="74"/>
    </row>
    <row r="11715" spans="2:13" x14ac:dyDescent="0.25">
      <c r="B11715" s="225"/>
      <c r="C11715" s="74"/>
      <c r="D11715" s="74"/>
      <c r="E11715" s="74"/>
      <c r="F11715" s="74"/>
      <c r="G11715" s="75"/>
      <c r="H11715" s="74"/>
      <c r="I11715" s="81"/>
      <c r="J11715" s="74"/>
      <c r="K11715" s="74"/>
      <c r="L11715" s="74"/>
      <c r="M11715" s="74"/>
    </row>
    <row r="11716" spans="2:13" x14ac:dyDescent="0.25">
      <c r="B11716" s="225"/>
      <c r="C11716" s="74"/>
      <c r="D11716" s="74"/>
      <c r="E11716" s="74"/>
      <c r="F11716" s="74"/>
      <c r="G11716" s="75"/>
      <c r="H11716" s="74"/>
      <c r="I11716" s="81"/>
      <c r="J11716" s="74"/>
      <c r="K11716" s="74"/>
      <c r="L11716" s="74"/>
      <c r="M11716" s="74"/>
    </row>
    <row r="11717" spans="2:13" x14ac:dyDescent="0.25">
      <c r="B11717" s="225"/>
      <c r="C11717" s="74"/>
      <c r="D11717" s="74"/>
      <c r="E11717" s="74"/>
      <c r="F11717" s="74"/>
      <c r="G11717" s="75"/>
      <c r="H11717" s="74"/>
      <c r="I11717" s="81"/>
      <c r="J11717" s="74"/>
      <c r="K11717" s="74"/>
      <c r="L11717" s="74"/>
      <c r="M11717" s="74"/>
    </row>
    <row r="11718" spans="2:13" x14ac:dyDescent="0.25">
      <c r="B11718" s="225"/>
      <c r="C11718" s="74"/>
      <c r="D11718" s="74"/>
      <c r="E11718" s="74"/>
      <c r="F11718" s="74"/>
      <c r="G11718" s="75"/>
      <c r="H11718" s="74"/>
      <c r="I11718" s="81"/>
      <c r="J11718" s="74"/>
      <c r="K11718" s="74"/>
      <c r="L11718" s="74"/>
      <c r="M11718" s="74"/>
    </row>
    <row r="11719" spans="2:13" x14ac:dyDescent="0.25">
      <c r="B11719" s="225"/>
      <c r="C11719" s="74"/>
      <c r="D11719" s="74"/>
      <c r="E11719" s="74"/>
      <c r="F11719" s="74"/>
      <c r="G11719" s="75"/>
      <c r="H11719" s="74"/>
      <c r="I11719" s="81"/>
      <c r="J11719" s="74"/>
      <c r="K11719" s="74"/>
      <c r="L11719" s="74"/>
      <c r="M11719" s="74"/>
    </row>
    <row r="11720" spans="2:13" x14ac:dyDescent="0.25">
      <c r="B11720" s="225"/>
      <c r="C11720" s="74"/>
      <c r="D11720" s="74"/>
      <c r="E11720" s="74"/>
      <c r="F11720" s="74"/>
      <c r="G11720" s="75"/>
      <c r="H11720" s="74"/>
      <c r="I11720" s="81"/>
      <c r="J11720" s="74"/>
      <c r="K11720" s="74"/>
      <c r="L11720" s="74"/>
      <c r="M11720" s="74"/>
    </row>
    <row r="11721" spans="2:13" x14ac:dyDescent="0.25">
      <c r="B11721" s="225"/>
      <c r="C11721" s="74"/>
      <c r="D11721" s="74"/>
      <c r="E11721" s="74"/>
      <c r="F11721" s="74"/>
      <c r="G11721" s="75"/>
      <c r="H11721" s="74"/>
      <c r="I11721" s="81"/>
      <c r="J11721" s="74"/>
      <c r="K11721" s="74"/>
      <c r="L11721" s="74"/>
      <c r="M11721" s="74"/>
    </row>
    <row r="11722" spans="2:13" x14ac:dyDescent="0.25">
      <c r="B11722" s="225"/>
      <c r="C11722" s="74"/>
      <c r="D11722" s="74"/>
      <c r="E11722" s="74"/>
      <c r="F11722" s="74"/>
      <c r="G11722" s="75"/>
      <c r="H11722" s="74"/>
      <c r="I11722" s="81"/>
      <c r="J11722" s="74"/>
      <c r="K11722" s="74"/>
      <c r="L11722" s="74"/>
      <c r="M11722" s="74"/>
    </row>
    <row r="11723" spans="2:13" x14ac:dyDescent="0.25">
      <c r="B11723" s="225"/>
      <c r="C11723" s="74"/>
      <c r="D11723" s="74"/>
      <c r="E11723" s="74"/>
      <c r="F11723" s="74"/>
      <c r="G11723" s="75"/>
      <c r="H11723" s="74"/>
      <c r="I11723" s="81"/>
      <c r="J11723" s="74"/>
      <c r="K11723" s="74"/>
      <c r="L11723" s="74"/>
      <c r="M11723" s="74"/>
    </row>
    <row r="11724" spans="2:13" x14ac:dyDescent="0.25">
      <c r="B11724" s="225"/>
      <c r="C11724" s="74"/>
      <c r="D11724" s="74"/>
      <c r="E11724" s="74"/>
      <c r="F11724" s="74"/>
      <c r="G11724" s="75"/>
      <c r="H11724" s="74"/>
      <c r="I11724" s="81"/>
      <c r="J11724" s="74"/>
      <c r="K11724" s="74"/>
      <c r="L11724" s="74"/>
      <c r="M11724" s="74"/>
    </row>
    <row r="11725" spans="2:13" x14ac:dyDescent="0.25">
      <c r="B11725" s="225"/>
      <c r="C11725" s="74"/>
      <c r="D11725" s="74"/>
      <c r="E11725" s="74"/>
      <c r="F11725" s="74"/>
      <c r="G11725" s="75"/>
      <c r="H11725" s="74"/>
      <c r="I11725" s="81"/>
      <c r="J11725" s="74"/>
      <c r="K11725" s="74"/>
      <c r="L11725" s="74"/>
      <c r="M11725" s="74"/>
    </row>
    <row r="11726" spans="2:13" x14ac:dyDescent="0.25">
      <c r="B11726" s="225"/>
      <c r="C11726" s="74"/>
      <c r="D11726" s="74"/>
      <c r="E11726" s="74"/>
      <c r="F11726" s="74"/>
      <c r="G11726" s="75"/>
      <c r="H11726" s="74"/>
      <c r="I11726" s="81"/>
      <c r="J11726" s="74"/>
      <c r="K11726" s="74"/>
      <c r="L11726" s="74"/>
      <c r="M11726" s="74"/>
    </row>
    <row r="11727" spans="2:13" x14ac:dyDescent="0.25">
      <c r="B11727" s="225"/>
      <c r="C11727" s="74"/>
      <c r="D11727" s="74"/>
      <c r="E11727" s="74"/>
      <c r="F11727" s="74"/>
      <c r="G11727" s="75"/>
      <c r="H11727" s="74"/>
      <c r="I11727" s="81"/>
      <c r="J11727" s="74"/>
      <c r="K11727" s="74"/>
      <c r="L11727" s="74"/>
      <c r="M11727" s="74"/>
    </row>
    <row r="11728" spans="2:13" x14ac:dyDescent="0.25">
      <c r="B11728" s="225"/>
      <c r="C11728" s="74"/>
      <c r="D11728" s="74"/>
      <c r="E11728" s="74"/>
      <c r="F11728" s="74"/>
      <c r="G11728" s="75"/>
      <c r="H11728" s="74"/>
      <c r="I11728" s="81"/>
      <c r="J11728" s="74"/>
      <c r="K11728" s="74"/>
      <c r="L11728" s="74"/>
      <c r="M11728" s="74"/>
    </row>
    <row r="11729" spans="2:13" x14ac:dyDescent="0.25">
      <c r="B11729" s="225"/>
      <c r="C11729" s="74"/>
      <c r="D11729" s="74"/>
      <c r="E11729" s="74"/>
      <c r="F11729" s="74"/>
      <c r="G11729" s="75"/>
      <c r="H11729" s="74"/>
      <c r="I11729" s="81"/>
      <c r="J11729" s="74"/>
      <c r="K11729" s="74"/>
      <c r="L11729" s="74"/>
      <c r="M11729" s="74"/>
    </row>
    <row r="11730" spans="2:13" x14ac:dyDescent="0.25">
      <c r="B11730" s="225"/>
      <c r="C11730" s="74"/>
      <c r="D11730" s="74"/>
      <c r="E11730" s="74"/>
      <c r="F11730" s="74"/>
      <c r="G11730" s="75"/>
      <c r="H11730" s="74"/>
      <c r="I11730" s="81"/>
      <c r="J11730" s="74"/>
      <c r="K11730" s="74"/>
      <c r="L11730" s="74"/>
      <c r="M11730" s="74"/>
    </row>
    <row r="11731" spans="2:13" x14ac:dyDescent="0.25">
      <c r="B11731" s="225"/>
      <c r="C11731" s="74"/>
      <c r="D11731" s="74"/>
      <c r="E11731" s="74"/>
      <c r="F11731" s="74"/>
      <c r="G11731" s="75"/>
      <c r="H11731" s="74"/>
      <c r="I11731" s="81"/>
      <c r="J11731" s="74"/>
      <c r="K11731" s="74"/>
      <c r="L11731" s="74"/>
      <c r="M11731" s="74"/>
    </row>
    <row r="11732" spans="2:13" x14ac:dyDescent="0.25">
      <c r="B11732" s="225"/>
      <c r="C11732" s="74"/>
      <c r="D11732" s="74"/>
      <c r="E11732" s="74"/>
      <c r="F11732" s="74"/>
      <c r="G11732" s="75"/>
      <c r="H11732" s="74"/>
      <c r="I11732" s="81"/>
      <c r="J11732" s="74"/>
      <c r="K11732" s="74"/>
      <c r="L11732" s="74"/>
      <c r="M11732" s="74"/>
    </row>
    <row r="11733" spans="2:13" x14ac:dyDescent="0.25">
      <c r="B11733" s="225"/>
      <c r="C11733" s="74"/>
      <c r="D11733" s="74"/>
      <c r="E11733" s="74"/>
      <c r="F11733" s="74"/>
      <c r="G11733" s="75"/>
      <c r="H11733" s="74"/>
      <c r="I11733" s="81"/>
      <c r="J11733" s="74"/>
      <c r="K11733" s="74"/>
      <c r="L11733" s="74"/>
      <c r="M11733" s="74"/>
    </row>
    <row r="11734" spans="2:13" x14ac:dyDescent="0.25">
      <c r="B11734" s="225"/>
      <c r="C11734" s="74"/>
      <c r="D11734" s="74"/>
      <c r="E11734" s="74"/>
      <c r="F11734" s="74"/>
      <c r="G11734" s="75"/>
      <c r="H11734" s="74"/>
      <c r="I11734" s="81"/>
      <c r="J11734" s="74"/>
      <c r="K11734" s="74"/>
      <c r="L11734" s="74"/>
      <c r="M11734" s="74"/>
    </row>
    <row r="11735" spans="2:13" x14ac:dyDescent="0.25">
      <c r="B11735" s="225"/>
      <c r="C11735" s="74"/>
      <c r="D11735" s="74"/>
      <c r="E11735" s="74"/>
      <c r="F11735" s="74"/>
      <c r="G11735" s="75"/>
      <c r="H11735" s="74"/>
      <c r="I11735" s="81"/>
      <c r="J11735" s="74"/>
      <c r="K11735" s="74"/>
      <c r="L11735" s="74"/>
      <c r="M11735" s="74"/>
    </row>
    <row r="11736" spans="2:13" x14ac:dyDescent="0.25">
      <c r="B11736" s="225"/>
      <c r="C11736" s="74"/>
      <c r="D11736" s="74"/>
      <c r="E11736" s="74"/>
      <c r="F11736" s="74"/>
      <c r="G11736" s="75"/>
      <c r="H11736" s="74"/>
      <c r="I11736" s="81"/>
      <c r="J11736" s="74"/>
      <c r="K11736" s="74"/>
      <c r="L11736" s="74"/>
      <c r="M11736" s="74"/>
    </row>
    <row r="11737" spans="2:13" x14ac:dyDescent="0.25">
      <c r="B11737" s="225"/>
      <c r="C11737" s="74"/>
      <c r="D11737" s="74"/>
      <c r="E11737" s="74"/>
      <c r="F11737" s="74"/>
      <c r="G11737" s="75"/>
      <c r="H11737" s="74"/>
      <c r="I11737" s="81"/>
      <c r="J11737" s="74"/>
      <c r="K11737" s="74"/>
      <c r="L11737" s="74"/>
      <c r="M11737" s="74"/>
    </row>
    <row r="11738" spans="2:13" x14ac:dyDescent="0.25">
      <c r="B11738" s="225"/>
      <c r="C11738" s="74"/>
      <c r="D11738" s="74"/>
      <c r="E11738" s="74"/>
      <c r="F11738" s="74"/>
      <c r="G11738" s="75"/>
      <c r="H11738" s="74"/>
      <c r="I11738" s="81"/>
      <c r="J11738" s="74"/>
      <c r="K11738" s="74"/>
      <c r="L11738" s="74"/>
      <c r="M11738" s="74"/>
    </row>
    <row r="11739" spans="2:13" x14ac:dyDescent="0.25">
      <c r="B11739" s="225"/>
      <c r="C11739" s="74"/>
      <c r="D11739" s="74"/>
      <c r="E11739" s="74"/>
      <c r="F11739" s="74"/>
      <c r="G11739" s="75"/>
      <c r="H11739" s="74"/>
      <c r="I11739" s="81"/>
      <c r="J11739" s="74"/>
      <c r="K11739" s="74"/>
      <c r="L11739" s="74"/>
      <c r="M11739" s="74"/>
    </row>
    <row r="11740" spans="2:13" x14ac:dyDescent="0.25">
      <c r="B11740" s="225"/>
      <c r="C11740" s="74"/>
      <c r="D11740" s="74"/>
      <c r="E11740" s="74"/>
      <c r="F11740" s="74"/>
      <c r="G11740" s="75"/>
      <c r="H11740" s="74"/>
      <c r="I11740" s="81"/>
      <c r="J11740" s="74"/>
      <c r="K11740" s="74"/>
      <c r="L11740" s="74"/>
      <c r="M11740" s="74"/>
    </row>
    <row r="11741" spans="2:13" x14ac:dyDescent="0.25">
      <c r="B11741" s="225"/>
      <c r="C11741" s="74"/>
      <c r="D11741" s="74"/>
      <c r="E11741" s="74"/>
      <c r="F11741" s="74"/>
      <c r="G11741" s="75"/>
      <c r="H11741" s="74"/>
      <c r="I11741" s="81"/>
      <c r="J11741" s="74"/>
      <c r="K11741" s="74"/>
      <c r="L11741" s="74"/>
      <c r="M11741" s="74"/>
    </row>
    <row r="11742" spans="2:13" x14ac:dyDescent="0.25">
      <c r="B11742" s="225"/>
      <c r="C11742" s="74"/>
      <c r="D11742" s="74"/>
      <c r="E11742" s="74"/>
      <c r="F11742" s="74"/>
      <c r="G11742" s="75"/>
      <c r="H11742" s="74"/>
      <c r="I11742" s="81"/>
      <c r="J11742" s="74"/>
      <c r="K11742" s="74"/>
      <c r="L11742" s="74"/>
      <c r="M11742" s="74"/>
    </row>
    <row r="11743" spans="2:13" x14ac:dyDescent="0.25">
      <c r="B11743" s="225"/>
      <c r="C11743" s="74"/>
      <c r="D11743" s="74"/>
      <c r="E11743" s="74"/>
      <c r="F11743" s="74"/>
      <c r="G11743" s="75"/>
      <c r="H11743" s="74"/>
      <c r="I11743" s="81"/>
      <c r="J11743" s="74"/>
      <c r="K11743" s="74"/>
      <c r="L11743" s="74"/>
      <c r="M11743" s="74"/>
    </row>
    <row r="11744" spans="2:13" x14ac:dyDescent="0.25">
      <c r="B11744" s="225"/>
      <c r="C11744" s="74"/>
      <c r="D11744" s="74"/>
      <c r="E11744" s="74"/>
      <c r="F11744" s="74"/>
      <c r="G11744" s="75"/>
      <c r="H11744" s="74"/>
      <c r="I11744" s="81"/>
      <c r="J11744" s="74"/>
      <c r="K11744" s="74"/>
      <c r="L11744" s="74"/>
      <c r="M11744" s="74"/>
    </row>
    <row r="11745" spans="2:13" x14ac:dyDescent="0.25">
      <c r="B11745" s="225"/>
      <c r="C11745" s="74"/>
      <c r="D11745" s="74"/>
      <c r="E11745" s="74"/>
      <c r="F11745" s="74"/>
      <c r="G11745" s="75"/>
      <c r="H11745" s="74"/>
      <c r="I11745" s="81"/>
      <c r="J11745" s="74"/>
      <c r="K11745" s="74"/>
      <c r="L11745" s="74"/>
      <c r="M11745" s="74"/>
    </row>
    <row r="11746" spans="2:13" x14ac:dyDescent="0.25">
      <c r="B11746" s="225"/>
      <c r="C11746" s="74"/>
      <c r="D11746" s="74"/>
      <c r="E11746" s="74"/>
      <c r="F11746" s="74"/>
      <c r="G11746" s="75"/>
      <c r="H11746" s="74"/>
      <c r="I11746" s="81"/>
      <c r="J11746" s="74"/>
      <c r="K11746" s="74"/>
      <c r="L11746" s="74"/>
      <c r="M11746" s="74"/>
    </row>
    <row r="11747" spans="2:13" x14ac:dyDescent="0.25">
      <c r="B11747" s="225"/>
      <c r="C11747" s="74"/>
      <c r="D11747" s="74"/>
      <c r="E11747" s="74"/>
      <c r="F11747" s="74"/>
      <c r="G11747" s="75"/>
      <c r="H11747" s="74"/>
      <c r="I11747" s="81"/>
      <c r="J11747" s="74"/>
      <c r="K11747" s="74"/>
      <c r="L11747" s="74"/>
      <c r="M11747" s="74"/>
    </row>
    <row r="11748" spans="2:13" x14ac:dyDescent="0.25">
      <c r="B11748" s="225"/>
      <c r="C11748" s="74"/>
      <c r="D11748" s="74"/>
      <c r="E11748" s="74"/>
      <c r="F11748" s="74"/>
      <c r="G11748" s="75"/>
      <c r="H11748" s="74"/>
      <c r="I11748" s="81"/>
      <c r="J11748" s="74"/>
      <c r="K11748" s="74"/>
      <c r="L11748" s="74"/>
      <c r="M11748" s="74"/>
    </row>
    <row r="11749" spans="2:13" x14ac:dyDescent="0.25">
      <c r="B11749" s="225"/>
      <c r="C11749" s="74"/>
      <c r="D11749" s="74"/>
      <c r="E11749" s="74"/>
      <c r="F11749" s="74"/>
      <c r="G11749" s="75"/>
      <c r="H11749" s="74"/>
      <c r="I11749" s="81"/>
      <c r="J11749" s="74"/>
      <c r="K11749" s="74"/>
      <c r="L11749" s="74"/>
      <c r="M11749" s="74"/>
    </row>
    <row r="11750" spans="2:13" x14ac:dyDescent="0.25">
      <c r="B11750" s="225"/>
      <c r="C11750" s="74"/>
      <c r="D11750" s="74"/>
      <c r="E11750" s="74"/>
      <c r="F11750" s="74"/>
      <c r="G11750" s="75"/>
      <c r="H11750" s="74"/>
      <c r="I11750" s="81"/>
      <c r="J11750" s="74"/>
      <c r="K11750" s="74"/>
      <c r="L11750" s="74"/>
      <c r="M11750" s="74"/>
    </row>
    <row r="11751" spans="2:13" x14ac:dyDescent="0.25">
      <c r="B11751" s="225"/>
      <c r="C11751" s="74"/>
      <c r="D11751" s="74"/>
      <c r="E11751" s="74"/>
      <c r="F11751" s="74"/>
      <c r="G11751" s="75"/>
      <c r="H11751" s="74"/>
      <c r="I11751" s="81"/>
      <c r="J11751" s="74"/>
      <c r="K11751" s="74"/>
      <c r="L11751" s="74"/>
      <c r="M11751" s="74"/>
    </row>
    <row r="11752" spans="2:13" x14ac:dyDescent="0.25">
      <c r="B11752" s="225"/>
      <c r="C11752" s="74"/>
      <c r="D11752" s="74"/>
      <c r="E11752" s="74"/>
      <c r="F11752" s="74"/>
      <c r="G11752" s="75"/>
      <c r="H11752" s="74"/>
      <c r="I11752" s="81"/>
      <c r="J11752" s="74"/>
      <c r="K11752" s="74"/>
      <c r="L11752" s="74"/>
      <c r="M11752" s="74"/>
    </row>
    <row r="11753" spans="2:13" x14ac:dyDescent="0.25">
      <c r="B11753" s="225"/>
      <c r="C11753" s="74"/>
      <c r="D11753" s="74"/>
      <c r="E11753" s="74"/>
      <c r="F11753" s="74"/>
      <c r="G11753" s="75"/>
      <c r="H11753" s="74"/>
      <c r="I11753" s="81"/>
      <c r="J11753" s="74"/>
      <c r="K11753" s="74"/>
      <c r="L11753" s="74"/>
      <c r="M11753" s="74"/>
    </row>
    <row r="11754" spans="2:13" x14ac:dyDescent="0.25">
      <c r="B11754" s="225"/>
      <c r="C11754" s="74"/>
      <c r="D11754" s="74"/>
      <c r="E11754" s="74"/>
      <c r="F11754" s="74"/>
      <c r="G11754" s="75"/>
      <c r="H11754" s="74"/>
      <c r="I11754" s="81"/>
      <c r="J11754" s="74"/>
      <c r="K11754" s="74"/>
      <c r="L11754" s="74"/>
      <c r="M11754" s="74"/>
    </row>
    <row r="11755" spans="2:13" x14ac:dyDescent="0.25">
      <c r="B11755" s="225"/>
      <c r="C11755" s="74"/>
      <c r="D11755" s="74"/>
      <c r="E11755" s="74"/>
      <c r="F11755" s="74"/>
      <c r="G11755" s="75"/>
      <c r="H11755" s="74"/>
      <c r="I11755" s="81"/>
      <c r="J11755" s="74"/>
      <c r="K11755" s="74"/>
      <c r="L11755" s="74"/>
      <c r="M11755" s="74"/>
    </row>
    <row r="11756" spans="2:13" x14ac:dyDescent="0.25">
      <c r="B11756" s="225"/>
      <c r="C11756" s="74"/>
      <c r="D11756" s="74"/>
      <c r="E11756" s="74"/>
      <c r="F11756" s="74"/>
      <c r="G11756" s="75"/>
      <c r="H11756" s="74"/>
      <c r="I11756" s="81"/>
      <c r="J11756" s="74"/>
      <c r="K11756" s="74"/>
      <c r="L11756" s="74"/>
      <c r="M11756" s="74"/>
    </row>
    <row r="11757" spans="2:13" x14ac:dyDescent="0.25">
      <c r="B11757" s="225"/>
      <c r="C11757" s="74"/>
      <c r="D11757" s="74"/>
      <c r="E11757" s="74"/>
      <c r="F11757" s="74"/>
      <c r="G11757" s="75"/>
      <c r="H11757" s="74"/>
      <c r="I11757" s="81"/>
      <c r="J11757" s="74"/>
      <c r="K11757" s="74"/>
      <c r="L11757" s="74"/>
      <c r="M11757" s="74"/>
    </row>
    <row r="11758" spans="2:13" x14ac:dyDescent="0.25">
      <c r="B11758" s="225"/>
      <c r="C11758" s="74"/>
      <c r="D11758" s="74"/>
      <c r="E11758" s="74"/>
      <c r="F11758" s="74"/>
      <c r="G11758" s="75"/>
      <c r="H11758" s="74"/>
      <c r="I11758" s="81"/>
      <c r="J11758" s="74"/>
      <c r="K11758" s="74"/>
      <c r="L11758" s="74"/>
      <c r="M11758" s="74"/>
    </row>
    <row r="11759" spans="2:13" x14ac:dyDescent="0.25">
      <c r="B11759" s="225"/>
      <c r="C11759" s="74"/>
      <c r="D11759" s="74"/>
      <c r="E11759" s="74"/>
      <c r="F11759" s="74"/>
      <c r="G11759" s="75"/>
      <c r="H11759" s="74"/>
      <c r="I11759" s="81"/>
      <c r="J11759" s="74"/>
      <c r="K11759" s="74"/>
      <c r="L11759" s="74"/>
      <c r="M11759" s="74"/>
    </row>
    <row r="11760" spans="2:13" x14ac:dyDescent="0.25">
      <c r="B11760" s="225"/>
      <c r="C11760" s="74"/>
      <c r="D11760" s="74"/>
      <c r="E11760" s="74"/>
      <c r="F11760" s="74"/>
      <c r="G11760" s="75"/>
      <c r="H11760" s="74"/>
      <c r="I11760" s="81"/>
      <c r="J11760" s="74"/>
      <c r="K11760" s="74"/>
      <c r="L11760" s="74"/>
      <c r="M11760" s="74"/>
    </row>
    <row r="11761" spans="2:13" x14ac:dyDescent="0.25">
      <c r="B11761" s="225"/>
      <c r="C11761" s="74"/>
      <c r="D11761" s="74"/>
      <c r="E11761" s="74"/>
      <c r="F11761" s="74"/>
      <c r="G11761" s="75"/>
      <c r="H11761" s="74"/>
      <c r="I11761" s="81"/>
      <c r="J11761" s="74"/>
      <c r="K11761" s="74"/>
      <c r="L11761" s="74"/>
      <c r="M11761" s="74"/>
    </row>
    <row r="11762" spans="2:13" x14ac:dyDescent="0.25">
      <c r="B11762" s="225"/>
      <c r="C11762" s="74"/>
      <c r="D11762" s="74"/>
      <c r="E11762" s="74"/>
      <c r="F11762" s="74"/>
      <c r="G11762" s="75"/>
      <c r="H11762" s="74"/>
      <c r="I11762" s="81"/>
      <c r="J11762" s="74"/>
      <c r="K11762" s="74"/>
      <c r="L11762" s="74"/>
      <c r="M11762" s="74"/>
    </row>
    <row r="11763" spans="2:13" x14ac:dyDescent="0.25">
      <c r="B11763" s="225"/>
      <c r="C11763" s="74"/>
      <c r="D11763" s="74"/>
      <c r="E11763" s="74"/>
      <c r="F11763" s="74"/>
      <c r="G11763" s="75"/>
      <c r="H11763" s="74"/>
      <c r="I11763" s="81"/>
      <c r="J11763" s="74"/>
      <c r="K11763" s="74"/>
      <c r="L11763" s="74"/>
      <c r="M11763" s="74"/>
    </row>
    <row r="11764" spans="2:13" x14ac:dyDescent="0.25">
      <c r="B11764" s="225"/>
      <c r="C11764" s="74"/>
      <c r="D11764" s="74"/>
      <c r="E11764" s="74"/>
      <c r="F11764" s="74"/>
      <c r="G11764" s="75"/>
      <c r="H11764" s="74"/>
      <c r="I11764" s="81"/>
      <c r="J11764" s="74"/>
      <c r="K11764" s="74"/>
      <c r="L11764" s="74"/>
      <c r="M11764" s="74"/>
    </row>
    <row r="11765" spans="2:13" x14ac:dyDescent="0.25">
      <c r="B11765" s="225"/>
      <c r="C11765" s="74"/>
      <c r="D11765" s="74"/>
      <c r="E11765" s="74"/>
      <c r="F11765" s="74"/>
      <c r="G11765" s="75"/>
      <c r="H11765" s="74"/>
      <c r="I11765" s="81"/>
      <c r="J11765" s="74"/>
      <c r="K11765" s="74"/>
      <c r="L11765" s="74"/>
      <c r="M11765" s="74"/>
    </row>
    <row r="11766" spans="2:13" x14ac:dyDescent="0.25">
      <c r="B11766" s="225"/>
      <c r="C11766" s="74"/>
      <c r="D11766" s="74"/>
      <c r="E11766" s="74"/>
      <c r="F11766" s="74"/>
      <c r="G11766" s="75"/>
      <c r="H11766" s="74"/>
      <c r="I11766" s="81"/>
      <c r="J11766" s="74"/>
      <c r="K11766" s="74"/>
      <c r="L11766" s="74"/>
      <c r="M11766" s="74"/>
    </row>
    <row r="11767" spans="2:13" x14ac:dyDescent="0.25">
      <c r="B11767" s="225"/>
      <c r="C11767" s="74"/>
      <c r="D11767" s="74"/>
      <c r="E11767" s="74"/>
      <c r="F11767" s="74"/>
      <c r="G11767" s="75"/>
      <c r="H11767" s="74"/>
      <c r="I11767" s="81"/>
      <c r="J11767" s="74"/>
      <c r="K11767" s="74"/>
      <c r="L11767" s="74"/>
      <c r="M11767" s="74"/>
    </row>
    <row r="11768" spans="2:13" x14ac:dyDescent="0.25">
      <c r="B11768" s="225"/>
      <c r="C11768" s="74"/>
      <c r="D11768" s="74"/>
      <c r="E11768" s="74"/>
      <c r="F11768" s="74"/>
      <c r="G11768" s="75"/>
      <c r="H11768" s="74"/>
      <c r="I11768" s="81"/>
      <c r="J11768" s="74"/>
      <c r="K11768" s="74"/>
      <c r="L11768" s="74"/>
      <c r="M11768" s="74"/>
    </row>
    <row r="11769" spans="2:13" x14ac:dyDescent="0.25">
      <c r="B11769" s="225"/>
      <c r="C11769" s="74"/>
      <c r="D11769" s="74"/>
      <c r="E11769" s="74"/>
      <c r="F11769" s="74"/>
      <c r="G11769" s="75"/>
      <c r="H11769" s="74"/>
      <c r="I11769" s="81"/>
      <c r="J11769" s="74"/>
      <c r="K11769" s="74"/>
      <c r="L11769" s="74"/>
      <c r="M11769" s="74"/>
    </row>
    <row r="11770" spans="2:13" x14ac:dyDescent="0.25">
      <c r="B11770" s="225"/>
      <c r="C11770" s="74"/>
      <c r="D11770" s="74"/>
      <c r="E11770" s="74"/>
      <c r="F11770" s="74"/>
      <c r="G11770" s="75"/>
      <c r="H11770" s="74"/>
      <c r="I11770" s="81"/>
      <c r="J11770" s="74"/>
      <c r="K11770" s="74"/>
      <c r="L11770" s="74"/>
      <c r="M11770" s="74"/>
    </row>
    <row r="11771" spans="2:13" x14ac:dyDescent="0.25">
      <c r="B11771" s="225"/>
      <c r="C11771" s="74"/>
      <c r="D11771" s="74"/>
      <c r="E11771" s="74"/>
      <c r="F11771" s="74"/>
      <c r="G11771" s="75"/>
      <c r="H11771" s="74"/>
      <c r="I11771" s="81"/>
      <c r="J11771" s="74"/>
      <c r="K11771" s="74"/>
      <c r="L11771" s="74"/>
      <c r="M11771" s="74"/>
    </row>
    <row r="11772" spans="2:13" x14ac:dyDescent="0.25">
      <c r="B11772" s="225"/>
      <c r="C11772" s="74"/>
      <c r="D11772" s="74"/>
      <c r="E11772" s="74"/>
      <c r="F11772" s="74"/>
      <c r="G11772" s="75"/>
      <c r="H11772" s="74"/>
      <c r="I11772" s="81"/>
      <c r="J11772" s="74"/>
      <c r="K11772" s="74"/>
      <c r="L11772" s="74"/>
      <c r="M11772" s="74"/>
    </row>
    <row r="11773" spans="2:13" x14ac:dyDescent="0.25">
      <c r="B11773" s="225"/>
      <c r="C11773" s="74"/>
      <c r="D11773" s="74"/>
      <c r="E11773" s="74"/>
      <c r="F11773" s="74"/>
      <c r="G11773" s="75"/>
      <c r="H11773" s="74"/>
      <c r="I11773" s="81"/>
      <c r="J11773" s="74"/>
      <c r="K11773" s="74"/>
      <c r="L11773" s="74"/>
      <c r="M11773" s="74"/>
    </row>
    <row r="11774" spans="2:13" x14ac:dyDescent="0.25">
      <c r="B11774" s="225"/>
      <c r="C11774" s="74"/>
      <c r="D11774" s="74"/>
      <c r="E11774" s="74"/>
      <c r="F11774" s="74"/>
      <c r="G11774" s="75"/>
      <c r="H11774" s="74"/>
      <c r="I11774" s="81"/>
      <c r="J11774" s="74"/>
      <c r="K11774" s="74"/>
      <c r="L11774" s="74"/>
      <c r="M11774" s="74"/>
    </row>
    <row r="11775" spans="2:13" x14ac:dyDescent="0.25">
      <c r="B11775" s="225"/>
      <c r="C11775" s="74"/>
      <c r="D11775" s="74"/>
      <c r="E11775" s="74"/>
      <c r="F11775" s="74"/>
      <c r="G11775" s="75"/>
      <c r="H11775" s="74"/>
      <c r="I11775" s="81"/>
      <c r="J11775" s="74"/>
      <c r="K11775" s="74"/>
      <c r="L11775" s="74"/>
      <c r="M11775" s="74"/>
    </row>
    <row r="11776" spans="2:13" x14ac:dyDescent="0.25">
      <c r="B11776" s="225"/>
      <c r="C11776" s="74"/>
      <c r="D11776" s="74"/>
      <c r="E11776" s="74"/>
      <c r="F11776" s="74"/>
      <c r="G11776" s="75"/>
      <c r="H11776" s="74"/>
      <c r="I11776" s="81"/>
      <c r="J11776" s="74"/>
      <c r="K11776" s="74"/>
      <c r="L11776" s="74"/>
      <c r="M11776" s="74"/>
    </row>
    <row r="11777" spans="2:13" x14ac:dyDescent="0.25">
      <c r="B11777" s="225"/>
      <c r="C11777" s="74"/>
      <c r="D11777" s="74"/>
      <c r="E11777" s="74"/>
      <c r="F11777" s="74"/>
      <c r="G11777" s="75"/>
      <c r="H11777" s="74"/>
      <c r="I11777" s="81"/>
      <c r="J11777" s="74"/>
      <c r="K11777" s="74"/>
      <c r="L11777" s="74"/>
      <c r="M11777" s="74"/>
    </row>
    <row r="11778" spans="2:13" x14ac:dyDescent="0.25">
      <c r="B11778" s="225"/>
      <c r="C11778" s="74"/>
      <c r="D11778" s="74"/>
      <c r="E11778" s="74"/>
      <c r="F11778" s="74"/>
      <c r="G11778" s="75"/>
      <c r="H11778" s="74"/>
      <c r="I11778" s="81"/>
      <c r="J11778" s="74"/>
      <c r="K11778" s="74"/>
      <c r="L11778" s="74"/>
      <c r="M11778" s="74"/>
    </row>
    <row r="11779" spans="2:13" x14ac:dyDescent="0.25">
      <c r="B11779" s="225"/>
      <c r="C11779" s="74"/>
      <c r="D11779" s="74"/>
      <c r="E11779" s="74"/>
      <c r="F11779" s="74"/>
      <c r="G11779" s="75"/>
      <c r="H11779" s="74"/>
      <c r="I11779" s="81"/>
      <c r="J11779" s="74"/>
      <c r="K11779" s="74"/>
      <c r="L11779" s="74"/>
      <c r="M11779" s="74"/>
    </row>
    <row r="11780" spans="2:13" x14ac:dyDescent="0.25">
      <c r="B11780" s="225"/>
      <c r="C11780" s="74"/>
      <c r="D11780" s="74"/>
      <c r="E11780" s="74"/>
      <c r="F11780" s="74"/>
      <c r="G11780" s="75"/>
      <c r="H11780" s="74"/>
      <c r="I11780" s="81"/>
      <c r="J11780" s="74"/>
      <c r="K11780" s="74"/>
      <c r="L11780" s="74"/>
      <c r="M11780" s="74"/>
    </row>
    <row r="11781" spans="2:13" x14ac:dyDescent="0.25">
      <c r="B11781" s="225"/>
      <c r="C11781" s="74"/>
      <c r="D11781" s="74"/>
      <c r="E11781" s="74"/>
      <c r="F11781" s="74"/>
      <c r="G11781" s="75"/>
      <c r="H11781" s="74"/>
      <c r="I11781" s="81"/>
      <c r="J11781" s="74"/>
      <c r="K11781" s="74"/>
      <c r="L11781" s="74"/>
      <c r="M11781" s="74"/>
    </row>
    <row r="11782" spans="2:13" x14ac:dyDescent="0.25">
      <c r="B11782" s="225"/>
      <c r="C11782" s="74"/>
      <c r="D11782" s="74"/>
      <c r="E11782" s="74"/>
      <c r="F11782" s="74"/>
      <c r="G11782" s="75"/>
      <c r="H11782" s="74"/>
      <c r="I11782" s="81"/>
      <c r="J11782" s="74"/>
      <c r="K11782" s="74"/>
      <c r="L11782" s="74"/>
      <c r="M11782" s="74"/>
    </row>
    <row r="11783" spans="2:13" x14ac:dyDescent="0.25">
      <c r="B11783" s="225"/>
      <c r="C11783" s="74"/>
      <c r="D11783" s="74"/>
      <c r="E11783" s="74"/>
      <c r="F11783" s="74"/>
      <c r="G11783" s="75"/>
      <c r="H11783" s="74"/>
      <c r="I11783" s="81"/>
      <c r="J11783" s="74"/>
      <c r="K11783" s="74"/>
      <c r="L11783" s="74"/>
      <c r="M11783" s="74"/>
    </row>
    <row r="11784" spans="2:13" x14ac:dyDescent="0.25">
      <c r="B11784" s="225"/>
      <c r="C11784" s="74"/>
      <c r="D11784" s="74"/>
      <c r="E11784" s="74"/>
      <c r="F11784" s="74"/>
      <c r="G11784" s="75"/>
      <c r="H11784" s="74"/>
      <c r="I11784" s="81"/>
      <c r="J11784" s="74"/>
      <c r="K11784" s="74"/>
      <c r="L11784" s="74"/>
      <c r="M11784" s="74"/>
    </row>
    <row r="11785" spans="2:13" x14ac:dyDescent="0.25">
      <c r="B11785" s="225"/>
      <c r="C11785" s="74"/>
      <c r="D11785" s="74"/>
      <c r="E11785" s="74"/>
      <c r="F11785" s="74"/>
      <c r="G11785" s="75"/>
      <c r="H11785" s="74"/>
      <c r="I11785" s="81"/>
      <c r="J11785" s="74"/>
      <c r="K11785" s="74"/>
      <c r="L11785" s="74"/>
      <c r="M11785" s="74"/>
    </row>
    <row r="11786" spans="2:13" x14ac:dyDescent="0.25">
      <c r="B11786" s="225"/>
      <c r="C11786" s="74"/>
      <c r="D11786" s="74"/>
      <c r="E11786" s="74"/>
      <c r="F11786" s="74"/>
      <c r="G11786" s="75"/>
      <c r="H11786" s="74"/>
      <c r="I11786" s="81"/>
      <c r="J11786" s="74"/>
      <c r="K11786" s="74"/>
      <c r="L11786" s="74"/>
      <c r="M11786" s="74"/>
    </row>
    <row r="11787" spans="2:13" x14ac:dyDescent="0.25">
      <c r="B11787" s="225"/>
      <c r="C11787" s="74"/>
      <c r="D11787" s="74"/>
      <c r="E11787" s="74"/>
      <c r="F11787" s="74"/>
      <c r="G11787" s="75"/>
      <c r="H11787" s="74"/>
      <c r="I11787" s="81"/>
      <c r="J11787" s="74"/>
      <c r="K11787" s="74"/>
      <c r="L11787" s="74"/>
      <c r="M11787" s="74"/>
    </row>
    <row r="11788" spans="2:13" x14ac:dyDescent="0.25">
      <c r="B11788" s="225"/>
      <c r="C11788" s="74"/>
      <c r="D11788" s="74"/>
      <c r="E11788" s="74"/>
      <c r="F11788" s="74"/>
      <c r="G11788" s="75"/>
      <c r="H11788" s="74"/>
      <c r="I11788" s="81"/>
      <c r="J11788" s="74"/>
      <c r="K11788" s="74"/>
      <c r="L11788" s="74"/>
      <c r="M11788" s="74"/>
    </row>
    <row r="11789" spans="2:13" x14ac:dyDescent="0.25">
      <c r="B11789" s="225"/>
      <c r="C11789" s="74"/>
      <c r="D11789" s="74"/>
      <c r="E11789" s="74"/>
      <c r="F11789" s="74"/>
      <c r="G11789" s="75"/>
      <c r="H11789" s="74"/>
      <c r="I11789" s="81"/>
      <c r="J11789" s="74"/>
      <c r="K11789" s="74"/>
      <c r="L11789" s="74"/>
      <c r="M11789" s="74"/>
    </row>
    <row r="11790" spans="2:13" x14ac:dyDescent="0.25">
      <c r="B11790" s="225"/>
      <c r="C11790" s="74"/>
      <c r="D11790" s="74"/>
      <c r="E11790" s="74"/>
      <c r="F11790" s="74"/>
      <c r="G11790" s="75"/>
      <c r="H11790" s="74"/>
      <c r="I11790" s="81"/>
      <c r="J11790" s="74"/>
      <c r="K11790" s="74"/>
      <c r="L11790" s="74"/>
      <c r="M11790" s="74"/>
    </row>
    <row r="11791" spans="2:13" x14ac:dyDescent="0.25">
      <c r="B11791" s="225"/>
      <c r="C11791" s="74"/>
      <c r="D11791" s="74"/>
      <c r="E11791" s="74"/>
      <c r="F11791" s="74"/>
      <c r="G11791" s="75"/>
      <c r="H11791" s="74"/>
      <c r="I11791" s="81"/>
      <c r="J11791" s="74"/>
      <c r="K11791" s="74"/>
      <c r="L11791" s="74"/>
      <c r="M11791" s="74"/>
    </row>
    <row r="11792" spans="2:13" x14ac:dyDescent="0.25">
      <c r="B11792" s="225"/>
      <c r="C11792" s="74"/>
      <c r="D11792" s="74"/>
      <c r="E11792" s="74"/>
      <c r="F11792" s="74"/>
      <c r="G11792" s="75"/>
      <c r="H11792" s="74"/>
      <c r="I11792" s="81"/>
      <c r="J11792" s="74"/>
      <c r="K11792" s="74"/>
      <c r="L11792" s="74"/>
      <c r="M11792" s="74"/>
    </row>
    <row r="11793" spans="2:13" x14ac:dyDescent="0.25">
      <c r="B11793" s="225"/>
      <c r="C11793" s="74"/>
      <c r="D11793" s="74"/>
      <c r="E11793" s="74"/>
      <c r="F11793" s="74"/>
      <c r="G11793" s="75"/>
      <c r="H11793" s="74"/>
      <c r="I11793" s="81"/>
      <c r="J11793" s="74"/>
      <c r="K11793" s="74"/>
      <c r="L11793" s="74"/>
      <c r="M11793" s="74"/>
    </row>
    <row r="11794" spans="2:13" x14ac:dyDescent="0.25">
      <c r="B11794" s="225"/>
      <c r="C11794" s="74"/>
      <c r="D11794" s="74"/>
      <c r="E11794" s="74"/>
      <c r="F11794" s="74"/>
      <c r="G11794" s="75"/>
      <c r="H11794" s="74"/>
      <c r="I11794" s="81"/>
      <c r="J11794" s="74"/>
      <c r="K11794" s="74"/>
      <c r="L11794" s="74"/>
      <c r="M11794" s="74"/>
    </row>
    <row r="11795" spans="2:13" x14ac:dyDescent="0.25">
      <c r="B11795" s="225"/>
      <c r="C11795" s="74"/>
      <c r="D11795" s="74"/>
      <c r="E11795" s="74"/>
      <c r="F11795" s="74"/>
      <c r="G11795" s="75"/>
      <c r="H11795" s="74"/>
      <c r="I11795" s="81"/>
      <c r="J11795" s="74"/>
      <c r="K11795" s="74"/>
      <c r="L11795" s="74"/>
      <c r="M11795" s="74"/>
    </row>
    <row r="11796" spans="2:13" x14ac:dyDescent="0.25">
      <c r="B11796" s="225"/>
      <c r="C11796" s="74"/>
      <c r="D11796" s="74"/>
      <c r="E11796" s="74"/>
      <c r="F11796" s="74"/>
      <c r="G11796" s="75"/>
      <c r="H11796" s="74"/>
      <c r="I11796" s="81"/>
      <c r="J11796" s="74"/>
      <c r="K11796" s="74"/>
      <c r="L11796" s="74"/>
      <c r="M11796" s="74"/>
    </row>
    <row r="11797" spans="2:13" x14ac:dyDescent="0.25">
      <c r="B11797" s="225"/>
      <c r="C11797" s="74"/>
      <c r="D11797" s="74"/>
      <c r="E11797" s="74"/>
      <c r="F11797" s="74"/>
      <c r="G11797" s="75"/>
      <c r="H11797" s="74"/>
      <c r="I11797" s="81"/>
      <c r="J11797" s="74"/>
      <c r="K11797" s="74"/>
      <c r="L11797" s="74"/>
      <c r="M11797" s="74"/>
    </row>
    <row r="11798" spans="2:13" x14ac:dyDescent="0.25">
      <c r="B11798" s="225"/>
      <c r="C11798" s="74"/>
      <c r="D11798" s="74"/>
      <c r="E11798" s="74"/>
      <c r="F11798" s="74"/>
      <c r="G11798" s="75"/>
      <c r="H11798" s="74"/>
      <c r="I11798" s="81"/>
      <c r="J11798" s="74"/>
      <c r="K11798" s="74"/>
      <c r="L11798" s="74"/>
      <c r="M11798" s="74"/>
    </row>
    <row r="11799" spans="2:13" x14ac:dyDescent="0.25">
      <c r="B11799" s="225"/>
      <c r="C11799" s="74"/>
      <c r="D11799" s="74"/>
      <c r="E11799" s="74"/>
      <c r="F11799" s="74"/>
      <c r="G11799" s="75"/>
      <c r="H11799" s="74"/>
      <c r="I11799" s="81"/>
      <c r="J11799" s="74"/>
      <c r="K11799" s="74"/>
      <c r="L11799" s="74"/>
      <c r="M11799" s="74"/>
    </row>
    <row r="11800" spans="2:13" x14ac:dyDescent="0.25">
      <c r="B11800" s="225"/>
      <c r="C11800" s="74"/>
      <c r="D11800" s="74"/>
      <c r="E11800" s="74"/>
      <c r="F11800" s="74"/>
      <c r="G11800" s="75"/>
      <c r="H11800" s="74"/>
      <c r="I11800" s="81"/>
      <c r="J11800" s="74"/>
      <c r="K11800" s="74"/>
      <c r="L11800" s="74"/>
      <c r="M11800" s="74"/>
    </row>
    <row r="11801" spans="2:13" x14ac:dyDescent="0.25">
      <c r="B11801" s="225"/>
      <c r="C11801" s="74"/>
      <c r="D11801" s="74"/>
      <c r="E11801" s="74"/>
      <c r="F11801" s="74"/>
      <c r="G11801" s="75"/>
      <c r="H11801" s="74"/>
      <c r="I11801" s="81"/>
      <c r="J11801" s="74"/>
      <c r="K11801" s="74"/>
      <c r="L11801" s="74"/>
      <c r="M11801" s="74"/>
    </row>
    <row r="11802" spans="2:13" x14ac:dyDescent="0.25">
      <c r="B11802" s="225"/>
      <c r="C11802" s="74"/>
      <c r="D11802" s="74"/>
      <c r="E11802" s="74"/>
      <c r="F11802" s="74"/>
      <c r="G11802" s="75"/>
      <c r="H11802" s="74"/>
      <c r="I11802" s="81"/>
      <c r="J11802" s="74"/>
      <c r="K11802" s="74"/>
      <c r="L11802" s="74"/>
      <c r="M11802" s="74"/>
    </row>
    <row r="11803" spans="2:13" x14ac:dyDescent="0.25">
      <c r="B11803" s="225"/>
      <c r="C11803" s="74"/>
      <c r="D11803" s="74"/>
      <c r="E11803" s="74"/>
      <c r="F11803" s="74"/>
      <c r="G11803" s="75"/>
      <c r="H11803" s="74"/>
      <c r="I11803" s="81"/>
      <c r="J11803" s="74"/>
      <c r="K11803" s="74"/>
      <c r="L11803" s="74"/>
      <c r="M11803" s="74"/>
    </row>
    <row r="11804" spans="2:13" x14ac:dyDescent="0.25">
      <c r="B11804" s="225"/>
      <c r="C11804" s="74"/>
      <c r="D11804" s="74"/>
      <c r="E11804" s="74"/>
      <c r="F11804" s="74"/>
      <c r="G11804" s="75"/>
      <c r="H11804" s="74"/>
      <c r="I11804" s="81"/>
      <c r="J11804" s="74"/>
      <c r="K11804" s="74"/>
      <c r="L11804" s="74"/>
      <c r="M11804" s="74"/>
    </row>
    <row r="11805" spans="2:13" x14ac:dyDescent="0.25">
      <c r="B11805" s="225"/>
      <c r="C11805" s="74"/>
      <c r="D11805" s="74"/>
      <c r="E11805" s="74"/>
      <c r="F11805" s="74"/>
      <c r="G11805" s="75"/>
      <c r="H11805" s="74"/>
      <c r="I11805" s="81"/>
      <c r="J11805" s="74"/>
      <c r="K11805" s="74"/>
      <c r="L11805" s="74"/>
      <c r="M11805" s="74"/>
    </row>
    <row r="11806" spans="2:13" x14ac:dyDescent="0.25">
      <c r="B11806" s="225"/>
      <c r="C11806" s="74"/>
      <c r="D11806" s="74"/>
      <c r="E11806" s="74"/>
      <c r="F11806" s="74"/>
      <c r="G11806" s="75"/>
      <c r="H11806" s="74"/>
      <c r="I11806" s="81"/>
      <c r="J11806" s="74"/>
      <c r="K11806" s="74"/>
      <c r="L11806" s="74"/>
      <c r="M11806" s="74"/>
    </row>
    <row r="11807" spans="2:13" x14ac:dyDescent="0.25">
      <c r="B11807" s="225"/>
      <c r="C11807" s="74"/>
      <c r="D11807" s="74"/>
      <c r="E11807" s="74"/>
      <c r="F11807" s="74"/>
      <c r="G11807" s="75"/>
      <c r="H11807" s="74"/>
      <c r="I11807" s="81"/>
      <c r="J11807" s="74"/>
      <c r="K11807" s="74"/>
      <c r="L11807" s="74"/>
      <c r="M11807" s="74"/>
    </row>
    <row r="11808" spans="2:13" x14ac:dyDescent="0.25">
      <c r="B11808" s="225"/>
      <c r="C11808" s="74"/>
      <c r="D11808" s="74"/>
      <c r="E11808" s="74"/>
      <c r="F11808" s="74"/>
      <c r="G11808" s="75"/>
      <c r="H11808" s="74"/>
      <c r="I11808" s="81"/>
      <c r="J11808" s="74"/>
      <c r="K11808" s="74"/>
      <c r="L11808" s="74"/>
      <c r="M11808" s="74"/>
    </row>
    <row r="11809" spans="2:13" x14ac:dyDescent="0.25">
      <c r="B11809" s="225"/>
      <c r="C11809" s="74"/>
      <c r="D11809" s="74"/>
      <c r="E11809" s="74"/>
      <c r="F11809" s="74"/>
      <c r="G11809" s="75"/>
      <c r="H11809" s="74"/>
      <c r="I11809" s="81"/>
      <c r="J11809" s="74"/>
      <c r="K11809" s="74"/>
      <c r="L11809" s="74"/>
      <c r="M11809" s="74"/>
    </row>
    <row r="11810" spans="2:13" x14ac:dyDescent="0.25">
      <c r="B11810" s="225"/>
      <c r="C11810" s="74"/>
      <c r="D11810" s="74"/>
      <c r="E11810" s="74"/>
      <c r="F11810" s="74"/>
      <c r="G11810" s="75"/>
      <c r="H11810" s="74"/>
      <c r="I11810" s="81"/>
      <c r="J11810" s="74"/>
      <c r="K11810" s="74"/>
      <c r="L11810" s="74"/>
      <c r="M11810" s="74"/>
    </row>
    <row r="11811" spans="2:13" x14ac:dyDescent="0.25">
      <c r="B11811" s="225"/>
      <c r="C11811" s="74"/>
      <c r="D11811" s="74"/>
      <c r="E11811" s="74"/>
      <c r="F11811" s="74"/>
      <c r="G11811" s="75"/>
      <c r="H11811" s="74"/>
      <c r="I11811" s="81"/>
      <c r="J11811" s="74"/>
      <c r="K11811" s="74"/>
      <c r="L11811" s="74"/>
      <c r="M11811" s="74"/>
    </row>
    <row r="11812" spans="2:13" x14ac:dyDescent="0.25">
      <c r="B11812" s="225"/>
      <c r="C11812" s="74"/>
      <c r="D11812" s="74"/>
      <c r="E11812" s="74"/>
      <c r="F11812" s="74"/>
      <c r="G11812" s="75"/>
      <c r="H11812" s="74"/>
      <c r="I11812" s="81"/>
      <c r="J11812" s="74"/>
      <c r="K11812" s="74"/>
      <c r="L11812" s="74"/>
      <c r="M11812" s="74"/>
    </row>
    <row r="11813" spans="2:13" x14ac:dyDescent="0.25">
      <c r="B11813" s="225"/>
      <c r="C11813" s="74"/>
      <c r="D11813" s="74"/>
      <c r="E11813" s="74"/>
      <c r="F11813" s="74"/>
      <c r="G11813" s="75"/>
      <c r="H11813" s="74"/>
      <c r="I11813" s="81"/>
      <c r="J11813" s="74"/>
      <c r="K11813" s="74"/>
      <c r="L11813" s="74"/>
      <c r="M11813" s="74"/>
    </row>
    <row r="11814" spans="2:13" x14ac:dyDescent="0.25">
      <c r="B11814" s="225"/>
      <c r="C11814" s="74"/>
      <c r="D11814" s="74"/>
      <c r="E11814" s="74"/>
      <c r="F11814" s="74"/>
      <c r="G11814" s="75"/>
      <c r="H11814" s="74"/>
      <c r="I11814" s="81"/>
      <c r="J11814" s="74"/>
      <c r="K11814" s="74"/>
      <c r="L11814" s="74"/>
      <c r="M11814" s="74"/>
    </row>
    <row r="11815" spans="2:13" x14ac:dyDescent="0.25">
      <c r="B11815" s="225"/>
      <c r="C11815" s="74"/>
      <c r="D11815" s="74"/>
      <c r="E11815" s="74"/>
      <c r="F11815" s="74"/>
      <c r="G11815" s="75"/>
      <c r="H11815" s="74"/>
      <c r="I11815" s="81"/>
      <c r="J11815" s="74"/>
      <c r="K11815" s="74"/>
      <c r="L11815" s="74"/>
      <c r="M11815" s="74"/>
    </row>
    <row r="11816" spans="2:13" x14ac:dyDescent="0.25">
      <c r="B11816" s="225"/>
      <c r="C11816" s="74"/>
      <c r="D11816" s="74"/>
      <c r="E11816" s="74"/>
      <c r="F11816" s="74"/>
      <c r="G11816" s="75"/>
      <c r="H11816" s="74"/>
      <c r="I11816" s="81"/>
      <c r="J11816" s="74"/>
      <c r="K11816" s="74"/>
      <c r="L11816" s="74"/>
      <c r="M11816" s="74"/>
    </row>
    <row r="11817" spans="2:13" x14ac:dyDescent="0.25">
      <c r="B11817" s="225"/>
      <c r="C11817" s="74"/>
      <c r="D11817" s="74"/>
      <c r="E11817" s="74"/>
      <c r="F11817" s="74"/>
      <c r="G11817" s="75"/>
      <c r="H11817" s="74"/>
      <c r="I11817" s="81"/>
      <c r="J11817" s="74"/>
      <c r="K11817" s="74"/>
      <c r="L11817" s="74"/>
      <c r="M11817" s="74"/>
    </row>
    <row r="11818" spans="2:13" x14ac:dyDescent="0.25">
      <c r="B11818" s="225"/>
      <c r="C11818" s="74"/>
      <c r="D11818" s="74"/>
      <c r="E11818" s="74"/>
      <c r="F11818" s="74"/>
      <c r="G11818" s="75"/>
      <c r="H11818" s="74"/>
      <c r="I11818" s="81"/>
      <c r="J11818" s="74"/>
      <c r="K11818" s="74"/>
      <c r="L11818" s="74"/>
      <c r="M11818" s="74"/>
    </row>
    <row r="11819" spans="2:13" x14ac:dyDescent="0.25">
      <c r="B11819" s="225"/>
      <c r="C11819" s="74"/>
      <c r="D11819" s="74"/>
      <c r="E11819" s="74"/>
      <c r="F11819" s="74"/>
      <c r="G11819" s="75"/>
      <c r="H11819" s="74"/>
      <c r="I11819" s="81"/>
      <c r="J11819" s="74"/>
      <c r="K11819" s="74"/>
      <c r="L11819" s="74"/>
      <c r="M11819" s="74"/>
    </row>
    <row r="11820" spans="2:13" x14ac:dyDescent="0.25">
      <c r="B11820" s="225"/>
      <c r="C11820" s="74"/>
      <c r="D11820" s="74"/>
      <c r="E11820" s="74"/>
      <c r="F11820" s="74"/>
      <c r="G11820" s="75"/>
      <c r="H11820" s="74"/>
      <c r="I11820" s="81"/>
      <c r="J11820" s="74"/>
      <c r="K11820" s="74"/>
      <c r="L11820" s="74"/>
      <c r="M11820" s="74"/>
    </row>
    <row r="11821" spans="2:13" x14ac:dyDescent="0.25">
      <c r="B11821" s="225"/>
      <c r="C11821" s="74"/>
      <c r="D11821" s="74"/>
      <c r="E11821" s="74"/>
      <c r="F11821" s="74"/>
      <c r="G11821" s="75"/>
      <c r="H11821" s="74"/>
      <c r="I11821" s="81"/>
      <c r="J11821" s="74"/>
      <c r="K11821" s="74"/>
      <c r="L11821" s="74"/>
      <c r="M11821" s="74"/>
    </row>
    <row r="11822" spans="2:13" x14ac:dyDescent="0.25">
      <c r="B11822" s="225"/>
      <c r="C11822" s="74"/>
      <c r="D11822" s="74"/>
      <c r="E11822" s="74"/>
      <c r="F11822" s="74"/>
      <c r="G11822" s="75"/>
      <c r="H11822" s="74"/>
      <c r="I11822" s="81"/>
      <c r="J11822" s="74"/>
      <c r="K11822" s="74"/>
      <c r="L11822" s="74"/>
      <c r="M11822" s="74"/>
    </row>
    <row r="11823" spans="2:13" x14ac:dyDescent="0.25">
      <c r="B11823" s="225"/>
      <c r="C11823" s="74"/>
      <c r="D11823" s="74"/>
      <c r="E11823" s="74"/>
      <c r="F11823" s="74"/>
      <c r="G11823" s="75"/>
      <c r="H11823" s="74"/>
      <c r="I11823" s="81"/>
      <c r="J11823" s="74"/>
      <c r="K11823" s="74"/>
      <c r="L11823" s="74"/>
      <c r="M11823" s="74"/>
    </row>
    <row r="11824" spans="2:13" x14ac:dyDescent="0.25">
      <c r="B11824" s="225"/>
      <c r="C11824" s="74"/>
      <c r="D11824" s="74"/>
      <c r="E11824" s="74"/>
      <c r="F11824" s="74"/>
      <c r="G11824" s="75"/>
      <c r="H11824" s="74"/>
      <c r="I11824" s="81"/>
      <c r="J11824" s="74"/>
      <c r="K11824" s="74"/>
      <c r="L11824" s="74"/>
      <c r="M11824" s="74"/>
    </row>
    <row r="11825" spans="2:13" x14ac:dyDescent="0.25">
      <c r="B11825" s="225"/>
      <c r="C11825" s="74"/>
      <c r="D11825" s="74"/>
      <c r="E11825" s="74"/>
      <c r="F11825" s="74"/>
      <c r="G11825" s="75"/>
      <c r="H11825" s="74"/>
      <c r="I11825" s="81"/>
      <c r="J11825" s="74"/>
      <c r="K11825" s="74"/>
      <c r="L11825" s="74"/>
      <c r="M11825" s="74"/>
    </row>
    <row r="11826" spans="2:13" x14ac:dyDescent="0.25">
      <c r="B11826" s="225"/>
      <c r="C11826" s="74"/>
      <c r="D11826" s="74"/>
      <c r="E11826" s="74"/>
      <c r="F11826" s="74"/>
      <c r="G11826" s="75"/>
      <c r="H11826" s="74"/>
      <c r="I11826" s="81"/>
      <c r="J11826" s="74"/>
      <c r="K11826" s="74"/>
      <c r="L11826" s="74"/>
      <c r="M11826" s="74"/>
    </row>
    <row r="11827" spans="2:13" x14ac:dyDescent="0.25">
      <c r="B11827" s="225"/>
      <c r="C11827" s="74"/>
      <c r="D11827" s="74"/>
      <c r="E11827" s="74"/>
      <c r="F11827" s="74"/>
      <c r="G11827" s="75"/>
      <c r="H11827" s="74"/>
      <c r="I11827" s="81"/>
      <c r="J11827" s="74"/>
      <c r="K11827" s="74"/>
      <c r="L11827" s="74"/>
      <c r="M11827" s="74"/>
    </row>
    <row r="11828" spans="2:13" x14ac:dyDescent="0.25">
      <c r="B11828" s="225"/>
      <c r="C11828" s="74"/>
      <c r="D11828" s="74"/>
      <c r="E11828" s="74"/>
      <c r="F11828" s="74"/>
      <c r="G11828" s="75"/>
      <c r="H11828" s="74"/>
      <c r="I11828" s="81"/>
      <c r="J11828" s="74"/>
      <c r="K11828" s="74"/>
      <c r="L11828" s="74"/>
      <c r="M11828" s="74"/>
    </row>
    <row r="11829" spans="2:13" x14ac:dyDescent="0.25">
      <c r="B11829" s="225"/>
      <c r="C11829" s="74"/>
      <c r="D11829" s="74"/>
      <c r="E11829" s="74"/>
      <c r="F11829" s="74"/>
      <c r="G11829" s="75"/>
      <c r="H11829" s="74"/>
      <c r="I11829" s="81"/>
      <c r="J11829" s="74"/>
      <c r="K11829" s="74"/>
      <c r="L11829" s="74"/>
      <c r="M11829" s="74"/>
    </row>
    <row r="11830" spans="2:13" x14ac:dyDescent="0.25">
      <c r="B11830" s="225"/>
      <c r="C11830" s="74"/>
      <c r="D11830" s="74"/>
      <c r="E11830" s="74"/>
      <c r="F11830" s="74"/>
      <c r="G11830" s="75"/>
      <c r="H11830" s="74"/>
      <c r="I11830" s="81"/>
      <c r="J11830" s="74"/>
      <c r="K11830" s="74"/>
      <c r="L11830" s="74"/>
      <c r="M11830" s="74"/>
    </row>
    <row r="11831" spans="2:13" x14ac:dyDescent="0.25">
      <c r="B11831" s="225"/>
      <c r="C11831" s="74"/>
      <c r="D11831" s="74"/>
      <c r="E11831" s="74"/>
      <c r="F11831" s="74"/>
      <c r="G11831" s="75"/>
      <c r="H11831" s="74"/>
      <c r="I11831" s="81"/>
      <c r="J11831" s="74"/>
      <c r="K11831" s="74"/>
      <c r="L11831" s="74"/>
      <c r="M11831" s="74"/>
    </row>
    <row r="11832" spans="2:13" x14ac:dyDescent="0.25">
      <c r="B11832" s="225"/>
      <c r="C11832" s="74"/>
      <c r="D11832" s="74"/>
      <c r="E11832" s="74"/>
      <c r="F11832" s="74"/>
      <c r="G11832" s="75"/>
      <c r="H11832" s="74"/>
      <c r="I11832" s="81"/>
      <c r="J11832" s="74"/>
      <c r="K11832" s="74"/>
      <c r="L11832" s="74"/>
      <c r="M11832" s="74"/>
    </row>
    <row r="11833" spans="2:13" x14ac:dyDescent="0.25">
      <c r="B11833" s="225"/>
      <c r="C11833" s="74"/>
      <c r="D11833" s="74"/>
      <c r="E11833" s="74"/>
      <c r="F11833" s="74"/>
      <c r="G11833" s="75"/>
      <c r="H11833" s="74"/>
      <c r="I11833" s="81"/>
      <c r="J11833" s="74"/>
      <c r="K11833" s="74"/>
      <c r="L11833" s="74"/>
      <c r="M11833" s="74"/>
    </row>
    <row r="11834" spans="2:13" x14ac:dyDescent="0.25">
      <c r="B11834" s="225"/>
      <c r="C11834" s="74"/>
      <c r="D11834" s="74"/>
      <c r="E11834" s="74"/>
      <c r="F11834" s="74"/>
      <c r="G11834" s="75"/>
      <c r="H11834" s="74"/>
      <c r="I11834" s="81"/>
      <c r="J11834" s="74"/>
      <c r="K11834" s="74"/>
      <c r="L11834" s="74"/>
      <c r="M11834" s="74"/>
    </row>
    <row r="11835" spans="2:13" x14ac:dyDescent="0.25">
      <c r="B11835" s="225"/>
      <c r="C11835" s="74"/>
      <c r="D11835" s="74"/>
      <c r="E11835" s="74"/>
      <c r="F11835" s="74"/>
      <c r="G11835" s="75"/>
      <c r="H11835" s="74"/>
      <c r="I11835" s="81"/>
      <c r="J11835" s="74"/>
      <c r="K11835" s="74"/>
      <c r="L11835" s="74"/>
      <c r="M11835" s="74"/>
    </row>
    <row r="11836" spans="2:13" x14ac:dyDescent="0.25">
      <c r="B11836" s="225"/>
      <c r="C11836" s="74"/>
      <c r="D11836" s="74"/>
      <c r="E11836" s="74"/>
      <c r="F11836" s="74"/>
      <c r="G11836" s="75"/>
      <c r="H11836" s="74"/>
      <c r="I11836" s="81"/>
      <c r="J11836" s="74"/>
      <c r="K11836" s="74"/>
      <c r="L11836" s="74"/>
      <c r="M11836" s="74"/>
    </row>
    <row r="11837" spans="2:13" x14ac:dyDescent="0.25">
      <c r="B11837" s="225"/>
      <c r="C11837" s="74"/>
      <c r="D11837" s="74"/>
      <c r="E11837" s="74"/>
      <c r="F11837" s="74"/>
      <c r="G11837" s="75"/>
      <c r="H11837" s="74"/>
      <c r="I11837" s="81"/>
      <c r="J11837" s="74"/>
      <c r="K11837" s="74"/>
      <c r="L11837" s="74"/>
      <c r="M11837" s="74"/>
    </row>
    <row r="11838" spans="2:13" x14ac:dyDescent="0.25">
      <c r="B11838" s="225"/>
      <c r="C11838" s="74"/>
      <c r="D11838" s="74"/>
      <c r="E11838" s="74"/>
      <c r="F11838" s="74"/>
      <c r="G11838" s="75"/>
      <c r="H11838" s="74"/>
      <c r="I11838" s="81"/>
      <c r="J11838" s="74"/>
      <c r="K11838" s="74"/>
      <c r="L11838" s="74"/>
      <c r="M11838" s="74"/>
    </row>
    <row r="11839" spans="2:13" x14ac:dyDescent="0.25">
      <c r="B11839" s="225"/>
      <c r="C11839" s="74"/>
      <c r="D11839" s="74"/>
      <c r="E11839" s="74"/>
      <c r="F11839" s="74"/>
      <c r="G11839" s="75"/>
      <c r="H11839" s="74"/>
      <c r="I11839" s="81"/>
      <c r="J11839" s="74"/>
      <c r="K11839" s="74"/>
      <c r="L11839" s="74"/>
      <c r="M11839" s="74"/>
    </row>
    <row r="11840" spans="2:13" x14ac:dyDescent="0.25">
      <c r="B11840" s="225"/>
      <c r="C11840" s="74"/>
      <c r="D11840" s="74"/>
      <c r="E11840" s="74"/>
      <c r="F11840" s="74"/>
      <c r="G11840" s="75"/>
      <c r="H11840" s="74"/>
      <c r="I11840" s="81"/>
      <c r="J11840" s="74"/>
      <c r="K11840" s="74"/>
      <c r="L11840" s="74"/>
      <c r="M11840" s="74"/>
    </row>
    <row r="11841" spans="2:13" x14ac:dyDescent="0.25">
      <c r="B11841" s="225"/>
      <c r="C11841" s="74"/>
      <c r="D11841" s="74"/>
      <c r="E11841" s="74"/>
      <c r="F11841" s="74"/>
      <c r="G11841" s="75"/>
      <c r="H11841" s="74"/>
      <c r="I11841" s="81"/>
      <c r="J11841" s="74"/>
      <c r="K11841" s="74"/>
      <c r="L11841" s="74"/>
      <c r="M11841" s="74"/>
    </row>
    <row r="11842" spans="2:13" x14ac:dyDescent="0.25">
      <c r="B11842" s="225"/>
      <c r="C11842" s="74"/>
      <c r="D11842" s="74"/>
      <c r="E11842" s="74"/>
      <c r="F11842" s="74"/>
      <c r="G11842" s="75"/>
      <c r="H11842" s="74"/>
      <c r="I11842" s="81"/>
      <c r="J11842" s="74"/>
      <c r="K11842" s="74"/>
      <c r="L11842" s="74"/>
      <c r="M11842" s="74"/>
    </row>
    <row r="11843" spans="2:13" x14ac:dyDescent="0.25">
      <c r="B11843" s="225"/>
      <c r="C11843" s="74"/>
      <c r="D11843" s="74"/>
      <c r="E11843" s="74"/>
      <c r="F11843" s="74"/>
      <c r="G11843" s="75"/>
      <c r="H11843" s="74"/>
      <c r="I11843" s="81"/>
      <c r="J11843" s="74"/>
      <c r="K11843" s="74"/>
      <c r="L11843" s="74"/>
      <c r="M11843" s="74"/>
    </row>
    <row r="11844" spans="2:13" x14ac:dyDescent="0.25">
      <c r="B11844" s="225"/>
      <c r="C11844" s="74"/>
      <c r="D11844" s="74"/>
      <c r="E11844" s="74"/>
      <c r="F11844" s="74"/>
      <c r="G11844" s="75"/>
      <c r="H11844" s="74"/>
      <c r="I11844" s="81"/>
      <c r="J11844" s="74"/>
      <c r="K11844" s="74"/>
      <c r="L11844" s="74"/>
      <c r="M11844" s="74"/>
    </row>
    <row r="11845" spans="2:13" x14ac:dyDescent="0.25">
      <c r="B11845" s="225"/>
      <c r="C11845" s="74"/>
      <c r="D11845" s="74"/>
      <c r="E11845" s="74"/>
      <c r="F11845" s="74"/>
      <c r="G11845" s="75"/>
      <c r="H11845" s="74"/>
      <c r="I11845" s="81"/>
      <c r="J11845" s="74"/>
      <c r="K11845" s="74"/>
      <c r="L11845" s="74"/>
      <c r="M11845" s="74"/>
    </row>
    <row r="11846" spans="2:13" x14ac:dyDescent="0.25">
      <c r="B11846" s="225"/>
      <c r="C11846" s="74"/>
      <c r="D11846" s="74"/>
      <c r="E11846" s="74"/>
      <c r="F11846" s="74"/>
      <c r="G11846" s="75"/>
      <c r="H11846" s="74"/>
      <c r="I11846" s="81"/>
      <c r="J11846" s="74"/>
      <c r="K11846" s="74"/>
      <c r="L11846" s="74"/>
      <c r="M11846" s="74"/>
    </row>
    <row r="11847" spans="2:13" x14ac:dyDescent="0.25">
      <c r="B11847" s="225"/>
      <c r="C11847" s="74"/>
      <c r="D11847" s="74"/>
      <c r="E11847" s="74"/>
      <c r="F11847" s="74"/>
      <c r="G11847" s="75"/>
      <c r="H11847" s="74"/>
      <c r="I11847" s="81"/>
      <c r="J11847" s="74"/>
      <c r="K11847" s="74"/>
      <c r="L11847" s="74"/>
      <c r="M11847" s="74"/>
    </row>
    <row r="11848" spans="2:13" x14ac:dyDescent="0.25">
      <c r="B11848" s="225"/>
      <c r="C11848" s="74"/>
      <c r="D11848" s="74"/>
      <c r="E11848" s="74"/>
      <c r="F11848" s="74"/>
      <c r="G11848" s="75"/>
      <c r="H11848" s="74"/>
      <c r="I11848" s="81"/>
      <c r="J11848" s="74"/>
      <c r="K11848" s="74"/>
      <c r="L11848" s="74"/>
      <c r="M11848" s="74"/>
    </row>
    <row r="11849" spans="2:13" x14ac:dyDescent="0.25">
      <c r="B11849" s="225"/>
      <c r="C11849" s="74"/>
      <c r="D11849" s="74"/>
      <c r="E11849" s="74"/>
      <c r="F11849" s="74"/>
      <c r="G11849" s="75"/>
      <c r="H11849" s="74"/>
      <c r="I11849" s="81"/>
      <c r="J11849" s="74"/>
      <c r="K11849" s="74"/>
      <c r="L11849" s="74"/>
      <c r="M11849" s="74"/>
    </row>
    <row r="11850" spans="2:13" x14ac:dyDescent="0.25">
      <c r="B11850" s="225"/>
      <c r="C11850" s="74"/>
      <c r="D11850" s="74"/>
      <c r="E11850" s="74"/>
      <c r="F11850" s="74"/>
      <c r="G11850" s="75"/>
      <c r="H11850" s="74"/>
      <c r="I11850" s="81"/>
      <c r="J11850" s="74"/>
      <c r="K11850" s="74"/>
      <c r="L11850" s="74"/>
      <c r="M11850" s="74"/>
    </row>
    <row r="11851" spans="2:13" x14ac:dyDescent="0.25">
      <c r="B11851" s="225"/>
      <c r="C11851" s="74"/>
      <c r="D11851" s="74"/>
      <c r="E11851" s="74"/>
      <c r="F11851" s="74"/>
      <c r="G11851" s="75"/>
      <c r="H11851" s="74"/>
      <c r="I11851" s="81"/>
      <c r="J11851" s="74"/>
      <c r="K11851" s="74"/>
      <c r="L11851" s="74"/>
      <c r="M11851" s="74"/>
    </row>
    <row r="11852" spans="2:13" x14ac:dyDescent="0.25">
      <c r="B11852" s="225"/>
      <c r="C11852" s="74"/>
      <c r="D11852" s="74"/>
      <c r="E11852" s="74"/>
      <c r="F11852" s="74"/>
      <c r="G11852" s="75"/>
      <c r="H11852" s="74"/>
      <c r="I11852" s="81"/>
      <c r="J11852" s="74"/>
      <c r="K11852" s="74"/>
      <c r="L11852" s="74"/>
      <c r="M11852" s="74"/>
    </row>
    <row r="11853" spans="2:13" x14ac:dyDescent="0.25">
      <c r="B11853" s="225"/>
      <c r="C11853" s="74"/>
      <c r="D11853" s="74"/>
      <c r="E11853" s="74"/>
      <c r="F11853" s="74"/>
      <c r="G11853" s="75"/>
      <c r="H11853" s="74"/>
      <c r="I11853" s="81"/>
      <c r="J11853" s="74"/>
      <c r="K11853" s="74"/>
      <c r="L11853" s="74"/>
      <c r="M11853" s="74"/>
    </row>
    <row r="11854" spans="2:13" x14ac:dyDescent="0.25">
      <c r="B11854" s="225"/>
      <c r="C11854" s="74"/>
      <c r="D11854" s="74"/>
      <c r="E11854" s="74"/>
      <c r="F11854" s="74"/>
      <c r="G11854" s="75"/>
      <c r="H11854" s="74"/>
      <c r="I11854" s="81"/>
      <c r="J11854" s="74"/>
      <c r="K11854" s="74"/>
      <c r="L11854" s="74"/>
      <c r="M11854" s="74"/>
    </row>
    <row r="11855" spans="2:13" x14ac:dyDescent="0.25">
      <c r="B11855" s="225"/>
      <c r="C11855" s="74"/>
      <c r="D11855" s="74"/>
      <c r="E11855" s="74"/>
      <c r="F11855" s="74"/>
      <c r="G11855" s="75"/>
      <c r="H11855" s="74"/>
      <c r="I11855" s="81"/>
      <c r="J11855" s="74"/>
      <c r="K11855" s="74"/>
      <c r="L11855" s="74"/>
      <c r="M11855" s="74"/>
    </row>
    <row r="11856" spans="2:13" x14ac:dyDescent="0.25">
      <c r="B11856" s="225"/>
      <c r="C11856" s="74"/>
      <c r="D11856" s="74"/>
      <c r="E11856" s="74"/>
      <c r="F11856" s="74"/>
      <c r="G11856" s="75"/>
      <c r="H11856" s="74"/>
      <c r="I11856" s="81"/>
      <c r="J11856" s="74"/>
      <c r="K11856" s="74"/>
      <c r="L11856" s="74"/>
      <c r="M11856" s="74"/>
    </row>
    <row r="11857" spans="2:13" x14ac:dyDescent="0.25">
      <c r="B11857" s="225"/>
      <c r="C11857" s="74"/>
      <c r="D11857" s="74"/>
      <c r="E11857" s="74"/>
      <c r="F11857" s="74"/>
      <c r="G11857" s="75"/>
      <c r="H11857" s="74"/>
      <c r="I11857" s="81"/>
      <c r="J11857" s="74"/>
      <c r="K11857" s="74"/>
      <c r="L11857" s="74"/>
      <c r="M11857" s="74"/>
    </row>
    <row r="11858" spans="2:13" x14ac:dyDescent="0.25">
      <c r="B11858" s="225"/>
      <c r="C11858" s="74"/>
      <c r="D11858" s="74"/>
      <c r="E11858" s="74"/>
      <c r="F11858" s="74"/>
      <c r="G11858" s="75"/>
      <c r="H11858" s="74"/>
      <c r="I11858" s="81"/>
      <c r="J11858" s="74"/>
      <c r="K11858" s="74"/>
      <c r="L11858" s="74"/>
      <c r="M11858" s="74"/>
    </row>
    <row r="11859" spans="2:13" x14ac:dyDescent="0.25">
      <c r="B11859" s="225"/>
      <c r="C11859" s="74"/>
      <c r="D11859" s="74"/>
      <c r="E11859" s="74"/>
      <c r="F11859" s="74"/>
      <c r="G11859" s="75"/>
      <c r="H11859" s="74"/>
      <c r="I11859" s="81"/>
      <c r="J11859" s="74"/>
      <c r="K11859" s="74"/>
      <c r="L11859" s="74"/>
      <c r="M11859" s="74"/>
    </row>
    <row r="11860" spans="2:13" x14ac:dyDescent="0.25">
      <c r="B11860" s="225"/>
      <c r="C11860" s="74"/>
      <c r="D11860" s="74"/>
      <c r="E11860" s="74"/>
      <c r="F11860" s="74"/>
      <c r="G11860" s="75"/>
      <c r="H11860" s="74"/>
      <c r="I11860" s="81"/>
      <c r="J11860" s="74"/>
      <c r="K11860" s="74"/>
      <c r="L11860" s="74"/>
      <c r="M11860" s="74"/>
    </row>
    <row r="11861" spans="2:13" x14ac:dyDescent="0.25">
      <c r="B11861" s="225"/>
      <c r="C11861" s="74"/>
      <c r="D11861" s="74"/>
      <c r="E11861" s="74"/>
      <c r="F11861" s="74"/>
      <c r="G11861" s="75"/>
      <c r="H11861" s="74"/>
      <c r="I11861" s="81"/>
      <c r="J11861" s="74"/>
      <c r="K11861" s="74"/>
      <c r="L11861" s="74"/>
      <c r="M11861" s="74"/>
    </row>
    <row r="11862" spans="2:13" x14ac:dyDescent="0.25">
      <c r="B11862" s="225"/>
      <c r="C11862" s="74"/>
      <c r="D11862" s="74"/>
      <c r="E11862" s="74"/>
      <c r="F11862" s="74"/>
      <c r="G11862" s="75"/>
      <c r="H11862" s="74"/>
      <c r="I11862" s="81"/>
      <c r="J11862" s="74"/>
      <c r="K11862" s="74"/>
      <c r="L11862" s="74"/>
      <c r="M11862" s="74"/>
    </row>
    <row r="11863" spans="2:13" x14ac:dyDescent="0.25">
      <c r="B11863" s="225"/>
      <c r="C11863" s="74"/>
      <c r="D11863" s="74"/>
      <c r="E11863" s="74"/>
      <c r="F11863" s="74"/>
      <c r="G11863" s="75"/>
      <c r="H11863" s="74"/>
      <c r="I11863" s="81"/>
      <c r="J11863" s="74"/>
      <c r="K11863" s="74"/>
      <c r="L11863" s="74"/>
      <c r="M11863" s="74"/>
    </row>
    <row r="11864" spans="2:13" x14ac:dyDescent="0.25">
      <c r="B11864" s="225"/>
      <c r="C11864" s="74"/>
      <c r="D11864" s="74"/>
      <c r="E11864" s="74"/>
      <c r="F11864" s="74"/>
      <c r="G11864" s="75"/>
      <c r="H11864" s="74"/>
      <c r="I11864" s="81"/>
      <c r="J11864" s="74"/>
      <c r="K11864" s="74"/>
      <c r="L11864" s="74"/>
      <c r="M11864" s="74"/>
    </row>
    <row r="11865" spans="2:13" x14ac:dyDescent="0.25">
      <c r="B11865" s="225"/>
      <c r="C11865" s="74"/>
      <c r="D11865" s="74"/>
      <c r="E11865" s="74"/>
      <c r="F11865" s="74"/>
      <c r="G11865" s="75"/>
      <c r="H11865" s="74"/>
      <c r="I11865" s="81"/>
      <c r="J11865" s="74"/>
      <c r="K11865" s="74"/>
      <c r="L11865" s="74"/>
      <c r="M11865" s="74"/>
    </row>
    <row r="11866" spans="2:13" x14ac:dyDescent="0.25">
      <c r="B11866" s="225"/>
      <c r="C11866" s="74"/>
      <c r="D11866" s="74"/>
      <c r="E11866" s="74"/>
      <c r="F11866" s="74"/>
      <c r="G11866" s="75"/>
      <c r="H11866" s="74"/>
      <c r="I11866" s="81"/>
      <c r="J11866" s="74"/>
      <c r="K11866" s="74"/>
      <c r="L11866" s="74"/>
      <c r="M11866" s="74"/>
    </row>
    <row r="11867" spans="2:13" x14ac:dyDescent="0.25">
      <c r="B11867" s="225"/>
      <c r="C11867" s="74"/>
      <c r="D11867" s="74"/>
      <c r="E11867" s="74"/>
      <c r="F11867" s="74"/>
      <c r="G11867" s="75"/>
      <c r="H11867" s="74"/>
      <c r="I11867" s="81"/>
      <c r="J11867" s="74"/>
      <c r="K11867" s="74"/>
      <c r="L11867" s="74"/>
      <c r="M11867" s="74"/>
    </row>
    <row r="11868" spans="2:13" x14ac:dyDescent="0.25">
      <c r="B11868" s="225"/>
      <c r="C11868" s="74"/>
      <c r="D11868" s="74"/>
      <c r="E11868" s="74"/>
      <c r="F11868" s="74"/>
      <c r="G11868" s="75"/>
      <c r="H11868" s="74"/>
      <c r="I11868" s="81"/>
      <c r="J11868" s="74"/>
      <c r="K11868" s="74"/>
      <c r="L11868" s="74"/>
      <c r="M11868" s="74"/>
    </row>
    <row r="11869" spans="2:13" x14ac:dyDescent="0.25">
      <c r="B11869" s="225"/>
      <c r="C11869" s="74"/>
      <c r="D11869" s="74"/>
      <c r="E11869" s="74"/>
      <c r="F11869" s="74"/>
      <c r="G11869" s="75"/>
      <c r="H11869" s="74"/>
      <c r="I11869" s="81"/>
      <c r="J11869" s="74"/>
      <c r="K11869" s="74"/>
      <c r="L11869" s="74"/>
      <c r="M11869" s="74"/>
    </row>
    <row r="11870" spans="2:13" x14ac:dyDescent="0.25">
      <c r="B11870" s="225"/>
      <c r="C11870" s="74"/>
      <c r="D11870" s="74"/>
      <c r="E11870" s="74"/>
      <c r="F11870" s="74"/>
      <c r="G11870" s="75"/>
      <c r="H11870" s="74"/>
      <c r="I11870" s="81"/>
      <c r="J11870" s="74"/>
      <c r="K11870" s="74"/>
      <c r="L11870" s="74"/>
      <c r="M11870" s="74"/>
    </row>
    <row r="11871" spans="2:13" x14ac:dyDescent="0.25">
      <c r="B11871" s="225"/>
      <c r="C11871" s="74"/>
      <c r="D11871" s="74"/>
      <c r="E11871" s="74"/>
      <c r="F11871" s="74"/>
      <c r="G11871" s="75"/>
      <c r="H11871" s="74"/>
      <c r="I11871" s="81"/>
      <c r="J11871" s="74"/>
      <c r="K11871" s="74"/>
      <c r="L11871" s="74"/>
      <c r="M11871" s="74"/>
    </row>
    <row r="11872" spans="2:13" x14ac:dyDescent="0.25">
      <c r="B11872" s="225"/>
      <c r="C11872" s="74"/>
      <c r="D11872" s="74"/>
      <c r="E11872" s="74"/>
      <c r="F11872" s="74"/>
      <c r="G11872" s="75"/>
      <c r="H11872" s="74"/>
      <c r="I11872" s="81"/>
      <c r="J11872" s="74"/>
      <c r="K11872" s="74"/>
      <c r="L11872" s="74"/>
      <c r="M11872" s="74"/>
    </row>
    <row r="11873" spans="2:13" x14ac:dyDescent="0.25">
      <c r="B11873" s="225"/>
      <c r="C11873" s="74"/>
      <c r="D11873" s="74"/>
      <c r="E11873" s="74"/>
      <c r="F11873" s="74"/>
      <c r="G11873" s="75"/>
      <c r="H11873" s="74"/>
      <c r="I11873" s="81"/>
      <c r="J11873" s="74"/>
      <c r="K11873" s="74"/>
      <c r="L11873" s="74"/>
      <c r="M11873" s="74"/>
    </row>
    <row r="11874" spans="2:13" x14ac:dyDescent="0.25">
      <c r="B11874" s="225"/>
      <c r="C11874" s="74"/>
      <c r="D11874" s="74"/>
      <c r="E11874" s="74"/>
      <c r="F11874" s="74"/>
      <c r="G11874" s="75"/>
      <c r="H11874" s="74"/>
      <c r="I11874" s="81"/>
      <c r="J11874" s="74"/>
      <c r="K11874" s="74"/>
      <c r="L11874" s="74"/>
      <c r="M11874" s="74"/>
    </row>
    <row r="11875" spans="2:13" x14ac:dyDescent="0.25">
      <c r="B11875" s="225"/>
      <c r="C11875" s="74"/>
      <c r="D11875" s="74"/>
      <c r="E11875" s="74"/>
      <c r="F11875" s="74"/>
      <c r="G11875" s="75"/>
      <c r="H11875" s="74"/>
      <c r="I11875" s="81"/>
      <c r="J11875" s="74"/>
      <c r="K11875" s="74"/>
      <c r="L11875" s="74"/>
      <c r="M11875" s="74"/>
    </row>
    <row r="11876" spans="2:13" x14ac:dyDescent="0.25">
      <c r="B11876" s="225"/>
      <c r="C11876" s="74"/>
      <c r="D11876" s="74"/>
      <c r="E11876" s="74"/>
      <c r="F11876" s="74"/>
      <c r="G11876" s="75"/>
      <c r="H11876" s="74"/>
      <c r="I11876" s="81"/>
      <c r="J11876" s="74"/>
      <c r="K11876" s="74"/>
      <c r="L11876" s="74"/>
      <c r="M11876" s="74"/>
    </row>
    <row r="11877" spans="2:13" x14ac:dyDescent="0.25">
      <c r="B11877" s="225"/>
      <c r="C11877" s="74"/>
      <c r="D11877" s="74"/>
      <c r="E11877" s="74"/>
      <c r="F11877" s="74"/>
      <c r="G11877" s="75"/>
      <c r="H11877" s="74"/>
      <c r="I11877" s="81"/>
      <c r="J11877" s="74"/>
      <c r="K11877" s="74"/>
      <c r="L11877" s="74"/>
      <c r="M11877" s="74"/>
    </row>
    <row r="11878" spans="2:13" x14ac:dyDescent="0.25">
      <c r="B11878" s="225"/>
      <c r="C11878" s="74"/>
      <c r="D11878" s="74"/>
      <c r="E11878" s="74"/>
      <c r="F11878" s="74"/>
      <c r="G11878" s="75"/>
      <c r="H11878" s="74"/>
      <c r="I11878" s="81"/>
      <c r="J11878" s="74"/>
      <c r="K11878" s="74"/>
      <c r="L11878" s="74"/>
      <c r="M11878" s="74"/>
    </row>
    <row r="11879" spans="2:13" x14ac:dyDescent="0.25">
      <c r="B11879" s="225"/>
      <c r="C11879" s="74"/>
      <c r="D11879" s="74"/>
      <c r="E11879" s="74"/>
      <c r="F11879" s="74"/>
      <c r="G11879" s="75"/>
      <c r="H11879" s="74"/>
      <c r="I11879" s="81"/>
      <c r="J11879" s="74"/>
      <c r="K11879" s="74"/>
      <c r="L11879" s="74"/>
      <c r="M11879" s="74"/>
    </row>
    <row r="11880" spans="2:13" x14ac:dyDescent="0.25">
      <c r="B11880" s="225"/>
      <c r="C11880" s="74"/>
      <c r="D11880" s="74"/>
      <c r="E11880" s="74"/>
      <c r="F11880" s="74"/>
      <c r="G11880" s="75"/>
      <c r="H11880" s="74"/>
      <c r="I11880" s="81"/>
      <c r="J11880" s="74"/>
      <c r="K11880" s="74"/>
      <c r="L11880" s="74"/>
      <c r="M11880" s="74"/>
    </row>
    <row r="11881" spans="2:13" x14ac:dyDescent="0.25">
      <c r="B11881" s="225"/>
      <c r="C11881" s="74"/>
      <c r="D11881" s="74"/>
      <c r="E11881" s="74"/>
      <c r="F11881" s="74"/>
      <c r="G11881" s="75"/>
      <c r="H11881" s="74"/>
      <c r="I11881" s="81"/>
      <c r="J11881" s="74"/>
      <c r="K11881" s="74"/>
      <c r="L11881" s="74"/>
      <c r="M11881" s="74"/>
    </row>
    <row r="11882" spans="2:13" x14ac:dyDescent="0.25">
      <c r="B11882" s="225"/>
      <c r="C11882" s="74"/>
      <c r="D11882" s="74"/>
      <c r="E11882" s="74"/>
      <c r="F11882" s="74"/>
      <c r="G11882" s="75"/>
      <c r="H11882" s="74"/>
      <c r="I11882" s="81"/>
      <c r="J11882" s="74"/>
      <c r="K11882" s="74"/>
      <c r="L11882" s="74"/>
      <c r="M11882" s="74"/>
    </row>
    <row r="11883" spans="2:13" x14ac:dyDescent="0.25">
      <c r="B11883" s="225"/>
      <c r="C11883" s="74"/>
      <c r="D11883" s="74"/>
      <c r="E11883" s="74"/>
      <c r="F11883" s="74"/>
      <c r="G11883" s="75"/>
      <c r="H11883" s="74"/>
      <c r="I11883" s="81"/>
      <c r="J11883" s="74"/>
      <c r="K11883" s="74"/>
      <c r="L11883" s="74"/>
      <c r="M11883" s="74"/>
    </row>
    <row r="11884" spans="2:13" x14ac:dyDescent="0.25">
      <c r="B11884" s="225"/>
      <c r="C11884" s="74"/>
      <c r="D11884" s="74"/>
      <c r="E11884" s="74"/>
      <c r="F11884" s="74"/>
      <c r="G11884" s="75"/>
      <c r="H11884" s="74"/>
      <c r="I11884" s="81"/>
      <c r="J11884" s="74"/>
      <c r="K11884" s="74"/>
      <c r="L11884" s="74"/>
      <c r="M11884" s="74"/>
    </row>
    <row r="11885" spans="2:13" x14ac:dyDescent="0.25">
      <c r="B11885" s="225"/>
      <c r="C11885" s="74"/>
      <c r="D11885" s="74"/>
      <c r="E11885" s="74"/>
      <c r="F11885" s="74"/>
      <c r="G11885" s="75"/>
      <c r="H11885" s="74"/>
      <c r="I11885" s="81"/>
      <c r="J11885" s="74"/>
      <c r="K11885" s="74"/>
      <c r="L11885" s="74"/>
      <c r="M11885" s="74"/>
    </row>
    <row r="11886" spans="2:13" x14ac:dyDescent="0.25">
      <c r="B11886" s="225"/>
      <c r="C11886" s="74"/>
      <c r="D11886" s="74"/>
      <c r="E11886" s="74"/>
      <c r="F11886" s="74"/>
      <c r="G11886" s="75"/>
      <c r="H11886" s="74"/>
      <c r="I11886" s="81"/>
      <c r="J11886" s="74"/>
      <c r="K11886" s="74"/>
      <c r="L11886" s="74"/>
      <c r="M11886" s="74"/>
    </row>
    <row r="11887" spans="2:13" x14ac:dyDescent="0.25">
      <c r="B11887" s="225"/>
      <c r="C11887" s="74"/>
      <c r="D11887" s="74"/>
      <c r="E11887" s="74"/>
      <c r="F11887" s="74"/>
      <c r="G11887" s="75"/>
      <c r="H11887" s="74"/>
      <c r="I11887" s="81"/>
      <c r="J11887" s="74"/>
      <c r="K11887" s="74"/>
      <c r="L11887" s="74"/>
      <c r="M11887" s="74"/>
    </row>
    <row r="11888" spans="2:13" x14ac:dyDescent="0.25">
      <c r="B11888" s="225"/>
      <c r="C11888" s="74"/>
      <c r="D11888" s="74"/>
      <c r="E11888" s="74"/>
      <c r="F11888" s="74"/>
      <c r="G11888" s="75"/>
      <c r="H11888" s="74"/>
      <c r="I11888" s="81"/>
      <c r="J11888" s="74"/>
      <c r="K11888" s="74"/>
      <c r="L11888" s="74"/>
      <c r="M11888" s="74"/>
    </row>
    <row r="11889" spans="2:13" x14ac:dyDescent="0.25">
      <c r="B11889" s="225"/>
      <c r="C11889" s="74"/>
      <c r="D11889" s="74"/>
      <c r="E11889" s="74"/>
      <c r="F11889" s="74"/>
      <c r="G11889" s="75"/>
      <c r="H11889" s="74"/>
      <c r="I11889" s="81"/>
      <c r="J11889" s="74"/>
      <c r="K11889" s="74"/>
      <c r="L11889" s="74"/>
      <c r="M11889" s="74"/>
    </row>
    <row r="11890" spans="2:13" x14ac:dyDescent="0.25">
      <c r="B11890" s="225"/>
      <c r="C11890" s="74"/>
      <c r="D11890" s="74"/>
      <c r="E11890" s="74"/>
      <c r="F11890" s="74"/>
      <c r="G11890" s="75"/>
      <c r="H11890" s="74"/>
      <c r="I11890" s="81"/>
      <c r="J11890" s="74"/>
      <c r="K11890" s="74"/>
      <c r="L11890" s="74"/>
      <c r="M11890" s="74"/>
    </row>
    <row r="11891" spans="2:13" x14ac:dyDescent="0.25">
      <c r="B11891" s="225"/>
      <c r="C11891" s="74"/>
      <c r="D11891" s="74"/>
      <c r="E11891" s="74"/>
      <c r="F11891" s="74"/>
      <c r="G11891" s="75"/>
      <c r="H11891" s="74"/>
      <c r="I11891" s="81"/>
      <c r="J11891" s="74"/>
      <c r="K11891" s="74"/>
      <c r="L11891" s="74"/>
      <c r="M11891" s="74"/>
    </row>
    <row r="11892" spans="2:13" x14ac:dyDescent="0.25">
      <c r="B11892" s="225"/>
      <c r="C11892" s="74"/>
      <c r="D11892" s="74"/>
      <c r="E11892" s="74"/>
      <c r="F11892" s="74"/>
      <c r="G11892" s="75"/>
      <c r="H11892" s="74"/>
      <c r="I11892" s="81"/>
      <c r="J11892" s="74"/>
      <c r="K11892" s="74"/>
      <c r="L11892" s="74"/>
      <c r="M11892" s="74"/>
    </row>
    <row r="11893" spans="2:13" x14ac:dyDescent="0.25">
      <c r="B11893" s="225"/>
      <c r="C11893" s="74"/>
      <c r="D11893" s="74"/>
      <c r="E11893" s="74"/>
      <c r="F11893" s="74"/>
      <c r="G11893" s="75"/>
      <c r="H11893" s="74"/>
      <c r="I11893" s="81"/>
      <c r="J11893" s="74"/>
      <c r="K11893" s="74"/>
      <c r="L11893" s="74"/>
      <c r="M11893" s="74"/>
    </row>
    <row r="11894" spans="2:13" x14ac:dyDescent="0.25">
      <c r="B11894" s="225"/>
      <c r="C11894" s="74"/>
      <c r="D11894" s="74"/>
      <c r="E11894" s="74"/>
      <c r="F11894" s="74"/>
      <c r="G11894" s="75"/>
      <c r="H11894" s="74"/>
      <c r="I11894" s="81"/>
      <c r="J11894" s="74"/>
      <c r="K11894" s="74"/>
      <c r="L11894" s="74"/>
      <c r="M11894" s="74"/>
    </row>
    <row r="11895" spans="2:13" x14ac:dyDescent="0.25">
      <c r="B11895" s="225"/>
      <c r="C11895" s="74"/>
      <c r="D11895" s="74"/>
      <c r="E11895" s="74"/>
      <c r="F11895" s="74"/>
      <c r="G11895" s="75"/>
      <c r="H11895" s="74"/>
      <c r="I11895" s="81"/>
      <c r="J11895" s="74"/>
      <c r="K11895" s="74"/>
      <c r="L11895" s="74"/>
      <c r="M11895" s="74"/>
    </row>
    <row r="11896" spans="2:13" x14ac:dyDescent="0.25">
      <c r="B11896" s="225"/>
      <c r="C11896" s="74"/>
      <c r="D11896" s="74"/>
      <c r="E11896" s="74"/>
      <c r="F11896" s="74"/>
      <c r="G11896" s="75"/>
      <c r="H11896" s="74"/>
      <c r="I11896" s="81"/>
      <c r="J11896" s="74"/>
      <c r="K11896" s="74"/>
      <c r="L11896" s="74"/>
      <c r="M11896" s="74"/>
    </row>
    <row r="11897" spans="2:13" x14ac:dyDescent="0.25">
      <c r="B11897" s="225"/>
      <c r="C11897" s="74"/>
      <c r="D11897" s="74"/>
      <c r="E11897" s="74"/>
      <c r="F11897" s="74"/>
      <c r="G11897" s="75"/>
      <c r="H11897" s="74"/>
      <c r="I11897" s="81"/>
      <c r="J11897" s="74"/>
      <c r="K11897" s="74"/>
      <c r="L11897" s="74"/>
      <c r="M11897" s="74"/>
    </row>
    <row r="11898" spans="2:13" x14ac:dyDescent="0.25">
      <c r="B11898" s="225"/>
      <c r="C11898" s="74"/>
      <c r="D11898" s="74"/>
      <c r="E11898" s="74"/>
      <c r="F11898" s="74"/>
      <c r="G11898" s="75"/>
      <c r="H11898" s="74"/>
      <c r="I11898" s="81"/>
      <c r="J11898" s="74"/>
      <c r="K11898" s="74"/>
      <c r="L11898" s="74"/>
      <c r="M11898" s="74"/>
    </row>
    <row r="11899" spans="2:13" x14ac:dyDescent="0.25">
      <c r="B11899" s="225"/>
      <c r="C11899" s="74"/>
      <c r="D11899" s="74"/>
      <c r="E11899" s="74"/>
      <c r="F11899" s="74"/>
      <c r="G11899" s="75"/>
      <c r="H11899" s="74"/>
      <c r="I11899" s="81"/>
      <c r="J11899" s="74"/>
      <c r="K11899" s="74"/>
      <c r="L11899" s="74"/>
      <c r="M11899" s="74"/>
    </row>
    <row r="11900" spans="2:13" x14ac:dyDescent="0.25">
      <c r="B11900" s="225"/>
      <c r="C11900" s="74"/>
      <c r="D11900" s="74"/>
      <c r="E11900" s="74"/>
      <c r="F11900" s="74"/>
      <c r="G11900" s="75"/>
      <c r="H11900" s="74"/>
      <c r="I11900" s="81"/>
      <c r="J11900" s="74"/>
      <c r="K11900" s="74"/>
      <c r="L11900" s="74"/>
      <c r="M11900" s="74"/>
    </row>
    <row r="11901" spans="2:13" x14ac:dyDescent="0.25">
      <c r="B11901" s="225"/>
      <c r="C11901" s="74"/>
      <c r="D11901" s="74"/>
      <c r="E11901" s="74"/>
      <c r="F11901" s="74"/>
      <c r="G11901" s="75"/>
      <c r="H11901" s="74"/>
      <c r="I11901" s="81"/>
      <c r="J11901" s="74"/>
      <c r="K11901" s="74"/>
      <c r="L11901" s="74"/>
      <c r="M11901" s="74"/>
    </row>
    <row r="11902" spans="2:13" x14ac:dyDescent="0.25">
      <c r="B11902" s="225"/>
      <c r="C11902" s="74"/>
      <c r="D11902" s="74"/>
      <c r="E11902" s="74"/>
      <c r="F11902" s="74"/>
      <c r="G11902" s="75"/>
      <c r="H11902" s="74"/>
      <c r="I11902" s="81"/>
      <c r="J11902" s="74"/>
      <c r="K11902" s="74"/>
      <c r="L11902" s="74"/>
      <c r="M11902" s="74"/>
    </row>
    <row r="11903" spans="2:13" x14ac:dyDescent="0.25">
      <c r="B11903" s="225"/>
      <c r="C11903" s="74"/>
      <c r="D11903" s="74"/>
      <c r="E11903" s="74"/>
      <c r="F11903" s="74"/>
      <c r="G11903" s="75"/>
      <c r="H11903" s="74"/>
      <c r="I11903" s="81"/>
      <c r="J11903" s="74"/>
      <c r="K11903" s="74"/>
      <c r="L11903" s="74"/>
      <c r="M11903" s="74"/>
    </row>
    <row r="11904" spans="2:13" x14ac:dyDescent="0.25">
      <c r="B11904" s="225"/>
      <c r="C11904" s="74"/>
      <c r="D11904" s="74"/>
      <c r="E11904" s="74"/>
      <c r="F11904" s="74"/>
      <c r="G11904" s="75"/>
      <c r="H11904" s="74"/>
      <c r="I11904" s="81"/>
      <c r="J11904" s="74"/>
      <c r="K11904" s="74"/>
      <c r="L11904" s="74"/>
      <c r="M11904" s="74"/>
    </row>
    <row r="11905" spans="2:13" x14ac:dyDescent="0.25">
      <c r="B11905" s="225"/>
      <c r="C11905" s="74"/>
      <c r="D11905" s="74"/>
      <c r="E11905" s="74"/>
      <c r="F11905" s="74"/>
      <c r="G11905" s="75"/>
      <c r="H11905" s="74"/>
      <c r="I11905" s="81"/>
      <c r="J11905" s="74"/>
      <c r="K11905" s="74"/>
      <c r="L11905" s="74"/>
      <c r="M11905" s="74"/>
    </row>
    <row r="11906" spans="2:13" x14ac:dyDescent="0.25">
      <c r="B11906" s="225"/>
      <c r="C11906" s="74"/>
      <c r="D11906" s="74"/>
      <c r="E11906" s="74"/>
      <c r="F11906" s="74"/>
      <c r="G11906" s="75"/>
      <c r="H11906" s="74"/>
      <c r="I11906" s="81"/>
      <c r="J11906" s="74"/>
      <c r="K11906" s="74"/>
      <c r="L11906" s="74"/>
      <c r="M11906" s="74"/>
    </row>
    <row r="11907" spans="2:13" x14ac:dyDescent="0.25">
      <c r="B11907" s="225"/>
      <c r="C11907" s="74"/>
      <c r="D11907" s="74"/>
      <c r="E11907" s="74"/>
      <c r="F11907" s="74"/>
      <c r="G11907" s="75"/>
      <c r="H11907" s="74"/>
      <c r="I11907" s="81"/>
      <c r="J11907" s="74"/>
      <c r="K11907" s="74"/>
      <c r="L11907" s="74"/>
      <c r="M11907" s="74"/>
    </row>
    <row r="11908" spans="2:13" x14ac:dyDescent="0.25">
      <c r="B11908" s="225"/>
      <c r="C11908" s="74"/>
      <c r="D11908" s="74"/>
      <c r="E11908" s="74"/>
      <c r="F11908" s="74"/>
      <c r="G11908" s="75"/>
      <c r="H11908" s="74"/>
      <c r="I11908" s="81"/>
      <c r="J11908" s="74"/>
      <c r="K11908" s="74"/>
      <c r="L11908" s="74"/>
      <c r="M11908" s="74"/>
    </row>
    <row r="11909" spans="2:13" x14ac:dyDescent="0.25">
      <c r="B11909" s="225"/>
      <c r="C11909" s="74"/>
      <c r="D11909" s="74"/>
      <c r="E11909" s="74"/>
      <c r="F11909" s="74"/>
      <c r="G11909" s="75"/>
      <c r="H11909" s="74"/>
      <c r="I11909" s="81"/>
      <c r="J11909" s="74"/>
      <c r="K11909" s="74"/>
      <c r="L11909" s="74"/>
      <c r="M11909" s="74"/>
    </row>
    <row r="11910" spans="2:13" x14ac:dyDescent="0.25">
      <c r="B11910" s="225"/>
      <c r="C11910" s="74"/>
      <c r="D11910" s="74"/>
      <c r="E11910" s="74"/>
      <c r="F11910" s="74"/>
      <c r="G11910" s="75"/>
      <c r="H11910" s="74"/>
      <c r="I11910" s="81"/>
      <c r="J11910" s="74"/>
      <c r="K11910" s="74"/>
      <c r="L11910" s="74"/>
      <c r="M11910" s="74"/>
    </row>
    <row r="11911" spans="2:13" x14ac:dyDescent="0.25">
      <c r="B11911" s="225"/>
      <c r="C11911" s="74"/>
      <c r="D11911" s="74"/>
      <c r="E11911" s="74"/>
      <c r="F11911" s="74"/>
      <c r="G11911" s="75"/>
      <c r="H11911" s="74"/>
      <c r="I11911" s="81"/>
      <c r="J11911" s="74"/>
      <c r="K11911" s="74"/>
      <c r="L11911" s="74"/>
      <c r="M11911" s="74"/>
    </row>
    <row r="11912" spans="2:13" x14ac:dyDescent="0.25">
      <c r="B11912" s="225"/>
      <c r="C11912" s="74"/>
      <c r="D11912" s="74"/>
      <c r="E11912" s="74"/>
      <c r="F11912" s="74"/>
      <c r="G11912" s="75"/>
      <c r="H11912" s="74"/>
      <c r="I11912" s="81"/>
      <c r="J11912" s="74"/>
      <c r="K11912" s="74"/>
      <c r="L11912" s="74"/>
      <c r="M11912" s="74"/>
    </row>
    <row r="11913" spans="2:13" x14ac:dyDescent="0.25">
      <c r="B11913" s="225"/>
      <c r="C11913" s="74"/>
      <c r="D11913" s="74"/>
      <c r="E11913" s="74"/>
      <c r="F11913" s="74"/>
      <c r="G11913" s="75"/>
      <c r="H11913" s="74"/>
      <c r="I11913" s="81"/>
      <c r="J11913" s="74"/>
      <c r="K11913" s="74"/>
      <c r="L11913" s="74"/>
      <c r="M11913" s="74"/>
    </row>
    <row r="11914" spans="2:13" x14ac:dyDescent="0.25">
      <c r="B11914" s="225"/>
      <c r="C11914" s="74"/>
      <c r="D11914" s="74"/>
      <c r="E11914" s="74"/>
      <c r="F11914" s="74"/>
      <c r="G11914" s="75"/>
      <c r="H11914" s="74"/>
      <c r="I11914" s="81"/>
      <c r="J11914" s="74"/>
      <c r="K11914" s="74"/>
      <c r="L11914" s="74"/>
      <c r="M11914" s="74"/>
    </row>
    <row r="11915" spans="2:13" x14ac:dyDescent="0.25">
      <c r="B11915" s="225"/>
      <c r="C11915" s="74"/>
      <c r="D11915" s="74"/>
      <c r="E11915" s="74"/>
      <c r="F11915" s="74"/>
      <c r="G11915" s="75"/>
      <c r="H11915" s="74"/>
      <c r="I11915" s="81"/>
      <c r="J11915" s="74"/>
      <c r="K11915" s="74"/>
      <c r="L11915" s="74"/>
      <c r="M11915" s="74"/>
    </row>
    <row r="11916" spans="2:13" x14ac:dyDescent="0.25">
      <c r="B11916" s="225"/>
      <c r="C11916" s="74"/>
      <c r="D11916" s="74"/>
      <c r="E11916" s="74"/>
      <c r="F11916" s="74"/>
      <c r="G11916" s="75"/>
      <c r="H11916" s="74"/>
      <c r="I11916" s="81"/>
      <c r="J11916" s="74"/>
      <c r="K11916" s="74"/>
      <c r="L11916" s="74"/>
      <c r="M11916" s="74"/>
    </row>
    <row r="11917" spans="2:13" x14ac:dyDescent="0.25">
      <c r="B11917" s="225"/>
      <c r="C11917" s="74"/>
      <c r="D11917" s="74"/>
      <c r="E11917" s="74"/>
      <c r="F11917" s="74"/>
      <c r="G11917" s="75"/>
      <c r="H11917" s="74"/>
      <c r="I11917" s="81"/>
      <c r="J11917" s="74"/>
      <c r="K11917" s="74"/>
      <c r="L11917" s="74"/>
      <c r="M11917" s="74"/>
    </row>
    <row r="11918" spans="2:13" x14ac:dyDescent="0.25">
      <c r="B11918" s="225"/>
      <c r="C11918" s="74"/>
      <c r="D11918" s="74"/>
      <c r="E11918" s="74"/>
      <c r="F11918" s="74"/>
      <c r="G11918" s="75"/>
      <c r="H11918" s="74"/>
      <c r="I11918" s="81"/>
      <c r="J11918" s="74"/>
      <c r="K11918" s="74"/>
      <c r="L11918" s="74"/>
      <c r="M11918" s="74"/>
    </row>
    <row r="11919" spans="2:13" x14ac:dyDescent="0.25">
      <c r="B11919" s="225"/>
      <c r="C11919" s="74"/>
      <c r="D11919" s="74"/>
      <c r="E11919" s="74"/>
      <c r="F11919" s="74"/>
      <c r="G11919" s="75"/>
      <c r="H11919" s="74"/>
      <c r="I11919" s="81"/>
      <c r="J11919" s="74"/>
      <c r="K11919" s="74"/>
      <c r="L11919" s="74"/>
      <c r="M11919" s="74"/>
    </row>
    <row r="11920" spans="2:13" x14ac:dyDescent="0.25">
      <c r="B11920" s="225"/>
      <c r="C11920" s="74"/>
      <c r="D11920" s="74"/>
      <c r="E11920" s="74"/>
      <c r="F11920" s="74"/>
      <c r="G11920" s="75"/>
      <c r="H11920" s="74"/>
      <c r="I11920" s="81"/>
      <c r="J11920" s="74"/>
      <c r="K11920" s="74"/>
      <c r="L11920" s="74"/>
      <c r="M11920" s="74"/>
    </row>
    <row r="11921" spans="2:13" x14ac:dyDescent="0.25">
      <c r="B11921" s="225"/>
      <c r="C11921" s="74"/>
      <c r="D11921" s="74"/>
      <c r="E11921" s="74"/>
      <c r="F11921" s="74"/>
      <c r="G11921" s="75"/>
      <c r="H11921" s="74"/>
      <c r="I11921" s="81"/>
      <c r="J11921" s="74"/>
      <c r="K11921" s="74"/>
      <c r="L11921" s="74"/>
      <c r="M11921" s="74"/>
    </row>
    <row r="11922" spans="2:13" x14ac:dyDescent="0.25">
      <c r="B11922" s="225"/>
      <c r="C11922" s="74"/>
      <c r="D11922" s="74"/>
      <c r="E11922" s="74"/>
      <c r="F11922" s="74"/>
      <c r="G11922" s="75"/>
      <c r="H11922" s="74"/>
      <c r="I11922" s="81"/>
      <c r="J11922" s="74"/>
      <c r="K11922" s="74"/>
      <c r="L11922" s="74"/>
      <c r="M11922" s="74"/>
    </row>
    <row r="11923" spans="2:13" x14ac:dyDescent="0.25">
      <c r="B11923" s="225"/>
      <c r="C11923" s="74"/>
      <c r="D11923" s="74"/>
      <c r="E11923" s="74"/>
      <c r="F11923" s="74"/>
      <c r="G11923" s="75"/>
      <c r="H11923" s="74"/>
      <c r="I11923" s="81"/>
      <c r="J11923" s="74"/>
      <c r="K11923" s="74"/>
      <c r="L11923" s="74"/>
      <c r="M11923" s="74"/>
    </row>
    <row r="11924" spans="2:13" x14ac:dyDescent="0.25">
      <c r="B11924" s="225"/>
      <c r="C11924" s="74"/>
      <c r="D11924" s="74"/>
      <c r="E11924" s="74"/>
      <c r="F11924" s="74"/>
      <c r="G11924" s="75"/>
      <c r="H11924" s="74"/>
      <c r="I11924" s="81"/>
      <c r="J11924" s="74"/>
      <c r="K11924" s="74"/>
      <c r="L11924" s="74"/>
      <c r="M11924" s="74"/>
    </row>
    <row r="11925" spans="2:13" x14ac:dyDescent="0.25">
      <c r="B11925" s="225"/>
      <c r="C11925" s="74"/>
      <c r="D11925" s="74"/>
      <c r="E11925" s="74"/>
      <c r="F11925" s="74"/>
      <c r="G11925" s="75"/>
      <c r="H11925" s="74"/>
      <c r="I11925" s="81"/>
      <c r="J11925" s="74"/>
      <c r="K11925" s="74"/>
      <c r="L11925" s="74"/>
      <c r="M11925" s="74"/>
    </row>
    <row r="11926" spans="2:13" x14ac:dyDescent="0.25">
      <c r="B11926" s="225"/>
      <c r="C11926" s="74"/>
      <c r="D11926" s="74"/>
      <c r="E11926" s="74"/>
      <c r="F11926" s="74"/>
      <c r="G11926" s="75"/>
      <c r="H11926" s="74"/>
      <c r="I11926" s="81"/>
      <c r="J11926" s="74"/>
      <c r="K11926" s="74"/>
      <c r="L11926" s="74"/>
      <c r="M11926" s="74"/>
    </row>
    <row r="11927" spans="2:13" x14ac:dyDescent="0.25">
      <c r="B11927" s="225"/>
      <c r="C11927" s="74"/>
      <c r="D11927" s="74"/>
      <c r="E11927" s="74"/>
      <c r="F11927" s="74"/>
      <c r="G11927" s="75"/>
      <c r="H11927" s="74"/>
      <c r="I11927" s="81"/>
      <c r="J11927" s="74"/>
      <c r="K11927" s="74"/>
      <c r="L11927" s="74"/>
      <c r="M11927" s="74"/>
    </row>
    <row r="11928" spans="2:13" x14ac:dyDescent="0.25">
      <c r="B11928" s="225"/>
      <c r="C11928" s="74"/>
      <c r="D11928" s="74"/>
      <c r="E11928" s="74"/>
      <c r="F11928" s="74"/>
      <c r="G11928" s="75"/>
      <c r="H11928" s="74"/>
      <c r="I11928" s="81"/>
      <c r="J11928" s="74"/>
      <c r="K11928" s="74"/>
      <c r="L11928" s="74"/>
      <c r="M11928" s="74"/>
    </row>
    <row r="11929" spans="2:13" x14ac:dyDescent="0.25">
      <c r="B11929" s="225"/>
      <c r="C11929" s="74"/>
      <c r="D11929" s="74"/>
      <c r="E11929" s="74"/>
      <c r="F11929" s="74"/>
      <c r="G11929" s="75"/>
      <c r="H11929" s="74"/>
      <c r="I11929" s="81"/>
      <c r="J11929" s="74"/>
      <c r="K11929" s="74"/>
      <c r="L11929" s="74"/>
      <c r="M11929" s="74"/>
    </row>
    <row r="11930" spans="2:13" x14ac:dyDescent="0.25">
      <c r="B11930" s="225"/>
      <c r="C11930" s="74"/>
      <c r="D11930" s="74"/>
      <c r="E11930" s="74"/>
      <c r="F11930" s="74"/>
      <c r="G11930" s="75"/>
      <c r="H11930" s="74"/>
      <c r="I11930" s="81"/>
      <c r="J11930" s="74"/>
      <c r="K11930" s="74"/>
      <c r="L11930" s="74"/>
      <c r="M11930" s="74"/>
    </row>
    <row r="11931" spans="2:13" x14ac:dyDescent="0.25">
      <c r="B11931" s="225"/>
      <c r="C11931" s="74"/>
      <c r="D11931" s="74"/>
      <c r="E11931" s="74"/>
      <c r="F11931" s="74"/>
      <c r="G11931" s="75"/>
      <c r="H11931" s="74"/>
      <c r="I11931" s="81"/>
      <c r="J11931" s="74"/>
      <c r="K11931" s="74"/>
      <c r="L11931" s="74"/>
      <c r="M11931" s="74"/>
    </row>
    <row r="11932" spans="2:13" x14ac:dyDescent="0.25">
      <c r="B11932" s="225"/>
      <c r="C11932" s="74"/>
      <c r="D11932" s="74"/>
      <c r="E11932" s="74"/>
      <c r="F11932" s="74"/>
      <c r="G11932" s="75"/>
      <c r="H11932" s="74"/>
      <c r="I11932" s="81"/>
      <c r="J11932" s="74"/>
      <c r="K11932" s="74"/>
      <c r="L11932" s="74"/>
      <c r="M11932" s="74"/>
    </row>
    <row r="11933" spans="2:13" x14ac:dyDescent="0.25">
      <c r="B11933" s="225"/>
      <c r="C11933" s="74"/>
      <c r="D11933" s="74"/>
      <c r="E11933" s="74"/>
      <c r="F11933" s="74"/>
      <c r="G11933" s="75"/>
      <c r="H11933" s="74"/>
      <c r="I11933" s="81"/>
      <c r="J11933" s="74"/>
      <c r="K11933" s="74"/>
      <c r="L11933" s="74"/>
      <c r="M11933" s="74"/>
    </row>
    <row r="11934" spans="2:13" x14ac:dyDescent="0.25">
      <c r="B11934" s="225"/>
      <c r="C11934" s="74"/>
      <c r="D11934" s="74"/>
      <c r="E11934" s="74"/>
      <c r="F11934" s="74"/>
      <c r="G11934" s="75"/>
      <c r="H11934" s="74"/>
      <c r="I11934" s="81"/>
      <c r="J11934" s="74"/>
      <c r="K11934" s="74"/>
      <c r="L11934" s="74"/>
      <c r="M11934" s="74"/>
    </row>
    <row r="11935" spans="2:13" x14ac:dyDescent="0.25">
      <c r="B11935" s="225"/>
      <c r="C11935" s="74"/>
      <c r="D11935" s="74"/>
      <c r="E11935" s="74"/>
      <c r="F11935" s="74"/>
      <c r="G11935" s="75"/>
      <c r="H11935" s="74"/>
      <c r="I11935" s="81"/>
      <c r="J11935" s="74"/>
      <c r="K11935" s="74"/>
      <c r="L11935" s="74"/>
      <c r="M11935" s="74"/>
    </row>
    <row r="11936" spans="2:13" x14ac:dyDescent="0.25">
      <c r="B11936" s="225"/>
      <c r="C11936" s="74"/>
      <c r="D11936" s="74"/>
      <c r="E11936" s="74"/>
      <c r="F11936" s="74"/>
      <c r="G11936" s="75"/>
      <c r="H11936" s="74"/>
      <c r="I11936" s="81"/>
      <c r="J11936" s="74"/>
      <c r="K11936" s="74"/>
      <c r="L11936" s="74"/>
      <c r="M11936" s="74"/>
    </row>
    <row r="11937" spans="2:13" x14ac:dyDescent="0.25">
      <c r="B11937" s="225"/>
      <c r="C11937" s="74"/>
      <c r="D11937" s="74"/>
      <c r="E11937" s="74"/>
      <c r="F11937" s="74"/>
      <c r="G11937" s="75"/>
      <c r="H11937" s="74"/>
      <c r="I11937" s="81"/>
      <c r="J11937" s="74"/>
      <c r="K11937" s="74"/>
      <c r="L11937" s="74"/>
      <c r="M11937" s="74"/>
    </row>
    <row r="11938" spans="2:13" x14ac:dyDescent="0.25">
      <c r="B11938" s="225"/>
      <c r="C11938" s="74"/>
      <c r="D11938" s="74"/>
      <c r="E11938" s="74"/>
      <c r="F11938" s="74"/>
      <c r="G11938" s="75"/>
      <c r="H11938" s="74"/>
      <c r="I11938" s="81"/>
      <c r="J11938" s="74"/>
      <c r="K11938" s="74"/>
      <c r="L11938" s="74"/>
      <c r="M11938" s="74"/>
    </row>
    <row r="11939" spans="2:13" x14ac:dyDescent="0.25">
      <c r="B11939" s="225"/>
      <c r="C11939" s="74"/>
      <c r="D11939" s="74"/>
      <c r="E11939" s="74"/>
      <c r="F11939" s="74"/>
      <c r="G11939" s="75"/>
      <c r="H11939" s="74"/>
      <c r="I11939" s="81"/>
      <c r="J11939" s="74"/>
      <c r="K11939" s="74"/>
      <c r="L11939" s="74"/>
      <c r="M11939" s="74"/>
    </row>
    <row r="11940" spans="2:13" x14ac:dyDescent="0.25">
      <c r="B11940" s="225"/>
      <c r="C11940" s="74"/>
      <c r="D11940" s="74"/>
      <c r="E11940" s="74"/>
      <c r="F11940" s="74"/>
      <c r="G11940" s="75"/>
      <c r="H11940" s="74"/>
      <c r="I11940" s="81"/>
      <c r="J11940" s="74"/>
      <c r="K11940" s="74"/>
      <c r="L11940" s="74"/>
      <c r="M11940" s="74"/>
    </row>
    <row r="11941" spans="2:13" x14ac:dyDescent="0.25">
      <c r="B11941" s="225"/>
      <c r="C11941" s="74"/>
      <c r="D11941" s="74"/>
      <c r="E11941" s="74"/>
      <c r="F11941" s="74"/>
      <c r="G11941" s="75"/>
      <c r="H11941" s="74"/>
      <c r="I11941" s="81"/>
      <c r="J11941" s="74"/>
      <c r="K11941" s="74"/>
      <c r="L11941" s="74"/>
      <c r="M11941" s="74"/>
    </row>
    <row r="11942" spans="2:13" x14ac:dyDescent="0.25">
      <c r="B11942" s="225"/>
      <c r="C11942" s="74"/>
      <c r="D11942" s="74"/>
      <c r="E11942" s="74"/>
      <c r="F11942" s="74"/>
      <c r="G11942" s="75"/>
      <c r="H11942" s="74"/>
      <c r="I11942" s="81"/>
      <c r="J11942" s="74"/>
      <c r="K11942" s="74"/>
      <c r="L11942" s="74"/>
      <c r="M11942" s="74"/>
    </row>
    <row r="11943" spans="2:13" x14ac:dyDescent="0.25">
      <c r="B11943" s="225"/>
      <c r="C11943" s="74"/>
      <c r="D11943" s="74"/>
      <c r="E11943" s="74"/>
      <c r="F11943" s="74"/>
      <c r="G11943" s="75"/>
      <c r="H11943" s="74"/>
      <c r="I11943" s="81"/>
      <c r="J11943" s="74"/>
      <c r="K11943" s="74"/>
      <c r="L11943" s="74"/>
      <c r="M11943" s="74"/>
    </row>
    <row r="11944" spans="2:13" x14ac:dyDescent="0.25">
      <c r="B11944" s="225"/>
      <c r="C11944" s="74"/>
      <c r="D11944" s="74"/>
      <c r="E11944" s="74"/>
      <c r="F11944" s="74"/>
      <c r="G11944" s="75"/>
      <c r="H11944" s="74"/>
      <c r="I11944" s="81"/>
      <c r="J11944" s="74"/>
      <c r="K11944" s="74"/>
      <c r="L11944" s="74"/>
      <c r="M11944" s="74"/>
    </row>
    <row r="11945" spans="2:13" x14ac:dyDescent="0.25">
      <c r="B11945" s="225"/>
      <c r="C11945" s="74"/>
      <c r="D11945" s="74"/>
      <c r="E11945" s="74"/>
      <c r="F11945" s="74"/>
      <c r="G11945" s="75"/>
      <c r="H11945" s="74"/>
      <c r="I11945" s="81"/>
      <c r="J11945" s="74"/>
      <c r="K11945" s="74"/>
      <c r="L11945" s="74"/>
      <c r="M11945" s="74"/>
    </row>
    <row r="11946" spans="2:13" x14ac:dyDescent="0.25">
      <c r="B11946" s="225"/>
      <c r="C11946" s="74"/>
      <c r="D11946" s="74"/>
      <c r="E11946" s="74"/>
      <c r="F11946" s="74"/>
      <c r="G11946" s="75"/>
      <c r="H11946" s="74"/>
      <c r="I11946" s="81"/>
      <c r="J11946" s="74"/>
      <c r="K11946" s="74"/>
      <c r="L11946" s="74"/>
      <c r="M11946" s="74"/>
    </row>
    <row r="11947" spans="2:13" x14ac:dyDescent="0.25">
      <c r="B11947" s="225"/>
      <c r="C11947" s="74"/>
      <c r="D11947" s="74"/>
      <c r="E11947" s="74"/>
      <c r="F11947" s="74"/>
      <c r="G11947" s="75"/>
      <c r="H11947" s="74"/>
      <c r="I11947" s="81"/>
      <c r="J11947" s="74"/>
      <c r="K11947" s="74"/>
      <c r="L11947" s="74"/>
      <c r="M11947" s="74"/>
    </row>
    <row r="11948" spans="2:13" x14ac:dyDescent="0.25">
      <c r="B11948" s="225"/>
      <c r="C11948" s="74"/>
      <c r="D11948" s="74"/>
      <c r="E11948" s="74"/>
      <c r="F11948" s="74"/>
      <c r="G11948" s="75"/>
      <c r="H11948" s="74"/>
      <c r="I11948" s="81"/>
      <c r="J11948" s="74"/>
      <c r="K11948" s="74"/>
      <c r="L11948" s="74"/>
      <c r="M11948" s="74"/>
    </row>
    <row r="11949" spans="2:13" x14ac:dyDescent="0.25">
      <c r="B11949" s="225"/>
      <c r="C11949" s="74"/>
      <c r="D11949" s="74"/>
      <c r="E11949" s="74"/>
      <c r="F11949" s="74"/>
      <c r="G11949" s="75"/>
      <c r="H11949" s="74"/>
      <c r="I11949" s="81"/>
      <c r="J11949" s="74"/>
      <c r="K11949" s="74"/>
      <c r="L11949" s="74"/>
      <c r="M11949" s="74"/>
    </row>
    <row r="11950" spans="2:13" x14ac:dyDescent="0.25">
      <c r="B11950" s="225"/>
      <c r="C11950" s="74"/>
      <c r="D11950" s="74"/>
      <c r="E11950" s="74"/>
      <c r="F11950" s="74"/>
      <c r="G11950" s="75"/>
      <c r="H11950" s="74"/>
      <c r="I11950" s="81"/>
      <c r="J11950" s="74"/>
      <c r="K11950" s="74"/>
      <c r="L11950" s="74"/>
      <c r="M11950" s="74"/>
    </row>
    <row r="11951" spans="2:13" x14ac:dyDescent="0.25">
      <c r="B11951" s="225"/>
      <c r="C11951" s="74"/>
      <c r="D11951" s="74"/>
      <c r="E11951" s="74"/>
      <c r="F11951" s="74"/>
      <c r="G11951" s="75"/>
      <c r="H11951" s="74"/>
      <c r="I11951" s="81"/>
      <c r="J11951" s="74"/>
      <c r="K11951" s="74"/>
      <c r="L11951" s="74"/>
      <c r="M11951" s="74"/>
    </row>
    <row r="11952" spans="2:13" x14ac:dyDescent="0.25">
      <c r="B11952" s="225"/>
      <c r="C11952" s="74"/>
      <c r="D11952" s="74"/>
      <c r="E11952" s="74"/>
      <c r="F11952" s="74"/>
      <c r="G11952" s="75"/>
      <c r="H11952" s="74"/>
      <c r="I11952" s="81"/>
      <c r="J11952" s="74"/>
      <c r="K11952" s="74"/>
      <c r="L11952" s="74"/>
      <c r="M11952" s="74"/>
    </row>
    <row r="11953" spans="2:13" x14ac:dyDescent="0.25">
      <c r="B11953" s="225"/>
      <c r="C11953" s="74"/>
      <c r="D11953" s="74"/>
      <c r="E11953" s="74"/>
      <c r="F11953" s="74"/>
      <c r="G11953" s="75"/>
      <c r="H11953" s="74"/>
      <c r="I11953" s="81"/>
      <c r="J11953" s="74"/>
      <c r="K11953" s="74"/>
      <c r="L11953" s="74"/>
      <c r="M11953" s="74"/>
    </row>
    <row r="11954" spans="2:13" x14ac:dyDescent="0.25">
      <c r="B11954" s="225"/>
      <c r="C11954" s="74"/>
      <c r="D11954" s="74"/>
      <c r="E11954" s="74"/>
      <c r="F11954" s="74"/>
      <c r="G11954" s="75"/>
      <c r="H11954" s="74"/>
      <c r="I11954" s="81"/>
      <c r="J11954" s="74"/>
      <c r="K11954" s="74"/>
      <c r="L11954" s="74"/>
      <c r="M11954" s="74"/>
    </row>
    <row r="11955" spans="2:13" x14ac:dyDescent="0.25">
      <c r="B11955" s="225"/>
      <c r="C11955" s="74"/>
      <c r="D11955" s="74"/>
      <c r="E11955" s="74"/>
      <c r="F11955" s="74"/>
      <c r="G11955" s="75"/>
      <c r="H11955" s="74"/>
      <c r="I11955" s="81"/>
      <c r="J11955" s="74"/>
      <c r="K11955" s="74"/>
      <c r="L11955" s="74"/>
      <c r="M11955" s="74"/>
    </row>
    <row r="11956" spans="2:13" x14ac:dyDescent="0.25">
      <c r="B11956" s="225"/>
      <c r="C11956" s="74"/>
      <c r="D11956" s="74"/>
      <c r="E11956" s="74"/>
      <c r="F11956" s="74"/>
      <c r="G11956" s="75"/>
      <c r="H11956" s="74"/>
      <c r="I11956" s="81"/>
      <c r="J11956" s="74"/>
      <c r="K11956" s="74"/>
      <c r="L11956" s="74"/>
      <c r="M11956" s="74"/>
    </row>
    <row r="11957" spans="2:13" x14ac:dyDescent="0.25">
      <c r="B11957" s="225"/>
      <c r="C11957" s="74"/>
      <c r="D11957" s="74"/>
      <c r="E11957" s="74"/>
      <c r="F11957" s="74"/>
      <c r="G11957" s="75"/>
      <c r="H11957" s="74"/>
      <c r="I11957" s="81"/>
      <c r="J11957" s="74"/>
      <c r="K11957" s="74"/>
      <c r="L11957" s="74"/>
      <c r="M11957" s="74"/>
    </row>
    <row r="11958" spans="2:13" x14ac:dyDescent="0.25">
      <c r="B11958" s="225"/>
      <c r="C11958" s="74"/>
      <c r="D11958" s="74"/>
      <c r="E11958" s="74"/>
      <c r="F11958" s="74"/>
      <c r="G11958" s="75"/>
      <c r="H11958" s="74"/>
      <c r="I11958" s="81"/>
      <c r="J11958" s="74"/>
      <c r="K11958" s="74"/>
      <c r="L11958" s="74"/>
      <c r="M11958" s="74"/>
    </row>
    <row r="11959" spans="2:13" x14ac:dyDescent="0.25">
      <c r="B11959" s="225"/>
      <c r="C11959" s="74"/>
      <c r="D11959" s="74"/>
      <c r="E11959" s="74"/>
      <c r="F11959" s="74"/>
      <c r="G11959" s="75"/>
      <c r="H11959" s="74"/>
      <c r="I11959" s="81"/>
      <c r="J11959" s="74"/>
      <c r="K11959" s="74"/>
      <c r="L11959" s="74"/>
      <c r="M11959" s="74"/>
    </row>
    <row r="11960" spans="2:13" x14ac:dyDescent="0.25">
      <c r="B11960" s="225"/>
      <c r="C11960" s="74"/>
      <c r="D11960" s="74"/>
      <c r="E11960" s="74"/>
      <c r="F11960" s="74"/>
      <c r="G11960" s="75"/>
      <c r="H11960" s="74"/>
      <c r="I11960" s="81"/>
      <c r="J11960" s="74"/>
      <c r="K11960" s="74"/>
      <c r="L11960" s="74"/>
      <c r="M11960" s="74"/>
    </row>
    <row r="11961" spans="2:13" x14ac:dyDescent="0.25">
      <c r="B11961" s="225"/>
      <c r="C11961" s="74"/>
      <c r="D11961" s="74"/>
      <c r="E11961" s="74"/>
      <c r="F11961" s="74"/>
      <c r="G11961" s="75"/>
      <c r="H11961" s="74"/>
      <c r="I11961" s="81"/>
      <c r="J11961" s="74"/>
      <c r="K11961" s="74"/>
      <c r="L11961" s="74"/>
      <c r="M11961" s="74"/>
    </row>
    <row r="11962" spans="2:13" x14ac:dyDescent="0.25">
      <c r="B11962" s="225"/>
      <c r="C11962" s="74"/>
      <c r="D11962" s="74"/>
      <c r="E11962" s="74"/>
      <c r="F11962" s="74"/>
      <c r="G11962" s="75"/>
      <c r="H11962" s="74"/>
      <c r="I11962" s="81"/>
      <c r="J11962" s="74"/>
      <c r="K11962" s="74"/>
      <c r="L11962" s="74"/>
      <c r="M11962" s="74"/>
    </row>
    <row r="11963" spans="2:13" x14ac:dyDescent="0.25">
      <c r="B11963" s="225"/>
      <c r="C11963" s="74"/>
      <c r="D11963" s="74"/>
      <c r="E11963" s="74"/>
      <c r="F11963" s="74"/>
      <c r="G11963" s="75"/>
      <c r="H11963" s="74"/>
      <c r="I11963" s="81"/>
      <c r="J11963" s="74"/>
      <c r="K11963" s="74"/>
      <c r="L11963" s="74"/>
      <c r="M11963" s="74"/>
    </row>
    <row r="11964" spans="2:13" x14ac:dyDescent="0.25">
      <c r="B11964" s="225"/>
      <c r="C11964" s="74"/>
      <c r="D11964" s="74"/>
      <c r="E11964" s="74"/>
      <c r="F11964" s="74"/>
      <c r="G11964" s="75"/>
      <c r="H11964" s="74"/>
      <c r="I11964" s="81"/>
      <c r="J11964" s="74"/>
      <c r="K11964" s="74"/>
      <c r="L11964" s="74"/>
      <c r="M11964" s="74"/>
    </row>
    <row r="11965" spans="2:13" x14ac:dyDescent="0.25">
      <c r="B11965" s="225"/>
      <c r="C11965" s="74"/>
      <c r="D11965" s="74"/>
      <c r="E11965" s="74"/>
      <c r="F11965" s="74"/>
      <c r="G11965" s="75"/>
      <c r="H11965" s="74"/>
      <c r="I11965" s="81"/>
      <c r="J11965" s="74"/>
      <c r="K11965" s="74"/>
      <c r="L11965" s="74"/>
      <c r="M11965" s="74"/>
    </row>
    <row r="11966" spans="2:13" x14ac:dyDescent="0.25">
      <c r="B11966" s="225"/>
      <c r="C11966" s="74"/>
      <c r="D11966" s="74"/>
      <c r="E11966" s="74"/>
      <c r="F11966" s="74"/>
      <c r="G11966" s="75"/>
      <c r="H11966" s="74"/>
      <c r="I11966" s="81"/>
      <c r="J11966" s="74"/>
      <c r="K11966" s="74"/>
      <c r="L11966" s="74"/>
      <c r="M11966" s="74"/>
    </row>
    <row r="11967" spans="2:13" x14ac:dyDescent="0.25">
      <c r="B11967" s="225"/>
      <c r="C11967" s="74"/>
      <c r="D11967" s="74"/>
      <c r="E11967" s="74"/>
      <c r="F11967" s="74"/>
      <c r="G11967" s="75"/>
      <c r="H11967" s="74"/>
      <c r="I11967" s="81"/>
      <c r="J11967" s="74"/>
      <c r="K11967" s="74"/>
      <c r="L11967" s="74"/>
      <c r="M11967" s="74"/>
    </row>
    <row r="11968" spans="2:13" x14ac:dyDescent="0.25">
      <c r="B11968" s="225"/>
      <c r="C11968" s="74"/>
      <c r="D11968" s="74"/>
      <c r="E11968" s="74"/>
      <c r="F11968" s="74"/>
      <c r="G11968" s="75"/>
      <c r="H11968" s="74"/>
      <c r="I11968" s="81"/>
      <c r="J11968" s="74"/>
      <c r="K11968" s="74"/>
      <c r="L11968" s="74"/>
      <c r="M11968" s="74"/>
    </row>
    <row r="11969" spans="2:13" x14ac:dyDescent="0.25">
      <c r="B11969" s="225"/>
      <c r="C11969" s="74"/>
      <c r="D11969" s="74"/>
      <c r="E11969" s="74"/>
      <c r="F11969" s="74"/>
      <c r="G11969" s="75"/>
      <c r="H11969" s="74"/>
      <c r="I11969" s="81"/>
      <c r="J11969" s="74"/>
      <c r="K11969" s="74"/>
      <c r="L11969" s="74"/>
      <c r="M11969" s="74"/>
    </row>
    <row r="11970" spans="2:13" x14ac:dyDescent="0.25">
      <c r="B11970" s="225"/>
      <c r="C11970" s="74"/>
      <c r="D11970" s="74"/>
      <c r="E11970" s="74"/>
      <c r="F11970" s="74"/>
      <c r="G11970" s="75"/>
      <c r="H11970" s="74"/>
      <c r="I11970" s="81"/>
      <c r="J11970" s="74"/>
      <c r="K11970" s="74"/>
      <c r="L11970" s="74"/>
      <c r="M11970" s="74"/>
    </row>
    <row r="11971" spans="2:13" x14ac:dyDescent="0.25">
      <c r="B11971" s="225"/>
      <c r="C11971" s="74"/>
      <c r="D11971" s="74"/>
      <c r="E11971" s="74"/>
      <c r="F11971" s="74"/>
      <c r="G11971" s="75"/>
      <c r="H11971" s="74"/>
      <c r="I11971" s="81"/>
      <c r="J11971" s="74"/>
      <c r="K11971" s="74"/>
      <c r="L11971" s="74"/>
      <c r="M11971" s="74"/>
    </row>
    <row r="11972" spans="2:13" x14ac:dyDescent="0.25">
      <c r="B11972" s="225"/>
      <c r="C11972" s="74"/>
      <c r="D11972" s="74"/>
      <c r="E11972" s="74"/>
      <c r="F11972" s="74"/>
      <c r="G11972" s="75"/>
      <c r="H11972" s="74"/>
      <c r="I11972" s="81"/>
      <c r="J11972" s="74"/>
      <c r="K11972" s="74"/>
      <c r="L11972" s="74"/>
      <c r="M11972" s="74"/>
    </row>
    <row r="11973" spans="2:13" x14ac:dyDescent="0.25">
      <c r="B11973" s="225"/>
      <c r="C11973" s="74"/>
      <c r="D11973" s="74"/>
      <c r="E11973" s="74"/>
      <c r="F11973" s="74"/>
      <c r="G11973" s="75"/>
      <c r="H11973" s="74"/>
      <c r="I11973" s="81"/>
      <c r="J11973" s="74"/>
      <c r="K11973" s="74"/>
      <c r="L11973" s="74"/>
      <c r="M11973" s="74"/>
    </row>
    <row r="11974" spans="2:13" x14ac:dyDescent="0.25">
      <c r="B11974" s="225"/>
      <c r="C11974" s="74"/>
      <c r="D11974" s="74"/>
      <c r="E11974" s="74"/>
      <c r="F11974" s="74"/>
      <c r="G11974" s="75"/>
      <c r="H11974" s="74"/>
      <c r="I11974" s="81"/>
      <c r="J11974" s="74"/>
      <c r="K11974" s="74"/>
      <c r="L11974" s="74"/>
      <c r="M11974" s="74"/>
    </row>
    <row r="11975" spans="2:13" x14ac:dyDescent="0.25">
      <c r="B11975" s="225"/>
      <c r="C11975" s="74"/>
      <c r="D11975" s="74"/>
      <c r="E11975" s="74"/>
      <c r="F11975" s="74"/>
      <c r="G11975" s="75"/>
      <c r="H11975" s="74"/>
      <c r="I11975" s="81"/>
      <c r="J11975" s="74"/>
      <c r="K11975" s="74"/>
      <c r="L11975" s="74"/>
      <c r="M11975" s="74"/>
    </row>
    <row r="11976" spans="2:13" x14ac:dyDescent="0.25">
      <c r="B11976" s="225"/>
      <c r="C11976" s="74"/>
      <c r="D11976" s="74"/>
      <c r="E11976" s="74"/>
      <c r="F11976" s="74"/>
      <c r="G11976" s="75"/>
      <c r="H11976" s="74"/>
      <c r="I11976" s="81"/>
      <c r="J11976" s="74"/>
      <c r="K11976" s="74"/>
      <c r="L11976" s="74"/>
      <c r="M11976" s="74"/>
    </row>
    <row r="11977" spans="2:13" x14ac:dyDescent="0.25">
      <c r="B11977" s="225"/>
      <c r="C11977" s="74"/>
      <c r="D11977" s="74"/>
      <c r="E11977" s="74"/>
      <c r="F11977" s="74"/>
      <c r="G11977" s="75"/>
      <c r="H11977" s="74"/>
      <c r="I11977" s="81"/>
      <c r="J11977" s="74"/>
      <c r="K11977" s="74"/>
      <c r="L11977" s="74"/>
      <c r="M11977" s="74"/>
    </row>
    <row r="11978" spans="2:13" x14ac:dyDescent="0.25">
      <c r="B11978" s="225"/>
      <c r="C11978" s="74"/>
      <c r="D11978" s="74"/>
      <c r="E11978" s="74"/>
      <c r="F11978" s="74"/>
      <c r="G11978" s="75"/>
      <c r="H11978" s="74"/>
      <c r="I11978" s="81"/>
      <c r="J11978" s="74"/>
      <c r="K11978" s="74"/>
      <c r="L11978" s="74"/>
      <c r="M11978" s="74"/>
    </row>
    <row r="11979" spans="2:13" x14ac:dyDescent="0.25">
      <c r="B11979" s="225"/>
      <c r="C11979" s="74"/>
      <c r="D11979" s="74"/>
      <c r="E11979" s="74"/>
      <c r="F11979" s="74"/>
      <c r="G11979" s="75"/>
      <c r="H11979" s="74"/>
      <c r="I11979" s="81"/>
      <c r="J11979" s="74"/>
      <c r="K11979" s="74"/>
      <c r="L11979" s="74"/>
      <c r="M11979" s="74"/>
    </row>
    <row r="11980" spans="2:13" x14ac:dyDescent="0.25">
      <c r="B11980" s="225"/>
      <c r="C11980" s="74"/>
      <c r="D11980" s="74"/>
      <c r="E11980" s="74"/>
      <c r="F11980" s="74"/>
      <c r="G11980" s="75"/>
      <c r="H11980" s="74"/>
      <c r="I11980" s="81"/>
      <c r="J11980" s="74"/>
      <c r="K11980" s="74"/>
      <c r="L11980" s="74"/>
      <c r="M11980" s="74"/>
    </row>
    <row r="11981" spans="2:13" x14ac:dyDescent="0.25">
      <c r="B11981" s="225"/>
      <c r="C11981" s="74"/>
      <c r="D11981" s="74"/>
      <c r="E11981" s="74"/>
      <c r="F11981" s="74"/>
      <c r="G11981" s="75"/>
      <c r="H11981" s="74"/>
      <c r="I11981" s="81"/>
      <c r="J11981" s="74"/>
      <c r="K11981" s="74"/>
      <c r="L11981" s="74"/>
      <c r="M11981" s="74"/>
    </row>
    <row r="11982" spans="2:13" x14ac:dyDescent="0.25">
      <c r="B11982" s="225"/>
      <c r="C11982" s="74"/>
      <c r="D11982" s="74"/>
      <c r="E11982" s="74"/>
      <c r="F11982" s="74"/>
      <c r="G11982" s="75"/>
      <c r="H11982" s="74"/>
      <c r="I11982" s="81"/>
      <c r="J11982" s="74"/>
      <c r="K11982" s="74"/>
      <c r="L11982" s="74"/>
      <c r="M11982" s="74"/>
    </row>
    <row r="11983" spans="2:13" x14ac:dyDescent="0.25">
      <c r="B11983" s="225"/>
      <c r="C11983" s="74"/>
      <c r="D11983" s="74"/>
      <c r="E11983" s="74"/>
      <c r="F11983" s="74"/>
      <c r="G11983" s="75"/>
      <c r="H11983" s="74"/>
      <c r="I11983" s="81"/>
      <c r="J11983" s="74"/>
      <c r="K11983" s="74"/>
      <c r="L11983" s="74"/>
      <c r="M11983" s="74"/>
    </row>
    <row r="11984" spans="2:13" x14ac:dyDescent="0.25">
      <c r="B11984" s="225"/>
      <c r="C11984" s="74"/>
      <c r="D11984" s="74"/>
      <c r="E11984" s="74"/>
      <c r="F11984" s="74"/>
      <c r="G11984" s="75"/>
      <c r="H11984" s="74"/>
      <c r="I11984" s="81"/>
      <c r="J11984" s="74"/>
      <c r="K11984" s="74"/>
      <c r="L11984" s="74"/>
      <c r="M11984" s="74"/>
    </row>
    <row r="11985" spans="2:13" x14ac:dyDescent="0.25">
      <c r="B11985" s="225"/>
      <c r="C11985" s="74"/>
      <c r="D11985" s="74"/>
      <c r="E11985" s="74"/>
      <c r="F11985" s="74"/>
      <c r="G11985" s="75"/>
      <c r="H11985" s="74"/>
      <c r="I11985" s="81"/>
      <c r="J11985" s="74"/>
      <c r="K11985" s="74"/>
      <c r="L11985" s="74"/>
      <c r="M11985" s="74"/>
    </row>
    <row r="11986" spans="2:13" x14ac:dyDescent="0.25">
      <c r="B11986" s="225"/>
      <c r="C11986" s="74"/>
      <c r="D11986" s="74"/>
      <c r="E11986" s="74"/>
      <c r="F11986" s="74"/>
      <c r="G11986" s="75"/>
      <c r="H11986" s="74"/>
      <c r="I11986" s="81"/>
      <c r="J11986" s="74"/>
      <c r="K11986" s="74"/>
      <c r="L11986" s="74"/>
      <c r="M11986" s="74"/>
    </row>
    <row r="11987" spans="2:13" x14ac:dyDescent="0.25">
      <c r="B11987" s="225"/>
      <c r="C11987" s="74"/>
      <c r="D11987" s="74"/>
      <c r="E11987" s="74"/>
      <c r="F11987" s="74"/>
      <c r="G11987" s="75"/>
      <c r="H11987" s="74"/>
      <c r="I11987" s="81"/>
      <c r="J11987" s="74"/>
      <c r="K11987" s="74"/>
      <c r="L11987" s="74"/>
      <c r="M11987" s="74"/>
    </row>
    <row r="11988" spans="2:13" x14ac:dyDescent="0.25">
      <c r="B11988" s="225"/>
      <c r="C11988" s="74"/>
      <c r="D11988" s="74"/>
      <c r="E11988" s="74"/>
      <c r="F11988" s="74"/>
      <c r="G11988" s="75"/>
      <c r="H11988" s="74"/>
      <c r="I11988" s="81"/>
      <c r="J11988" s="74"/>
      <c r="K11988" s="74"/>
      <c r="L11988" s="74"/>
      <c r="M11988" s="74"/>
    </row>
    <row r="11989" spans="2:13" x14ac:dyDescent="0.25">
      <c r="B11989" s="225"/>
      <c r="C11989" s="74"/>
      <c r="D11989" s="74"/>
      <c r="E11989" s="74"/>
      <c r="F11989" s="74"/>
      <c r="G11989" s="75"/>
      <c r="H11989" s="74"/>
      <c r="I11989" s="81"/>
      <c r="J11989" s="74"/>
      <c r="K11989" s="74"/>
      <c r="L11989" s="74"/>
      <c r="M11989" s="74"/>
    </row>
    <row r="11990" spans="2:13" x14ac:dyDescent="0.25">
      <c r="B11990" s="225"/>
      <c r="C11990" s="74"/>
      <c r="D11990" s="74"/>
      <c r="E11990" s="74"/>
      <c r="F11990" s="74"/>
      <c r="G11990" s="75"/>
      <c r="H11990" s="74"/>
      <c r="I11990" s="81"/>
      <c r="J11990" s="74"/>
      <c r="K11990" s="74"/>
      <c r="L11990" s="74"/>
      <c r="M11990" s="74"/>
    </row>
    <row r="11991" spans="2:13" x14ac:dyDescent="0.25">
      <c r="B11991" s="225"/>
      <c r="C11991" s="74"/>
      <c r="D11991" s="74"/>
      <c r="E11991" s="74"/>
      <c r="F11991" s="74"/>
      <c r="G11991" s="75"/>
      <c r="H11991" s="74"/>
      <c r="I11991" s="81"/>
      <c r="J11991" s="74"/>
      <c r="K11991" s="74"/>
      <c r="L11991" s="74"/>
      <c r="M11991" s="74"/>
    </row>
    <row r="11992" spans="2:13" x14ac:dyDescent="0.25">
      <c r="B11992" s="225"/>
      <c r="C11992" s="74"/>
      <c r="D11992" s="74"/>
      <c r="E11992" s="74"/>
      <c r="F11992" s="74"/>
      <c r="G11992" s="75"/>
      <c r="H11992" s="74"/>
      <c r="I11992" s="81"/>
      <c r="J11992" s="74"/>
      <c r="K11992" s="74"/>
      <c r="L11992" s="74"/>
      <c r="M11992" s="74"/>
    </row>
    <row r="11993" spans="2:13" x14ac:dyDescent="0.25">
      <c r="B11993" s="225"/>
      <c r="C11993" s="74"/>
      <c r="D11993" s="74"/>
      <c r="E11993" s="74"/>
      <c r="F11993" s="74"/>
      <c r="G11993" s="75"/>
      <c r="H11993" s="74"/>
      <c r="I11993" s="81"/>
      <c r="J11993" s="74"/>
      <c r="K11993" s="74"/>
      <c r="L11993" s="74"/>
      <c r="M11993" s="74"/>
    </row>
    <row r="11994" spans="2:13" x14ac:dyDescent="0.25">
      <c r="B11994" s="225"/>
      <c r="C11994" s="74"/>
      <c r="D11994" s="74"/>
      <c r="E11994" s="74"/>
      <c r="F11994" s="74"/>
      <c r="G11994" s="75"/>
      <c r="H11994" s="74"/>
      <c r="I11994" s="81"/>
      <c r="J11994" s="74"/>
      <c r="K11994" s="74"/>
      <c r="L11994" s="74"/>
      <c r="M11994" s="74"/>
    </row>
    <row r="11995" spans="2:13" x14ac:dyDescent="0.25">
      <c r="B11995" s="225"/>
      <c r="C11995" s="74"/>
      <c r="D11995" s="74"/>
      <c r="E11995" s="74"/>
      <c r="F11995" s="74"/>
      <c r="G11995" s="75"/>
      <c r="H11995" s="74"/>
      <c r="I11995" s="81"/>
      <c r="J11995" s="74"/>
      <c r="K11995" s="74"/>
      <c r="L11995" s="74"/>
      <c r="M11995" s="74"/>
    </row>
    <row r="11996" spans="2:13" x14ac:dyDescent="0.25">
      <c r="B11996" s="225"/>
      <c r="C11996" s="74"/>
      <c r="D11996" s="74"/>
      <c r="E11996" s="74"/>
      <c r="F11996" s="74"/>
      <c r="G11996" s="75"/>
      <c r="H11996" s="74"/>
      <c r="I11996" s="81"/>
      <c r="J11996" s="74"/>
      <c r="K11996" s="74"/>
      <c r="L11996" s="74"/>
      <c r="M11996" s="74"/>
    </row>
    <row r="11997" spans="2:13" x14ac:dyDescent="0.25">
      <c r="B11997" s="225"/>
      <c r="C11997" s="74"/>
      <c r="D11997" s="74"/>
      <c r="E11997" s="74"/>
      <c r="F11997" s="74"/>
      <c r="G11997" s="75"/>
      <c r="H11997" s="74"/>
      <c r="I11997" s="81"/>
      <c r="J11997" s="74"/>
      <c r="K11997" s="74"/>
      <c r="L11997" s="74"/>
      <c r="M11997" s="74"/>
    </row>
    <row r="11998" spans="2:13" x14ac:dyDescent="0.25">
      <c r="B11998" s="225"/>
      <c r="C11998" s="74"/>
      <c r="D11998" s="74"/>
      <c r="E11998" s="74"/>
      <c r="F11998" s="74"/>
      <c r="G11998" s="75"/>
      <c r="H11998" s="74"/>
      <c r="I11998" s="81"/>
      <c r="J11998" s="74"/>
      <c r="K11998" s="74"/>
      <c r="L11998" s="74"/>
      <c r="M11998" s="74"/>
    </row>
    <row r="11999" spans="2:13" x14ac:dyDescent="0.25">
      <c r="B11999" s="225"/>
      <c r="C11999" s="74"/>
      <c r="D11999" s="74"/>
      <c r="E11999" s="74"/>
      <c r="F11999" s="74"/>
      <c r="G11999" s="75"/>
      <c r="H11999" s="74"/>
      <c r="I11999" s="81"/>
      <c r="J11999" s="74"/>
      <c r="K11999" s="74"/>
      <c r="L11999" s="74"/>
      <c r="M11999" s="74"/>
    </row>
    <row r="12000" spans="2:13" x14ac:dyDescent="0.25">
      <c r="B12000" s="225"/>
      <c r="C12000" s="74"/>
      <c r="D12000" s="74"/>
      <c r="E12000" s="74"/>
      <c r="F12000" s="74"/>
      <c r="G12000" s="75"/>
      <c r="H12000" s="74"/>
      <c r="I12000" s="81"/>
      <c r="J12000" s="74"/>
      <c r="K12000" s="74"/>
      <c r="L12000" s="74"/>
      <c r="M12000" s="74"/>
    </row>
    <row r="12001" spans="2:13" x14ac:dyDescent="0.25">
      <c r="B12001" s="225"/>
      <c r="C12001" s="74"/>
      <c r="D12001" s="74"/>
      <c r="E12001" s="74"/>
      <c r="F12001" s="74"/>
      <c r="G12001" s="75"/>
      <c r="H12001" s="74"/>
      <c r="I12001" s="81"/>
      <c r="J12001" s="74"/>
      <c r="K12001" s="74"/>
      <c r="L12001" s="74"/>
      <c r="M12001" s="74"/>
    </row>
    <row r="12002" spans="2:13" x14ac:dyDescent="0.25">
      <c r="B12002" s="225"/>
      <c r="C12002" s="74"/>
      <c r="D12002" s="74"/>
      <c r="E12002" s="74"/>
      <c r="F12002" s="74"/>
      <c r="G12002" s="75"/>
      <c r="H12002" s="74"/>
      <c r="I12002" s="81"/>
      <c r="J12002" s="74"/>
      <c r="K12002" s="74"/>
      <c r="L12002" s="74"/>
      <c r="M12002" s="74"/>
    </row>
    <row r="12003" spans="2:13" x14ac:dyDescent="0.25">
      <c r="B12003" s="225"/>
      <c r="C12003" s="74"/>
      <c r="D12003" s="74"/>
      <c r="E12003" s="74"/>
      <c r="F12003" s="74"/>
      <c r="G12003" s="75"/>
      <c r="H12003" s="74"/>
      <c r="I12003" s="81"/>
      <c r="J12003" s="74"/>
      <c r="K12003" s="74"/>
      <c r="L12003" s="74"/>
      <c r="M12003" s="74"/>
    </row>
    <row r="12004" spans="2:13" x14ac:dyDescent="0.25">
      <c r="B12004" s="225"/>
      <c r="C12004" s="74"/>
      <c r="D12004" s="74"/>
      <c r="E12004" s="74"/>
      <c r="F12004" s="74"/>
      <c r="G12004" s="75"/>
      <c r="H12004" s="74"/>
      <c r="I12004" s="81"/>
      <c r="J12004" s="74"/>
      <c r="K12004" s="74"/>
      <c r="L12004" s="74"/>
      <c r="M12004" s="74"/>
    </row>
    <row r="12005" spans="2:13" x14ac:dyDescent="0.25">
      <c r="B12005" s="225"/>
      <c r="C12005" s="74"/>
      <c r="D12005" s="74"/>
      <c r="E12005" s="74"/>
      <c r="F12005" s="74"/>
      <c r="G12005" s="75"/>
      <c r="H12005" s="74"/>
      <c r="I12005" s="81"/>
      <c r="J12005" s="74"/>
      <c r="K12005" s="74"/>
      <c r="L12005" s="74"/>
      <c r="M12005" s="74"/>
    </row>
    <row r="12006" spans="2:13" x14ac:dyDescent="0.25">
      <c r="B12006" s="225"/>
      <c r="C12006" s="74"/>
      <c r="D12006" s="74"/>
      <c r="E12006" s="74"/>
      <c r="F12006" s="74"/>
      <c r="G12006" s="75"/>
      <c r="H12006" s="74"/>
      <c r="I12006" s="81"/>
      <c r="J12006" s="74"/>
      <c r="K12006" s="74"/>
      <c r="L12006" s="74"/>
      <c r="M12006" s="74"/>
    </row>
    <row r="12007" spans="2:13" x14ac:dyDescent="0.25">
      <c r="B12007" s="225"/>
      <c r="C12007" s="74"/>
      <c r="D12007" s="74"/>
      <c r="E12007" s="74"/>
      <c r="F12007" s="74"/>
      <c r="G12007" s="75"/>
      <c r="H12007" s="74"/>
      <c r="I12007" s="81"/>
      <c r="J12007" s="74"/>
      <c r="K12007" s="74"/>
      <c r="L12007" s="74"/>
      <c r="M12007" s="74"/>
    </row>
    <row r="12008" spans="2:13" x14ac:dyDescent="0.25">
      <c r="B12008" s="225"/>
      <c r="C12008" s="74"/>
      <c r="D12008" s="74"/>
      <c r="E12008" s="74"/>
      <c r="F12008" s="74"/>
      <c r="G12008" s="75"/>
      <c r="H12008" s="74"/>
      <c r="I12008" s="81"/>
      <c r="J12008" s="74"/>
      <c r="K12008" s="74"/>
      <c r="L12008" s="74"/>
      <c r="M12008" s="74"/>
    </row>
    <row r="12009" spans="2:13" x14ac:dyDescent="0.25">
      <c r="B12009" s="225"/>
      <c r="C12009" s="74"/>
      <c r="D12009" s="74"/>
      <c r="E12009" s="74"/>
      <c r="F12009" s="74"/>
      <c r="G12009" s="75"/>
      <c r="H12009" s="74"/>
      <c r="I12009" s="81"/>
      <c r="J12009" s="74"/>
      <c r="K12009" s="74"/>
      <c r="L12009" s="74"/>
      <c r="M12009" s="74"/>
    </row>
    <row r="12010" spans="2:13" x14ac:dyDescent="0.25">
      <c r="B12010" s="225"/>
      <c r="C12010" s="74"/>
      <c r="D12010" s="74"/>
      <c r="E12010" s="74"/>
      <c r="F12010" s="74"/>
      <c r="G12010" s="75"/>
      <c r="H12010" s="74"/>
      <c r="I12010" s="81"/>
      <c r="J12010" s="74"/>
      <c r="K12010" s="74"/>
      <c r="L12010" s="74"/>
      <c r="M12010" s="74"/>
    </row>
    <row r="12011" spans="2:13" x14ac:dyDescent="0.25">
      <c r="B12011" s="225"/>
      <c r="C12011" s="74"/>
      <c r="D12011" s="74"/>
      <c r="E12011" s="74"/>
      <c r="F12011" s="74"/>
      <c r="G12011" s="75"/>
      <c r="H12011" s="74"/>
      <c r="I12011" s="81"/>
      <c r="J12011" s="74"/>
      <c r="K12011" s="74"/>
      <c r="L12011" s="74"/>
      <c r="M12011" s="74"/>
    </row>
    <row r="12012" spans="2:13" x14ac:dyDescent="0.25">
      <c r="B12012" s="225"/>
      <c r="C12012" s="74"/>
      <c r="D12012" s="74"/>
      <c r="E12012" s="74"/>
      <c r="F12012" s="74"/>
      <c r="G12012" s="75"/>
      <c r="H12012" s="74"/>
      <c r="I12012" s="81"/>
      <c r="J12012" s="74"/>
      <c r="K12012" s="74"/>
      <c r="L12012" s="74"/>
      <c r="M12012" s="74"/>
    </row>
    <row r="12013" spans="2:13" x14ac:dyDescent="0.25">
      <c r="B12013" s="225"/>
      <c r="C12013" s="74"/>
      <c r="D12013" s="74"/>
      <c r="E12013" s="74"/>
      <c r="F12013" s="74"/>
      <c r="G12013" s="75"/>
      <c r="H12013" s="74"/>
      <c r="I12013" s="81"/>
      <c r="J12013" s="74"/>
      <c r="K12013" s="74"/>
      <c r="L12013" s="74"/>
      <c r="M12013" s="74"/>
    </row>
    <row r="12014" spans="2:13" x14ac:dyDescent="0.25">
      <c r="B12014" s="225"/>
      <c r="C12014" s="74"/>
      <c r="D12014" s="74"/>
      <c r="E12014" s="74"/>
      <c r="F12014" s="74"/>
      <c r="G12014" s="75"/>
      <c r="H12014" s="74"/>
      <c r="I12014" s="81"/>
      <c r="J12014" s="74"/>
      <c r="K12014" s="74"/>
      <c r="L12014" s="74"/>
      <c r="M12014" s="74"/>
    </row>
    <row r="12015" spans="2:13" x14ac:dyDescent="0.25">
      <c r="B12015" s="225"/>
      <c r="C12015" s="74"/>
      <c r="D12015" s="74"/>
      <c r="E12015" s="74"/>
      <c r="F12015" s="74"/>
      <c r="G12015" s="75"/>
      <c r="H12015" s="74"/>
      <c r="I12015" s="81"/>
      <c r="J12015" s="74"/>
      <c r="K12015" s="74"/>
      <c r="L12015" s="74"/>
      <c r="M12015" s="74"/>
    </row>
    <row r="12016" spans="2:13" x14ac:dyDescent="0.25">
      <c r="B12016" s="225"/>
      <c r="C12016" s="74"/>
      <c r="D12016" s="74"/>
      <c r="E12016" s="74"/>
      <c r="F12016" s="74"/>
      <c r="G12016" s="75"/>
      <c r="H12016" s="74"/>
      <c r="I12016" s="81"/>
      <c r="J12016" s="74"/>
      <c r="K12016" s="74"/>
      <c r="L12016" s="74"/>
      <c r="M12016" s="74"/>
    </row>
    <row r="12017" spans="2:13" x14ac:dyDescent="0.25">
      <c r="B12017" s="225"/>
      <c r="C12017" s="74"/>
      <c r="D12017" s="74"/>
      <c r="E12017" s="74"/>
      <c r="F12017" s="74"/>
      <c r="G12017" s="75"/>
      <c r="H12017" s="74"/>
      <c r="I12017" s="81"/>
      <c r="J12017" s="74"/>
      <c r="K12017" s="74"/>
      <c r="L12017" s="74"/>
      <c r="M12017" s="74"/>
    </row>
    <row r="12018" spans="2:13" x14ac:dyDescent="0.25">
      <c r="B12018" s="225"/>
      <c r="C12018" s="74"/>
      <c r="D12018" s="74"/>
      <c r="E12018" s="74"/>
      <c r="F12018" s="74"/>
      <c r="G12018" s="75"/>
      <c r="H12018" s="74"/>
      <c r="I12018" s="81"/>
      <c r="J12018" s="74"/>
      <c r="K12018" s="74"/>
      <c r="L12018" s="74"/>
      <c r="M12018" s="74"/>
    </row>
    <row r="12019" spans="2:13" x14ac:dyDescent="0.25">
      <c r="B12019" s="225"/>
      <c r="C12019" s="74"/>
      <c r="D12019" s="74"/>
      <c r="E12019" s="74"/>
      <c r="F12019" s="74"/>
      <c r="G12019" s="75"/>
      <c r="H12019" s="74"/>
      <c r="I12019" s="81"/>
      <c r="J12019" s="74"/>
      <c r="K12019" s="74"/>
      <c r="L12019" s="74"/>
      <c r="M12019" s="74"/>
    </row>
    <row r="12020" spans="2:13" x14ac:dyDescent="0.25">
      <c r="B12020" s="225"/>
      <c r="C12020" s="74"/>
      <c r="D12020" s="74"/>
      <c r="E12020" s="74"/>
      <c r="F12020" s="74"/>
      <c r="G12020" s="75"/>
      <c r="H12020" s="74"/>
      <c r="I12020" s="81"/>
      <c r="J12020" s="74"/>
      <c r="K12020" s="74"/>
      <c r="L12020" s="74"/>
      <c r="M12020" s="74"/>
    </row>
    <row r="12021" spans="2:13" x14ac:dyDescent="0.25">
      <c r="B12021" s="225"/>
      <c r="C12021" s="74"/>
      <c r="D12021" s="74"/>
      <c r="E12021" s="74"/>
      <c r="F12021" s="74"/>
      <c r="G12021" s="75"/>
      <c r="H12021" s="74"/>
      <c r="I12021" s="81"/>
      <c r="J12021" s="74"/>
      <c r="K12021" s="74"/>
      <c r="L12021" s="74"/>
      <c r="M12021" s="74"/>
    </row>
    <row r="12022" spans="2:13" x14ac:dyDescent="0.25">
      <c r="B12022" s="225"/>
      <c r="C12022" s="74"/>
      <c r="D12022" s="74"/>
      <c r="E12022" s="74"/>
      <c r="F12022" s="74"/>
      <c r="G12022" s="75"/>
      <c r="H12022" s="74"/>
      <c r="I12022" s="81"/>
      <c r="J12022" s="74"/>
      <c r="K12022" s="74"/>
      <c r="L12022" s="74"/>
      <c r="M12022" s="74"/>
    </row>
    <row r="12023" spans="2:13" x14ac:dyDescent="0.25">
      <c r="B12023" s="225"/>
      <c r="C12023" s="74"/>
      <c r="D12023" s="74"/>
      <c r="E12023" s="74"/>
      <c r="F12023" s="74"/>
      <c r="G12023" s="75"/>
      <c r="H12023" s="74"/>
      <c r="I12023" s="81"/>
      <c r="J12023" s="74"/>
      <c r="K12023" s="74"/>
      <c r="L12023" s="74"/>
      <c r="M12023" s="74"/>
    </row>
    <row r="12024" spans="2:13" x14ac:dyDescent="0.25">
      <c r="B12024" s="225"/>
      <c r="C12024" s="74"/>
      <c r="D12024" s="74"/>
      <c r="E12024" s="74"/>
      <c r="F12024" s="74"/>
      <c r="G12024" s="75"/>
      <c r="H12024" s="74"/>
      <c r="I12024" s="81"/>
      <c r="J12024" s="74"/>
      <c r="K12024" s="74"/>
      <c r="L12024" s="74"/>
      <c r="M12024" s="74"/>
    </row>
    <row r="12025" spans="2:13" x14ac:dyDescent="0.25">
      <c r="B12025" s="225"/>
      <c r="C12025" s="74"/>
      <c r="D12025" s="74"/>
      <c r="E12025" s="74"/>
      <c r="F12025" s="74"/>
      <c r="G12025" s="75"/>
      <c r="H12025" s="74"/>
      <c r="I12025" s="81"/>
      <c r="J12025" s="74"/>
      <c r="K12025" s="74"/>
      <c r="L12025" s="74"/>
      <c r="M12025" s="74"/>
    </row>
    <row r="12026" spans="2:13" x14ac:dyDescent="0.25">
      <c r="B12026" s="225"/>
      <c r="C12026" s="74"/>
      <c r="D12026" s="74"/>
      <c r="E12026" s="74"/>
      <c r="F12026" s="74"/>
      <c r="G12026" s="75"/>
      <c r="H12026" s="74"/>
      <c r="I12026" s="81"/>
      <c r="J12026" s="74"/>
      <c r="K12026" s="74"/>
      <c r="L12026" s="74"/>
      <c r="M12026" s="74"/>
    </row>
    <row r="12027" spans="2:13" x14ac:dyDescent="0.25">
      <c r="B12027" s="225"/>
      <c r="C12027" s="74"/>
      <c r="D12027" s="74"/>
      <c r="E12027" s="74"/>
      <c r="F12027" s="74"/>
      <c r="G12027" s="75"/>
      <c r="H12027" s="74"/>
      <c r="I12027" s="81"/>
      <c r="J12027" s="74"/>
      <c r="K12027" s="74"/>
      <c r="L12027" s="74"/>
      <c r="M12027" s="74"/>
    </row>
    <row r="12028" spans="2:13" x14ac:dyDescent="0.25">
      <c r="B12028" s="225"/>
      <c r="C12028" s="74"/>
      <c r="D12028" s="74"/>
      <c r="E12028" s="74"/>
      <c r="F12028" s="74"/>
      <c r="G12028" s="75"/>
      <c r="H12028" s="74"/>
      <c r="I12028" s="81"/>
      <c r="J12028" s="74"/>
      <c r="K12028" s="74"/>
      <c r="L12028" s="74"/>
      <c r="M12028" s="74"/>
    </row>
    <row r="12029" spans="2:13" x14ac:dyDescent="0.25">
      <c r="B12029" s="225"/>
      <c r="C12029" s="74"/>
      <c r="D12029" s="74"/>
      <c r="E12029" s="74"/>
      <c r="F12029" s="74"/>
      <c r="G12029" s="75"/>
      <c r="H12029" s="74"/>
      <c r="I12029" s="81"/>
      <c r="J12029" s="74"/>
      <c r="K12029" s="74"/>
      <c r="L12029" s="74"/>
      <c r="M12029" s="74"/>
    </row>
    <row r="12030" spans="2:13" x14ac:dyDescent="0.25">
      <c r="B12030" s="225"/>
      <c r="C12030" s="74"/>
      <c r="D12030" s="74"/>
      <c r="E12030" s="74"/>
      <c r="F12030" s="74"/>
      <c r="G12030" s="75"/>
      <c r="H12030" s="74"/>
      <c r="I12030" s="81"/>
      <c r="J12030" s="74"/>
      <c r="K12030" s="74"/>
      <c r="L12030" s="74"/>
      <c r="M12030" s="74"/>
    </row>
    <row r="12031" spans="2:13" x14ac:dyDescent="0.25">
      <c r="B12031" s="225"/>
      <c r="C12031" s="74"/>
      <c r="D12031" s="74"/>
      <c r="E12031" s="74"/>
      <c r="F12031" s="74"/>
      <c r="G12031" s="75"/>
      <c r="H12031" s="74"/>
      <c r="I12031" s="81"/>
      <c r="J12031" s="74"/>
      <c r="K12031" s="74"/>
      <c r="L12031" s="74"/>
      <c r="M12031" s="74"/>
    </row>
    <row r="12032" spans="2:13" x14ac:dyDescent="0.25">
      <c r="B12032" s="225"/>
      <c r="C12032" s="74"/>
      <c r="D12032" s="74"/>
      <c r="E12032" s="74"/>
      <c r="F12032" s="74"/>
      <c r="G12032" s="75"/>
      <c r="H12032" s="74"/>
      <c r="I12032" s="81"/>
      <c r="J12032" s="74"/>
      <c r="K12032" s="74"/>
      <c r="L12032" s="74"/>
      <c r="M12032" s="74"/>
    </row>
    <row r="12033" spans="2:13" x14ac:dyDescent="0.25">
      <c r="B12033" s="225"/>
      <c r="C12033" s="74"/>
      <c r="D12033" s="74"/>
      <c r="E12033" s="74"/>
      <c r="F12033" s="74"/>
      <c r="G12033" s="75"/>
      <c r="H12033" s="74"/>
      <c r="I12033" s="81"/>
      <c r="J12033" s="74"/>
      <c r="K12033" s="74"/>
      <c r="L12033" s="74"/>
      <c r="M12033" s="74"/>
    </row>
    <row r="12034" spans="2:13" x14ac:dyDescent="0.25">
      <c r="B12034" s="225"/>
      <c r="C12034" s="74"/>
      <c r="D12034" s="74"/>
      <c r="E12034" s="74"/>
      <c r="F12034" s="74"/>
      <c r="G12034" s="75"/>
      <c r="H12034" s="74"/>
      <c r="I12034" s="81"/>
      <c r="J12034" s="74"/>
      <c r="K12034" s="74"/>
      <c r="L12034" s="74"/>
      <c r="M12034" s="74"/>
    </row>
    <row r="12035" spans="2:13" x14ac:dyDescent="0.25">
      <c r="B12035" s="225"/>
      <c r="C12035" s="74"/>
      <c r="D12035" s="74"/>
      <c r="E12035" s="74"/>
      <c r="F12035" s="74"/>
      <c r="G12035" s="75"/>
      <c r="H12035" s="74"/>
      <c r="I12035" s="81"/>
      <c r="J12035" s="74"/>
      <c r="K12035" s="74"/>
      <c r="L12035" s="74"/>
      <c r="M12035" s="74"/>
    </row>
    <row r="12036" spans="2:13" x14ac:dyDescent="0.25">
      <c r="B12036" s="225"/>
      <c r="C12036" s="74"/>
      <c r="D12036" s="74"/>
      <c r="E12036" s="74"/>
      <c r="F12036" s="74"/>
      <c r="G12036" s="75"/>
      <c r="H12036" s="74"/>
      <c r="I12036" s="81"/>
      <c r="J12036" s="74"/>
      <c r="K12036" s="74"/>
      <c r="L12036" s="74"/>
      <c r="M12036" s="74"/>
    </row>
    <row r="12037" spans="2:13" x14ac:dyDescent="0.25">
      <c r="B12037" s="225"/>
      <c r="C12037" s="74"/>
      <c r="D12037" s="74"/>
      <c r="E12037" s="74"/>
      <c r="F12037" s="74"/>
      <c r="G12037" s="75"/>
      <c r="H12037" s="74"/>
      <c r="I12037" s="81"/>
      <c r="J12037" s="74"/>
      <c r="K12037" s="74"/>
      <c r="L12037" s="74"/>
      <c r="M12037" s="74"/>
    </row>
    <row r="12038" spans="2:13" x14ac:dyDescent="0.25">
      <c r="B12038" s="225"/>
      <c r="C12038" s="74"/>
      <c r="D12038" s="74"/>
      <c r="E12038" s="74"/>
      <c r="F12038" s="74"/>
      <c r="G12038" s="75"/>
      <c r="H12038" s="74"/>
      <c r="I12038" s="81"/>
      <c r="J12038" s="74"/>
      <c r="K12038" s="74"/>
      <c r="L12038" s="74"/>
      <c r="M12038" s="74"/>
    </row>
    <row r="12039" spans="2:13" x14ac:dyDescent="0.25">
      <c r="B12039" s="225"/>
      <c r="C12039" s="74"/>
      <c r="D12039" s="74"/>
      <c r="E12039" s="74"/>
      <c r="F12039" s="74"/>
      <c r="G12039" s="75"/>
      <c r="H12039" s="74"/>
      <c r="I12039" s="81"/>
      <c r="J12039" s="74"/>
      <c r="K12039" s="74"/>
      <c r="L12039" s="74"/>
      <c r="M12039" s="74"/>
    </row>
    <row r="12040" spans="2:13" x14ac:dyDescent="0.25">
      <c r="B12040" s="225"/>
      <c r="C12040" s="74"/>
      <c r="D12040" s="74"/>
      <c r="E12040" s="74"/>
      <c r="F12040" s="74"/>
      <c r="G12040" s="75"/>
      <c r="H12040" s="74"/>
      <c r="I12040" s="81"/>
      <c r="J12040" s="74"/>
      <c r="K12040" s="74"/>
      <c r="L12040" s="74"/>
      <c r="M12040" s="74"/>
    </row>
    <row r="12041" spans="2:13" x14ac:dyDescent="0.25">
      <c r="B12041" s="225"/>
      <c r="C12041" s="74"/>
      <c r="D12041" s="74"/>
      <c r="E12041" s="74"/>
      <c r="F12041" s="74"/>
      <c r="G12041" s="75"/>
      <c r="H12041" s="74"/>
      <c r="I12041" s="81"/>
      <c r="J12041" s="74"/>
      <c r="K12041" s="74"/>
      <c r="L12041" s="74"/>
      <c r="M12041" s="74"/>
    </row>
    <row r="12042" spans="2:13" x14ac:dyDescent="0.25">
      <c r="B12042" s="225"/>
      <c r="C12042" s="74"/>
      <c r="D12042" s="74"/>
      <c r="E12042" s="74"/>
      <c r="F12042" s="74"/>
      <c r="G12042" s="75"/>
      <c r="H12042" s="74"/>
      <c r="I12042" s="81"/>
      <c r="J12042" s="74"/>
      <c r="K12042" s="74"/>
      <c r="L12042" s="74"/>
      <c r="M12042" s="74"/>
    </row>
    <row r="12043" spans="2:13" x14ac:dyDescent="0.25">
      <c r="B12043" s="225"/>
      <c r="C12043" s="74"/>
      <c r="D12043" s="74"/>
      <c r="E12043" s="74"/>
      <c r="F12043" s="74"/>
      <c r="G12043" s="75"/>
      <c r="H12043" s="74"/>
      <c r="I12043" s="81"/>
      <c r="J12043" s="74"/>
      <c r="K12043" s="74"/>
      <c r="L12043" s="74"/>
      <c r="M12043" s="74"/>
    </row>
    <row r="12044" spans="2:13" x14ac:dyDescent="0.25">
      <c r="B12044" s="225"/>
      <c r="C12044" s="74"/>
      <c r="D12044" s="74"/>
      <c r="E12044" s="74"/>
      <c r="F12044" s="74"/>
      <c r="G12044" s="75"/>
      <c r="H12044" s="74"/>
      <c r="I12044" s="81"/>
      <c r="J12044" s="74"/>
      <c r="K12044" s="74"/>
      <c r="L12044" s="74"/>
      <c r="M12044" s="74"/>
    </row>
    <row r="12045" spans="2:13" x14ac:dyDescent="0.25">
      <c r="B12045" s="225"/>
      <c r="C12045" s="74"/>
      <c r="D12045" s="74"/>
      <c r="E12045" s="74"/>
      <c r="F12045" s="74"/>
      <c r="G12045" s="75"/>
      <c r="H12045" s="74"/>
      <c r="I12045" s="81"/>
      <c r="J12045" s="74"/>
      <c r="K12045" s="74"/>
      <c r="L12045" s="74"/>
      <c r="M12045" s="74"/>
    </row>
    <row r="12046" spans="2:13" x14ac:dyDescent="0.25">
      <c r="B12046" s="225"/>
      <c r="C12046" s="74"/>
      <c r="D12046" s="74"/>
      <c r="E12046" s="74"/>
      <c r="F12046" s="74"/>
      <c r="G12046" s="75"/>
      <c r="H12046" s="74"/>
      <c r="I12046" s="81"/>
      <c r="J12046" s="74"/>
      <c r="K12046" s="74"/>
      <c r="L12046" s="74"/>
      <c r="M12046" s="74"/>
    </row>
    <row r="12047" spans="2:13" x14ac:dyDescent="0.25">
      <c r="B12047" s="225"/>
      <c r="C12047" s="74"/>
      <c r="D12047" s="74"/>
      <c r="E12047" s="74"/>
      <c r="F12047" s="74"/>
      <c r="G12047" s="75"/>
      <c r="H12047" s="74"/>
      <c r="I12047" s="81"/>
      <c r="J12047" s="74"/>
      <c r="K12047" s="74"/>
      <c r="L12047" s="74"/>
      <c r="M12047" s="74"/>
    </row>
    <row r="12048" spans="2:13" x14ac:dyDescent="0.25">
      <c r="B12048" s="225"/>
      <c r="C12048" s="74"/>
      <c r="D12048" s="74"/>
      <c r="E12048" s="74"/>
      <c r="F12048" s="74"/>
      <c r="G12048" s="75"/>
      <c r="H12048" s="74"/>
      <c r="I12048" s="81"/>
      <c r="J12048" s="74"/>
      <c r="K12048" s="74"/>
      <c r="L12048" s="74"/>
      <c r="M12048" s="74"/>
    </row>
    <row r="12049" spans="2:13" x14ac:dyDescent="0.25">
      <c r="B12049" s="225"/>
      <c r="C12049" s="74"/>
      <c r="D12049" s="74"/>
      <c r="E12049" s="74"/>
      <c r="F12049" s="74"/>
      <c r="G12049" s="75"/>
      <c r="H12049" s="74"/>
      <c r="I12049" s="81"/>
      <c r="J12049" s="74"/>
      <c r="K12049" s="74"/>
      <c r="L12049" s="74"/>
      <c r="M12049" s="74"/>
    </row>
    <row r="12050" spans="2:13" x14ac:dyDescent="0.25">
      <c r="B12050" s="225"/>
      <c r="C12050" s="74"/>
      <c r="D12050" s="74"/>
      <c r="E12050" s="74"/>
      <c r="F12050" s="74"/>
      <c r="G12050" s="75"/>
      <c r="H12050" s="74"/>
      <c r="I12050" s="81"/>
      <c r="J12050" s="74"/>
      <c r="K12050" s="74"/>
      <c r="L12050" s="74"/>
      <c r="M12050" s="74"/>
    </row>
    <row r="12051" spans="2:13" x14ac:dyDescent="0.25">
      <c r="B12051" s="225"/>
      <c r="C12051" s="74"/>
      <c r="D12051" s="74"/>
      <c r="E12051" s="74"/>
      <c r="F12051" s="74"/>
      <c r="G12051" s="75"/>
      <c r="H12051" s="74"/>
      <c r="I12051" s="81"/>
      <c r="J12051" s="74"/>
      <c r="K12051" s="74"/>
      <c r="L12051" s="74"/>
      <c r="M12051" s="74"/>
    </row>
    <row r="12052" spans="2:13" x14ac:dyDescent="0.25">
      <c r="B12052" s="225"/>
      <c r="C12052" s="74"/>
      <c r="D12052" s="74"/>
      <c r="E12052" s="74"/>
      <c r="F12052" s="74"/>
      <c r="G12052" s="75"/>
      <c r="H12052" s="74"/>
      <c r="I12052" s="81"/>
      <c r="J12052" s="74"/>
      <c r="K12052" s="74"/>
      <c r="L12052" s="74"/>
      <c r="M12052" s="74"/>
    </row>
    <row r="12053" spans="2:13" x14ac:dyDescent="0.25">
      <c r="B12053" s="225"/>
      <c r="C12053" s="74"/>
      <c r="D12053" s="74"/>
      <c r="E12053" s="74"/>
      <c r="F12053" s="74"/>
      <c r="G12053" s="75"/>
      <c r="H12053" s="74"/>
      <c r="I12053" s="81"/>
      <c r="J12053" s="74"/>
      <c r="K12053" s="74"/>
      <c r="L12053" s="74"/>
      <c r="M12053" s="74"/>
    </row>
    <row r="12054" spans="2:13" x14ac:dyDescent="0.25">
      <c r="B12054" s="225"/>
      <c r="C12054" s="74"/>
      <c r="D12054" s="74"/>
      <c r="E12054" s="74"/>
      <c r="F12054" s="74"/>
      <c r="G12054" s="75"/>
      <c r="H12054" s="74"/>
      <c r="I12054" s="81"/>
      <c r="J12054" s="74"/>
      <c r="K12054" s="74"/>
      <c r="L12054" s="74"/>
      <c r="M12054" s="74"/>
    </row>
    <row r="12055" spans="2:13" x14ac:dyDescent="0.25">
      <c r="B12055" s="225"/>
      <c r="C12055" s="74"/>
      <c r="D12055" s="74"/>
      <c r="E12055" s="74"/>
      <c r="F12055" s="74"/>
      <c r="G12055" s="75"/>
      <c r="H12055" s="74"/>
      <c r="I12055" s="81"/>
      <c r="J12055" s="74"/>
      <c r="K12055" s="74"/>
      <c r="L12055" s="74"/>
      <c r="M12055" s="74"/>
    </row>
    <row r="12056" spans="2:13" x14ac:dyDescent="0.25">
      <c r="B12056" s="225"/>
      <c r="C12056" s="74"/>
      <c r="D12056" s="74"/>
      <c r="E12056" s="74"/>
      <c r="F12056" s="74"/>
      <c r="G12056" s="75"/>
      <c r="H12056" s="74"/>
      <c r="I12056" s="81"/>
      <c r="J12056" s="74"/>
      <c r="K12056" s="74"/>
      <c r="L12056" s="74"/>
      <c r="M12056" s="74"/>
    </row>
    <row r="12057" spans="2:13" x14ac:dyDescent="0.25">
      <c r="B12057" s="225"/>
      <c r="C12057" s="74"/>
      <c r="D12057" s="74"/>
      <c r="E12057" s="74"/>
      <c r="F12057" s="74"/>
      <c r="G12057" s="75"/>
      <c r="H12057" s="74"/>
      <c r="I12057" s="81"/>
      <c r="J12057" s="74"/>
      <c r="K12057" s="74"/>
      <c r="L12057" s="74"/>
      <c r="M12057" s="74"/>
    </row>
    <row r="12058" spans="2:13" x14ac:dyDescent="0.25">
      <c r="B12058" s="225"/>
      <c r="C12058" s="74"/>
      <c r="D12058" s="74"/>
      <c r="E12058" s="74"/>
      <c r="F12058" s="74"/>
      <c r="G12058" s="75"/>
      <c r="H12058" s="74"/>
      <c r="I12058" s="81"/>
      <c r="J12058" s="74"/>
      <c r="K12058" s="74"/>
      <c r="L12058" s="74"/>
      <c r="M12058" s="74"/>
    </row>
    <row r="12059" spans="2:13" x14ac:dyDescent="0.25">
      <c r="B12059" s="225"/>
      <c r="C12059" s="74"/>
      <c r="D12059" s="74"/>
      <c r="E12059" s="74"/>
      <c r="F12059" s="74"/>
      <c r="G12059" s="75"/>
      <c r="H12059" s="74"/>
      <c r="I12059" s="81"/>
      <c r="J12059" s="74"/>
      <c r="K12059" s="74"/>
      <c r="L12059" s="74"/>
      <c r="M12059" s="74"/>
    </row>
    <row r="12060" spans="2:13" x14ac:dyDescent="0.25">
      <c r="B12060" s="225"/>
      <c r="C12060" s="74"/>
      <c r="D12060" s="74"/>
      <c r="E12060" s="74"/>
      <c r="F12060" s="74"/>
      <c r="G12060" s="75"/>
      <c r="H12060" s="74"/>
      <c r="I12060" s="81"/>
      <c r="J12060" s="74"/>
      <c r="K12060" s="74"/>
      <c r="L12060" s="74"/>
      <c r="M12060" s="74"/>
    </row>
    <row r="12061" spans="2:13" x14ac:dyDescent="0.25">
      <c r="B12061" s="225"/>
      <c r="C12061" s="74"/>
      <c r="D12061" s="74"/>
      <c r="E12061" s="74"/>
      <c r="F12061" s="74"/>
      <c r="G12061" s="75"/>
      <c r="H12061" s="74"/>
      <c r="I12061" s="81"/>
      <c r="J12061" s="74"/>
      <c r="K12061" s="74"/>
      <c r="L12061" s="74"/>
      <c r="M12061" s="74"/>
    </row>
    <row r="12062" spans="2:13" x14ac:dyDescent="0.25">
      <c r="B12062" s="225"/>
      <c r="C12062" s="74"/>
      <c r="D12062" s="74"/>
      <c r="E12062" s="74"/>
      <c r="F12062" s="74"/>
      <c r="G12062" s="75"/>
      <c r="H12062" s="74"/>
      <c r="I12062" s="81"/>
      <c r="J12062" s="74"/>
      <c r="K12062" s="74"/>
      <c r="L12062" s="74"/>
      <c r="M12062" s="74"/>
    </row>
    <row r="12063" spans="2:13" x14ac:dyDescent="0.25">
      <c r="B12063" s="225"/>
      <c r="C12063" s="74"/>
      <c r="D12063" s="74"/>
      <c r="E12063" s="74"/>
      <c r="F12063" s="74"/>
      <c r="G12063" s="75"/>
      <c r="H12063" s="74"/>
      <c r="I12063" s="81"/>
      <c r="J12063" s="74"/>
      <c r="K12063" s="74"/>
      <c r="L12063" s="74"/>
      <c r="M12063" s="74"/>
    </row>
    <row r="12064" spans="2:13" x14ac:dyDescent="0.25">
      <c r="B12064" s="225"/>
      <c r="C12064" s="74"/>
      <c r="D12064" s="74"/>
      <c r="E12064" s="74"/>
      <c r="F12064" s="74"/>
      <c r="G12064" s="75"/>
      <c r="H12064" s="74"/>
      <c r="I12064" s="81"/>
      <c r="J12064" s="74"/>
      <c r="K12064" s="74"/>
      <c r="L12064" s="74"/>
      <c r="M12064" s="74"/>
    </row>
    <row r="12065" spans="2:13" x14ac:dyDescent="0.25">
      <c r="B12065" s="225"/>
      <c r="C12065" s="74"/>
      <c r="D12065" s="74"/>
      <c r="E12065" s="74"/>
      <c r="F12065" s="74"/>
      <c r="G12065" s="75"/>
      <c r="H12065" s="74"/>
      <c r="I12065" s="81"/>
      <c r="J12065" s="74"/>
      <c r="K12065" s="74"/>
      <c r="L12065" s="74"/>
      <c r="M12065" s="74"/>
    </row>
    <row r="12066" spans="2:13" x14ac:dyDescent="0.25">
      <c r="B12066" s="225"/>
      <c r="C12066" s="74"/>
      <c r="D12066" s="74"/>
      <c r="E12066" s="74"/>
      <c r="F12066" s="74"/>
      <c r="G12066" s="75"/>
      <c r="H12066" s="74"/>
      <c r="I12066" s="81"/>
      <c r="J12066" s="74"/>
      <c r="K12066" s="74"/>
      <c r="L12066" s="74"/>
      <c r="M12066" s="74"/>
    </row>
    <row r="12067" spans="2:13" x14ac:dyDescent="0.25">
      <c r="B12067" s="225"/>
      <c r="C12067" s="74"/>
      <c r="D12067" s="74"/>
      <c r="E12067" s="74"/>
      <c r="F12067" s="74"/>
      <c r="G12067" s="75"/>
      <c r="H12067" s="74"/>
      <c r="I12067" s="81"/>
      <c r="J12067" s="74"/>
      <c r="K12067" s="74"/>
      <c r="L12067" s="74"/>
      <c r="M12067" s="74"/>
    </row>
    <row r="12068" spans="2:13" x14ac:dyDescent="0.25">
      <c r="B12068" s="225"/>
      <c r="C12068" s="74"/>
      <c r="D12068" s="74"/>
      <c r="E12068" s="74"/>
      <c r="F12068" s="74"/>
      <c r="G12068" s="75"/>
      <c r="H12068" s="74"/>
      <c r="I12068" s="81"/>
      <c r="J12068" s="74"/>
      <c r="K12068" s="74"/>
      <c r="L12068" s="74"/>
      <c r="M12068" s="74"/>
    </row>
    <row r="12069" spans="2:13" x14ac:dyDescent="0.25">
      <c r="B12069" s="225"/>
      <c r="C12069" s="74"/>
      <c r="D12069" s="74"/>
      <c r="E12069" s="74"/>
      <c r="F12069" s="74"/>
      <c r="G12069" s="75"/>
      <c r="H12069" s="74"/>
      <c r="I12069" s="81"/>
      <c r="J12069" s="74"/>
      <c r="K12069" s="74"/>
      <c r="L12069" s="74"/>
      <c r="M12069" s="74"/>
    </row>
    <row r="12070" spans="2:13" x14ac:dyDescent="0.25">
      <c r="B12070" s="225"/>
      <c r="C12070" s="74"/>
      <c r="D12070" s="74"/>
      <c r="E12070" s="74"/>
      <c r="F12070" s="74"/>
      <c r="G12070" s="75"/>
      <c r="H12070" s="74"/>
      <c r="I12070" s="81"/>
      <c r="J12070" s="74"/>
      <c r="K12070" s="74"/>
      <c r="L12070" s="74"/>
      <c r="M12070" s="74"/>
    </row>
    <row r="12071" spans="2:13" x14ac:dyDescent="0.25">
      <c r="B12071" s="225"/>
      <c r="C12071" s="74"/>
      <c r="D12071" s="74"/>
      <c r="E12071" s="74"/>
      <c r="F12071" s="74"/>
      <c r="G12071" s="75"/>
      <c r="H12071" s="74"/>
      <c r="I12071" s="81"/>
      <c r="J12071" s="74"/>
      <c r="K12071" s="74"/>
      <c r="L12071" s="74"/>
      <c r="M12071" s="74"/>
    </row>
    <row r="12072" spans="2:13" x14ac:dyDescent="0.25">
      <c r="B12072" s="225"/>
      <c r="C12072" s="74"/>
      <c r="D12072" s="74"/>
      <c r="E12072" s="74"/>
      <c r="F12072" s="74"/>
      <c r="G12072" s="75"/>
      <c r="H12072" s="74"/>
      <c r="I12072" s="81"/>
      <c r="J12072" s="74"/>
      <c r="K12072" s="74"/>
      <c r="L12072" s="74"/>
      <c r="M12072" s="74"/>
    </row>
    <row r="12073" spans="2:13" x14ac:dyDescent="0.25">
      <c r="B12073" s="225"/>
      <c r="C12073" s="74"/>
      <c r="D12073" s="74"/>
      <c r="E12073" s="74"/>
      <c r="F12073" s="74"/>
      <c r="G12073" s="75"/>
      <c r="H12073" s="74"/>
      <c r="I12073" s="81"/>
      <c r="J12073" s="74"/>
      <c r="K12073" s="74"/>
      <c r="L12073" s="74"/>
      <c r="M12073" s="74"/>
    </row>
    <row r="12074" spans="2:13" x14ac:dyDescent="0.25">
      <c r="B12074" s="225"/>
      <c r="C12074" s="74"/>
      <c r="D12074" s="74"/>
      <c r="E12074" s="74"/>
      <c r="F12074" s="74"/>
      <c r="G12074" s="75"/>
      <c r="H12074" s="74"/>
      <c r="I12074" s="81"/>
      <c r="J12074" s="74"/>
      <c r="K12074" s="74"/>
      <c r="L12074" s="74"/>
      <c r="M12074" s="74"/>
    </row>
    <row r="12075" spans="2:13" x14ac:dyDescent="0.25">
      <c r="B12075" s="225"/>
      <c r="C12075" s="74"/>
      <c r="D12075" s="74"/>
      <c r="E12075" s="74"/>
      <c r="F12075" s="74"/>
      <c r="G12075" s="75"/>
      <c r="H12075" s="74"/>
      <c r="I12075" s="81"/>
      <c r="J12075" s="74"/>
      <c r="K12075" s="74"/>
      <c r="L12075" s="74"/>
      <c r="M12075" s="74"/>
    </row>
    <row r="12076" spans="2:13" x14ac:dyDescent="0.25">
      <c r="B12076" s="225"/>
      <c r="C12076" s="74"/>
      <c r="D12076" s="74"/>
      <c r="E12076" s="74"/>
      <c r="F12076" s="74"/>
      <c r="G12076" s="75"/>
      <c r="H12076" s="74"/>
      <c r="I12076" s="81"/>
      <c r="J12076" s="74"/>
      <c r="K12076" s="74"/>
      <c r="L12076" s="74"/>
      <c r="M12076" s="74"/>
    </row>
    <row r="12077" spans="2:13" x14ac:dyDescent="0.25">
      <c r="B12077" s="225"/>
      <c r="C12077" s="74"/>
      <c r="D12077" s="74"/>
      <c r="E12077" s="74"/>
      <c r="F12077" s="74"/>
      <c r="G12077" s="75"/>
      <c r="H12077" s="74"/>
      <c r="I12077" s="81"/>
      <c r="J12077" s="74"/>
      <c r="K12077" s="74"/>
      <c r="L12077" s="74"/>
      <c r="M12077" s="74"/>
    </row>
    <row r="12078" spans="2:13" x14ac:dyDescent="0.25">
      <c r="B12078" s="225"/>
      <c r="C12078" s="74"/>
      <c r="D12078" s="74"/>
      <c r="E12078" s="74"/>
      <c r="F12078" s="74"/>
      <c r="G12078" s="75"/>
      <c r="H12078" s="74"/>
      <c r="I12078" s="81"/>
      <c r="J12078" s="74"/>
      <c r="K12078" s="74"/>
      <c r="L12078" s="74"/>
      <c r="M12078" s="74"/>
    </row>
    <row r="12079" spans="2:13" x14ac:dyDescent="0.25">
      <c r="B12079" s="225"/>
      <c r="C12079" s="74"/>
      <c r="D12079" s="74"/>
      <c r="E12079" s="74"/>
      <c r="F12079" s="74"/>
      <c r="G12079" s="75"/>
      <c r="H12079" s="74"/>
      <c r="I12079" s="81"/>
      <c r="J12079" s="74"/>
      <c r="K12079" s="74"/>
      <c r="L12079" s="74"/>
      <c r="M12079" s="74"/>
    </row>
    <row r="12080" spans="2:13" x14ac:dyDescent="0.25">
      <c r="B12080" s="225"/>
      <c r="C12080" s="74"/>
      <c r="D12080" s="74"/>
      <c r="E12080" s="74"/>
      <c r="F12080" s="74"/>
      <c r="G12080" s="75"/>
      <c r="H12080" s="74"/>
      <c r="I12080" s="81"/>
      <c r="J12080" s="74"/>
      <c r="K12080" s="74"/>
      <c r="L12080" s="74"/>
      <c r="M12080" s="74"/>
    </row>
    <row r="12081" spans="2:13" x14ac:dyDescent="0.25">
      <c r="B12081" s="225"/>
      <c r="C12081" s="74"/>
      <c r="D12081" s="74"/>
      <c r="E12081" s="74"/>
      <c r="F12081" s="74"/>
      <c r="G12081" s="75"/>
      <c r="H12081" s="74"/>
      <c r="I12081" s="81"/>
      <c r="J12081" s="74"/>
      <c r="K12081" s="74"/>
      <c r="L12081" s="74"/>
      <c r="M12081" s="74"/>
    </row>
    <row r="12082" spans="2:13" x14ac:dyDescent="0.25">
      <c r="B12082" s="225"/>
      <c r="C12082" s="74"/>
      <c r="D12082" s="74"/>
      <c r="E12082" s="74"/>
      <c r="F12082" s="74"/>
      <c r="G12082" s="75"/>
      <c r="H12082" s="74"/>
      <c r="I12082" s="81"/>
      <c r="J12082" s="74"/>
      <c r="K12082" s="74"/>
      <c r="L12082" s="74"/>
      <c r="M12082" s="74"/>
    </row>
    <row r="12083" spans="2:13" x14ac:dyDescent="0.25">
      <c r="B12083" s="225"/>
      <c r="C12083" s="74"/>
      <c r="D12083" s="74"/>
      <c r="E12083" s="74"/>
      <c r="F12083" s="74"/>
      <c r="G12083" s="75"/>
      <c r="H12083" s="74"/>
      <c r="I12083" s="81"/>
      <c r="J12083" s="74"/>
      <c r="K12083" s="74"/>
      <c r="L12083" s="74"/>
      <c r="M12083" s="74"/>
    </row>
    <row r="12084" spans="2:13" x14ac:dyDescent="0.25">
      <c r="B12084" s="225"/>
      <c r="C12084" s="74"/>
      <c r="D12084" s="74"/>
      <c r="E12084" s="74"/>
      <c r="F12084" s="74"/>
      <c r="G12084" s="75"/>
      <c r="H12084" s="74"/>
      <c r="I12084" s="81"/>
      <c r="J12084" s="74"/>
      <c r="K12084" s="74"/>
      <c r="L12084" s="74"/>
      <c r="M12084" s="74"/>
    </row>
    <row r="12085" spans="2:13" x14ac:dyDescent="0.25">
      <c r="B12085" s="225"/>
      <c r="C12085" s="74"/>
      <c r="D12085" s="74"/>
      <c r="E12085" s="74"/>
      <c r="F12085" s="74"/>
      <c r="G12085" s="75"/>
      <c r="H12085" s="74"/>
      <c r="I12085" s="81"/>
      <c r="J12085" s="74"/>
      <c r="K12085" s="74"/>
      <c r="L12085" s="74"/>
      <c r="M12085" s="74"/>
    </row>
    <row r="12086" spans="2:13" x14ac:dyDescent="0.25">
      <c r="B12086" s="225"/>
      <c r="C12086" s="74"/>
      <c r="D12086" s="74"/>
      <c r="E12086" s="74"/>
      <c r="F12086" s="74"/>
      <c r="G12086" s="75"/>
      <c r="H12086" s="74"/>
      <c r="I12086" s="81"/>
      <c r="J12086" s="74"/>
      <c r="K12086" s="74"/>
      <c r="L12086" s="74"/>
      <c r="M12086" s="74"/>
    </row>
    <row r="12087" spans="2:13" x14ac:dyDescent="0.25">
      <c r="B12087" s="225"/>
      <c r="C12087" s="74"/>
      <c r="D12087" s="74"/>
      <c r="E12087" s="74"/>
      <c r="F12087" s="74"/>
      <c r="G12087" s="75"/>
      <c r="H12087" s="74"/>
      <c r="I12087" s="81"/>
      <c r="J12087" s="74"/>
      <c r="K12087" s="74"/>
      <c r="L12087" s="74"/>
      <c r="M12087" s="74"/>
    </row>
    <row r="12088" spans="2:13" x14ac:dyDescent="0.25">
      <c r="B12088" s="225"/>
      <c r="C12088" s="74"/>
      <c r="D12088" s="74"/>
      <c r="E12088" s="74"/>
      <c r="F12088" s="74"/>
      <c r="G12088" s="75"/>
      <c r="H12088" s="74"/>
      <c r="I12088" s="81"/>
      <c r="J12088" s="74"/>
      <c r="K12088" s="74"/>
      <c r="L12088" s="74"/>
      <c r="M12088" s="74"/>
    </row>
    <row r="12089" spans="2:13" x14ac:dyDescent="0.25">
      <c r="B12089" s="225"/>
      <c r="C12089" s="74"/>
      <c r="D12089" s="74"/>
      <c r="E12089" s="74"/>
      <c r="F12089" s="74"/>
      <c r="G12089" s="75"/>
      <c r="H12089" s="74"/>
      <c r="I12089" s="81"/>
      <c r="J12089" s="74"/>
      <c r="K12089" s="74"/>
      <c r="L12089" s="74"/>
      <c r="M12089" s="74"/>
    </row>
    <row r="12090" spans="2:13" x14ac:dyDescent="0.25">
      <c r="B12090" s="225"/>
      <c r="C12090" s="74"/>
      <c r="D12090" s="74"/>
      <c r="E12090" s="74"/>
      <c r="F12090" s="74"/>
      <c r="G12090" s="75"/>
      <c r="H12090" s="74"/>
      <c r="I12090" s="81"/>
      <c r="J12090" s="74"/>
      <c r="K12090" s="74"/>
      <c r="L12090" s="74"/>
      <c r="M12090" s="74"/>
    </row>
    <row r="12091" spans="2:13" x14ac:dyDescent="0.25">
      <c r="B12091" s="225"/>
      <c r="C12091" s="74"/>
      <c r="D12091" s="74"/>
      <c r="E12091" s="74"/>
      <c r="F12091" s="74"/>
      <c r="G12091" s="75"/>
      <c r="H12091" s="74"/>
      <c r="I12091" s="81"/>
      <c r="J12091" s="74"/>
      <c r="K12091" s="74"/>
      <c r="L12091" s="74"/>
      <c r="M12091" s="74"/>
    </row>
    <row r="12092" spans="2:13" x14ac:dyDescent="0.25">
      <c r="B12092" s="225"/>
      <c r="C12092" s="74"/>
      <c r="D12092" s="74"/>
      <c r="E12092" s="74"/>
      <c r="F12092" s="74"/>
      <c r="G12092" s="75"/>
      <c r="H12092" s="74"/>
      <c r="I12092" s="81"/>
      <c r="J12092" s="74"/>
      <c r="K12092" s="74"/>
      <c r="L12092" s="74"/>
      <c r="M12092" s="74"/>
    </row>
    <row r="12093" spans="2:13" x14ac:dyDescent="0.25">
      <c r="B12093" s="225"/>
      <c r="C12093" s="74"/>
      <c r="D12093" s="74"/>
      <c r="E12093" s="74"/>
      <c r="F12093" s="74"/>
      <c r="G12093" s="75"/>
      <c r="H12093" s="74"/>
      <c r="I12093" s="81"/>
      <c r="J12093" s="74"/>
      <c r="K12093" s="74"/>
      <c r="L12093" s="74"/>
      <c r="M12093" s="74"/>
    </row>
    <row r="12094" spans="2:13" x14ac:dyDescent="0.25">
      <c r="B12094" s="225"/>
      <c r="C12094" s="74"/>
      <c r="D12094" s="74"/>
      <c r="E12094" s="74"/>
      <c r="F12094" s="74"/>
      <c r="G12094" s="75"/>
      <c r="H12094" s="74"/>
      <c r="I12094" s="81"/>
      <c r="J12094" s="74"/>
      <c r="K12094" s="74"/>
      <c r="L12094" s="74"/>
      <c r="M12094" s="74"/>
    </row>
    <row r="12095" spans="2:13" x14ac:dyDescent="0.25">
      <c r="B12095" s="225"/>
      <c r="C12095" s="74"/>
      <c r="D12095" s="74"/>
      <c r="E12095" s="74"/>
      <c r="F12095" s="74"/>
      <c r="G12095" s="75"/>
      <c r="H12095" s="74"/>
      <c r="I12095" s="81"/>
      <c r="J12095" s="74"/>
      <c r="K12095" s="74"/>
      <c r="L12095" s="74"/>
      <c r="M12095" s="74"/>
    </row>
    <row r="12096" spans="2:13" x14ac:dyDescent="0.25">
      <c r="B12096" s="225"/>
      <c r="C12096" s="74"/>
      <c r="D12096" s="74"/>
      <c r="E12096" s="74"/>
      <c r="F12096" s="74"/>
      <c r="G12096" s="75"/>
      <c r="H12096" s="74"/>
      <c r="I12096" s="81"/>
      <c r="J12096" s="74"/>
      <c r="K12096" s="74"/>
      <c r="L12096" s="74"/>
      <c r="M12096" s="74"/>
    </row>
    <row r="12097" spans="2:13" x14ac:dyDescent="0.25">
      <c r="B12097" s="225"/>
      <c r="C12097" s="74"/>
      <c r="D12097" s="74"/>
      <c r="E12097" s="74"/>
      <c r="F12097" s="74"/>
      <c r="G12097" s="75"/>
      <c r="H12097" s="74"/>
      <c r="I12097" s="81"/>
      <c r="J12097" s="74"/>
      <c r="K12097" s="74"/>
      <c r="L12097" s="74"/>
      <c r="M12097" s="74"/>
    </row>
    <row r="12098" spans="2:13" x14ac:dyDescent="0.25">
      <c r="B12098" s="225"/>
      <c r="C12098" s="74"/>
      <c r="D12098" s="74"/>
      <c r="E12098" s="74"/>
      <c r="F12098" s="74"/>
      <c r="G12098" s="75"/>
      <c r="H12098" s="74"/>
      <c r="I12098" s="81"/>
      <c r="J12098" s="74"/>
      <c r="K12098" s="74"/>
      <c r="L12098" s="74"/>
      <c r="M12098" s="74"/>
    </row>
    <row r="12099" spans="2:13" x14ac:dyDescent="0.25">
      <c r="B12099" s="225"/>
      <c r="C12099" s="74"/>
      <c r="D12099" s="74"/>
      <c r="E12099" s="74"/>
      <c r="F12099" s="74"/>
      <c r="G12099" s="75"/>
      <c r="H12099" s="74"/>
      <c r="I12099" s="81"/>
      <c r="J12099" s="74"/>
      <c r="K12099" s="74"/>
      <c r="L12099" s="74"/>
      <c r="M12099" s="74"/>
    </row>
    <row r="12100" spans="2:13" x14ac:dyDescent="0.25">
      <c r="B12100" s="225"/>
      <c r="C12100" s="74"/>
      <c r="D12100" s="74"/>
      <c r="E12100" s="74"/>
      <c r="F12100" s="74"/>
      <c r="G12100" s="75"/>
      <c r="H12100" s="74"/>
      <c r="I12100" s="81"/>
      <c r="J12100" s="74"/>
      <c r="K12100" s="74"/>
      <c r="L12100" s="74"/>
      <c r="M12100" s="74"/>
    </row>
    <row r="12101" spans="2:13" x14ac:dyDescent="0.25">
      <c r="B12101" s="225"/>
      <c r="C12101" s="74"/>
      <c r="D12101" s="74"/>
      <c r="E12101" s="74"/>
      <c r="F12101" s="74"/>
      <c r="G12101" s="75"/>
      <c r="H12101" s="74"/>
      <c r="I12101" s="81"/>
      <c r="J12101" s="74"/>
      <c r="K12101" s="74"/>
      <c r="L12101" s="74"/>
      <c r="M12101" s="74"/>
    </row>
    <row r="12102" spans="2:13" x14ac:dyDescent="0.25">
      <c r="B12102" s="225"/>
      <c r="C12102" s="74"/>
      <c r="D12102" s="74"/>
      <c r="E12102" s="74"/>
      <c r="F12102" s="74"/>
      <c r="G12102" s="75"/>
      <c r="H12102" s="74"/>
      <c r="I12102" s="81"/>
      <c r="J12102" s="74"/>
      <c r="K12102" s="74"/>
      <c r="L12102" s="74"/>
      <c r="M12102" s="74"/>
    </row>
    <row r="12103" spans="2:13" x14ac:dyDescent="0.25">
      <c r="B12103" s="225"/>
      <c r="C12103" s="74"/>
      <c r="D12103" s="74"/>
      <c r="E12103" s="74"/>
      <c r="F12103" s="74"/>
      <c r="G12103" s="75"/>
      <c r="H12103" s="74"/>
      <c r="I12103" s="81"/>
      <c r="J12103" s="74"/>
      <c r="K12103" s="74"/>
      <c r="L12103" s="74"/>
      <c r="M12103" s="74"/>
    </row>
    <row r="12104" spans="2:13" x14ac:dyDescent="0.25">
      <c r="B12104" s="225"/>
      <c r="C12104" s="74"/>
      <c r="D12104" s="74"/>
      <c r="E12104" s="74"/>
      <c r="F12104" s="74"/>
      <c r="G12104" s="75"/>
      <c r="H12104" s="74"/>
      <c r="I12104" s="81"/>
      <c r="J12104" s="74"/>
      <c r="K12104" s="74"/>
      <c r="L12104" s="74"/>
      <c r="M12104" s="74"/>
    </row>
    <row r="12105" spans="2:13" x14ac:dyDescent="0.25">
      <c r="B12105" s="225"/>
      <c r="C12105" s="74"/>
      <c r="D12105" s="74"/>
      <c r="E12105" s="74"/>
      <c r="F12105" s="74"/>
      <c r="G12105" s="75"/>
      <c r="H12105" s="74"/>
      <c r="I12105" s="81"/>
      <c r="J12105" s="74"/>
      <c r="K12105" s="74"/>
      <c r="L12105" s="74"/>
      <c r="M12105" s="74"/>
    </row>
    <row r="12106" spans="2:13" x14ac:dyDescent="0.25">
      <c r="B12106" s="225"/>
      <c r="C12106" s="74"/>
      <c r="D12106" s="74"/>
      <c r="E12106" s="74"/>
      <c r="F12106" s="74"/>
      <c r="G12106" s="75"/>
      <c r="H12106" s="74"/>
      <c r="I12106" s="81"/>
      <c r="J12106" s="74"/>
      <c r="K12106" s="74"/>
      <c r="L12106" s="74"/>
      <c r="M12106" s="74"/>
    </row>
    <row r="12107" spans="2:13" x14ac:dyDescent="0.25">
      <c r="B12107" s="225"/>
      <c r="C12107" s="74"/>
      <c r="D12107" s="74"/>
      <c r="E12107" s="74"/>
      <c r="F12107" s="74"/>
      <c r="G12107" s="75"/>
      <c r="H12107" s="74"/>
      <c r="I12107" s="81"/>
      <c r="J12107" s="74"/>
      <c r="K12107" s="74"/>
      <c r="L12107" s="74"/>
      <c r="M12107" s="74"/>
    </row>
    <row r="12108" spans="2:13" x14ac:dyDescent="0.25">
      <c r="B12108" s="225"/>
      <c r="C12108" s="74"/>
      <c r="D12108" s="74"/>
      <c r="E12108" s="74"/>
      <c r="F12108" s="74"/>
      <c r="G12108" s="75"/>
      <c r="H12108" s="74"/>
      <c r="I12108" s="81"/>
      <c r="J12108" s="74"/>
      <c r="K12108" s="74"/>
      <c r="L12108" s="74"/>
      <c r="M12108" s="74"/>
    </row>
    <row r="12109" spans="2:13" x14ac:dyDescent="0.25">
      <c r="B12109" s="225"/>
      <c r="C12109" s="74"/>
      <c r="D12109" s="74"/>
      <c r="E12109" s="74"/>
      <c r="F12109" s="74"/>
      <c r="G12109" s="75"/>
      <c r="H12109" s="74"/>
      <c r="I12109" s="81"/>
      <c r="J12109" s="74"/>
      <c r="K12109" s="74"/>
      <c r="L12109" s="74"/>
      <c r="M12109" s="74"/>
    </row>
    <row r="12110" spans="2:13" x14ac:dyDescent="0.25">
      <c r="B12110" s="225"/>
      <c r="C12110" s="74"/>
      <c r="D12110" s="74"/>
      <c r="E12110" s="74"/>
      <c r="F12110" s="74"/>
      <c r="G12110" s="75"/>
      <c r="H12110" s="74"/>
      <c r="I12110" s="81"/>
      <c r="J12110" s="74"/>
      <c r="K12110" s="74"/>
      <c r="L12110" s="74"/>
      <c r="M12110" s="74"/>
    </row>
    <row r="12111" spans="2:13" x14ac:dyDescent="0.25">
      <c r="B12111" s="225"/>
      <c r="C12111" s="74"/>
      <c r="D12111" s="74"/>
      <c r="E12111" s="74"/>
      <c r="F12111" s="74"/>
      <c r="G12111" s="75"/>
      <c r="H12111" s="74"/>
      <c r="I12111" s="81"/>
      <c r="J12111" s="74"/>
      <c r="K12111" s="74"/>
      <c r="L12111" s="74"/>
      <c r="M12111" s="74"/>
    </row>
    <row r="12112" spans="2:13" x14ac:dyDescent="0.25">
      <c r="B12112" s="225"/>
      <c r="C12112" s="74"/>
      <c r="D12112" s="74"/>
      <c r="E12112" s="74"/>
      <c r="F12112" s="74"/>
      <c r="G12112" s="75"/>
      <c r="H12112" s="74"/>
      <c r="I12112" s="81"/>
      <c r="J12112" s="74"/>
      <c r="K12112" s="74"/>
      <c r="L12112" s="74"/>
      <c r="M12112" s="74"/>
    </row>
    <row r="12113" spans="2:13" x14ac:dyDescent="0.25">
      <c r="B12113" s="225"/>
      <c r="C12113" s="74"/>
      <c r="D12113" s="74"/>
      <c r="E12113" s="74"/>
      <c r="F12113" s="74"/>
      <c r="G12113" s="75"/>
      <c r="H12113" s="74"/>
      <c r="I12113" s="81"/>
      <c r="J12113" s="74"/>
      <c r="K12113" s="74"/>
      <c r="L12113" s="74"/>
      <c r="M12113" s="74"/>
    </row>
    <row r="12114" spans="2:13" x14ac:dyDescent="0.25">
      <c r="B12114" s="225"/>
      <c r="C12114" s="74"/>
      <c r="D12114" s="74"/>
      <c r="E12114" s="74"/>
      <c r="F12114" s="74"/>
      <c r="G12114" s="75"/>
      <c r="H12114" s="74"/>
      <c r="I12114" s="81"/>
      <c r="J12114" s="74"/>
      <c r="K12114" s="74"/>
      <c r="L12114" s="74"/>
      <c r="M12114" s="74"/>
    </row>
    <row r="12115" spans="2:13" x14ac:dyDescent="0.25">
      <c r="B12115" s="225"/>
      <c r="C12115" s="74"/>
      <c r="D12115" s="74"/>
      <c r="E12115" s="74"/>
      <c r="F12115" s="74"/>
      <c r="G12115" s="75"/>
      <c r="H12115" s="74"/>
      <c r="I12115" s="81"/>
      <c r="J12115" s="74"/>
      <c r="K12115" s="74"/>
      <c r="L12115" s="74"/>
      <c r="M12115" s="74"/>
    </row>
    <row r="12116" spans="2:13" x14ac:dyDescent="0.25">
      <c r="B12116" s="225"/>
      <c r="C12116" s="74"/>
      <c r="D12116" s="74"/>
      <c r="E12116" s="74"/>
      <c r="F12116" s="74"/>
      <c r="G12116" s="75"/>
      <c r="H12116" s="74"/>
      <c r="I12116" s="81"/>
      <c r="J12116" s="74"/>
      <c r="K12116" s="74"/>
      <c r="L12116" s="74"/>
      <c r="M12116" s="74"/>
    </row>
    <row r="12117" spans="2:13" x14ac:dyDescent="0.25">
      <c r="B12117" s="225"/>
      <c r="C12117" s="74"/>
      <c r="D12117" s="74"/>
      <c r="E12117" s="74"/>
      <c r="F12117" s="74"/>
      <c r="G12117" s="75"/>
      <c r="H12117" s="74"/>
      <c r="I12117" s="81"/>
      <c r="J12117" s="74"/>
      <c r="K12117" s="74"/>
      <c r="L12117" s="74"/>
      <c r="M12117" s="74"/>
    </row>
    <row r="12118" spans="2:13" x14ac:dyDescent="0.25">
      <c r="B12118" s="225"/>
      <c r="C12118" s="74"/>
      <c r="D12118" s="74"/>
      <c r="E12118" s="74"/>
      <c r="F12118" s="74"/>
      <c r="G12118" s="75"/>
      <c r="H12118" s="74"/>
      <c r="I12118" s="81"/>
      <c r="J12118" s="74"/>
      <c r="K12118" s="74"/>
      <c r="L12118" s="74"/>
      <c r="M12118" s="74"/>
    </row>
    <row r="12119" spans="2:13" x14ac:dyDescent="0.25">
      <c r="B12119" s="225"/>
      <c r="C12119" s="74"/>
      <c r="D12119" s="74"/>
      <c r="E12119" s="74"/>
      <c r="F12119" s="74"/>
      <c r="G12119" s="75"/>
      <c r="H12119" s="74"/>
      <c r="I12119" s="81"/>
      <c r="J12119" s="74"/>
      <c r="K12119" s="74"/>
      <c r="L12119" s="74"/>
      <c r="M12119" s="74"/>
    </row>
    <row r="12120" spans="2:13" x14ac:dyDescent="0.25">
      <c r="B12120" s="225"/>
      <c r="C12120" s="74"/>
      <c r="D12120" s="74"/>
      <c r="E12120" s="74"/>
      <c r="F12120" s="74"/>
      <c r="G12120" s="75"/>
      <c r="H12120" s="74"/>
      <c r="I12120" s="81"/>
      <c r="J12120" s="74"/>
      <c r="K12120" s="74"/>
      <c r="L12120" s="74"/>
      <c r="M12120" s="74"/>
    </row>
    <row r="12121" spans="2:13" x14ac:dyDescent="0.25">
      <c r="B12121" s="225"/>
      <c r="C12121" s="74"/>
      <c r="D12121" s="74"/>
      <c r="E12121" s="74"/>
      <c r="F12121" s="74"/>
      <c r="G12121" s="75"/>
      <c r="H12121" s="74"/>
      <c r="I12121" s="81"/>
      <c r="J12121" s="74"/>
      <c r="K12121" s="74"/>
      <c r="L12121" s="74"/>
      <c r="M12121" s="74"/>
    </row>
    <row r="12122" spans="2:13" x14ac:dyDescent="0.25">
      <c r="B12122" s="225"/>
      <c r="C12122" s="74"/>
      <c r="D12122" s="74"/>
      <c r="E12122" s="74"/>
      <c r="F12122" s="74"/>
      <c r="G12122" s="75"/>
      <c r="H12122" s="74"/>
      <c r="I12122" s="81"/>
      <c r="J12122" s="74"/>
      <c r="K12122" s="74"/>
      <c r="L12122" s="74"/>
      <c r="M12122" s="74"/>
    </row>
    <row r="12123" spans="2:13" x14ac:dyDescent="0.25">
      <c r="B12123" s="225"/>
      <c r="C12123" s="74"/>
      <c r="D12123" s="74"/>
      <c r="E12123" s="74"/>
      <c r="F12123" s="74"/>
      <c r="G12123" s="75"/>
      <c r="H12123" s="74"/>
      <c r="I12123" s="81"/>
      <c r="J12123" s="74"/>
      <c r="K12123" s="74"/>
      <c r="L12123" s="74"/>
      <c r="M12123" s="74"/>
    </row>
    <row r="12124" spans="2:13" x14ac:dyDescent="0.25">
      <c r="B12124" s="225"/>
      <c r="C12124" s="74"/>
      <c r="D12124" s="74"/>
      <c r="E12124" s="74"/>
      <c r="F12124" s="74"/>
      <c r="G12124" s="75"/>
      <c r="H12124" s="74"/>
      <c r="I12124" s="81"/>
      <c r="J12124" s="74"/>
      <c r="K12124" s="74"/>
      <c r="L12124" s="74"/>
      <c r="M12124" s="74"/>
    </row>
    <row r="12125" spans="2:13" x14ac:dyDescent="0.25">
      <c r="B12125" s="225"/>
      <c r="C12125" s="74"/>
      <c r="D12125" s="74"/>
      <c r="E12125" s="74"/>
      <c r="F12125" s="74"/>
      <c r="G12125" s="75"/>
      <c r="H12125" s="74"/>
      <c r="I12125" s="81"/>
      <c r="J12125" s="74"/>
      <c r="K12125" s="74"/>
      <c r="L12125" s="74"/>
      <c r="M12125" s="74"/>
    </row>
    <row r="12126" spans="2:13" x14ac:dyDescent="0.25">
      <c r="B12126" s="225"/>
      <c r="C12126" s="74"/>
      <c r="D12126" s="74"/>
      <c r="E12126" s="74"/>
      <c r="F12126" s="74"/>
      <c r="G12126" s="75"/>
      <c r="H12126" s="74"/>
      <c r="I12126" s="81"/>
      <c r="J12126" s="74"/>
      <c r="K12126" s="74"/>
      <c r="L12126" s="74"/>
      <c r="M12126" s="74"/>
    </row>
    <row r="12127" spans="2:13" x14ac:dyDescent="0.25">
      <c r="B12127" s="225"/>
      <c r="C12127" s="74"/>
      <c r="D12127" s="74"/>
      <c r="E12127" s="74"/>
      <c r="F12127" s="74"/>
      <c r="G12127" s="75"/>
      <c r="H12127" s="74"/>
      <c r="I12127" s="81"/>
      <c r="J12127" s="74"/>
      <c r="K12127" s="74"/>
      <c r="L12127" s="74"/>
      <c r="M12127" s="74"/>
    </row>
    <row r="12128" spans="2:13" x14ac:dyDescent="0.25">
      <c r="B12128" s="225"/>
      <c r="C12128" s="74"/>
      <c r="D12128" s="74"/>
      <c r="E12128" s="74"/>
      <c r="F12128" s="74"/>
      <c r="G12128" s="75"/>
      <c r="H12128" s="74"/>
      <c r="I12128" s="81"/>
      <c r="J12128" s="74"/>
      <c r="K12128" s="74"/>
      <c r="L12128" s="74"/>
      <c r="M12128" s="74"/>
    </row>
    <row r="12129" spans="2:13" x14ac:dyDescent="0.25">
      <c r="B12129" s="225"/>
      <c r="C12129" s="74"/>
      <c r="D12129" s="74"/>
      <c r="E12129" s="74"/>
      <c r="F12129" s="74"/>
      <c r="G12129" s="75"/>
      <c r="H12129" s="74"/>
      <c r="I12129" s="81"/>
      <c r="J12129" s="74"/>
      <c r="K12129" s="74"/>
      <c r="L12129" s="74"/>
      <c r="M12129" s="74"/>
    </row>
    <row r="12130" spans="2:13" x14ac:dyDescent="0.25">
      <c r="B12130" s="225"/>
      <c r="C12130" s="74"/>
      <c r="D12130" s="74"/>
      <c r="E12130" s="74"/>
      <c r="F12130" s="74"/>
      <c r="G12130" s="75"/>
      <c r="H12130" s="74"/>
      <c r="I12130" s="81"/>
      <c r="J12130" s="74"/>
      <c r="K12130" s="74"/>
      <c r="L12130" s="74"/>
      <c r="M12130" s="74"/>
    </row>
    <row r="12131" spans="2:13" x14ac:dyDescent="0.25">
      <c r="B12131" s="225"/>
      <c r="C12131" s="74"/>
      <c r="D12131" s="74"/>
      <c r="E12131" s="74"/>
      <c r="F12131" s="74"/>
      <c r="G12131" s="75"/>
      <c r="H12131" s="74"/>
      <c r="I12131" s="81"/>
      <c r="J12131" s="74"/>
      <c r="K12131" s="74"/>
      <c r="L12131" s="74"/>
      <c r="M12131" s="74"/>
    </row>
    <row r="12132" spans="2:13" x14ac:dyDescent="0.25">
      <c r="B12132" s="225"/>
      <c r="C12132" s="74"/>
      <c r="D12132" s="74"/>
      <c r="E12132" s="74"/>
      <c r="F12132" s="74"/>
      <c r="G12132" s="75"/>
      <c r="H12132" s="74"/>
      <c r="I12132" s="81"/>
      <c r="J12132" s="74"/>
      <c r="K12132" s="74"/>
      <c r="L12132" s="74"/>
      <c r="M12132" s="74"/>
    </row>
    <row r="12133" spans="2:13" x14ac:dyDescent="0.25">
      <c r="B12133" s="225"/>
      <c r="C12133" s="74"/>
      <c r="D12133" s="74"/>
      <c r="E12133" s="74"/>
      <c r="F12133" s="74"/>
      <c r="G12133" s="75"/>
      <c r="H12133" s="74"/>
      <c r="I12133" s="81"/>
      <c r="J12133" s="74"/>
      <c r="K12133" s="74"/>
      <c r="L12133" s="74"/>
      <c r="M12133" s="74"/>
    </row>
    <row r="12134" spans="2:13" x14ac:dyDescent="0.25">
      <c r="B12134" s="225"/>
      <c r="C12134" s="74"/>
      <c r="D12134" s="74"/>
      <c r="E12134" s="74"/>
      <c r="F12134" s="74"/>
      <c r="G12134" s="75"/>
      <c r="H12134" s="74"/>
      <c r="I12134" s="81"/>
      <c r="J12134" s="74"/>
      <c r="K12134" s="74"/>
      <c r="L12134" s="74"/>
      <c r="M12134" s="74"/>
    </row>
    <row r="12135" spans="2:13" x14ac:dyDescent="0.25">
      <c r="B12135" s="225"/>
      <c r="C12135" s="74"/>
      <c r="D12135" s="74"/>
      <c r="E12135" s="74"/>
      <c r="F12135" s="74"/>
      <c r="G12135" s="75"/>
      <c r="H12135" s="74"/>
      <c r="I12135" s="81"/>
      <c r="J12135" s="74"/>
      <c r="K12135" s="74"/>
      <c r="L12135" s="74"/>
      <c r="M12135" s="74"/>
    </row>
    <row r="12136" spans="2:13" x14ac:dyDescent="0.25">
      <c r="B12136" s="225"/>
      <c r="C12136" s="74"/>
      <c r="D12136" s="74"/>
      <c r="E12136" s="74"/>
      <c r="F12136" s="74"/>
      <c r="G12136" s="75"/>
      <c r="H12136" s="74"/>
      <c r="I12136" s="81"/>
      <c r="J12136" s="74"/>
      <c r="K12136" s="74"/>
      <c r="L12136" s="74"/>
      <c r="M12136" s="74"/>
    </row>
    <row r="12137" spans="2:13" x14ac:dyDescent="0.25">
      <c r="B12137" s="225"/>
      <c r="C12137" s="74"/>
      <c r="D12137" s="74"/>
      <c r="E12137" s="74"/>
      <c r="F12137" s="74"/>
      <c r="G12137" s="75"/>
      <c r="H12137" s="74"/>
      <c r="I12137" s="81"/>
      <c r="J12137" s="74"/>
      <c r="K12137" s="74"/>
      <c r="L12137" s="74"/>
      <c r="M12137" s="74"/>
    </row>
    <row r="12138" spans="2:13" x14ac:dyDescent="0.25">
      <c r="B12138" s="225"/>
      <c r="C12138" s="74"/>
      <c r="D12138" s="74"/>
      <c r="E12138" s="74"/>
      <c r="F12138" s="74"/>
      <c r="G12138" s="75"/>
      <c r="H12138" s="74"/>
      <c r="I12138" s="81"/>
      <c r="J12138" s="74"/>
      <c r="K12138" s="74"/>
      <c r="L12138" s="74"/>
      <c r="M12138" s="74"/>
    </row>
    <row r="12139" spans="2:13" x14ac:dyDescent="0.25">
      <c r="B12139" s="225"/>
      <c r="C12139" s="74"/>
      <c r="D12139" s="74"/>
      <c r="E12139" s="74"/>
      <c r="F12139" s="74"/>
      <c r="G12139" s="75"/>
      <c r="H12139" s="74"/>
      <c r="I12139" s="81"/>
      <c r="J12139" s="74"/>
      <c r="K12139" s="74"/>
      <c r="L12139" s="74"/>
      <c r="M12139" s="74"/>
    </row>
    <row r="12140" spans="2:13" x14ac:dyDescent="0.25">
      <c r="B12140" s="225"/>
      <c r="C12140" s="74"/>
      <c r="D12140" s="74"/>
      <c r="E12140" s="74"/>
      <c r="F12140" s="74"/>
      <c r="G12140" s="75"/>
      <c r="H12140" s="74"/>
      <c r="I12140" s="81"/>
      <c r="J12140" s="74"/>
      <c r="K12140" s="74"/>
      <c r="L12140" s="74"/>
      <c r="M12140" s="74"/>
    </row>
    <row r="12141" spans="2:13" x14ac:dyDescent="0.25">
      <c r="B12141" s="225"/>
      <c r="C12141" s="74"/>
      <c r="D12141" s="74"/>
      <c r="E12141" s="74"/>
      <c r="F12141" s="74"/>
      <c r="G12141" s="75"/>
      <c r="H12141" s="74"/>
      <c r="I12141" s="81"/>
      <c r="J12141" s="74"/>
      <c r="K12141" s="74"/>
      <c r="L12141" s="74"/>
      <c r="M12141" s="74"/>
    </row>
    <row r="12142" spans="2:13" x14ac:dyDescent="0.25">
      <c r="B12142" s="225"/>
      <c r="C12142" s="74"/>
      <c r="D12142" s="74"/>
      <c r="E12142" s="74"/>
      <c r="F12142" s="74"/>
      <c r="G12142" s="75"/>
      <c r="H12142" s="74"/>
      <c r="I12142" s="81"/>
      <c r="J12142" s="74"/>
      <c r="K12142" s="74"/>
      <c r="L12142" s="74"/>
      <c r="M12142" s="74"/>
    </row>
    <row r="12143" spans="2:13" x14ac:dyDescent="0.25">
      <c r="B12143" s="225"/>
      <c r="C12143" s="74"/>
      <c r="D12143" s="74"/>
      <c r="E12143" s="74"/>
      <c r="F12143" s="74"/>
      <c r="G12143" s="75"/>
      <c r="H12143" s="74"/>
      <c r="I12143" s="81"/>
      <c r="J12143" s="74"/>
      <c r="K12143" s="74"/>
      <c r="L12143" s="74"/>
      <c r="M12143" s="74"/>
    </row>
    <row r="12144" spans="2:13" x14ac:dyDescent="0.25">
      <c r="B12144" s="225"/>
      <c r="C12144" s="74"/>
      <c r="D12144" s="74"/>
      <c r="E12144" s="74"/>
      <c r="F12144" s="74"/>
      <c r="G12144" s="75"/>
      <c r="H12144" s="74"/>
      <c r="I12144" s="81"/>
      <c r="J12144" s="74"/>
      <c r="K12144" s="74"/>
      <c r="L12144" s="74"/>
      <c r="M12144" s="74"/>
    </row>
    <row r="12145" spans="2:13" x14ac:dyDescent="0.25">
      <c r="B12145" s="225"/>
      <c r="C12145" s="74"/>
      <c r="D12145" s="74"/>
      <c r="E12145" s="74"/>
      <c r="F12145" s="74"/>
      <c r="G12145" s="75"/>
      <c r="H12145" s="74"/>
      <c r="I12145" s="81"/>
      <c r="J12145" s="74"/>
      <c r="K12145" s="74"/>
      <c r="L12145" s="74"/>
      <c r="M12145" s="74"/>
    </row>
    <row r="12146" spans="2:13" x14ac:dyDescent="0.25">
      <c r="B12146" s="225"/>
      <c r="C12146" s="74"/>
      <c r="D12146" s="74"/>
      <c r="E12146" s="74"/>
      <c r="F12146" s="74"/>
      <c r="G12146" s="75"/>
      <c r="H12146" s="74"/>
      <c r="I12146" s="81"/>
      <c r="J12146" s="74"/>
      <c r="K12146" s="74"/>
      <c r="L12146" s="74"/>
      <c r="M12146" s="74"/>
    </row>
    <row r="12147" spans="2:13" x14ac:dyDescent="0.25">
      <c r="B12147" s="225"/>
      <c r="C12147" s="74"/>
      <c r="D12147" s="74"/>
      <c r="E12147" s="74"/>
      <c r="F12147" s="74"/>
      <c r="G12147" s="75"/>
      <c r="H12147" s="74"/>
      <c r="I12147" s="81"/>
      <c r="J12147" s="74"/>
      <c r="K12147" s="74"/>
      <c r="L12147" s="74"/>
      <c r="M12147" s="74"/>
    </row>
    <row r="12148" spans="2:13" x14ac:dyDescent="0.25">
      <c r="B12148" s="225"/>
      <c r="C12148" s="74"/>
      <c r="D12148" s="74"/>
      <c r="E12148" s="74"/>
      <c r="F12148" s="74"/>
      <c r="G12148" s="75"/>
      <c r="H12148" s="74"/>
      <c r="I12148" s="81"/>
      <c r="J12148" s="74"/>
      <c r="K12148" s="74"/>
      <c r="L12148" s="74"/>
      <c r="M12148" s="74"/>
    </row>
    <row r="12149" spans="2:13" x14ac:dyDescent="0.25">
      <c r="B12149" s="225"/>
      <c r="C12149" s="74"/>
      <c r="D12149" s="74"/>
      <c r="E12149" s="74"/>
      <c r="F12149" s="74"/>
      <c r="G12149" s="75"/>
      <c r="H12149" s="74"/>
      <c r="I12149" s="81"/>
      <c r="J12149" s="74"/>
      <c r="K12149" s="74"/>
      <c r="L12149" s="74"/>
      <c r="M12149" s="74"/>
    </row>
    <row r="12150" spans="2:13" x14ac:dyDescent="0.25">
      <c r="B12150" s="225"/>
      <c r="C12150" s="74"/>
      <c r="D12150" s="74"/>
      <c r="E12150" s="74"/>
      <c r="F12150" s="74"/>
      <c r="G12150" s="75"/>
      <c r="H12150" s="74"/>
      <c r="I12150" s="81"/>
      <c r="J12150" s="74"/>
      <c r="K12150" s="74"/>
      <c r="L12150" s="74"/>
      <c r="M12150" s="74"/>
    </row>
    <row r="12151" spans="2:13" x14ac:dyDescent="0.25">
      <c r="B12151" s="225"/>
      <c r="C12151" s="74"/>
      <c r="D12151" s="74"/>
      <c r="E12151" s="74"/>
      <c r="F12151" s="74"/>
      <c r="G12151" s="75"/>
      <c r="H12151" s="74"/>
      <c r="I12151" s="81"/>
      <c r="J12151" s="74"/>
      <c r="K12151" s="74"/>
      <c r="L12151" s="74"/>
      <c r="M12151" s="74"/>
    </row>
    <row r="12152" spans="2:13" x14ac:dyDescent="0.25">
      <c r="B12152" s="225"/>
      <c r="C12152" s="74"/>
      <c r="D12152" s="74"/>
      <c r="E12152" s="74"/>
      <c r="F12152" s="74"/>
      <c r="G12152" s="75"/>
      <c r="H12152" s="74"/>
      <c r="I12152" s="81"/>
      <c r="J12152" s="74"/>
      <c r="K12152" s="74"/>
      <c r="L12152" s="74"/>
      <c r="M12152" s="74"/>
    </row>
    <row r="12153" spans="2:13" x14ac:dyDescent="0.25">
      <c r="B12153" s="225"/>
      <c r="C12153" s="74"/>
      <c r="D12153" s="74"/>
      <c r="E12153" s="74"/>
      <c r="F12153" s="74"/>
      <c r="G12153" s="75"/>
      <c r="H12153" s="74"/>
      <c r="I12153" s="81"/>
      <c r="J12153" s="74"/>
      <c r="K12153" s="74"/>
      <c r="L12153" s="74"/>
      <c r="M12153" s="74"/>
    </row>
    <row r="12154" spans="2:13" x14ac:dyDescent="0.25">
      <c r="B12154" s="225"/>
      <c r="C12154" s="74"/>
      <c r="D12154" s="74"/>
      <c r="E12154" s="74"/>
      <c r="F12154" s="74"/>
      <c r="G12154" s="75"/>
      <c r="H12154" s="74"/>
      <c r="I12154" s="81"/>
      <c r="J12154" s="74"/>
      <c r="K12154" s="74"/>
      <c r="L12154" s="74"/>
      <c r="M12154" s="74"/>
    </row>
    <row r="12155" spans="2:13" x14ac:dyDescent="0.25">
      <c r="B12155" s="225"/>
      <c r="C12155" s="74"/>
      <c r="D12155" s="74"/>
      <c r="E12155" s="74"/>
      <c r="F12155" s="74"/>
      <c r="G12155" s="75"/>
      <c r="H12155" s="74"/>
      <c r="I12155" s="81"/>
      <c r="J12155" s="74"/>
      <c r="K12155" s="74"/>
      <c r="L12155" s="74"/>
      <c r="M12155" s="74"/>
    </row>
    <row r="12156" spans="2:13" x14ac:dyDescent="0.25">
      <c r="B12156" s="225"/>
      <c r="C12156" s="74"/>
      <c r="D12156" s="74"/>
      <c r="E12156" s="74"/>
      <c r="F12156" s="74"/>
      <c r="G12156" s="75"/>
      <c r="H12156" s="74"/>
      <c r="I12156" s="81"/>
      <c r="J12156" s="74"/>
      <c r="K12156" s="74"/>
      <c r="L12156" s="74"/>
      <c r="M12156" s="74"/>
    </row>
    <row r="12157" spans="2:13" x14ac:dyDescent="0.25">
      <c r="B12157" s="225"/>
      <c r="C12157" s="74"/>
      <c r="D12157" s="74"/>
      <c r="E12157" s="74"/>
      <c r="F12157" s="74"/>
      <c r="G12157" s="75"/>
      <c r="H12157" s="74"/>
      <c r="I12157" s="81"/>
      <c r="J12157" s="74"/>
      <c r="K12157" s="74"/>
      <c r="L12157" s="74"/>
      <c r="M12157" s="74"/>
    </row>
    <row r="12158" spans="2:13" x14ac:dyDescent="0.25">
      <c r="B12158" s="225"/>
      <c r="C12158" s="74"/>
      <c r="D12158" s="74"/>
      <c r="E12158" s="74"/>
      <c r="F12158" s="74"/>
      <c r="G12158" s="75"/>
      <c r="H12158" s="74"/>
      <c r="I12158" s="81"/>
      <c r="J12158" s="74"/>
      <c r="K12158" s="74"/>
      <c r="L12158" s="74"/>
      <c r="M12158" s="74"/>
    </row>
    <row r="12159" spans="2:13" x14ac:dyDescent="0.25">
      <c r="B12159" s="225"/>
      <c r="C12159" s="74"/>
      <c r="D12159" s="74"/>
      <c r="E12159" s="74"/>
      <c r="F12159" s="74"/>
      <c r="G12159" s="75"/>
      <c r="H12159" s="74"/>
      <c r="I12159" s="81"/>
      <c r="J12159" s="74"/>
      <c r="K12159" s="74"/>
      <c r="L12159" s="74"/>
      <c r="M12159" s="74"/>
    </row>
    <row r="12160" spans="2:13" x14ac:dyDescent="0.25">
      <c r="B12160" s="225"/>
      <c r="C12160" s="74"/>
      <c r="D12160" s="74"/>
      <c r="E12160" s="74"/>
      <c r="F12160" s="74"/>
      <c r="G12160" s="75"/>
      <c r="H12160" s="74"/>
      <c r="I12160" s="81"/>
      <c r="J12160" s="74"/>
      <c r="K12160" s="74"/>
      <c r="L12160" s="74"/>
      <c r="M12160" s="74"/>
    </row>
    <row r="12161" spans="2:13" x14ac:dyDescent="0.25">
      <c r="B12161" s="225"/>
      <c r="C12161" s="74"/>
      <c r="D12161" s="74"/>
      <c r="E12161" s="74"/>
      <c r="F12161" s="74"/>
      <c r="G12161" s="75"/>
      <c r="H12161" s="74"/>
      <c r="I12161" s="81"/>
      <c r="J12161" s="74"/>
      <c r="K12161" s="74"/>
      <c r="L12161" s="74"/>
      <c r="M12161" s="74"/>
    </row>
    <row r="12162" spans="2:13" x14ac:dyDescent="0.25">
      <c r="B12162" s="225"/>
      <c r="C12162" s="74"/>
      <c r="D12162" s="74"/>
      <c r="E12162" s="74"/>
      <c r="F12162" s="74"/>
      <c r="G12162" s="75"/>
      <c r="H12162" s="74"/>
      <c r="I12162" s="81"/>
      <c r="J12162" s="74"/>
      <c r="K12162" s="74"/>
      <c r="L12162" s="74"/>
      <c r="M12162" s="74"/>
    </row>
    <row r="12163" spans="2:13" x14ac:dyDescent="0.25">
      <c r="B12163" s="225"/>
      <c r="C12163" s="74"/>
      <c r="D12163" s="74"/>
      <c r="E12163" s="74"/>
      <c r="F12163" s="74"/>
      <c r="G12163" s="75"/>
      <c r="H12163" s="74"/>
      <c r="I12163" s="81"/>
      <c r="J12163" s="74"/>
      <c r="K12163" s="74"/>
      <c r="L12163" s="74"/>
      <c r="M12163" s="74"/>
    </row>
    <row r="12164" spans="2:13" x14ac:dyDescent="0.25">
      <c r="B12164" s="225"/>
      <c r="C12164" s="74"/>
      <c r="D12164" s="74"/>
      <c r="E12164" s="74"/>
      <c r="F12164" s="74"/>
      <c r="G12164" s="75"/>
      <c r="H12164" s="74"/>
      <c r="I12164" s="81"/>
      <c r="J12164" s="74"/>
      <c r="K12164" s="74"/>
      <c r="L12164" s="74"/>
      <c r="M12164" s="74"/>
    </row>
    <row r="12165" spans="2:13" x14ac:dyDescent="0.25">
      <c r="B12165" s="225"/>
      <c r="C12165" s="74"/>
      <c r="D12165" s="74"/>
      <c r="E12165" s="74"/>
      <c r="F12165" s="74"/>
      <c r="G12165" s="75"/>
      <c r="H12165" s="74"/>
      <c r="I12165" s="81"/>
      <c r="J12165" s="74"/>
      <c r="K12165" s="74"/>
      <c r="L12165" s="74"/>
      <c r="M12165" s="74"/>
    </row>
    <row r="12166" spans="2:13" x14ac:dyDescent="0.25">
      <c r="B12166" s="225"/>
      <c r="C12166" s="74"/>
      <c r="D12166" s="74"/>
      <c r="E12166" s="74"/>
      <c r="F12166" s="74"/>
      <c r="G12166" s="75"/>
      <c r="H12166" s="74"/>
      <c r="I12166" s="81"/>
      <c r="J12166" s="74"/>
      <c r="K12166" s="74"/>
      <c r="L12166" s="74"/>
      <c r="M12166" s="74"/>
    </row>
    <row r="12167" spans="2:13" x14ac:dyDescent="0.25">
      <c r="B12167" s="225"/>
      <c r="C12167" s="74"/>
      <c r="D12167" s="74"/>
      <c r="E12167" s="74"/>
      <c r="F12167" s="74"/>
      <c r="G12167" s="75"/>
      <c r="H12167" s="74"/>
      <c r="I12167" s="81"/>
      <c r="J12167" s="74"/>
      <c r="K12167" s="74"/>
      <c r="L12167" s="74"/>
      <c r="M12167" s="74"/>
    </row>
    <row r="12168" spans="2:13" x14ac:dyDescent="0.25">
      <c r="B12168" s="225"/>
      <c r="C12168" s="74"/>
      <c r="D12168" s="74"/>
      <c r="E12168" s="74"/>
      <c r="F12168" s="74"/>
      <c r="G12168" s="75"/>
      <c r="H12168" s="74"/>
      <c r="I12168" s="81"/>
      <c r="J12168" s="74"/>
      <c r="K12168" s="74"/>
      <c r="L12168" s="74"/>
      <c r="M12168" s="74"/>
    </row>
    <row r="12169" spans="2:13" x14ac:dyDescent="0.25">
      <c r="B12169" s="225"/>
      <c r="C12169" s="74"/>
      <c r="D12169" s="74"/>
      <c r="E12169" s="74"/>
      <c r="F12169" s="74"/>
      <c r="G12169" s="75"/>
      <c r="H12169" s="74"/>
      <c r="I12169" s="81"/>
      <c r="J12169" s="74"/>
      <c r="K12169" s="74"/>
      <c r="L12169" s="74"/>
      <c r="M12169" s="74"/>
    </row>
    <row r="12170" spans="2:13" x14ac:dyDescent="0.25">
      <c r="B12170" s="225"/>
      <c r="C12170" s="74"/>
      <c r="D12170" s="74"/>
      <c r="E12170" s="74"/>
      <c r="F12170" s="74"/>
      <c r="G12170" s="75"/>
      <c r="H12170" s="74"/>
      <c r="I12170" s="81"/>
      <c r="J12170" s="74"/>
      <c r="K12170" s="74"/>
      <c r="L12170" s="74"/>
      <c r="M12170" s="74"/>
    </row>
    <row r="12171" spans="2:13" x14ac:dyDescent="0.25">
      <c r="B12171" s="225"/>
      <c r="C12171" s="74"/>
      <c r="D12171" s="74"/>
      <c r="E12171" s="74"/>
      <c r="F12171" s="74"/>
      <c r="G12171" s="75"/>
      <c r="H12171" s="74"/>
      <c r="I12171" s="81"/>
      <c r="J12171" s="74"/>
      <c r="K12171" s="74"/>
      <c r="L12171" s="74"/>
      <c r="M12171" s="74"/>
    </row>
    <row r="12172" spans="2:13" x14ac:dyDescent="0.25">
      <c r="B12172" s="225"/>
      <c r="C12172" s="74"/>
      <c r="D12172" s="74"/>
      <c r="E12172" s="74"/>
      <c r="F12172" s="74"/>
      <c r="G12172" s="75"/>
      <c r="H12172" s="74"/>
      <c r="I12172" s="81"/>
      <c r="J12172" s="74"/>
      <c r="K12172" s="74"/>
      <c r="L12172" s="74"/>
      <c r="M12172" s="74"/>
    </row>
    <row r="12173" spans="2:13" x14ac:dyDescent="0.25">
      <c r="B12173" s="225"/>
      <c r="C12173" s="74"/>
      <c r="D12173" s="74"/>
      <c r="E12173" s="74"/>
      <c r="F12173" s="74"/>
      <c r="G12173" s="75"/>
      <c r="H12173" s="74"/>
      <c r="I12173" s="81"/>
      <c r="J12173" s="74"/>
      <c r="K12173" s="74"/>
      <c r="L12173" s="74"/>
      <c r="M12173" s="74"/>
    </row>
    <row r="12174" spans="2:13" x14ac:dyDescent="0.25">
      <c r="B12174" s="225"/>
      <c r="C12174" s="74"/>
      <c r="D12174" s="74"/>
      <c r="E12174" s="74"/>
      <c r="F12174" s="74"/>
      <c r="G12174" s="75"/>
      <c r="H12174" s="74"/>
      <c r="I12174" s="81"/>
      <c r="J12174" s="74"/>
      <c r="K12174" s="74"/>
      <c r="L12174" s="74"/>
      <c r="M12174" s="74"/>
    </row>
    <row r="12175" spans="2:13" x14ac:dyDescent="0.25">
      <c r="B12175" s="225"/>
      <c r="C12175" s="74"/>
      <c r="D12175" s="74"/>
      <c r="E12175" s="74"/>
      <c r="F12175" s="74"/>
      <c r="G12175" s="75"/>
      <c r="H12175" s="74"/>
      <c r="I12175" s="81"/>
      <c r="J12175" s="74"/>
      <c r="K12175" s="74"/>
      <c r="L12175" s="74"/>
      <c r="M12175" s="74"/>
    </row>
    <row r="12176" spans="2:13" x14ac:dyDescent="0.25">
      <c r="B12176" s="225"/>
      <c r="C12176" s="74"/>
      <c r="D12176" s="74"/>
      <c r="E12176" s="74"/>
      <c r="F12176" s="74"/>
      <c r="G12176" s="75"/>
      <c r="H12176" s="74"/>
      <c r="I12176" s="81"/>
      <c r="J12176" s="74"/>
      <c r="K12176" s="74"/>
      <c r="L12176" s="74"/>
      <c r="M12176" s="74"/>
    </row>
    <row r="12177" spans="2:13" x14ac:dyDescent="0.25">
      <c r="B12177" s="225"/>
      <c r="C12177" s="74"/>
      <c r="D12177" s="74"/>
      <c r="E12177" s="74"/>
      <c r="F12177" s="74"/>
      <c r="G12177" s="75"/>
      <c r="H12177" s="74"/>
      <c r="I12177" s="81"/>
      <c r="J12177" s="74"/>
      <c r="K12177" s="74"/>
      <c r="L12177" s="74"/>
      <c r="M12177" s="74"/>
    </row>
    <row r="12178" spans="2:13" x14ac:dyDescent="0.25">
      <c r="B12178" s="225"/>
      <c r="C12178" s="74"/>
      <c r="D12178" s="74"/>
      <c r="E12178" s="74"/>
      <c r="F12178" s="74"/>
      <c r="G12178" s="75"/>
      <c r="H12178" s="74"/>
      <c r="I12178" s="81"/>
      <c r="J12178" s="74"/>
      <c r="K12178" s="74"/>
      <c r="L12178" s="74"/>
      <c r="M12178" s="74"/>
    </row>
    <row r="12179" spans="2:13" x14ac:dyDescent="0.25">
      <c r="B12179" s="225"/>
      <c r="C12179" s="74"/>
      <c r="D12179" s="74"/>
      <c r="E12179" s="74"/>
      <c r="F12179" s="74"/>
      <c r="G12179" s="75"/>
      <c r="H12179" s="74"/>
      <c r="I12179" s="81"/>
      <c r="J12179" s="74"/>
      <c r="K12179" s="74"/>
      <c r="L12179" s="74"/>
      <c r="M12179" s="74"/>
    </row>
    <row r="12180" spans="2:13" x14ac:dyDescent="0.25">
      <c r="B12180" s="225"/>
      <c r="C12180" s="74"/>
      <c r="D12180" s="74"/>
      <c r="E12180" s="74"/>
      <c r="F12180" s="74"/>
      <c r="G12180" s="75"/>
      <c r="H12180" s="74"/>
      <c r="I12180" s="81"/>
      <c r="J12180" s="74"/>
      <c r="K12180" s="74"/>
      <c r="L12180" s="74"/>
      <c r="M12180" s="74"/>
    </row>
    <row r="12181" spans="2:13" x14ac:dyDescent="0.25">
      <c r="B12181" s="225"/>
      <c r="C12181" s="74"/>
      <c r="D12181" s="74"/>
      <c r="E12181" s="74"/>
      <c r="F12181" s="74"/>
      <c r="G12181" s="75"/>
      <c r="H12181" s="74"/>
      <c r="I12181" s="81"/>
      <c r="J12181" s="74"/>
      <c r="K12181" s="74"/>
      <c r="L12181" s="74"/>
      <c r="M12181" s="74"/>
    </row>
    <row r="12182" spans="2:13" x14ac:dyDescent="0.25">
      <c r="B12182" s="225"/>
      <c r="C12182" s="74"/>
      <c r="D12182" s="74"/>
      <c r="E12182" s="74"/>
      <c r="F12182" s="74"/>
      <c r="G12182" s="75"/>
      <c r="H12182" s="74"/>
      <c r="I12182" s="81"/>
      <c r="J12182" s="74"/>
      <c r="K12182" s="74"/>
      <c r="L12182" s="74"/>
      <c r="M12182" s="74"/>
    </row>
    <row r="12183" spans="2:13" x14ac:dyDescent="0.25">
      <c r="B12183" s="225"/>
      <c r="C12183" s="74"/>
      <c r="D12183" s="74"/>
      <c r="E12183" s="74"/>
      <c r="F12183" s="74"/>
      <c r="G12183" s="75"/>
      <c r="H12183" s="74"/>
      <c r="I12183" s="81"/>
      <c r="J12183" s="74"/>
      <c r="K12183" s="74"/>
      <c r="L12183" s="74"/>
      <c r="M12183" s="74"/>
    </row>
    <row r="12184" spans="2:13" x14ac:dyDescent="0.25">
      <c r="B12184" s="225"/>
      <c r="C12184" s="74"/>
      <c r="D12184" s="74"/>
      <c r="E12184" s="74"/>
      <c r="F12184" s="74"/>
      <c r="G12184" s="75"/>
      <c r="H12184" s="74"/>
      <c r="I12184" s="81"/>
      <c r="J12184" s="74"/>
      <c r="K12184" s="74"/>
      <c r="L12184" s="74"/>
      <c r="M12184" s="74"/>
    </row>
    <row r="12185" spans="2:13" x14ac:dyDescent="0.25">
      <c r="B12185" s="225"/>
      <c r="C12185" s="74"/>
      <c r="D12185" s="74"/>
      <c r="E12185" s="74"/>
      <c r="F12185" s="74"/>
      <c r="G12185" s="75"/>
      <c r="H12185" s="74"/>
      <c r="I12185" s="81"/>
      <c r="J12185" s="74"/>
      <c r="K12185" s="74"/>
      <c r="L12185" s="74"/>
      <c r="M12185" s="74"/>
    </row>
    <row r="12186" spans="2:13" x14ac:dyDescent="0.25">
      <c r="B12186" s="225"/>
      <c r="C12186" s="74"/>
      <c r="D12186" s="74"/>
      <c r="E12186" s="74"/>
      <c r="F12186" s="74"/>
      <c r="G12186" s="75"/>
      <c r="H12186" s="74"/>
      <c r="I12186" s="81"/>
      <c r="J12186" s="74"/>
      <c r="K12186" s="74"/>
      <c r="L12186" s="74"/>
      <c r="M12186" s="74"/>
    </row>
    <row r="12187" spans="2:13" x14ac:dyDescent="0.25">
      <c r="B12187" s="225"/>
      <c r="C12187" s="74"/>
      <c r="D12187" s="74"/>
      <c r="E12187" s="74"/>
      <c r="F12187" s="74"/>
      <c r="G12187" s="75"/>
      <c r="H12187" s="74"/>
      <c r="I12187" s="81"/>
      <c r="J12187" s="74"/>
      <c r="K12187" s="74"/>
      <c r="L12187" s="74"/>
      <c r="M12187" s="74"/>
    </row>
    <row r="12188" spans="2:13" x14ac:dyDescent="0.25">
      <c r="B12188" s="225"/>
      <c r="C12188" s="74"/>
      <c r="D12188" s="74"/>
      <c r="E12188" s="74"/>
      <c r="F12188" s="74"/>
      <c r="G12188" s="75"/>
      <c r="H12188" s="74"/>
      <c r="I12188" s="81"/>
      <c r="J12188" s="74"/>
      <c r="K12188" s="74"/>
      <c r="L12188" s="74"/>
      <c r="M12188" s="74"/>
    </row>
    <row r="12189" spans="2:13" x14ac:dyDescent="0.25">
      <c r="B12189" s="225"/>
      <c r="C12189" s="74"/>
      <c r="D12189" s="74"/>
      <c r="E12189" s="74"/>
      <c r="F12189" s="74"/>
      <c r="G12189" s="75"/>
      <c r="H12189" s="74"/>
      <c r="I12189" s="81"/>
      <c r="J12189" s="74"/>
      <c r="K12189" s="74"/>
      <c r="L12189" s="74"/>
      <c r="M12189" s="74"/>
    </row>
    <row r="12190" spans="2:13" x14ac:dyDescent="0.25">
      <c r="B12190" s="225"/>
      <c r="C12190" s="74"/>
      <c r="D12190" s="74"/>
      <c r="E12190" s="74"/>
      <c r="F12190" s="74"/>
      <c r="G12190" s="75"/>
      <c r="H12190" s="74"/>
      <c r="I12190" s="81"/>
      <c r="J12190" s="74"/>
      <c r="K12190" s="74"/>
      <c r="L12190" s="74"/>
      <c r="M12190" s="74"/>
    </row>
    <row r="12191" spans="2:13" x14ac:dyDescent="0.25">
      <c r="B12191" s="225"/>
      <c r="C12191" s="74"/>
      <c r="D12191" s="74"/>
      <c r="E12191" s="74"/>
      <c r="F12191" s="74"/>
      <c r="G12191" s="75"/>
      <c r="H12191" s="74"/>
      <c r="I12191" s="81"/>
      <c r="J12191" s="74"/>
      <c r="K12191" s="74"/>
      <c r="L12191" s="74"/>
      <c r="M12191" s="74"/>
    </row>
    <row r="12192" spans="2:13" x14ac:dyDescent="0.25">
      <c r="B12192" s="225"/>
      <c r="C12192" s="74"/>
      <c r="D12192" s="74"/>
      <c r="E12192" s="74"/>
      <c r="F12192" s="74"/>
      <c r="G12192" s="75"/>
      <c r="H12192" s="74"/>
      <c r="I12192" s="81"/>
      <c r="J12192" s="74"/>
      <c r="K12192" s="74"/>
      <c r="L12192" s="74"/>
      <c r="M12192" s="74"/>
    </row>
    <row r="12193" spans="2:13" x14ac:dyDescent="0.25">
      <c r="B12193" s="225"/>
      <c r="C12193" s="74"/>
      <c r="D12193" s="74"/>
      <c r="E12193" s="74"/>
      <c r="F12193" s="74"/>
      <c r="G12193" s="75"/>
      <c r="H12193" s="74"/>
      <c r="I12193" s="81"/>
      <c r="J12193" s="74"/>
      <c r="K12193" s="74"/>
      <c r="L12193" s="74"/>
      <c r="M12193" s="74"/>
    </row>
    <row r="12194" spans="2:13" x14ac:dyDescent="0.25">
      <c r="B12194" s="225"/>
      <c r="C12194" s="74"/>
      <c r="D12194" s="74"/>
      <c r="E12194" s="74"/>
      <c r="F12194" s="74"/>
      <c r="G12194" s="75"/>
      <c r="H12194" s="74"/>
      <c r="I12194" s="81"/>
      <c r="J12194" s="74"/>
      <c r="K12194" s="74"/>
      <c r="L12194" s="74"/>
      <c r="M12194" s="74"/>
    </row>
    <row r="12195" spans="2:13" x14ac:dyDescent="0.25">
      <c r="B12195" s="225"/>
      <c r="C12195" s="74"/>
      <c r="D12195" s="74"/>
      <c r="E12195" s="74"/>
      <c r="F12195" s="74"/>
      <c r="G12195" s="75"/>
      <c r="H12195" s="74"/>
      <c r="I12195" s="81"/>
      <c r="J12195" s="74"/>
      <c r="K12195" s="74"/>
      <c r="L12195" s="74"/>
      <c r="M12195" s="74"/>
    </row>
    <row r="12196" spans="2:13" x14ac:dyDescent="0.25">
      <c r="B12196" s="225"/>
      <c r="C12196" s="74"/>
      <c r="D12196" s="74"/>
      <c r="E12196" s="74"/>
      <c r="F12196" s="74"/>
      <c r="G12196" s="75"/>
      <c r="H12196" s="74"/>
      <c r="I12196" s="81"/>
      <c r="J12196" s="74"/>
      <c r="K12196" s="74"/>
      <c r="L12196" s="74"/>
      <c r="M12196" s="74"/>
    </row>
    <row r="12197" spans="2:13" x14ac:dyDescent="0.25">
      <c r="B12197" s="225"/>
      <c r="C12197" s="74"/>
      <c r="D12197" s="74"/>
      <c r="E12197" s="74"/>
      <c r="F12197" s="74"/>
      <c r="G12197" s="75"/>
      <c r="H12197" s="74"/>
      <c r="I12197" s="81"/>
      <c r="J12197" s="74"/>
      <c r="K12197" s="74"/>
      <c r="L12197" s="74"/>
      <c r="M12197" s="74"/>
    </row>
    <row r="12198" spans="2:13" x14ac:dyDescent="0.25">
      <c r="B12198" s="225"/>
      <c r="C12198" s="74"/>
      <c r="D12198" s="74"/>
      <c r="E12198" s="74"/>
      <c r="F12198" s="74"/>
      <c r="G12198" s="75"/>
      <c r="H12198" s="74"/>
      <c r="I12198" s="81"/>
      <c r="J12198" s="74"/>
      <c r="K12198" s="74"/>
      <c r="L12198" s="74"/>
      <c r="M12198" s="74"/>
    </row>
    <row r="12199" spans="2:13" x14ac:dyDescent="0.25">
      <c r="B12199" s="225"/>
      <c r="C12199" s="74"/>
      <c r="D12199" s="74"/>
      <c r="E12199" s="74"/>
      <c r="F12199" s="74"/>
      <c r="G12199" s="75"/>
      <c r="H12199" s="74"/>
      <c r="I12199" s="81"/>
      <c r="J12199" s="74"/>
      <c r="K12199" s="74"/>
      <c r="L12199" s="74"/>
      <c r="M12199" s="74"/>
    </row>
    <row r="12200" spans="2:13" x14ac:dyDescent="0.25">
      <c r="B12200" s="225"/>
      <c r="C12200" s="74"/>
      <c r="D12200" s="74"/>
      <c r="E12200" s="74"/>
      <c r="F12200" s="74"/>
      <c r="G12200" s="75"/>
      <c r="H12200" s="74"/>
      <c r="I12200" s="81"/>
      <c r="J12200" s="74"/>
      <c r="K12200" s="74"/>
      <c r="L12200" s="74"/>
      <c r="M12200" s="74"/>
    </row>
    <row r="12201" spans="2:13" x14ac:dyDescent="0.25">
      <c r="B12201" s="225"/>
      <c r="C12201" s="74"/>
      <c r="D12201" s="74"/>
      <c r="E12201" s="74"/>
      <c r="F12201" s="74"/>
      <c r="G12201" s="75"/>
      <c r="H12201" s="74"/>
      <c r="I12201" s="81"/>
      <c r="J12201" s="74"/>
      <c r="K12201" s="74"/>
      <c r="L12201" s="74"/>
      <c r="M12201" s="74"/>
    </row>
    <row r="12202" spans="2:13" x14ac:dyDescent="0.25">
      <c r="B12202" s="225"/>
      <c r="C12202" s="74"/>
      <c r="D12202" s="74"/>
      <c r="E12202" s="74"/>
      <c r="F12202" s="74"/>
      <c r="G12202" s="75"/>
      <c r="H12202" s="74"/>
      <c r="I12202" s="81"/>
      <c r="J12202" s="74"/>
      <c r="K12202" s="74"/>
      <c r="L12202" s="74"/>
      <c r="M12202" s="74"/>
    </row>
    <row r="12203" spans="2:13" x14ac:dyDescent="0.25">
      <c r="B12203" s="225"/>
      <c r="C12203" s="74"/>
      <c r="D12203" s="74"/>
      <c r="E12203" s="74"/>
      <c r="F12203" s="74"/>
      <c r="G12203" s="75"/>
      <c r="H12203" s="74"/>
      <c r="I12203" s="81"/>
      <c r="J12203" s="74"/>
      <c r="K12203" s="74"/>
      <c r="L12203" s="74"/>
      <c r="M12203" s="74"/>
    </row>
    <row r="12204" spans="2:13" x14ac:dyDescent="0.25">
      <c r="B12204" s="225"/>
      <c r="C12204" s="74"/>
      <c r="D12204" s="74"/>
      <c r="E12204" s="74"/>
      <c r="F12204" s="74"/>
      <c r="G12204" s="75"/>
      <c r="H12204" s="74"/>
      <c r="I12204" s="81"/>
      <c r="J12204" s="74"/>
      <c r="K12204" s="74"/>
      <c r="L12204" s="74"/>
      <c r="M12204" s="74"/>
    </row>
    <row r="12205" spans="2:13" x14ac:dyDescent="0.25">
      <c r="B12205" s="225"/>
      <c r="C12205" s="74"/>
      <c r="D12205" s="74"/>
      <c r="E12205" s="74"/>
      <c r="F12205" s="74"/>
      <c r="G12205" s="75"/>
      <c r="H12205" s="74"/>
      <c r="I12205" s="81"/>
      <c r="J12205" s="74"/>
      <c r="K12205" s="74"/>
      <c r="L12205" s="74"/>
      <c r="M12205" s="74"/>
    </row>
    <row r="12206" spans="2:13" x14ac:dyDescent="0.25">
      <c r="B12206" s="225"/>
      <c r="C12206" s="74"/>
      <c r="D12206" s="74"/>
      <c r="E12206" s="74"/>
      <c r="F12206" s="74"/>
      <c r="G12206" s="75"/>
      <c r="H12206" s="74"/>
      <c r="I12206" s="81"/>
      <c r="J12206" s="74"/>
      <c r="K12206" s="74"/>
      <c r="L12206" s="74"/>
      <c r="M12206" s="74"/>
    </row>
    <row r="12207" spans="2:13" x14ac:dyDescent="0.25">
      <c r="B12207" s="225"/>
      <c r="C12207" s="74"/>
      <c r="D12207" s="74"/>
      <c r="E12207" s="74"/>
      <c r="F12207" s="74"/>
      <c r="G12207" s="75"/>
      <c r="H12207" s="74"/>
      <c r="I12207" s="81"/>
      <c r="J12207" s="74"/>
      <c r="K12207" s="74"/>
      <c r="L12207" s="74"/>
      <c r="M12207" s="74"/>
    </row>
    <row r="12208" spans="2:13" x14ac:dyDescent="0.25">
      <c r="B12208" s="225"/>
      <c r="C12208" s="74"/>
      <c r="D12208" s="74"/>
      <c r="E12208" s="74"/>
      <c r="F12208" s="74"/>
      <c r="G12208" s="75"/>
      <c r="H12208" s="74"/>
      <c r="I12208" s="81"/>
      <c r="J12208" s="74"/>
      <c r="K12208" s="74"/>
      <c r="L12208" s="74"/>
      <c r="M12208" s="74"/>
    </row>
    <row r="12209" spans="2:13" x14ac:dyDescent="0.25">
      <c r="B12209" s="225"/>
      <c r="C12209" s="74"/>
      <c r="D12209" s="74"/>
      <c r="E12209" s="74"/>
      <c r="F12209" s="74"/>
      <c r="G12209" s="75"/>
      <c r="H12209" s="74"/>
      <c r="I12209" s="81"/>
      <c r="J12209" s="74"/>
      <c r="K12209" s="74"/>
      <c r="L12209" s="74"/>
      <c r="M12209" s="74"/>
    </row>
    <row r="12210" spans="2:13" x14ac:dyDescent="0.25">
      <c r="B12210" s="225"/>
      <c r="C12210" s="74"/>
      <c r="D12210" s="74"/>
      <c r="E12210" s="74"/>
      <c r="F12210" s="74"/>
      <c r="G12210" s="75"/>
      <c r="H12210" s="74"/>
      <c r="I12210" s="81"/>
      <c r="J12210" s="74"/>
      <c r="K12210" s="74"/>
      <c r="L12210" s="74"/>
      <c r="M12210" s="74"/>
    </row>
    <row r="12211" spans="2:13" x14ac:dyDescent="0.25">
      <c r="B12211" s="225"/>
      <c r="C12211" s="74"/>
      <c r="D12211" s="74"/>
      <c r="E12211" s="74"/>
      <c r="F12211" s="74"/>
      <c r="G12211" s="75"/>
      <c r="H12211" s="74"/>
      <c r="I12211" s="81"/>
      <c r="J12211" s="74"/>
      <c r="K12211" s="74"/>
      <c r="L12211" s="74"/>
      <c r="M12211" s="74"/>
    </row>
    <row r="12212" spans="2:13" x14ac:dyDescent="0.25">
      <c r="B12212" s="225"/>
      <c r="C12212" s="74"/>
      <c r="D12212" s="74"/>
      <c r="E12212" s="74"/>
      <c r="F12212" s="74"/>
      <c r="G12212" s="75"/>
      <c r="H12212" s="74"/>
      <c r="I12212" s="81"/>
      <c r="J12212" s="74"/>
      <c r="K12212" s="74"/>
      <c r="L12212" s="74"/>
      <c r="M12212" s="74"/>
    </row>
    <row r="12213" spans="2:13" x14ac:dyDescent="0.25">
      <c r="B12213" s="225"/>
      <c r="C12213" s="74"/>
      <c r="D12213" s="74"/>
      <c r="E12213" s="74"/>
      <c r="F12213" s="74"/>
      <c r="G12213" s="75"/>
      <c r="H12213" s="74"/>
      <c r="I12213" s="81"/>
      <c r="J12213" s="74"/>
      <c r="K12213" s="74"/>
      <c r="L12213" s="74"/>
      <c r="M12213" s="74"/>
    </row>
    <row r="12214" spans="2:13" x14ac:dyDescent="0.25">
      <c r="B12214" s="225"/>
      <c r="C12214" s="74"/>
      <c r="D12214" s="74"/>
      <c r="E12214" s="74"/>
      <c r="F12214" s="74"/>
      <c r="G12214" s="75"/>
      <c r="H12214" s="74"/>
      <c r="I12214" s="81"/>
      <c r="J12214" s="74"/>
      <c r="K12214" s="74"/>
      <c r="L12214" s="74"/>
      <c r="M12214" s="74"/>
    </row>
    <row r="12215" spans="2:13" x14ac:dyDescent="0.25">
      <c r="B12215" s="225"/>
      <c r="C12215" s="74"/>
      <c r="D12215" s="74"/>
      <c r="E12215" s="74"/>
      <c r="F12215" s="74"/>
      <c r="G12215" s="75"/>
      <c r="H12215" s="74"/>
      <c r="I12215" s="81"/>
      <c r="J12215" s="74"/>
      <c r="K12215" s="74"/>
      <c r="L12215" s="74"/>
      <c r="M12215" s="74"/>
    </row>
    <row r="12216" spans="2:13" x14ac:dyDescent="0.25">
      <c r="B12216" s="225"/>
      <c r="C12216" s="74"/>
      <c r="D12216" s="74"/>
      <c r="E12216" s="74"/>
      <c r="F12216" s="74"/>
      <c r="G12216" s="75"/>
      <c r="H12216" s="74"/>
      <c r="I12216" s="81"/>
      <c r="J12216" s="74"/>
      <c r="K12216" s="74"/>
      <c r="L12216" s="74"/>
      <c r="M12216" s="74"/>
    </row>
    <row r="12217" spans="2:13" x14ac:dyDescent="0.25">
      <c r="B12217" s="225"/>
      <c r="C12217" s="74"/>
      <c r="D12217" s="74"/>
      <c r="E12217" s="74"/>
      <c r="F12217" s="74"/>
      <c r="G12217" s="75"/>
      <c r="H12217" s="74"/>
      <c r="I12217" s="81"/>
      <c r="J12217" s="74"/>
      <c r="K12217" s="74"/>
      <c r="L12217" s="74"/>
      <c r="M12217" s="74"/>
    </row>
    <row r="12218" spans="2:13" x14ac:dyDescent="0.25">
      <c r="B12218" s="225"/>
      <c r="C12218" s="74"/>
      <c r="D12218" s="74"/>
      <c r="E12218" s="74"/>
      <c r="F12218" s="74"/>
      <c r="G12218" s="75"/>
      <c r="H12218" s="74"/>
      <c r="I12218" s="81"/>
      <c r="J12218" s="74"/>
      <c r="K12218" s="74"/>
      <c r="L12218" s="74"/>
      <c r="M12218" s="74"/>
    </row>
    <row r="12219" spans="2:13" x14ac:dyDescent="0.25">
      <c r="B12219" s="225"/>
      <c r="C12219" s="74"/>
      <c r="D12219" s="74"/>
      <c r="E12219" s="74"/>
      <c r="F12219" s="74"/>
      <c r="G12219" s="75"/>
      <c r="H12219" s="74"/>
      <c r="I12219" s="81"/>
      <c r="J12219" s="74"/>
      <c r="K12219" s="74"/>
      <c r="L12219" s="74"/>
      <c r="M12219" s="74"/>
    </row>
    <row r="12220" spans="2:13" x14ac:dyDescent="0.25">
      <c r="B12220" s="225"/>
      <c r="C12220" s="74"/>
      <c r="D12220" s="74"/>
      <c r="E12220" s="74"/>
      <c r="F12220" s="74"/>
      <c r="G12220" s="75"/>
      <c r="H12220" s="74"/>
      <c r="I12220" s="81"/>
      <c r="J12220" s="74"/>
      <c r="K12220" s="74"/>
      <c r="L12220" s="74"/>
      <c r="M12220" s="74"/>
    </row>
    <row r="12221" spans="2:13" x14ac:dyDescent="0.25">
      <c r="B12221" s="225"/>
      <c r="C12221" s="74"/>
      <c r="D12221" s="74"/>
      <c r="E12221" s="74"/>
      <c r="F12221" s="74"/>
      <c r="G12221" s="75"/>
      <c r="H12221" s="74"/>
      <c r="I12221" s="81"/>
      <c r="J12221" s="74"/>
      <c r="K12221" s="74"/>
      <c r="L12221" s="74"/>
      <c r="M12221" s="74"/>
    </row>
    <row r="12222" spans="2:13" x14ac:dyDescent="0.25">
      <c r="B12222" s="225"/>
      <c r="C12222" s="74"/>
      <c r="D12222" s="74"/>
      <c r="E12222" s="74"/>
      <c r="F12222" s="74"/>
      <c r="G12222" s="75"/>
      <c r="H12222" s="74"/>
      <c r="I12222" s="81"/>
      <c r="J12222" s="74"/>
      <c r="K12222" s="74"/>
      <c r="L12222" s="74"/>
      <c r="M12222" s="74"/>
    </row>
    <row r="12223" spans="2:13" x14ac:dyDescent="0.25">
      <c r="B12223" s="225"/>
      <c r="C12223" s="74"/>
      <c r="D12223" s="74"/>
      <c r="E12223" s="74"/>
      <c r="F12223" s="74"/>
      <c r="G12223" s="75"/>
      <c r="H12223" s="74"/>
      <c r="I12223" s="81"/>
      <c r="J12223" s="74"/>
      <c r="K12223" s="74"/>
      <c r="L12223" s="74"/>
      <c r="M12223" s="74"/>
    </row>
    <row r="12224" spans="2:13" x14ac:dyDescent="0.25">
      <c r="B12224" s="225"/>
      <c r="C12224" s="74"/>
      <c r="D12224" s="74"/>
      <c r="E12224" s="74"/>
      <c r="F12224" s="74"/>
      <c r="G12224" s="75"/>
      <c r="H12224" s="74"/>
      <c r="I12224" s="81"/>
      <c r="J12224" s="74"/>
      <c r="K12224" s="74"/>
      <c r="L12224" s="74"/>
      <c r="M12224" s="74"/>
    </row>
    <row r="12225" spans="2:13" x14ac:dyDescent="0.25">
      <c r="B12225" s="225"/>
      <c r="C12225" s="74"/>
      <c r="D12225" s="74"/>
      <c r="E12225" s="74"/>
      <c r="F12225" s="74"/>
      <c r="G12225" s="75"/>
      <c r="H12225" s="74"/>
      <c r="I12225" s="81"/>
      <c r="J12225" s="74"/>
      <c r="K12225" s="74"/>
      <c r="L12225" s="74"/>
      <c r="M12225" s="74"/>
    </row>
    <row r="12226" spans="2:13" x14ac:dyDescent="0.25">
      <c r="B12226" s="225"/>
      <c r="C12226" s="74"/>
      <c r="D12226" s="74"/>
      <c r="E12226" s="74"/>
      <c r="F12226" s="74"/>
      <c r="G12226" s="75"/>
      <c r="H12226" s="74"/>
      <c r="I12226" s="81"/>
      <c r="J12226" s="74"/>
      <c r="K12226" s="74"/>
      <c r="L12226" s="74"/>
      <c r="M12226" s="74"/>
    </row>
    <row r="12227" spans="2:13" x14ac:dyDescent="0.25">
      <c r="B12227" s="225"/>
      <c r="C12227" s="74"/>
      <c r="D12227" s="74"/>
      <c r="E12227" s="74"/>
      <c r="F12227" s="74"/>
      <c r="G12227" s="75"/>
      <c r="H12227" s="74"/>
      <c r="I12227" s="81"/>
      <c r="J12227" s="74"/>
      <c r="K12227" s="74"/>
      <c r="L12227" s="74"/>
      <c r="M12227" s="74"/>
    </row>
    <row r="12228" spans="2:13" x14ac:dyDescent="0.25">
      <c r="B12228" s="225"/>
      <c r="C12228" s="74"/>
      <c r="D12228" s="74"/>
      <c r="E12228" s="74"/>
      <c r="F12228" s="74"/>
      <c r="G12228" s="75"/>
      <c r="H12228" s="74"/>
      <c r="I12228" s="81"/>
      <c r="J12228" s="74"/>
      <c r="K12228" s="74"/>
      <c r="L12228" s="74"/>
      <c r="M12228" s="74"/>
    </row>
    <row r="12229" spans="2:13" x14ac:dyDescent="0.25">
      <c r="B12229" s="225"/>
      <c r="C12229" s="74"/>
      <c r="D12229" s="74"/>
      <c r="E12229" s="74"/>
      <c r="F12229" s="74"/>
      <c r="G12229" s="75"/>
      <c r="H12229" s="74"/>
      <c r="I12229" s="81"/>
      <c r="J12229" s="74"/>
      <c r="K12229" s="74"/>
      <c r="L12229" s="74"/>
      <c r="M12229" s="74"/>
    </row>
    <row r="12230" spans="2:13" x14ac:dyDescent="0.25">
      <c r="B12230" s="225"/>
      <c r="C12230" s="74"/>
      <c r="D12230" s="74"/>
      <c r="E12230" s="74"/>
      <c r="F12230" s="74"/>
      <c r="G12230" s="75"/>
      <c r="H12230" s="74"/>
      <c r="I12230" s="81"/>
      <c r="J12230" s="74"/>
      <c r="K12230" s="74"/>
      <c r="L12230" s="74"/>
      <c r="M12230" s="74"/>
    </row>
    <row r="12231" spans="2:13" x14ac:dyDescent="0.25">
      <c r="B12231" s="225"/>
      <c r="C12231" s="74"/>
      <c r="D12231" s="74"/>
      <c r="E12231" s="74"/>
      <c r="F12231" s="74"/>
      <c r="G12231" s="75"/>
      <c r="H12231" s="74"/>
      <c r="I12231" s="81"/>
      <c r="J12231" s="74"/>
      <c r="K12231" s="74"/>
      <c r="L12231" s="74"/>
      <c r="M12231" s="74"/>
    </row>
    <row r="12232" spans="2:13" x14ac:dyDescent="0.25">
      <c r="B12232" s="225"/>
      <c r="C12232" s="74"/>
      <c r="D12232" s="74"/>
      <c r="E12232" s="74"/>
      <c r="F12232" s="74"/>
      <c r="G12232" s="75"/>
      <c r="H12232" s="74"/>
      <c r="I12232" s="81"/>
      <c r="J12232" s="74"/>
      <c r="K12232" s="74"/>
      <c r="L12232" s="74"/>
      <c r="M12232" s="74"/>
    </row>
    <row r="12233" spans="2:13" x14ac:dyDescent="0.25">
      <c r="B12233" s="225"/>
      <c r="C12233" s="74"/>
      <c r="D12233" s="74"/>
      <c r="E12233" s="74"/>
      <c r="F12233" s="74"/>
      <c r="G12233" s="75"/>
      <c r="H12233" s="74"/>
      <c r="I12233" s="81"/>
      <c r="J12233" s="74"/>
      <c r="K12233" s="74"/>
      <c r="L12233" s="74"/>
      <c r="M12233" s="74"/>
    </row>
    <row r="12234" spans="2:13" x14ac:dyDescent="0.25">
      <c r="B12234" s="225"/>
      <c r="C12234" s="74"/>
      <c r="D12234" s="74"/>
      <c r="E12234" s="74"/>
      <c r="F12234" s="74"/>
      <c r="G12234" s="75"/>
      <c r="H12234" s="74"/>
      <c r="I12234" s="81"/>
      <c r="J12234" s="74"/>
      <c r="K12234" s="74"/>
      <c r="L12234" s="74"/>
      <c r="M12234" s="74"/>
    </row>
    <row r="12235" spans="2:13" x14ac:dyDescent="0.25">
      <c r="B12235" s="225"/>
      <c r="C12235" s="74"/>
      <c r="D12235" s="74"/>
      <c r="E12235" s="74"/>
      <c r="F12235" s="74"/>
      <c r="G12235" s="75"/>
      <c r="H12235" s="74"/>
      <c r="I12235" s="81"/>
      <c r="J12235" s="74"/>
      <c r="K12235" s="74"/>
      <c r="L12235" s="74"/>
      <c r="M12235" s="74"/>
    </row>
    <row r="12236" spans="2:13" x14ac:dyDescent="0.25">
      <c r="B12236" s="225"/>
      <c r="C12236" s="74"/>
      <c r="D12236" s="74"/>
      <c r="E12236" s="74"/>
      <c r="F12236" s="74"/>
      <c r="G12236" s="75"/>
      <c r="H12236" s="74"/>
      <c r="I12236" s="81"/>
      <c r="J12236" s="74"/>
      <c r="K12236" s="74"/>
      <c r="L12236" s="74"/>
      <c r="M12236" s="74"/>
    </row>
    <row r="12237" spans="2:13" x14ac:dyDescent="0.25">
      <c r="B12237" s="225"/>
      <c r="C12237" s="74"/>
      <c r="D12237" s="74"/>
      <c r="E12237" s="74"/>
      <c r="F12237" s="74"/>
      <c r="G12237" s="75"/>
      <c r="H12237" s="74"/>
      <c r="I12237" s="81"/>
      <c r="J12237" s="74"/>
      <c r="K12237" s="74"/>
      <c r="L12237" s="74"/>
      <c r="M12237" s="74"/>
    </row>
    <row r="12238" spans="2:13" x14ac:dyDescent="0.25">
      <c r="B12238" s="225"/>
      <c r="C12238" s="74"/>
      <c r="D12238" s="74"/>
      <c r="E12238" s="74"/>
      <c r="F12238" s="74"/>
      <c r="G12238" s="75"/>
      <c r="H12238" s="74"/>
      <c r="I12238" s="81"/>
      <c r="J12238" s="74"/>
      <c r="K12238" s="74"/>
      <c r="L12238" s="74"/>
      <c r="M12238" s="74"/>
    </row>
    <row r="12239" spans="2:13" x14ac:dyDescent="0.25">
      <c r="B12239" s="225"/>
      <c r="C12239" s="74"/>
      <c r="D12239" s="74"/>
      <c r="E12239" s="74"/>
      <c r="F12239" s="74"/>
      <c r="G12239" s="75"/>
      <c r="H12239" s="74"/>
      <c r="I12239" s="81"/>
      <c r="J12239" s="74"/>
      <c r="K12239" s="74"/>
      <c r="L12239" s="74"/>
      <c r="M12239" s="74"/>
    </row>
    <row r="12240" spans="2:13" x14ac:dyDescent="0.25">
      <c r="B12240" s="225"/>
      <c r="C12240" s="74"/>
      <c r="D12240" s="74"/>
      <c r="E12240" s="74"/>
      <c r="F12240" s="74"/>
      <c r="G12240" s="75"/>
      <c r="H12240" s="74"/>
      <c r="I12240" s="81"/>
      <c r="J12240" s="74"/>
      <c r="K12240" s="74"/>
      <c r="L12240" s="74"/>
      <c r="M12240" s="74"/>
    </row>
    <row r="12241" spans="2:13" x14ac:dyDescent="0.25">
      <c r="B12241" s="225"/>
      <c r="C12241" s="74"/>
      <c r="D12241" s="74"/>
      <c r="E12241" s="74"/>
      <c r="F12241" s="74"/>
      <c r="G12241" s="75"/>
      <c r="H12241" s="74"/>
      <c r="I12241" s="81"/>
      <c r="J12241" s="74"/>
      <c r="K12241" s="74"/>
      <c r="L12241" s="74"/>
      <c r="M12241" s="74"/>
    </row>
    <row r="12242" spans="2:13" x14ac:dyDescent="0.25">
      <c r="B12242" s="225"/>
      <c r="C12242" s="74"/>
      <c r="D12242" s="74"/>
      <c r="E12242" s="74"/>
      <c r="F12242" s="74"/>
      <c r="G12242" s="75"/>
      <c r="H12242" s="74"/>
      <c r="I12242" s="81"/>
      <c r="J12242" s="74"/>
      <c r="K12242" s="74"/>
      <c r="L12242" s="74"/>
      <c r="M12242" s="74"/>
    </row>
    <row r="12243" spans="2:13" x14ac:dyDescent="0.25">
      <c r="B12243" s="225"/>
      <c r="C12243" s="74"/>
      <c r="D12243" s="74"/>
      <c r="E12243" s="74"/>
      <c r="F12243" s="74"/>
      <c r="G12243" s="75"/>
      <c r="H12243" s="74"/>
      <c r="I12243" s="81"/>
      <c r="J12243" s="74"/>
      <c r="K12243" s="74"/>
      <c r="L12243" s="74"/>
      <c r="M12243" s="74"/>
    </row>
    <row r="12244" spans="2:13" x14ac:dyDescent="0.25">
      <c r="B12244" s="225"/>
      <c r="C12244" s="74"/>
      <c r="D12244" s="74"/>
      <c r="E12244" s="74"/>
      <c r="F12244" s="74"/>
      <c r="G12244" s="75"/>
      <c r="H12244" s="74"/>
      <c r="I12244" s="81"/>
      <c r="J12244" s="74"/>
      <c r="K12244" s="74"/>
      <c r="L12244" s="74"/>
      <c r="M12244" s="74"/>
    </row>
    <row r="12245" spans="2:13" x14ac:dyDescent="0.25">
      <c r="B12245" s="225"/>
      <c r="C12245" s="74"/>
      <c r="D12245" s="74"/>
      <c r="E12245" s="74"/>
      <c r="F12245" s="74"/>
      <c r="G12245" s="75"/>
      <c r="H12245" s="74"/>
      <c r="I12245" s="81"/>
      <c r="J12245" s="74"/>
      <c r="K12245" s="74"/>
      <c r="L12245" s="74"/>
      <c r="M12245" s="74"/>
    </row>
    <row r="12246" spans="2:13" x14ac:dyDescent="0.25">
      <c r="B12246" s="225"/>
      <c r="C12246" s="74"/>
      <c r="D12246" s="74"/>
      <c r="E12246" s="74"/>
      <c r="F12246" s="74"/>
      <c r="G12246" s="75"/>
      <c r="H12246" s="74"/>
      <c r="I12246" s="81"/>
      <c r="J12246" s="74"/>
      <c r="K12246" s="74"/>
      <c r="L12246" s="74"/>
      <c r="M12246" s="74"/>
    </row>
    <row r="12247" spans="2:13" x14ac:dyDescent="0.25">
      <c r="B12247" s="225"/>
      <c r="C12247" s="74"/>
      <c r="D12247" s="74"/>
      <c r="E12247" s="74"/>
      <c r="F12247" s="74"/>
      <c r="G12247" s="75"/>
      <c r="H12247" s="74"/>
      <c r="I12247" s="81"/>
      <c r="J12247" s="74"/>
      <c r="K12247" s="74"/>
      <c r="L12247" s="74"/>
      <c r="M12247" s="74"/>
    </row>
    <row r="12248" spans="2:13" x14ac:dyDescent="0.25">
      <c r="B12248" s="225"/>
      <c r="C12248" s="74"/>
      <c r="D12248" s="74"/>
      <c r="E12248" s="74"/>
      <c r="F12248" s="74"/>
      <c r="G12248" s="75"/>
      <c r="H12248" s="74"/>
      <c r="I12248" s="81"/>
      <c r="J12248" s="74"/>
      <c r="K12248" s="74"/>
      <c r="L12248" s="74"/>
      <c r="M12248" s="74"/>
    </row>
    <row r="12249" spans="2:13" x14ac:dyDescent="0.25">
      <c r="B12249" s="225"/>
      <c r="C12249" s="74"/>
      <c r="D12249" s="74"/>
      <c r="E12249" s="74"/>
      <c r="F12249" s="74"/>
      <c r="G12249" s="75"/>
      <c r="H12249" s="74"/>
      <c r="I12249" s="81"/>
      <c r="J12249" s="74"/>
      <c r="K12249" s="74"/>
      <c r="L12249" s="74"/>
      <c r="M12249" s="74"/>
    </row>
    <row r="12250" spans="2:13" x14ac:dyDescent="0.25">
      <c r="B12250" s="225"/>
      <c r="C12250" s="74"/>
      <c r="D12250" s="74"/>
      <c r="E12250" s="74"/>
      <c r="F12250" s="74"/>
      <c r="G12250" s="75"/>
      <c r="H12250" s="74"/>
      <c r="I12250" s="81"/>
      <c r="J12250" s="74"/>
      <c r="K12250" s="74"/>
      <c r="L12250" s="74"/>
      <c r="M12250" s="74"/>
    </row>
    <row r="12251" spans="2:13" x14ac:dyDescent="0.25">
      <c r="B12251" s="225"/>
      <c r="C12251" s="74"/>
      <c r="D12251" s="74"/>
      <c r="E12251" s="74"/>
      <c r="F12251" s="74"/>
      <c r="G12251" s="75"/>
      <c r="H12251" s="74"/>
      <c r="I12251" s="81"/>
      <c r="J12251" s="74"/>
      <c r="K12251" s="74"/>
      <c r="L12251" s="74"/>
      <c r="M12251" s="74"/>
    </row>
    <row r="12252" spans="2:13" x14ac:dyDescent="0.25">
      <c r="B12252" s="225"/>
      <c r="C12252" s="74"/>
      <c r="D12252" s="74"/>
      <c r="E12252" s="74"/>
      <c r="F12252" s="74"/>
      <c r="G12252" s="75"/>
      <c r="H12252" s="74"/>
      <c r="I12252" s="81"/>
      <c r="J12252" s="74"/>
      <c r="K12252" s="74"/>
      <c r="L12252" s="74"/>
      <c r="M12252" s="74"/>
    </row>
    <row r="12253" spans="2:13" x14ac:dyDescent="0.25">
      <c r="B12253" s="225"/>
      <c r="C12253" s="74"/>
      <c r="D12253" s="74"/>
      <c r="E12253" s="74"/>
      <c r="F12253" s="74"/>
      <c r="G12253" s="75"/>
      <c r="H12253" s="74"/>
      <c r="I12253" s="81"/>
      <c r="J12253" s="74"/>
      <c r="K12253" s="74"/>
      <c r="L12253" s="74"/>
      <c r="M12253" s="74"/>
    </row>
    <row r="12254" spans="2:13" x14ac:dyDescent="0.25">
      <c r="B12254" s="225"/>
      <c r="C12254" s="74"/>
      <c r="D12254" s="74"/>
      <c r="E12254" s="74"/>
      <c r="F12254" s="74"/>
      <c r="G12254" s="75"/>
      <c r="H12254" s="74"/>
      <c r="I12254" s="81"/>
      <c r="J12254" s="74"/>
      <c r="K12254" s="74"/>
      <c r="L12254" s="74"/>
      <c r="M12254" s="74"/>
    </row>
    <row r="12255" spans="2:13" x14ac:dyDescent="0.25">
      <c r="B12255" s="225"/>
      <c r="C12255" s="74"/>
      <c r="D12255" s="74"/>
      <c r="E12255" s="74"/>
      <c r="F12255" s="74"/>
      <c r="G12255" s="75"/>
      <c r="H12255" s="74"/>
      <c r="I12255" s="81"/>
      <c r="J12255" s="74"/>
      <c r="K12255" s="74"/>
      <c r="L12255" s="74"/>
      <c r="M12255" s="74"/>
    </row>
    <row r="12256" spans="2:13" x14ac:dyDescent="0.25">
      <c r="B12256" s="225"/>
      <c r="C12256" s="74"/>
      <c r="D12256" s="74"/>
      <c r="E12256" s="74"/>
      <c r="F12256" s="74"/>
      <c r="G12256" s="75"/>
      <c r="H12256" s="74"/>
      <c r="I12256" s="81"/>
      <c r="J12256" s="74"/>
      <c r="K12256" s="74"/>
      <c r="L12256" s="74"/>
      <c r="M12256" s="74"/>
    </row>
    <row r="12257" spans="2:13" x14ac:dyDescent="0.25">
      <c r="B12257" s="225"/>
      <c r="C12257" s="74"/>
      <c r="D12257" s="74"/>
      <c r="E12257" s="74"/>
      <c r="F12257" s="74"/>
      <c r="G12257" s="75"/>
      <c r="H12257" s="74"/>
      <c r="I12257" s="81"/>
      <c r="J12257" s="74"/>
      <c r="K12257" s="74"/>
      <c r="L12257" s="74"/>
      <c r="M12257" s="74"/>
    </row>
    <row r="12258" spans="2:13" x14ac:dyDescent="0.25">
      <c r="B12258" s="225"/>
      <c r="C12258" s="74"/>
      <c r="D12258" s="74"/>
      <c r="E12258" s="74"/>
      <c r="F12258" s="74"/>
      <c r="G12258" s="75"/>
      <c r="H12258" s="74"/>
      <c r="I12258" s="81"/>
      <c r="J12258" s="74"/>
      <c r="K12258" s="74"/>
      <c r="L12258" s="74"/>
      <c r="M12258" s="74"/>
    </row>
    <row r="12259" spans="2:13" x14ac:dyDescent="0.25">
      <c r="B12259" s="225"/>
      <c r="C12259" s="74"/>
      <c r="D12259" s="74"/>
      <c r="E12259" s="74"/>
      <c r="F12259" s="74"/>
      <c r="G12259" s="75"/>
      <c r="H12259" s="74"/>
      <c r="I12259" s="81"/>
      <c r="J12259" s="74"/>
      <c r="K12259" s="74"/>
      <c r="L12259" s="74"/>
      <c r="M12259" s="74"/>
    </row>
    <row r="12260" spans="2:13" x14ac:dyDescent="0.25">
      <c r="B12260" s="225"/>
      <c r="C12260" s="74"/>
      <c r="D12260" s="74"/>
      <c r="E12260" s="74"/>
      <c r="F12260" s="74"/>
      <c r="G12260" s="75"/>
      <c r="H12260" s="74"/>
      <c r="I12260" s="81"/>
      <c r="J12260" s="74"/>
      <c r="K12260" s="74"/>
      <c r="L12260" s="74"/>
      <c r="M12260" s="74"/>
    </row>
    <row r="12261" spans="2:13" x14ac:dyDescent="0.25">
      <c r="B12261" s="225"/>
      <c r="C12261" s="74"/>
      <c r="D12261" s="74"/>
      <c r="E12261" s="74"/>
      <c r="F12261" s="74"/>
      <c r="G12261" s="75"/>
      <c r="H12261" s="74"/>
      <c r="I12261" s="81"/>
      <c r="J12261" s="74"/>
      <c r="K12261" s="74"/>
      <c r="L12261" s="74"/>
      <c r="M12261" s="74"/>
    </row>
    <row r="12262" spans="2:13" x14ac:dyDescent="0.25">
      <c r="B12262" s="225"/>
      <c r="C12262" s="74"/>
      <c r="D12262" s="74"/>
      <c r="E12262" s="74"/>
      <c r="F12262" s="74"/>
      <c r="G12262" s="75"/>
      <c r="H12262" s="74"/>
      <c r="I12262" s="81"/>
      <c r="J12262" s="74"/>
      <c r="K12262" s="74"/>
      <c r="L12262" s="74"/>
      <c r="M12262" s="74"/>
    </row>
    <row r="12263" spans="2:13" x14ac:dyDescent="0.25">
      <c r="B12263" s="225"/>
      <c r="C12263" s="74"/>
      <c r="D12263" s="74"/>
      <c r="E12263" s="74"/>
      <c r="F12263" s="74"/>
      <c r="G12263" s="75"/>
      <c r="H12263" s="74"/>
      <c r="I12263" s="81"/>
      <c r="J12263" s="74"/>
      <c r="K12263" s="74"/>
      <c r="L12263" s="74"/>
      <c r="M12263" s="74"/>
    </row>
    <row r="12264" spans="2:13" x14ac:dyDescent="0.25">
      <c r="B12264" s="225"/>
      <c r="C12264" s="74"/>
      <c r="D12264" s="74"/>
      <c r="E12264" s="74"/>
      <c r="F12264" s="74"/>
      <c r="G12264" s="75"/>
      <c r="H12264" s="74"/>
      <c r="I12264" s="81"/>
      <c r="J12264" s="74"/>
      <c r="K12264" s="74"/>
      <c r="L12264" s="74"/>
      <c r="M12264" s="74"/>
    </row>
    <row r="12265" spans="2:13" x14ac:dyDescent="0.25">
      <c r="B12265" s="225"/>
      <c r="C12265" s="74"/>
      <c r="D12265" s="74"/>
      <c r="E12265" s="74"/>
      <c r="F12265" s="74"/>
      <c r="G12265" s="75"/>
      <c r="H12265" s="74"/>
      <c r="I12265" s="81"/>
      <c r="J12265" s="74"/>
      <c r="K12265" s="74"/>
      <c r="L12265" s="74"/>
      <c r="M12265" s="74"/>
    </row>
    <row r="12266" spans="2:13" x14ac:dyDescent="0.25">
      <c r="B12266" s="225"/>
      <c r="C12266" s="74"/>
      <c r="D12266" s="74"/>
      <c r="E12266" s="74"/>
      <c r="F12266" s="74"/>
      <c r="G12266" s="75"/>
      <c r="H12266" s="74"/>
      <c r="I12266" s="81"/>
      <c r="J12266" s="74"/>
      <c r="K12266" s="74"/>
      <c r="L12266" s="74"/>
      <c r="M12266" s="74"/>
    </row>
    <row r="12267" spans="2:13" x14ac:dyDescent="0.25">
      <c r="B12267" s="225"/>
      <c r="C12267" s="74"/>
      <c r="D12267" s="74"/>
      <c r="E12267" s="74"/>
      <c r="F12267" s="74"/>
      <c r="G12267" s="75"/>
      <c r="H12267" s="74"/>
      <c r="I12267" s="81"/>
      <c r="J12267" s="74"/>
      <c r="K12267" s="74"/>
      <c r="L12267" s="74"/>
      <c r="M12267" s="74"/>
    </row>
    <row r="12268" spans="2:13" x14ac:dyDescent="0.25">
      <c r="B12268" s="225"/>
      <c r="C12268" s="74"/>
      <c r="D12268" s="74"/>
      <c r="E12268" s="74"/>
      <c r="F12268" s="74"/>
      <c r="G12268" s="75"/>
      <c r="H12268" s="74"/>
      <c r="I12268" s="81"/>
      <c r="J12268" s="74"/>
      <c r="K12268" s="74"/>
      <c r="L12268" s="74"/>
      <c r="M12268" s="74"/>
    </row>
    <row r="12269" spans="2:13" x14ac:dyDescent="0.25">
      <c r="B12269" s="225"/>
      <c r="C12269" s="74"/>
      <c r="D12269" s="74"/>
      <c r="E12269" s="74"/>
      <c r="F12269" s="74"/>
      <c r="G12269" s="75"/>
      <c r="H12269" s="74"/>
      <c r="I12269" s="81"/>
      <c r="J12269" s="74"/>
      <c r="K12269" s="74"/>
      <c r="L12269" s="74"/>
      <c r="M12269" s="74"/>
    </row>
    <row r="12270" spans="2:13" x14ac:dyDescent="0.25">
      <c r="B12270" s="225"/>
      <c r="C12270" s="74"/>
      <c r="D12270" s="74"/>
      <c r="E12270" s="74"/>
      <c r="F12270" s="74"/>
      <c r="G12270" s="75"/>
      <c r="H12270" s="74"/>
      <c r="I12270" s="81"/>
      <c r="J12270" s="74"/>
      <c r="K12270" s="74"/>
      <c r="L12270" s="74"/>
      <c r="M12270" s="74"/>
    </row>
    <row r="12271" spans="2:13" x14ac:dyDescent="0.25">
      <c r="B12271" s="225"/>
      <c r="C12271" s="74"/>
      <c r="D12271" s="74"/>
      <c r="E12271" s="74"/>
      <c r="F12271" s="74"/>
      <c r="G12271" s="75"/>
      <c r="H12271" s="74"/>
      <c r="I12271" s="81"/>
      <c r="J12271" s="74"/>
      <c r="K12271" s="74"/>
      <c r="L12271" s="74"/>
      <c r="M12271" s="74"/>
    </row>
    <row r="12272" spans="2:13" x14ac:dyDescent="0.25">
      <c r="B12272" s="225"/>
      <c r="C12272" s="74"/>
      <c r="D12272" s="74"/>
      <c r="E12272" s="74"/>
      <c r="F12272" s="74"/>
      <c r="G12272" s="75"/>
      <c r="H12272" s="74"/>
      <c r="I12272" s="81"/>
      <c r="J12272" s="74"/>
      <c r="K12272" s="74"/>
      <c r="L12272" s="74"/>
      <c r="M12272" s="74"/>
    </row>
    <row r="12273" spans="2:13" x14ac:dyDescent="0.25">
      <c r="B12273" s="225"/>
      <c r="C12273" s="74"/>
      <c r="D12273" s="74"/>
      <c r="E12273" s="74"/>
      <c r="F12273" s="74"/>
      <c r="G12273" s="75"/>
      <c r="H12273" s="74"/>
      <c r="I12273" s="81"/>
      <c r="J12273" s="74"/>
      <c r="K12273" s="74"/>
      <c r="L12273" s="74"/>
      <c r="M12273" s="74"/>
    </row>
    <row r="12274" spans="2:13" x14ac:dyDescent="0.25">
      <c r="B12274" s="225"/>
      <c r="C12274" s="74"/>
      <c r="D12274" s="74"/>
      <c r="E12274" s="74"/>
      <c r="F12274" s="74"/>
      <c r="G12274" s="75"/>
      <c r="H12274" s="74"/>
      <c r="I12274" s="81"/>
      <c r="J12274" s="74"/>
      <c r="K12274" s="74"/>
      <c r="L12274" s="74"/>
      <c r="M12274" s="74"/>
    </row>
    <row r="12275" spans="2:13" x14ac:dyDescent="0.25">
      <c r="B12275" s="225"/>
      <c r="C12275" s="74"/>
      <c r="D12275" s="74"/>
      <c r="E12275" s="74"/>
      <c r="F12275" s="74"/>
      <c r="G12275" s="75"/>
      <c r="H12275" s="74"/>
      <c r="I12275" s="81"/>
      <c r="J12275" s="74"/>
      <c r="K12275" s="74"/>
      <c r="L12275" s="74"/>
      <c r="M12275" s="74"/>
    </row>
    <row r="12276" spans="2:13" x14ac:dyDescent="0.25">
      <c r="B12276" s="225"/>
      <c r="C12276" s="74"/>
      <c r="D12276" s="74"/>
      <c r="E12276" s="74"/>
      <c r="F12276" s="74"/>
      <c r="G12276" s="75"/>
      <c r="H12276" s="74"/>
      <c r="I12276" s="81"/>
      <c r="J12276" s="74"/>
      <c r="K12276" s="74"/>
      <c r="L12276" s="74"/>
      <c r="M12276" s="74"/>
    </row>
    <row r="12277" spans="2:13" x14ac:dyDescent="0.25">
      <c r="B12277" s="225"/>
      <c r="C12277" s="74"/>
      <c r="D12277" s="74"/>
      <c r="E12277" s="74"/>
      <c r="F12277" s="74"/>
      <c r="G12277" s="75"/>
      <c r="H12277" s="74"/>
      <c r="I12277" s="81"/>
      <c r="J12277" s="74"/>
      <c r="K12277" s="74"/>
      <c r="L12277" s="74"/>
      <c r="M12277" s="74"/>
    </row>
    <row r="12278" spans="2:13" x14ac:dyDescent="0.25">
      <c r="B12278" s="225"/>
      <c r="C12278" s="74"/>
      <c r="D12278" s="74"/>
      <c r="E12278" s="74"/>
      <c r="F12278" s="74"/>
      <c r="G12278" s="75"/>
      <c r="H12278" s="74"/>
      <c r="I12278" s="81"/>
      <c r="J12278" s="74"/>
      <c r="K12278" s="74"/>
      <c r="L12278" s="74"/>
      <c r="M12278" s="74"/>
    </row>
    <row r="12279" spans="2:13" x14ac:dyDescent="0.25">
      <c r="B12279" s="225"/>
      <c r="C12279" s="74"/>
      <c r="D12279" s="74"/>
      <c r="E12279" s="74"/>
      <c r="F12279" s="74"/>
      <c r="G12279" s="75"/>
      <c r="H12279" s="74"/>
      <c r="I12279" s="81"/>
      <c r="J12279" s="74"/>
      <c r="K12279" s="74"/>
      <c r="L12279" s="74"/>
      <c r="M12279" s="74"/>
    </row>
    <row r="12280" spans="2:13" x14ac:dyDescent="0.25">
      <c r="B12280" s="225"/>
      <c r="C12280" s="74"/>
      <c r="D12280" s="74"/>
      <c r="E12280" s="74"/>
      <c r="F12280" s="74"/>
      <c r="G12280" s="75"/>
      <c r="H12280" s="74"/>
      <c r="I12280" s="81"/>
      <c r="J12280" s="74"/>
      <c r="K12280" s="74"/>
      <c r="L12280" s="74"/>
      <c r="M12280" s="74"/>
    </row>
    <row r="12281" spans="2:13" x14ac:dyDescent="0.25">
      <c r="B12281" s="225"/>
      <c r="C12281" s="74"/>
      <c r="D12281" s="74"/>
      <c r="E12281" s="74"/>
      <c r="F12281" s="74"/>
      <c r="G12281" s="75"/>
      <c r="H12281" s="74"/>
      <c r="I12281" s="81"/>
      <c r="J12281" s="74"/>
      <c r="K12281" s="74"/>
      <c r="L12281" s="74"/>
      <c r="M12281" s="74"/>
    </row>
    <row r="12282" spans="2:13" x14ac:dyDescent="0.25">
      <c r="B12282" s="225"/>
      <c r="C12282" s="74"/>
      <c r="D12282" s="74"/>
      <c r="E12282" s="74"/>
      <c r="F12282" s="74"/>
      <c r="G12282" s="75"/>
      <c r="H12282" s="74"/>
      <c r="I12282" s="81"/>
      <c r="J12282" s="74"/>
      <c r="K12282" s="74"/>
      <c r="L12282" s="74"/>
      <c r="M12282" s="74"/>
    </row>
    <row r="12283" spans="2:13" x14ac:dyDescent="0.25">
      <c r="B12283" s="225"/>
      <c r="C12283" s="74"/>
      <c r="D12283" s="74"/>
      <c r="E12283" s="74"/>
      <c r="F12283" s="74"/>
      <c r="G12283" s="75"/>
      <c r="H12283" s="74"/>
      <c r="I12283" s="81"/>
      <c r="J12283" s="74"/>
      <c r="K12283" s="74"/>
      <c r="L12283" s="74"/>
      <c r="M12283" s="74"/>
    </row>
    <row r="12284" spans="2:13" x14ac:dyDescent="0.25">
      <c r="B12284" s="225"/>
      <c r="C12284" s="74"/>
      <c r="D12284" s="74"/>
      <c r="E12284" s="74"/>
      <c r="F12284" s="74"/>
      <c r="G12284" s="75"/>
      <c r="H12284" s="74"/>
      <c r="I12284" s="81"/>
      <c r="J12284" s="74"/>
      <c r="K12284" s="74"/>
      <c r="L12284" s="74"/>
      <c r="M12284" s="74"/>
    </row>
    <row r="12285" spans="2:13" x14ac:dyDescent="0.25">
      <c r="B12285" s="225"/>
      <c r="C12285" s="74"/>
      <c r="D12285" s="74"/>
      <c r="E12285" s="74"/>
      <c r="F12285" s="74"/>
      <c r="G12285" s="75"/>
      <c r="H12285" s="74"/>
      <c r="I12285" s="81"/>
      <c r="J12285" s="74"/>
      <c r="K12285" s="74"/>
      <c r="L12285" s="74"/>
      <c r="M12285" s="74"/>
    </row>
    <row r="12286" spans="2:13" x14ac:dyDescent="0.25">
      <c r="B12286" s="225"/>
      <c r="C12286" s="74"/>
      <c r="D12286" s="74"/>
      <c r="E12286" s="74"/>
      <c r="F12286" s="74"/>
      <c r="G12286" s="75"/>
      <c r="H12286" s="74"/>
      <c r="I12286" s="81"/>
      <c r="J12286" s="74"/>
      <c r="K12286" s="74"/>
      <c r="L12286" s="74"/>
      <c r="M12286" s="74"/>
    </row>
    <row r="12287" spans="2:13" x14ac:dyDescent="0.25">
      <c r="B12287" s="225"/>
      <c r="C12287" s="74"/>
      <c r="D12287" s="74"/>
      <c r="E12287" s="74"/>
      <c r="F12287" s="74"/>
      <c r="G12287" s="75"/>
      <c r="H12287" s="74"/>
      <c r="I12287" s="81"/>
      <c r="J12287" s="74"/>
      <c r="K12287" s="74"/>
      <c r="L12287" s="74"/>
      <c r="M12287" s="74"/>
    </row>
    <row r="12288" spans="2:13" x14ac:dyDescent="0.25">
      <c r="B12288" s="225"/>
      <c r="C12288" s="74"/>
      <c r="D12288" s="74"/>
      <c r="E12288" s="74"/>
      <c r="F12288" s="74"/>
      <c r="G12288" s="75"/>
      <c r="H12288" s="74"/>
      <c r="I12288" s="81"/>
      <c r="J12288" s="74"/>
      <c r="K12288" s="74"/>
      <c r="L12288" s="74"/>
      <c r="M12288" s="74"/>
    </row>
    <row r="12289" spans="2:13" x14ac:dyDescent="0.25">
      <c r="B12289" s="225"/>
      <c r="C12289" s="74"/>
      <c r="D12289" s="74"/>
      <c r="E12289" s="74"/>
      <c r="F12289" s="74"/>
      <c r="G12289" s="75"/>
      <c r="H12289" s="74"/>
      <c r="I12289" s="81"/>
      <c r="J12289" s="74"/>
      <c r="K12289" s="74"/>
      <c r="L12289" s="74"/>
      <c r="M12289" s="74"/>
    </row>
    <row r="12290" spans="2:13" x14ac:dyDescent="0.25">
      <c r="B12290" s="225"/>
      <c r="C12290" s="74"/>
      <c r="D12290" s="74"/>
      <c r="E12290" s="74"/>
      <c r="F12290" s="74"/>
      <c r="G12290" s="75"/>
      <c r="H12290" s="74"/>
      <c r="I12290" s="81"/>
      <c r="J12290" s="74"/>
      <c r="K12290" s="74"/>
      <c r="L12290" s="74"/>
      <c r="M12290" s="74"/>
    </row>
    <row r="12291" spans="2:13" x14ac:dyDescent="0.25">
      <c r="B12291" s="225"/>
      <c r="C12291" s="74"/>
      <c r="D12291" s="74"/>
      <c r="E12291" s="74"/>
      <c r="F12291" s="74"/>
      <c r="G12291" s="75"/>
      <c r="H12291" s="74"/>
      <c r="I12291" s="81"/>
      <c r="J12291" s="74"/>
      <c r="K12291" s="74"/>
      <c r="L12291" s="74"/>
      <c r="M12291" s="74"/>
    </row>
    <row r="12292" spans="2:13" x14ac:dyDescent="0.25">
      <c r="B12292" s="225"/>
      <c r="C12292" s="74"/>
      <c r="D12292" s="74"/>
      <c r="E12292" s="74"/>
      <c r="F12292" s="74"/>
      <c r="G12292" s="75"/>
      <c r="H12292" s="74"/>
      <c r="I12292" s="81"/>
      <c r="J12292" s="74"/>
      <c r="K12292" s="74"/>
      <c r="L12292" s="74"/>
      <c r="M12292" s="74"/>
    </row>
    <row r="12293" spans="2:13" x14ac:dyDescent="0.25">
      <c r="B12293" s="225"/>
      <c r="C12293" s="74"/>
      <c r="D12293" s="74"/>
      <c r="E12293" s="74"/>
      <c r="F12293" s="74"/>
      <c r="G12293" s="75"/>
      <c r="H12293" s="74"/>
      <c r="I12293" s="81"/>
      <c r="J12293" s="74"/>
      <c r="K12293" s="74"/>
      <c r="L12293" s="74"/>
      <c r="M12293" s="74"/>
    </row>
    <row r="12294" spans="2:13" x14ac:dyDescent="0.25">
      <c r="B12294" s="225"/>
      <c r="C12294" s="74"/>
      <c r="D12294" s="74"/>
      <c r="E12294" s="74"/>
      <c r="F12294" s="74"/>
      <c r="G12294" s="75"/>
      <c r="H12294" s="74"/>
      <c r="I12294" s="81"/>
      <c r="J12294" s="74"/>
      <c r="K12294" s="74"/>
      <c r="L12294" s="74"/>
      <c r="M12294" s="74"/>
    </row>
    <row r="12295" spans="2:13" x14ac:dyDescent="0.25">
      <c r="B12295" s="225"/>
      <c r="C12295" s="74"/>
      <c r="D12295" s="74"/>
      <c r="E12295" s="74"/>
      <c r="F12295" s="74"/>
      <c r="G12295" s="75"/>
      <c r="H12295" s="74"/>
      <c r="I12295" s="81"/>
      <c r="J12295" s="74"/>
      <c r="K12295" s="74"/>
      <c r="L12295" s="74"/>
      <c r="M12295" s="74"/>
    </row>
    <row r="12296" spans="2:13" x14ac:dyDescent="0.25">
      <c r="B12296" s="225"/>
      <c r="C12296" s="74"/>
      <c r="D12296" s="74"/>
      <c r="E12296" s="74"/>
      <c r="F12296" s="74"/>
      <c r="G12296" s="75"/>
      <c r="H12296" s="74"/>
      <c r="I12296" s="81"/>
      <c r="J12296" s="74"/>
      <c r="K12296" s="74"/>
      <c r="L12296" s="74"/>
      <c r="M12296" s="74"/>
    </row>
    <row r="12297" spans="2:13" x14ac:dyDescent="0.25">
      <c r="B12297" s="225"/>
      <c r="C12297" s="74"/>
      <c r="D12297" s="74"/>
      <c r="E12297" s="74"/>
      <c r="F12297" s="74"/>
      <c r="G12297" s="75"/>
      <c r="H12297" s="74"/>
      <c r="I12297" s="81"/>
      <c r="J12297" s="74"/>
      <c r="K12297" s="74"/>
      <c r="L12297" s="74"/>
      <c r="M12297" s="74"/>
    </row>
    <row r="12298" spans="2:13" x14ac:dyDescent="0.25">
      <c r="B12298" s="225"/>
      <c r="C12298" s="74"/>
      <c r="D12298" s="74"/>
      <c r="E12298" s="74"/>
      <c r="F12298" s="74"/>
      <c r="G12298" s="75"/>
      <c r="H12298" s="74"/>
      <c r="I12298" s="81"/>
      <c r="J12298" s="74"/>
      <c r="K12298" s="74"/>
      <c r="L12298" s="74"/>
      <c r="M12298" s="74"/>
    </row>
    <row r="12299" spans="2:13" x14ac:dyDescent="0.25">
      <c r="B12299" s="225"/>
      <c r="C12299" s="74"/>
      <c r="D12299" s="74"/>
      <c r="E12299" s="74"/>
      <c r="F12299" s="74"/>
      <c r="G12299" s="75"/>
      <c r="H12299" s="74"/>
      <c r="I12299" s="81"/>
      <c r="J12299" s="74"/>
      <c r="K12299" s="74"/>
      <c r="L12299" s="74"/>
      <c r="M12299" s="74"/>
    </row>
    <row r="12300" spans="2:13" x14ac:dyDescent="0.25">
      <c r="B12300" s="225"/>
      <c r="C12300" s="74"/>
      <c r="D12300" s="74"/>
      <c r="E12300" s="74"/>
      <c r="F12300" s="74"/>
      <c r="G12300" s="75"/>
      <c r="H12300" s="74"/>
      <c r="I12300" s="81"/>
      <c r="J12300" s="74"/>
      <c r="K12300" s="74"/>
      <c r="L12300" s="74"/>
      <c r="M12300" s="74"/>
    </row>
    <row r="12301" spans="2:13" x14ac:dyDescent="0.25">
      <c r="B12301" s="225"/>
      <c r="C12301" s="74"/>
      <c r="D12301" s="74"/>
      <c r="E12301" s="74"/>
      <c r="F12301" s="74"/>
      <c r="G12301" s="75"/>
      <c r="H12301" s="74"/>
      <c r="I12301" s="81"/>
      <c r="J12301" s="74"/>
      <c r="K12301" s="74"/>
      <c r="L12301" s="74"/>
      <c r="M12301" s="74"/>
    </row>
    <row r="12302" spans="2:13" x14ac:dyDescent="0.25">
      <c r="B12302" s="225"/>
      <c r="C12302" s="74"/>
      <c r="D12302" s="74"/>
      <c r="E12302" s="74"/>
      <c r="F12302" s="74"/>
      <c r="G12302" s="75"/>
      <c r="H12302" s="74"/>
      <c r="I12302" s="81"/>
      <c r="J12302" s="74"/>
      <c r="K12302" s="74"/>
      <c r="L12302" s="74"/>
      <c r="M12302" s="74"/>
    </row>
    <row r="12303" spans="2:13" x14ac:dyDescent="0.25">
      <c r="B12303" s="225"/>
      <c r="C12303" s="74"/>
      <c r="D12303" s="74"/>
      <c r="E12303" s="74"/>
      <c r="F12303" s="74"/>
      <c r="G12303" s="75"/>
      <c r="H12303" s="74"/>
      <c r="I12303" s="81"/>
      <c r="J12303" s="74"/>
      <c r="K12303" s="74"/>
      <c r="L12303" s="74"/>
      <c r="M12303" s="74"/>
    </row>
    <row r="12304" spans="2:13" x14ac:dyDescent="0.25">
      <c r="B12304" s="225"/>
      <c r="C12304" s="74"/>
      <c r="D12304" s="74"/>
      <c r="E12304" s="74"/>
      <c r="F12304" s="74"/>
      <c r="G12304" s="75"/>
      <c r="H12304" s="74"/>
      <c r="I12304" s="81"/>
      <c r="J12304" s="74"/>
      <c r="K12304" s="74"/>
      <c r="L12304" s="74"/>
      <c r="M12304" s="74"/>
    </row>
    <row r="12305" spans="2:13" x14ac:dyDescent="0.25">
      <c r="B12305" s="225"/>
      <c r="C12305" s="74"/>
      <c r="D12305" s="74"/>
      <c r="E12305" s="74"/>
      <c r="F12305" s="74"/>
      <c r="G12305" s="75"/>
      <c r="H12305" s="74"/>
      <c r="I12305" s="81"/>
      <c r="J12305" s="74"/>
      <c r="K12305" s="74"/>
      <c r="L12305" s="74"/>
      <c r="M12305" s="74"/>
    </row>
    <row r="12306" spans="2:13" x14ac:dyDescent="0.25">
      <c r="B12306" s="225"/>
      <c r="C12306" s="74"/>
      <c r="D12306" s="74"/>
      <c r="E12306" s="74"/>
      <c r="F12306" s="74"/>
      <c r="G12306" s="75"/>
      <c r="H12306" s="74"/>
      <c r="I12306" s="81"/>
      <c r="J12306" s="74"/>
      <c r="K12306" s="74"/>
      <c r="L12306" s="74"/>
      <c r="M12306" s="74"/>
    </row>
    <row r="12307" spans="2:13" x14ac:dyDescent="0.25">
      <c r="B12307" s="225"/>
      <c r="C12307" s="74"/>
      <c r="D12307" s="74"/>
      <c r="E12307" s="74"/>
      <c r="F12307" s="74"/>
      <c r="G12307" s="75"/>
      <c r="H12307" s="74"/>
      <c r="I12307" s="81"/>
      <c r="J12307" s="74"/>
      <c r="K12307" s="74"/>
      <c r="L12307" s="74"/>
      <c r="M12307" s="74"/>
    </row>
    <row r="12308" spans="2:13" x14ac:dyDescent="0.25">
      <c r="B12308" s="225"/>
      <c r="C12308" s="74"/>
      <c r="D12308" s="74"/>
      <c r="E12308" s="74"/>
      <c r="F12308" s="74"/>
      <c r="G12308" s="75"/>
      <c r="H12308" s="74"/>
      <c r="I12308" s="81"/>
      <c r="J12308" s="74"/>
      <c r="K12308" s="74"/>
      <c r="L12308" s="74"/>
      <c r="M12308" s="74"/>
    </row>
    <row r="12309" spans="2:13" x14ac:dyDescent="0.25">
      <c r="B12309" s="225"/>
      <c r="C12309" s="74"/>
      <c r="D12309" s="74"/>
      <c r="E12309" s="74"/>
      <c r="F12309" s="74"/>
      <c r="G12309" s="75"/>
      <c r="H12309" s="74"/>
      <c r="I12309" s="81"/>
      <c r="J12309" s="74"/>
      <c r="K12309" s="74"/>
      <c r="L12309" s="74"/>
      <c r="M12309" s="74"/>
    </row>
    <row r="12310" spans="2:13" x14ac:dyDescent="0.25">
      <c r="B12310" s="225"/>
      <c r="C12310" s="74"/>
      <c r="D12310" s="74"/>
      <c r="E12310" s="74"/>
      <c r="F12310" s="74"/>
      <c r="G12310" s="75"/>
      <c r="H12310" s="74"/>
      <c r="I12310" s="81"/>
      <c r="J12310" s="74"/>
      <c r="K12310" s="74"/>
      <c r="L12310" s="74"/>
      <c r="M12310" s="74"/>
    </row>
    <row r="12311" spans="2:13" x14ac:dyDescent="0.25">
      <c r="B12311" s="225"/>
      <c r="C12311" s="74"/>
      <c r="D12311" s="74"/>
      <c r="E12311" s="74"/>
      <c r="F12311" s="74"/>
      <c r="G12311" s="75"/>
      <c r="H12311" s="74"/>
      <c r="I12311" s="81"/>
      <c r="J12311" s="74"/>
      <c r="K12311" s="74"/>
      <c r="L12311" s="74"/>
      <c r="M12311" s="74"/>
    </row>
    <row r="12312" spans="2:13" x14ac:dyDescent="0.25">
      <c r="B12312" s="225"/>
      <c r="C12312" s="74"/>
      <c r="D12312" s="74"/>
      <c r="E12312" s="74"/>
      <c r="F12312" s="74"/>
      <c r="G12312" s="75"/>
      <c r="H12312" s="74"/>
      <c r="I12312" s="81"/>
      <c r="J12312" s="74"/>
      <c r="K12312" s="74"/>
      <c r="L12312" s="74"/>
      <c r="M12312" s="74"/>
    </row>
    <row r="12313" spans="2:13" x14ac:dyDescent="0.25">
      <c r="B12313" s="225"/>
      <c r="C12313" s="74"/>
      <c r="D12313" s="74"/>
      <c r="E12313" s="74"/>
      <c r="F12313" s="74"/>
      <c r="G12313" s="75"/>
      <c r="H12313" s="74"/>
      <c r="I12313" s="81"/>
      <c r="J12313" s="74"/>
      <c r="K12313" s="74"/>
      <c r="L12313" s="74"/>
      <c r="M12313" s="74"/>
    </row>
    <row r="12314" spans="2:13" x14ac:dyDescent="0.25">
      <c r="B12314" s="225"/>
      <c r="C12314" s="74"/>
      <c r="D12314" s="74"/>
      <c r="E12314" s="74"/>
      <c r="F12314" s="74"/>
      <c r="G12314" s="75"/>
      <c r="H12314" s="74"/>
      <c r="I12314" s="81"/>
      <c r="J12314" s="74"/>
      <c r="K12314" s="74"/>
      <c r="L12314" s="74"/>
      <c r="M12314" s="74"/>
    </row>
    <row r="12315" spans="2:13" x14ac:dyDescent="0.25">
      <c r="B12315" s="225"/>
      <c r="C12315" s="74"/>
      <c r="D12315" s="74"/>
      <c r="E12315" s="74"/>
      <c r="F12315" s="74"/>
      <c r="G12315" s="75"/>
      <c r="H12315" s="74"/>
      <c r="I12315" s="81"/>
      <c r="J12315" s="74"/>
      <c r="K12315" s="74"/>
      <c r="L12315" s="74"/>
      <c r="M12315" s="74"/>
    </row>
    <row r="12316" spans="2:13" x14ac:dyDescent="0.25">
      <c r="B12316" s="225"/>
      <c r="C12316" s="74"/>
      <c r="D12316" s="74"/>
      <c r="E12316" s="74"/>
      <c r="F12316" s="74"/>
      <c r="G12316" s="75"/>
      <c r="H12316" s="74"/>
      <c r="I12316" s="81"/>
      <c r="J12316" s="74"/>
      <c r="K12316" s="74"/>
      <c r="L12316" s="74"/>
      <c r="M12316" s="74"/>
    </row>
    <row r="12317" spans="2:13" x14ac:dyDescent="0.25">
      <c r="B12317" s="225"/>
      <c r="C12317" s="74"/>
      <c r="D12317" s="74"/>
      <c r="E12317" s="74"/>
      <c r="F12317" s="74"/>
      <c r="G12317" s="75"/>
      <c r="H12317" s="74"/>
      <c r="I12317" s="81"/>
      <c r="J12317" s="74"/>
      <c r="K12317" s="74"/>
      <c r="L12317" s="74"/>
      <c r="M12317" s="74"/>
    </row>
    <row r="12318" spans="2:13" x14ac:dyDescent="0.25">
      <c r="B12318" s="225"/>
      <c r="C12318" s="74"/>
      <c r="D12318" s="74"/>
      <c r="E12318" s="74"/>
      <c r="F12318" s="74"/>
      <c r="G12318" s="75"/>
      <c r="H12318" s="74"/>
      <c r="I12318" s="81"/>
      <c r="J12318" s="74"/>
      <c r="K12318" s="74"/>
      <c r="L12318" s="74"/>
      <c r="M12318" s="74"/>
    </row>
    <row r="12319" spans="2:13" x14ac:dyDescent="0.25">
      <c r="B12319" s="225"/>
      <c r="C12319" s="74"/>
      <c r="D12319" s="74"/>
      <c r="E12319" s="74"/>
      <c r="F12319" s="74"/>
      <c r="G12319" s="75"/>
      <c r="H12319" s="74"/>
      <c r="I12319" s="81"/>
      <c r="J12319" s="74"/>
      <c r="K12319" s="74"/>
      <c r="L12319" s="74"/>
      <c r="M12319" s="74"/>
    </row>
    <row r="12320" spans="2:13" x14ac:dyDescent="0.25">
      <c r="B12320" s="225"/>
      <c r="C12320" s="74"/>
      <c r="D12320" s="74"/>
      <c r="E12320" s="74"/>
      <c r="F12320" s="74"/>
      <c r="G12320" s="75"/>
      <c r="H12320" s="74"/>
      <c r="I12320" s="81"/>
      <c r="J12320" s="74"/>
      <c r="K12320" s="74"/>
      <c r="L12320" s="74"/>
      <c r="M12320" s="74"/>
    </row>
    <row r="12321" spans="2:13" x14ac:dyDescent="0.25">
      <c r="B12321" s="225"/>
      <c r="C12321" s="74"/>
      <c r="D12321" s="74"/>
      <c r="E12321" s="74"/>
      <c r="F12321" s="74"/>
      <c r="G12321" s="75"/>
      <c r="H12321" s="74"/>
      <c r="I12321" s="81"/>
      <c r="J12321" s="74"/>
      <c r="K12321" s="74"/>
      <c r="L12321" s="74"/>
      <c r="M12321" s="74"/>
    </row>
    <row r="12322" spans="2:13" x14ac:dyDescent="0.25">
      <c r="B12322" s="225"/>
      <c r="C12322" s="74"/>
      <c r="D12322" s="74"/>
      <c r="E12322" s="74"/>
      <c r="F12322" s="74"/>
      <c r="G12322" s="75"/>
      <c r="H12322" s="74"/>
      <c r="I12322" s="81"/>
      <c r="J12322" s="74"/>
      <c r="K12322" s="74"/>
      <c r="L12322" s="74"/>
      <c r="M12322" s="74"/>
    </row>
    <row r="12323" spans="2:13" x14ac:dyDescent="0.25">
      <c r="B12323" s="225"/>
      <c r="C12323" s="74"/>
      <c r="D12323" s="74"/>
      <c r="E12323" s="74"/>
      <c r="F12323" s="74"/>
      <c r="G12323" s="75"/>
      <c r="H12323" s="74"/>
      <c r="I12323" s="81"/>
      <c r="J12323" s="74"/>
      <c r="K12323" s="74"/>
      <c r="L12323" s="74"/>
      <c r="M12323" s="74"/>
    </row>
    <row r="12324" spans="2:13" x14ac:dyDescent="0.25">
      <c r="B12324" s="225"/>
      <c r="C12324" s="74"/>
      <c r="D12324" s="74"/>
      <c r="E12324" s="74"/>
      <c r="F12324" s="74"/>
      <c r="G12324" s="75"/>
      <c r="H12324" s="74"/>
      <c r="I12324" s="81"/>
      <c r="J12324" s="74"/>
      <c r="K12324" s="74"/>
      <c r="L12324" s="74"/>
      <c r="M12324" s="74"/>
    </row>
    <row r="12325" spans="2:13" x14ac:dyDescent="0.25">
      <c r="B12325" s="225"/>
      <c r="C12325" s="74"/>
      <c r="D12325" s="74"/>
      <c r="E12325" s="74"/>
      <c r="F12325" s="74"/>
      <c r="G12325" s="75"/>
      <c r="H12325" s="74"/>
      <c r="I12325" s="81"/>
      <c r="J12325" s="74"/>
      <c r="K12325" s="74"/>
      <c r="L12325" s="74"/>
      <c r="M12325" s="74"/>
    </row>
    <row r="12326" spans="2:13" x14ac:dyDescent="0.25">
      <c r="B12326" s="225"/>
      <c r="C12326" s="74"/>
      <c r="D12326" s="74"/>
      <c r="E12326" s="74"/>
      <c r="F12326" s="74"/>
      <c r="G12326" s="75"/>
      <c r="H12326" s="74"/>
      <c r="I12326" s="81"/>
      <c r="J12326" s="74"/>
      <c r="K12326" s="74"/>
      <c r="L12326" s="74"/>
      <c r="M12326" s="74"/>
    </row>
    <row r="12327" spans="2:13" x14ac:dyDescent="0.25">
      <c r="B12327" s="225"/>
      <c r="C12327" s="74"/>
      <c r="D12327" s="74"/>
      <c r="E12327" s="74"/>
      <c r="F12327" s="74"/>
      <c r="G12327" s="75"/>
      <c r="H12327" s="74"/>
      <c r="I12327" s="81"/>
      <c r="J12327" s="74"/>
      <c r="K12327" s="74"/>
      <c r="L12327" s="74"/>
      <c r="M12327" s="74"/>
    </row>
    <row r="12328" spans="2:13" x14ac:dyDescent="0.25">
      <c r="B12328" s="225"/>
      <c r="C12328" s="74"/>
      <c r="D12328" s="74"/>
      <c r="E12328" s="74"/>
      <c r="F12328" s="74"/>
      <c r="G12328" s="75"/>
      <c r="H12328" s="74"/>
      <c r="I12328" s="81"/>
      <c r="J12328" s="74"/>
      <c r="K12328" s="74"/>
      <c r="L12328" s="74"/>
      <c r="M12328" s="74"/>
    </row>
    <row r="12329" spans="2:13" x14ac:dyDescent="0.25">
      <c r="B12329" s="225"/>
      <c r="C12329" s="74"/>
      <c r="D12329" s="74"/>
      <c r="E12329" s="74"/>
      <c r="F12329" s="74"/>
      <c r="G12329" s="75"/>
      <c r="H12329" s="74"/>
      <c r="I12329" s="81"/>
      <c r="J12329" s="74"/>
      <c r="K12329" s="74"/>
      <c r="L12329" s="74"/>
      <c r="M12329" s="74"/>
    </row>
    <row r="12330" spans="2:13" x14ac:dyDescent="0.25">
      <c r="B12330" s="225"/>
      <c r="C12330" s="74"/>
      <c r="D12330" s="74"/>
      <c r="E12330" s="74"/>
      <c r="F12330" s="74"/>
      <c r="G12330" s="75"/>
      <c r="H12330" s="74"/>
      <c r="I12330" s="81"/>
      <c r="J12330" s="74"/>
      <c r="K12330" s="74"/>
      <c r="L12330" s="74"/>
      <c r="M12330" s="74"/>
    </row>
    <row r="12331" spans="2:13" x14ac:dyDescent="0.25">
      <c r="B12331" s="225"/>
      <c r="C12331" s="74"/>
      <c r="D12331" s="74"/>
      <c r="E12331" s="74"/>
      <c r="F12331" s="74"/>
      <c r="G12331" s="75"/>
      <c r="H12331" s="74"/>
      <c r="I12331" s="81"/>
      <c r="J12331" s="74"/>
      <c r="K12331" s="74"/>
      <c r="L12331" s="74"/>
      <c r="M12331" s="74"/>
    </row>
    <row r="12332" spans="2:13" x14ac:dyDescent="0.25">
      <c r="B12332" s="225"/>
      <c r="C12332" s="74"/>
      <c r="D12332" s="74"/>
      <c r="E12332" s="74"/>
      <c r="F12332" s="74"/>
      <c r="G12332" s="75"/>
      <c r="H12332" s="74"/>
      <c r="I12332" s="81"/>
      <c r="J12332" s="74"/>
      <c r="K12332" s="74"/>
      <c r="L12332" s="74"/>
      <c r="M12332" s="74"/>
    </row>
    <row r="12333" spans="2:13" x14ac:dyDescent="0.25">
      <c r="B12333" s="225"/>
      <c r="C12333" s="74"/>
      <c r="D12333" s="74"/>
      <c r="E12333" s="74"/>
      <c r="F12333" s="74"/>
      <c r="G12333" s="75"/>
      <c r="H12333" s="74"/>
      <c r="I12333" s="81"/>
      <c r="J12333" s="74"/>
      <c r="K12333" s="74"/>
      <c r="L12333" s="74"/>
      <c r="M12333" s="74"/>
    </row>
    <row r="12334" spans="2:13" x14ac:dyDescent="0.25">
      <c r="B12334" s="225"/>
      <c r="C12334" s="74"/>
      <c r="D12334" s="74"/>
      <c r="E12334" s="74"/>
      <c r="F12334" s="74"/>
      <c r="G12334" s="75"/>
      <c r="H12334" s="74"/>
      <c r="I12334" s="81"/>
      <c r="J12334" s="74"/>
      <c r="K12334" s="74"/>
      <c r="L12334" s="74"/>
      <c r="M12334" s="74"/>
    </row>
    <row r="12335" spans="2:13" x14ac:dyDescent="0.25">
      <c r="B12335" s="225"/>
      <c r="C12335" s="74"/>
      <c r="D12335" s="74"/>
      <c r="E12335" s="74"/>
      <c r="F12335" s="74"/>
      <c r="G12335" s="75"/>
      <c r="H12335" s="74"/>
      <c r="I12335" s="81"/>
      <c r="J12335" s="74"/>
      <c r="K12335" s="74"/>
      <c r="L12335" s="74"/>
      <c r="M12335" s="74"/>
    </row>
    <row r="12336" spans="2:13" x14ac:dyDescent="0.25">
      <c r="B12336" s="225"/>
      <c r="C12336" s="74"/>
      <c r="D12336" s="74"/>
      <c r="E12336" s="74"/>
      <c r="F12336" s="74"/>
      <c r="G12336" s="75"/>
      <c r="H12336" s="74"/>
      <c r="I12336" s="81"/>
      <c r="J12336" s="74"/>
      <c r="K12336" s="74"/>
      <c r="L12336" s="74"/>
      <c r="M12336" s="74"/>
    </row>
    <row r="12337" spans="2:13" x14ac:dyDescent="0.25">
      <c r="B12337" s="225"/>
      <c r="C12337" s="74"/>
      <c r="D12337" s="74"/>
      <c r="E12337" s="74"/>
      <c r="F12337" s="74"/>
      <c r="G12337" s="75"/>
      <c r="H12337" s="74"/>
      <c r="I12337" s="81"/>
      <c r="J12337" s="74"/>
      <c r="K12337" s="74"/>
      <c r="L12337" s="74"/>
      <c r="M12337" s="74"/>
    </row>
    <row r="12338" spans="2:13" x14ac:dyDescent="0.25">
      <c r="B12338" s="225"/>
      <c r="C12338" s="74"/>
      <c r="D12338" s="74"/>
      <c r="E12338" s="74"/>
      <c r="F12338" s="74"/>
      <c r="G12338" s="75"/>
      <c r="H12338" s="74"/>
      <c r="I12338" s="81"/>
      <c r="J12338" s="74"/>
      <c r="K12338" s="74"/>
      <c r="L12338" s="74"/>
      <c r="M12338" s="74"/>
    </row>
    <row r="12339" spans="2:13" x14ac:dyDescent="0.25">
      <c r="B12339" s="225"/>
      <c r="C12339" s="74"/>
      <c r="D12339" s="74"/>
      <c r="E12339" s="74"/>
      <c r="F12339" s="74"/>
      <c r="G12339" s="75"/>
      <c r="H12339" s="74"/>
      <c r="I12339" s="81"/>
      <c r="J12339" s="74"/>
      <c r="K12339" s="74"/>
      <c r="L12339" s="74"/>
      <c r="M12339" s="74"/>
    </row>
    <row r="12340" spans="2:13" x14ac:dyDescent="0.25">
      <c r="B12340" s="225"/>
      <c r="C12340" s="74"/>
      <c r="D12340" s="74"/>
      <c r="E12340" s="74"/>
      <c r="F12340" s="74"/>
      <c r="G12340" s="75"/>
      <c r="H12340" s="74"/>
      <c r="I12340" s="81"/>
      <c r="J12340" s="74"/>
      <c r="K12340" s="74"/>
      <c r="L12340" s="74"/>
      <c r="M12340" s="74"/>
    </row>
    <row r="12341" spans="2:13" x14ac:dyDescent="0.25">
      <c r="B12341" s="225"/>
      <c r="C12341" s="74"/>
      <c r="D12341" s="74"/>
      <c r="E12341" s="74"/>
      <c r="F12341" s="74"/>
      <c r="G12341" s="75"/>
      <c r="H12341" s="74"/>
      <c r="I12341" s="81"/>
      <c r="J12341" s="74"/>
      <c r="K12341" s="74"/>
      <c r="L12341" s="74"/>
      <c r="M12341" s="74"/>
    </row>
    <row r="12342" spans="2:13" x14ac:dyDescent="0.25">
      <c r="B12342" s="225"/>
      <c r="C12342" s="74"/>
      <c r="D12342" s="74"/>
      <c r="E12342" s="74"/>
      <c r="F12342" s="74"/>
      <c r="G12342" s="75"/>
      <c r="H12342" s="74"/>
      <c r="I12342" s="81"/>
      <c r="J12342" s="74"/>
      <c r="K12342" s="74"/>
      <c r="L12342" s="74"/>
      <c r="M12342" s="74"/>
    </row>
    <row r="12343" spans="2:13" x14ac:dyDescent="0.25">
      <c r="B12343" s="225"/>
      <c r="C12343" s="74"/>
      <c r="D12343" s="74"/>
      <c r="E12343" s="74"/>
      <c r="F12343" s="74"/>
      <c r="G12343" s="75"/>
      <c r="H12343" s="74"/>
      <c r="I12343" s="81"/>
      <c r="J12343" s="74"/>
      <c r="K12343" s="74"/>
      <c r="L12343" s="74"/>
      <c r="M12343" s="74"/>
    </row>
    <row r="12344" spans="2:13" x14ac:dyDescent="0.25">
      <c r="B12344" s="225"/>
      <c r="C12344" s="74"/>
      <c r="D12344" s="74"/>
      <c r="E12344" s="74"/>
      <c r="F12344" s="74"/>
      <c r="G12344" s="75"/>
      <c r="H12344" s="74"/>
      <c r="I12344" s="81"/>
      <c r="J12344" s="74"/>
      <c r="K12344" s="74"/>
      <c r="L12344" s="74"/>
      <c r="M12344" s="74"/>
    </row>
    <row r="12345" spans="2:13" x14ac:dyDescent="0.25">
      <c r="B12345" s="225"/>
      <c r="C12345" s="74"/>
      <c r="D12345" s="74"/>
      <c r="E12345" s="74"/>
      <c r="F12345" s="74"/>
      <c r="G12345" s="75"/>
      <c r="H12345" s="74"/>
      <c r="I12345" s="81"/>
      <c r="J12345" s="74"/>
      <c r="K12345" s="74"/>
      <c r="L12345" s="74"/>
      <c r="M12345" s="74"/>
    </row>
    <row r="12346" spans="2:13" x14ac:dyDescent="0.25">
      <c r="B12346" s="225"/>
      <c r="C12346" s="74"/>
      <c r="D12346" s="74"/>
      <c r="E12346" s="74"/>
      <c r="F12346" s="74"/>
      <c r="G12346" s="75"/>
      <c r="H12346" s="74"/>
      <c r="I12346" s="81"/>
      <c r="J12346" s="74"/>
      <c r="K12346" s="74"/>
      <c r="L12346" s="74"/>
      <c r="M12346" s="74"/>
    </row>
    <row r="12347" spans="2:13" x14ac:dyDescent="0.25">
      <c r="B12347" s="225"/>
      <c r="C12347" s="74"/>
      <c r="D12347" s="74"/>
      <c r="E12347" s="74"/>
      <c r="F12347" s="74"/>
      <c r="G12347" s="75"/>
      <c r="H12347" s="74"/>
      <c r="I12347" s="81"/>
      <c r="J12347" s="74"/>
      <c r="K12347" s="74"/>
      <c r="L12347" s="74"/>
      <c r="M12347" s="74"/>
    </row>
    <row r="12348" spans="2:13" x14ac:dyDescent="0.25">
      <c r="B12348" s="225"/>
      <c r="C12348" s="74"/>
      <c r="D12348" s="74"/>
      <c r="E12348" s="74"/>
      <c r="F12348" s="74"/>
      <c r="G12348" s="75"/>
      <c r="H12348" s="74"/>
      <c r="I12348" s="81"/>
      <c r="J12348" s="74"/>
      <c r="K12348" s="74"/>
      <c r="L12348" s="74"/>
      <c r="M12348" s="74"/>
    </row>
    <row r="12349" spans="2:13" x14ac:dyDescent="0.25">
      <c r="B12349" s="225"/>
      <c r="C12349" s="74"/>
      <c r="D12349" s="74"/>
      <c r="E12349" s="74"/>
      <c r="F12349" s="74"/>
      <c r="G12349" s="75"/>
      <c r="H12349" s="74"/>
      <c r="I12349" s="81"/>
      <c r="J12349" s="74"/>
      <c r="K12349" s="74"/>
      <c r="L12349" s="74"/>
      <c r="M12349" s="74"/>
    </row>
    <row r="12350" spans="2:13" x14ac:dyDescent="0.25">
      <c r="B12350" s="225"/>
      <c r="C12350" s="74"/>
      <c r="D12350" s="74"/>
      <c r="E12350" s="74"/>
      <c r="F12350" s="74"/>
      <c r="G12350" s="75"/>
      <c r="H12350" s="74"/>
      <c r="I12350" s="81"/>
      <c r="J12350" s="74"/>
      <c r="K12350" s="74"/>
      <c r="L12350" s="74"/>
      <c r="M12350" s="74"/>
    </row>
    <row r="12351" spans="2:13" x14ac:dyDescent="0.25">
      <c r="B12351" s="225"/>
      <c r="C12351" s="74"/>
      <c r="D12351" s="74"/>
      <c r="E12351" s="74"/>
      <c r="F12351" s="74"/>
      <c r="G12351" s="75"/>
      <c r="H12351" s="74"/>
      <c r="I12351" s="81"/>
      <c r="J12351" s="74"/>
      <c r="K12351" s="74"/>
      <c r="L12351" s="74"/>
      <c r="M12351" s="74"/>
    </row>
    <row r="12352" spans="2:13" x14ac:dyDescent="0.25">
      <c r="B12352" s="225"/>
      <c r="C12352" s="74"/>
      <c r="D12352" s="74"/>
      <c r="E12352" s="74"/>
      <c r="F12352" s="74"/>
      <c r="G12352" s="75"/>
      <c r="H12352" s="74"/>
      <c r="I12352" s="81"/>
      <c r="J12352" s="74"/>
      <c r="K12352" s="74"/>
      <c r="L12352" s="74"/>
      <c r="M12352" s="74"/>
    </row>
    <row r="12353" spans="2:13" x14ac:dyDescent="0.25">
      <c r="B12353" s="225"/>
      <c r="C12353" s="74"/>
      <c r="D12353" s="74"/>
      <c r="E12353" s="74"/>
      <c r="F12353" s="74"/>
      <c r="G12353" s="75"/>
      <c r="H12353" s="74"/>
      <c r="I12353" s="81"/>
      <c r="J12353" s="74"/>
      <c r="K12353" s="74"/>
      <c r="L12353" s="74"/>
      <c r="M12353" s="74"/>
    </row>
    <row r="12354" spans="2:13" x14ac:dyDescent="0.25">
      <c r="B12354" s="225"/>
      <c r="C12354" s="74"/>
      <c r="D12354" s="74"/>
      <c r="E12354" s="74"/>
      <c r="F12354" s="74"/>
      <c r="G12354" s="75"/>
      <c r="H12354" s="74"/>
      <c r="I12354" s="81"/>
      <c r="J12354" s="74"/>
      <c r="K12354" s="74"/>
      <c r="L12354" s="74"/>
      <c r="M12354" s="74"/>
    </row>
    <row r="12355" spans="2:13" x14ac:dyDescent="0.25">
      <c r="B12355" s="225"/>
      <c r="C12355" s="74"/>
      <c r="D12355" s="74"/>
      <c r="E12355" s="74"/>
      <c r="F12355" s="74"/>
      <c r="G12355" s="75"/>
      <c r="H12355" s="74"/>
      <c r="I12355" s="81"/>
      <c r="J12355" s="74"/>
      <c r="K12355" s="74"/>
      <c r="L12355" s="74"/>
      <c r="M12355" s="74"/>
    </row>
    <row r="12356" spans="2:13" x14ac:dyDescent="0.25">
      <c r="B12356" s="225"/>
      <c r="C12356" s="74"/>
      <c r="D12356" s="74"/>
      <c r="E12356" s="74"/>
      <c r="F12356" s="74"/>
      <c r="G12356" s="75"/>
      <c r="H12356" s="74"/>
      <c r="I12356" s="81"/>
      <c r="J12356" s="74"/>
      <c r="K12356" s="74"/>
      <c r="L12356" s="74"/>
      <c r="M12356" s="74"/>
    </row>
    <row r="12357" spans="2:13" x14ac:dyDescent="0.25">
      <c r="B12357" s="225"/>
      <c r="C12357" s="74"/>
      <c r="D12357" s="74"/>
      <c r="E12357" s="74"/>
      <c r="F12357" s="74"/>
      <c r="G12357" s="75"/>
      <c r="H12357" s="74"/>
      <c r="I12357" s="81"/>
      <c r="J12357" s="74"/>
      <c r="K12357" s="74"/>
      <c r="L12357" s="74"/>
      <c r="M12357" s="74"/>
    </row>
    <row r="12358" spans="2:13" x14ac:dyDescent="0.25">
      <c r="B12358" s="225"/>
      <c r="C12358" s="74"/>
      <c r="D12358" s="74"/>
      <c r="E12358" s="74"/>
      <c r="F12358" s="74"/>
      <c r="G12358" s="75"/>
      <c r="H12358" s="74"/>
      <c r="I12358" s="81"/>
      <c r="J12358" s="74"/>
      <c r="K12358" s="74"/>
      <c r="L12358" s="74"/>
      <c r="M12358" s="74"/>
    </row>
    <row r="12359" spans="2:13" x14ac:dyDescent="0.25">
      <c r="B12359" s="225"/>
      <c r="C12359" s="74"/>
      <c r="D12359" s="74"/>
      <c r="E12359" s="74"/>
      <c r="F12359" s="74"/>
      <c r="G12359" s="75"/>
      <c r="H12359" s="74"/>
      <c r="I12359" s="81"/>
      <c r="J12359" s="74"/>
      <c r="K12359" s="74"/>
      <c r="L12359" s="74"/>
      <c r="M12359" s="74"/>
    </row>
    <row r="12360" spans="2:13" x14ac:dyDescent="0.25">
      <c r="B12360" s="225"/>
      <c r="C12360" s="74"/>
      <c r="D12360" s="74"/>
      <c r="E12360" s="74"/>
      <c r="F12360" s="74"/>
      <c r="G12360" s="75"/>
      <c r="H12360" s="74"/>
      <c r="I12360" s="81"/>
      <c r="J12360" s="74"/>
      <c r="K12360" s="74"/>
      <c r="L12360" s="74"/>
      <c r="M12360" s="74"/>
    </row>
    <row r="12361" spans="2:13" x14ac:dyDescent="0.25">
      <c r="B12361" s="225"/>
      <c r="C12361" s="74"/>
      <c r="D12361" s="74"/>
      <c r="E12361" s="74"/>
      <c r="F12361" s="74"/>
      <c r="G12361" s="75"/>
      <c r="H12361" s="74"/>
      <c r="I12361" s="81"/>
      <c r="J12361" s="74"/>
      <c r="K12361" s="74"/>
      <c r="L12361" s="74"/>
      <c r="M12361" s="74"/>
    </row>
    <row r="12362" spans="2:13" x14ac:dyDescent="0.25">
      <c r="B12362" s="225"/>
      <c r="C12362" s="74"/>
      <c r="D12362" s="74"/>
      <c r="E12362" s="74"/>
      <c r="F12362" s="74"/>
      <c r="G12362" s="75"/>
      <c r="H12362" s="74"/>
      <c r="I12362" s="81"/>
      <c r="J12362" s="74"/>
      <c r="K12362" s="74"/>
      <c r="L12362" s="74"/>
      <c r="M12362" s="74"/>
    </row>
    <row r="12363" spans="2:13" x14ac:dyDescent="0.25">
      <c r="B12363" s="225"/>
      <c r="C12363" s="74"/>
      <c r="D12363" s="74"/>
      <c r="E12363" s="74"/>
      <c r="F12363" s="74"/>
      <c r="G12363" s="75"/>
      <c r="H12363" s="74"/>
      <c r="I12363" s="81"/>
      <c r="J12363" s="74"/>
      <c r="K12363" s="74"/>
      <c r="L12363" s="74"/>
      <c r="M12363" s="74"/>
    </row>
    <row r="12364" spans="2:13" x14ac:dyDescent="0.25">
      <c r="B12364" s="225"/>
      <c r="C12364" s="74"/>
      <c r="D12364" s="74"/>
      <c r="E12364" s="74"/>
      <c r="F12364" s="74"/>
      <c r="G12364" s="75"/>
      <c r="H12364" s="74"/>
      <c r="I12364" s="81"/>
      <c r="J12364" s="74"/>
      <c r="K12364" s="74"/>
      <c r="L12364" s="74"/>
      <c r="M12364" s="74"/>
    </row>
    <row r="12365" spans="2:13" x14ac:dyDescent="0.25">
      <c r="B12365" s="225"/>
      <c r="C12365" s="74"/>
      <c r="D12365" s="74"/>
      <c r="E12365" s="74"/>
      <c r="F12365" s="74"/>
      <c r="G12365" s="75"/>
      <c r="H12365" s="74"/>
      <c r="I12365" s="81"/>
      <c r="J12365" s="74"/>
      <c r="K12365" s="74"/>
      <c r="L12365" s="74"/>
      <c r="M12365" s="74"/>
    </row>
    <row r="12366" spans="2:13" x14ac:dyDescent="0.25">
      <c r="B12366" s="225"/>
      <c r="C12366" s="74"/>
      <c r="D12366" s="74"/>
      <c r="E12366" s="74"/>
      <c r="F12366" s="74"/>
      <c r="G12366" s="75"/>
      <c r="H12366" s="74"/>
      <c r="I12366" s="81"/>
      <c r="J12366" s="74"/>
      <c r="K12366" s="74"/>
      <c r="L12366" s="74"/>
      <c r="M12366" s="74"/>
    </row>
    <row r="12367" spans="2:13" x14ac:dyDescent="0.25">
      <c r="B12367" s="225"/>
      <c r="C12367" s="74"/>
      <c r="D12367" s="74"/>
      <c r="E12367" s="74"/>
      <c r="F12367" s="74"/>
      <c r="G12367" s="75"/>
      <c r="H12367" s="74"/>
      <c r="I12367" s="81"/>
      <c r="J12367" s="74"/>
      <c r="K12367" s="74"/>
      <c r="L12367" s="74"/>
      <c r="M12367" s="74"/>
    </row>
    <row r="12368" spans="2:13" x14ac:dyDescent="0.25">
      <c r="B12368" s="225"/>
      <c r="C12368" s="74"/>
      <c r="D12368" s="74"/>
      <c r="E12368" s="74"/>
      <c r="F12368" s="74"/>
      <c r="G12368" s="75"/>
      <c r="H12368" s="74"/>
      <c r="I12368" s="81"/>
      <c r="J12368" s="74"/>
      <c r="K12368" s="74"/>
      <c r="L12368" s="74"/>
      <c r="M12368" s="74"/>
    </row>
    <row r="12369" spans="2:13" x14ac:dyDescent="0.25">
      <c r="B12369" s="225"/>
      <c r="C12369" s="74"/>
      <c r="D12369" s="74"/>
      <c r="E12369" s="74"/>
      <c r="F12369" s="74"/>
      <c r="G12369" s="75"/>
      <c r="H12369" s="74"/>
      <c r="I12369" s="81"/>
      <c r="J12369" s="74"/>
      <c r="K12369" s="74"/>
      <c r="L12369" s="74"/>
      <c r="M12369" s="74"/>
    </row>
    <row r="12370" spans="2:13" x14ac:dyDescent="0.25">
      <c r="B12370" s="225"/>
      <c r="C12370" s="74"/>
      <c r="D12370" s="74"/>
      <c r="E12370" s="74"/>
      <c r="F12370" s="74"/>
      <c r="G12370" s="75"/>
      <c r="H12370" s="74"/>
      <c r="I12370" s="81"/>
      <c r="J12370" s="74"/>
      <c r="K12370" s="74"/>
      <c r="L12370" s="74"/>
      <c r="M12370" s="74"/>
    </row>
    <row r="12371" spans="2:13" x14ac:dyDescent="0.25">
      <c r="B12371" s="225"/>
      <c r="C12371" s="74"/>
      <c r="D12371" s="74"/>
      <c r="E12371" s="74"/>
      <c r="F12371" s="74"/>
      <c r="G12371" s="75"/>
      <c r="H12371" s="74"/>
      <c r="I12371" s="81"/>
      <c r="J12371" s="74"/>
      <c r="K12371" s="74"/>
      <c r="L12371" s="74"/>
      <c r="M12371" s="74"/>
    </row>
    <row r="12372" spans="2:13" x14ac:dyDescent="0.25">
      <c r="B12372" s="225"/>
      <c r="C12372" s="74"/>
      <c r="D12372" s="74"/>
      <c r="E12372" s="74"/>
      <c r="F12372" s="74"/>
      <c r="G12372" s="75"/>
      <c r="H12372" s="74"/>
      <c r="I12372" s="81"/>
      <c r="J12372" s="74"/>
      <c r="K12372" s="74"/>
      <c r="L12372" s="74"/>
      <c r="M12372" s="74"/>
    </row>
    <row r="12373" spans="2:13" x14ac:dyDescent="0.25">
      <c r="B12373" s="225"/>
      <c r="C12373" s="74"/>
      <c r="D12373" s="74"/>
      <c r="E12373" s="74"/>
      <c r="F12373" s="74"/>
      <c r="G12373" s="75"/>
      <c r="H12373" s="74"/>
      <c r="I12373" s="81"/>
      <c r="J12373" s="74"/>
      <c r="K12373" s="74"/>
      <c r="L12373" s="74"/>
      <c r="M12373" s="74"/>
    </row>
    <row r="12374" spans="2:13" x14ac:dyDescent="0.25">
      <c r="B12374" s="225"/>
      <c r="C12374" s="74"/>
      <c r="D12374" s="74"/>
      <c r="E12374" s="74"/>
      <c r="F12374" s="74"/>
      <c r="G12374" s="75"/>
      <c r="H12374" s="74"/>
      <c r="I12374" s="81"/>
      <c r="J12374" s="74"/>
      <c r="K12374" s="74"/>
      <c r="L12374" s="74"/>
      <c r="M12374" s="74"/>
    </row>
    <row r="12375" spans="2:13" x14ac:dyDescent="0.25">
      <c r="B12375" s="225"/>
      <c r="C12375" s="74"/>
      <c r="D12375" s="74"/>
      <c r="E12375" s="74"/>
      <c r="F12375" s="74"/>
      <c r="G12375" s="75"/>
      <c r="H12375" s="74"/>
      <c r="I12375" s="81"/>
      <c r="J12375" s="74"/>
      <c r="K12375" s="74"/>
      <c r="L12375" s="74"/>
      <c r="M12375" s="74"/>
    </row>
    <row r="12376" spans="2:13" x14ac:dyDescent="0.25">
      <c r="B12376" s="225"/>
      <c r="C12376" s="74"/>
      <c r="D12376" s="74"/>
      <c r="E12376" s="74"/>
      <c r="F12376" s="74"/>
      <c r="G12376" s="75"/>
      <c r="H12376" s="74"/>
      <c r="I12376" s="81"/>
      <c r="J12376" s="74"/>
      <c r="K12376" s="74"/>
      <c r="L12376" s="74"/>
      <c r="M12376" s="74"/>
    </row>
    <row r="12377" spans="2:13" x14ac:dyDescent="0.25">
      <c r="B12377" s="225"/>
      <c r="C12377" s="74"/>
      <c r="D12377" s="74"/>
      <c r="E12377" s="74"/>
      <c r="F12377" s="74"/>
      <c r="G12377" s="75"/>
      <c r="H12377" s="74"/>
      <c r="I12377" s="81"/>
      <c r="J12377" s="74"/>
      <c r="K12377" s="74"/>
      <c r="L12377" s="74"/>
      <c r="M12377" s="74"/>
    </row>
    <row r="12378" spans="2:13" x14ac:dyDescent="0.25">
      <c r="B12378" s="225"/>
      <c r="C12378" s="74"/>
      <c r="D12378" s="74"/>
      <c r="E12378" s="74"/>
      <c r="F12378" s="74"/>
      <c r="G12378" s="75"/>
      <c r="H12378" s="74"/>
      <c r="I12378" s="81"/>
      <c r="J12378" s="74"/>
      <c r="K12378" s="74"/>
      <c r="L12378" s="74"/>
      <c r="M12378" s="74"/>
    </row>
    <row r="12379" spans="2:13" x14ac:dyDescent="0.25">
      <c r="B12379" s="225"/>
      <c r="C12379" s="74"/>
      <c r="D12379" s="74"/>
      <c r="E12379" s="74"/>
      <c r="F12379" s="74"/>
      <c r="G12379" s="75"/>
      <c r="H12379" s="74"/>
      <c r="I12379" s="81"/>
      <c r="J12379" s="74"/>
      <c r="K12379" s="74"/>
      <c r="L12379" s="74"/>
      <c r="M12379" s="74"/>
    </row>
    <row r="12380" spans="2:13" x14ac:dyDescent="0.25">
      <c r="B12380" s="225"/>
      <c r="C12380" s="74"/>
      <c r="D12380" s="74"/>
      <c r="E12380" s="74"/>
      <c r="F12380" s="74"/>
      <c r="G12380" s="75"/>
      <c r="H12380" s="74"/>
      <c r="I12380" s="81"/>
      <c r="J12380" s="74"/>
      <c r="K12380" s="74"/>
      <c r="L12380" s="74"/>
      <c r="M12380" s="74"/>
    </row>
    <row r="12381" spans="2:13" x14ac:dyDescent="0.25">
      <c r="B12381" s="225"/>
      <c r="C12381" s="74"/>
      <c r="D12381" s="74"/>
      <c r="E12381" s="74"/>
      <c r="F12381" s="74"/>
      <c r="G12381" s="75"/>
      <c r="H12381" s="74"/>
      <c r="I12381" s="81"/>
      <c r="J12381" s="74"/>
      <c r="K12381" s="74"/>
      <c r="L12381" s="74"/>
      <c r="M12381" s="74"/>
    </row>
    <row r="12382" spans="2:13" x14ac:dyDescent="0.25">
      <c r="B12382" s="225"/>
      <c r="C12382" s="74"/>
      <c r="D12382" s="74"/>
      <c r="E12382" s="74"/>
      <c r="F12382" s="74"/>
      <c r="G12382" s="75"/>
      <c r="H12382" s="74"/>
      <c r="I12382" s="81"/>
      <c r="J12382" s="74"/>
      <c r="K12382" s="74"/>
      <c r="L12382" s="74"/>
      <c r="M12382" s="74"/>
    </row>
    <row r="12383" spans="2:13" x14ac:dyDescent="0.25">
      <c r="B12383" s="225"/>
      <c r="C12383" s="74"/>
      <c r="D12383" s="74"/>
      <c r="E12383" s="74"/>
      <c r="F12383" s="74"/>
      <c r="G12383" s="75"/>
      <c r="H12383" s="74"/>
      <c r="I12383" s="81"/>
      <c r="J12383" s="74"/>
      <c r="K12383" s="74"/>
      <c r="L12383" s="74"/>
      <c r="M12383" s="74"/>
    </row>
    <row r="12384" spans="2:13" x14ac:dyDescent="0.25">
      <c r="B12384" s="225"/>
      <c r="C12384" s="74"/>
      <c r="D12384" s="74"/>
      <c r="E12384" s="74"/>
      <c r="F12384" s="74"/>
      <c r="G12384" s="75"/>
      <c r="H12384" s="74"/>
      <c r="I12384" s="81"/>
      <c r="J12384" s="74"/>
      <c r="K12384" s="74"/>
      <c r="L12384" s="74"/>
      <c r="M12384" s="74"/>
    </row>
    <row r="12385" spans="2:13" x14ac:dyDescent="0.25">
      <c r="B12385" s="225"/>
      <c r="C12385" s="74"/>
      <c r="D12385" s="74"/>
      <c r="E12385" s="74"/>
      <c r="F12385" s="74"/>
      <c r="G12385" s="75"/>
      <c r="H12385" s="74"/>
      <c r="I12385" s="81"/>
      <c r="J12385" s="74"/>
      <c r="K12385" s="74"/>
      <c r="L12385" s="74"/>
      <c r="M12385" s="74"/>
    </row>
    <row r="12386" spans="2:13" x14ac:dyDescent="0.25">
      <c r="B12386" s="225"/>
      <c r="C12386" s="74"/>
      <c r="D12386" s="74"/>
      <c r="E12386" s="74"/>
      <c r="F12386" s="74"/>
      <c r="G12386" s="75"/>
      <c r="H12386" s="74"/>
      <c r="I12386" s="81"/>
      <c r="J12386" s="74"/>
      <c r="K12386" s="74"/>
      <c r="L12386" s="74"/>
      <c r="M12386" s="74"/>
    </row>
    <row r="12387" spans="2:13" x14ac:dyDescent="0.25">
      <c r="B12387" s="225"/>
      <c r="C12387" s="74"/>
      <c r="D12387" s="74"/>
      <c r="E12387" s="74"/>
      <c r="F12387" s="74"/>
      <c r="G12387" s="75"/>
      <c r="H12387" s="74"/>
      <c r="I12387" s="81"/>
      <c r="J12387" s="74"/>
      <c r="K12387" s="74"/>
      <c r="L12387" s="74"/>
      <c r="M12387" s="74"/>
    </row>
    <row r="12388" spans="2:13" x14ac:dyDescent="0.25">
      <c r="B12388" s="225"/>
      <c r="C12388" s="74"/>
      <c r="D12388" s="74"/>
      <c r="E12388" s="74"/>
      <c r="F12388" s="74"/>
      <c r="G12388" s="75"/>
      <c r="H12388" s="74"/>
      <c r="I12388" s="81"/>
      <c r="J12388" s="74"/>
      <c r="K12388" s="74"/>
      <c r="L12388" s="74"/>
      <c r="M12388" s="74"/>
    </row>
    <row r="12389" spans="2:13" x14ac:dyDescent="0.25">
      <c r="B12389" s="225"/>
      <c r="C12389" s="74"/>
      <c r="D12389" s="74"/>
      <c r="E12389" s="74"/>
      <c r="F12389" s="74"/>
      <c r="G12389" s="75"/>
      <c r="H12389" s="74"/>
      <c r="I12389" s="81"/>
      <c r="J12389" s="74"/>
      <c r="K12389" s="74"/>
      <c r="L12389" s="74"/>
      <c r="M12389" s="74"/>
    </row>
    <row r="12390" spans="2:13" x14ac:dyDescent="0.25">
      <c r="B12390" s="225"/>
      <c r="C12390" s="74"/>
      <c r="D12390" s="74"/>
      <c r="E12390" s="74"/>
      <c r="F12390" s="74"/>
      <c r="G12390" s="75"/>
      <c r="H12390" s="74"/>
      <c r="I12390" s="81"/>
      <c r="J12390" s="74"/>
      <c r="K12390" s="74"/>
      <c r="L12390" s="74"/>
      <c r="M12390" s="74"/>
    </row>
    <row r="12391" spans="2:13" x14ac:dyDescent="0.25">
      <c r="B12391" s="225"/>
      <c r="C12391" s="74"/>
      <c r="D12391" s="74"/>
      <c r="E12391" s="74"/>
      <c r="F12391" s="74"/>
      <c r="G12391" s="75"/>
      <c r="H12391" s="74"/>
      <c r="I12391" s="81"/>
      <c r="J12391" s="74"/>
      <c r="K12391" s="74"/>
      <c r="L12391" s="74"/>
      <c r="M12391" s="74"/>
    </row>
    <row r="12392" spans="2:13" x14ac:dyDescent="0.25">
      <c r="B12392" s="225"/>
      <c r="C12392" s="74"/>
      <c r="D12392" s="74"/>
      <c r="E12392" s="74"/>
      <c r="F12392" s="74"/>
      <c r="G12392" s="75"/>
      <c r="H12392" s="74"/>
      <c r="I12392" s="81"/>
      <c r="J12392" s="74"/>
      <c r="K12392" s="74"/>
      <c r="L12392" s="74"/>
      <c r="M12392" s="74"/>
    </row>
    <row r="12393" spans="2:13" x14ac:dyDescent="0.25">
      <c r="B12393" s="225"/>
      <c r="C12393" s="74"/>
      <c r="D12393" s="74"/>
      <c r="E12393" s="74"/>
      <c r="F12393" s="74"/>
      <c r="G12393" s="75"/>
      <c r="H12393" s="74"/>
      <c r="I12393" s="81"/>
      <c r="J12393" s="74"/>
      <c r="K12393" s="74"/>
      <c r="L12393" s="74"/>
      <c r="M12393" s="74"/>
    </row>
    <row r="12394" spans="2:13" x14ac:dyDescent="0.25">
      <c r="B12394" s="225"/>
      <c r="C12394" s="74"/>
      <c r="D12394" s="74"/>
      <c r="E12394" s="74"/>
      <c r="F12394" s="74"/>
      <c r="G12394" s="75"/>
      <c r="H12394" s="74"/>
      <c r="I12394" s="81"/>
      <c r="J12394" s="74"/>
      <c r="K12394" s="74"/>
      <c r="L12394" s="74"/>
      <c r="M12394" s="74"/>
    </row>
    <row r="12395" spans="2:13" x14ac:dyDescent="0.25">
      <c r="B12395" s="225"/>
      <c r="C12395" s="74"/>
      <c r="D12395" s="74"/>
      <c r="E12395" s="74"/>
      <c r="F12395" s="74"/>
      <c r="G12395" s="75"/>
      <c r="H12395" s="74"/>
      <c r="I12395" s="81"/>
      <c r="J12395" s="74"/>
      <c r="K12395" s="74"/>
      <c r="L12395" s="74"/>
      <c r="M12395" s="74"/>
    </row>
    <row r="12396" spans="2:13" x14ac:dyDescent="0.25">
      <c r="B12396" s="225"/>
      <c r="C12396" s="74"/>
      <c r="D12396" s="74"/>
      <c r="E12396" s="74"/>
      <c r="F12396" s="74"/>
      <c r="G12396" s="75"/>
      <c r="H12396" s="74"/>
      <c r="I12396" s="81"/>
      <c r="J12396" s="74"/>
      <c r="K12396" s="74"/>
      <c r="L12396" s="74"/>
      <c r="M12396" s="74"/>
    </row>
    <row r="12397" spans="2:13" x14ac:dyDescent="0.25">
      <c r="B12397" s="225"/>
      <c r="C12397" s="74"/>
      <c r="D12397" s="74"/>
      <c r="E12397" s="74"/>
      <c r="F12397" s="74"/>
      <c r="G12397" s="75"/>
      <c r="H12397" s="74"/>
      <c r="I12397" s="81"/>
      <c r="J12397" s="74"/>
      <c r="K12397" s="74"/>
      <c r="L12397" s="74"/>
      <c r="M12397" s="74"/>
    </row>
    <row r="12398" spans="2:13" x14ac:dyDescent="0.25">
      <c r="B12398" s="225"/>
      <c r="C12398" s="74"/>
      <c r="D12398" s="74"/>
      <c r="E12398" s="74"/>
      <c r="F12398" s="74"/>
      <c r="G12398" s="75"/>
      <c r="H12398" s="74"/>
      <c r="I12398" s="81"/>
      <c r="J12398" s="74"/>
      <c r="K12398" s="74"/>
      <c r="L12398" s="74"/>
      <c r="M12398" s="74"/>
    </row>
    <row r="12399" spans="2:13" x14ac:dyDescent="0.25">
      <c r="B12399" s="225"/>
      <c r="C12399" s="74"/>
      <c r="D12399" s="74"/>
      <c r="E12399" s="74"/>
      <c r="F12399" s="74"/>
      <c r="G12399" s="75"/>
      <c r="H12399" s="74"/>
      <c r="I12399" s="81"/>
      <c r="J12399" s="74"/>
      <c r="K12399" s="74"/>
      <c r="L12399" s="74"/>
      <c r="M12399" s="74"/>
    </row>
    <row r="12400" spans="2:13" x14ac:dyDescent="0.25">
      <c r="B12400" s="225"/>
      <c r="C12400" s="74"/>
      <c r="D12400" s="74"/>
      <c r="E12400" s="74"/>
      <c r="F12400" s="74"/>
      <c r="G12400" s="75"/>
      <c r="H12400" s="74"/>
      <c r="I12400" s="81"/>
      <c r="J12400" s="74"/>
      <c r="K12400" s="74"/>
      <c r="L12400" s="74"/>
      <c r="M12400" s="74"/>
    </row>
    <row r="12401" spans="2:13" x14ac:dyDescent="0.25">
      <c r="B12401" s="225"/>
      <c r="C12401" s="74"/>
      <c r="D12401" s="74"/>
      <c r="E12401" s="74"/>
      <c r="F12401" s="74"/>
      <c r="G12401" s="75"/>
      <c r="H12401" s="74"/>
      <c r="I12401" s="81"/>
      <c r="J12401" s="74"/>
      <c r="K12401" s="74"/>
      <c r="L12401" s="74"/>
      <c r="M12401" s="74"/>
    </row>
    <row r="12402" spans="2:13" x14ac:dyDescent="0.25">
      <c r="B12402" s="225"/>
      <c r="C12402" s="74"/>
      <c r="D12402" s="74"/>
      <c r="E12402" s="74"/>
      <c r="F12402" s="74"/>
      <c r="G12402" s="75"/>
      <c r="H12402" s="74"/>
      <c r="I12402" s="81"/>
      <c r="J12402" s="74"/>
      <c r="K12402" s="74"/>
      <c r="L12402" s="74"/>
      <c r="M12402" s="74"/>
    </row>
    <row r="12403" spans="2:13" x14ac:dyDescent="0.25">
      <c r="B12403" s="225"/>
      <c r="C12403" s="74"/>
      <c r="D12403" s="74"/>
      <c r="E12403" s="74"/>
      <c r="F12403" s="74"/>
      <c r="G12403" s="75"/>
      <c r="H12403" s="74"/>
      <c r="I12403" s="81"/>
      <c r="J12403" s="74"/>
      <c r="K12403" s="74"/>
      <c r="L12403" s="74"/>
      <c r="M12403" s="74"/>
    </row>
    <row r="12404" spans="2:13" x14ac:dyDescent="0.25">
      <c r="B12404" s="225"/>
      <c r="C12404" s="74"/>
      <c r="D12404" s="74"/>
      <c r="E12404" s="74"/>
      <c r="F12404" s="74"/>
      <c r="G12404" s="75"/>
      <c r="H12404" s="74"/>
      <c r="I12404" s="81"/>
      <c r="J12404" s="74"/>
      <c r="K12404" s="74"/>
      <c r="L12404" s="74"/>
      <c r="M12404" s="74"/>
    </row>
    <row r="12405" spans="2:13" x14ac:dyDescent="0.25">
      <c r="B12405" s="225"/>
      <c r="C12405" s="74"/>
      <c r="D12405" s="74"/>
      <c r="E12405" s="74"/>
      <c r="F12405" s="74"/>
      <c r="G12405" s="75"/>
      <c r="H12405" s="74"/>
      <c r="I12405" s="81"/>
      <c r="J12405" s="74"/>
      <c r="K12405" s="74"/>
      <c r="L12405" s="74"/>
      <c r="M12405" s="74"/>
    </row>
    <row r="12406" spans="2:13" x14ac:dyDescent="0.25">
      <c r="B12406" s="225"/>
      <c r="C12406" s="74"/>
      <c r="D12406" s="74"/>
      <c r="E12406" s="74"/>
      <c r="F12406" s="74"/>
      <c r="G12406" s="75"/>
      <c r="H12406" s="74"/>
      <c r="I12406" s="81"/>
      <c r="J12406" s="74"/>
      <c r="K12406" s="74"/>
      <c r="L12406" s="74"/>
      <c r="M12406" s="74"/>
    </row>
    <row r="12407" spans="2:13" x14ac:dyDescent="0.25">
      <c r="B12407" s="225"/>
      <c r="C12407" s="74"/>
      <c r="D12407" s="74"/>
      <c r="E12407" s="74"/>
      <c r="F12407" s="74"/>
      <c r="G12407" s="75"/>
      <c r="H12407" s="74"/>
      <c r="I12407" s="81"/>
      <c r="J12407" s="74"/>
      <c r="K12407" s="74"/>
      <c r="L12407" s="74"/>
      <c r="M12407" s="74"/>
    </row>
    <row r="12408" spans="2:13" x14ac:dyDescent="0.25">
      <c r="B12408" s="225"/>
      <c r="C12408" s="74"/>
      <c r="D12408" s="74"/>
      <c r="E12408" s="74"/>
      <c r="F12408" s="74"/>
      <c r="G12408" s="75"/>
      <c r="H12408" s="74"/>
      <c r="I12408" s="81"/>
      <c r="J12408" s="74"/>
      <c r="K12408" s="74"/>
      <c r="L12408" s="74"/>
      <c r="M12408" s="74"/>
    </row>
    <row r="12409" spans="2:13" x14ac:dyDescent="0.25">
      <c r="B12409" s="225"/>
      <c r="C12409" s="74"/>
      <c r="D12409" s="74"/>
      <c r="E12409" s="74"/>
      <c r="F12409" s="74"/>
      <c r="G12409" s="75"/>
      <c r="H12409" s="74"/>
      <c r="I12409" s="81"/>
      <c r="J12409" s="74"/>
      <c r="K12409" s="74"/>
      <c r="L12409" s="74"/>
      <c r="M12409" s="74"/>
    </row>
    <row r="12410" spans="2:13" x14ac:dyDescent="0.25">
      <c r="B12410" s="225"/>
      <c r="C12410" s="74"/>
      <c r="D12410" s="74"/>
      <c r="E12410" s="74"/>
      <c r="F12410" s="74"/>
      <c r="G12410" s="75"/>
      <c r="H12410" s="74"/>
      <c r="I12410" s="81"/>
      <c r="J12410" s="74"/>
      <c r="K12410" s="74"/>
      <c r="L12410" s="74"/>
      <c r="M12410" s="74"/>
    </row>
    <row r="12411" spans="2:13" x14ac:dyDescent="0.25">
      <c r="B12411" s="225"/>
      <c r="C12411" s="74"/>
      <c r="D12411" s="74"/>
      <c r="E12411" s="74"/>
      <c r="F12411" s="74"/>
      <c r="G12411" s="75"/>
      <c r="H12411" s="74"/>
      <c r="I12411" s="81"/>
      <c r="J12411" s="74"/>
      <c r="K12411" s="74"/>
      <c r="L12411" s="74"/>
      <c r="M12411" s="74"/>
    </row>
    <row r="12412" spans="2:13" x14ac:dyDescent="0.25">
      <c r="B12412" s="225"/>
      <c r="C12412" s="74"/>
      <c r="D12412" s="74"/>
      <c r="E12412" s="74"/>
      <c r="F12412" s="74"/>
      <c r="G12412" s="75"/>
      <c r="H12412" s="74"/>
      <c r="I12412" s="81"/>
      <c r="J12412" s="74"/>
      <c r="K12412" s="74"/>
      <c r="L12412" s="74"/>
      <c r="M12412" s="74"/>
    </row>
    <row r="12413" spans="2:13" x14ac:dyDescent="0.25">
      <c r="B12413" s="225"/>
      <c r="C12413" s="74"/>
      <c r="D12413" s="74"/>
      <c r="E12413" s="74"/>
      <c r="F12413" s="74"/>
      <c r="G12413" s="75"/>
      <c r="H12413" s="74"/>
      <c r="I12413" s="81"/>
      <c r="J12413" s="74"/>
      <c r="K12413" s="74"/>
      <c r="L12413" s="74"/>
      <c r="M12413" s="74"/>
    </row>
    <row r="12414" spans="2:13" x14ac:dyDescent="0.25">
      <c r="B12414" s="225"/>
      <c r="C12414" s="74"/>
      <c r="D12414" s="74"/>
      <c r="E12414" s="74"/>
      <c r="F12414" s="74"/>
      <c r="G12414" s="75"/>
      <c r="H12414" s="74"/>
      <c r="I12414" s="81"/>
      <c r="J12414" s="74"/>
      <c r="K12414" s="74"/>
      <c r="L12414" s="74"/>
      <c r="M12414" s="74"/>
    </row>
    <row r="12415" spans="2:13" x14ac:dyDescent="0.25">
      <c r="B12415" s="225"/>
      <c r="C12415" s="74"/>
      <c r="D12415" s="74"/>
      <c r="E12415" s="74"/>
      <c r="F12415" s="74"/>
      <c r="G12415" s="75"/>
      <c r="H12415" s="74"/>
      <c r="I12415" s="81"/>
      <c r="J12415" s="74"/>
      <c r="K12415" s="74"/>
      <c r="L12415" s="74"/>
      <c r="M12415" s="74"/>
    </row>
    <row r="12416" spans="2:13" x14ac:dyDescent="0.25">
      <c r="B12416" s="225"/>
      <c r="C12416" s="74"/>
      <c r="D12416" s="74"/>
      <c r="E12416" s="74"/>
      <c r="F12416" s="74"/>
      <c r="G12416" s="75"/>
      <c r="H12416" s="74"/>
      <c r="I12416" s="81"/>
      <c r="J12416" s="74"/>
      <c r="K12416" s="74"/>
      <c r="L12416" s="74"/>
      <c r="M12416" s="74"/>
    </row>
    <row r="12417" spans="2:13" x14ac:dyDescent="0.25">
      <c r="B12417" s="225"/>
      <c r="C12417" s="74"/>
      <c r="D12417" s="74"/>
      <c r="E12417" s="74"/>
      <c r="F12417" s="74"/>
      <c r="G12417" s="75"/>
      <c r="H12417" s="74"/>
      <c r="I12417" s="81"/>
      <c r="J12417" s="74"/>
      <c r="K12417" s="74"/>
      <c r="L12417" s="74"/>
      <c r="M12417" s="74"/>
    </row>
    <row r="12418" spans="2:13" x14ac:dyDescent="0.25">
      <c r="B12418" s="225"/>
      <c r="C12418" s="74"/>
      <c r="D12418" s="74"/>
      <c r="E12418" s="74"/>
      <c r="F12418" s="74"/>
      <c r="G12418" s="75"/>
      <c r="H12418" s="74"/>
      <c r="I12418" s="81"/>
      <c r="J12418" s="74"/>
      <c r="K12418" s="74"/>
      <c r="L12418" s="74"/>
      <c r="M12418" s="74"/>
    </row>
    <row r="12419" spans="2:13" x14ac:dyDescent="0.25">
      <c r="B12419" s="225"/>
      <c r="C12419" s="74"/>
      <c r="D12419" s="74"/>
      <c r="E12419" s="74"/>
      <c r="F12419" s="74"/>
      <c r="G12419" s="75"/>
      <c r="H12419" s="74"/>
      <c r="I12419" s="81"/>
      <c r="J12419" s="74"/>
      <c r="K12419" s="74"/>
      <c r="L12419" s="74"/>
      <c r="M12419" s="74"/>
    </row>
    <row r="12420" spans="2:13" x14ac:dyDescent="0.25">
      <c r="B12420" s="225"/>
      <c r="C12420" s="74"/>
      <c r="D12420" s="74"/>
      <c r="E12420" s="74"/>
      <c r="F12420" s="74"/>
      <c r="G12420" s="75"/>
      <c r="H12420" s="74"/>
      <c r="I12420" s="81"/>
      <c r="J12420" s="74"/>
      <c r="K12420" s="74"/>
      <c r="L12420" s="74"/>
      <c r="M12420" s="74"/>
    </row>
    <row r="12421" spans="2:13" x14ac:dyDescent="0.25">
      <c r="B12421" s="225"/>
      <c r="C12421" s="74"/>
      <c r="D12421" s="74"/>
      <c r="E12421" s="74"/>
      <c r="F12421" s="74"/>
      <c r="G12421" s="75"/>
      <c r="H12421" s="74"/>
      <c r="I12421" s="81"/>
      <c r="J12421" s="74"/>
      <c r="K12421" s="74"/>
      <c r="L12421" s="74"/>
      <c r="M12421" s="74"/>
    </row>
    <row r="12422" spans="2:13" x14ac:dyDescent="0.25">
      <c r="B12422" s="225"/>
      <c r="C12422" s="74"/>
      <c r="D12422" s="74"/>
      <c r="E12422" s="74"/>
      <c r="F12422" s="74"/>
      <c r="G12422" s="75"/>
      <c r="H12422" s="74"/>
      <c r="I12422" s="81"/>
      <c r="J12422" s="74"/>
      <c r="K12422" s="74"/>
      <c r="L12422" s="74"/>
      <c r="M12422" s="74"/>
    </row>
    <row r="12423" spans="2:13" x14ac:dyDescent="0.25">
      <c r="B12423" s="225"/>
      <c r="C12423" s="74"/>
      <c r="D12423" s="74"/>
      <c r="E12423" s="74"/>
      <c r="F12423" s="74"/>
      <c r="G12423" s="75"/>
      <c r="H12423" s="74"/>
      <c r="I12423" s="81"/>
      <c r="J12423" s="74"/>
      <c r="K12423" s="74"/>
      <c r="L12423" s="74"/>
      <c r="M12423" s="74"/>
    </row>
    <row r="12424" spans="2:13" x14ac:dyDescent="0.25">
      <c r="B12424" s="225"/>
      <c r="C12424" s="74"/>
      <c r="D12424" s="74"/>
      <c r="E12424" s="74"/>
      <c r="F12424" s="74"/>
      <c r="G12424" s="75"/>
      <c r="H12424" s="74"/>
      <c r="I12424" s="81"/>
      <c r="J12424" s="74"/>
      <c r="K12424" s="74"/>
      <c r="L12424" s="74"/>
      <c r="M12424" s="74"/>
    </row>
    <row r="12425" spans="2:13" x14ac:dyDescent="0.25">
      <c r="B12425" s="225"/>
      <c r="C12425" s="74"/>
      <c r="D12425" s="74"/>
      <c r="E12425" s="74"/>
      <c r="F12425" s="74"/>
      <c r="G12425" s="75"/>
      <c r="H12425" s="74"/>
      <c r="I12425" s="81"/>
      <c r="J12425" s="74"/>
      <c r="K12425" s="74"/>
      <c r="L12425" s="74"/>
      <c r="M12425" s="74"/>
    </row>
    <row r="12426" spans="2:13" x14ac:dyDescent="0.25">
      <c r="B12426" s="225"/>
      <c r="C12426" s="74"/>
      <c r="D12426" s="74"/>
      <c r="E12426" s="74"/>
      <c r="F12426" s="74"/>
      <c r="G12426" s="75"/>
      <c r="H12426" s="74"/>
      <c r="I12426" s="81"/>
      <c r="J12426" s="74"/>
      <c r="K12426" s="74"/>
      <c r="L12426" s="74"/>
      <c r="M12426" s="74"/>
    </row>
    <row r="12427" spans="2:13" x14ac:dyDescent="0.25">
      <c r="B12427" s="225"/>
      <c r="C12427" s="74"/>
      <c r="D12427" s="74"/>
      <c r="E12427" s="74"/>
      <c r="F12427" s="74"/>
      <c r="G12427" s="75"/>
      <c r="H12427" s="74"/>
      <c r="I12427" s="81"/>
      <c r="J12427" s="74"/>
      <c r="K12427" s="74"/>
      <c r="L12427" s="74"/>
      <c r="M12427" s="74"/>
    </row>
    <row r="12428" spans="2:13" x14ac:dyDescent="0.25">
      <c r="B12428" s="225"/>
      <c r="C12428" s="74"/>
      <c r="D12428" s="74"/>
      <c r="E12428" s="74"/>
      <c r="F12428" s="74"/>
      <c r="G12428" s="75"/>
      <c r="H12428" s="74"/>
      <c r="I12428" s="81"/>
      <c r="J12428" s="74"/>
      <c r="K12428" s="74"/>
      <c r="L12428" s="74"/>
      <c r="M12428" s="74"/>
    </row>
    <row r="12429" spans="2:13" x14ac:dyDescent="0.25">
      <c r="B12429" s="225"/>
      <c r="C12429" s="74"/>
      <c r="D12429" s="74"/>
      <c r="E12429" s="74"/>
      <c r="F12429" s="74"/>
      <c r="G12429" s="75"/>
      <c r="H12429" s="74"/>
      <c r="I12429" s="81"/>
      <c r="J12429" s="74"/>
      <c r="K12429" s="74"/>
      <c r="L12429" s="74"/>
      <c r="M12429" s="74"/>
    </row>
    <row r="12430" spans="2:13" x14ac:dyDescent="0.25">
      <c r="B12430" s="225"/>
      <c r="C12430" s="74"/>
      <c r="D12430" s="74"/>
      <c r="E12430" s="74"/>
      <c r="F12430" s="74"/>
      <c r="G12430" s="75"/>
      <c r="H12430" s="74"/>
      <c r="I12430" s="81"/>
      <c r="J12430" s="74"/>
      <c r="K12430" s="74"/>
      <c r="L12430" s="74"/>
      <c r="M12430" s="74"/>
    </row>
    <row r="12431" spans="2:13" x14ac:dyDescent="0.25">
      <c r="B12431" s="225"/>
      <c r="C12431" s="74"/>
      <c r="D12431" s="74"/>
      <c r="E12431" s="74"/>
      <c r="F12431" s="74"/>
      <c r="G12431" s="75"/>
      <c r="H12431" s="74"/>
      <c r="I12431" s="81"/>
      <c r="J12431" s="74"/>
      <c r="K12431" s="74"/>
      <c r="L12431" s="74"/>
      <c r="M12431" s="74"/>
    </row>
    <row r="12432" spans="2:13" x14ac:dyDescent="0.25">
      <c r="B12432" s="225"/>
      <c r="C12432" s="74"/>
      <c r="D12432" s="74"/>
      <c r="E12432" s="74"/>
      <c r="F12432" s="74"/>
      <c r="G12432" s="75"/>
      <c r="H12432" s="74"/>
      <c r="I12432" s="81"/>
      <c r="J12432" s="74"/>
      <c r="K12432" s="74"/>
      <c r="L12432" s="74"/>
      <c r="M12432" s="74"/>
    </row>
    <row r="12433" spans="2:13" x14ac:dyDescent="0.25">
      <c r="B12433" s="225"/>
      <c r="C12433" s="74"/>
      <c r="D12433" s="74"/>
      <c r="E12433" s="74"/>
      <c r="F12433" s="74"/>
      <c r="G12433" s="75"/>
      <c r="H12433" s="74"/>
      <c r="I12433" s="81"/>
      <c r="J12433" s="74"/>
      <c r="K12433" s="74"/>
      <c r="L12433" s="74"/>
      <c r="M12433" s="74"/>
    </row>
    <row r="12434" spans="2:13" x14ac:dyDescent="0.25">
      <c r="B12434" s="225"/>
      <c r="C12434" s="74"/>
      <c r="D12434" s="74"/>
      <c r="E12434" s="74"/>
      <c r="F12434" s="74"/>
      <c r="G12434" s="75"/>
      <c r="H12434" s="74"/>
      <c r="I12434" s="81"/>
      <c r="J12434" s="74"/>
      <c r="K12434" s="74"/>
      <c r="L12434" s="74"/>
      <c r="M12434" s="74"/>
    </row>
    <row r="12435" spans="2:13" x14ac:dyDescent="0.25">
      <c r="B12435" s="225"/>
      <c r="C12435" s="74"/>
      <c r="D12435" s="74"/>
      <c r="E12435" s="74"/>
      <c r="F12435" s="74"/>
      <c r="G12435" s="75"/>
      <c r="H12435" s="74"/>
      <c r="I12435" s="81"/>
      <c r="J12435" s="74"/>
      <c r="K12435" s="74"/>
      <c r="L12435" s="74"/>
      <c r="M12435" s="74"/>
    </row>
    <row r="12436" spans="2:13" x14ac:dyDescent="0.25">
      <c r="B12436" s="225"/>
      <c r="C12436" s="74"/>
      <c r="D12436" s="74"/>
      <c r="E12436" s="74"/>
      <c r="F12436" s="74"/>
      <c r="G12436" s="75"/>
      <c r="H12436" s="74"/>
      <c r="I12436" s="81"/>
      <c r="J12436" s="74"/>
      <c r="K12436" s="74"/>
      <c r="L12436" s="74"/>
      <c r="M12436" s="74"/>
    </row>
    <row r="12437" spans="2:13" x14ac:dyDescent="0.25">
      <c r="B12437" s="225"/>
      <c r="C12437" s="74"/>
      <c r="D12437" s="74"/>
      <c r="E12437" s="74"/>
      <c r="F12437" s="74"/>
      <c r="G12437" s="75"/>
      <c r="H12437" s="74"/>
      <c r="I12437" s="81"/>
      <c r="J12437" s="74"/>
      <c r="K12437" s="74"/>
      <c r="L12437" s="74"/>
      <c r="M12437" s="74"/>
    </row>
    <row r="12438" spans="2:13" x14ac:dyDescent="0.25">
      <c r="B12438" s="225"/>
      <c r="C12438" s="74"/>
      <c r="D12438" s="74"/>
      <c r="E12438" s="74"/>
      <c r="F12438" s="74"/>
      <c r="G12438" s="75"/>
      <c r="H12438" s="74"/>
      <c r="I12438" s="81"/>
      <c r="J12438" s="74"/>
      <c r="K12438" s="74"/>
      <c r="L12438" s="74"/>
      <c r="M12438" s="74"/>
    </row>
    <row r="12439" spans="2:13" x14ac:dyDescent="0.25">
      <c r="B12439" s="225"/>
      <c r="C12439" s="74"/>
      <c r="D12439" s="74"/>
      <c r="E12439" s="74"/>
      <c r="F12439" s="74"/>
      <c r="G12439" s="75"/>
      <c r="H12439" s="74"/>
      <c r="I12439" s="81"/>
      <c r="J12439" s="74"/>
      <c r="K12439" s="74"/>
      <c r="L12439" s="74"/>
      <c r="M12439" s="74"/>
    </row>
    <row r="12440" spans="2:13" x14ac:dyDescent="0.25">
      <c r="B12440" s="225"/>
      <c r="C12440" s="74"/>
      <c r="D12440" s="74"/>
      <c r="E12440" s="74"/>
      <c r="F12440" s="74"/>
      <c r="G12440" s="75"/>
      <c r="H12440" s="74"/>
      <c r="I12440" s="81"/>
      <c r="J12440" s="74"/>
      <c r="K12440" s="74"/>
      <c r="L12440" s="74"/>
      <c r="M12440" s="74"/>
    </row>
    <row r="12441" spans="2:13" x14ac:dyDescent="0.25">
      <c r="B12441" s="225"/>
      <c r="C12441" s="74"/>
      <c r="D12441" s="74"/>
      <c r="E12441" s="74"/>
      <c r="F12441" s="74"/>
      <c r="G12441" s="75"/>
      <c r="H12441" s="74"/>
      <c r="I12441" s="81"/>
      <c r="J12441" s="74"/>
      <c r="K12441" s="74"/>
      <c r="L12441" s="74"/>
      <c r="M12441" s="74"/>
    </row>
    <row r="12442" spans="2:13" x14ac:dyDescent="0.25">
      <c r="B12442" s="225"/>
      <c r="C12442" s="74"/>
      <c r="D12442" s="74"/>
      <c r="E12442" s="74"/>
      <c r="F12442" s="74"/>
      <c r="G12442" s="75"/>
      <c r="H12442" s="74"/>
      <c r="I12442" s="81"/>
      <c r="J12442" s="74"/>
      <c r="K12442" s="74"/>
      <c r="L12442" s="74"/>
      <c r="M12442" s="74"/>
    </row>
    <row r="12443" spans="2:13" x14ac:dyDescent="0.25">
      <c r="B12443" s="225"/>
      <c r="C12443" s="74"/>
      <c r="D12443" s="74"/>
      <c r="E12443" s="74"/>
      <c r="F12443" s="74"/>
      <c r="G12443" s="75"/>
      <c r="H12443" s="74"/>
      <c r="I12443" s="81"/>
      <c r="J12443" s="74"/>
      <c r="K12443" s="74"/>
      <c r="L12443" s="74"/>
      <c r="M12443" s="74"/>
    </row>
    <row r="12444" spans="2:13" x14ac:dyDescent="0.25">
      <c r="B12444" s="225"/>
      <c r="C12444" s="74"/>
      <c r="D12444" s="74"/>
      <c r="E12444" s="74"/>
      <c r="F12444" s="74"/>
      <c r="G12444" s="75"/>
      <c r="H12444" s="74"/>
      <c r="I12444" s="81"/>
      <c r="J12444" s="74"/>
      <c r="K12444" s="74"/>
      <c r="L12444" s="74"/>
      <c r="M12444" s="74"/>
    </row>
    <row r="12445" spans="2:13" x14ac:dyDescent="0.25">
      <c r="B12445" s="225"/>
      <c r="C12445" s="74"/>
      <c r="D12445" s="74"/>
      <c r="E12445" s="74"/>
      <c r="F12445" s="74"/>
      <c r="G12445" s="75"/>
      <c r="H12445" s="74"/>
      <c r="I12445" s="81"/>
      <c r="J12445" s="74"/>
      <c r="K12445" s="74"/>
      <c r="L12445" s="74"/>
      <c r="M12445" s="74"/>
    </row>
    <row r="12446" spans="2:13" x14ac:dyDescent="0.25">
      <c r="B12446" s="225"/>
      <c r="C12446" s="74"/>
      <c r="D12446" s="74"/>
      <c r="E12446" s="74"/>
      <c r="F12446" s="74"/>
      <c r="G12446" s="75"/>
      <c r="H12446" s="74"/>
      <c r="I12446" s="81"/>
      <c r="J12446" s="74"/>
      <c r="K12446" s="74"/>
      <c r="L12446" s="74"/>
      <c r="M12446" s="74"/>
    </row>
    <row r="12447" spans="2:13" x14ac:dyDescent="0.25">
      <c r="B12447" s="225"/>
      <c r="C12447" s="74"/>
      <c r="D12447" s="74"/>
      <c r="E12447" s="74"/>
      <c r="F12447" s="74"/>
      <c r="G12447" s="75"/>
      <c r="H12447" s="74"/>
      <c r="I12447" s="81"/>
      <c r="J12447" s="74"/>
      <c r="K12447" s="74"/>
      <c r="L12447" s="74"/>
      <c r="M12447" s="74"/>
    </row>
    <row r="12448" spans="2:13" x14ac:dyDescent="0.25">
      <c r="B12448" s="225"/>
      <c r="C12448" s="74"/>
      <c r="D12448" s="74"/>
      <c r="E12448" s="74"/>
      <c r="F12448" s="74"/>
      <c r="G12448" s="75"/>
      <c r="H12448" s="74"/>
      <c r="I12448" s="81"/>
      <c r="J12448" s="74"/>
      <c r="K12448" s="74"/>
      <c r="L12448" s="74"/>
      <c r="M12448" s="74"/>
    </row>
    <row r="12449" spans="2:13" x14ac:dyDescent="0.25">
      <c r="B12449" s="225"/>
      <c r="C12449" s="74"/>
      <c r="D12449" s="74"/>
      <c r="E12449" s="74"/>
      <c r="F12449" s="74"/>
      <c r="G12449" s="75"/>
      <c r="H12449" s="74"/>
      <c r="I12449" s="81"/>
      <c r="J12449" s="74"/>
      <c r="K12449" s="74"/>
      <c r="L12449" s="74"/>
      <c r="M12449" s="74"/>
    </row>
    <row r="12450" spans="2:13" x14ac:dyDescent="0.25">
      <c r="B12450" s="225"/>
      <c r="C12450" s="74"/>
      <c r="D12450" s="74"/>
      <c r="E12450" s="74"/>
      <c r="F12450" s="74"/>
      <c r="G12450" s="75"/>
      <c r="H12450" s="74"/>
      <c r="I12450" s="81"/>
      <c r="J12450" s="74"/>
      <c r="K12450" s="74"/>
      <c r="L12450" s="74"/>
      <c r="M12450" s="74"/>
    </row>
    <row r="12451" spans="2:13" x14ac:dyDescent="0.25">
      <c r="B12451" s="225"/>
      <c r="C12451" s="74"/>
      <c r="D12451" s="74"/>
      <c r="E12451" s="74"/>
      <c r="F12451" s="74"/>
      <c r="G12451" s="75"/>
      <c r="H12451" s="74"/>
      <c r="I12451" s="81"/>
      <c r="J12451" s="74"/>
      <c r="K12451" s="74"/>
      <c r="L12451" s="74"/>
      <c r="M12451" s="74"/>
    </row>
    <row r="12452" spans="2:13" x14ac:dyDescent="0.25">
      <c r="B12452" s="225"/>
      <c r="C12452" s="74"/>
      <c r="D12452" s="74"/>
      <c r="E12452" s="74"/>
      <c r="F12452" s="74"/>
      <c r="G12452" s="75"/>
      <c r="H12452" s="74"/>
      <c r="I12452" s="81"/>
      <c r="J12452" s="74"/>
      <c r="K12452" s="74"/>
      <c r="L12452" s="74"/>
      <c r="M12452" s="74"/>
    </row>
    <row r="12453" spans="2:13" x14ac:dyDescent="0.25">
      <c r="B12453" s="225"/>
      <c r="C12453" s="74"/>
      <c r="D12453" s="74"/>
      <c r="E12453" s="74"/>
      <c r="F12453" s="74"/>
      <c r="G12453" s="75"/>
      <c r="H12453" s="74"/>
      <c r="I12453" s="81"/>
      <c r="J12453" s="74"/>
      <c r="K12453" s="74"/>
      <c r="L12453" s="74"/>
      <c r="M12453" s="74"/>
    </row>
    <row r="12454" spans="2:13" x14ac:dyDescent="0.25">
      <c r="B12454" s="225"/>
      <c r="C12454" s="74"/>
      <c r="D12454" s="74"/>
      <c r="E12454" s="74"/>
      <c r="F12454" s="74"/>
      <c r="G12454" s="75"/>
      <c r="H12454" s="74"/>
      <c r="I12454" s="81"/>
      <c r="J12454" s="74"/>
      <c r="K12454" s="74"/>
      <c r="L12454" s="74"/>
      <c r="M12454" s="74"/>
    </row>
    <row r="12455" spans="2:13" x14ac:dyDescent="0.25">
      <c r="B12455" s="225"/>
      <c r="C12455" s="74"/>
      <c r="D12455" s="74"/>
      <c r="E12455" s="74"/>
      <c r="F12455" s="74"/>
      <c r="G12455" s="75"/>
      <c r="H12455" s="74"/>
      <c r="I12455" s="81"/>
      <c r="J12455" s="74"/>
      <c r="K12455" s="74"/>
      <c r="L12455" s="74"/>
      <c r="M12455" s="74"/>
    </row>
    <row r="12456" spans="2:13" x14ac:dyDescent="0.25">
      <c r="B12456" s="225"/>
      <c r="C12456" s="74"/>
      <c r="D12456" s="74"/>
      <c r="E12456" s="74"/>
      <c r="F12456" s="74"/>
      <c r="G12456" s="75"/>
      <c r="H12456" s="74"/>
      <c r="I12456" s="81"/>
      <c r="J12456" s="74"/>
      <c r="K12456" s="74"/>
      <c r="L12456" s="74"/>
      <c r="M12456" s="74"/>
    </row>
    <row r="12457" spans="2:13" x14ac:dyDescent="0.25">
      <c r="B12457" s="225"/>
      <c r="C12457" s="74"/>
      <c r="D12457" s="74"/>
      <c r="E12457" s="74"/>
      <c r="F12457" s="74"/>
      <c r="G12457" s="75"/>
      <c r="H12457" s="74"/>
      <c r="I12457" s="81"/>
      <c r="J12457" s="74"/>
      <c r="K12457" s="74"/>
      <c r="L12457" s="74"/>
      <c r="M12457" s="74"/>
    </row>
    <row r="12458" spans="2:13" x14ac:dyDescent="0.25">
      <c r="B12458" s="225"/>
      <c r="C12458" s="74"/>
      <c r="D12458" s="74"/>
      <c r="E12458" s="74"/>
      <c r="F12458" s="74"/>
      <c r="G12458" s="75"/>
      <c r="H12458" s="74"/>
      <c r="I12458" s="81"/>
      <c r="J12458" s="74"/>
      <c r="K12458" s="74"/>
      <c r="L12458" s="74"/>
      <c r="M12458" s="74"/>
    </row>
    <row r="12459" spans="2:13" x14ac:dyDescent="0.25">
      <c r="B12459" s="225"/>
      <c r="C12459" s="74"/>
      <c r="D12459" s="74"/>
      <c r="E12459" s="74"/>
      <c r="F12459" s="74"/>
      <c r="G12459" s="75"/>
      <c r="H12459" s="74"/>
      <c r="I12459" s="81"/>
      <c r="J12459" s="74"/>
      <c r="K12459" s="74"/>
      <c r="L12459" s="74"/>
      <c r="M12459" s="74"/>
    </row>
    <row r="12460" spans="2:13" x14ac:dyDescent="0.25">
      <c r="B12460" s="225"/>
      <c r="C12460" s="74"/>
      <c r="D12460" s="74"/>
      <c r="E12460" s="74"/>
      <c r="F12460" s="74"/>
      <c r="G12460" s="75"/>
      <c r="H12460" s="74"/>
      <c r="I12460" s="81"/>
      <c r="J12460" s="74"/>
      <c r="K12460" s="74"/>
      <c r="L12460" s="74"/>
      <c r="M12460" s="74"/>
    </row>
    <row r="12461" spans="2:13" x14ac:dyDescent="0.25">
      <c r="B12461" s="225"/>
      <c r="C12461" s="74"/>
      <c r="D12461" s="74"/>
      <c r="E12461" s="74"/>
      <c r="F12461" s="74"/>
      <c r="G12461" s="75"/>
      <c r="H12461" s="74"/>
      <c r="I12461" s="81"/>
      <c r="J12461" s="74"/>
      <c r="K12461" s="74"/>
      <c r="L12461" s="74"/>
      <c r="M12461" s="74"/>
    </row>
    <row r="12462" spans="2:13" x14ac:dyDescent="0.25">
      <c r="B12462" s="225"/>
      <c r="C12462" s="74"/>
      <c r="D12462" s="74"/>
      <c r="E12462" s="74"/>
      <c r="F12462" s="74"/>
      <c r="G12462" s="75"/>
      <c r="H12462" s="74"/>
      <c r="I12462" s="81"/>
      <c r="J12462" s="74"/>
      <c r="K12462" s="74"/>
      <c r="L12462" s="74"/>
      <c r="M12462" s="74"/>
    </row>
    <row r="12463" spans="2:13" x14ac:dyDescent="0.25">
      <c r="B12463" s="225"/>
      <c r="C12463" s="74"/>
      <c r="D12463" s="74"/>
      <c r="E12463" s="74"/>
      <c r="F12463" s="74"/>
      <c r="G12463" s="75"/>
      <c r="H12463" s="74"/>
      <c r="I12463" s="81"/>
      <c r="J12463" s="74"/>
      <c r="K12463" s="74"/>
      <c r="L12463" s="74"/>
      <c r="M12463" s="74"/>
    </row>
    <row r="12464" spans="2:13" x14ac:dyDescent="0.25">
      <c r="B12464" s="225"/>
      <c r="C12464" s="74"/>
      <c r="D12464" s="74"/>
      <c r="E12464" s="74"/>
      <c r="F12464" s="74"/>
      <c r="G12464" s="75"/>
      <c r="H12464" s="74"/>
      <c r="I12464" s="81"/>
      <c r="J12464" s="74"/>
      <c r="K12464" s="74"/>
      <c r="L12464" s="74"/>
      <c r="M12464" s="74"/>
    </row>
    <row r="12465" spans="2:13" x14ac:dyDescent="0.25">
      <c r="B12465" s="225"/>
      <c r="C12465" s="74"/>
      <c r="D12465" s="74"/>
      <c r="E12465" s="74"/>
      <c r="F12465" s="74"/>
      <c r="G12465" s="75"/>
      <c r="H12465" s="74"/>
      <c r="I12465" s="81"/>
      <c r="J12465" s="74"/>
      <c r="K12465" s="74"/>
      <c r="L12465" s="74"/>
      <c r="M12465" s="74"/>
    </row>
    <row r="12466" spans="2:13" x14ac:dyDescent="0.25">
      <c r="B12466" s="225"/>
      <c r="C12466" s="74"/>
      <c r="D12466" s="74"/>
      <c r="E12466" s="74"/>
      <c r="F12466" s="74"/>
      <c r="G12466" s="75"/>
      <c r="H12466" s="74"/>
      <c r="I12466" s="81"/>
      <c r="J12466" s="74"/>
      <c r="K12466" s="74"/>
      <c r="L12466" s="74"/>
      <c r="M12466" s="74"/>
    </row>
    <row r="12467" spans="2:13" x14ac:dyDescent="0.25">
      <c r="B12467" s="225"/>
      <c r="C12467" s="74"/>
      <c r="D12467" s="74"/>
      <c r="E12467" s="74"/>
      <c r="F12467" s="74"/>
      <c r="G12467" s="75"/>
      <c r="H12467" s="74"/>
      <c r="I12467" s="81"/>
      <c r="J12467" s="74"/>
      <c r="K12467" s="74"/>
      <c r="L12467" s="74"/>
      <c r="M12467" s="74"/>
    </row>
    <row r="12468" spans="2:13" x14ac:dyDescent="0.25">
      <c r="B12468" s="225"/>
      <c r="C12468" s="74"/>
      <c r="D12468" s="74"/>
      <c r="E12468" s="74"/>
      <c r="F12468" s="74"/>
      <c r="G12468" s="75"/>
      <c r="H12468" s="74"/>
      <c r="I12468" s="81"/>
      <c r="J12468" s="74"/>
      <c r="K12468" s="74"/>
      <c r="L12468" s="74"/>
      <c r="M12468" s="74"/>
    </row>
    <row r="12469" spans="2:13" x14ac:dyDescent="0.25">
      <c r="B12469" s="225"/>
      <c r="C12469" s="74"/>
      <c r="D12469" s="74"/>
      <c r="E12469" s="74"/>
      <c r="F12469" s="74"/>
      <c r="G12469" s="75"/>
      <c r="H12469" s="74"/>
      <c r="I12469" s="81"/>
      <c r="J12469" s="74"/>
      <c r="K12469" s="74"/>
      <c r="L12469" s="74"/>
      <c r="M12469" s="74"/>
    </row>
    <row r="12470" spans="2:13" x14ac:dyDescent="0.25">
      <c r="B12470" s="225"/>
      <c r="C12470" s="74"/>
      <c r="D12470" s="74"/>
      <c r="E12470" s="74"/>
      <c r="F12470" s="74"/>
      <c r="G12470" s="75"/>
      <c r="H12470" s="74"/>
      <c r="I12470" s="81"/>
      <c r="J12470" s="74"/>
      <c r="K12470" s="74"/>
      <c r="L12470" s="74"/>
      <c r="M12470" s="74"/>
    </row>
    <row r="12471" spans="2:13" x14ac:dyDescent="0.25">
      <c r="B12471" s="225"/>
      <c r="C12471" s="74"/>
      <c r="D12471" s="74"/>
      <c r="E12471" s="74"/>
      <c r="F12471" s="74"/>
      <c r="G12471" s="75"/>
      <c r="H12471" s="74"/>
      <c r="I12471" s="81"/>
      <c r="J12471" s="74"/>
      <c r="K12471" s="74"/>
      <c r="L12471" s="74"/>
      <c r="M12471" s="74"/>
    </row>
    <row r="12472" spans="2:13" x14ac:dyDescent="0.25">
      <c r="B12472" s="225"/>
      <c r="C12472" s="74"/>
      <c r="D12472" s="74"/>
      <c r="E12472" s="74"/>
      <c r="F12472" s="74"/>
      <c r="G12472" s="75"/>
      <c r="H12472" s="74"/>
      <c r="I12472" s="81"/>
      <c r="J12472" s="74"/>
      <c r="K12472" s="74"/>
      <c r="L12472" s="74"/>
      <c r="M12472" s="74"/>
    </row>
    <row r="12473" spans="2:13" x14ac:dyDescent="0.25">
      <c r="B12473" s="225"/>
      <c r="C12473" s="74"/>
      <c r="D12473" s="74"/>
      <c r="E12473" s="74"/>
      <c r="F12473" s="74"/>
      <c r="G12473" s="75"/>
      <c r="H12473" s="74"/>
      <c r="I12473" s="81"/>
      <c r="J12473" s="74"/>
      <c r="K12473" s="74"/>
      <c r="L12473" s="74"/>
      <c r="M12473" s="74"/>
    </row>
    <row r="12474" spans="2:13" x14ac:dyDescent="0.25">
      <c r="B12474" s="225"/>
      <c r="C12474" s="74"/>
      <c r="D12474" s="74"/>
      <c r="E12474" s="74"/>
      <c r="F12474" s="74"/>
      <c r="G12474" s="75"/>
      <c r="H12474" s="74"/>
      <c r="I12474" s="81"/>
      <c r="J12474" s="74"/>
      <c r="K12474" s="74"/>
      <c r="L12474" s="74"/>
      <c r="M12474" s="74"/>
    </row>
    <row r="12475" spans="2:13" x14ac:dyDescent="0.25">
      <c r="B12475" s="225"/>
      <c r="C12475" s="74"/>
      <c r="D12475" s="74"/>
      <c r="E12475" s="74"/>
      <c r="F12475" s="74"/>
      <c r="G12475" s="75"/>
      <c r="H12475" s="74"/>
      <c r="I12475" s="81"/>
      <c r="J12475" s="74"/>
      <c r="K12475" s="74"/>
      <c r="L12475" s="74"/>
      <c r="M12475" s="74"/>
    </row>
    <row r="12476" spans="2:13" x14ac:dyDescent="0.25">
      <c r="B12476" s="225"/>
      <c r="C12476" s="74"/>
      <c r="D12476" s="74"/>
      <c r="E12476" s="74"/>
      <c r="F12476" s="74"/>
      <c r="G12476" s="75"/>
      <c r="H12476" s="74"/>
      <c r="I12476" s="81"/>
      <c r="J12476" s="74"/>
      <c r="K12476" s="74"/>
      <c r="L12476" s="74"/>
      <c r="M12476" s="74"/>
    </row>
    <row r="12477" spans="2:13" x14ac:dyDescent="0.25">
      <c r="B12477" s="225"/>
      <c r="C12477" s="74"/>
      <c r="D12477" s="74"/>
      <c r="E12477" s="74"/>
      <c r="F12477" s="74"/>
      <c r="G12477" s="75"/>
      <c r="H12477" s="74"/>
      <c r="I12477" s="81"/>
      <c r="J12477" s="74"/>
      <c r="K12477" s="74"/>
      <c r="L12477" s="74"/>
      <c r="M12477" s="74"/>
    </row>
    <row r="12478" spans="2:13" x14ac:dyDescent="0.25">
      <c r="B12478" s="225"/>
      <c r="C12478" s="74"/>
      <c r="D12478" s="74"/>
      <c r="E12478" s="74"/>
      <c r="F12478" s="74"/>
      <c r="G12478" s="75"/>
      <c r="H12478" s="74"/>
      <c r="I12478" s="81"/>
      <c r="J12478" s="74"/>
      <c r="K12478" s="74"/>
      <c r="L12478" s="74"/>
      <c r="M12478" s="74"/>
    </row>
    <row r="12479" spans="2:13" x14ac:dyDescent="0.25">
      <c r="B12479" s="225"/>
      <c r="C12479" s="74"/>
      <c r="D12479" s="74"/>
      <c r="E12479" s="74"/>
      <c r="F12479" s="74"/>
      <c r="G12479" s="75"/>
      <c r="H12479" s="74"/>
      <c r="I12479" s="81"/>
      <c r="J12479" s="74"/>
      <c r="K12479" s="74"/>
      <c r="L12479" s="74"/>
      <c r="M12479" s="74"/>
    </row>
    <row r="12480" spans="2:13" x14ac:dyDescent="0.25">
      <c r="B12480" s="225"/>
      <c r="C12480" s="74"/>
      <c r="D12480" s="74"/>
      <c r="E12480" s="74"/>
      <c r="F12480" s="74"/>
      <c r="G12480" s="75"/>
      <c r="H12480" s="74"/>
      <c r="I12480" s="81"/>
      <c r="J12480" s="74"/>
      <c r="K12480" s="74"/>
      <c r="L12480" s="74"/>
      <c r="M12480" s="74"/>
    </row>
    <row r="12481" spans="2:13" x14ac:dyDescent="0.25">
      <c r="B12481" s="225"/>
      <c r="C12481" s="74"/>
      <c r="D12481" s="74"/>
      <c r="E12481" s="74"/>
      <c r="F12481" s="74"/>
      <c r="G12481" s="75"/>
      <c r="H12481" s="74"/>
      <c r="I12481" s="81"/>
      <c r="J12481" s="74"/>
      <c r="K12481" s="74"/>
      <c r="L12481" s="74"/>
      <c r="M12481" s="74"/>
    </row>
    <row r="12482" spans="2:13" x14ac:dyDescent="0.25">
      <c r="B12482" s="225"/>
      <c r="C12482" s="74"/>
      <c r="D12482" s="74"/>
      <c r="E12482" s="74"/>
      <c r="F12482" s="74"/>
      <c r="G12482" s="75"/>
      <c r="H12482" s="74"/>
      <c r="I12482" s="81"/>
      <c r="J12482" s="74"/>
      <c r="K12482" s="74"/>
      <c r="L12482" s="74"/>
      <c r="M12482" s="74"/>
    </row>
    <row r="12483" spans="2:13" x14ac:dyDescent="0.25">
      <c r="B12483" s="225"/>
      <c r="C12483" s="74"/>
      <c r="D12483" s="74"/>
      <c r="E12483" s="74"/>
      <c r="F12483" s="74"/>
      <c r="G12483" s="75"/>
      <c r="H12483" s="74"/>
      <c r="I12483" s="81"/>
      <c r="J12483" s="74"/>
      <c r="K12483" s="74"/>
      <c r="L12483" s="74"/>
      <c r="M12483" s="74"/>
    </row>
    <row r="12484" spans="2:13" x14ac:dyDescent="0.25">
      <c r="B12484" s="225"/>
      <c r="C12484" s="74"/>
      <c r="D12484" s="74"/>
      <c r="E12484" s="74"/>
      <c r="F12484" s="74"/>
      <c r="G12484" s="75"/>
      <c r="H12484" s="74"/>
      <c r="I12484" s="81"/>
      <c r="J12484" s="74"/>
      <c r="K12484" s="74"/>
      <c r="L12484" s="74"/>
      <c r="M12484" s="74"/>
    </row>
    <row r="12485" spans="2:13" x14ac:dyDescent="0.25">
      <c r="B12485" s="225"/>
      <c r="C12485" s="74"/>
      <c r="D12485" s="74"/>
      <c r="E12485" s="74"/>
      <c r="F12485" s="74"/>
      <c r="G12485" s="75"/>
      <c r="H12485" s="74"/>
      <c r="I12485" s="81"/>
      <c r="J12485" s="74"/>
      <c r="K12485" s="74"/>
      <c r="L12485" s="74"/>
      <c r="M12485" s="74"/>
    </row>
    <row r="12486" spans="2:13" x14ac:dyDescent="0.25">
      <c r="B12486" s="225"/>
      <c r="C12486" s="74"/>
      <c r="D12486" s="74"/>
      <c r="E12486" s="74"/>
      <c r="F12486" s="74"/>
      <c r="G12486" s="75"/>
      <c r="H12486" s="74"/>
      <c r="I12486" s="81"/>
      <c r="J12486" s="74"/>
      <c r="K12486" s="74"/>
      <c r="L12486" s="74"/>
      <c r="M12486" s="74"/>
    </row>
    <row r="12487" spans="2:13" x14ac:dyDescent="0.25">
      <c r="B12487" s="225"/>
      <c r="C12487" s="74"/>
      <c r="D12487" s="74"/>
      <c r="E12487" s="74"/>
      <c r="F12487" s="74"/>
      <c r="G12487" s="75"/>
      <c r="H12487" s="74"/>
      <c r="I12487" s="81"/>
      <c r="J12487" s="74"/>
      <c r="K12487" s="74"/>
      <c r="L12487" s="74"/>
      <c r="M12487" s="74"/>
    </row>
    <row r="12488" spans="2:13" x14ac:dyDescent="0.25">
      <c r="B12488" s="225"/>
      <c r="C12488" s="74"/>
      <c r="D12488" s="74"/>
      <c r="E12488" s="74"/>
      <c r="F12488" s="74"/>
      <c r="G12488" s="75"/>
      <c r="H12488" s="74"/>
      <c r="I12488" s="81"/>
      <c r="J12488" s="74"/>
      <c r="K12488" s="74"/>
      <c r="L12488" s="74"/>
      <c r="M12488" s="74"/>
    </row>
    <row r="12489" spans="2:13" x14ac:dyDescent="0.25">
      <c r="B12489" s="225"/>
      <c r="C12489" s="74"/>
      <c r="D12489" s="74"/>
      <c r="E12489" s="74"/>
      <c r="F12489" s="74"/>
      <c r="G12489" s="75"/>
      <c r="H12489" s="74"/>
      <c r="I12489" s="81"/>
      <c r="J12489" s="74"/>
      <c r="K12489" s="74"/>
      <c r="L12489" s="74"/>
      <c r="M12489" s="74"/>
    </row>
    <row r="12490" spans="2:13" x14ac:dyDescent="0.25">
      <c r="B12490" s="225"/>
      <c r="C12490" s="74"/>
      <c r="D12490" s="74"/>
      <c r="E12490" s="74"/>
      <c r="F12490" s="74"/>
      <c r="G12490" s="75"/>
      <c r="H12490" s="74"/>
      <c r="I12490" s="81"/>
      <c r="J12490" s="74"/>
      <c r="K12490" s="74"/>
      <c r="L12490" s="74"/>
      <c r="M12490" s="74"/>
    </row>
    <row r="12491" spans="2:13" x14ac:dyDescent="0.25">
      <c r="B12491" s="225"/>
      <c r="C12491" s="74"/>
      <c r="D12491" s="74"/>
      <c r="E12491" s="74"/>
      <c r="F12491" s="74"/>
      <c r="G12491" s="75"/>
      <c r="H12491" s="74"/>
      <c r="I12491" s="81"/>
      <c r="J12491" s="74"/>
      <c r="K12491" s="74"/>
      <c r="L12491" s="74"/>
      <c r="M12491" s="74"/>
    </row>
    <row r="12492" spans="2:13" x14ac:dyDescent="0.25">
      <c r="B12492" s="225"/>
      <c r="C12492" s="74"/>
      <c r="D12492" s="74"/>
      <c r="E12492" s="74"/>
      <c r="F12492" s="74"/>
      <c r="G12492" s="75"/>
      <c r="H12492" s="74"/>
      <c r="I12492" s="81"/>
      <c r="J12492" s="74"/>
      <c r="K12492" s="74"/>
      <c r="L12492" s="74"/>
      <c r="M12492" s="74"/>
    </row>
    <row r="12493" spans="2:13" x14ac:dyDescent="0.25">
      <c r="B12493" s="225"/>
      <c r="C12493" s="74"/>
      <c r="D12493" s="74"/>
      <c r="E12493" s="74"/>
      <c r="F12493" s="74"/>
      <c r="G12493" s="75"/>
      <c r="H12493" s="74"/>
      <c r="I12493" s="81"/>
      <c r="J12493" s="74"/>
      <c r="K12493" s="74"/>
      <c r="L12493" s="74"/>
      <c r="M12493" s="74"/>
    </row>
    <row r="12494" spans="2:13" x14ac:dyDescent="0.25">
      <c r="B12494" s="225"/>
      <c r="C12494" s="74"/>
      <c r="D12494" s="74"/>
      <c r="E12494" s="74"/>
      <c r="F12494" s="74"/>
      <c r="G12494" s="75"/>
      <c r="H12494" s="74"/>
      <c r="I12494" s="81"/>
      <c r="J12494" s="74"/>
      <c r="K12494" s="74"/>
      <c r="L12494" s="74"/>
      <c r="M12494" s="74"/>
    </row>
    <row r="12495" spans="2:13" x14ac:dyDescent="0.25">
      <c r="B12495" s="225"/>
      <c r="C12495" s="74"/>
      <c r="D12495" s="74"/>
      <c r="E12495" s="74"/>
      <c r="F12495" s="74"/>
      <c r="G12495" s="75"/>
      <c r="H12495" s="74"/>
      <c r="I12495" s="81"/>
      <c r="J12495" s="74"/>
      <c r="K12495" s="74"/>
      <c r="L12495" s="74"/>
      <c r="M12495" s="74"/>
    </row>
    <row r="12496" spans="2:13" x14ac:dyDescent="0.25">
      <c r="B12496" s="225"/>
      <c r="C12496" s="74"/>
      <c r="D12496" s="74"/>
      <c r="E12496" s="74"/>
      <c r="F12496" s="74"/>
      <c r="G12496" s="75"/>
      <c r="H12496" s="74"/>
      <c r="I12496" s="81"/>
      <c r="J12496" s="74"/>
      <c r="K12496" s="74"/>
      <c r="L12496" s="74"/>
      <c r="M12496" s="74"/>
    </row>
    <row r="12497" spans="2:13" x14ac:dyDescent="0.25">
      <c r="B12497" s="225"/>
      <c r="C12497" s="74"/>
      <c r="D12497" s="74"/>
      <c r="E12497" s="74"/>
      <c r="F12497" s="74"/>
      <c r="G12497" s="75"/>
      <c r="H12497" s="74"/>
      <c r="I12497" s="81"/>
      <c r="J12497" s="74"/>
      <c r="K12497" s="74"/>
      <c r="L12497" s="74"/>
      <c r="M12497" s="74"/>
    </row>
    <row r="12498" spans="2:13" x14ac:dyDescent="0.25">
      <c r="B12498" s="225"/>
      <c r="C12498" s="74"/>
      <c r="D12498" s="74"/>
      <c r="E12498" s="74"/>
      <c r="F12498" s="74"/>
      <c r="G12498" s="75"/>
      <c r="H12498" s="74"/>
      <c r="I12498" s="81"/>
      <c r="J12498" s="74"/>
      <c r="K12498" s="74"/>
      <c r="L12498" s="74"/>
      <c r="M12498" s="74"/>
    </row>
    <row r="12499" spans="2:13" x14ac:dyDescent="0.25">
      <c r="B12499" s="225"/>
      <c r="C12499" s="74"/>
      <c r="D12499" s="74"/>
      <c r="E12499" s="74"/>
      <c r="F12499" s="74"/>
      <c r="G12499" s="75"/>
      <c r="H12499" s="74"/>
      <c r="I12499" s="81"/>
      <c r="J12499" s="74"/>
      <c r="K12499" s="74"/>
      <c r="L12499" s="74"/>
      <c r="M12499" s="74"/>
    </row>
    <row r="12500" spans="2:13" x14ac:dyDescent="0.25">
      <c r="B12500" s="225"/>
      <c r="C12500" s="74"/>
      <c r="D12500" s="74"/>
      <c r="E12500" s="74"/>
      <c r="F12500" s="74"/>
      <c r="G12500" s="75"/>
      <c r="H12500" s="74"/>
      <c r="I12500" s="81"/>
      <c r="J12500" s="74"/>
      <c r="K12500" s="74"/>
      <c r="L12500" s="74"/>
      <c r="M12500" s="74"/>
    </row>
    <row r="12501" spans="2:13" x14ac:dyDescent="0.25">
      <c r="B12501" s="225"/>
      <c r="C12501" s="74"/>
      <c r="D12501" s="74"/>
      <c r="E12501" s="74"/>
      <c r="F12501" s="74"/>
      <c r="G12501" s="75"/>
      <c r="H12501" s="74"/>
      <c r="I12501" s="81"/>
      <c r="J12501" s="74"/>
      <c r="K12501" s="74"/>
      <c r="L12501" s="74"/>
      <c r="M12501" s="74"/>
    </row>
    <row r="12502" spans="2:13" x14ac:dyDescent="0.25">
      <c r="B12502" s="225"/>
      <c r="C12502" s="74"/>
      <c r="D12502" s="74"/>
      <c r="E12502" s="74"/>
      <c r="F12502" s="74"/>
      <c r="G12502" s="75"/>
      <c r="H12502" s="74"/>
      <c r="I12502" s="81"/>
      <c r="J12502" s="74"/>
      <c r="K12502" s="74"/>
      <c r="L12502" s="74"/>
      <c r="M12502" s="74"/>
    </row>
    <row r="12503" spans="2:13" x14ac:dyDescent="0.25">
      <c r="B12503" s="225"/>
      <c r="C12503" s="74"/>
      <c r="D12503" s="74"/>
      <c r="E12503" s="74"/>
      <c r="F12503" s="74"/>
      <c r="G12503" s="75"/>
      <c r="H12503" s="74"/>
      <c r="I12503" s="81"/>
      <c r="J12503" s="74"/>
      <c r="K12503" s="74"/>
      <c r="L12503" s="74"/>
      <c r="M12503" s="74"/>
    </row>
    <row r="12504" spans="2:13" x14ac:dyDescent="0.25">
      <c r="B12504" s="225"/>
      <c r="C12504" s="74"/>
      <c r="D12504" s="74"/>
      <c r="E12504" s="74"/>
      <c r="F12504" s="74"/>
      <c r="G12504" s="75"/>
      <c r="H12504" s="74"/>
      <c r="I12504" s="81"/>
      <c r="J12504" s="74"/>
      <c r="K12504" s="74"/>
      <c r="L12504" s="74"/>
      <c r="M12504" s="74"/>
    </row>
    <row r="12505" spans="2:13" x14ac:dyDescent="0.25">
      <c r="B12505" s="225"/>
      <c r="C12505" s="74"/>
      <c r="D12505" s="74"/>
      <c r="E12505" s="74"/>
      <c r="F12505" s="74"/>
      <c r="G12505" s="75"/>
      <c r="H12505" s="74"/>
      <c r="I12505" s="81"/>
      <c r="J12505" s="74"/>
      <c r="K12505" s="74"/>
      <c r="L12505" s="74"/>
      <c r="M12505" s="74"/>
    </row>
    <row r="12506" spans="2:13" x14ac:dyDescent="0.25">
      <c r="B12506" s="225"/>
      <c r="C12506" s="74"/>
      <c r="D12506" s="74"/>
      <c r="E12506" s="74"/>
      <c r="F12506" s="74"/>
      <c r="G12506" s="75"/>
      <c r="H12506" s="74"/>
      <c r="I12506" s="81"/>
      <c r="J12506" s="74"/>
      <c r="K12506" s="74"/>
      <c r="L12506" s="74"/>
      <c r="M12506" s="74"/>
    </row>
    <row r="12507" spans="2:13" x14ac:dyDescent="0.25">
      <c r="B12507" s="225"/>
      <c r="C12507" s="74"/>
      <c r="D12507" s="74"/>
      <c r="E12507" s="74"/>
      <c r="F12507" s="74"/>
      <c r="G12507" s="75"/>
      <c r="H12507" s="74"/>
      <c r="I12507" s="81"/>
      <c r="J12507" s="74"/>
      <c r="K12507" s="74"/>
      <c r="L12507" s="74"/>
      <c r="M12507" s="74"/>
    </row>
    <row r="12508" spans="2:13" x14ac:dyDescent="0.25">
      <c r="B12508" s="225"/>
      <c r="C12508" s="74"/>
      <c r="D12508" s="74"/>
      <c r="E12508" s="74"/>
      <c r="F12508" s="74"/>
      <c r="G12508" s="75"/>
      <c r="H12508" s="74"/>
      <c r="I12508" s="81"/>
      <c r="J12508" s="74"/>
      <c r="K12508" s="74"/>
      <c r="L12508" s="74"/>
      <c r="M12508" s="74"/>
    </row>
    <row r="12509" spans="2:13" x14ac:dyDescent="0.25">
      <c r="B12509" s="225"/>
      <c r="C12509" s="74"/>
      <c r="D12509" s="74"/>
      <c r="E12509" s="74"/>
      <c r="F12509" s="74"/>
      <c r="G12509" s="75"/>
      <c r="H12509" s="74"/>
      <c r="I12509" s="81"/>
      <c r="J12509" s="74"/>
      <c r="K12509" s="74"/>
      <c r="L12509" s="74"/>
      <c r="M12509" s="74"/>
    </row>
    <row r="12510" spans="2:13" x14ac:dyDescent="0.25">
      <c r="B12510" s="225"/>
      <c r="C12510" s="74"/>
      <c r="D12510" s="74"/>
      <c r="E12510" s="74"/>
      <c r="F12510" s="74"/>
      <c r="G12510" s="75"/>
      <c r="H12510" s="74"/>
      <c r="I12510" s="81"/>
      <c r="J12510" s="74"/>
      <c r="K12510" s="74"/>
      <c r="L12510" s="74"/>
      <c r="M12510" s="74"/>
    </row>
    <row r="12511" spans="2:13" x14ac:dyDescent="0.25">
      <c r="B12511" s="225"/>
      <c r="C12511" s="74"/>
      <c r="D12511" s="74"/>
      <c r="E12511" s="74"/>
      <c r="F12511" s="74"/>
      <c r="G12511" s="75"/>
      <c r="H12511" s="74"/>
      <c r="I12511" s="81"/>
      <c r="J12511" s="74"/>
      <c r="K12511" s="74"/>
      <c r="L12511" s="74"/>
      <c r="M12511" s="74"/>
    </row>
    <row r="12512" spans="2:13" x14ac:dyDescent="0.25">
      <c r="B12512" s="225"/>
      <c r="C12512" s="74"/>
      <c r="D12512" s="74"/>
      <c r="E12512" s="74"/>
      <c r="F12512" s="74"/>
      <c r="G12512" s="75"/>
      <c r="H12512" s="74"/>
      <c r="I12512" s="81"/>
      <c r="J12512" s="74"/>
      <c r="K12512" s="74"/>
      <c r="L12512" s="74"/>
      <c r="M12512" s="74"/>
    </row>
    <row r="12513" spans="2:13" x14ac:dyDescent="0.25">
      <c r="B12513" s="225"/>
      <c r="C12513" s="74"/>
      <c r="D12513" s="74"/>
      <c r="E12513" s="74"/>
      <c r="F12513" s="74"/>
      <c r="G12513" s="75"/>
      <c r="H12513" s="74"/>
      <c r="I12513" s="81"/>
      <c r="J12513" s="74"/>
      <c r="K12513" s="74"/>
      <c r="L12513" s="74"/>
      <c r="M12513" s="74"/>
    </row>
    <row r="12514" spans="2:13" x14ac:dyDescent="0.25">
      <c r="B12514" s="225"/>
      <c r="C12514" s="74"/>
      <c r="D12514" s="74"/>
      <c r="E12514" s="74"/>
      <c r="F12514" s="74"/>
      <c r="G12514" s="75"/>
      <c r="H12514" s="74"/>
      <c r="I12514" s="81"/>
      <c r="J12514" s="74"/>
      <c r="K12514" s="74"/>
      <c r="L12514" s="74"/>
      <c r="M12514" s="74"/>
    </row>
    <row r="12515" spans="2:13" x14ac:dyDescent="0.25">
      <c r="B12515" s="225"/>
      <c r="C12515" s="74"/>
      <c r="D12515" s="74"/>
      <c r="E12515" s="74"/>
      <c r="F12515" s="74"/>
      <c r="G12515" s="75"/>
      <c r="H12515" s="74"/>
      <c r="I12515" s="81"/>
      <c r="J12515" s="74"/>
      <c r="K12515" s="74"/>
      <c r="L12515" s="74"/>
      <c r="M12515" s="74"/>
    </row>
    <row r="12516" spans="2:13" x14ac:dyDescent="0.25">
      <c r="B12516" s="225"/>
      <c r="C12516" s="74"/>
      <c r="D12516" s="74"/>
      <c r="E12516" s="74"/>
      <c r="F12516" s="74"/>
      <c r="G12516" s="75"/>
      <c r="H12516" s="74"/>
      <c r="I12516" s="81"/>
      <c r="J12516" s="74"/>
      <c r="K12516" s="74"/>
      <c r="L12516" s="74"/>
      <c r="M12516" s="74"/>
    </row>
    <row r="12517" spans="2:13" x14ac:dyDescent="0.25">
      <c r="B12517" s="225"/>
      <c r="C12517" s="74"/>
      <c r="D12517" s="74"/>
      <c r="E12517" s="74"/>
      <c r="F12517" s="74"/>
      <c r="G12517" s="75"/>
      <c r="H12517" s="74"/>
      <c r="I12517" s="81"/>
      <c r="J12517" s="74"/>
      <c r="K12517" s="74"/>
      <c r="L12517" s="74"/>
      <c r="M12517" s="74"/>
    </row>
    <row r="12518" spans="2:13" x14ac:dyDescent="0.25">
      <c r="B12518" s="225"/>
      <c r="C12518" s="74"/>
      <c r="D12518" s="74"/>
      <c r="E12518" s="74"/>
      <c r="F12518" s="74"/>
      <c r="G12518" s="75"/>
      <c r="H12518" s="74"/>
      <c r="I12518" s="81"/>
      <c r="J12518" s="74"/>
      <c r="K12518" s="74"/>
      <c r="L12518" s="74"/>
      <c r="M12518" s="74"/>
    </row>
    <row r="12519" spans="2:13" x14ac:dyDescent="0.25">
      <c r="B12519" s="225"/>
      <c r="C12519" s="74"/>
      <c r="D12519" s="74"/>
      <c r="E12519" s="74"/>
      <c r="F12519" s="74"/>
      <c r="G12519" s="75"/>
      <c r="H12519" s="74"/>
      <c r="I12519" s="81"/>
      <c r="J12519" s="74"/>
      <c r="K12519" s="74"/>
      <c r="L12519" s="74"/>
      <c r="M12519" s="74"/>
    </row>
    <row r="12520" spans="2:13" x14ac:dyDescent="0.25">
      <c r="B12520" s="225"/>
      <c r="C12520" s="74"/>
      <c r="D12520" s="74"/>
      <c r="E12520" s="74"/>
      <c r="F12520" s="74"/>
      <c r="G12520" s="75"/>
      <c r="H12520" s="74"/>
      <c r="I12520" s="81"/>
      <c r="J12520" s="74"/>
      <c r="K12520" s="74"/>
      <c r="L12520" s="74"/>
      <c r="M12520" s="74"/>
    </row>
    <row r="12521" spans="2:13" x14ac:dyDescent="0.25">
      <c r="B12521" s="225"/>
      <c r="C12521" s="74"/>
      <c r="D12521" s="74"/>
      <c r="E12521" s="74"/>
      <c r="F12521" s="74"/>
      <c r="G12521" s="75"/>
      <c r="H12521" s="74"/>
      <c r="I12521" s="81"/>
      <c r="J12521" s="74"/>
      <c r="K12521" s="74"/>
      <c r="L12521" s="74"/>
      <c r="M12521" s="74"/>
    </row>
    <row r="12522" spans="2:13" x14ac:dyDescent="0.25">
      <c r="B12522" s="225"/>
      <c r="C12522" s="74"/>
      <c r="D12522" s="74"/>
      <c r="E12522" s="74"/>
      <c r="F12522" s="74"/>
      <c r="G12522" s="75"/>
      <c r="H12522" s="74"/>
      <c r="I12522" s="81"/>
      <c r="J12522" s="74"/>
      <c r="K12522" s="74"/>
      <c r="L12522" s="74"/>
      <c r="M12522" s="74"/>
    </row>
    <row r="12523" spans="2:13" x14ac:dyDescent="0.25">
      <c r="B12523" s="225"/>
      <c r="C12523" s="74"/>
      <c r="D12523" s="74"/>
      <c r="E12523" s="74"/>
      <c r="F12523" s="74"/>
      <c r="G12523" s="75"/>
      <c r="H12523" s="74"/>
      <c r="I12523" s="81"/>
      <c r="J12523" s="74"/>
      <c r="K12523" s="74"/>
      <c r="L12523" s="74"/>
      <c r="M12523" s="74"/>
    </row>
    <row r="12524" spans="2:13" x14ac:dyDescent="0.25">
      <c r="B12524" s="225"/>
      <c r="C12524" s="74"/>
      <c r="D12524" s="74"/>
      <c r="E12524" s="74"/>
      <c r="F12524" s="74"/>
      <c r="G12524" s="75"/>
      <c r="H12524" s="74"/>
      <c r="I12524" s="81"/>
      <c r="J12524" s="74"/>
      <c r="K12524" s="74"/>
      <c r="L12524" s="74"/>
      <c r="M12524" s="74"/>
    </row>
    <row r="12525" spans="2:13" x14ac:dyDescent="0.25">
      <c r="B12525" s="225"/>
      <c r="C12525" s="74"/>
      <c r="D12525" s="74"/>
      <c r="E12525" s="74"/>
      <c r="F12525" s="74"/>
      <c r="G12525" s="75"/>
      <c r="H12525" s="74"/>
      <c r="I12525" s="81"/>
      <c r="J12525" s="74"/>
      <c r="K12525" s="74"/>
      <c r="L12525" s="74"/>
      <c r="M12525" s="74"/>
    </row>
    <row r="12526" spans="2:13" x14ac:dyDescent="0.25">
      <c r="B12526" s="225"/>
      <c r="C12526" s="74"/>
      <c r="D12526" s="74"/>
      <c r="E12526" s="74"/>
      <c r="F12526" s="74"/>
      <c r="G12526" s="75"/>
      <c r="H12526" s="74"/>
      <c r="I12526" s="81"/>
      <c r="J12526" s="74"/>
      <c r="K12526" s="74"/>
      <c r="L12526" s="74"/>
      <c r="M12526" s="74"/>
    </row>
    <row r="12527" spans="2:13" x14ac:dyDescent="0.25">
      <c r="B12527" s="225"/>
      <c r="C12527" s="74"/>
      <c r="D12527" s="74"/>
      <c r="E12527" s="74"/>
      <c r="F12527" s="74"/>
      <c r="G12527" s="75"/>
      <c r="H12527" s="74"/>
      <c r="I12527" s="81"/>
      <c r="J12527" s="74"/>
      <c r="K12527" s="74"/>
      <c r="L12527" s="74"/>
      <c r="M12527" s="74"/>
    </row>
    <row r="12528" spans="2:13" x14ac:dyDescent="0.25">
      <c r="B12528" s="225"/>
      <c r="C12528" s="74"/>
      <c r="D12528" s="74"/>
      <c r="E12528" s="74"/>
      <c r="F12528" s="74"/>
      <c r="G12528" s="75"/>
      <c r="H12528" s="74"/>
      <c r="I12528" s="81"/>
      <c r="J12528" s="74"/>
      <c r="K12528" s="74"/>
      <c r="L12528" s="74"/>
      <c r="M12528" s="74"/>
    </row>
    <row r="12529" spans="2:13" x14ac:dyDescent="0.25">
      <c r="B12529" s="225"/>
      <c r="C12529" s="74"/>
      <c r="D12529" s="74"/>
      <c r="E12529" s="74"/>
      <c r="F12529" s="74"/>
      <c r="G12529" s="75"/>
      <c r="H12529" s="74"/>
      <c r="I12529" s="81"/>
      <c r="J12529" s="74"/>
      <c r="K12529" s="74"/>
      <c r="L12529" s="74"/>
      <c r="M12529" s="74"/>
    </row>
    <row r="12530" spans="2:13" x14ac:dyDescent="0.25">
      <c r="B12530" s="225"/>
      <c r="C12530" s="74"/>
      <c r="D12530" s="74"/>
      <c r="E12530" s="74"/>
      <c r="F12530" s="74"/>
      <c r="G12530" s="75"/>
      <c r="H12530" s="74"/>
      <c r="I12530" s="81"/>
      <c r="J12530" s="74"/>
      <c r="K12530" s="74"/>
      <c r="L12530" s="74"/>
      <c r="M12530" s="74"/>
    </row>
    <row r="12531" spans="2:13" x14ac:dyDescent="0.25">
      <c r="B12531" s="225"/>
      <c r="C12531" s="74"/>
      <c r="D12531" s="74"/>
      <c r="E12531" s="74"/>
      <c r="F12531" s="74"/>
      <c r="G12531" s="75"/>
      <c r="H12531" s="74"/>
      <c r="I12531" s="81"/>
      <c r="J12531" s="74"/>
      <c r="K12531" s="74"/>
      <c r="L12531" s="74"/>
      <c r="M12531" s="74"/>
    </row>
    <row r="12532" spans="2:13" x14ac:dyDescent="0.25">
      <c r="B12532" s="225"/>
      <c r="C12532" s="74"/>
      <c r="D12532" s="74"/>
      <c r="E12532" s="74"/>
      <c r="F12532" s="74"/>
      <c r="G12532" s="75"/>
      <c r="H12532" s="74"/>
      <c r="I12532" s="81"/>
      <c r="J12532" s="74"/>
      <c r="K12532" s="74"/>
      <c r="L12532" s="74"/>
      <c r="M12532" s="74"/>
    </row>
    <row r="12533" spans="2:13" x14ac:dyDescent="0.25">
      <c r="B12533" s="225"/>
      <c r="C12533" s="74"/>
      <c r="D12533" s="74"/>
      <c r="E12533" s="74"/>
      <c r="F12533" s="74"/>
      <c r="G12533" s="75"/>
      <c r="H12533" s="74"/>
      <c r="I12533" s="81"/>
      <c r="J12533" s="74"/>
      <c r="K12533" s="74"/>
      <c r="L12533" s="74"/>
      <c r="M12533" s="74"/>
    </row>
    <row r="12534" spans="2:13" x14ac:dyDescent="0.25">
      <c r="B12534" s="225"/>
      <c r="C12534" s="74"/>
      <c r="D12534" s="74"/>
      <c r="E12534" s="74"/>
      <c r="F12534" s="74"/>
      <c r="G12534" s="75"/>
      <c r="H12534" s="74"/>
      <c r="I12534" s="81"/>
      <c r="J12534" s="74"/>
      <c r="K12534" s="74"/>
      <c r="L12534" s="74"/>
      <c r="M12534" s="74"/>
    </row>
    <row r="12535" spans="2:13" x14ac:dyDescent="0.25">
      <c r="B12535" s="225"/>
      <c r="C12535" s="74"/>
      <c r="D12535" s="74"/>
      <c r="E12535" s="74"/>
      <c r="F12535" s="74"/>
      <c r="G12535" s="75"/>
      <c r="H12535" s="74"/>
      <c r="I12535" s="81"/>
      <c r="J12535" s="74"/>
      <c r="K12535" s="74"/>
      <c r="L12535" s="74"/>
      <c r="M12535" s="74"/>
    </row>
    <row r="12536" spans="2:13" x14ac:dyDescent="0.25">
      <c r="B12536" s="225"/>
      <c r="C12536" s="74"/>
      <c r="D12536" s="74"/>
      <c r="E12536" s="74"/>
      <c r="F12536" s="74"/>
      <c r="G12536" s="75"/>
      <c r="H12536" s="74"/>
      <c r="I12536" s="81"/>
      <c r="J12536" s="74"/>
      <c r="K12536" s="74"/>
      <c r="L12536" s="74"/>
      <c r="M12536" s="74"/>
    </row>
    <row r="12537" spans="2:13" x14ac:dyDescent="0.25">
      <c r="B12537" s="225"/>
      <c r="C12537" s="74"/>
      <c r="D12537" s="74"/>
      <c r="E12537" s="74"/>
      <c r="F12537" s="74"/>
      <c r="G12537" s="75"/>
      <c r="H12537" s="74"/>
      <c r="I12537" s="81"/>
      <c r="J12537" s="74"/>
      <c r="K12537" s="74"/>
      <c r="L12537" s="74"/>
      <c r="M12537" s="74"/>
    </row>
    <row r="12538" spans="2:13" x14ac:dyDescent="0.25">
      <c r="B12538" s="225"/>
      <c r="C12538" s="74"/>
      <c r="D12538" s="74"/>
      <c r="E12538" s="74"/>
      <c r="F12538" s="74"/>
      <c r="G12538" s="75"/>
      <c r="H12538" s="74"/>
      <c r="I12538" s="81"/>
      <c r="J12538" s="74"/>
      <c r="K12538" s="74"/>
      <c r="L12538" s="74"/>
      <c r="M12538" s="74"/>
    </row>
    <row r="12539" spans="2:13" x14ac:dyDescent="0.25">
      <c r="B12539" s="225"/>
      <c r="C12539" s="74"/>
      <c r="D12539" s="74"/>
      <c r="E12539" s="74"/>
      <c r="F12539" s="74"/>
      <c r="G12539" s="75"/>
      <c r="H12539" s="74"/>
      <c r="I12539" s="81"/>
      <c r="J12539" s="74"/>
      <c r="K12539" s="74"/>
      <c r="L12539" s="74"/>
      <c r="M12539" s="74"/>
    </row>
    <row r="12540" spans="2:13" x14ac:dyDescent="0.25">
      <c r="B12540" s="225"/>
      <c r="C12540" s="74"/>
      <c r="D12540" s="74"/>
      <c r="E12540" s="74"/>
      <c r="F12540" s="74"/>
      <c r="G12540" s="75"/>
      <c r="H12540" s="74"/>
      <c r="I12540" s="81"/>
      <c r="J12540" s="74"/>
      <c r="K12540" s="74"/>
      <c r="L12540" s="74"/>
      <c r="M12540" s="74"/>
    </row>
    <row r="12541" spans="2:13" x14ac:dyDescent="0.25">
      <c r="B12541" s="225"/>
      <c r="C12541" s="74"/>
      <c r="D12541" s="74"/>
      <c r="E12541" s="74"/>
      <c r="F12541" s="74"/>
      <c r="G12541" s="75"/>
      <c r="H12541" s="74"/>
      <c r="I12541" s="81"/>
      <c r="J12541" s="74"/>
      <c r="K12541" s="74"/>
      <c r="L12541" s="74"/>
      <c r="M12541" s="74"/>
    </row>
    <row r="12542" spans="2:13" x14ac:dyDescent="0.25">
      <c r="B12542" s="225"/>
      <c r="C12542" s="74"/>
      <c r="D12542" s="74"/>
      <c r="E12542" s="74"/>
      <c r="F12542" s="74"/>
      <c r="G12542" s="75"/>
      <c r="H12542" s="74"/>
      <c r="I12542" s="81"/>
      <c r="J12542" s="74"/>
      <c r="K12542" s="74"/>
      <c r="L12542" s="74"/>
      <c r="M12542" s="74"/>
    </row>
    <row r="12543" spans="2:13" x14ac:dyDescent="0.25">
      <c r="B12543" s="225"/>
      <c r="C12543" s="74"/>
      <c r="D12543" s="74"/>
      <c r="E12543" s="74"/>
      <c r="F12543" s="74"/>
      <c r="G12543" s="75"/>
      <c r="H12543" s="74"/>
      <c r="I12543" s="81"/>
      <c r="J12543" s="74"/>
      <c r="K12543" s="74"/>
      <c r="L12543" s="74"/>
      <c r="M12543" s="74"/>
    </row>
    <row r="12544" spans="2:13" x14ac:dyDescent="0.25">
      <c r="B12544" s="225"/>
      <c r="C12544" s="74"/>
      <c r="D12544" s="74"/>
      <c r="E12544" s="74"/>
      <c r="F12544" s="74"/>
      <c r="G12544" s="75"/>
      <c r="H12544" s="74"/>
      <c r="I12544" s="81"/>
      <c r="J12544" s="74"/>
      <c r="K12544" s="74"/>
      <c r="L12544" s="74"/>
      <c r="M12544" s="74"/>
    </row>
    <row r="12545" spans="2:13" x14ac:dyDescent="0.25">
      <c r="B12545" s="225"/>
      <c r="C12545" s="74"/>
      <c r="D12545" s="74"/>
      <c r="E12545" s="74"/>
      <c r="F12545" s="74"/>
      <c r="G12545" s="75"/>
      <c r="H12545" s="74"/>
      <c r="I12545" s="81"/>
      <c r="J12545" s="74"/>
      <c r="K12545" s="74"/>
      <c r="L12545" s="74"/>
      <c r="M12545" s="74"/>
    </row>
    <row r="12546" spans="2:13" x14ac:dyDescent="0.25">
      <c r="B12546" s="225"/>
      <c r="C12546" s="74"/>
      <c r="D12546" s="74"/>
      <c r="E12546" s="74"/>
      <c r="F12546" s="74"/>
      <c r="G12546" s="75"/>
      <c r="H12546" s="74"/>
      <c r="I12546" s="81"/>
      <c r="J12546" s="74"/>
      <c r="K12546" s="74"/>
      <c r="L12546" s="74"/>
      <c r="M12546" s="74"/>
    </row>
    <row r="12547" spans="2:13" x14ac:dyDescent="0.25">
      <c r="B12547" s="225"/>
      <c r="C12547" s="74"/>
      <c r="D12547" s="74"/>
      <c r="E12547" s="74"/>
      <c r="F12547" s="74"/>
      <c r="G12547" s="75"/>
      <c r="H12547" s="74"/>
      <c r="I12547" s="81"/>
      <c r="J12547" s="74"/>
      <c r="K12547" s="74"/>
      <c r="L12547" s="74"/>
      <c r="M12547" s="74"/>
    </row>
    <row r="12548" spans="2:13" x14ac:dyDescent="0.25">
      <c r="B12548" s="225"/>
      <c r="C12548" s="74"/>
      <c r="D12548" s="74"/>
      <c r="E12548" s="74"/>
      <c r="F12548" s="74"/>
      <c r="G12548" s="75"/>
      <c r="H12548" s="74"/>
      <c r="I12548" s="81"/>
      <c r="J12548" s="74"/>
      <c r="K12548" s="74"/>
      <c r="L12548" s="74"/>
      <c r="M12548" s="74"/>
    </row>
    <row r="12549" spans="2:13" x14ac:dyDescent="0.25">
      <c r="B12549" s="225"/>
      <c r="C12549" s="74"/>
      <c r="D12549" s="74"/>
      <c r="E12549" s="74"/>
      <c r="F12549" s="74"/>
      <c r="G12549" s="75"/>
      <c r="H12549" s="74"/>
      <c r="I12549" s="81"/>
      <c r="J12549" s="74"/>
      <c r="K12549" s="74"/>
      <c r="L12549" s="74"/>
      <c r="M12549" s="74"/>
    </row>
    <row r="12550" spans="2:13" x14ac:dyDescent="0.25">
      <c r="B12550" s="225"/>
      <c r="C12550" s="74"/>
      <c r="D12550" s="74"/>
      <c r="E12550" s="74"/>
      <c r="F12550" s="74"/>
      <c r="G12550" s="75"/>
      <c r="H12550" s="74"/>
      <c r="I12550" s="81"/>
      <c r="J12550" s="74"/>
      <c r="K12550" s="74"/>
      <c r="L12550" s="74"/>
      <c r="M12550" s="74"/>
    </row>
    <row r="12551" spans="2:13" x14ac:dyDescent="0.25">
      <c r="B12551" s="225"/>
      <c r="C12551" s="74"/>
      <c r="D12551" s="74"/>
      <c r="E12551" s="74"/>
      <c r="F12551" s="74"/>
      <c r="G12551" s="75"/>
      <c r="H12551" s="74"/>
      <c r="I12551" s="81"/>
      <c r="J12551" s="74"/>
      <c r="K12551" s="74"/>
      <c r="L12551" s="74"/>
      <c r="M12551" s="74"/>
    </row>
    <row r="12552" spans="2:13" x14ac:dyDescent="0.25">
      <c r="B12552" s="225"/>
      <c r="C12552" s="74"/>
      <c r="D12552" s="74"/>
      <c r="E12552" s="74"/>
      <c r="F12552" s="74"/>
      <c r="G12552" s="75"/>
      <c r="H12552" s="74"/>
      <c r="I12552" s="81"/>
      <c r="J12552" s="74"/>
      <c r="K12552" s="74"/>
      <c r="L12552" s="74"/>
      <c r="M12552" s="74"/>
    </row>
    <row r="12553" spans="2:13" x14ac:dyDescent="0.25">
      <c r="B12553" s="225"/>
      <c r="C12553" s="74"/>
      <c r="D12553" s="74"/>
      <c r="E12553" s="74"/>
      <c r="F12553" s="74"/>
      <c r="G12553" s="75"/>
      <c r="H12553" s="74"/>
      <c r="I12553" s="81"/>
      <c r="J12553" s="74"/>
      <c r="K12553" s="74"/>
      <c r="L12553" s="74"/>
      <c r="M12553" s="74"/>
    </row>
    <row r="12554" spans="2:13" x14ac:dyDescent="0.25">
      <c r="B12554" s="225"/>
      <c r="C12554" s="74"/>
      <c r="D12554" s="74"/>
      <c r="E12554" s="74"/>
      <c r="F12554" s="74"/>
      <c r="G12554" s="75"/>
      <c r="H12554" s="74"/>
      <c r="I12554" s="81"/>
      <c r="J12554" s="74"/>
      <c r="K12554" s="74"/>
      <c r="L12554" s="74"/>
      <c r="M12554" s="74"/>
    </row>
    <row r="12555" spans="2:13" x14ac:dyDescent="0.25">
      <c r="B12555" s="225"/>
      <c r="C12555" s="74"/>
      <c r="D12555" s="74"/>
      <c r="E12555" s="74"/>
      <c r="F12555" s="74"/>
      <c r="G12555" s="75"/>
      <c r="H12555" s="74"/>
      <c r="I12555" s="81"/>
      <c r="J12555" s="74"/>
      <c r="K12555" s="74"/>
      <c r="L12555" s="74"/>
      <c r="M12555" s="74"/>
    </row>
    <row r="12556" spans="2:13" x14ac:dyDescent="0.25">
      <c r="B12556" s="225"/>
      <c r="C12556" s="74"/>
      <c r="D12556" s="74"/>
      <c r="E12556" s="74"/>
      <c r="F12556" s="74"/>
      <c r="G12556" s="75"/>
      <c r="H12556" s="74"/>
      <c r="I12556" s="81"/>
      <c r="J12556" s="74"/>
      <c r="K12556" s="74"/>
      <c r="L12556" s="74"/>
      <c r="M12556" s="74"/>
    </row>
    <row r="12557" spans="2:13" x14ac:dyDescent="0.25">
      <c r="B12557" s="225"/>
      <c r="C12557" s="74"/>
      <c r="D12557" s="74"/>
      <c r="E12557" s="74"/>
      <c r="F12557" s="74"/>
      <c r="G12557" s="75"/>
      <c r="H12557" s="74"/>
      <c r="I12557" s="81"/>
      <c r="J12557" s="74"/>
      <c r="K12557" s="74"/>
      <c r="L12557" s="74"/>
      <c r="M12557" s="74"/>
    </row>
    <row r="12558" spans="2:13" x14ac:dyDescent="0.25">
      <c r="B12558" s="225"/>
      <c r="C12558" s="74"/>
      <c r="D12558" s="74"/>
      <c r="E12558" s="74"/>
      <c r="F12558" s="74"/>
      <c r="G12558" s="75"/>
      <c r="H12558" s="74"/>
      <c r="I12558" s="81"/>
      <c r="J12558" s="74"/>
      <c r="K12558" s="74"/>
      <c r="L12558" s="74"/>
      <c r="M12558" s="74"/>
    </row>
    <row r="12559" spans="2:13" x14ac:dyDescent="0.25">
      <c r="B12559" s="225"/>
      <c r="C12559" s="74"/>
      <c r="D12559" s="74"/>
      <c r="E12559" s="74"/>
      <c r="F12559" s="74"/>
      <c r="G12559" s="75"/>
      <c r="H12559" s="74"/>
      <c r="I12559" s="81"/>
      <c r="J12559" s="74"/>
      <c r="K12559" s="74"/>
      <c r="L12559" s="74"/>
      <c r="M12559" s="74"/>
    </row>
    <row r="12560" spans="2:13" x14ac:dyDescent="0.25">
      <c r="B12560" s="225"/>
      <c r="C12560" s="74"/>
      <c r="D12560" s="74"/>
      <c r="E12560" s="74"/>
      <c r="F12560" s="74"/>
      <c r="G12560" s="75"/>
      <c r="H12560" s="74"/>
      <c r="I12560" s="81"/>
      <c r="J12560" s="74"/>
      <c r="K12560" s="74"/>
      <c r="L12560" s="74"/>
      <c r="M12560" s="74"/>
    </row>
    <row r="12561" spans="2:13" x14ac:dyDescent="0.25">
      <c r="B12561" s="225"/>
      <c r="C12561" s="74"/>
      <c r="D12561" s="74"/>
      <c r="E12561" s="74"/>
      <c r="F12561" s="74"/>
      <c r="G12561" s="75"/>
      <c r="H12561" s="74"/>
      <c r="I12561" s="81"/>
      <c r="J12561" s="74"/>
      <c r="K12561" s="74"/>
      <c r="L12561" s="74"/>
      <c r="M12561" s="74"/>
    </row>
    <row r="12562" spans="2:13" x14ac:dyDescent="0.25">
      <c r="B12562" s="225"/>
      <c r="C12562" s="74"/>
      <c r="D12562" s="74"/>
      <c r="E12562" s="74"/>
      <c r="F12562" s="74"/>
      <c r="G12562" s="75"/>
      <c r="H12562" s="74"/>
      <c r="I12562" s="81"/>
      <c r="J12562" s="74"/>
      <c r="K12562" s="74"/>
      <c r="L12562" s="74"/>
      <c r="M12562" s="74"/>
    </row>
    <row r="12563" spans="2:13" x14ac:dyDescent="0.25">
      <c r="B12563" s="225"/>
      <c r="C12563" s="74"/>
      <c r="D12563" s="74"/>
      <c r="E12563" s="74"/>
      <c r="F12563" s="74"/>
      <c r="G12563" s="75"/>
      <c r="H12563" s="74"/>
      <c r="I12563" s="81"/>
      <c r="J12563" s="74"/>
      <c r="K12563" s="74"/>
      <c r="L12563" s="74"/>
      <c r="M12563" s="74"/>
    </row>
    <row r="12564" spans="2:13" x14ac:dyDescent="0.25">
      <c r="B12564" s="225"/>
      <c r="C12564" s="74"/>
      <c r="D12564" s="74"/>
      <c r="E12564" s="74"/>
      <c r="F12564" s="74"/>
      <c r="G12564" s="75"/>
      <c r="H12564" s="74"/>
      <c r="I12564" s="81"/>
      <c r="J12564" s="74"/>
      <c r="K12564" s="74"/>
      <c r="L12564" s="74"/>
      <c r="M12564" s="74"/>
    </row>
    <row r="12565" spans="2:13" x14ac:dyDescent="0.25">
      <c r="B12565" s="225"/>
      <c r="C12565" s="74"/>
      <c r="D12565" s="74"/>
      <c r="E12565" s="74"/>
      <c r="F12565" s="74"/>
      <c r="G12565" s="75"/>
      <c r="H12565" s="74"/>
      <c r="I12565" s="81"/>
      <c r="J12565" s="74"/>
      <c r="K12565" s="74"/>
      <c r="L12565" s="74"/>
      <c r="M12565" s="74"/>
    </row>
    <row r="12566" spans="2:13" x14ac:dyDescent="0.25">
      <c r="B12566" s="225"/>
      <c r="C12566" s="74"/>
      <c r="D12566" s="74"/>
      <c r="E12566" s="74"/>
      <c r="F12566" s="74"/>
      <c r="G12566" s="75"/>
      <c r="H12566" s="74"/>
      <c r="I12566" s="81"/>
      <c r="J12566" s="74"/>
      <c r="K12566" s="74"/>
      <c r="L12566" s="74"/>
      <c r="M12566" s="74"/>
    </row>
    <row r="12567" spans="2:13" x14ac:dyDescent="0.25">
      <c r="B12567" s="225"/>
      <c r="C12567" s="74"/>
      <c r="D12567" s="74"/>
      <c r="E12567" s="74"/>
      <c r="F12567" s="74"/>
      <c r="G12567" s="75"/>
      <c r="H12567" s="74"/>
      <c r="I12567" s="81"/>
      <c r="J12567" s="74"/>
      <c r="K12567" s="74"/>
      <c r="L12567" s="74"/>
      <c r="M12567" s="74"/>
    </row>
    <row r="12568" spans="2:13" x14ac:dyDescent="0.25">
      <c r="B12568" s="225"/>
      <c r="C12568" s="74"/>
      <c r="D12568" s="74"/>
      <c r="E12568" s="74"/>
      <c r="F12568" s="74"/>
      <c r="G12568" s="75"/>
      <c r="H12568" s="74"/>
      <c r="I12568" s="81"/>
      <c r="J12568" s="74"/>
      <c r="K12568" s="74"/>
      <c r="L12568" s="74"/>
      <c r="M12568" s="74"/>
    </row>
    <row r="12569" spans="2:13" x14ac:dyDescent="0.25">
      <c r="B12569" s="225"/>
      <c r="C12569" s="74"/>
      <c r="D12569" s="74"/>
      <c r="E12569" s="74"/>
      <c r="F12569" s="74"/>
      <c r="G12569" s="75"/>
      <c r="H12569" s="74"/>
      <c r="I12569" s="81"/>
      <c r="J12569" s="74"/>
      <c r="K12569" s="74"/>
      <c r="L12569" s="74"/>
      <c r="M12569" s="74"/>
    </row>
    <row r="12570" spans="2:13" x14ac:dyDescent="0.25">
      <c r="B12570" s="225"/>
      <c r="C12570" s="74"/>
      <c r="D12570" s="74"/>
      <c r="E12570" s="74"/>
      <c r="F12570" s="74"/>
      <c r="G12570" s="75"/>
      <c r="H12570" s="74"/>
      <c r="I12570" s="81"/>
      <c r="J12570" s="74"/>
      <c r="K12570" s="74"/>
      <c r="L12570" s="74"/>
      <c r="M12570" s="74"/>
    </row>
    <row r="12571" spans="2:13" x14ac:dyDescent="0.25">
      <c r="B12571" s="225"/>
      <c r="C12571" s="74"/>
      <c r="D12571" s="74"/>
      <c r="E12571" s="74"/>
      <c r="F12571" s="74"/>
      <c r="G12571" s="75"/>
      <c r="H12571" s="74"/>
      <c r="I12571" s="81"/>
      <c r="J12571" s="74"/>
      <c r="K12571" s="74"/>
      <c r="L12571" s="74"/>
      <c r="M12571" s="74"/>
    </row>
    <row r="12572" spans="2:13" x14ac:dyDescent="0.25">
      <c r="B12572" s="225"/>
      <c r="C12572" s="74"/>
      <c r="D12572" s="74"/>
      <c r="E12572" s="74"/>
      <c r="F12572" s="74"/>
      <c r="G12572" s="75"/>
      <c r="H12572" s="74"/>
      <c r="I12572" s="81"/>
      <c r="J12572" s="74"/>
      <c r="K12572" s="74"/>
      <c r="L12572" s="74"/>
      <c r="M12572" s="74"/>
    </row>
    <row r="12573" spans="2:13" x14ac:dyDescent="0.25">
      <c r="B12573" s="225"/>
      <c r="C12573" s="74"/>
      <c r="D12573" s="74"/>
      <c r="E12573" s="74"/>
      <c r="F12573" s="74"/>
      <c r="G12573" s="75"/>
      <c r="H12573" s="74"/>
      <c r="I12573" s="81"/>
      <c r="J12573" s="74"/>
      <c r="K12573" s="74"/>
      <c r="L12573" s="74"/>
      <c r="M12573" s="74"/>
    </row>
    <row r="12574" spans="2:13" x14ac:dyDescent="0.25">
      <c r="B12574" s="225"/>
      <c r="C12574" s="74"/>
      <c r="D12574" s="74"/>
      <c r="E12574" s="74"/>
      <c r="F12574" s="74"/>
      <c r="G12574" s="75"/>
      <c r="H12574" s="74"/>
      <c r="I12574" s="81"/>
      <c r="J12574" s="74"/>
      <c r="K12574" s="74"/>
      <c r="L12574" s="74"/>
      <c r="M12574" s="74"/>
    </row>
    <row r="12575" spans="2:13" x14ac:dyDescent="0.25">
      <c r="B12575" s="225"/>
      <c r="C12575" s="74"/>
      <c r="D12575" s="74"/>
      <c r="E12575" s="74"/>
      <c r="F12575" s="74"/>
      <c r="G12575" s="75"/>
      <c r="H12575" s="74"/>
      <c r="I12575" s="81"/>
      <c r="J12575" s="74"/>
      <c r="K12575" s="74"/>
      <c r="L12575" s="74"/>
      <c r="M12575" s="74"/>
    </row>
    <row r="12576" spans="2:13" x14ac:dyDescent="0.25">
      <c r="B12576" s="225"/>
      <c r="C12576" s="74"/>
      <c r="D12576" s="74"/>
      <c r="E12576" s="74"/>
      <c r="F12576" s="74"/>
      <c r="G12576" s="75"/>
      <c r="H12576" s="74"/>
      <c r="I12576" s="81"/>
      <c r="J12576" s="74"/>
      <c r="K12576" s="74"/>
      <c r="L12576" s="74"/>
      <c r="M12576" s="74"/>
    </row>
    <row r="12577" spans="2:13" x14ac:dyDescent="0.25">
      <c r="B12577" s="225"/>
      <c r="C12577" s="74"/>
      <c r="D12577" s="74"/>
      <c r="E12577" s="74"/>
      <c r="F12577" s="74"/>
      <c r="G12577" s="75"/>
      <c r="H12577" s="74"/>
      <c r="I12577" s="81"/>
      <c r="J12577" s="74"/>
      <c r="K12577" s="74"/>
      <c r="L12577" s="74"/>
      <c r="M12577" s="74"/>
    </row>
    <row r="12578" spans="2:13" x14ac:dyDescent="0.25">
      <c r="B12578" s="225"/>
      <c r="C12578" s="74"/>
      <c r="D12578" s="74"/>
      <c r="E12578" s="74"/>
      <c r="F12578" s="74"/>
      <c r="G12578" s="75"/>
      <c r="H12578" s="74"/>
      <c r="I12578" s="81"/>
      <c r="J12578" s="74"/>
      <c r="K12578" s="74"/>
      <c r="L12578" s="74"/>
      <c r="M12578" s="74"/>
    </row>
    <row r="12579" spans="2:13" x14ac:dyDescent="0.25">
      <c r="B12579" s="225"/>
      <c r="C12579" s="74"/>
      <c r="D12579" s="74"/>
      <c r="E12579" s="74"/>
      <c r="F12579" s="74"/>
      <c r="G12579" s="75"/>
      <c r="H12579" s="74"/>
      <c r="I12579" s="81"/>
      <c r="J12579" s="74"/>
      <c r="K12579" s="74"/>
      <c r="L12579" s="74"/>
      <c r="M12579" s="74"/>
    </row>
    <row r="12580" spans="2:13" x14ac:dyDescent="0.25">
      <c r="B12580" s="225"/>
      <c r="C12580" s="74"/>
      <c r="D12580" s="74"/>
      <c r="E12580" s="74"/>
      <c r="F12580" s="74"/>
      <c r="G12580" s="75"/>
      <c r="H12580" s="74"/>
      <c r="I12580" s="81"/>
      <c r="J12580" s="74"/>
      <c r="K12580" s="74"/>
      <c r="L12580" s="74"/>
      <c r="M12580" s="74"/>
    </row>
    <row r="12581" spans="2:13" x14ac:dyDescent="0.25">
      <c r="B12581" s="225"/>
      <c r="C12581" s="74"/>
      <c r="D12581" s="74"/>
      <c r="E12581" s="74"/>
      <c r="F12581" s="74"/>
      <c r="G12581" s="75"/>
      <c r="H12581" s="74"/>
      <c r="I12581" s="81"/>
      <c r="J12581" s="74"/>
      <c r="K12581" s="74"/>
      <c r="L12581" s="74"/>
      <c r="M12581" s="74"/>
    </row>
    <row r="12582" spans="2:13" x14ac:dyDescent="0.25">
      <c r="B12582" s="225"/>
      <c r="C12582" s="74"/>
      <c r="D12582" s="74"/>
      <c r="E12582" s="74"/>
      <c r="F12582" s="74"/>
      <c r="G12582" s="75"/>
      <c r="H12582" s="74"/>
      <c r="I12582" s="81"/>
      <c r="J12582" s="74"/>
      <c r="K12582" s="74"/>
      <c r="L12582" s="74"/>
      <c r="M12582" s="74"/>
    </row>
    <row r="12583" spans="2:13" x14ac:dyDescent="0.25">
      <c r="B12583" s="225"/>
      <c r="C12583" s="74"/>
      <c r="D12583" s="74"/>
      <c r="E12583" s="74"/>
      <c r="F12583" s="74"/>
      <c r="G12583" s="75"/>
      <c r="H12583" s="74"/>
      <c r="I12583" s="81"/>
      <c r="J12583" s="74"/>
      <c r="K12583" s="74"/>
      <c r="L12583" s="74"/>
      <c r="M12583" s="74"/>
    </row>
    <row r="12584" spans="2:13" x14ac:dyDescent="0.25">
      <c r="B12584" s="225"/>
      <c r="C12584" s="74"/>
      <c r="D12584" s="74"/>
      <c r="E12584" s="74"/>
      <c r="F12584" s="74"/>
      <c r="G12584" s="75"/>
      <c r="H12584" s="74"/>
      <c r="I12584" s="81"/>
      <c r="J12584" s="74"/>
      <c r="K12584" s="74"/>
      <c r="L12584" s="74"/>
      <c r="M12584" s="74"/>
    </row>
    <row r="12585" spans="2:13" x14ac:dyDescent="0.25">
      <c r="B12585" s="225"/>
      <c r="C12585" s="74"/>
      <c r="D12585" s="74"/>
      <c r="E12585" s="74"/>
      <c r="F12585" s="74"/>
      <c r="G12585" s="75"/>
      <c r="H12585" s="74"/>
      <c r="I12585" s="81"/>
      <c r="J12585" s="74"/>
      <c r="K12585" s="74"/>
      <c r="L12585" s="74"/>
      <c r="M12585" s="74"/>
    </row>
    <row r="12586" spans="2:13" x14ac:dyDescent="0.25">
      <c r="B12586" s="225"/>
      <c r="C12586" s="74"/>
      <c r="D12586" s="74"/>
      <c r="E12586" s="74"/>
      <c r="F12586" s="74"/>
      <c r="G12586" s="75"/>
      <c r="H12586" s="74"/>
      <c r="I12586" s="81"/>
      <c r="J12586" s="74"/>
      <c r="K12586" s="74"/>
      <c r="L12586" s="74"/>
      <c r="M12586" s="74"/>
    </row>
    <row r="12587" spans="2:13" x14ac:dyDescent="0.25">
      <c r="B12587" s="225"/>
      <c r="C12587" s="74"/>
      <c r="D12587" s="74"/>
      <c r="E12587" s="74"/>
      <c r="F12587" s="74"/>
      <c r="G12587" s="75"/>
      <c r="H12587" s="74"/>
      <c r="I12587" s="81"/>
      <c r="J12587" s="74"/>
      <c r="K12587" s="74"/>
      <c r="L12587" s="74"/>
      <c r="M12587" s="74"/>
    </row>
    <row r="12588" spans="2:13" x14ac:dyDescent="0.25">
      <c r="B12588" s="225"/>
      <c r="C12588" s="74"/>
      <c r="D12588" s="74"/>
      <c r="E12588" s="74"/>
      <c r="F12588" s="74"/>
      <c r="G12588" s="75"/>
      <c r="H12588" s="74"/>
      <c r="I12588" s="81"/>
      <c r="J12588" s="74"/>
      <c r="K12588" s="74"/>
      <c r="L12588" s="74"/>
      <c r="M12588" s="74"/>
    </row>
    <row r="12589" spans="2:13" x14ac:dyDescent="0.25">
      <c r="B12589" s="225"/>
      <c r="C12589" s="74"/>
      <c r="D12589" s="74"/>
      <c r="E12589" s="74"/>
      <c r="F12589" s="74"/>
      <c r="G12589" s="75"/>
      <c r="H12589" s="74"/>
      <c r="I12589" s="81"/>
      <c r="J12589" s="74"/>
      <c r="K12589" s="74"/>
      <c r="L12589" s="74"/>
      <c r="M12589" s="74"/>
    </row>
    <row r="12590" spans="2:13" x14ac:dyDescent="0.25">
      <c r="B12590" s="225"/>
      <c r="C12590" s="74"/>
      <c r="D12590" s="74"/>
      <c r="E12590" s="74"/>
      <c r="F12590" s="74"/>
      <c r="G12590" s="75"/>
      <c r="H12590" s="74"/>
      <c r="I12590" s="81"/>
      <c r="J12590" s="74"/>
      <c r="K12590" s="74"/>
      <c r="L12590" s="74"/>
      <c r="M12590" s="74"/>
    </row>
    <row r="12591" spans="2:13" x14ac:dyDescent="0.25">
      <c r="B12591" s="225"/>
      <c r="C12591" s="74"/>
      <c r="D12591" s="74"/>
      <c r="E12591" s="74"/>
      <c r="F12591" s="74"/>
      <c r="G12591" s="75"/>
      <c r="H12591" s="74"/>
      <c r="I12591" s="81"/>
      <c r="J12591" s="74"/>
      <c r="K12591" s="74"/>
      <c r="L12591" s="74"/>
      <c r="M12591" s="74"/>
    </row>
    <row r="12592" spans="2:13" x14ac:dyDescent="0.25">
      <c r="B12592" s="225"/>
      <c r="C12592" s="74"/>
      <c r="D12592" s="74"/>
      <c r="E12592" s="74"/>
      <c r="F12592" s="74"/>
      <c r="G12592" s="75"/>
      <c r="H12592" s="74"/>
      <c r="I12592" s="81"/>
      <c r="J12592" s="74"/>
      <c r="K12592" s="74"/>
      <c r="L12592" s="74"/>
      <c r="M12592" s="74"/>
    </row>
    <row r="12593" spans="2:13" x14ac:dyDescent="0.25">
      <c r="B12593" s="225"/>
      <c r="C12593" s="74"/>
      <c r="D12593" s="74"/>
      <c r="E12593" s="74"/>
      <c r="F12593" s="74"/>
      <c r="G12593" s="75"/>
      <c r="H12593" s="74"/>
      <c r="I12593" s="81"/>
      <c r="J12593" s="74"/>
      <c r="K12593" s="74"/>
      <c r="L12593" s="74"/>
      <c r="M12593" s="74"/>
    </row>
    <row r="12594" spans="2:13" x14ac:dyDescent="0.25">
      <c r="B12594" s="225"/>
      <c r="C12594" s="74"/>
      <c r="D12594" s="74"/>
      <c r="E12594" s="74"/>
      <c r="F12594" s="74"/>
      <c r="G12594" s="75"/>
      <c r="H12594" s="74"/>
      <c r="I12594" s="81"/>
      <c r="J12594" s="74"/>
      <c r="K12594" s="74"/>
      <c r="L12594" s="74"/>
      <c r="M12594" s="74"/>
    </row>
    <row r="12595" spans="2:13" x14ac:dyDescent="0.25">
      <c r="B12595" s="225"/>
      <c r="C12595" s="74"/>
      <c r="D12595" s="74"/>
      <c r="E12595" s="74"/>
      <c r="F12595" s="74"/>
      <c r="G12595" s="75"/>
      <c r="H12595" s="74"/>
      <c r="I12595" s="81"/>
      <c r="J12595" s="74"/>
      <c r="K12595" s="74"/>
      <c r="L12595" s="74"/>
      <c r="M12595" s="74"/>
    </row>
    <row r="12596" spans="2:13" x14ac:dyDescent="0.25">
      <c r="B12596" s="225"/>
      <c r="C12596" s="74"/>
      <c r="D12596" s="74"/>
      <c r="E12596" s="74"/>
      <c r="F12596" s="74"/>
      <c r="G12596" s="75"/>
      <c r="H12596" s="74"/>
      <c r="I12596" s="81"/>
      <c r="J12596" s="74"/>
      <c r="K12596" s="74"/>
      <c r="L12596" s="74"/>
      <c r="M12596" s="74"/>
    </row>
    <row r="12597" spans="2:13" x14ac:dyDescent="0.25">
      <c r="B12597" s="225"/>
      <c r="C12597" s="74"/>
      <c r="D12597" s="74"/>
      <c r="E12597" s="74"/>
      <c r="F12597" s="74"/>
      <c r="G12597" s="75"/>
      <c r="H12597" s="74"/>
      <c r="I12597" s="81"/>
      <c r="J12597" s="74"/>
      <c r="K12597" s="74"/>
      <c r="L12597" s="74"/>
      <c r="M12597" s="74"/>
    </row>
    <row r="12598" spans="2:13" x14ac:dyDescent="0.25">
      <c r="B12598" s="225"/>
      <c r="C12598" s="74"/>
      <c r="D12598" s="74"/>
      <c r="E12598" s="74"/>
      <c r="F12598" s="74"/>
      <c r="G12598" s="75"/>
      <c r="H12598" s="74"/>
      <c r="I12598" s="81"/>
      <c r="J12598" s="74"/>
      <c r="K12598" s="74"/>
      <c r="L12598" s="74"/>
      <c r="M12598" s="74"/>
    </row>
    <row r="12599" spans="2:13" x14ac:dyDescent="0.25">
      <c r="B12599" s="225"/>
      <c r="C12599" s="74"/>
      <c r="D12599" s="74"/>
      <c r="E12599" s="74"/>
      <c r="F12599" s="74"/>
      <c r="G12599" s="75"/>
      <c r="H12599" s="74"/>
      <c r="I12599" s="81"/>
      <c r="J12599" s="74"/>
      <c r="K12599" s="74"/>
      <c r="L12599" s="74"/>
      <c r="M12599" s="74"/>
    </row>
    <row r="12600" spans="2:13" x14ac:dyDescent="0.25">
      <c r="B12600" s="225"/>
      <c r="C12600" s="74"/>
      <c r="D12600" s="74"/>
      <c r="E12600" s="74"/>
      <c r="F12600" s="74"/>
      <c r="G12600" s="75"/>
      <c r="H12600" s="74"/>
      <c r="I12600" s="81"/>
      <c r="J12600" s="74"/>
      <c r="K12600" s="74"/>
      <c r="L12600" s="74"/>
      <c r="M12600" s="74"/>
    </row>
    <row r="12601" spans="2:13" x14ac:dyDescent="0.25">
      <c r="B12601" s="225"/>
      <c r="C12601" s="74"/>
      <c r="D12601" s="74"/>
      <c r="E12601" s="74"/>
      <c r="F12601" s="74"/>
      <c r="G12601" s="75"/>
      <c r="H12601" s="74"/>
      <c r="I12601" s="81"/>
      <c r="J12601" s="74"/>
      <c r="K12601" s="74"/>
      <c r="L12601" s="74"/>
      <c r="M12601" s="74"/>
    </row>
    <row r="12602" spans="2:13" x14ac:dyDescent="0.25">
      <c r="B12602" s="225"/>
      <c r="C12602" s="74"/>
      <c r="D12602" s="74"/>
      <c r="E12602" s="74"/>
      <c r="F12602" s="74"/>
      <c r="G12602" s="75"/>
      <c r="H12602" s="74"/>
      <c r="I12602" s="81"/>
      <c r="J12602" s="74"/>
      <c r="K12602" s="74"/>
      <c r="L12602" s="74"/>
      <c r="M12602" s="74"/>
    </row>
    <row r="12603" spans="2:13" x14ac:dyDescent="0.25">
      <c r="B12603" s="225"/>
      <c r="C12603" s="74"/>
      <c r="D12603" s="74"/>
      <c r="E12603" s="74"/>
      <c r="F12603" s="74"/>
      <c r="G12603" s="75"/>
      <c r="H12603" s="74"/>
      <c r="I12603" s="81"/>
      <c r="J12603" s="74"/>
      <c r="K12603" s="74"/>
      <c r="L12603" s="74"/>
      <c r="M12603" s="74"/>
    </row>
    <row r="12604" spans="2:13" x14ac:dyDescent="0.25">
      <c r="B12604" s="225"/>
      <c r="C12604" s="74"/>
      <c r="D12604" s="74"/>
      <c r="E12604" s="74"/>
      <c r="F12604" s="74"/>
      <c r="G12604" s="75"/>
      <c r="H12604" s="74"/>
      <c r="I12604" s="81"/>
      <c r="J12604" s="74"/>
      <c r="K12604" s="74"/>
      <c r="L12604" s="74"/>
      <c r="M12604" s="74"/>
    </row>
    <row r="12605" spans="2:13" x14ac:dyDescent="0.25">
      <c r="B12605" s="225"/>
      <c r="C12605" s="74"/>
      <c r="D12605" s="74"/>
      <c r="E12605" s="74"/>
      <c r="F12605" s="74"/>
      <c r="G12605" s="75"/>
      <c r="H12605" s="74"/>
      <c r="I12605" s="81"/>
      <c r="J12605" s="74"/>
      <c r="K12605" s="74"/>
      <c r="L12605" s="74"/>
      <c r="M12605" s="74"/>
    </row>
    <row r="12606" spans="2:13" x14ac:dyDescent="0.25">
      <c r="B12606" s="225"/>
      <c r="C12606" s="74"/>
      <c r="D12606" s="74"/>
      <c r="E12606" s="74"/>
      <c r="F12606" s="74"/>
      <c r="G12606" s="75"/>
      <c r="H12606" s="74"/>
      <c r="I12606" s="81"/>
      <c r="J12606" s="74"/>
      <c r="K12606" s="74"/>
      <c r="L12606" s="74"/>
      <c r="M12606" s="74"/>
    </row>
    <row r="12607" spans="2:13" x14ac:dyDescent="0.25">
      <c r="B12607" s="225"/>
      <c r="C12607" s="74"/>
      <c r="D12607" s="74"/>
      <c r="E12607" s="74"/>
      <c r="F12607" s="74"/>
      <c r="G12607" s="75"/>
      <c r="H12607" s="74"/>
      <c r="I12607" s="81"/>
      <c r="J12607" s="74"/>
      <c r="K12607" s="74"/>
      <c r="L12607" s="74"/>
      <c r="M12607" s="74"/>
    </row>
    <row r="12608" spans="2:13" x14ac:dyDescent="0.25">
      <c r="B12608" s="225"/>
      <c r="C12608" s="74"/>
      <c r="D12608" s="74"/>
      <c r="E12608" s="74"/>
      <c r="F12608" s="74"/>
      <c r="G12608" s="75"/>
      <c r="H12608" s="74"/>
      <c r="I12608" s="81"/>
      <c r="J12608" s="74"/>
      <c r="K12608" s="74"/>
      <c r="L12608" s="74"/>
      <c r="M12608" s="74"/>
    </row>
    <row r="12609" spans="2:13" x14ac:dyDescent="0.25">
      <c r="B12609" s="225"/>
      <c r="C12609" s="74"/>
      <c r="D12609" s="74"/>
      <c r="E12609" s="74"/>
      <c r="F12609" s="74"/>
      <c r="G12609" s="75"/>
      <c r="H12609" s="74"/>
      <c r="I12609" s="81"/>
      <c r="J12609" s="74"/>
      <c r="K12609" s="74"/>
      <c r="L12609" s="74"/>
      <c r="M12609" s="74"/>
    </row>
    <row r="12610" spans="2:13" x14ac:dyDescent="0.25">
      <c r="B12610" s="225"/>
      <c r="C12610" s="74"/>
      <c r="D12610" s="74"/>
      <c r="E12610" s="74"/>
      <c r="F12610" s="74"/>
      <c r="G12610" s="75"/>
      <c r="H12610" s="74"/>
      <c r="I12610" s="81"/>
      <c r="J12610" s="74"/>
      <c r="K12610" s="74"/>
      <c r="L12610" s="74"/>
      <c r="M12610" s="74"/>
    </row>
    <row r="12611" spans="2:13" x14ac:dyDescent="0.25">
      <c r="B12611" s="225"/>
      <c r="C12611" s="74"/>
      <c r="D12611" s="74"/>
      <c r="E12611" s="74"/>
      <c r="F12611" s="74"/>
      <c r="G12611" s="75"/>
      <c r="H12611" s="74"/>
      <c r="I12611" s="81"/>
      <c r="J12611" s="74"/>
      <c r="K12611" s="74"/>
      <c r="L12611" s="74"/>
      <c r="M12611" s="74"/>
    </row>
    <row r="12612" spans="2:13" x14ac:dyDescent="0.25">
      <c r="B12612" s="225"/>
      <c r="C12612" s="74"/>
      <c r="D12612" s="74"/>
      <c r="E12612" s="74"/>
      <c r="F12612" s="74"/>
      <c r="G12612" s="75"/>
      <c r="H12612" s="74"/>
      <c r="I12612" s="81"/>
      <c r="J12612" s="74"/>
      <c r="K12612" s="74"/>
      <c r="L12612" s="74"/>
      <c r="M12612" s="74"/>
    </row>
    <row r="12613" spans="2:13" x14ac:dyDescent="0.25">
      <c r="B12613" s="225"/>
      <c r="C12613" s="74"/>
      <c r="D12613" s="74"/>
      <c r="E12613" s="74"/>
      <c r="F12613" s="74"/>
      <c r="G12613" s="75"/>
      <c r="H12613" s="74"/>
      <c r="I12613" s="81"/>
      <c r="J12613" s="74"/>
      <c r="K12613" s="74"/>
      <c r="L12613" s="74"/>
      <c r="M12613" s="74"/>
    </row>
    <row r="12614" spans="2:13" x14ac:dyDescent="0.25">
      <c r="B12614" s="225"/>
      <c r="C12614" s="74"/>
      <c r="D12614" s="74"/>
      <c r="E12614" s="74"/>
      <c r="F12614" s="74"/>
      <c r="G12614" s="75"/>
      <c r="H12614" s="74"/>
      <c r="I12614" s="81"/>
      <c r="J12614" s="74"/>
      <c r="K12614" s="74"/>
      <c r="L12614" s="74"/>
      <c r="M12614" s="74"/>
    </row>
    <row r="12615" spans="2:13" x14ac:dyDescent="0.25">
      <c r="B12615" s="225"/>
      <c r="C12615" s="74"/>
      <c r="D12615" s="74"/>
      <c r="E12615" s="74"/>
      <c r="F12615" s="74"/>
      <c r="G12615" s="75"/>
      <c r="H12615" s="74"/>
      <c r="I12615" s="81"/>
      <c r="J12615" s="74"/>
      <c r="K12615" s="74"/>
      <c r="L12615" s="74"/>
      <c r="M12615" s="74"/>
    </row>
    <row r="12616" spans="2:13" x14ac:dyDescent="0.25">
      <c r="B12616" s="225"/>
      <c r="C12616" s="74"/>
      <c r="D12616" s="74"/>
      <c r="E12616" s="74"/>
      <c r="F12616" s="74"/>
      <c r="G12616" s="75"/>
      <c r="H12616" s="74"/>
      <c r="I12616" s="81"/>
      <c r="J12616" s="74"/>
      <c r="K12616" s="74"/>
      <c r="L12616" s="74"/>
      <c r="M12616" s="74"/>
    </row>
    <row r="12617" spans="2:13" x14ac:dyDescent="0.25">
      <c r="B12617" s="225"/>
      <c r="C12617" s="74"/>
      <c r="D12617" s="74"/>
      <c r="E12617" s="74"/>
      <c r="F12617" s="74"/>
      <c r="G12617" s="75"/>
      <c r="H12617" s="74"/>
      <c r="I12617" s="81"/>
      <c r="J12617" s="74"/>
      <c r="K12617" s="74"/>
      <c r="L12617" s="74"/>
      <c r="M12617" s="74"/>
    </row>
    <row r="12618" spans="2:13" x14ac:dyDescent="0.25">
      <c r="B12618" s="225"/>
      <c r="C12618" s="74"/>
      <c r="D12618" s="74"/>
      <c r="E12618" s="74"/>
      <c r="F12618" s="74"/>
      <c r="G12618" s="75"/>
      <c r="H12618" s="74"/>
      <c r="I12618" s="81"/>
      <c r="J12618" s="74"/>
      <c r="K12618" s="74"/>
      <c r="L12618" s="74"/>
      <c r="M12618" s="74"/>
    </row>
    <row r="12619" spans="2:13" x14ac:dyDescent="0.25">
      <c r="B12619" s="225"/>
      <c r="C12619" s="74"/>
      <c r="D12619" s="74"/>
      <c r="E12619" s="74"/>
      <c r="F12619" s="74"/>
      <c r="G12619" s="75"/>
      <c r="H12619" s="74"/>
      <c r="I12619" s="81"/>
      <c r="J12619" s="74"/>
      <c r="K12619" s="74"/>
      <c r="L12619" s="74"/>
      <c r="M12619" s="74"/>
    </row>
    <row r="12620" spans="2:13" x14ac:dyDescent="0.25">
      <c r="B12620" s="225"/>
      <c r="C12620" s="74"/>
      <c r="D12620" s="74"/>
      <c r="E12620" s="74"/>
      <c r="F12620" s="74"/>
      <c r="G12620" s="75"/>
      <c r="H12620" s="74"/>
      <c r="I12620" s="81"/>
      <c r="J12620" s="74"/>
      <c r="K12620" s="74"/>
      <c r="L12620" s="74"/>
      <c r="M12620" s="74"/>
    </row>
    <row r="12621" spans="2:13" x14ac:dyDescent="0.25">
      <c r="B12621" s="225"/>
      <c r="C12621" s="74"/>
      <c r="D12621" s="74"/>
      <c r="E12621" s="74"/>
      <c r="F12621" s="74"/>
      <c r="G12621" s="75"/>
      <c r="H12621" s="74"/>
      <c r="I12621" s="81"/>
      <c r="J12621" s="74"/>
      <c r="K12621" s="74"/>
      <c r="L12621" s="74"/>
      <c r="M12621" s="74"/>
    </row>
    <row r="12622" spans="2:13" x14ac:dyDescent="0.25">
      <c r="B12622" s="225"/>
      <c r="C12622" s="74"/>
      <c r="D12622" s="74"/>
      <c r="E12622" s="74"/>
      <c r="F12622" s="74"/>
      <c r="G12622" s="75"/>
      <c r="H12622" s="74"/>
      <c r="I12622" s="81"/>
      <c r="J12622" s="74"/>
      <c r="K12622" s="74"/>
      <c r="L12622" s="74"/>
      <c r="M12622" s="74"/>
    </row>
    <row r="12623" spans="2:13" x14ac:dyDescent="0.25">
      <c r="B12623" s="225"/>
      <c r="C12623" s="74"/>
      <c r="D12623" s="74"/>
      <c r="E12623" s="74"/>
      <c r="F12623" s="74"/>
      <c r="G12623" s="75"/>
      <c r="H12623" s="74"/>
      <c r="I12623" s="81"/>
      <c r="J12623" s="74"/>
      <c r="K12623" s="74"/>
      <c r="L12623" s="74"/>
      <c r="M12623" s="74"/>
    </row>
    <row r="12624" spans="2:13" x14ac:dyDescent="0.25">
      <c r="B12624" s="225"/>
      <c r="C12624" s="74"/>
      <c r="D12624" s="74"/>
      <c r="E12624" s="74"/>
      <c r="F12624" s="74"/>
      <c r="G12624" s="75"/>
      <c r="H12624" s="74"/>
      <c r="I12624" s="81"/>
      <c r="J12624" s="74"/>
      <c r="K12624" s="74"/>
      <c r="L12624" s="74"/>
      <c r="M12624" s="74"/>
    </row>
    <row r="12625" spans="2:13" x14ac:dyDescent="0.25">
      <c r="B12625" s="225"/>
      <c r="C12625" s="74"/>
      <c r="D12625" s="74"/>
      <c r="E12625" s="74"/>
      <c r="F12625" s="74"/>
      <c r="G12625" s="75"/>
      <c r="H12625" s="74"/>
      <c r="I12625" s="81"/>
      <c r="J12625" s="74"/>
      <c r="K12625" s="74"/>
      <c r="L12625" s="74"/>
      <c r="M12625" s="74"/>
    </row>
    <row r="12626" spans="2:13" x14ac:dyDescent="0.25">
      <c r="B12626" s="225"/>
      <c r="C12626" s="74"/>
      <c r="D12626" s="74"/>
      <c r="E12626" s="74"/>
      <c r="F12626" s="74"/>
      <c r="G12626" s="75"/>
      <c r="H12626" s="74"/>
      <c r="I12626" s="81"/>
      <c r="J12626" s="74"/>
      <c r="K12626" s="74"/>
      <c r="L12626" s="74"/>
      <c r="M12626" s="74"/>
    </row>
    <row r="12627" spans="2:13" x14ac:dyDescent="0.25">
      <c r="B12627" s="225"/>
      <c r="C12627" s="74"/>
      <c r="D12627" s="74"/>
      <c r="E12627" s="74"/>
      <c r="F12627" s="74"/>
      <c r="G12627" s="75"/>
      <c r="H12627" s="74"/>
      <c r="I12627" s="81"/>
      <c r="J12627" s="74"/>
      <c r="K12627" s="74"/>
      <c r="L12627" s="74"/>
      <c r="M12627" s="74"/>
    </row>
    <row r="12628" spans="2:13" x14ac:dyDescent="0.25">
      <c r="B12628" s="225"/>
      <c r="C12628" s="74"/>
      <c r="D12628" s="74"/>
      <c r="E12628" s="74"/>
      <c r="F12628" s="74"/>
      <c r="G12628" s="75"/>
      <c r="H12628" s="74"/>
      <c r="I12628" s="81"/>
      <c r="J12628" s="74"/>
      <c r="K12628" s="74"/>
      <c r="L12628" s="74"/>
      <c r="M12628" s="74"/>
    </row>
    <row r="12629" spans="2:13" x14ac:dyDescent="0.25">
      <c r="B12629" s="225"/>
      <c r="C12629" s="74"/>
      <c r="D12629" s="74"/>
      <c r="E12629" s="74"/>
      <c r="F12629" s="74"/>
      <c r="G12629" s="75"/>
      <c r="H12629" s="74"/>
      <c r="I12629" s="81"/>
      <c r="J12629" s="74"/>
      <c r="K12629" s="74"/>
      <c r="L12629" s="74"/>
      <c r="M12629" s="74"/>
    </row>
    <row r="12630" spans="2:13" x14ac:dyDescent="0.25">
      <c r="B12630" s="225"/>
      <c r="C12630" s="74"/>
      <c r="D12630" s="74"/>
      <c r="E12630" s="74"/>
      <c r="F12630" s="74"/>
      <c r="G12630" s="75"/>
      <c r="H12630" s="74"/>
      <c r="I12630" s="81"/>
      <c r="J12630" s="74"/>
      <c r="K12630" s="74"/>
      <c r="L12630" s="74"/>
      <c r="M12630" s="74"/>
    </row>
    <row r="12631" spans="2:13" x14ac:dyDescent="0.25">
      <c r="B12631" s="225"/>
      <c r="C12631" s="74"/>
      <c r="D12631" s="74"/>
      <c r="E12631" s="74"/>
      <c r="F12631" s="74"/>
      <c r="G12631" s="75"/>
      <c r="H12631" s="74"/>
      <c r="I12631" s="81"/>
      <c r="J12631" s="74"/>
      <c r="K12631" s="74"/>
      <c r="L12631" s="74"/>
      <c r="M12631" s="74"/>
    </row>
    <row r="12632" spans="2:13" x14ac:dyDescent="0.25">
      <c r="B12632" s="225"/>
      <c r="C12632" s="74"/>
      <c r="D12632" s="74"/>
      <c r="E12632" s="74"/>
      <c r="F12632" s="74"/>
      <c r="G12632" s="75"/>
      <c r="H12632" s="74"/>
      <c r="I12632" s="81"/>
      <c r="J12632" s="74"/>
      <c r="K12632" s="74"/>
      <c r="L12632" s="74"/>
      <c r="M12632" s="74"/>
    </row>
    <row r="12633" spans="2:13" x14ac:dyDescent="0.25">
      <c r="B12633" s="225"/>
      <c r="C12633" s="74"/>
      <c r="D12633" s="74"/>
      <c r="E12633" s="74"/>
      <c r="F12633" s="74"/>
      <c r="G12633" s="75"/>
      <c r="H12633" s="74"/>
      <c r="I12633" s="81"/>
      <c r="J12633" s="74"/>
      <c r="K12633" s="74"/>
      <c r="L12633" s="74"/>
      <c r="M12633" s="74"/>
    </row>
    <row r="12634" spans="2:13" x14ac:dyDescent="0.25">
      <c r="B12634" s="225"/>
      <c r="C12634" s="74"/>
      <c r="D12634" s="74"/>
      <c r="E12634" s="74"/>
      <c r="F12634" s="74"/>
      <c r="G12634" s="75"/>
      <c r="H12634" s="74"/>
      <c r="I12634" s="81"/>
      <c r="J12634" s="74"/>
      <c r="K12634" s="74"/>
      <c r="L12634" s="74"/>
      <c r="M12634" s="74"/>
    </row>
    <row r="12635" spans="2:13" x14ac:dyDescent="0.25">
      <c r="B12635" s="225"/>
      <c r="C12635" s="74"/>
      <c r="D12635" s="74"/>
      <c r="E12635" s="74"/>
      <c r="F12635" s="74"/>
      <c r="G12635" s="75"/>
      <c r="H12635" s="74"/>
      <c r="I12635" s="81"/>
      <c r="J12635" s="74"/>
      <c r="K12635" s="74"/>
      <c r="L12635" s="74"/>
      <c r="M12635" s="74"/>
    </row>
    <row r="12636" spans="2:13" x14ac:dyDescent="0.25">
      <c r="B12636" s="225"/>
      <c r="C12636" s="74"/>
      <c r="D12636" s="74"/>
      <c r="E12636" s="74"/>
      <c r="F12636" s="74"/>
      <c r="G12636" s="75"/>
      <c r="H12636" s="74"/>
      <c r="I12636" s="81"/>
      <c r="J12636" s="74"/>
      <c r="K12636" s="74"/>
      <c r="L12636" s="74"/>
      <c r="M12636" s="74"/>
    </row>
    <row r="12637" spans="2:13" x14ac:dyDescent="0.25">
      <c r="B12637" s="225"/>
      <c r="C12637" s="74"/>
      <c r="D12637" s="74"/>
      <c r="E12637" s="74"/>
      <c r="F12637" s="74"/>
      <c r="G12637" s="75"/>
      <c r="H12637" s="74"/>
      <c r="I12637" s="81"/>
      <c r="J12637" s="74"/>
      <c r="K12637" s="74"/>
      <c r="L12637" s="74"/>
      <c r="M12637" s="74"/>
    </row>
    <row r="12638" spans="2:13" x14ac:dyDescent="0.25">
      <c r="B12638" s="225"/>
      <c r="C12638" s="74"/>
      <c r="D12638" s="74"/>
      <c r="E12638" s="74"/>
      <c r="F12638" s="74"/>
      <c r="G12638" s="75"/>
      <c r="H12638" s="74"/>
      <c r="I12638" s="81"/>
      <c r="J12638" s="74"/>
      <c r="K12638" s="74"/>
      <c r="L12638" s="74"/>
      <c r="M12638" s="74"/>
    </row>
    <row r="12639" spans="2:13" x14ac:dyDescent="0.25">
      <c r="B12639" s="225"/>
      <c r="C12639" s="74"/>
      <c r="D12639" s="74"/>
      <c r="E12639" s="74"/>
      <c r="F12639" s="74"/>
      <c r="G12639" s="75"/>
      <c r="H12639" s="74"/>
      <c r="I12639" s="81"/>
      <c r="J12639" s="74"/>
      <c r="K12639" s="74"/>
      <c r="L12639" s="74"/>
      <c r="M12639" s="74"/>
    </row>
    <row r="12640" spans="2:13" x14ac:dyDescent="0.25">
      <c r="B12640" s="225"/>
      <c r="C12640" s="74"/>
      <c r="D12640" s="74"/>
      <c r="E12640" s="74"/>
      <c r="F12640" s="74"/>
      <c r="G12640" s="75"/>
      <c r="H12640" s="74"/>
      <c r="I12640" s="81"/>
      <c r="J12640" s="74"/>
      <c r="K12640" s="74"/>
      <c r="L12640" s="74"/>
      <c r="M12640" s="74"/>
    </row>
    <row r="12641" spans="2:13" x14ac:dyDescent="0.25">
      <c r="B12641" s="225"/>
      <c r="C12641" s="74"/>
      <c r="D12641" s="74"/>
      <c r="E12641" s="74"/>
      <c r="F12641" s="74"/>
      <c r="G12641" s="75"/>
      <c r="H12641" s="74"/>
      <c r="I12641" s="81"/>
      <c r="J12641" s="74"/>
      <c r="K12641" s="74"/>
      <c r="L12641" s="74"/>
      <c r="M12641" s="74"/>
    </row>
    <row r="12642" spans="2:13" x14ac:dyDescent="0.25">
      <c r="B12642" s="225"/>
      <c r="C12642" s="74"/>
      <c r="D12642" s="74"/>
      <c r="E12642" s="74"/>
      <c r="F12642" s="74"/>
      <c r="G12642" s="75"/>
      <c r="H12642" s="74"/>
      <c r="I12642" s="81"/>
      <c r="J12642" s="74"/>
      <c r="K12642" s="74"/>
      <c r="L12642" s="74"/>
      <c r="M12642" s="74"/>
    </row>
    <row r="12643" spans="2:13" x14ac:dyDescent="0.25">
      <c r="B12643" s="225"/>
      <c r="C12643" s="74"/>
      <c r="D12643" s="74"/>
      <c r="E12643" s="74"/>
      <c r="F12643" s="74"/>
      <c r="G12643" s="75"/>
      <c r="H12643" s="74"/>
      <c r="I12643" s="81"/>
      <c r="J12643" s="74"/>
      <c r="K12643" s="74"/>
      <c r="L12643" s="74"/>
      <c r="M12643" s="74"/>
    </row>
    <row r="12644" spans="2:13" x14ac:dyDescent="0.25">
      <c r="B12644" s="225"/>
      <c r="C12644" s="74"/>
      <c r="D12644" s="74"/>
      <c r="E12644" s="74"/>
      <c r="F12644" s="74"/>
      <c r="G12644" s="75"/>
      <c r="H12644" s="74"/>
      <c r="I12644" s="81"/>
      <c r="J12644" s="74"/>
      <c r="K12644" s="74"/>
      <c r="L12644" s="74"/>
      <c r="M12644" s="74"/>
    </row>
    <row r="12645" spans="2:13" x14ac:dyDescent="0.25">
      <c r="B12645" s="225"/>
      <c r="C12645" s="74"/>
      <c r="D12645" s="74"/>
      <c r="E12645" s="74"/>
      <c r="F12645" s="74"/>
      <c r="G12645" s="75"/>
      <c r="H12645" s="74"/>
      <c r="I12645" s="81"/>
      <c r="J12645" s="74"/>
      <c r="K12645" s="74"/>
      <c r="L12645" s="74"/>
      <c r="M12645" s="74"/>
    </row>
    <row r="12646" spans="2:13" x14ac:dyDescent="0.25">
      <c r="B12646" s="225"/>
      <c r="C12646" s="74"/>
      <c r="D12646" s="74"/>
      <c r="E12646" s="74"/>
      <c r="F12646" s="74"/>
      <c r="G12646" s="75"/>
      <c r="H12646" s="74"/>
      <c r="I12646" s="81"/>
      <c r="J12646" s="74"/>
      <c r="K12646" s="74"/>
      <c r="L12646" s="74"/>
      <c r="M12646" s="74"/>
    </row>
    <row r="12647" spans="2:13" x14ac:dyDescent="0.25">
      <c r="B12647" s="225"/>
      <c r="C12647" s="74"/>
      <c r="D12647" s="74"/>
      <c r="E12647" s="74"/>
      <c r="F12647" s="74"/>
      <c r="G12647" s="75"/>
      <c r="H12647" s="74"/>
      <c r="I12647" s="81"/>
      <c r="J12647" s="74"/>
      <c r="K12647" s="74"/>
      <c r="L12647" s="74"/>
      <c r="M12647" s="74"/>
    </row>
    <row r="12648" spans="2:13" x14ac:dyDescent="0.25">
      <c r="B12648" s="225"/>
      <c r="C12648" s="74"/>
      <c r="D12648" s="74"/>
      <c r="E12648" s="74"/>
      <c r="F12648" s="74"/>
      <c r="G12648" s="75"/>
      <c r="H12648" s="74"/>
      <c r="I12648" s="81"/>
      <c r="J12648" s="74"/>
      <c r="K12648" s="74"/>
      <c r="L12648" s="74"/>
      <c r="M12648" s="74"/>
    </row>
    <row r="12649" spans="2:13" x14ac:dyDescent="0.25">
      <c r="B12649" s="225"/>
      <c r="C12649" s="74"/>
      <c r="D12649" s="74"/>
      <c r="E12649" s="74"/>
      <c r="F12649" s="74"/>
      <c r="G12649" s="75"/>
      <c r="H12649" s="74"/>
      <c r="I12649" s="81"/>
      <c r="J12649" s="74"/>
      <c r="K12649" s="74"/>
      <c r="L12649" s="74"/>
      <c r="M12649" s="74"/>
    </row>
    <row r="12650" spans="2:13" x14ac:dyDescent="0.25">
      <c r="B12650" s="225"/>
      <c r="C12650" s="74"/>
      <c r="D12650" s="74"/>
      <c r="E12650" s="74"/>
      <c r="F12650" s="74"/>
      <c r="G12650" s="75"/>
      <c r="H12650" s="74"/>
      <c r="I12650" s="81"/>
      <c r="J12650" s="74"/>
      <c r="K12650" s="74"/>
      <c r="L12650" s="74"/>
      <c r="M12650" s="74"/>
    </row>
    <row r="12651" spans="2:13" x14ac:dyDescent="0.25">
      <c r="B12651" s="225"/>
      <c r="C12651" s="74"/>
      <c r="D12651" s="74"/>
      <c r="E12651" s="74"/>
      <c r="F12651" s="74"/>
      <c r="G12651" s="75"/>
      <c r="H12651" s="74"/>
      <c r="I12651" s="81"/>
      <c r="J12651" s="74"/>
      <c r="K12651" s="74"/>
      <c r="L12651" s="74"/>
      <c r="M12651" s="74"/>
    </row>
    <row r="12652" spans="2:13" x14ac:dyDescent="0.25">
      <c r="B12652" s="225"/>
      <c r="C12652" s="74"/>
      <c r="D12652" s="74"/>
      <c r="E12652" s="74"/>
      <c r="F12652" s="74"/>
      <c r="G12652" s="75"/>
      <c r="H12652" s="74"/>
      <c r="I12652" s="81"/>
      <c r="J12652" s="74"/>
      <c r="K12652" s="74"/>
      <c r="L12652" s="74"/>
      <c r="M12652" s="74"/>
    </row>
    <row r="12653" spans="2:13" x14ac:dyDescent="0.25">
      <c r="B12653" s="225"/>
      <c r="C12653" s="74"/>
      <c r="D12653" s="74"/>
      <c r="E12653" s="74"/>
      <c r="F12653" s="74"/>
      <c r="G12653" s="75"/>
      <c r="H12653" s="74"/>
      <c r="I12653" s="81"/>
      <c r="J12653" s="74"/>
      <c r="K12653" s="74"/>
      <c r="L12653" s="74"/>
      <c r="M12653" s="74"/>
    </row>
    <row r="12654" spans="2:13" x14ac:dyDescent="0.25">
      <c r="B12654" s="225"/>
      <c r="C12654" s="74"/>
      <c r="D12654" s="74"/>
      <c r="E12654" s="74"/>
      <c r="F12654" s="74"/>
      <c r="G12654" s="75"/>
      <c r="H12654" s="74"/>
      <c r="I12654" s="81"/>
      <c r="J12654" s="74"/>
      <c r="K12654" s="74"/>
      <c r="L12654" s="74"/>
      <c r="M12654" s="74"/>
    </row>
    <row r="12655" spans="2:13" x14ac:dyDescent="0.25">
      <c r="B12655" s="225"/>
      <c r="C12655" s="74"/>
      <c r="D12655" s="74"/>
      <c r="E12655" s="74"/>
      <c r="F12655" s="74"/>
      <c r="G12655" s="75"/>
      <c r="H12655" s="74"/>
      <c r="I12655" s="81"/>
      <c r="J12655" s="74"/>
      <c r="K12655" s="74"/>
      <c r="L12655" s="74"/>
      <c r="M12655" s="74"/>
    </row>
    <row r="12656" spans="2:13" x14ac:dyDescent="0.25">
      <c r="B12656" s="225"/>
      <c r="C12656" s="74"/>
      <c r="D12656" s="74"/>
      <c r="E12656" s="74"/>
      <c r="F12656" s="74"/>
      <c r="G12656" s="75"/>
      <c r="H12656" s="74"/>
      <c r="I12656" s="81"/>
      <c r="J12656" s="74"/>
      <c r="K12656" s="74"/>
      <c r="L12656" s="74"/>
      <c r="M12656" s="74"/>
    </row>
    <row r="12657" spans="2:13" x14ac:dyDescent="0.25">
      <c r="B12657" s="225"/>
      <c r="C12657" s="74"/>
      <c r="D12657" s="74"/>
      <c r="E12657" s="74"/>
      <c r="F12657" s="74"/>
      <c r="G12657" s="75"/>
      <c r="H12657" s="74"/>
      <c r="I12657" s="81"/>
      <c r="J12657" s="74"/>
      <c r="K12657" s="74"/>
      <c r="L12657" s="74"/>
      <c r="M12657" s="74"/>
    </row>
    <row r="12658" spans="2:13" x14ac:dyDescent="0.25">
      <c r="B12658" s="225"/>
      <c r="C12658" s="74"/>
      <c r="D12658" s="74"/>
      <c r="E12658" s="74"/>
      <c r="F12658" s="74"/>
      <c r="G12658" s="75"/>
      <c r="H12658" s="74"/>
      <c r="I12658" s="81"/>
      <c r="J12658" s="74"/>
      <c r="K12658" s="74"/>
      <c r="L12658" s="74"/>
      <c r="M12658" s="74"/>
    </row>
    <row r="12659" spans="2:13" x14ac:dyDescent="0.25">
      <c r="B12659" s="225"/>
      <c r="C12659" s="74"/>
      <c r="D12659" s="74"/>
      <c r="E12659" s="74"/>
      <c r="F12659" s="74"/>
      <c r="G12659" s="75"/>
      <c r="H12659" s="74"/>
      <c r="I12659" s="81"/>
      <c r="J12659" s="74"/>
      <c r="K12659" s="74"/>
      <c r="L12659" s="74"/>
      <c r="M12659" s="74"/>
    </row>
    <row r="12660" spans="2:13" x14ac:dyDescent="0.25">
      <c r="B12660" s="225"/>
      <c r="C12660" s="74"/>
      <c r="D12660" s="74"/>
      <c r="E12660" s="74"/>
      <c r="F12660" s="74"/>
      <c r="G12660" s="75"/>
      <c r="H12660" s="74"/>
      <c r="I12660" s="81"/>
      <c r="J12660" s="74"/>
      <c r="K12660" s="74"/>
      <c r="L12660" s="74"/>
      <c r="M12660" s="74"/>
    </row>
    <row r="12661" spans="2:13" x14ac:dyDescent="0.25">
      <c r="B12661" s="225"/>
      <c r="C12661" s="74"/>
      <c r="D12661" s="74"/>
      <c r="E12661" s="74"/>
      <c r="F12661" s="74"/>
      <c r="G12661" s="75"/>
      <c r="H12661" s="74"/>
      <c r="I12661" s="81"/>
      <c r="J12661" s="74"/>
      <c r="K12661" s="74"/>
      <c r="L12661" s="74"/>
      <c r="M12661" s="74"/>
    </row>
    <row r="12662" spans="2:13" x14ac:dyDescent="0.25">
      <c r="B12662" s="225"/>
      <c r="C12662" s="74"/>
      <c r="D12662" s="74"/>
      <c r="E12662" s="74"/>
      <c r="F12662" s="74"/>
      <c r="G12662" s="75"/>
      <c r="H12662" s="74"/>
      <c r="I12662" s="81"/>
      <c r="J12662" s="74"/>
      <c r="K12662" s="74"/>
      <c r="L12662" s="74"/>
      <c r="M12662" s="74"/>
    </row>
    <row r="12663" spans="2:13" x14ac:dyDescent="0.25">
      <c r="B12663" s="225"/>
      <c r="C12663" s="74"/>
      <c r="D12663" s="74"/>
      <c r="E12663" s="74"/>
      <c r="F12663" s="74"/>
      <c r="G12663" s="75"/>
      <c r="H12663" s="74"/>
      <c r="I12663" s="81"/>
      <c r="J12663" s="74"/>
      <c r="K12663" s="74"/>
      <c r="L12663" s="74"/>
      <c r="M12663" s="74"/>
    </row>
    <row r="12664" spans="2:13" x14ac:dyDescent="0.25">
      <c r="B12664" s="225"/>
      <c r="C12664" s="74"/>
      <c r="D12664" s="74"/>
      <c r="E12664" s="74"/>
      <c r="F12664" s="74"/>
      <c r="G12664" s="75"/>
      <c r="H12664" s="74"/>
      <c r="I12664" s="81"/>
      <c r="J12664" s="74"/>
      <c r="K12664" s="74"/>
      <c r="L12664" s="74"/>
      <c r="M12664" s="74"/>
    </row>
    <row r="12665" spans="2:13" x14ac:dyDescent="0.25">
      <c r="B12665" s="225"/>
      <c r="C12665" s="74"/>
      <c r="D12665" s="74"/>
      <c r="E12665" s="74"/>
      <c r="F12665" s="74"/>
      <c r="G12665" s="75"/>
      <c r="H12665" s="74"/>
      <c r="I12665" s="81"/>
      <c r="J12665" s="74"/>
      <c r="K12665" s="74"/>
      <c r="L12665" s="74"/>
      <c r="M12665" s="74"/>
    </row>
    <row r="12666" spans="2:13" x14ac:dyDescent="0.25">
      <c r="B12666" s="225"/>
      <c r="C12666" s="74"/>
      <c r="D12666" s="74"/>
      <c r="E12666" s="74"/>
      <c r="F12666" s="74"/>
      <c r="G12666" s="75"/>
      <c r="H12666" s="74"/>
      <c r="I12666" s="81"/>
      <c r="J12666" s="74"/>
      <c r="K12666" s="74"/>
      <c r="L12666" s="74"/>
      <c r="M12666" s="74"/>
    </row>
    <row r="12667" spans="2:13" x14ac:dyDescent="0.25">
      <c r="B12667" s="225"/>
      <c r="C12667" s="74"/>
      <c r="D12667" s="74"/>
      <c r="E12667" s="74"/>
      <c r="F12667" s="74"/>
      <c r="G12667" s="75"/>
      <c r="H12667" s="74"/>
      <c r="I12667" s="81"/>
      <c r="J12667" s="74"/>
      <c r="K12667" s="74"/>
      <c r="L12667" s="74"/>
      <c r="M12667" s="74"/>
    </row>
    <row r="12668" spans="2:13" x14ac:dyDescent="0.25">
      <c r="B12668" s="225"/>
      <c r="C12668" s="74"/>
      <c r="D12668" s="74"/>
      <c r="E12668" s="74"/>
      <c r="F12668" s="74"/>
      <c r="G12668" s="75"/>
      <c r="H12668" s="74"/>
      <c r="I12668" s="81"/>
      <c r="J12668" s="74"/>
      <c r="K12668" s="74"/>
      <c r="L12668" s="74"/>
      <c r="M12668" s="74"/>
    </row>
    <row r="12669" spans="2:13" x14ac:dyDescent="0.25">
      <c r="B12669" s="225"/>
      <c r="C12669" s="74"/>
      <c r="D12669" s="74"/>
      <c r="E12669" s="74"/>
      <c r="F12669" s="74"/>
      <c r="G12669" s="75"/>
      <c r="H12669" s="74"/>
      <c r="I12669" s="81"/>
      <c r="J12669" s="74"/>
      <c r="K12669" s="74"/>
      <c r="L12669" s="74"/>
      <c r="M12669" s="74"/>
    </row>
    <row r="12670" spans="2:13" x14ac:dyDescent="0.25">
      <c r="B12670" s="225"/>
      <c r="C12670" s="74"/>
      <c r="D12670" s="74"/>
      <c r="E12670" s="74"/>
      <c r="F12670" s="74"/>
      <c r="G12670" s="75"/>
      <c r="H12670" s="74"/>
      <c r="I12670" s="81"/>
      <c r="J12670" s="74"/>
      <c r="K12670" s="74"/>
      <c r="L12670" s="74"/>
      <c r="M12670" s="74"/>
    </row>
    <row r="12671" spans="2:13" x14ac:dyDescent="0.25">
      <c r="B12671" s="225"/>
      <c r="C12671" s="74"/>
      <c r="D12671" s="74"/>
      <c r="E12671" s="74"/>
      <c r="F12671" s="74"/>
      <c r="G12671" s="75"/>
      <c r="H12671" s="74"/>
      <c r="I12671" s="81"/>
      <c r="J12671" s="74"/>
      <c r="K12671" s="74"/>
      <c r="L12671" s="74"/>
      <c r="M12671" s="74"/>
    </row>
    <row r="12672" spans="2:13" x14ac:dyDescent="0.25">
      <c r="B12672" s="225"/>
      <c r="C12672" s="74"/>
      <c r="D12672" s="74"/>
      <c r="E12672" s="74"/>
      <c r="F12672" s="74"/>
      <c r="G12672" s="75"/>
      <c r="H12672" s="74"/>
      <c r="I12672" s="81"/>
      <c r="J12672" s="74"/>
      <c r="K12672" s="74"/>
      <c r="L12672" s="74"/>
      <c r="M12672" s="74"/>
    </row>
    <row r="12673" spans="2:13" x14ac:dyDescent="0.25">
      <c r="B12673" s="225"/>
      <c r="C12673" s="74"/>
      <c r="D12673" s="74"/>
      <c r="E12673" s="74"/>
      <c r="F12673" s="74"/>
      <c r="G12673" s="75"/>
      <c r="H12673" s="74"/>
      <c r="I12673" s="81"/>
      <c r="J12673" s="74"/>
      <c r="K12673" s="74"/>
      <c r="L12673" s="74"/>
      <c r="M12673" s="74"/>
    </row>
    <row r="12674" spans="2:13" x14ac:dyDescent="0.25">
      <c r="B12674" s="225"/>
      <c r="C12674" s="74"/>
      <c r="D12674" s="74"/>
      <c r="E12674" s="74"/>
      <c r="F12674" s="74"/>
      <c r="G12674" s="75"/>
      <c r="H12674" s="74"/>
      <c r="I12674" s="81"/>
      <c r="J12674" s="74"/>
      <c r="K12674" s="74"/>
      <c r="L12674" s="74"/>
      <c r="M12674" s="74"/>
    </row>
    <row r="12675" spans="2:13" x14ac:dyDescent="0.25">
      <c r="B12675" s="225"/>
      <c r="C12675" s="74"/>
      <c r="D12675" s="74"/>
      <c r="E12675" s="74"/>
      <c r="F12675" s="74"/>
      <c r="G12675" s="75"/>
      <c r="H12675" s="74"/>
      <c r="I12675" s="81"/>
      <c r="J12675" s="74"/>
      <c r="K12675" s="74"/>
      <c r="L12675" s="74"/>
      <c r="M12675" s="74"/>
    </row>
    <row r="12676" spans="2:13" x14ac:dyDescent="0.25">
      <c r="B12676" s="225"/>
      <c r="C12676" s="74"/>
      <c r="D12676" s="74"/>
      <c r="E12676" s="74"/>
      <c r="F12676" s="74"/>
      <c r="G12676" s="75"/>
      <c r="H12676" s="74"/>
      <c r="I12676" s="81"/>
      <c r="J12676" s="74"/>
      <c r="K12676" s="74"/>
      <c r="L12676" s="74"/>
      <c r="M12676" s="74"/>
    </row>
    <row r="12677" spans="2:13" x14ac:dyDescent="0.25">
      <c r="B12677" s="225"/>
      <c r="C12677" s="74"/>
      <c r="D12677" s="74"/>
      <c r="E12677" s="74"/>
      <c r="F12677" s="74"/>
      <c r="G12677" s="75"/>
      <c r="H12677" s="74"/>
      <c r="I12677" s="81"/>
      <c r="J12677" s="74"/>
      <c r="K12677" s="74"/>
      <c r="L12677" s="74"/>
      <c r="M12677" s="74"/>
    </row>
    <row r="12678" spans="2:13" x14ac:dyDescent="0.25">
      <c r="B12678" s="225"/>
      <c r="C12678" s="74"/>
      <c r="D12678" s="74"/>
      <c r="E12678" s="74"/>
      <c r="F12678" s="74"/>
      <c r="G12678" s="75"/>
      <c r="H12678" s="74"/>
      <c r="I12678" s="81"/>
      <c r="J12678" s="74"/>
      <c r="K12678" s="74"/>
      <c r="L12678" s="74"/>
      <c r="M12678" s="74"/>
    </row>
    <row r="12679" spans="2:13" x14ac:dyDescent="0.25">
      <c r="B12679" s="225"/>
      <c r="C12679" s="74"/>
      <c r="D12679" s="74"/>
      <c r="E12679" s="74"/>
      <c r="F12679" s="74"/>
      <c r="G12679" s="75"/>
      <c r="H12679" s="74"/>
      <c r="I12679" s="81"/>
      <c r="J12679" s="74"/>
      <c r="K12679" s="74"/>
      <c r="L12679" s="74"/>
      <c r="M12679" s="74"/>
    </row>
    <row r="12680" spans="2:13" x14ac:dyDescent="0.25">
      <c r="B12680" s="225"/>
      <c r="C12680" s="74"/>
      <c r="D12680" s="74"/>
      <c r="E12680" s="74"/>
      <c r="F12680" s="74"/>
      <c r="G12680" s="75"/>
      <c r="H12680" s="74"/>
      <c r="I12680" s="81"/>
      <c r="J12680" s="74"/>
      <c r="K12680" s="74"/>
      <c r="L12680" s="74"/>
      <c r="M12680" s="74"/>
    </row>
    <row r="12681" spans="2:13" x14ac:dyDescent="0.25">
      <c r="B12681" s="225"/>
      <c r="C12681" s="74"/>
      <c r="D12681" s="74"/>
      <c r="E12681" s="74"/>
      <c r="F12681" s="74"/>
      <c r="G12681" s="75"/>
      <c r="H12681" s="74"/>
      <c r="I12681" s="81"/>
      <c r="J12681" s="74"/>
      <c r="K12681" s="74"/>
      <c r="L12681" s="74"/>
      <c r="M12681" s="74"/>
    </row>
    <row r="12682" spans="2:13" x14ac:dyDescent="0.25">
      <c r="B12682" s="225"/>
      <c r="C12682" s="74"/>
      <c r="D12682" s="74"/>
      <c r="E12682" s="74"/>
      <c r="F12682" s="74"/>
      <c r="G12682" s="75"/>
      <c r="H12682" s="74"/>
      <c r="I12682" s="81"/>
      <c r="J12682" s="74"/>
      <c r="K12682" s="74"/>
      <c r="L12682" s="74"/>
      <c r="M12682" s="74"/>
    </row>
    <row r="12683" spans="2:13" x14ac:dyDescent="0.25">
      <c r="B12683" s="225"/>
      <c r="C12683" s="74"/>
      <c r="D12683" s="74"/>
      <c r="E12683" s="74"/>
      <c r="F12683" s="74"/>
      <c r="G12683" s="75"/>
      <c r="H12683" s="74"/>
      <c r="I12683" s="81"/>
      <c r="J12683" s="74"/>
      <c r="K12683" s="74"/>
      <c r="L12683" s="74"/>
      <c r="M12683" s="74"/>
    </row>
    <row r="12684" spans="2:13" x14ac:dyDescent="0.25">
      <c r="B12684" s="225"/>
      <c r="C12684" s="74"/>
      <c r="D12684" s="74"/>
      <c r="E12684" s="74"/>
      <c r="F12684" s="74"/>
      <c r="G12684" s="75"/>
      <c r="H12684" s="74"/>
      <c r="I12684" s="81"/>
      <c r="J12684" s="74"/>
      <c r="K12684" s="74"/>
      <c r="L12684" s="74"/>
      <c r="M12684" s="74"/>
    </row>
    <row r="12685" spans="2:13" x14ac:dyDescent="0.25">
      <c r="B12685" s="225"/>
      <c r="C12685" s="74"/>
      <c r="D12685" s="74"/>
      <c r="E12685" s="74"/>
      <c r="F12685" s="74"/>
      <c r="G12685" s="75"/>
      <c r="H12685" s="74"/>
      <c r="I12685" s="81"/>
      <c r="J12685" s="74"/>
      <c r="K12685" s="74"/>
      <c r="L12685" s="74"/>
      <c r="M12685" s="74"/>
    </row>
    <row r="12686" spans="2:13" x14ac:dyDescent="0.25">
      <c r="B12686" s="225"/>
      <c r="C12686" s="74"/>
      <c r="D12686" s="74"/>
      <c r="E12686" s="74"/>
      <c r="F12686" s="74"/>
      <c r="G12686" s="75"/>
      <c r="H12686" s="74"/>
      <c r="I12686" s="81"/>
      <c r="J12686" s="74"/>
      <c r="K12686" s="74"/>
      <c r="L12686" s="74"/>
      <c r="M12686" s="74"/>
    </row>
    <row r="12687" spans="2:13" x14ac:dyDescent="0.25">
      <c r="B12687" s="225"/>
      <c r="C12687" s="74"/>
      <c r="D12687" s="74"/>
      <c r="E12687" s="74"/>
      <c r="F12687" s="74"/>
      <c r="G12687" s="75"/>
      <c r="H12687" s="74"/>
      <c r="I12687" s="81"/>
      <c r="J12687" s="74"/>
      <c r="K12687" s="74"/>
      <c r="L12687" s="74"/>
      <c r="M12687" s="74"/>
    </row>
    <row r="12688" spans="2:13" x14ac:dyDescent="0.25">
      <c r="B12688" s="225"/>
      <c r="C12688" s="74"/>
      <c r="D12688" s="74"/>
      <c r="E12688" s="74"/>
      <c r="F12688" s="74"/>
      <c r="G12688" s="75"/>
      <c r="H12688" s="74"/>
      <c r="I12688" s="81"/>
      <c r="J12688" s="74"/>
      <c r="K12688" s="74"/>
      <c r="L12688" s="74"/>
      <c r="M12688" s="74"/>
    </row>
    <row r="12689" spans="2:13" x14ac:dyDescent="0.25">
      <c r="B12689" s="225"/>
      <c r="C12689" s="74"/>
      <c r="D12689" s="74"/>
      <c r="E12689" s="74"/>
      <c r="F12689" s="74"/>
      <c r="G12689" s="75"/>
      <c r="H12689" s="74"/>
      <c r="I12689" s="81"/>
      <c r="J12689" s="74"/>
      <c r="K12689" s="74"/>
      <c r="L12689" s="74"/>
      <c r="M12689" s="74"/>
    </row>
    <row r="12690" spans="2:13" x14ac:dyDescent="0.25">
      <c r="B12690" s="225"/>
      <c r="C12690" s="74"/>
      <c r="D12690" s="74"/>
      <c r="E12690" s="74"/>
      <c r="F12690" s="74"/>
      <c r="G12690" s="75"/>
      <c r="H12690" s="74"/>
      <c r="I12690" s="81"/>
      <c r="J12690" s="74"/>
      <c r="K12690" s="74"/>
      <c r="L12690" s="74"/>
      <c r="M12690" s="74"/>
    </row>
    <row r="12691" spans="2:13" x14ac:dyDescent="0.25">
      <c r="B12691" s="225"/>
      <c r="C12691" s="74"/>
      <c r="D12691" s="74"/>
      <c r="E12691" s="74"/>
      <c r="F12691" s="74"/>
      <c r="G12691" s="75"/>
      <c r="H12691" s="74"/>
      <c r="I12691" s="81"/>
      <c r="J12691" s="74"/>
      <c r="K12691" s="74"/>
      <c r="L12691" s="74"/>
      <c r="M12691" s="74"/>
    </row>
    <row r="12692" spans="2:13" x14ac:dyDescent="0.25">
      <c r="B12692" s="225"/>
      <c r="C12692" s="74"/>
      <c r="D12692" s="74"/>
      <c r="E12692" s="74"/>
      <c r="F12692" s="74"/>
      <c r="G12692" s="75"/>
      <c r="H12692" s="74"/>
      <c r="I12692" s="81"/>
      <c r="J12692" s="74"/>
      <c r="K12692" s="74"/>
      <c r="L12692" s="74"/>
      <c r="M12692" s="74"/>
    </row>
    <row r="12693" spans="2:13" x14ac:dyDescent="0.25">
      <c r="B12693" s="225"/>
      <c r="C12693" s="74"/>
      <c r="D12693" s="74"/>
      <c r="E12693" s="74"/>
      <c r="F12693" s="74"/>
      <c r="G12693" s="75"/>
      <c r="H12693" s="74"/>
      <c r="I12693" s="81"/>
      <c r="J12693" s="74"/>
      <c r="K12693" s="74"/>
      <c r="L12693" s="74"/>
      <c r="M12693" s="74"/>
    </row>
    <row r="12694" spans="2:13" x14ac:dyDescent="0.25">
      <c r="B12694" s="225"/>
      <c r="C12694" s="74"/>
      <c r="D12694" s="74"/>
      <c r="E12694" s="74"/>
      <c r="F12694" s="74"/>
      <c r="G12694" s="75"/>
      <c r="H12694" s="74"/>
      <c r="I12694" s="81"/>
      <c r="J12694" s="74"/>
      <c r="K12694" s="74"/>
      <c r="L12694" s="74"/>
      <c r="M12694" s="74"/>
    </row>
    <row r="12695" spans="2:13" x14ac:dyDescent="0.25">
      <c r="B12695" s="225"/>
      <c r="C12695" s="74"/>
      <c r="D12695" s="74"/>
      <c r="E12695" s="74"/>
      <c r="F12695" s="74"/>
      <c r="G12695" s="75"/>
      <c r="H12695" s="74"/>
      <c r="I12695" s="81"/>
      <c r="J12695" s="74"/>
      <c r="K12695" s="74"/>
      <c r="L12695" s="74"/>
      <c r="M12695" s="74"/>
    </row>
    <row r="12696" spans="2:13" x14ac:dyDescent="0.25">
      <c r="B12696" s="225"/>
      <c r="C12696" s="74"/>
      <c r="D12696" s="74"/>
      <c r="E12696" s="74"/>
      <c r="F12696" s="74"/>
      <c r="G12696" s="75"/>
      <c r="H12696" s="74"/>
      <c r="I12696" s="81"/>
      <c r="J12696" s="74"/>
      <c r="K12696" s="74"/>
      <c r="L12696" s="74"/>
      <c r="M12696" s="74"/>
    </row>
    <row r="12697" spans="2:13" x14ac:dyDescent="0.25">
      <c r="B12697" s="225"/>
      <c r="C12697" s="74"/>
      <c r="D12697" s="74"/>
      <c r="E12697" s="74"/>
      <c r="F12697" s="74"/>
      <c r="G12697" s="75"/>
      <c r="H12697" s="74"/>
      <c r="I12697" s="81"/>
      <c r="J12697" s="74"/>
      <c r="K12697" s="74"/>
      <c r="L12697" s="74"/>
      <c r="M12697" s="74"/>
    </row>
    <row r="12698" spans="2:13" x14ac:dyDescent="0.25">
      <c r="B12698" s="225"/>
      <c r="C12698" s="74"/>
      <c r="D12698" s="74"/>
      <c r="E12698" s="74"/>
      <c r="F12698" s="74"/>
      <c r="G12698" s="75"/>
      <c r="H12698" s="74"/>
      <c r="I12698" s="81"/>
      <c r="J12698" s="74"/>
      <c r="K12698" s="74"/>
      <c r="L12698" s="74"/>
      <c r="M12698" s="74"/>
    </row>
    <row r="12699" spans="2:13" x14ac:dyDescent="0.25">
      <c r="B12699" s="225"/>
      <c r="C12699" s="74"/>
      <c r="D12699" s="74"/>
      <c r="E12699" s="74"/>
      <c r="F12699" s="74"/>
      <c r="G12699" s="75"/>
      <c r="H12699" s="74"/>
      <c r="I12699" s="81"/>
      <c r="J12699" s="74"/>
      <c r="K12699" s="74"/>
      <c r="L12699" s="74"/>
      <c r="M12699" s="74"/>
    </row>
    <row r="12700" spans="2:13" x14ac:dyDescent="0.25">
      <c r="B12700" s="225"/>
      <c r="C12700" s="74"/>
      <c r="D12700" s="74"/>
      <c r="E12700" s="74"/>
      <c r="F12700" s="74"/>
      <c r="G12700" s="75"/>
      <c r="H12700" s="74"/>
      <c r="I12700" s="81"/>
      <c r="J12700" s="74"/>
      <c r="K12700" s="74"/>
      <c r="L12700" s="74"/>
      <c r="M12700" s="74"/>
    </row>
    <row r="12701" spans="2:13" x14ac:dyDescent="0.25">
      <c r="B12701" s="225"/>
      <c r="C12701" s="74"/>
      <c r="D12701" s="74"/>
      <c r="E12701" s="74"/>
      <c r="F12701" s="74"/>
      <c r="G12701" s="75"/>
      <c r="H12701" s="74"/>
      <c r="I12701" s="81"/>
      <c r="J12701" s="74"/>
      <c r="K12701" s="74"/>
      <c r="L12701" s="74"/>
      <c r="M12701" s="74"/>
    </row>
    <row r="12702" spans="2:13" x14ac:dyDescent="0.25">
      <c r="B12702" s="225"/>
      <c r="C12702" s="74"/>
      <c r="D12702" s="74"/>
      <c r="E12702" s="74"/>
      <c r="F12702" s="74"/>
      <c r="G12702" s="75"/>
      <c r="H12702" s="74"/>
      <c r="I12702" s="81"/>
      <c r="J12702" s="74"/>
      <c r="K12702" s="74"/>
      <c r="L12702" s="74"/>
      <c r="M12702" s="74"/>
    </row>
    <row r="12703" spans="2:13" x14ac:dyDescent="0.25">
      <c r="B12703" s="225"/>
      <c r="C12703" s="74"/>
      <c r="D12703" s="74"/>
      <c r="E12703" s="74"/>
      <c r="F12703" s="74"/>
      <c r="G12703" s="75"/>
      <c r="H12703" s="74"/>
      <c r="I12703" s="81"/>
      <c r="J12703" s="74"/>
      <c r="K12703" s="74"/>
      <c r="L12703" s="74"/>
      <c r="M12703" s="74"/>
    </row>
    <row r="12704" spans="2:13" x14ac:dyDescent="0.25">
      <c r="B12704" s="225"/>
      <c r="C12704" s="74"/>
      <c r="D12704" s="74"/>
      <c r="E12704" s="74"/>
      <c r="F12704" s="74"/>
      <c r="G12704" s="75"/>
      <c r="H12704" s="74"/>
      <c r="I12704" s="81"/>
      <c r="J12704" s="74"/>
      <c r="K12704" s="74"/>
      <c r="L12704" s="74"/>
      <c r="M12704" s="74"/>
    </row>
    <row r="12705" spans="2:13" x14ac:dyDescent="0.25">
      <c r="B12705" s="225"/>
      <c r="C12705" s="74"/>
      <c r="D12705" s="74"/>
      <c r="E12705" s="74"/>
      <c r="F12705" s="74"/>
      <c r="G12705" s="75"/>
      <c r="H12705" s="74"/>
      <c r="I12705" s="81"/>
      <c r="J12705" s="74"/>
      <c r="K12705" s="74"/>
      <c r="L12705" s="74"/>
      <c r="M12705" s="74"/>
    </row>
    <row r="12706" spans="2:13" x14ac:dyDescent="0.25">
      <c r="B12706" s="225"/>
      <c r="C12706" s="74"/>
      <c r="D12706" s="74"/>
      <c r="E12706" s="74"/>
      <c r="F12706" s="74"/>
      <c r="G12706" s="75"/>
      <c r="H12706" s="74"/>
      <c r="I12706" s="81"/>
      <c r="J12706" s="74"/>
      <c r="K12706" s="74"/>
      <c r="L12706" s="74"/>
      <c r="M12706" s="74"/>
    </row>
    <row r="12707" spans="2:13" x14ac:dyDescent="0.25">
      <c r="B12707" s="225"/>
      <c r="C12707" s="74"/>
      <c r="D12707" s="74"/>
      <c r="E12707" s="74"/>
      <c r="F12707" s="74"/>
      <c r="G12707" s="75"/>
      <c r="H12707" s="74"/>
      <c r="I12707" s="81"/>
      <c r="J12707" s="74"/>
      <c r="K12707" s="74"/>
      <c r="L12707" s="74"/>
      <c r="M12707" s="74"/>
    </row>
    <row r="12708" spans="2:13" x14ac:dyDescent="0.25">
      <c r="B12708" s="225"/>
      <c r="C12708" s="74"/>
      <c r="D12708" s="74"/>
      <c r="E12708" s="74"/>
      <c r="F12708" s="74"/>
      <c r="G12708" s="75"/>
      <c r="H12708" s="74"/>
      <c r="I12708" s="81"/>
      <c r="J12708" s="74"/>
      <c r="K12708" s="74"/>
      <c r="L12708" s="74"/>
      <c r="M12708" s="74"/>
    </row>
    <row r="12709" spans="2:13" x14ac:dyDescent="0.25">
      <c r="B12709" s="225"/>
      <c r="C12709" s="74"/>
      <c r="D12709" s="74"/>
      <c r="E12709" s="74"/>
      <c r="F12709" s="74"/>
      <c r="G12709" s="75"/>
      <c r="H12709" s="74"/>
      <c r="I12709" s="81"/>
      <c r="J12709" s="74"/>
      <c r="K12709" s="74"/>
      <c r="L12709" s="74"/>
      <c r="M12709" s="74"/>
    </row>
    <row r="12710" spans="2:13" x14ac:dyDescent="0.25">
      <c r="B12710" s="225"/>
      <c r="C12710" s="74"/>
      <c r="D12710" s="74"/>
      <c r="E12710" s="74"/>
      <c r="F12710" s="74"/>
      <c r="G12710" s="75"/>
      <c r="H12710" s="74"/>
      <c r="I12710" s="81"/>
      <c r="J12710" s="74"/>
      <c r="K12710" s="74"/>
      <c r="L12710" s="74"/>
      <c r="M12710" s="74"/>
    </row>
    <row r="12711" spans="2:13" x14ac:dyDescent="0.25">
      <c r="B12711" s="225"/>
      <c r="C12711" s="74"/>
      <c r="D12711" s="74"/>
      <c r="E12711" s="74"/>
      <c r="F12711" s="74"/>
      <c r="G12711" s="75"/>
      <c r="H12711" s="74"/>
      <c r="I12711" s="81"/>
      <c r="J12711" s="74"/>
      <c r="K12711" s="74"/>
      <c r="L12711" s="74"/>
      <c r="M12711" s="74"/>
    </row>
    <row r="12712" spans="2:13" x14ac:dyDescent="0.25">
      <c r="B12712" s="225"/>
      <c r="C12712" s="74"/>
      <c r="D12712" s="74"/>
      <c r="E12712" s="74"/>
      <c r="F12712" s="74"/>
      <c r="G12712" s="75"/>
      <c r="H12712" s="74"/>
      <c r="I12712" s="81"/>
      <c r="J12712" s="74"/>
      <c r="K12712" s="74"/>
      <c r="L12712" s="74"/>
      <c r="M12712" s="74"/>
    </row>
    <row r="12713" spans="2:13" x14ac:dyDescent="0.25">
      <c r="B12713" s="225"/>
      <c r="C12713" s="74"/>
      <c r="D12713" s="74"/>
      <c r="E12713" s="74"/>
      <c r="F12713" s="74"/>
      <c r="G12713" s="75"/>
      <c r="H12713" s="74"/>
      <c r="I12713" s="81"/>
      <c r="J12713" s="74"/>
      <c r="K12713" s="74"/>
      <c r="L12713" s="74"/>
      <c r="M12713" s="74"/>
    </row>
    <row r="12714" spans="2:13" x14ac:dyDescent="0.25">
      <c r="B12714" s="225"/>
      <c r="C12714" s="74"/>
      <c r="D12714" s="74"/>
      <c r="E12714" s="74"/>
      <c r="F12714" s="74"/>
      <c r="G12714" s="75"/>
      <c r="H12714" s="74"/>
      <c r="I12714" s="81"/>
      <c r="J12714" s="74"/>
      <c r="K12714" s="74"/>
      <c r="L12714" s="74"/>
      <c r="M12714" s="74"/>
    </row>
    <row r="12715" spans="2:13" x14ac:dyDescent="0.25">
      <c r="B12715" s="225"/>
      <c r="C12715" s="74"/>
      <c r="D12715" s="74"/>
      <c r="E12715" s="74"/>
      <c r="F12715" s="74"/>
      <c r="G12715" s="75"/>
      <c r="H12715" s="74"/>
      <c r="I12715" s="81"/>
      <c r="J12715" s="74"/>
      <c r="K12715" s="74"/>
      <c r="L12715" s="74"/>
      <c r="M12715" s="74"/>
    </row>
    <row r="12716" spans="2:13" x14ac:dyDescent="0.25">
      <c r="B12716" s="225"/>
      <c r="C12716" s="74"/>
      <c r="D12716" s="74"/>
      <c r="E12716" s="74"/>
      <c r="F12716" s="74"/>
      <c r="G12716" s="75"/>
      <c r="H12716" s="74"/>
      <c r="I12716" s="81"/>
      <c r="J12716" s="74"/>
      <c r="K12716" s="74"/>
      <c r="L12716" s="74"/>
      <c r="M12716" s="74"/>
    </row>
    <row r="12717" spans="2:13" x14ac:dyDescent="0.25">
      <c r="B12717" s="225"/>
      <c r="C12717" s="74"/>
      <c r="D12717" s="74"/>
      <c r="E12717" s="74"/>
      <c r="F12717" s="74"/>
      <c r="G12717" s="75"/>
      <c r="H12717" s="74"/>
      <c r="I12717" s="81"/>
      <c r="J12717" s="74"/>
      <c r="K12717" s="74"/>
      <c r="L12717" s="74"/>
      <c r="M12717" s="74"/>
    </row>
    <row r="12718" spans="2:13" x14ac:dyDescent="0.25">
      <c r="B12718" s="225"/>
      <c r="C12718" s="74"/>
      <c r="D12718" s="74"/>
      <c r="E12718" s="74"/>
      <c r="F12718" s="74"/>
      <c r="G12718" s="75"/>
      <c r="H12718" s="74"/>
      <c r="I12718" s="81"/>
      <c r="J12718" s="74"/>
      <c r="K12718" s="74"/>
      <c r="L12718" s="74"/>
      <c r="M12718" s="74"/>
    </row>
    <row r="12719" spans="2:13" x14ac:dyDescent="0.25">
      <c r="B12719" s="225"/>
      <c r="C12719" s="74"/>
      <c r="D12719" s="74"/>
      <c r="E12719" s="74"/>
      <c r="F12719" s="74"/>
      <c r="G12719" s="75"/>
      <c r="H12719" s="74"/>
      <c r="I12719" s="81"/>
      <c r="J12719" s="74"/>
      <c r="K12719" s="74"/>
      <c r="L12719" s="74"/>
      <c r="M12719" s="74"/>
    </row>
    <row r="12720" spans="2:13" x14ac:dyDescent="0.25">
      <c r="B12720" s="225"/>
      <c r="C12720" s="74"/>
      <c r="D12720" s="74"/>
      <c r="E12720" s="74"/>
      <c r="F12720" s="74"/>
      <c r="G12720" s="75"/>
      <c r="H12720" s="74"/>
      <c r="I12720" s="81"/>
      <c r="J12720" s="74"/>
      <c r="K12720" s="74"/>
      <c r="L12720" s="74"/>
      <c r="M12720" s="74"/>
    </row>
    <row r="12721" spans="2:13" x14ac:dyDescent="0.25">
      <c r="B12721" s="225"/>
      <c r="C12721" s="74"/>
      <c r="D12721" s="74"/>
      <c r="E12721" s="74"/>
      <c r="F12721" s="74"/>
      <c r="G12721" s="75"/>
      <c r="H12721" s="74"/>
      <c r="I12721" s="81"/>
      <c r="J12721" s="74"/>
      <c r="K12721" s="74"/>
      <c r="L12721" s="74"/>
      <c r="M12721" s="74"/>
    </row>
    <row r="12722" spans="2:13" x14ac:dyDescent="0.25">
      <c r="B12722" s="225"/>
      <c r="C12722" s="74"/>
      <c r="D12722" s="74"/>
      <c r="E12722" s="74"/>
      <c r="F12722" s="74"/>
      <c r="G12722" s="75"/>
      <c r="H12722" s="74"/>
      <c r="I12722" s="81"/>
      <c r="J12722" s="74"/>
      <c r="K12722" s="74"/>
      <c r="L12722" s="74"/>
      <c r="M12722" s="74"/>
    </row>
    <row r="12723" spans="2:13" x14ac:dyDescent="0.25">
      <c r="B12723" s="225"/>
      <c r="C12723" s="74"/>
      <c r="D12723" s="74"/>
      <c r="E12723" s="74"/>
      <c r="F12723" s="74"/>
      <c r="G12723" s="75"/>
      <c r="H12723" s="74"/>
      <c r="I12723" s="81"/>
      <c r="J12723" s="74"/>
      <c r="K12723" s="74"/>
      <c r="L12723" s="74"/>
      <c r="M12723" s="74"/>
    </row>
    <row r="12724" spans="2:13" x14ac:dyDescent="0.25">
      <c r="B12724" s="225"/>
      <c r="C12724" s="74"/>
      <c r="D12724" s="74"/>
      <c r="E12724" s="74"/>
      <c r="F12724" s="74"/>
      <c r="G12724" s="75"/>
      <c r="H12724" s="74"/>
      <c r="I12724" s="81"/>
      <c r="J12724" s="74"/>
      <c r="K12724" s="74"/>
      <c r="L12724" s="74"/>
      <c r="M12724" s="74"/>
    </row>
    <row r="12725" spans="2:13" x14ac:dyDescent="0.25">
      <c r="B12725" s="225"/>
      <c r="C12725" s="74"/>
      <c r="D12725" s="74"/>
      <c r="E12725" s="74"/>
      <c r="F12725" s="74"/>
      <c r="G12725" s="75"/>
      <c r="H12725" s="74"/>
      <c r="I12725" s="81"/>
      <c r="J12725" s="74"/>
      <c r="K12725" s="74"/>
      <c r="L12725" s="74"/>
      <c r="M12725" s="74"/>
    </row>
    <row r="12726" spans="2:13" x14ac:dyDescent="0.25">
      <c r="B12726" s="225"/>
      <c r="C12726" s="74"/>
      <c r="D12726" s="74"/>
      <c r="E12726" s="74"/>
      <c r="F12726" s="74"/>
      <c r="G12726" s="75"/>
      <c r="H12726" s="74"/>
      <c r="I12726" s="81"/>
      <c r="J12726" s="74"/>
      <c r="K12726" s="74"/>
      <c r="L12726" s="74"/>
      <c r="M12726" s="74"/>
    </row>
    <row r="12727" spans="2:13" x14ac:dyDescent="0.25">
      <c r="B12727" s="225"/>
      <c r="C12727" s="74"/>
      <c r="D12727" s="74"/>
      <c r="E12727" s="74"/>
      <c r="F12727" s="74"/>
      <c r="G12727" s="75"/>
      <c r="H12727" s="74"/>
      <c r="I12727" s="81"/>
      <c r="J12727" s="74"/>
      <c r="K12727" s="74"/>
      <c r="L12727" s="74"/>
      <c r="M12727" s="74"/>
    </row>
    <row r="12728" spans="2:13" x14ac:dyDescent="0.25">
      <c r="B12728" s="225"/>
      <c r="C12728" s="74"/>
      <c r="D12728" s="74"/>
      <c r="E12728" s="74"/>
      <c r="F12728" s="74"/>
      <c r="G12728" s="75"/>
      <c r="H12728" s="74"/>
      <c r="I12728" s="81"/>
      <c r="J12728" s="74"/>
      <c r="K12728" s="74"/>
      <c r="L12728" s="74"/>
      <c r="M12728" s="74"/>
    </row>
    <row r="12729" spans="2:13" x14ac:dyDescent="0.25">
      <c r="B12729" s="225"/>
      <c r="C12729" s="74"/>
      <c r="D12729" s="74"/>
      <c r="E12729" s="74"/>
      <c r="F12729" s="74"/>
      <c r="G12729" s="75"/>
      <c r="H12729" s="74"/>
      <c r="I12729" s="81"/>
      <c r="J12729" s="74"/>
      <c r="K12729" s="74"/>
      <c r="L12729" s="74"/>
      <c r="M12729" s="74"/>
    </row>
    <row r="12730" spans="2:13" x14ac:dyDescent="0.25">
      <c r="B12730" s="225"/>
      <c r="C12730" s="74"/>
      <c r="D12730" s="74"/>
      <c r="E12730" s="74"/>
      <c r="F12730" s="74"/>
      <c r="G12730" s="75"/>
      <c r="H12730" s="74"/>
      <c r="I12730" s="81"/>
      <c r="J12730" s="74"/>
      <c r="K12730" s="74"/>
      <c r="L12730" s="74"/>
      <c r="M12730" s="74"/>
    </row>
    <row r="12731" spans="2:13" x14ac:dyDescent="0.25">
      <c r="B12731" s="225"/>
      <c r="C12731" s="74"/>
      <c r="D12731" s="74"/>
      <c r="E12731" s="74"/>
      <c r="F12731" s="74"/>
      <c r="G12731" s="75"/>
      <c r="H12731" s="74"/>
      <c r="I12731" s="81"/>
      <c r="J12731" s="74"/>
      <c r="K12731" s="74"/>
      <c r="L12731" s="74"/>
      <c r="M12731" s="74"/>
    </row>
    <row r="12732" spans="2:13" x14ac:dyDescent="0.25">
      <c r="B12732" s="225"/>
      <c r="C12732" s="74"/>
      <c r="D12732" s="74"/>
      <c r="E12732" s="74"/>
      <c r="F12732" s="74"/>
      <c r="G12732" s="75"/>
      <c r="H12732" s="74"/>
      <c r="I12732" s="81"/>
      <c r="J12732" s="74"/>
      <c r="K12732" s="74"/>
      <c r="L12732" s="74"/>
      <c r="M12732" s="74"/>
    </row>
    <row r="12733" spans="2:13" x14ac:dyDescent="0.25">
      <c r="B12733" s="225"/>
      <c r="C12733" s="74"/>
      <c r="D12733" s="74"/>
      <c r="E12733" s="74"/>
      <c r="F12733" s="74"/>
      <c r="G12733" s="75"/>
      <c r="H12733" s="74"/>
      <c r="I12733" s="81"/>
      <c r="J12733" s="74"/>
      <c r="K12733" s="74"/>
      <c r="L12733" s="74"/>
      <c r="M12733" s="74"/>
    </row>
    <row r="12734" spans="2:13" x14ac:dyDescent="0.25">
      <c r="B12734" s="225"/>
      <c r="C12734" s="74"/>
      <c r="D12734" s="74"/>
      <c r="E12734" s="74"/>
      <c r="F12734" s="74"/>
      <c r="G12734" s="75"/>
      <c r="H12734" s="74"/>
      <c r="I12734" s="81"/>
      <c r="J12734" s="74"/>
      <c r="K12734" s="74"/>
      <c r="L12734" s="74"/>
      <c r="M12734" s="74"/>
    </row>
    <row r="12735" spans="2:13" x14ac:dyDescent="0.25">
      <c r="B12735" s="225"/>
      <c r="C12735" s="74"/>
      <c r="D12735" s="74"/>
      <c r="E12735" s="74"/>
      <c r="F12735" s="74"/>
      <c r="G12735" s="75"/>
      <c r="H12735" s="74"/>
      <c r="I12735" s="81"/>
      <c r="J12735" s="74"/>
      <c r="K12735" s="74"/>
      <c r="L12735" s="74"/>
      <c r="M12735" s="74"/>
    </row>
    <row r="12736" spans="2:13" x14ac:dyDescent="0.25">
      <c r="B12736" s="225"/>
      <c r="C12736" s="74"/>
      <c r="D12736" s="74"/>
      <c r="E12736" s="74"/>
      <c r="F12736" s="74"/>
      <c r="G12736" s="75"/>
      <c r="H12736" s="74"/>
      <c r="I12736" s="81"/>
      <c r="J12736" s="74"/>
      <c r="K12736" s="74"/>
      <c r="L12736" s="74"/>
      <c r="M12736" s="74"/>
    </row>
    <row r="12737" spans="2:13" x14ac:dyDescent="0.25">
      <c r="B12737" s="225"/>
      <c r="C12737" s="74"/>
      <c r="D12737" s="74"/>
      <c r="E12737" s="74"/>
      <c r="F12737" s="74"/>
      <c r="G12737" s="75"/>
      <c r="H12737" s="74"/>
      <c r="I12737" s="81"/>
      <c r="J12737" s="74"/>
      <c r="K12737" s="74"/>
      <c r="L12737" s="74"/>
      <c r="M12737" s="74"/>
    </row>
    <row r="12738" spans="2:13" x14ac:dyDescent="0.25">
      <c r="B12738" s="225"/>
      <c r="C12738" s="74"/>
      <c r="D12738" s="74"/>
      <c r="E12738" s="74"/>
      <c r="F12738" s="74"/>
      <c r="G12738" s="75"/>
      <c r="H12738" s="74"/>
      <c r="I12738" s="81"/>
      <c r="J12738" s="74"/>
      <c r="K12738" s="74"/>
      <c r="L12738" s="74"/>
      <c r="M12738" s="74"/>
    </row>
    <row r="12739" spans="2:13" x14ac:dyDescent="0.25">
      <c r="B12739" s="225"/>
      <c r="C12739" s="74"/>
      <c r="D12739" s="74"/>
      <c r="E12739" s="74"/>
      <c r="F12739" s="74"/>
      <c r="G12739" s="75"/>
      <c r="H12739" s="74"/>
      <c r="I12739" s="81"/>
      <c r="J12739" s="74"/>
      <c r="K12739" s="74"/>
      <c r="L12739" s="74"/>
      <c r="M12739" s="74"/>
    </row>
    <row r="12740" spans="2:13" x14ac:dyDescent="0.25">
      <c r="B12740" s="225"/>
      <c r="C12740" s="74"/>
      <c r="D12740" s="74"/>
      <c r="E12740" s="74"/>
      <c r="F12740" s="74"/>
      <c r="G12740" s="75"/>
      <c r="H12740" s="74"/>
      <c r="I12740" s="81"/>
      <c r="J12740" s="74"/>
      <c r="K12740" s="74"/>
      <c r="L12740" s="74"/>
      <c r="M12740" s="74"/>
    </row>
    <row r="12741" spans="2:13" x14ac:dyDescent="0.25">
      <c r="B12741" s="225"/>
      <c r="C12741" s="74"/>
      <c r="D12741" s="74"/>
      <c r="E12741" s="74"/>
      <c r="F12741" s="74"/>
      <c r="G12741" s="75"/>
      <c r="H12741" s="74"/>
      <c r="I12741" s="81"/>
      <c r="J12741" s="74"/>
      <c r="K12741" s="74"/>
      <c r="L12741" s="74"/>
      <c r="M12741" s="74"/>
    </row>
    <row r="12742" spans="2:13" x14ac:dyDescent="0.25">
      <c r="B12742" s="225"/>
      <c r="C12742" s="74"/>
      <c r="D12742" s="74"/>
      <c r="E12742" s="74"/>
      <c r="F12742" s="74"/>
      <c r="G12742" s="75"/>
      <c r="H12742" s="74"/>
      <c r="I12742" s="81"/>
      <c r="J12742" s="74"/>
      <c r="K12742" s="74"/>
      <c r="L12742" s="74"/>
      <c r="M12742" s="74"/>
    </row>
    <row r="12743" spans="2:13" x14ac:dyDescent="0.25">
      <c r="B12743" s="225"/>
      <c r="C12743" s="74"/>
      <c r="D12743" s="74"/>
      <c r="E12743" s="74"/>
      <c r="F12743" s="74"/>
      <c r="G12743" s="75"/>
      <c r="H12743" s="74"/>
      <c r="I12743" s="81"/>
      <c r="J12743" s="74"/>
      <c r="K12743" s="74"/>
      <c r="L12743" s="74"/>
      <c r="M12743" s="74"/>
    </row>
    <row r="12744" spans="2:13" x14ac:dyDescent="0.25">
      <c r="B12744" s="225"/>
      <c r="C12744" s="74"/>
      <c r="D12744" s="74"/>
      <c r="E12744" s="74"/>
      <c r="F12744" s="74"/>
      <c r="G12744" s="75"/>
      <c r="H12744" s="74"/>
      <c r="I12744" s="81"/>
      <c r="J12744" s="74"/>
      <c r="K12744" s="74"/>
      <c r="L12744" s="74"/>
      <c r="M12744" s="74"/>
    </row>
    <row r="12745" spans="2:13" x14ac:dyDescent="0.25">
      <c r="B12745" s="225"/>
      <c r="C12745" s="74"/>
      <c r="D12745" s="74"/>
      <c r="E12745" s="74"/>
      <c r="F12745" s="74"/>
      <c r="G12745" s="75"/>
      <c r="H12745" s="74"/>
      <c r="I12745" s="81"/>
      <c r="J12745" s="74"/>
      <c r="K12745" s="74"/>
      <c r="L12745" s="74"/>
      <c r="M12745" s="74"/>
    </row>
    <row r="12746" spans="2:13" x14ac:dyDescent="0.25">
      <c r="B12746" s="225"/>
      <c r="C12746" s="74"/>
      <c r="D12746" s="74"/>
      <c r="E12746" s="74"/>
      <c r="F12746" s="74"/>
      <c r="G12746" s="75"/>
      <c r="H12746" s="74"/>
      <c r="I12746" s="81"/>
      <c r="J12746" s="74"/>
      <c r="K12746" s="74"/>
      <c r="L12746" s="74"/>
      <c r="M12746" s="74"/>
    </row>
    <row r="12747" spans="2:13" x14ac:dyDescent="0.25">
      <c r="B12747" s="225"/>
      <c r="C12747" s="74"/>
      <c r="D12747" s="74"/>
      <c r="E12747" s="74"/>
      <c r="F12747" s="74"/>
      <c r="G12747" s="75"/>
      <c r="H12747" s="74"/>
      <c r="I12747" s="81"/>
      <c r="J12747" s="74"/>
      <c r="K12747" s="74"/>
      <c r="L12747" s="74"/>
      <c r="M12747" s="74"/>
    </row>
    <row r="12748" spans="2:13" x14ac:dyDescent="0.25">
      <c r="B12748" s="225"/>
      <c r="C12748" s="74"/>
      <c r="D12748" s="74"/>
      <c r="E12748" s="74"/>
      <c r="F12748" s="74"/>
      <c r="G12748" s="75"/>
      <c r="H12748" s="74"/>
      <c r="I12748" s="81"/>
      <c r="J12748" s="74"/>
      <c r="K12748" s="74"/>
      <c r="L12748" s="74"/>
      <c r="M12748" s="74"/>
    </row>
    <row r="12749" spans="2:13" x14ac:dyDescent="0.25">
      <c r="B12749" s="225"/>
      <c r="C12749" s="74"/>
      <c r="D12749" s="74"/>
      <c r="E12749" s="74"/>
      <c r="F12749" s="74"/>
      <c r="G12749" s="75"/>
      <c r="H12749" s="74"/>
      <c r="I12749" s="81"/>
      <c r="J12749" s="74"/>
      <c r="K12749" s="74"/>
      <c r="L12749" s="74"/>
      <c r="M12749" s="74"/>
    </row>
    <row r="12750" spans="2:13" x14ac:dyDescent="0.25">
      <c r="B12750" s="225"/>
      <c r="C12750" s="74"/>
      <c r="D12750" s="74"/>
      <c r="E12750" s="74"/>
      <c r="F12750" s="74"/>
      <c r="G12750" s="75"/>
      <c r="H12750" s="74"/>
      <c r="I12750" s="81"/>
      <c r="J12750" s="74"/>
      <c r="K12750" s="74"/>
      <c r="L12750" s="74"/>
      <c r="M12750" s="74"/>
    </row>
    <row r="12751" spans="2:13" x14ac:dyDescent="0.25">
      <c r="B12751" s="225"/>
      <c r="C12751" s="74"/>
      <c r="D12751" s="74"/>
      <c r="E12751" s="74"/>
      <c r="F12751" s="74"/>
      <c r="G12751" s="75"/>
      <c r="H12751" s="74"/>
      <c r="I12751" s="81"/>
      <c r="J12751" s="74"/>
      <c r="K12751" s="74"/>
      <c r="L12751" s="74"/>
      <c r="M12751" s="74"/>
    </row>
    <row r="12752" spans="2:13" x14ac:dyDescent="0.25">
      <c r="B12752" s="225"/>
      <c r="C12752" s="74"/>
      <c r="D12752" s="74"/>
      <c r="E12752" s="74"/>
      <c r="F12752" s="74"/>
      <c r="G12752" s="75"/>
      <c r="H12752" s="74"/>
      <c r="I12752" s="81"/>
      <c r="J12752" s="74"/>
      <c r="K12752" s="74"/>
      <c r="L12752" s="74"/>
      <c r="M12752" s="74"/>
    </row>
    <row r="12753" spans="2:13" x14ac:dyDescent="0.25">
      <c r="B12753" s="225"/>
      <c r="C12753" s="74"/>
      <c r="D12753" s="74"/>
      <c r="E12753" s="74"/>
      <c r="F12753" s="74"/>
      <c r="G12753" s="75"/>
      <c r="H12753" s="74"/>
      <c r="I12753" s="81"/>
      <c r="J12753" s="74"/>
      <c r="K12753" s="74"/>
      <c r="L12753" s="74"/>
      <c r="M12753" s="74"/>
    </row>
    <row r="12754" spans="2:13" x14ac:dyDescent="0.25">
      <c r="B12754" s="225"/>
      <c r="C12754" s="74"/>
      <c r="D12754" s="74"/>
      <c r="E12754" s="74"/>
      <c r="F12754" s="74"/>
      <c r="G12754" s="75"/>
      <c r="H12754" s="74"/>
      <c r="I12754" s="81"/>
      <c r="J12754" s="74"/>
      <c r="K12754" s="74"/>
      <c r="L12754" s="74"/>
      <c r="M12754" s="74"/>
    </row>
    <row r="12755" spans="2:13" x14ac:dyDescent="0.25">
      <c r="B12755" s="225"/>
      <c r="C12755" s="74"/>
      <c r="D12755" s="74"/>
      <c r="E12755" s="74"/>
      <c r="F12755" s="74"/>
      <c r="G12755" s="75"/>
      <c r="H12755" s="74"/>
      <c r="I12755" s="81"/>
      <c r="J12755" s="74"/>
      <c r="K12755" s="74"/>
      <c r="L12755" s="74"/>
      <c r="M12755" s="74"/>
    </row>
    <row r="12756" spans="2:13" x14ac:dyDescent="0.25">
      <c r="B12756" s="225"/>
      <c r="C12756" s="74"/>
      <c r="D12756" s="74"/>
      <c r="E12756" s="74"/>
      <c r="F12756" s="74"/>
      <c r="G12756" s="75"/>
      <c r="H12756" s="74"/>
      <c r="I12756" s="81"/>
      <c r="J12756" s="74"/>
      <c r="K12756" s="74"/>
      <c r="L12756" s="74"/>
      <c r="M12756" s="74"/>
    </row>
    <row r="12757" spans="2:13" x14ac:dyDescent="0.25">
      <c r="B12757" s="225"/>
      <c r="C12757" s="74"/>
      <c r="D12757" s="74"/>
      <c r="E12757" s="74"/>
      <c r="F12757" s="74"/>
      <c r="G12757" s="75"/>
      <c r="H12757" s="74"/>
      <c r="I12757" s="81"/>
      <c r="J12757" s="74"/>
      <c r="K12757" s="74"/>
      <c r="L12757" s="74"/>
      <c r="M12757" s="74"/>
    </row>
    <row r="12758" spans="2:13" x14ac:dyDescent="0.25">
      <c r="B12758" s="225"/>
      <c r="C12758" s="74"/>
      <c r="D12758" s="74"/>
      <c r="E12758" s="74"/>
      <c r="F12758" s="74"/>
      <c r="G12758" s="75"/>
      <c r="H12758" s="74"/>
      <c r="I12758" s="81"/>
      <c r="J12758" s="74"/>
      <c r="K12758" s="74"/>
      <c r="L12758" s="74"/>
      <c r="M12758" s="74"/>
    </row>
    <row r="12759" spans="2:13" x14ac:dyDescent="0.25">
      <c r="B12759" s="225"/>
      <c r="C12759" s="74"/>
      <c r="D12759" s="74"/>
      <c r="E12759" s="74"/>
      <c r="F12759" s="74"/>
      <c r="G12759" s="75"/>
      <c r="H12759" s="74"/>
      <c r="I12759" s="81"/>
      <c r="J12759" s="74"/>
      <c r="K12759" s="74"/>
      <c r="L12759" s="74"/>
      <c r="M12759" s="74"/>
    </row>
    <row r="12760" spans="2:13" x14ac:dyDescent="0.25">
      <c r="B12760" s="225"/>
      <c r="C12760" s="74"/>
      <c r="D12760" s="74"/>
      <c r="E12760" s="74"/>
      <c r="F12760" s="74"/>
      <c r="G12760" s="75"/>
      <c r="H12760" s="74"/>
      <c r="I12760" s="81"/>
      <c r="J12760" s="74"/>
      <c r="K12760" s="74"/>
      <c r="L12760" s="74"/>
      <c r="M12760" s="74"/>
    </row>
    <row r="12761" spans="2:13" x14ac:dyDescent="0.25">
      <c r="B12761" s="225"/>
      <c r="C12761" s="74"/>
      <c r="D12761" s="74"/>
      <c r="E12761" s="74"/>
      <c r="F12761" s="74"/>
      <c r="G12761" s="75"/>
      <c r="H12761" s="74"/>
      <c r="I12761" s="81"/>
      <c r="J12761" s="74"/>
      <c r="K12761" s="74"/>
      <c r="L12761" s="74"/>
      <c r="M12761" s="74"/>
    </row>
    <row r="12762" spans="2:13" x14ac:dyDescent="0.25">
      <c r="B12762" s="225"/>
      <c r="C12762" s="74"/>
      <c r="D12762" s="74"/>
      <c r="E12762" s="74"/>
      <c r="F12762" s="74"/>
      <c r="G12762" s="75"/>
      <c r="H12762" s="74"/>
      <c r="I12762" s="81"/>
      <c r="J12762" s="74"/>
      <c r="K12762" s="74"/>
      <c r="L12762" s="74"/>
      <c r="M12762" s="74"/>
    </row>
    <row r="12763" spans="2:13" x14ac:dyDescent="0.25">
      <c r="B12763" s="225"/>
      <c r="C12763" s="74"/>
      <c r="D12763" s="74"/>
      <c r="E12763" s="74"/>
      <c r="F12763" s="74"/>
      <c r="G12763" s="75"/>
      <c r="H12763" s="74"/>
      <c r="I12763" s="81"/>
      <c r="J12763" s="74"/>
      <c r="K12763" s="74"/>
      <c r="L12763" s="74"/>
      <c r="M12763" s="74"/>
    </row>
    <row r="12764" spans="2:13" x14ac:dyDescent="0.25">
      <c r="B12764" s="225"/>
      <c r="C12764" s="74"/>
      <c r="D12764" s="74"/>
      <c r="E12764" s="74"/>
      <c r="F12764" s="74"/>
      <c r="G12764" s="75"/>
      <c r="H12764" s="74"/>
      <c r="I12764" s="81"/>
      <c r="J12764" s="74"/>
      <c r="K12764" s="74"/>
      <c r="L12764" s="74"/>
      <c r="M12764" s="74"/>
    </row>
    <row r="12765" spans="2:13" x14ac:dyDescent="0.25">
      <c r="B12765" s="225"/>
      <c r="C12765" s="74"/>
      <c r="D12765" s="74"/>
      <c r="E12765" s="74"/>
      <c r="F12765" s="74"/>
      <c r="G12765" s="75"/>
      <c r="H12765" s="74"/>
      <c r="I12765" s="81"/>
      <c r="J12765" s="74"/>
      <c r="K12765" s="74"/>
      <c r="L12765" s="74"/>
      <c r="M12765" s="74"/>
    </row>
    <row r="12766" spans="2:13" x14ac:dyDescent="0.25">
      <c r="B12766" s="225"/>
      <c r="C12766" s="74"/>
      <c r="D12766" s="74"/>
      <c r="E12766" s="74"/>
      <c r="F12766" s="74"/>
      <c r="G12766" s="75"/>
      <c r="H12766" s="74"/>
      <c r="I12766" s="81"/>
      <c r="J12766" s="74"/>
      <c r="K12766" s="74"/>
      <c r="L12766" s="74"/>
      <c r="M12766" s="74"/>
    </row>
    <row r="12767" spans="2:13" x14ac:dyDescent="0.25">
      <c r="B12767" s="225"/>
      <c r="C12767" s="74"/>
      <c r="D12767" s="74"/>
      <c r="E12767" s="74"/>
      <c r="F12767" s="74"/>
      <c r="G12767" s="75"/>
      <c r="H12767" s="74"/>
      <c r="I12767" s="81"/>
      <c r="J12767" s="74"/>
      <c r="K12767" s="74"/>
      <c r="L12767" s="74"/>
      <c r="M12767" s="74"/>
    </row>
    <row r="12768" spans="2:13" x14ac:dyDescent="0.25">
      <c r="B12768" s="225"/>
      <c r="C12768" s="74"/>
      <c r="D12768" s="74"/>
      <c r="E12768" s="74"/>
      <c r="F12768" s="74"/>
      <c r="G12768" s="75"/>
      <c r="H12768" s="74"/>
      <c r="I12768" s="81"/>
      <c r="J12768" s="74"/>
      <c r="K12768" s="74"/>
      <c r="L12768" s="74"/>
      <c r="M12768" s="74"/>
    </row>
    <row r="12769" spans="2:13" x14ac:dyDescent="0.25">
      <c r="B12769" s="225"/>
      <c r="C12769" s="74"/>
      <c r="D12769" s="74"/>
      <c r="E12769" s="74"/>
      <c r="F12769" s="74"/>
      <c r="G12769" s="75"/>
      <c r="H12769" s="74"/>
      <c r="I12769" s="81"/>
      <c r="J12769" s="74"/>
      <c r="K12769" s="74"/>
      <c r="L12769" s="74"/>
      <c r="M12769" s="74"/>
    </row>
    <row r="12770" spans="2:13" x14ac:dyDescent="0.25">
      <c r="B12770" s="225"/>
      <c r="C12770" s="74"/>
      <c r="D12770" s="74"/>
      <c r="E12770" s="74"/>
      <c r="F12770" s="74"/>
      <c r="G12770" s="75"/>
      <c r="H12770" s="74"/>
      <c r="I12770" s="81"/>
      <c r="J12770" s="74"/>
      <c r="K12770" s="74"/>
      <c r="L12770" s="74"/>
      <c r="M12770" s="74"/>
    </row>
    <row r="12771" spans="2:13" x14ac:dyDescent="0.25">
      <c r="B12771" s="225"/>
      <c r="C12771" s="74"/>
      <c r="D12771" s="74"/>
      <c r="E12771" s="74"/>
      <c r="F12771" s="74"/>
      <c r="G12771" s="75"/>
      <c r="H12771" s="74"/>
      <c r="I12771" s="81"/>
      <c r="J12771" s="74"/>
      <c r="K12771" s="74"/>
      <c r="L12771" s="74"/>
      <c r="M12771" s="74"/>
    </row>
    <row r="12772" spans="2:13" x14ac:dyDescent="0.25">
      <c r="B12772" s="225"/>
      <c r="C12772" s="74"/>
      <c r="D12772" s="74"/>
      <c r="E12772" s="74"/>
      <c r="F12772" s="74"/>
      <c r="G12772" s="75"/>
      <c r="H12772" s="74"/>
      <c r="I12772" s="81"/>
      <c r="J12772" s="74"/>
      <c r="K12772" s="74"/>
      <c r="L12772" s="74"/>
      <c r="M12772" s="74"/>
    </row>
    <row r="12773" spans="2:13" x14ac:dyDescent="0.25">
      <c r="B12773" s="225"/>
      <c r="C12773" s="74"/>
      <c r="D12773" s="74"/>
      <c r="E12773" s="74"/>
      <c r="F12773" s="74"/>
      <c r="G12773" s="75"/>
      <c r="H12773" s="74"/>
      <c r="I12773" s="81"/>
      <c r="J12773" s="74"/>
      <c r="K12773" s="74"/>
      <c r="L12773" s="74"/>
      <c r="M12773" s="74"/>
    </row>
    <row r="12774" spans="2:13" x14ac:dyDescent="0.25">
      <c r="B12774" s="225"/>
      <c r="C12774" s="74"/>
      <c r="D12774" s="74"/>
      <c r="E12774" s="74"/>
      <c r="F12774" s="74"/>
      <c r="G12774" s="75"/>
      <c r="H12774" s="74"/>
      <c r="I12774" s="81"/>
      <c r="J12774" s="74"/>
      <c r="K12774" s="74"/>
      <c r="L12774" s="74"/>
      <c r="M12774" s="74"/>
    </row>
    <row r="12775" spans="2:13" x14ac:dyDescent="0.25">
      <c r="B12775" s="225"/>
      <c r="C12775" s="74"/>
      <c r="D12775" s="74"/>
      <c r="E12775" s="74"/>
      <c r="F12775" s="74"/>
      <c r="G12775" s="75"/>
      <c r="H12775" s="74"/>
      <c r="I12775" s="81"/>
      <c r="J12775" s="74"/>
      <c r="K12775" s="74"/>
      <c r="L12775" s="74"/>
      <c r="M12775" s="74"/>
    </row>
    <row r="12776" spans="2:13" x14ac:dyDescent="0.25">
      <c r="B12776" s="225"/>
      <c r="C12776" s="74"/>
      <c r="D12776" s="74"/>
      <c r="E12776" s="74"/>
      <c r="F12776" s="74"/>
      <c r="G12776" s="75"/>
      <c r="H12776" s="74"/>
      <c r="I12776" s="81"/>
      <c r="J12776" s="74"/>
      <c r="K12776" s="74"/>
      <c r="L12776" s="74"/>
      <c r="M12776" s="74"/>
    </row>
    <row r="12777" spans="2:13" x14ac:dyDescent="0.25">
      <c r="B12777" s="225"/>
      <c r="C12777" s="74"/>
      <c r="D12777" s="74"/>
      <c r="E12777" s="74"/>
      <c r="F12777" s="74"/>
      <c r="G12777" s="75"/>
      <c r="H12777" s="74"/>
      <c r="I12777" s="81"/>
      <c r="J12777" s="74"/>
      <c r="K12777" s="74"/>
      <c r="L12777" s="74"/>
      <c r="M12777" s="74"/>
    </row>
    <row r="12778" spans="2:13" x14ac:dyDescent="0.25">
      <c r="B12778" s="225"/>
      <c r="C12778" s="74"/>
      <c r="D12778" s="74"/>
      <c r="E12778" s="74"/>
      <c r="F12778" s="74"/>
      <c r="G12778" s="75"/>
      <c r="H12778" s="74"/>
      <c r="I12778" s="81"/>
      <c r="J12778" s="74"/>
      <c r="K12778" s="74"/>
      <c r="L12778" s="74"/>
      <c r="M12778" s="74"/>
    </row>
    <row r="12779" spans="2:13" x14ac:dyDescent="0.25">
      <c r="B12779" s="225"/>
      <c r="C12779" s="74"/>
      <c r="D12779" s="74"/>
      <c r="E12779" s="74"/>
      <c r="F12779" s="74"/>
      <c r="G12779" s="75"/>
      <c r="H12779" s="74"/>
      <c r="I12779" s="81"/>
      <c r="J12779" s="74"/>
      <c r="K12779" s="74"/>
      <c r="L12779" s="74"/>
      <c r="M12779" s="74"/>
    </row>
    <row r="12780" spans="2:13" x14ac:dyDescent="0.25">
      <c r="B12780" s="225"/>
      <c r="C12780" s="74"/>
      <c r="D12780" s="74"/>
      <c r="E12780" s="74"/>
      <c r="F12780" s="74"/>
      <c r="G12780" s="75"/>
      <c r="H12780" s="74"/>
      <c r="I12780" s="81"/>
      <c r="J12780" s="74"/>
      <c r="K12780" s="74"/>
      <c r="L12780" s="74"/>
      <c r="M12780" s="74"/>
    </row>
    <row r="12781" spans="2:13" x14ac:dyDescent="0.25">
      <c r="B12781" s="225"/>
      <c r="C12781" s="74"/>
      <c r="D12781" s="74"/>
      <c r="E12781" s="74"/>
      <c r="F12781" s="74"/>
      <c r="G12781" s="75"/>
      <c r="H12781" s="74"/>
      <c r="I12781" s="81"/>
      <c r="J12781" s="74"/>
      <c r="K12781" s="74"/>
      <c r="L12781" s="74"/>
      <c r="M12781" s="74"/>
    </row>
    <row r="12782" spans="2:13" x14ac:dyDescent="0.25">
      <c r="B12782" s="225"/>
      <c r="C12782" s="74"/>
      <c r="D12782" s="74"/>
      <c r="E12782" s="74"/>
      <c r="F12782" s="74"/>
      <c r="G12782" s="75"/>
      <c r="H12782" s="74"/>
      <c r="I12782" s="81"/>
      <c r="J12782" s="74"/>
      <c r="K12782" s="74"/>
      <c r="L12782" s="74"/>
      <c r="M12782" s="74"/>
    </row>
    <row r="12783" spans="2:13" x14ac:dyDescent="0.25">
      <c r="B12783" s="225"/>
      <c r="C12783" s="74"/>
      <c r="D12783" s="74"/>
      <c r="E12783" s="74"/>
      <c r="F12783" s="74"/>
      <c r="G12783" s="75"/>
      <c r="H12783" s="74"/>
      <c r="I12783" s="81"/>
      <c r="J12783" s="74"/>
      <c r="K12783" s="74"/>
      <c r="L12783" s="74"/>
      <c r="M12783" s="74"/>
    </row>
    <row r="12784" spans="2:13" x14ac:dyDescent="0.25">
      <c r="B12784" s="225"/>
      <c r="C12784" s="74"/>
      <c r="D12784" s="74"/>
      <c r="E12784" s="74"/>
      <c r="F12784" s="74"/>
      <c r="G12784" s="75"/>
      <c r="H12784" s="74"/>
      <c r="I12784" s="81"/>
      <c r="J12784" s="74"/>
      <c r="K12784" s="74"/>
      <c r="L12784" s="74"/>
      <c r="M12784" s="74"/>
    </row>
    <row r="12785" spans="2:13" x14ac:dyDescent="0.25">
      <c r="B12785" s="225"/>
      <c r="C12785" s="74"/>
      <c r="D12785" s="74"/>
      <c r="E12785" s="74"/>
      <c r="F12785" s="74"/>
      <c r="G12785" s="75"/>
      <c r="H12785" s="74"/>
      <c r="I12785" s="81"/>
      <c r="J12785" s="74"/>
      <c r="K12785" s="74"/>
      <c r="L12785" s="74"/>
      <c r="M12785" s="74"/>
    </row>
    <row r="12786" spans="2:13" x14ac:dyDescent="0.25">
      <c r="B12786" s="225"/>
      <c r="C12786" s="74"/>
      <c r="D12786" s="74"/>
      <c r="E12786" s="74"/>
      <c r="F12786" s="74"/>
      <c r="G12786" s="75"/>
      <c r="H12786" s="74"/>
      <c r="I12786" s="81"/>
      <c r="J12786" s="74"/>
      <c r="K12786" s="74"/>
      <c r="L12786" s="74"/>
      <c r="M12786" s="74"/>
    </row>
    <row r="12787" spans="2:13" x14ac:dyDescent="0.25">
      <c r="B12787" s="225"/>
      <c r="C12787" s="74"/>
      <c r="D12787" s="74"/>
      <c r="E12787" s="74"/>
      <c r="F12787" s="74"/>
      <c r="G12787" s="75"/>
      <c r="H12787" s="74"/>
      <c r="I12787" s="81"/>
      <c r="J12787" s="74"/>
      <c r="K12787" s="74"/>
      <c r="L12787" s="74"/>
      <c r="M12787" s="74"/>
    </row>
    <row r="12788" spans="2:13" x14ac:dyDescent="0.25">
      <c r="B12788" s="225"/>
      <c r="C12788" s="74"/>
      <c r="D12788" s="74"/>
      <c r="E12788" s="74"/>
      <c r="F12788" s="74"/>
      <c r="G12788" s="75"/>
      <c r="H12788" s="74"/>
      <c r="I12788" s="81"/>
      <c r="J12788" s="74"/>
      <c r="K12788" s="74"/>
      <c r="L12788" s="74"/>
      <c r="M12788" s="74"/>
    </row>
    <row r="12789" spans="2:13" x14ac:dyDescent="0.25">
      <c r="B12789" s="225"/>
      <c r="C12789" s="74"/>
      <c r="D12789" s="74"/>
      <c r="E12789" s="74"/>
      <c r="F12789" s="74"/>
      <c r="G12789" s="75"/>
      <c r="H12789" s="74"/>
      <c r="I12789" s="81"/>
      <c r="J12789" s="74"/>
      <c r="K12789" s="74"/>
      <c r="L12789" s="74"/>
      <c r="M12789" s="74"/>
    </row>
    <row r="12790" spans="2:13" x14ac:dyDescent="0.25">
      <c r="B12790" s="225"/>
      <c r="C12790" s="74"/>
      <c r="D12790" s="74"/>
      <c r="E12790" s="74"/>
      <c r="F12790" s="74"/>
      <c r="G12790" s="75"/>
      <c r="H12790" s="74"/>
      <c r="I12790" s="81"/>
      <c r="J12790" s="74"/>
      <c r="K12790" s="74"/>
      <c r="L12790" s="74"/>
      <c r="M12790" s="74"/>
    </row>
    <row r="12791" spans="2:13" x14ac:dyDescent="0.25">
      <c r="B12791" s="225"/>
      <c r="C12791" s="74"/>
      <c r="D12791" s="74"/>
      <c r="E12791" s="74"/>
      <c r="F12791" s="74"/>
      <c r="G12791" s="75"/>
      <c r="H12791" s="74"/>
      <c r="I12791" s="81"/>
      <c r="J12791" s="74"/>
      <c r="K12791" s="74"/>
      <c r="L12791" s="74"/>
      <c r="M12791" s="74"/>
    </row>
    <row r="12792" spans="2:13" x14ac:dyDescent="0.25">
      <c r="B12792" s="225"/>
      <c r="C12792" s="74"/>
      <c r="D12792" s="74"/>
      <c r="E12792" s="74"/>
      <c r="F12792" s="74"/>
      <c r="G12792" s="75"/>
      <c r="H12792" s="74"/>
      <c r="I12792" s="81"/>
      <c r="J12792" s="74"/>
      <c r="K12792" s="74"/>
      <c r="L12792" s="74"/>
      <c r="M12792" s="74"/>
    </row>
    <row r="12793" spans="2:13" x14ac:dyDescent="0.25">
      <c r="B12793" s="225"/>
      <c r="C12793" s="74"/>
      <c r="D12793" s="74"/>
      <c r="E12793" s="74"/>
      <c r="F12793" s="74"/>
      <c r="G12793" s="75"/>
      <c r="H12793" s="74"/>
      <c r="I12793" s="81"/>
      <c r="J12793" s="74"/>
      <c r="K12793" s="74"/>
      <c r="L12793" s="74"/>
      <c r="M12793" s="74"/>
    </row>
    <row r="12794" spans="2:13" x14ac:dyDescent="0.25">
      <c r="B12794" s="225"/>
      <c r="C12794" s="74"/>
      <c r="D12794" s="74"/>
      <c r="E12794" s="74"/>
      <c r="F12794" s="74"/>
      <c r="G12794" s="75"/>
      <c r="H12794" s="74"/>
      <c r="I12794" s="81"/>
      <c r="J12794" s="74"/>
      <c r="K12794" s="74"/>
      <c r="L12794" s="74"/>
      <c r="M12794" s="74"/>
    </row>
    <row r="12795" spans="2:13" x14ac:dyDescent="0.25">
      <c r="B12795" s="225"/>
      <c r="C12795" s="74"/>
      <c r="D12795" s="74"/>
      <c r="E12795" s="74"/>
      <c r="F12795" s="74"/>
      <c r="G12795" s="75"/>
      <c r="H12795" s="74"/>
      <c r="I12795" s="81"/>
      <c r="J12795" s="74"/>
      <c r="K12795" s="74"/>
      <c r="L12795" s="74"/>
      <c r="M12795" s="74"/>
    </row>
    <row r="12796" spans="2:13" x14ac:dyDescent="0.25">
      <c r="B12796" s="225"/>
      <c r="C12796" s="74"/>
      <c r="D12796" s="74"/>
      <c r="E12796" s="74"/>
      <c r="F12796" s="74"/>
      <c r="G12796" s="75"/>
      <c r="H12796" s="74"/>
      <c r="I12796" s="81"/>
      <c r="J12796" s="74"/>
      <c r="K12796" s="74"/>
      <c r="L12796" s="74"/>
      <c r="M12796" s="74"/>
    </row>
    <row r="12797" spans="2:13" x14ac:dyDescent="0.25">
      <c r="B12797" s="225"/>
      <c r="C12797" s="74"/>
      <c r="D12797" s="74"/>
      <c r="E12797" s="74"/>
      <c r="F12797" s="74"/>
      <c r="G12797" s="75"/>
      <c r="H12797" s="74"/>
      <c r="I12797" s="81"/>
      <c r="J12797" s="74"/>
      <c r="K12797" s="74"/>
      <c r="L12797" s="74"/>
      <c r="M12797" s="74"/>
    </row>
    <row r="12798" spans="2:13" x14ac:dyDescent="0.25">
      <c r="B12798" s="225"/>
      <c r="C12798" s="74"/>
      <c r="D12798" s="74"/>
      <c r="E12798" s="74"/>
      <c r="F12798" s="74"/>
      <c r="G12798" s="75"/>
      <c r="H12798" s="74"/>
      <c r="I12798" s="81"/>
      <c r="J12798" s="74"/>
      <c r="K12798" s="74"/>
      <c r="L12798" s="74"/>
      <c r="M12798" s="74"/>
    </row>
    <row r="12799" spans="2:13" x14ac:dyDescent="0.25">
      <c r="B12799" s="225"/>
      <c r="C12799" s="74"/>
      <c r="D12799" s="74"/>
      <c r="E12799" s="74"/>
      <c r="F12799" s="74"/>
      <c r="G12799" s="75"/>
      <c r="H12799" s="74"/>
      <c r="I12799" s="81"/>
      <c r="J12799" s="74"/>
      <c r="K12799" s="74"/>
      <c r="L12799" s="74"/>
      <c r="M12799" s="74"/>
    </row>
    <row r="12800" spans="2:13" x14ac:dyDescent="0.25">
      <c r="B12800" s="225"/>
      <c r="C12800" s="74"/>
      <c r="D12800" s="74"/>
      <c r="E12800" s="74"/>
      <c r="F12800" s="74"/>
      <c r="G12800" s="75"/>
      <c r="H12800" s="74"/>
      <c r="I12800" s="81"/>
      <c r="J12800" s="74"/>
      <c r="K12800" s="74"/>
      <c r="L12800" s="74"/>
      <c r="M12800" s="74"/>
    </row>
    <row r="12801" spans="2:13" x14ac:dyDescent="0.25">
      <c r="B12801" s="225"/>
      <c r="C12801" s="74"/>
      <c r="D12801" s="74"/>
      <c r="E12801" s="74"/>
      <c r="F12801" s="74"/>
      <c r="G12801" s="75"/>
      <c r="H12801" s="74"/>
      <c r="I12801" s="81"/>
      <c r="J12801" s="74"/>
      <c r="K12801" s="74"/>
      <c r="L12801" s="74"/>
      <c r="M12801" s="74"/>
    </row>
    <row r="12802" spans="2:13" x14ac:dyDescent="0.25">
      <c r="B12802" s="225"/>
      <c r="C12802" s="74"/>
      <c r="D12802" s="74"/>
      <c r="E12802" s="74"/>
      <c r="F12802" s="74"/>
      <c r="G12802" s="75"/>
      <c r="H12802" s="74"/>
      <c r="I12802" s="81"/>
      <c r="J12802" s="74"/>
      <c r="K12802" s="74"/>
      <c r="L12802" s="74"/>
      <c r="M12802" s="74"/>
    </row>
    <row r="12803" spans="2:13" x14ac:dyDescent="0.25">
      <c r="B12803" s="225"/>
      <c r="C12803" s="74"/>
      <c r="D12803" s="74"/>
      <c r="E12803" s="74"/>
      <c r="F12803" s="74"/>
      <c r="G12803" s="75"/>
      <c r="H12803" s="74"/>
      <c r="I12803" s="81"/>
      <c r="J12803" s="74"/>
      <c r="K12803" s="74"/>
      <c r="L12803" s="74"/>
      <c r="M12803" s="74"/>
    </row>
    <row r="12804" spans="2:13" x14ac:dyDescent="0.25">
      <c r="B12804" s="225"/>
      <c r="C12804" s="74"/>
      <c r="D12804" s="74"/>
      <c r="E12804" s="74"/>
      <c r="F12804" s="74"/>
      <c r="G12804" s="75"/>
      <c r="H12804" s="74"/>
      <c r="I12804" s="81"/>
      <c r="J12804" s="74"/>
      <c r="K12804" s="74"/>
      <c r="L12804" s="74"/>
      <c r="M12804" s="74"/>
    </row>
    <row r="12805" spans="2:13" x14ac:dyDescent="0.25">
      <c r="B12805" s="225"/>
      <c r="C12805" s="74"/>
      <c r="D12805" s="74"/>
      <c r="E12805" s="74"/>
      <c r="F12805" s="74"/>
      <c r="G12805" s="75"/>
      <c r="H12805" s="74"/>
      <c r="I12805" s="81"/>
      <c r="J12805" s="74"/>
      <c r="K12805" s="74"/>
      <c r="L12805" s="74"/>
      <c r="M12805" s="74"/>
    </row>
    <row r="12806" spans="2:13" x14ac:dyDescent="0.25">
      <c r="B12806" s="225"/>
      <c r="C12806" s="74"/>
      <c r="D12806" s="74"/>
      <c r="E12806" s="74"/>
      <c r="F12806" s="74"/>
      <c r="G12806" s="75"/>
      <c r="H12806" s="74"/>
      <c r="I12806" s="81"/>
      <c r="J12806" s="74"/>
      <c r="K12806" s="74"/>
      <c r="L12806" s="74"/>
      <c r="M12806" s="74"/>
    </row>
    <row r="12807" spans="2:13" x14ac:dyDescent="0.25">
      <c r="B12807" s="225"/>
      <c r="C12807" s="74"/>
      <c r="D12807" s="74"/>
      <c r="E12807" s="74"/>
      <c r="F12807" s="74"/>
      <c r="G12807" s="75"/>
      <c r="H12807" s="74"/>
      <c r="I12807" s="81"/>
      <c r="J12807" s="74"/>
      <c r="K12807" s="74"/>
      <c r="L12807" s="74"/>
      <c r="M12807" s="74"/>
    </row>
    <row r="12808" spans="2:13" x14ac:dyDescent="0.25">
      <c r="B12808" s="225"/>
      <c r="C12808" s="74"/>
      <c r="D12808" s="74"/>
      <c r="E12808" s="74"/>
      <c r="F12808" s="74"/>
      <c r="G12808" s="75"/>
      <c r="H12808" s="74"/>
      <c r="I12808" s="81"/>
      <c r="J12808" s="74"/>
      <c r="K12808" s="74"/>
      <c r="L12808" s="74"/>
      <c r="M12808" s="74"/>
    </row>
    <row r="12809" spans="2:13" x14ac:dyDescent="0.25">
      <c r="B12809" s="225"/>
      <c r="C12809" s="74"/>
      <c r="D12809" s="74"/>
      <c r="E12809" s="74"/>
      <c r="F12809" s="74"/>
      <c r="G12809" s="75"/>
      <c r="H12809" s="74"/>
      <c r="I12809" s="81"/>
      <c r="J12809" s="74"/>
      <c r="K12809" s="74"/>
      <c r="L12809" s="74"/>
      <c r="M12809" s="74"/>
    </row>
    <row r="12810" spans="2:13" x14ac:dyDescent="0.25">
      <c r="B12810" s="225"/>
      <c r="C12810" s="74"/>
      <c r="D12810" s="74"/>
      <c r="E12810" s="74"/>
      <c r="F12810" s="74"/>
      <c r="G12810" s="75"/>
      <c r="H12810" s="74"/>
      <c r="I12810" s="81"/>
      <c r="J12810" s="74"/>
      <c r="K12810" s="74"/>
      <c r="L12810" s="74"/>
      <c r="M12810" s="74"/>
    </row>
    <row r="12811" spans="2:13" x14ac:dyDescent="0.25">
      <c r="B12811" s="225"/>
      <c r="C12811" s="74"/>
      <c r="D12811" s="74"/>
      <c r="E12811" s="74"/>
      <c r="F12811" s="74"/>
      <c r="G12811" s="75"/>
      <c r="H12811" s="74"/>
      <c r="I12811" s="81"/>
      <c r="J12811" s="74"/>
      <c r="K12811" s="74"/>
      <c r="L12811" s="74"/>
      <c r="M12811" s="74"/>
    </row>
    <row r="12812" spans="2:13" x14ac:dyDescent="0.25">
      <c r="B12812" s="225"/>
      <c r="C12812" s="74"/>
      <c r="D12812" s="74"/>
      <c r="E12812" s="74"/>
      <c r="F12812" s="74"/>
      <c r="G12812" s="75"/>
      <c r="H12812" s="74"/>
      <c r="I12812" s="81"/>
      <c r="J12812" s="74"/>
      <c r="K12812" s="74"/>
      <c r="L12812" s="74"/>
      <c r="M12812" s="74"/>
    </row>
    <row r="12813" spans="2:13" x14ac:dyDescent="0.25">
      <c r="B12813" s="225"/>
      <c r="C12813" s="74"/>
      <c r="D12813" s="74"/>
      <c r="E12813" s="74"/>
      <c r="F12813" s="74"/>
      <c r="G12813" s="75"/>
      <c r="H12813" s="74"/>
      <c r="I12813" s="81"/>
      <c r="J12813" s="74"/>
      <c r="K12813" s="74"/>
      <c r="L12813" s="74"/>
      <c r="M12813" s="74"/>
    </row>
    <row r="12814" spans="2:13" x14ac:dyDescent="0.25">
      <c r="B12814" s="225"/>
      <c r="C12814" s="74"/>
      <c r="D12814" s="74"/>
      <c r="E12814" s="74"/>
      <c r="F12814" s="74"/>
      <c r="G12814" s="75"/>
      <c r="H12814" s="74"/>
      <c r="I12814" s="81"/>
      <c r="J12814" s="74"/>
      <c r="K12814" s="74"/>
      <c r="L12814" s="74"/>
      <c r="M12814" s="74"/>
    </row>
    <row r="12815" spans="2:13" x14ac:dyDescent="0.25">
      <c r="B12815" s="225"/>
      <c r="C12815" s="74"/>
      <c r="D12815" s="74"/>
      <c r="E12815" s="74"/>
      <c r="F12815" s="74"/>
      <c r="G12815" s="75"/>
      <c r="H12815" s="74"/>
      <c r="I12815" s="81"/>
      <c r="J12815" s="74"/>
      <c r="K12815" s="74"/>
      <c r="L12815" s="74"/>
      <c r="M12815" s="74"/>
    </row>
    <row r="12816" spans="2:13" x14ac:dyDescent="0.25">
      <c r="B12816" s="225"/>
      <c r="C12816" s="74"/>
      <c r="D12816" s="74"/>
      <c r="E12816" s="74"/>
      <c r="F12816" s="74"/>
      <c r="G12816" s="75"/>
      <c r="H12816" s="74"/>
      <c r="I12816" s="81"/>
      <c r="J12816" s="74"/>
      <c r="K12816" s="74"/>
      <c r="L12816" s="74"/>
      <c r="M12816" s="74"/>
    </row>
    <row r="12817" spans="2:13" x14ac:dyDescent="0.25">
      <c r="B12817" s="225"/>
      <c r="C12817" s="74"/>
      <c r="D12817" s="74"/>
      <c r="E12817" s="74"/>
      <c r="F12817" s="74"/>
      <c r="G12817" s="75"/>
      <c r="H12817" s="74"/>
      <c r="I12817" s="81"/>
      <c r="J12817" s="74"/>
      <c r="K12817" s="74"/>
      <c r="L12817" s="74"/>
      <c r="M12817" s="74"/>
    </row>
    <row r="12818" spans="2:13" x14ac:dyDescent="0.25">
      <c r="B12818" s="225"/>
      <c r="C12818" s="74"/>
      <c r="D12818" s="74"/>
      <c r="E12818" s="74"/>
      <c r="F12818" s="74"/>
      <c r="G12818" s="75"/>
      <c r="H12818" s="74"/>
      <c r="I12818" s="81"/>
      <c r="J12818" s="74"/>
      <c r="K12818" s="74"/>
      <c r="L12818" s="74"/>
      <c r="M12818" s="74"/>
    </row>
    <row r="12819" spans="2:13" x14ac:dyDescent="0.25">
      <c r="B12819" s="225"/>
      <c r="C12819" s="74"/>
      <c r="D12819" s="74"/>
      <c r="E12819" s="74"/>
      <c r="F12819" s="74"/>
      <c r="G12819" s="75"/>
      <c r="H12819" s="74"/>
      <c r="I12819" s="81"/>
      <c r="J12819" s="74"/>
      <c r="K12819" s="74"/>
      <c r="L12819" s="74"/>
      <c r="M12819" s="74"/>
    </row>
    <row r="12820" spans="2:13" x14ac:dyDescent="0.25">
      <c r="B12820" s="225"/>
      <c r="C12820" s="74"/>
      <c r="D12820" s="74"/>
      <c r="E12820" s="74"/>
      <c r="F12820" s="74"/>
      <c r="G12820" s="75"/>
      <c r="H12820" s="74"/>
      <c r="I12820" s="81"/>
      <c r="J12820" s="74"/>
      <c r="K12820" s="74"/>
      <c r="L12820" s="74"/>
      <c r="M12820" s="74"/>
    </row>
    <row r="12821" spans="2:13" x14ac:dyDescent="0.25">
      <c r="B12821" s="225"/>
      <c r="C12821" s="74"/>
      <c r="D12821" s="74"/>
      <c r="E12821" s="74"/>
      <c r="F12821" s="74"/>
      <c r="G12821" s="75"/>
      <c r="H12821" s="74"/>
      <c r="I12821" s="81"/>
      <c r="J12821" s="74"/>
      <c r="K12821" s="74"/>
      <c r="L12821" s="74"/>
      <c r="M12821" s="74"/>
    </row>
    <row r="12822" spans="2:13" x14ac:dyDescent="0.25">
      <c r="B12822" s="225"/>
      <c r="C12822" s="74"/>
      <c r="D12822" s="74"/>
      <c r="E12822" s="74"/>
      <c r="F12822" s="74"/>
      <c r="G12822" s="75"/>
      <c r="H12822" s="74"/>
      <c r="I12822" s="81"/>
      <c r="J12822" s="74"/>
      <c r="K12822" s="74"/>
      <c r="L12822" s="74"/>
      <c r="M12822" s="74"/>
    </row>
    <row r="12823" spans="2:13" x14ac:dyDescent="0.25">
      <c r="B12823" s="225"/>
      <c r="C12823" s="74"/>
      <c r="D12823" s="74"/>
      <c r="E12823" s="74"/>
      <c r="F12823" s="74"/>
      <c r="G12823" s="75"/>
      <c r="H12823" s="74"/>
      <c r="I12823" s="81"/>
      <c r="J12823" s="74"/>
      <c r="K12823" s="74"/>
      <c r="L12823" s="74"/>
      <c r="M12823" s="74"/>
    </row>
    <row r="12824" spans="2:13" x14ac:dyDescent="0.25">
      <c r="B12824" s="225"/>
      <c r="C12824" s="74"/>
      <c r="D12824" s="74"/>
      <c r="E12824" s="74"/>
      <c r="F12824" s="74"/>
      <c r="G12824" s="75"/>
      <c r="H12824" s="74"/>
      <c r="I12824" s="81"/>
      <c r="J12824" s="74"/>
      <c r="K12824" s="74"/>
      <c r="L12824" s="74"/>
      <c r="M12824" s="74"/>
    </row>
    <row r="12825" spans="2:13" x14ac:dyDescent="0.25">
      <c r="B12825" s="225"/>
      <c r="C12825" s="74"/>
      <c r="D12825" s="74"/>
      <c r="E12825" s="74"/>
      <c r="F12825" s="74"/>
      <c r="G12825" s="75"/>
      <c r="H12825" s="74"/>
      <c r="I12825" s="81"/>
      <c r="J12825" s="74"/>
      <c r="K12825" s="74"/>
      <c r="L12825" s="74"/>
      <c r="M12825" s="74"/>
    </row>
    <row r="12826" spans="2:13" x14ac:dyDescent="0.25">
      <c r="B12826" s="225"/>
      <c r="C12826" s="74"/>
      <c r="D12826" s="74"/>
      <c r="E12826" s="74"/>
      <c r="F12826" s="74"/>
      <c r="G12826" s="75"/>
      <c r="H12826" s="74"/>
      <c r="I12826" s="81"/>
      <c r="J12826" s="74"/>
      <c r="K12826" s="74"/>
      <c r="L12826" s="74"/>
      <c r="M12826" s="74"/>
    </row>
    <row r="12827" spans="2:13" x14ac:dyDescent="0.25">
      <c r="B12827" s="225"/>
      <c r="C12827" s="74"/>
      <c r="D12827" s="74"/>
      <c r="E12827" s="74"/>
      <c r="F12827" s="74"/>
      <c r="G12827" s="75"/>
      <c r="H12827" s="74"/>
      <c r="I12827" s="81"/>
      <c r="J12827" s="74"/>
      <c r="K12827" s="74"/>
      <c r="L12827" s="74"/>
      <c r="M12827" s="74"/>
    </row>
    <row r="12828" spans="2:13" x14ac:dyDescent="0.25">
      <c r="B12828" s="225"/>
      <c r="C12828" s="74"/>
      <c r="D12828" s="74"/>
      <c r="E12828" s="74"/>
      <c r="F12828" s="74"/>
      <c r="G12828" s="75"/>
      <c r="H12828" s="74"/>
      <c r="I12828" s="81"/>
      <c r="J12828" s="74"/>
      <c r="K12828" s="74"/>
      <c r="L12828" s="74"/>
      <c r="M12828" s="74"/>
    </row>
    <row r="12829" spans="2:13" x14ac:dyDescent="0.25">
      <c r="B12829" s="225"/>
      <c r="C12829" s="74"/>
      <c r="D12829" s="74"/>
      <c r="E12829" s="74"/>
      <c r="F12829" s="74"/>
      <c r="G12829" s="75"/>
      <c r="H12829" s="74"/>
      <c r="I12829" s="81"/>
      <c r="J12829" s="74"/>
      <c r="K12829" s="74"/>
      <c r="L12829" s="74"/>
      <c r="M12829" s="74"/>
    </row>
    <row r="12830" spans="2:13" x14ac:dyDescent="0.25">
      <c r="B12830" s="225"/>
      <c r="C12830" s="74"/>
      <c r="D12830" s="74"/>
      <c r="E12830" s="74"/>
      <c r="F12830" s="74"/>
      <c r="G12830" s="75"/>
      <c r="H12830" s="74"/>
      <c r="I12830" s="81"/>
      <c r="J12830" s="74"/>
      <c r="K12830" s="74"/>
      <c r="L12830" s="74"/>
      <c r="M12830" s="74"/>
    </row>
    <row r="12831" spans="2:13" x14ac:dyDescent="0.25">
      <c r="B12831" s="225"/>
      <c r="C12831" s="74"/>
      <c r="D12831" s="74"/>
      <c r="E12831" s="74"/>
      <c r="F12831" s="74"/>
      <c r="G12831" s="75"/>
      <c r="H12831" s="74"/>
      <c r="I12831" s="81"/>
      <c r="J12831" s="74"/>
      <c r="K12831" s="74"/>
      <c r="L12831" s="74"/>
      <c r="M12831" s="74"/>
    </row>
    <row r="12832" spans="2:13" x14ac:dyDescent="0.25">
      <c r="B12832" s="225"/>
      <c r="C12832" s="74"/>
      <c r="D12832" s="74"/>
      <c r="E12832" s="74"/>
      <c r="F12832" s="74"/>
      <c r="G12832" s="75"/>
      <c r="H12832" s="74"/>
      <c r="I12832" s="81"/>
      <c r="J12832" s="74"/>
      <c r="K12832" s="74"/>
      <c r="L12832" s="74"/>
      <c r="M12832" s="74"/>
    </row>
    <row r="12833" spans="2:13" x14ac:dyDescent="0.25">
      <c r="B12833" s="225"/>
      <c r="C12833" s="74"/>
      <c r="D12833" s="74"/>
      <c r="E12833" s="74"/>
      <c r="F12833" s="74"/>
      <c r="G12833" s="75"/>
      <c r="H12833" s="74"/>
      <c r="I12833" s="81"/>
      <c r="J12833" s="74"/>
      <c r="K12833" s="74"/>
      <c r="L12833" s="74"/>
      <c r="M12833" s="74"/>
    </row>
    <row r="12834" spans="2:13" x14ac:dyDescent="0.25">
      <c r="B12834" s="225"/>
      <c r="C12834" s="74"/>
      <c r="D12834" s="74"/>
      <c r="E12834" s="74"/>
      <c r="F12834" s="74"/>
      <c r="G12834" s="75"/>
      <c r="H12834" s="74"/>
      <c r="I12834" s="81"/>
      <c r="J12834" s="74"/>
      <c r="K12834" s="74"/>
      <c r="L12834" s="74"/>
      <c r="M12834" s="74"/>
    </row>
    <row r="12835" spans="2:13" x14ac:dyDescent="0.25">
      <c r="B12835" s="225"/>
      <c r="C12835" s="74"/>
      <c r="D12835" s="74"/>
      <c r="E12835" s="74"/>
      <c r="F12835" s="74"/>
      <c r="G12835" s="75"/>
      <c r="H12835" s="74"/>
      <c r="I12835" s="81"/>
      <c r="J12835" s="74"/>
      <c r="K12835" s="74"/>
      <c r="L12835" s="74"/>
      <c r="M12835" s="74"/>
    </row>
    <row r="12836" spans="2:13" x14ac:dyDescent="0.25">
      <c r="B12836" s="225"/>
      <c r="C12836" s="74"/>
      <c r="D12836" s="74"/>
      <c r="E12836" s="74"/>
      <c r="F12836" s="74"/>
      <c r="G12836" s="75"/>
      <c r="H12836" s="74"/>
      <c r="I12836" s="81"/>
      <c r="J12836" s="74"/>
      <c r="K12836" s="74"/>
      <c r="L12836" s="74"/>
      <c r="M12836" s="74"/>
    </row>
    <row r="12837" spans="2:13" x14ac:dyDescent="0.25">
      <c r="B12837" s="225"/>
      <c r="C12837" s="74"/>
      <c r="D12837" s="74"/>
      <c r="E12837" s="74"/>
      <c r="F12837" s="74"/>
      <c r="G12837" s="75"/>
      <c r="H12837" s="74"/>
      <c r="I12837" s="81"/>
      <c r="J12837" s="74"/>
      <c r="K12837" s="74"/>
      <c r="L12837" s="74"/>
      <c r="M12837" s="74"/>
    </row>
    <row r="12838" spans="2:13" x14ac:dyDescent="0.25">
      <c r="B12838" s="225"/>
      <c r="C12838" s="74"/>
      <c r="D12838" s="74"/>
      <c r="E12838" s="74"/>
      <c r="F12838" s="74"/>
      <c r="G12838" s="75"/>
      <c r="H12838" s="74"/>
      <c r="I12838" s="81"/>
      <c r="J12838" s="74"/>
      <c r="K12838" s="74"/>
      <c r="L12838" s="74"/>
      <c r="M12838" s="74"/>
    </row>
    <row r="12839" spans="2:13" x14ac:dyDescent="0.25">
      <c r="B12839" s="225"/>
      <c r="C12839" s="74"/>
      <c r="D12839" s="74"/>
      <c r="E12839" s="74"/>
      <c r="F12839" s="74"/>
      <c r="G12839" s="75"/>
      <c r="H12839" s="74"/>
      <c r="I12839" s="81"/>
      <c r="J12839" s="74"/>
      <c r="K12839" s="74"/>
      <c r="L12839" s="74"/>
      <c r="M12839" s="74"/>
    </row>
    <row r="12840" spans="2:13" x14ac:dyDescent="0.25">
      <c r="B12840" s="225"/>
      <c r="C12840" s="74"/>
      <c r="D12840" s="74"/>
      <c r="E12840" s="74"/>
      <c r="F12840" s="74"/>
      <c r="G12840" s="75"/>
      <c r="H12840" s="74"/>
      <c r="I12840" s="81"/>
      <c r="J12840" s="74"/>
      <c r="K12840" s="74"/>
      <c r="L12840" s="74"/>
      <c r="M12840" s="74"/>
    </row>
    <row r="12841" spans="2:13" x14ac:dyDescent="0.25">
      <c r="B12841" s="225"/>
      <c r="C12841" s="74"/>
      <c r="D12841" s="74"/>
      <c r="E12841" s="74"/>
      <c r="F12841" s="74"/>
      <c r="G12841" s="75"/>
      <c r="H12841" s="74"/>
      <c r="I12841" s="81"/>
      <c r="J12841" s="74"/>
      <c r="K12841" s="74"/>
      <c r="L12841" s="74"/>
      <c r="M12841" s="74"/>
    </row>
    <row r="12842" spans="2:13" x14ac:dyDescent="0.25">
      <c r="B12842" s="225"/>
      <c r="C12842" s="74"/>
      <c r="D12842" s="74"/>
      <c r="E12842" s="74"/>
      <c r="F12842" s="74"/>
      <c r="G12842" s="75"/>
      <c r="H12842" s="74"/>
      <c r="I12842" s="81"/>
      <c r="J12842" s="74"/>
      <c r="K12842" s="74"/>
      <c r="L12842" s="74"/>
      <c r="M12842" s="74"/>
    </row>
    <row r="12843" spans="2:13" x14ac:dyDescent="0.25">
      <c r="B12843" s="225"/>
      <c r="C12843" s="74"/>
      <c r="D12843" s="74"/>
      <c r="E12843" s="74"/>
      <c r="F12843" s="74"/>
      <c r="G12843" s="75"/>
      <c r="H12843" s="74"/>
      <c r="I12843" s="81"/>
      <c r="J12843" s="74"/>
      <c r="K12843" s="74"/>
      <c r="L12843" s="74"/>
      <c r="M12843" s="74"/>
    </row>
    <row r="12844" spans="2:13" x14ac:dyDescent="0.25">
      <c r="B12844" s="225"/>
      <c r="C12844" s="74"/>
      <c r="D12844" s="74"/>
      <c r="E12844" s="74"/>
      <c r="F12844" s="74"/>
      <c r="G12844" s="75"/>
      <c r="H12844" s="74"/>
      <c r="I12844" s="81"/>
      <c r="J12844" s="74"/>
      <c r="K12844" s="74"/>
      <c r="L12844" s="74"/>
      <c r="M12844" s="74"/>
    </row>
    <row r="12845" spans="2:13" x14ac:dyDescent="0.25">
      <c r="B12845" s="225"/>
      <c r="C12845" s="74"/>
      <c r="D12845" s="74"/>
      <c r="E12845" s="74"/>
      <c r="F12845" s="74"/>
      <c r="G12845" s="75"/>
      <c r="H12845" s="74"/>
      <c r="I12845" s="81"/>
      <c r="J12845" s="74"/>
      <c r="K12845" s="74"/>
      <c r="L12845" s="74"/>
      <c r="M12845" s="74"/>
    </row>
    <row r="12846" spans="2:13" x14ac:dyDescent="0.25">
      <c r="B12846" s="225"/>
      <c r="C12846" s="74"/>
      <c r="D12846" s="74"/>
      <c r="E12846" s="74"/>
      <c r="F12846" s="74"/>
      <c r="G12846" s="75"/>
      <c r="H12846" s="74"/>
      <c r="I12846" s="81"/>
      <c r="J12846" s="74"/>
      <c r="K12846" s="74"/>
      <c r="L12846" s="74"/>
      <c r="M12846" s="74"/>
    </row>
    <row r="12847" spans="2:13" x14ac:dyDescent="0.25">
      <c r="B12847" s="225"/>
      <c r="C12847" s="74"/>
      <c r="D12847" s="74"/>
      <c r="E12847" s="74"/>
      <c r="F12847" s="74"/>
      <c r="G12847" s="75"/>
      <c r="H12847" s="74"/>
      <c r="I12847" s="81"/>
      <c r="J12847" s="74"/>
      <c r="K12847" s="74"/>
      <c r="L12847" s="74"/>
      <c r="M12847" s="74"/>
    </row>
    <row r="12848" spans="2:13" x14ac:dyDescent="0.25">
      <c r="B12848" s="225"/>
      <c r="C12848" s="74"/>
      <c r="D12848" s="74"/>
      <c r="E12848" s="74"/>
      <c r="F12848" s="74"/>
      <c r="G12848" s="75"/>
      <c r="H12848" s="74"/>
      <c r="I12848" s="81"/>
      <c r="J12848" s="74"/>
      <c r="K12848" s="74"/>
      <c r="L12848" s="74"/>
      <c r="M12848" s="74"/>
    </row>
    <row r="12849" spans="2:13" x14ac:dyDescent="0.25">
      <c r="B12849" s="225"/>
      <c r="C12849" s="74"/>
      <c r="D12849" s="74"/>
      <c r="E12849" s="74"/>
      <c r="F12849" s="74"/>
      <c r="G12849" s="75"/>
      <c r="H12849" s="74"/>
      <c r="I12849" s="81"/>
      <c r="J12849" s="74"/>
      <c r="K12849" s="74"/>
      <c r="L12849" s="74"/>
      <c r="M12849" s="74"/>
    </row>
    <row r="12850" spans="2:13" x14ac:dyDescent="0.25">
      <c r="B12850" s="225"/>
      <c r="C12850" s="74"/>
      <c r="D12850" s="74"/>
      <c r="E12850" s="74"/>
      <c r="F12850" s="74"/>
      <c r="G12850" s="75"/>
      <c r="H12850" s="74"/>
      <c r="I12850" s="81"/>
      <c r="J12850" s="74"/>
      <c r="K12850" s="74"/>
      <c r="L12850" s="74"/>
      <c r="M12850" s="74"/>
    </row>
    <row r="12851" spans="2:13" x14ac:dyDescent="0.25">
      <c r="B12851" s="225"/>
      <c r="C12851" s="74"/>
      <c r="D12851" s="74"/>
      <c r="E12851" s="74"/>
      <c r="F12851" s="74"/>
      <c r="G12851" s="75"/>
      <c r="H12851" s="74"/>
      <c r="I12851" s="81"/>
      <c r="J12851" s="74"/>
      <c r="K12851" s="74"/>
      <c r="L12851" s="74"/>
      <c r="M12851" s="74"/>
    </row>
    <row r="12852" spans="2:13" x14ac:dyDescent="0.25">
      <c r="B12852" s="225"/>
      <c r="C12852" s="74"/>
      <c r="D12852" s="74"/>
      <c r="E12852" s="74"/>
      <c r="F12852" s="74"/>
      <c r="G12852" s="75"/>
      <c r="H12852" s="74"/>
      <c r="I12852" s="81"/>
      <c r="J12852" s="74"/>
      <c r="K12852" s="74"/>
      <c r="L12852" s="74"/>
      <c r="M12852" s="74"/>
    </row>
    <row r="12853" spans="2:13" x14ac:dyDescent="0.25">
      <c r="B12853" s="225"/>
      <c r="C12853" s="74"/>
      <c r="D12853" s="74"/>
      <c r="E12853" s="74"/>
      <c r="F12853" s="74"/>
      <c r="G12853" s="75"/>
      <c r="H12853" s="74"/>
      <c r="I12853" s="81"/>
      <c r="J12853" s="74"/>
      <c r="K12853" s="74"/>
      <c r="L12853" s="74"/>
      <c r="M12853" s="74"/>
    </row>
    <row r="12854" spans="2:13" x14ac:dyDescent="0.25">
      <c r="B12854" s="225"/>
      <c r="C12854" s="74"/>
      <c r="D12854" s="74"/>
      <c r="E12854" s="74"/>
      <c r="F12854" s="74"/>
      <c r="G12854" s="75"/>
      <c r="H12854" s="74"/>
      <c r="I12854" s="81"/>
      <c r="J12854" s="74"/>
      <c r="K12854" s="74"/>
      <c r="L12854" s="74"/>
      <c r="M12854" s="74"/>
    </row>
    <row r="12855" spans="2:13" x14ac:dyDescent="0.25">
      <c r="B12855" s="225"/>
      <c r="C12855" s="74"/>
      <c r="D12855" s="74"/>
      <c r="E12855" s="74"/>
      <c r="F12855" s="74"/>
      <c r="G12855" s="75"/>
      <c r="H12855" s="74"/>
      <c r="I12855" s="81"/>
      <c r="J12855" s="74"/>
      <c r="K12855" s="74"/>
      <c r="L12855" s="74"/>
      <c r="M12855" s="74"/>
    </row>
    <row r="12856" spans="2:13" x14ac:dyDescent="0.25">
      <c r="B12856" s="225"/>
      <c r="C12856" s="74"/>
      <c r="D12856" s="74"/>
      <c r="E12856" s="74"/>
      <c r="F12856" s="74"/>
      <c r="G12856" s="75"/>
      <c r="H12856" s="74"/>
      <c r="I12856" s="81"/>
      <c r="J12856" s="74"/>
      <c r="K12856" s="74"/>
      <c r="L12856" s="74"/>
      <c r="M12856" s="74"/>
    </row>
    <row r="12857" spans="2:13" x14ac:dyDescent="0.25">
      <c r="B12857" s="225"/>
      <c r="C12857" s="74"/>
      <c r="D12857" s="74"/>
      <c r="E12857" s="74"/>
      <c r="F12857" s="74"/>
      <c r="G12857" s="75"/>
      <c r="H12857" s="74"/>
      <c r="I12857" s="81"/>
      <c r="J12857" s="74"/>
      <c r="K12857" s="74"/>
      <c r="L12857" s="74"/>
      <c r="M12857" s="74"/>
    </row>
    <row r="12858" spans="2:13" x14ac:dyDescent="0.25">
      <c r="B12858" s="225"/>
      <c r="C12858" s="74"/>
      <c r="D12858" s="74"/>
      <c r="E12858" s="74"/>
      <c r="F12858" s="74"/>
      <c r="G12858" s="75"/>
      <c r="H12858" s="74"/>
      <c r="I12858" s="81"/>
      <c r="J12858" s="74"/>
      <c r="K12858" s="74"/>
      <c r="L12858" s="74"/>
      <c r="M12858" s="74"/>
    </row>
    <row r="12859" spans="2:13" x14ac:dyDescent="0.25">
      <c r="B12859" s="225"/>
      <c r="C12859" s="74"/>
      <c r="D12859" s="74"/>
      <c r="E12859" s="74"/>
      <c r="F12859" s="74"/>
      <c r="G12859" s="75"/>
      <c r="H12859" s="74"/>
      <c r="I12859" s="81"/>
      <c r="J12859" s="74"/>
      <c r="K12859" s="74"/>
      <c r="L12859" s="74"/>
      <c r="M12859" s="74"/>
    </row>
    <row r="12860" spans="2:13" x14ac:dyDescent="0.25">
      <c r="B12860" s="225"/>
      <c r="C12860" s="74"/>
      <c r="D12860" s="74"/>
      <c r="E12860" s="74"/>
      <c r="F12860" s="74"/>
      <c r="G12860" s="75"/>
      <c r="H12860" s="74"/>
      <c r="I12860" s="81"/>
      <c r="J12860" s="74"/>
      <c r="K12860" s="74"/>
      <c r="L12860" s="74"/>
      <c r="M12860" s="74"/>
    </row>
    <row r="12861" spans="2:13" x14ac:dyDescent="0.25">
      <c r="B12861" s="225"/>
      <c r="C12861" s="74"/>
      <c r="D12861" s="74"/>
      <c r="E12861" s="74"/>
      <c r="F12861" s="74"/>
      <c r="G12861" s="75"/>
      <c r="H12861" s="74"/>
      <c r="I12861" s="81"/>
      <c r="J12861" s="74"/>
      <c r="K12861" s="74"/>
      <c r="L12861" s="74"/>
      <c r="M12861" s="74"/>
    </row>
    <row r="12862" spans="2:13" x14ac:dyDescent="0.25">
      <c r="B12862" s="225"/>
      <c r="C12862" s="74"/>
      <c r="D12862" s="74"/>
      <c r="E12862" s="74"/>
      <c r="F12862" s="74"/>
      <c r="G12862" s="75"/>
      <c r="H12862" s="74"/>
      <c r="I12862" s="81"/>
      <c r="J12862" s="74"/>
      <c r="K12862" s="74"/>
      <c r="L12862" s="74"/>
      <c r="M12862" s="74"/>
    </row>
    <row r="12863" spans="2:13" x14ac:dyDescent="0.25">
      <c r="B12863" s="225"/>
      <c r="C12863" s="74"/>
      <c r="D12863" s="74"/>
      <c r="E12863" s="74"/>
      <c r="F12863" s="74"/>
      <c r="G12863" s="75"/>
      <c r="H12863" s="74"/>
      <c r="I12863" s="81"/>
      <c r="J12863" s="74"/>
      <c r="K12863" s="74"/>
      <c r="L12863" s="74"/>
      <c r="M12863" s="74"/>
    </row>
    <row r="12864" spans="2:13" x14ac:dyDescent="0.25">
      <c r="B12864" s="225"/>
      <c r="C12864" s="74"/>
      <c r="D12864" s="74"/>
      <c r="E12864" s="74"/>
      <c r="F12864" s="74"/>
      <c r="G12864" s="75"/>
      <c r="H12864" s="74"/>
      <c r="I12864" s="81"/>
      <c r="J12864" s="74"/>
      <c r="K12864" s="74"/>
      <c r="L12864" s="74"/>
      <c r="M12864" s="74"/>
    </row>
    <row r="12865" spans="2:13" x14ac:dyDescent="0.25">
      <c r="B12865" s="225"/>
      <c r="C12865" s="74"/>
      <c r="D12865" s="74"/>
      <c r="E12865" s="74"/>
      <c r="F12865" s="74"/>
      <c r="G12865" s="75"/>
      <c r="H12865" s="74"/>
      <c r="I12865" s="81"/>
      <c r="J12865" s="74"/>
      <c r="K12865" s="74"/>
      <c r="L12865" s="74"/>
      <c r="M12865" s="74"/>
    </row>
    <row r="12866" spans="2:13" x14ac:dyDescent="0.25">
      <c r="B12866" s="225"/>
      <c r="C12866" s="74"/>
      <c r="D12866" s="74"/>
      <c r="E12866" s="74"/>
      <c r="F12866" s="74"/>
      <c r="G12866" s="75"/>
      <c r="H12866" s="74"/>
      <c r="I12866" s="81"/>
      <c r="J12866" s="74"/>
      <c r="K12866" s="74"/>
      <c r="L12866" s="74"/>
      <c r="M12866" s="74"/>
    </row>
    <row r="12867" spans="2:13" x14ac:dyDescent="0.25">
      <c r="B12867" s="225"/>
      <c r="C12867" s="74"/>
      <c r="D12867" s="74"/>
      <c r="E12867" s="74"/>
      <c r="F12867" s="74"/>
      <c r="G12867" s="75"/>
      <c r="H12867" s="74"/>
      <c r="I12867" s="81"/>
      <c r="J12867" s="74"/>
      <c r="K12867" s="74"/>
      <c r="L12867" s="74"/>
      <c r="M12867" s="74"/>
    </row>
    <row r="12868" spans="2:13" x14ac:dyDescent="0.25">
      <c r="B12868" s="225"/>
      <c r="C12868" s="74"/>
      <c r="D12868" s="74"/>
      <c r="E12868" s="74"/>
      <c r="F12868" s="74"/>
      <c r="G12868" s="75"/>
      <c r="H12868" s="74"/>
      <c r="I12868" s="81"/>
      <c r="J12868" s="74"/>
      <c r="K12868" s="74"/>
      <c r="L12868" s="74"/>
      <c r="M12868" s="74"/>
    </row>
    <row r="12869" spans="2:13" x14ac:dyDescent="0.25">
      <c r="B12869" s="225"/>
      <c r="C12869" s="74"/>
      <c r="D12869" s="74"/>
      <c r="E12869" s="74"/>
      <c r="F12869" s="74"/>
      <c r="G12869" s="75"/>
      <c r="H12869" s="74"/>
      <c r="I12869" s="81"/>
      <c r="J12869" s="74"/>
      <c r="K12869" s="74"/>
      <c r="L12869" s="74"/>
      <c r="M12869" s="74"/>
    </row>
    <row r="12870" spans="2:13" x14ac:dyDescent="0.25">
      <c r="B12870" s="225"/>
      <c r="C12870" s="74"/>
      <c r="D12870" s="74"/>
      <c r="E12870" s="74"/>
      <c r="F12870" s="74"/>
      <c r="G12870" s="75"/>
      <c r="H12870" s="74"/>
      <c r="I12870" s="81"/>
      <c r="J12870" s="74"/>
      <c r="K12870" s="74"/>
      <c r="L12870" s="74"/>
      <c r="M12870" s="74"/>
    </row>
    <row r="12871" spans="2:13" x14ac:dyDescent="0.25">
      <c r="B12871" s="225"/>
      <c r="C12871" s="74"/>
      <c r="D12871" s="74"/>
      <c r="E12871" s="74"/>
      <c r="F12871" s="74"/>
      <c r="G12871" s="75"/>
      <c r="H12871" s="74"/>
      <c r="I12871" s="81"/>
      <c r="J12871" s="74"/>
      <c r="K12871" s="74"/>
      <c r="L12871" s="74"/>
      <c r="M12871" s="74"/>
    </row>
    <row r="12872" spans="2:13" x14ac:dyDescent="0.25">
      <c r="B12872" s="225"/>
      <c r="C12872" s="74"/>
      <c r="D12872" s="74"/>
      <c r="E12872" s="74"/>
      <c r="F12872" s="74"/>
      <c r="G12872" s="75"/>
      <c r="H12872" s="74"/>
      <c r="I12872" s="81"/>
      <c r="J12872" s="74"/>
      <c r="K12872" s="74"/>
      <c r="L12872" s="74"/>
      <c r="M12872" s="74"/>
    </row>
    <row r="12873" spans="2:13" x14ac:dyDescent="0.25">
      <c r="B12873" s="225"/>
      <c r="C12873" s="74"/>
      <c r="D12873" s="74"/>
      <c r="E12873" s="74"/>
      <c r="F12873" s="74"/>
      <c r="G12873" s="75"/>
      <c r="H12873" s="74"/>
      <c r="I12873" s="81"/>
      <c r="J12873" s="74"/>
      <c r="K12873" s="74"/>
      <c r="L12873" s="74"/>
      <c r="M12873" s="74"/>
    </row>
    <row r="12874" spans="2:13" x14ac:dyDescent="0.25">
      <c r="B12874" s="225"/>
      <c r="C12874" s="74"/>
      <c r="D12874" s="74"/>
      <c r="E12874" s="74"/>
      <c r="F12874" s="74"/>
      <c r="G12874" s="75"/>
      <c r="H12874" s="74"/>
      <c r="I12874" s="81"/>
      <c r="J12874" s="74"/>
      <c r="K12874" s="74"/>
      <c r="L12874" s="74"/>
      <c r="M12874" s="74"/>
    </row>
    <row r="12875" spans="2:13" x14ac:dyDescent="0.25">
      <c r="B12875" s="225"/>
      <c r="C12875" s="74"/>
      <c r="D12875" s="74"/>
      <c r="E12875" s="74"/>
      <c r="F12875" s="74"/>
      <c r="G12875" s="75"/>
      <c r="H12875" s="74"/>
      <c r="I12875" s="81"/>
      <c r="J12875" s="74"/>
      <c r="K12875" s="74"/>
      <c r="L12875" s="74"/>
      <c r="M12875" s="74"/>
    </row>
    <row r="12876" spans="2:13" x14ac:dyDescent="0.25">
      <c r="B12876" s="225"/>
      <c r="C12876" s="74"/>
      <c r="D12876" s="74"/>
      <c r="E12876" s="74"/>
      <c r="F12876" s="74"/>
      <c r="G12876" s="75"/>
      <c r="H12876" s="74"/>
      <c r="I12876" s="81"/>
      <c r="J12876" s="74"/>
      <c r="K12876" s="74"/>
      <c r="L12876" s="74"/>
      <c r="M12876" s="74"/>
    </row>
    <row r="12877" spans="2:13" x14ac:dyDescent="0.25">
      <c r="B12877" s="225"/>
      <c r="C12877" s="74"/>
      <c r="D12877" s="74"/>
      <c r="E12877" s="74"/>
      <c r="F12877" s="74"/>
      <c r="G12877" s="75"/>
      <c r="H12877" s="74"/>
      <c r="I12877" s="81"/>
      <c r="J12877" s="74"/>
      <c r="K12877" s="74"/>
      <c r="L12877" s="74"/>
      <c r="M12877" s="74"/>
    </row>
    <row r="12878" spans="2:13" x14ac:dyDescent="0.25">
      <c r="B12878" s="225"/>
      <c r="C12878" s="74"/>
      <c r="D12878" s="74"/>
      <c r="E12878" s="74"/>
      <c r="F12878" s="74"/>
      <c r="G12878" s="75"/>
      <c r="H12878" s="74"/>
      <c r="I12878" s="81"/>
      <c r="J12878" s="74"/>
      <c r="K12878" s="74"/>
      <c r="L12878" s="74"/>
      <c r="M12878" s="74"/>
    </row>
    <row r="12879" spans="2:13" x14ac:dyDescent="0.25">
      <c r="B12879" s="225"/>
      <c r="C12879" s="74"/>
      <c r="D12879" s="74"/>
      <c r="E12879" s="74"/>
      <c r="F12879" s="74"/>
      <c r="G12879" s="75"/>
      <c r="H12879" s="74"/>
      <c r="I12879" s="81"/>
      <c r="J12879" s="74"/>
      <c r="K12879" s="74"/>
      <c r="L12879" s="74"/>
      <c r="M12879" s="74"/>
    </row>
    <row r="12880" spans="2:13" x14ac:dyDescent="0.25">
      <c r="B12880" s="225"/>
      <c r="C12880" s="74"/>
      <c r="D12880" s="74"/>
      <c r="E12880" s="74"/>
      <c r="F12880" s="74"/>
      <c r="G12880" s="75"/>
      <c r="H12880" s="74"/>
      <c r="I12880" s="81"/>
      <c r="J12880" s="74"/>
      <c r="K12880" s="74"/>
      <c r="L12880" s="74"/>
      <c r="M12880" s="74"/>
    </row>
    <row r="12881" spans="2:13" x14ac:dyDescent="0.25">
      <c r="B12881" s="225"/>
      <c r="C12881" s="74"/>
      <c r="D12881" s="74"/>
      <c r="E12881" s="74"/>
      <c r="F12881" s="74"/>
      <c r="G12881" s="75"/>
      <c r="H12881" s="74"/>
      <c r="I12881" s="81"/>
      <c r="J12881" s="74"/>
      <c r="K12881" s="74"/>
      <c r="L12881" s="74"/>
      <c r="M12881" s="74"/>
    </row>
    <row r="12882" spans="2:13" x14ac:dyDescent="0.25">
      <c r="B12882" s="225"/>
      <c r="C12882" s="74"/>
      <c r="D12882" s="74"/>
      <c r="E12882" s="74"/>
      <c r="F12882" s="74"/>
      <c r="G12882" s="75"/>
      <c r="H12882" s="74"/>
      <c r="I12882" s="81"/>
      <c r="J12882" s="74"/>
      <c r="K12882" s="74"/>
      <c r="L12882" s="74"/>
      <c r="M12882" s="74"/>
    </row>
    <row r="12883" spans="2:13" x14ac:dyDescent="0.25">
      <c r="B12883" s="225"/>
      <c r="C12883" s="74"/>
      <c r="D12883" s="74"/>
      <c r="E12883" s="74"/>
      <c r="F12883" s="74"/>
      <c r="G12883" s="75"/>
      <c r="H12883" s="74"/>
      <c r="I12883" s="81"/>
      <c r="J12883" s="74"/>
      <c r="K12883" s="74"/>
      <c r="L12883" s="74"/>
      <c r="M12883" s="74"/>
    </row>
    <row r="12884" spans="2:13" x14ac:dyDescent="0.25">
      <c r="B12884" s="225"/>
      <c r="C12884" s="74"/>
      <c r="D12884" s="74"/>
      <c r="E12884" s="74"/>
      <c r="F12884" s="74"/>
      <c r="G12884" s="75"/>
      <c r="H12884" s="74"/>
      <c r="I12884" s="81"/>
      <c r="J12884" s="74"/>
      <c r="K12884" s="74"/>
      <c r="L12884" s="74"/>
      <c r="M12884" s="74"/>
    </row>
    <row r="12885" spans="2:13" x14ac:dyDescent="0.25">
      <c r="B12885" s="225"/>
      <c r="C12885" s="74"/>
      <c r="D12885" s="74"/>
      <c r="E12885" s="74"/>
      <c r="F12885" s="74"/>
      <c r="G12885" s="75"/>
      <c r="H12885" s="74"/>
      <c r="I12885" s="81"/>
      <c r="J12885" s="74"/>
      <c r="K12885" s="74"/>
      <c r="L12885" s="74"/>
      <c r="M12885" s="74"/>
    </row>
    <row r="12886" spans="2:13" x14ac:dyDescent="0.25">
      <c r="B12886" s="225"/>
      <c r="C12886" s="74"/>
      <c r="D12886" s="74"/>
      <c r="E12886" s="74"/>
      <c r="F12886" s="74"/>
      <c r="G12886" s="75"/>
      <c r="H12886" s="74"/>
      <c r="I12886" s="81"/>
      <c r="J12886" s="74"/>
      <c r="K12886" s="74"/>
      <c r="L12886" s="74"/>
      <c r="M12886" s="74"/>
    </row>
    <row r="12887" spans="2:13" x14ac:dyDescent="0.25">
      <c r="B12887" s="225"/>
      <c r="C12887" s="74"/>
      <c r="D12887" s="74"/>
      <c r="E12887" s="74"/>
      <c r="F12887" s="74"/>
      <c r="G12887" s="75"/>
      <c r="H12887" s="74"/>
      <c r="I12887" s="81"/>
      <c r="J12887" s="74"/>
      <c r="K12887" s="74"/>
      <c r="L12887" s="74"/>
      <c r="M12887" s="74"/>
    </row>
    <row r="12888" spans="2:13" x14ac:dyDescent="0.25">
      <c r="B12888" s="225"/>
      <c r="C12888" s="74"/>
      <c r="D12888" s="74"/>
      <c r="E12888" s="74"/>
      <c r="F12888" s="74"/>
      <c r="G12888" s="75"/>
      <c r="H12888" s="74"/>
      <c r="I12888" s="81"/>
      <c r="J12888" s="74"/>
      <c r="K12888" s="74"/>
      <c r="L12888" s="74"/>
      <c r="M12888" s="74"/>
    </row>
    <row r="12889" spans="2:13" x14ac:dyDescent="0.25">
      <c r="B12889" s="225"/>
      <c r="C12889" s="74"/>
      <c r="D12889" s="74"/>
      <c r="E12889" s="74"/>
      <c r="F12889" s="74"/>
      <c r="G12889" s="75"/>
      <c r="H12889" s="74"/>
      <c r="I12889" s="81"/>
      <c r="J12889" s="74"/>
      <c r="K12889" s="74"/>
      <c r="L12889" s="74"/>
      <c r="M12889" s="74"/>
    </row>
    <row r="12890" spans="2:13" x14ac:dyDescent="0.25">
      <c r="B12890" s="225"/>
      <c r="C12890" s="74"/>
      <c r="D12890" s="74"/>
      <c r="E12890" s="74"/>
      <c r="F12890" s="74"/>
      <c r="G12890" s="75"/>
      <c r="H12890" s="74"/>
      <c r="I12890" s="81"/>
      <c r="J12890" s="74"/>
      <c r="K12890" s="74"/>
      <c r="L12890" s="74"/>
      <c r="M12890" s="74"/>
    </row>
    <row r="12891" spans="2:13" x14ac:dyDescent="0.25">
      <c r="B12891" s="225"/>
      <c r="C12891" s="74"/>
      <c r="D12891" s="74"/>
      <c r="E12891" s="74"/>
      <c r="F12891" s="74"/>
      <c r="G12891" s="75"/>
      <c r="H12891" s="74"/>
      <c r="I12891" s="81"/>
      <c r="J12891" s="74"/>
      <c r="K12891" s="74"/>
      <c r="L12891" s="74"/>
      <c r="M12891" s="74"/>
    </row>
    <row r="12892" spans="2:13" x14ac:dyDescent="0.25">
      <c r="B12892" s="225"/>
      <c r="C12892" s="74"/>
      <c r="D12892" s="74"/>
      <c r="E12892" s="74"/>
      <c r="F12892" s="74"/>
      <c r="G12892" s="75"/>
      <c r="H12892" s="74"/>
      <c r="I12892" s="81"/>
      <c r="J12892" s="74"/>
      <c r="K12892" s="74"/>
      <c r="L12892" s="74"/>
      <c r="M12892" s="74"/>
    </row>
    <row r="12893" spans="2:13" x14ac:dyDescent="0.25">
      <c r="B12893" s="225"/>
      <c r="C12893" s="74"/>
      <c r="D12893" s="74"/>
      <c r="E12893" s="74"/>
      <c r="F12893" s="74"/>
      <c r="G12893" s="75"/>
      <c r="H12893" s="74"/>
      <c r="I12893" s="81"/>
      <c r="J12893" s="74"/>
      <c r="K12893" s="74"/>
      <c r="L12893" s="74"/>
      <c r="M12893" s="74"/>
    </row>
    <row r="12894" spans="2:13" x14ac:dyDescent="0.25">
      <c r="B12894" s="225"/>
      <c r="C12894" s="74"/>
      <c r="D12894" s="74"/>
      <c r="E12894" s="74"/>
      <c r="F12894" s="74"/>
      <c r="G12894" s="75"/>
      <c r="H12894" s="74"/>
      <c r="I12894" s="81"/>
      <c r="J12894" s="74"/>
      <c r="K12894" s="74"/>
      <c r="L12894" s="74"/>
      <c r="M12894" s="74"/>
    </row>
    <row r="12895" spans="2:13" x14ac:dyDescent="0.25">
      <c r="B12895" s="225"/>
      <c r="C12895" s="74"/>
      <c r="D12895" s="74"/>
      <c r="E12895" s="74"/>
      <c r="F12895" s="74"/>
      <c r="G12895" s="75"/>
      <c r="H12895" s="74"/>
      <c r="I12895" s="81"/>
      <c r="J12895" s="74"/>
      <c r="K12895" s="74"/>
      <c r="L12895" s="74"/>
      <c r="M12895" s="74"/>
    </row>
    <row r="12896" spans="2:13" x14ac:dyDescent="0.25">
      <c r="B12896" s="225"/>
      <c r="C12896" s="74"/>
      <c r="D12896" s="74"/>
      <c r="E12896" s="74"/>
      <c r="F12896" s="74"/>
      <c r="G12896" s="75"/>
      <c r="H12896" s="74"/>
      <c r="I12896" s="81"/>
      <c r="J12896" s="74"/>
      <c r="K12896" s="74"/>
      <c r="L12896" s="74"/>
      <c r="M12896" s="74"/>
    </row>
    <row r="12897" spans="2:13" x14ac:dyDescent="0.25">
      <c r="B12897" s="225"/>
      <c r="C12897" s="74"/>
      <c r="D12897" s="74"/>
      <c r="E12897" s="74"/>
      <c r="F12897" s="74"/>
      <c r="G12897" s="75"/>
      <c r="H12897" s="74"/>
      <c r="I12897" s="81"/>
      <c r="J12897" s="74"/>
      <c r="K12897" s="74"/>
      <c r="L12897" s="74"/>
      <c r="M12897" s="74"/>
    </row>
    <row r="12898" spans="2:13" x14ac:dyDescent="0.25">
      <c r="B12898" s="225"/>
      <c r="C12898" s="74"/>
      <c r="D12898" s="74"/>
      <c r="E12898" s="74"/>
      <c r="F12898" s="74"/>
      <c r="G12898" s="75"/>
      <c r="H12898" s="74"/>
      <c r="I12898" s="81"/>
      <c r="J12898" s="74"/>
      <c r="K12898" s="74"/>
      <c r="L12898" s="74"/>
      <c r="M12898" s="74"/>
    </row>
    <row r="12899" spans="2:13" x14ac:dyDescent="0.25">
      <c r="B12899" s="225"/>
      <c r="C12899" s="74"/>
      <c r="D12899" s="74"/>
      <c r="E12899" s="74"/>
      <c r="F12899" s="74"/>
      <c r="G12899" s="75"/>
      <c r="H12899" s="74"/>
      <c r="I12899" s="81"/>
      <c r="J12899" s="74"/>
      <c r="K12899" s="74"/>
      <c r="L12899" s="74"/>
      <c r="M12899" s="74"/>
    </row>
    <row r="12900" spans="2:13" x14ac:dyDescent="0.25">
      <c r="B12900" s="225"/>
      <c r="C12900" s="74"/>
      <c r="D12900" s="74"/>
      <c r="E12900" s="74"/>
      <c r="F12900" s="74"/>
      <c r="G12900" s="75"/>
      <c r="H12900" s="74"/>
      <c r="I12900" s="81"/>
      <c r="J12900" s="74"/>
      <c r="K12900" s="74"/>
      <c r="L12900" s="74"/>
      <c r="M12900" s="74"/>
    </row>
    <row r="12901" spans="2:13" x14ac:dyDescent="0.25">
      <c r="B12901" s="225"/>
      <c r="C12901" s="74"/>
      <c r="D12901" s="74"/>
      <c r="E12901" s="74"/>
      <c r="F12901" s="74"/>
      <c r="G12901" s="75"/>
      <c r="H12901" s="74"/>
      <c r="I12901" s="81"/>
      <c r="J12901" s="74"/>
      <c r="K12901" s="74"/>
      <c r="L12901" s="74"/>
      <c r="M12901" s="74"/>
    </row>
    <row r="12902" spans="2:13" x14ac:dyDescent="0.25">
      <c r="B12902" s="225"/>
      <c r="C12902" s="74"/>
      <c r="D12902" s="74"/>
      <c r="E12902" s="74"/>
      <c r="F12902" s="74"/>
      <c r="G12902" s="75"/>
      <c r="H12902" s="74"/>
      <c r="I12902" s="81"/>
      <c r="J12902" s="74"/>
      <c r="K12902" s="74"/>
      <c r="L12902" s="74"/>
      <c r="M12902" s="74"/>
    </row>
    <row r="12903" spans="2:13" x14ac:dyDescent="0.25">
      <c r="B12903" s="225"/>
      <c r="C12903" s="74"/>
      <c r="D12903" s="74"/>
      <c r="E12903" s="74"/>
      <c r="F12903" s="74"/>
      <c r="G12903" s="75"/>
      <c r="H12903" s="74"/>
      <c r="I12903" s="81"/>
      <c r="J12903" s="74"/>
      <c r="K12903" s="74"/>
      <c r="L12903" s="74"/>
      <c r="M12903" s="74"/>
    </row>
    <row r="12904" spans="2:13" x14ac:dyDescent="0.25">
      <c r="B12904" s="225"/>
      <c r="C12904" s="74"/>
      <c r="D12904" s="74"/>
      <c r="E12904" s="74"/>
      <c r="F12904" s="74"/>
      <c r="G12904" s="75"/>
      <c r="H12904" s="74"/>
      <c r="I12904" s="81"/>
      <c r="J12904" s="74"/>
      <c r="K12904" s="74"/>
      <c r="L12904" s="74"/>
      <c r="M12904" s="74"/>
    </row>
    <row r="12905" spans="2:13" x14ac:dyDescent="0.25">
      <c r="B12905" s="225"/>
      <c r="C12905" s="74"/>
      <c r="D12905" s="74"/>
      <c r="E12905" s="74"/>
      <c r="F12905" s="74"/>
      <c r="G12905" s="75"/>
      <c r="H12905" s="74"/>
      <c r="I12905" s="81"/>
      <c r="J12905" s="74"/>
      <c r="K12905" s="74"/>
      <c r="L12905" s="74"/>
      <c r="M12905" s="74"/>
    </row>
    <row r="12906" spans="2:13" x14ac:dyDescent="0.25">
      <c r="B12906" s="225"/>
      <c r="C12906" s="74"/>
      <c r="D12906" s="74"/>
      <c r="E12906" s="74"/>
      <c r="F12906" s="74"/>
      <c r="G12906" s="75"/>
      <c r="H12906" s="74"/>
      <c r="I12906" s="81"/>
      <c r="J12906" s="74"/>
      <c r="K12906" s="74"/>
      <c r="L12906" s="74"/>
      <c r="M12906" s="74"/>
    </row>
    <row r="12907" spans="2:13" x14ac:dyDescent="0.25">
      <c r="B12907" s="225"/>
      <c r="C12907" s="74"/>
      <c r="D12907" s="74"/>
      <c r="E12907" s="74"/>
      <c r="F12907" s="74"/>
      <c r="G12907" s="75"/>
      <c r="H12907" s="74"/>
      <c r="I12907" s="81"/>
      <c r="J12907" s="74"/>
      <c r="K12907" s="74"/>
      <c r="L12907" s="74"/>
      <c r="M12907" s="74"/>
    </row>
    <row r="12908" spans="2:13" x14ac:dyDescent="0.25">
      <c r="B12908" s="225"/>
      <c r="C12908" s="74"/>
      <c r="D12908" s="74"/>
      <c r="E12908" s="74"/>
      <c r="F12908" s="74"/>
      <c r="G12908" s="75"/>
      <c r="H12908" s="74"/>
      <c r="I12908" s="81"/>
      <c r="J12908" s="74"/>
      <c r="K12908" s="74"/>
      <c r="L12908" s="74"/>
      <c r="M12908" s="74"/>
    </row>
    <row r="12909" spans="2:13" x14ac:dyDescent="0.25">
      <c r="B12909" s="225"/>
      <c r="C12909" s="74"/>
      <c r="D12909" s="74"/>
      <c r="E12909" s="74"/>
      <c r="F12909" s="74"/>
      <c r="G12909" s="75"/>
      <c r="H12909" s="74"/>
      <c r="I12909" s="81"/>
      <c r="J12909" s="74"/>
      <c r="K12909" s="74"/>
      <c r="L12909" s="74"/>
      <c r="M12909" s="74"/>
    </row>
    <row r="12910" spans="2:13" x14ac:dyDescent="0.25">
      <c r="B12910" s="225"/>
      <c r="C12910" s="74"/>
      <c r="D12910" s="74"/>
      <c r="E12910" s="74"/>
      <c r="F12910" s="74"/>
      <c r="G12910" s="75"/>
      <c r="H12910" s="74"/>
      <c r="I12910" s="81"/>
      <c r="J12910" s="74"/>
      <c r="K12910" s="74"/>
      <c r="L12910" s="74"/>
      <c r="M12910" s="74"/>
    </row>
    <row r="12911" spans="2:13" x14ac:dyDescent="0.25">
      <c r="B12911" s="225"/>
      <c r="C12911" s="74"/>
      <c r="D12911" s="74"/>
      <c r="E12911" s="74"/>
      <c r="F12911" s="74"/>
      <c r="G12911" s="75"/>
      <c r="H12911" s="74"/>
      <c r="I12911" s="81"/>
      <c r="J12911" s="74"/>
      <c r="K12911" s="74"/>
      <c r="L12911" s="74"/>
      <c r="M12911" s="74"/>
    </row>
    <row r="12912" spans="2:13" x14ac:dyDescent="0.25">
      <c r="B12912" s="225"/>
      <c r="C12912" s="74"/>
      <c r="D12912" s="74"/>
      <c r="E12912" s="74"/>
      <c r="F12912" s="74"/>
      <c r="G12912" s="75"/>
      <c r="H12912" s="74"/>
      <c r="I12912" s="81"/>
      <c r="J12912" s="74"/>
      <c r="K12912" s="74"/>
      <c r="L12912" s="74"/>
      <c r="M12912" s="74"/>
    </row>
    <row r="12913" spans="2:13" x14ac:dyDescent="0.25">
      <c r="B12913" s="225"/>
      <c r="C12913" s="74"/>
      <c r="D12913" s="74"/>
      <c r="E12913" s="74"/>
      <c r="F12913" s="74"/>
      <c r="G12913" s="75"/>
      <c r="H12913" s="74"/>
      <c r="I12913" s="81"/>
      <c r="J12913" s="74"/>
      <c r="K12913" s="74"/>
      <c r="L12913" s="74"/>
      <c r="M12913" s="74"/>
    </row>
    <row r="12914" spans="2:13" x14ac:dyDescent="0.25">
      <c r="B12914" s="225"/>
      <c r="C12914" s="74"/>
      <c r="D12914" s="74"/>
      <c r="E12914" s="74"/>
      <c r="F12914" s="74"/>
      <c r="G12914" s="75"/>
      <c r="H12914" s="74"/>
      <c r="I12914" s="81"/>
      <c r="J12914" s="74"/>
      <c r="K12914" s="74"/>
      <c r="L12914" s="74"/>
      <c r="M12914" s="74"/>
    </row>
    <row r="12915" spans="2:13" x14ac:dyDescent="0.25">
      <c r="B12915" s="225"/>
      <c r="C12915" s="74"/>
      <c r="D12915" s="74"/>
      <c r="E12915" s="74"/>
      <c r="F12915" s="74"/>
      <c r="G12915" s="75"/>
      <c r="H12915" s="74"/>
      <c r="I12915" s="81"/>
      <c r="J12915" s="74"/>
      <c r="K12915" s="74"/>
      <c r="L12915" s="74"/>
      <c r="M12915" s="74"/>
    </row>
    <row r="12916" spans="2:13" x14ac:dyDescent="0.25">
      <c r="B12916" s="225"/>
      <c r="C12916" s="74"/>
      <c r="D12916" s="74"/>
      <c r="E12916" s="74"/>
      <c r="F12916" s="74"/>
      <c r="G12916" s="75"/>
      <c r="H12916" s="74"/>
      <c r="I12916" s="81"/>
      <c r="J12916" s="74"/>
      <c r="K12916" s="74"/>
      <c r="L12916" s="74"/>
      <c r="M12916" s="74"/>
    </row>
    <row r="12917" spans="2:13" x14ac:dyDescent="0.25">
      <c r="B12917" s="225"/>
      <c r="C12917" s="74"/>
      <c r="D12917" s="74"/>
      <c r="E12917" s="74"/>
      <c r="F12917" s="74"/>
      <c r="G12917" s="75"/>
      <c r="H12917" s="74"/>
      <c r="I12917" s="81"/>
      <c r="J12917" s="74"/>
      <c r="K12917" s="74"/>
      <c r="L12917" s="74"/>
      <c r="M12917" s="74"/>
    </row>
    <row r="12918" spans="2:13" x14ac:dyDescent="0.25">
      <c r="B12918" s="225"/>
      <c r="C12918" s="74"/>
      <c r="D12918" s="74"/>
      <c r="E12918" s="74"/>
      <c r="F12918" s="74"/>
      <c r="G12918" s="75"/>
      <c r="H12918" s="74"/>
      <c r="I12918" s="81"/>
      <c r="J12918" s="74"/>
      <c r="K12918" s="74"/>
      <c r="L12918" s="74"/>
      <c r="M12918" s="74"/>
    </row>
    <row r="12919" spans="2:13" x14ac:dyDescent="0.25">
      <c r="B12919" s="225"/>
      <c r="C12919" s="74"/>
      <c r="D12919" s="74"/>
      <c r="E12919" s="74"/>
      <c r="F12919" s="74"/>
      <c r="G12919" s="75"/>
      <c r="H12919" s="74"/>
      <c r="I12919" s="81"/>
      <c r="J12919" s="74"/>
      <c r="K12919" s="74"/>
      <c r="L12919" s="74"/>
      <c r="M12919" s="74"/>
    </row>
    <row r="12920" spans="2:13" x14ac:dyDescent="0.25">
      <c r="B12920" s="225"/>
      <c r="C12920" s="74"/>
      <c r="D12920" s="74"/>
      <c r="E12920" s="74"/>
      <c r="F12920" s="74"/>
      <c r="G12920" s="75"/>
      <c r="H12920" s="74"/>
      <c r="I12920" s="81"/>
      <c r="J12920" s="74"/>
      <c r="K12920" s="74"/>
      <c r="L12920" s="74"/>
      <c r="M12920" s="74"/>
    </row>
    <row r="12921" spans="2:13" x14ac:dyDescent="0.25">
      <c r="B12921" s="225"/>
      <c r="C12921" s="74"/>
      <c r="D12921" s="74"/>
      <c r="E12921" s="74"/>
      <c r="F12921" s="74"/>
      <c r="G12921" s="75"/>
      <c r="H12921" s="74"/>
      <c r="I12921" s="81"/>
      <c r="J12921" s="74"/>
      <c r="K12921" s="74"/>
      <c r="L12921" s="74"/>
      <c r="M12921" s="74"/>
    </row>
    <row r="12922" spans="2:13" x14ac:dyDescent="0.25">
      <c r="B12922" s="225"/>
      <c r="C12922" s="74"/>
      <c r="D12922" s="74"/>
      <c r="E12922" s="74"/>
      <c r="F12922" s="74"/>
      <c r="G12922" s="75"/>
      <c r="H12922" s="74"/>
      <c r="I12922" s="81"/>
      <c r="J12922" s="74"/>
      <c r="K12922" s="74"/>
      <c r="L12922" s="74"/>
      <c r="M12922" s="74"/>
    </row>
    <row r="12923" spans="2:13" x14ac:dyDescent="0.25">
      <c r="B12923" s="225"/>
      <c r="C12923" s="74"/>
      <c r="D12923" s="74"/>
      <c r="E12923" s="74"/>
      <c r="F12923" s="74"/>
      <c r="G12923" s="75"/>
      <c r="H12923" s="74"/>
      <c r="I12923" s="81"/>
      <c r="J12923" s="74"/>
      <c r="K12923" s="74"/>
      <c r="L12923" s="74"/>
      <c r="M12923" s="74"/>
    </row>
    <row r="12924" spans="2:13" x14ac:dyDescent="0.25">
      <c r="B12924" s="225"/>
      <c r="C12924" s="74"/>
      <c r="D12924" s="74"/>
      <c r="E12924" s="74"/>
      <c r="F12924" s="74"/>
      <c r="G12924" s="75"/>
      <c r="H12924" s="74"/>
      <c r="I12924" s="81"/>
      <c r="J12924" s="74"/>
      <c r="K12924" s="74"/>
      <c r="L12924" s="74"/>
      <c r="M12924" s="74"/>
    </row>
    <row r="12925" spans="2:13" x14ac:dyDescent="0.25">
      <c r="B12925" s="225"/>
      <c r="C12925" s="74"/>
      <c r="D12925" s="74"/>
      <c r="E12925" s="74"/>
      <c r="F12925" s="74"/>
      <c r="G12925" s="75"/>
      <c r="H12925" s="74"/>
      <c r="I12925" s="81"/>
      <c r="J12925" s="74"/>
      <c r="K12925" s="74"/>
      <c r="L12925" s="74"/>
      <c r="M12925" s="74"/>
    </row>
    <row r="12926" spans="2:13" x14ac:dyDescent="0.25">
      <c r="B12926" s="225"/>
      <c r="C12926" s="74"/>
      <c r="D12926" s="74"/>
      <c r="E12926" s="74"/>
      <c r="F12926" s="74"/>
      <c r="G12926" s="75"/>
      <c r="H12926" s="74"/>
      <c r="I12926" s="81"/>
      <c r="J12926" s="74"/>
      <c r="K12926" s="74"/>
      <c r="L12926" s="74"/>
      <c r="M12926" s="74"/>
    </row>
    <row r="12927" spans="2:13" x14ac:dyDescent="0.25">
      <c r="B12927" s="225"/>
      <c r="C12927" s="74"/>
      <c r="D12927" s="74"/>
      <c r="E12927" s="74"/>
      <c r="F12927" s="74"/>
      <c r="G12927" s="75"/>
      <c r="H12927" s="74"/>
      <c r="I12927" s="81"/>
      <c r="J12927" s="74"/>
      <c r="K12927" s="74"/>
      <c r="L12927" s="74"/>
      <c r="M12927" s="74"/>
    </row>
    <row r="12928" spans="2:13" x14ac:dyDescent="0.25">
      <c r="B12928" s="225"/>
      <c r="C12928" s="74"/>
      <c r="D12928" s="74"/>
      <c r="E12928" s="74"/>
      <c r="F12928" s="74"/>
      <c r="G12928" s="75"/>
      <c r="H12928" s="74"/>
      <c r="I12928" s="81"/>
      <c r="J12928" s="74"/>
      <c r="K12928" s="74"/>
      <c r="L12928" s="74"/>
      <c r="M12928" s="74"/>
    </row>
    <row r="12929" spans="2:13" x14ac:dyDescent="0.25">
      <c r="B12929" s="225"/>
      <c r="C12929" s="74"/>
      <c r="D12929" s="74"/>
      <c r="E12929" s="74"/>
      <c r="F12929" s="74"/>
      <c r="G12929" s="75"/>
      <c r="H12929" s="74"/>
      <c r="I12929" s="81"/>
      <c r="J12929" s="74"/>
      <c r="K12929" s="74"/>
      <c r="L12929" s="74"/>
      <c r="M12929" s="74"/>
    </row>
    <row r="12930" spans="2:13" x14ac:dyDescent="0.25">
      <c r="B12930" s="225"/>
      <c r="C12930" s="74"/>
      <c r="D12930" s="74"/>
      <c r="E12930" s="74"/>
      <c r="F12930" s="74"/>
      <c r="G12930" s="75"/>
      <c r="H12930" s="74"/>
      <c r="I12930" s="81"/>
      <c r="J12930" s="74"/>
      <c r="K12930" s="74"/>
      <c r="L12930" s="74"/>
      <c r="M12930" s="74"/>
    </row>
    <row r="12931" spans="2:13" x14ac:dyDescent="0.25">
      <c r="B12931" s="225"/>
      <c r="C12931" s="74"/>
      <c r="D12931" s="74"/>
      <c r="E12931" s="74"/>
      <c r="F12931" s="74"/>
      <c r="G12931" s="75"/>
      <c r="H12931" s="74"/>
      <c r="I12931" s="81"/>
      <c r="J12931" s="74"/>
      <c r="K12931" s="74"/>
      <c r="L12931" s="74"/>
      <c r="M12931" s="74"/>
    </row>
    <row r="12932" spans="2:13" x14ac:dyDescent="0.25">
      <c r="B12932" s="225"/>
      <c r="C12932" s="74"/>
      <c r="D12932" s="74"/>
      <c r="E12932" s="74"/>
      <c r="F12932" s="74"/>
      <c r="G12932" s="75"/>
      <c r="H12932" s="74"/>
      <c r="I12932" s="81"/>
      <c r="J12932" s="74"/>
      <c r="K12932" s="74"/>
      <c r="L12932" s="74"/>
      <c r="M12932" s="74"/>
    </row>
    <row r="12933" spans="2:13" x14ac:dyDescent="0.25">
      <c r="B12933" s="225"/>
      <c r="C12933" s="74"/>
      <c r="D12933" s="74"/>
      <c r="E12933" s="74"/>
      <c r="F12933" s="74"/>
      <c r="G12933" s="75"/>
      <c r="H12933" s="74"/>
      <c r="I12933" s="81"/>
      <c r="J12933" s="74"/>
      <c r="K12933" s="74"/>
      <c r="L12933" s="74"/>
      <c r="M12933" s="74"/>
    </row>
    <row r="12934" spans="2:13" x14ac:dyDescent="0.25">
      <c r="B12934" s="225"/>
      <c r="C12934" s="74"/>
      <c r="D12934" s="74"/>
      <c r="E12934" s="74"/>
      <c r="F12934" s="74"/>
      <c r="G12934" s="75"/>
      <c r="H12934" s="74"/>
      <c r="I12934" s="81"/>
      <c r="J12934" s="74"/>
      <c r="K12934" s="74"/>
      <c r="L12934" s="74"/>
      <c r="M12934" s="74"/>
    </row>
    <row r="12935" spans="2:13" x14ac:dyDescent="0.25">
      <c r="B12935" s="225"/>
      <c r="C12935" s="74"/>
      <c r="D12935" s="74"/>
      <c r="E12935" s="74"/>
      <c r="F12935" s="74"/>
      <c r="G12935" s="75"/>
      <c r="H12935" s="74"/>
      <c r="I12935" s="81"/>
      <c r="J12935" s="74"/>
      <c r="K12935" s="74"/>
      <c r="L12935" s="74"/>
      <c r="M12935" s="74"/>
    </row>
    <row r="12936" spans="2:13" x14ac:dyDescent="0.25">
      <c r="B12936" s="225"/>
      <c r="C12936" s="74"/>
      <c r="D12936" s="74"/>
      <c r="E12936" s="74"/>
      <c r="F12936" s="74"/>
      <c r="G12936" s="75"/>
      <c r="H12936" s="74"/>
      <c r="I12936" s="81"/>
      <c r="J12936" s="74"/>
      <c r="K12936" s="74"/>
      <c r="L12936" s="74"/>
      <c r="M12936" s="74"/>
    </row>
    <row r="12937" spans="2:13" x14ac:dyDescent="0.25">
      <c r="B12937" s="225"/>
      <c r="C12937" s="74"/>
      <c r="D12937" s="74"/>
      <c r="E12937" s="74"/>
      <c r="F12937" s="74"/>
      <c r="G12937" s="75"/>
      <c r="H12937" s="74"/>
      <c r="I12937" s="81"/>
      <c r="J12937" s="74"/>
      <c r="K12937" s="74"/>
      <c r="L12937" s="74"/>
      <c r="M12937" s="74"/>
    </row>
    <row r="12938" spans="2:13" x14ac:dyDescent="0.25">
      <c r="B12938" s="225"/>
      <c r="C12938" s="74"/>
      <c r="D12938" s="74"/>
      <c r="E12938" s="74"/>
      <c r="F12938" s="74"/>
      <c r="G12938" s="75"/>
      <c r="H12938" s="74"/>
      <c r="I12938" s="81"/>
      <c r="J12938" s="74"/>
      <c r="K12938" s="74"/>
      <c r="L12938" s="74"/>
      <c r="M12938" s="74"/>
    </row>
    <row r="12939" spans="2:13" x14ac:dyDescent="0.25">
      <c r="B12939" s="225"/>
      <c r="C12939" s="74"/>
      <c r="D12939" s="74"/>
      <c r="E12939" s="74"/>
      <c r="F12939" s="74"/>
      <c r="G12939" s="75"/>
      <c r="H12939" s="74"/>
      <c r="I12939" s="81"/>
      <c r="J12939" s="74"/>
      <c r="K12939" s="74"/>
      <c r="L12939" s="74"/>
      <c r="M12939" s="74"/>
    </row>
    <row r="12940" spans="2:13" x14ac:dyDescent="0.25">
      <c r="B12940" s="225"/>
      <c r="C12940" s="74"/>
      <c r="D12940" s="74"/>
      <c r="E12940" s="74"/>
      <c r="F12940" s="74"/>
      <c r="G12940" s="75"/>
      <c r="H12940" s="74"/>
      <c r="I12940" s="81"/>
      <c r="J12940" s="74"/>
      <c r="K12940" s="74"/>
      <c r="L12940" s="74"/>
      <c r="M12940" s="74"/>
    </row>
    <row r="12941" spans="2:13" x14ac:dyDescent="0.25">
      <c r="B12941" s="225"/>
      <c r="C12941" s="74"/>
      <c r="D12941" s="74"/>
      <c r="E12941" s="74"/>
      <c r="F12941" s="74"/>
      <c r="G12941" s="75"/>
      <c r="H12941" s="74"/>
      <c r="I12941" s="81"/>
      <c r="J12941" s="74"/>
      <c r="K12941" s="74"/>
      <c r="L12941" s="74"/>
      <c r="M12941" s="74"/>
    </row>
    <row r="12942" spans="2:13" x14ac:dyDescent="0.25">
      <c r="B12942" s="225"/>
      <c r="C12942" s="74"/>
      <c r="D12942" s="74"/>
      <c r="E12942" s="74"/>
      <c r="F12942" s="74"/>
      <c r="G12942" s="75"/>
      <c r="H12942" s="74"/>
      <c r="I12942" s="81"/>
      <c r="J12942" s="74"/>
      <c r="K12942" s="74"/>
      <c r="L12942" s="74"/>
      <c r="M12942" s="74"/>
    </row>
    <row r="12943" spans="2:13" x14ac:dyDescent="0.25">
      <c r="B12943" s="225"/>
      <c r="C12943" s="74"/>
      <c r="D12943" s="74"/>
      <c r="E12943" s="74"/>
      <c r="F12943" s="74"/>
      <c r="G12943" s="75"/>
      <c r="H12943" s="74"/>
      <c r="I12943" s="81"/>
      <c r="J12943" s="74"/>
      <c r="K12943" s="74"/>
      <c r="L12943" s="74"/>
      <c r="M12943" s="74"/>
    </row>
    <row r="12944" spans="2:13" x14ac:dyDescent="0.25">
      <c r="B12944" s="225"/>
      <c r="C12944" s="74"/>
      <c r="D12944" s="74"/>
      <c r="E12944" s="74"/>
      <c r="F12944" s="74"/>
      <c r="G12944" s="75"/>
      <c r="H12944" s="74"/>
      <c r="I12944" s="81"/>
      <c r="J12944" s="74"/>
      <c r="K12944" s="74"/>
      <c r="L12944" s="74"/>
      <c r="M12944" s="74"/>
    </row>
    <row r="12945" spans="2:13" x14ac:dyDescent="0.25">
      <c r="B12945" s="225"/>
      <c r="C12945" s="74"/>
      <c r="D12945" s="74"/>
      <c r="E12945" s="74"/>
      <c r="F12945" s="74"/>
      <c r="G12945" s="75"/>
      <c r="H12945" s="74"/>
      <c r="I12945" s="81"/>
      <c r="J12945" s="74"/>
      <c r="K12945" s="74"/>
      <c r="L12945" s="74"/>
      <c r="M12945" s="74"/>
    </row>
    <row r="12946" spans="2:13" x14ac:dyDescent="0.25">
      <c r="B12946" s="225"/>
      <c r="C12946" s="74"/>
      <c r="D12946" s="74"/>
      <c r="E12946" s="74"/>
      <c r="F12946" s="74"/>
      <c r="G12946" s="75"/>
      <c r="H12946" s="74"/>
      <c r="I12946" s="81"/>
      <c r="J12946" s="74"/>
      <c r="K12946" s="74"/>
      <c r="L12946" s="74"/>
      <c r="M12946" s="74"/>
    </row>
    <row r="12947" spans="2:13" x14ac:dyDescent="0.25">
      <c r="B12947" s="225"/>
      <c r="C12947" s="74"/>
      <c r="D12947" s="74"/>
      <c r="E12947" s="74"/>
      <c r="F12947" s="74"/>
      <c r="G12947" s="75"/>
      <c r="H12947" s="74"/>
      <c r="I12947" s="81"/>
      <c r="J12947" s="74"/>
      <c r="K12947" s="74"/>
      <c r="L12947" s="74"/>
      <c r="M12947" s="74"/>
    </row>
    <row r="12948" spans="2:13" x14ac:dyDescent="0.25">
      <c r="B12948" s="225"/>
      <c r="C12948" s="74"/>
      <c r="D12948" s="74"/>
      <c r="E12948" s="74"/>
      <c r="F12948" s="74"/>
      <c r="G12948" s="75"/>
      <c r="H12948" s="74"/>
      <c r="I12948" s="81"/>
      <c r="J12948" s="74"/>
      <c r="K12948" s="74"/>
      <c r="L12948" s="74"/>
      <c r="M12948" s="74"/>
    </row>
    <row r="12949" spans="2:13" x14ac:dyDescent="0.25">
      <c r="B12949" s="225"/>
      <c r="C12949" s="74"/>
      <c r="D12949" s="74"/>
      <c r="E12949" s="74"/>
      <c r="F12949" s="74"/>
      <c r="G12949" s="75"/>
      <c r="H12949" s="74"/>
      <c r="I12949" s="81"/>
      <c r="J12949" s="74"/>
      <c r="K12949" s="74"/>
      <c r="L12949" s="74"/>
      <c r="M12949" s="74"/>
    </row>
    <row r="12950" spans="2:13" x14ac:dyDescent="0.25">
      <c r="B12950" s="225"/>
      <c r="C12950" s="74"/>
      <c r="D12950" s="74"/>
      <c r="E12950" s="74"/>
      <c r="F12950" s="74"/>
      <c r="G12950" s="75"/>
      <c r="H12950" s="74"/>
      <c r="I12950" s="81"/>
      <c r="J12950" s="74"/>
      <c r="K12950" s="74"/>
      <c r="L12950" s="74"/>
      <c r="M12950" s="74"/>
    </row>
    <row r="12951" spans="2:13" x14ac:dyDescent="0.25">
      <c r="B12951" s="225"/>
      <c r="C12951" s="74"/>
      <c r="D12951" s="74"/>
      <c r="E12951" s="74"/>
      <c r="F12951" s="74"/>
      <c r="G12951" s="75"/>
      <c r="H12951" s="74"/>
      <c r="I12951" s="81"/>
      <c r="J12951" s="74"/>
      <c r="K12951" s="74"/>
      <c r="L12951" s="74"/>
      <c r="M12951" s="74"/>
    </row>
    <row r="12952" spans="2:13" x14ac:dyDescent="0.25">
      <c r="B12952" s="225"/>
      <c r="C12952" s="74"/>
      <c r="D12952" s="74"/>
      <c r="E12952" s="74"/>
      <c r="F12952" s="74"/>
      <c r="G12952" s="75"/>
      <c r="H12952" s="74"/>
      <c r="I12952" s="81"/>
      <c r="J12952" s="74"/>
      <c r="K12952" s="74"/>
      <c r="L12952" s="74"/>
      <c r="M12952" s="74"/>
    </row>
    <row r="12953" spans="2:13" x14ac:dyDescent="0.25">
      <c r="B12953" s="225"/>
      <c r="C12953" s="74"/>
      <c r="D12953" s="74"/>
      <c r="E12953" s="74"/>
      <c r="F12953" s="74"/>
      <c r="G12953" s="75"/>
      <c r="H12953" s="74"/>
      <c r="I12953" s="81"/>
      <c r="J12953" s="74"/>
      <c r="K12953" s="74"/>
      <c r="L12953" s="74"/>
      <c r="M12953" s="74"/>
    </row>
    <row r="12954" spans="2:13" x14ac:dyDescent="0.25">
      <c r="B12954" s="225"/>
      <c r="C12954" s="74"/>
      <c r="D12954" s="74"/>
      <c r="E12954" s="74"/>
      <c r="F12954" s="74"/>
      <c r="G12954" s="75"/>
      <c r="H12954" s="74"/>
      <c r="I12954" s="81"/>
      <c r="J12954" s="74"/>
      <c r="K12954" s="74"/>
      <c r="L12954" s="74"/>
      <c r="M12954" s="74"/>
    </row>
    <row r="12955" spans="2:13" x14ac:dyDescent="0.25">
      <c r="B12955" s="225"/>
      <c r="C12955" s="74"/>
      <c r="D12955" s="74"/>
      <c r="E12955" s="74"/>
      <c r="F12955" s="74"/>
      <c r="G12955" s="75"/>
      <c r="H12955" s="74"/>
      <c r="I12955" s="81"/>
      <c r="J12955" s="74"/>
      <c r="K12955" s="74"/>
      <c r="L12955" s="74"/>
      <c r="M12955" s="74"/>
    </row>
    <row r="12956" spans="2:13" x14ac:dyDescent="0.25">
      <c r="B12956" s="225"/>
      <c r="C12956" s="74"/>
      <c r="D12956" s="74"/>
      <c r="E12956" s="74"/>
      <c r="F12956" s="74"/>
      <c r="G12956" s="75"/>
      <c r="H12956" s="74"/>
      <c r="I12956" s="81"/>
      <c r="J12956" s="74"/>
      <c r="K12956" s="74"/>
      <c r="L12956" s="74"/>
      <c r="M12956" s="74"/>
    </row>
    <row r="12957" spans="2:13" x14ac:dyDescent="0.25">
      <c r="B12957" s="225"/>
      <c r="C12957" s="74"/>
      <c r="D12957" s="74"/>
      <c r="E12957" s="74"/>
      <c r="F12957" s="74"/>
      <c r="G12957" s="75"/>
      <c r="H12957" s="74"/>
      <c r="I12957" s="81"/>
      <c r="J12957" s="74"/>
      <c r="K12957" s="74"/>
      <c r="L12957" s="74"/>
      <c r="M12957" s="74"/>
    </row>
    <row r="12958" spans="2:13" x14ac:dyDescent="0.25">
      <c r="B12958" s="225"/>
      <c r="C12958" s="74"/>
      <c r="D12958" s="74"/>
      <c r="E12958" s="74"/>
      <c r="F12958" s="74"/>
      <c r="G12958" s="75"/>
      <c r="H12958" s="74"/>
      <c r="I12958" s="81"/>
      <c r="J12958" s="74"/>
      <c r="K12958" s="74"/>
      <c r="L12958" s="74"/>
      <c r="M12958" s="74"/>
    </row>
    <row r="12959" spans="2:13" x14ac:dyDescent="0.25">
      <c r="B12959" s="225"/>
      <c r="C12959" s="74"/>
      <c r="D12959" s="74"/>
      <c r="E12959" s="74"/>
      <c r="F12959" s="74"/>
      <c r="G12959" s="75"/>
      <c r="H12959" s="74"/>
      <c r="I12959" s="81"/>
      <c r="J12959" s="74"/>
      <c r="K12959" s="74"/>
      <c r="L12959" s="74"/>
      <c r="M12959" s="74"/>
    </row>
    <row r="12960" spans="2:13" x14ac:dyDescent="0.25">
      <c r="B12960" s="225"/>
      <c r="C12960" s="74"/>
      <c r="D12960" s="74"/>
      <c r="E12960" s="74"/>
      <c r="F12960" s="74"/>
      <c r="G12960" s="75"/>
      <c r="H12960" s="74"/>
      <c r="I12960" s="81"/>
      <c r="J12960" s="74"/>
      <c r="K12960" s="74"/>
      <c r="L12960" s="74"/>
      <c r="M12960" s="74"/>
    </row>
    <row r="12961" spans="2:13" x14ac:dyDescent="0.25">
      <c r="B12961" s="225"/>
      <c r="C12961" s="74"/>
      <c r="D12961" s="74"/>
      <c r="E12961" s="74"/>
      <c r="F12961" s="74"/>
      <c r="G12961" s="75"/>
      <c r="H12961" s="74"/>
      <c r="I12961" s="81"/>
      <c r="J12961" s="74"/>
      <c r="K12961" s="74"/>
      <c r="L12961" s="74"/>
      <c r="M12961" s="74"/>
    </row>
    <row r="12962" spans="2:13" x14ac:dyDescent="0.25">
      <c r="B12962" s="225"/>
      <c r="C12962" s="74"/>
      <c r="D12962" s="74"/>
      <c r="E12962" s="74"/>
      <c r="F12962" s="74"/>
      <c r="G12962" s="75"/>
      <c r="H12962" s="74"/>
      <c r="I12962" s="81"/>
      <c r="J12962" s="74"/>
      <c r="K12962" s="74"/>
      <c r="L12962" s="74"/>
      <c r="M12962" s="74"/>
    </row>
    <row r="12963" spans="2:13" x14ac:dyDescent="0.25">
      <c r="B12963" s="225"/>
      <c r="C12963" s="74"/>
      <c r="D12963" s="74"/>
      <c r="E12963" s="74"/>
      <c r="F12963" s="74"/>
      <c r="G12963" s="75"/>
      <c r="H12963" s="74"/>
      <c r="I12963" s="81"/>
      <c r="J12963" s="74"/>
      <c r="K12963" s="74"/>
      <c r="L12963" s="74"/>
      <c r="M12963" s="74"/>
    </row>
    <row r="12964" spans="2:13" x14ac:dyDescent="0.25">
      <c r="B12964" s="225"/>
      <c r="C12964" s="74"/>
      <c r="D12964" s="74"/>
      <c r="E12964" s="74"/>
      <c r="F12964" s="74"/>
      <c r="G12964" s="75"/>
      <c r="H12964" s="74"/>
      <c r="I12964" s="81"/>
      <c r="J12964" s="74"/>
      <c r="K12964" s="74"/>
      <c r="L12964" s="74"/>
      <c r="M12964" s="74"/>
    </row>
    <row r="12965" spans="2:13" x14ac:dyDescent="0.25">
      <c r="B12965" s="225"/>
      <c r="C12965" s="74"/>
      <c r="D12965" s="74"/>
      <c r="E12965" s="74"/>
      <c r="F12965" s="74"/>
      <c r="G12965" s="75"/>
      <c r="H12965" s="74"/>
      <c r="I12965" s="81"/>
      <c r="J12965" s="74"/>
      <c r="K12965" s="74"/>
      <c r="L12965" s="74"/>
      <c r="M12965" s="74"/>
    </row>
    <row r="12966" spans="2:13" x14ac:dyDescent="0.25">
      <c r="B12966" s="225"/>
      <c r="C12966" s="74"/>
      <c r="D12966" s="74"/>
      <c r="E12966" s="74"/>
      <c r="F12966" s="74"/>
      <c r="G12966" s="75"/>
      <c r="H12966" s="74"/>
      <c r="I12966" s="81"/>
      <c r="J12966" s="74"/>
      <c r="K12966" s="74"/>
      <c r="L12966" s="74"/>
      <c r="M12966" s="74"/>
    </row>
    <row r="12967" spans="2:13" x14ac:dyDescent="0.25">
      <c r="B12967" s="225"/>
      <c r="C12967" s="74"/>
      <c r="D12967" s="74"/>
      <c r="E12967" s="74"/>
      <c r="F12967" s="74"/>
      <c r="G12967" s="75"/>
      <c r="H12967" s="74"/>
      <c r="I12967" s="81"/>
      <c r="J12967" s="74"/>
      <c r="K12967" s="74"/>
      <c r="L12967" s="74"/>
      <c r="M12967" s="74"/>
    </row>
    <row r="12968" spans="2:13" x14ac:dyDescent="0.25">
      <c r="B12968" s="225"/>
      <c r="C12968" s="74"/>
      <c r="D12968" s="74"/>
      <c r="E12968" s="74"/>
      <c r="F12968" s="74"/>
      <c r="G12968" s="75"/>
      <c r="H12968" s="74"/>
      <c r="I12968" s="81"/>
      <c r="J12968" s="74"/>
      <c r="K12968" s="74"/>
      <c r="L12968" s="74"/>
      <c r="M12968" s="74"/>
    </row>
    <row r="12969" spans="2:13" x14ac:dyDescent="0.25">
      <c r="B12969" s="225"/>
      <c r="C12969" s="74"/>
      <c r="D12969" s="74"/>
      <c r="E12969" s="74"/>
      <c r="F12969" s="74"/>
      <c r="G12969" s="75"/>
      <c r="H12969" s="74"/>
      <c r="I12969" s="81"/>
      <c r="J12969" s="74"/>
      <c r="K12969" s="74"/>
      <c r="L12969" s="74"/>
      <c r="M12969" s="74"/>
    </row>
    <row r="12970" spans="2:13" x14ac:dyDescent="0.25">
      <c r="B12970" s="225"/>
      <c r="C12970" s="74"/>
      <c r="D12970" s="74"/>
      <c r="E12970" s="74"/>
      <c r="F12970" s="74"/>
      <c r="G12970" s="75"/>
      <c r="H12970" s="74"/>
      <c r="I12970" s="81"/>
      <c r="J12970" s="74"/>
      <c r="K12970" s="74"/>
      <c r="L12970" s="74"/>
      <c r="M12970" s="74"/>
    </row>
    <row r="12971" spans="2:13" x14ac:dyDescent="0.25">
      <c r="B12971" s="225"/>
      <c r="C12971" s="74"/>
      <c r="D12971" s="74"/>
      <c r="E12971" s="74"/>
      <c r="F12971" s="74"/>
      <c r="G12971" s="75"/>
      <c r="H12971" s="74"/>
      <c r="I12971" s="81"/>
      <c r="J12971" s="74"/>
      <c r="K12971" s="74"/>
      <c r="L12971" s="74"/>
      <c r="M12971" s="74"/>
    </row>
    <row r="12972" spans="2:13" x14ac:dyDescent="0.25">
      <c r="B12972" s="225"/>
      <c r="C12972" s="74"/>
      <c r="D12972" s="74"/>
      <c r="E12972" s="74"/>
      <c r="F12972" s="74"/>
      <c r="G12972" s="75"/>
      <c r="H12972" s="74"/>
      <c r="I12972" s="81"/>
      <c r="J12972" s="74"/>
      <c r="K12972" s="74"/>
      <c r="L12972" s="74"/>
      <c r="M12972" s="74"/>
    </row>
    <row r="12973" spans="2:13" x14ac:dyDescent="0.25">
      <c r="B12973" s="225"/>
      <c r="C12973" s="74"/>
      <c r="D12973" s="74"/>
      <c r="E12973" s="74"/>
      <c r="F12973" s="74"/>
      <c r="G12973" s="75"/>
      <c r="H12973" s="74"/>
      <c r="I12973" s="81"/>
      <c r="J12973" s="74"/>
      <c r="K12973" s="74"/>
      <c r="L12973" s="74"/>
      <c r="M12973" s="74"/>
    </row>
    <row r="12974" spans="2:13" x14ac:dyDescent="0.25">
      <c r="B12974" s="225"/>
      <c r="C12974" s="74"/>
      <c r="D12974" s="74"/>
      <c r="E12974" s="74"/>
      <c r="F12974" s="74"/>
      <c r="G12974" s="75"/>
      <c r="H12974" s="74"/>
      <c r="I12974" s="81"/>
      <c r="J12974" s="74"/>
      <c r="K12974" s="74"/>
      <c r="L12974" s="74"/>
      <c r="M12974" s="74"/>
    </row>
    <row r="12975" spans="2:13" x14ac:dyDescent="0.25">
      <c r="B12975" s="225"/>
      <c r="C12975" s="74"/>
      <c r="D12975" s="74"/>
      <c r="E12975" s="74"/>
      <c r="F12975" s="74"/>
      <c r="G12975" s="75"/>
      <c r="H12975" s="74"/>
      <c r="I12975" s="81"/>
      <c r="J12975" s="74"/>
      <c r="K12975" s="74"/>
      <c r="L12975" s="74"/>
      <c r="M12975" s="74"/>
    </row>
    <row r="12976" spans="2:13" x14ac:dyDescent="0.25">
      <c r="B12976" s="225"/>
      <c r="C12976" s="74"/>
      <c r="D12976" s="74"/>
      <c r="E12976" s="74"/>
      <c r="F12976" s="74"/>
      <c r="G12976" s="75"/>
      <c r="H12976" s="74"/>
      <c r="I12976" s="81"/>
      <c r="J12976" s="74"/>
      <c r="K12976" s="74"/>
      <c r="L12976" s="74"/>
      <c r="M12976" s="74"/>
    </row>
    <row r="12977" spans="2:13" x14ac:dyDescent="0.25">
      <c r="B12977" s="225"/>
      <c r="C12977" s="74"/>
      <c r="D12977" s="74"/>
      <c r="E12977" s="74"/>
      <c r="F12977" s="74"/>
      <c r="G12977" s="75"/>
      <c r="H12977" s="74"/>
      <c r="I12977" s="81"/>
      <c r="J12977" s="74"/>
      <c r="K12977" s="74"/>
      <c r="L12977" s="74"/>
      <c r="M12977" s="74"/>
    </row>
    <row r="12978" spans="2:13" x14ac:dyDescent="0.25">
      <c r="B12978" s="225"/>
    </row>
  </sheetData>
  <mergeCells count="2">
    <mergeCell ref="J14:M14"/>
    <mergeCell ref="B14:G14"/>
  </mergeCells>
  <phoneticPr fontId="3" type="noConversion"/>
  <dataValidations count="1">
    <dataValidation type="list" allowBlank="1" showInputMessage="1" showErrorMessage="1" sqref="B7">
      <formula1>$D$7:$D$10</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2</xdr:row>
                    <xdr:rowOff>160020</xdr:rowOff>
                  </from>
                  <to>
                    <xdr:col>10</xdr:col>
                    <xdr:colOff>480060</xdr:colOff>
                    <xdr:row>10</xdr:row>
                    <xdr:rowOff>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15240</xdr:colOff>
                    <xdr:row>2</xdr:row>
                    <xdr:rowOff>160020</xdr:rowOff>
                  </from>
                  <to>
                    <xdr:col>6</xdr:col>
                    <xdr:colOff>175260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S876"/>
  <sheetViews>
    <sheetView zoomScaleNormal="100" workbookViewId="0">
      <selection activeCell="A3" sqref="A3"/>
    </sheetView>
  </sheetViews>
  <sheetFormatPr defaultRowHeight="13.2" x14ac:dyDescent="0.25"/>
  <cols>
    <col min="1" max="1" width="5.77734375" customWidth="1"/>
    <col min="2" max="2" width="14.77734375" customWidth="1"/>
    <col min="3" max="3" width="14.5546875" customWidth="1"/>
    <col min="4" max="4" width="9.88671875" customWidth="1"/>
    <col min="5" max="5" width="10.44140625" customWidth="1"/>
    <col min="6" max="6" width="10.109375" bestFit="1" customWidth="1"/>
    <col min="7" max="7" width="9.6640625" customWidth="1"/>
    <col min="8" max="8" width="10.5546875" bestFit="1" customWidth="1"/>
    <col min="9" max="11" width="10.5546875" customWidth="1"/>
    <col min="12" max="12" width="10.33203125" customWidth="1"/>
    <col min="13" max="13" width="8.5546875" customWidth="1"/>
    <col min="14" max="14" width="9.88671875" customWidth="1"/>
    <col min="15" max="15" width="9.21875" customWidth="1"/>
    <col min="16" max="16" width="7.77734375" customWidth="1"/>
    <col min="17" max="17" width="11.44140625" customWidth="1"/>
    <col min="18" max="18" width="9.88671875" customWidth="1"/>
    <col min="19" max="19" width="9.5546875" customWidth="1"/>
    <col min="20" max="20" width="10.109375" bestFit="1" customWidth="1"/>
    <col min="21" max="21" width="9.109375" bestFit="1" customWidth="1"/>
    <col min="22" max="22" width="10.33203125" customWidth="1"/>
    <col min="25" max="25" width="10.33203125" customWidth="1"/>
    <col min="72" max="75" width="9.5546875" bestFit="1" customWidth="1"/>
    <col min="82" max="82" width="8.88671875" customWidth="1"/>
  </cols>
  <sheetData>
    <row r="1" spans="1:92" ht="13.8" customHeight="1" x14ac:dyDescent="0.3">
      <c r="A1" s="101" t="s">
        <v>306</v>
      </c>
      <c r="R1" s="160"/>
      <c r="S1" s="165" t="s">
        <v>80</v>
      </c>
      <c r="T1" s="160"/>
    </row>
    <row r="2" spans="1:92" ht="13.8" customHeight="1" x14ac:dyDescent="0.25">
      <c r="A2" s="26" t="str">
        <f>InputPriceData!A1&amp;B3</f>
        <v>Ciena Corporation (CIEN) -NasdaqNM</v>
      </c>
      <c r="P2" s="106"/>
      <c r="R2" s="160"/>
      <c r="S2" s="161" t="s">
        <v>78</v>
      </c>
      <c r="T2" s="162" t="s">
        <v>79</v>
      </c>
    </row>
    <row r="3" spans="1:92" ht="14.4" thickBot="1" x14ac:dyDescent="0.3">
      <c r="A3" s="5"/>
      <c r="B3" s="52" t="str">
        <f>IF(S15,"    w/ "&amp;C18&amp;"("&amp;F18&amp;","&amp;F19&amp;","&amp;F20&amp;","&amp;F21&amp;")","")</f>
        <v/>
      </c>
      <c r="D3" s="18"/>
      <c r="E3" s="18"/>
      <c r="F3" s="16"/>
      <c r="G3" s="17"/>
      <c r="P3" s="106"/>
      <c r="R3" s="160"/>
      <c r="S3" s="163"/>
      <c r="T3" s="160"/>
    </row>
    <row r="4" spans="1:92" ht="13.8" customHeight="1" x14ac:dyDescent="0.25">
      <c r="A4" s="36" t="s">
        <v>27</v>
      </c>
      <c r="B4" s="30"/>
      <c r="C4" s="37"/>
      <c r="D4" s="37"/>
      <c r="E4" s="37"/>
      <c r="F4" s="38"/>
      <c r="G4" s="19"/>
      <c r="P4" s="108"/>
      <c r="R4" s="160"/>
      <c r="S4" s="164" t="b">
        <v>0</v>
      </c>
      <c r="T4" s="160"/>
    </row>
    <row r="5" spans="1:92" ht="13.8" customHeight="1" x14ac:dyDescent="0.25">
      <c r="A5" s="39" t="s">
        <v>13</v>
      </c>
      <c r="B5" s="27"/>
      <c r="C5" s="27"/>
      <c r="D5" s="27"/>
      <c r="E5" s="27"/>
      <c r="F5" s="40"/>
      <c r="G5" s="17"/>
      <c r="P5" s="108"/>
      <c r="R5" s="160"/>
      <c r="S5" s="164"/>
      <c r="T5" s="160"/>
    </row>
    <row r="6" spans="1:92" ht="13.8" customHeight="1" x14ac:dyDescent="0.25">
      <c r="A6" s="55">
        <f>InputPriceData!$B$10</f>
        <v>4152</v>
      </c>
      <c r="B6" s="56" t="s">
        <v>10</v>
      </c>
      <c r="C6" s="56"/>
      <c r="D6" s="56"/>
      <c r="E6" s="57" t="s">
        <v>29</v>
      </c>
      <c r="F6" s="104">
        <f ca="1">OFFSET(InputPriceData!B15,CalculationsAndCharts!A6,0,1,1)</f>
        <v>35468</v>
      </c>
      <c r="G6" s="20"/>
      <c r="P6" s="108"/>
      <c r="R6" s="160"/>
      <c r="S6" s="164" t="b">
        <v>0</v>
      </c>
      <c r="T6" s="160"/>
    </row>
    <row r="7" spans="1:92" ht="13.8" customHeight="1" x14ac:dyDescent="0.25">
      <c r="A7" s="31"/>
      <c r="B7" s="232" t="s">
        <v>229</v>
      </c>
      <c r="C7" s="233" t="b">
        <v>1</v>
      </c>
      <c r="D7" s="18"/>
      <c r="E7" s="57" t="s">
        <v>28</v>
      </c>
      <c r="F7" s="104">
        <f ca="1">OFFSET(InputPriceData!B15,1,0,1,1)</f>
        <v>41495</v>
      </c>
      <c r="G7" s="16"/>
      <c r="P7" s="108"/>
      <c r="R7" s="160"/>
      <c r="S7" s="164"/>
      <c r="T7" s="160"/>
    </row>
    <row r="8" spans="1:92" ht="13.8" customHeight="1" x14ac:dyDescent="0.25">
      <c r="A8" s="44">
        <f ca="1">MIN(A6-A11,COUNTA(B32:B9982))</f>
        <v>841</v>
      </c>
      <c r="B8" s="28" t="s">
        <v>15</v>
      </c>
      <c r="C8" s="28"/>
      <c r="D8" s="28"/>
      <c r="E8" s="28"/>
      <c r="F8" s="34"/>
      <c r="G8" s="21"/>
      <c r="P8" s="108"/>
      <c r="R8" s="160"/>
      <c r="S8" s="164" t="b">
        <v>0</v>
      </c>
      <c r="T8" s="160"/>
    </row>
    <row r="9" spans="1:92" ht="13.8" customHeight="1" x14ac:dyDescent="0.25">
      <c r="A9" s="41"/>
      <c r="B9" s="18"/>
      <c r="C9" s="18"/>
      <c r="D9" s="18"/>
      <c r="E9" s="18"/>
      <c r="F9" s="33"/>
      <c r="G9" s="22"/>
      <c r="P9" s="68"/>
      <c r="R9" s="160"/>
      <c r="S9" s="164"/>
      <c r="T9" s="160"/>
    </row>
    <row r="10" spans="1:92" ht="13.8" customHeight="1" x14ac:dyDescent="0.25">
      <c r="A10" s="42" t="s">
        <v>18</v>
      </c>
      <c r="B10" s="32"/>
      <c r="C10" s="27"/>
      <c r="D10" s="29"/>
      <c r="E10" s="27"/>
      <c r="F10" s="35" t="s">
        <v>14</v>
      </c>
      <c r="G10" s="23"/>
      <c r="P10" s="108"/>
      <c r="R10" s="160"/>
      <c r="S10" s="164" t="b">
        <v>0</v>
      </c>
      <c r="T10" s="160"/>
    </row>
    <row r="11" spans="1:92" ht="13.8" customHeight="1" x14ac:dyDescent="0.25">
      <c r="A11" s="111">
        <v>691</v>
      </c>
      <c r="B11" s="68" t="s">
        <v>19</v>
      </c>
      <c r="C11" s="18"/>
      <c r="D11" s="5"/>
      <c r="E11" s="45" t="s">
        <v>22</v>
      </c>
      <c r="F11" s="43">
        <f ca="1">CEILING(MAX(OFFSET($E$32,0,0,$A$12,1),IF($S$16,OFFSET(H32,0,0,$A$12,4),0),IF($S$15,OFFSET(S32,0,0,$A$12,3),0))+2*F14,0.1)</f>
        <v>16.7</v>
      </c>
      <c r="G11" s="23"/>
      <c r="P11" s="108"/>
      <c r="R11" s="160"/>
      <c r="S11" s="164"/>
      <c r="T11" s="160"/>
    </row>
    <row r="12" spans="1:92" ht="13.8" customHeight="1" x14ac:dyDescent="0.25">
      <c r="A12" s="47">
        <v>67</v>
      </c>
      <c r="B12" s="68" t="s">
        <v>20</v>
      </c>
      <c r="C12" s="18"/>
      <c r="D12" s="5"/>
      <c r="E12" s="45" t="s">
        <v>23</v>
      </c>
      <c r="F12" s="43">
        <f ca="1">FLOOR(MIN(OFFSET($F$32,0,0,$A$12,1),IF($S$16,OFFSET(H32,0,0,$A$12,4),F11),IF($S$15,OFFSET(S32,0,0,$A$12,3),F11))-2*F14,0.1)</f>
        <v>11.200000000000001</v>
      </c>
      <c r="G12" s="23"/>
      <c r="P12" s="108"/>
      <c r="S12" s="68"/>
    </row>
    <row r="13" spans="1:92" ht="13.8" customHeight="1" x14ac:dyDescent="0.25">
      <c r="A13" s="48"/>
      <c r="B13" s="51" t="s">
        <v>25</v>
      </c>
      <c r="C13" s="78">
        <f ca="1">OFFSET(B31,A12,0,1,1)</f>
        <v>40396</v>
      </c>
      <c r="D13" s="92"/>
      <c r="E13" s="93" t="s">
        <v>45</v>
      </c>
      <c r="F13" s="94">
        <v>0.05</v>
      </c>
      <c r="G13" s="23"/>
      <c r="P13" s="68"/>
      <c r="S13" s="68"/>
      <c r="CN13" s="69"/>
    </row>
    <row r="14" spans="1:92" ht="13.8" customHeight="1" thickBot="1" x14ac:dyDescent="0.3">
      <c r="A14" s="139"/>
      <c r="B14" s="140" t="s">
        <v>26</v>
      </c>
      <c r="C14" s="141">
        <f ca="1">B32</f>
        <v>40491</v>
      </c>
      <c r="D14" s="166"/>
      <c r="E14" s="142" t="s">
        <v>49</v>
      </c>
      <c r="F14" s="143">
        <f ca="1">FLOOR((CEILING(MAX(OFFSET($E$32,0,0,$A$12,1)),1)-FLOOR(MIN(OFFSET($F$32,0,0,$A$12,1)),1))*F13,0.01)</f>
        <v>0.3</v>
      </c>
      <c r="G14" s="20"/>
      <c r="P14" s="108"/>
      <c r="R14" s="160"/>
      <c r="S14" s="164" t="s">
        <v>81</v>
      </c>
      <c r="T14" s="160"/>
    </row>
    <row r="15" spans="1:92" ht="13.8" customHeight="1" x14ac:dyDescent="0.25">
      <c r="A15" s="129" t="s">
        <v>67</v>
      </c>
      <c r="B15" s="130"/>
      <c r="C15" s="130"/>
      <c r="D15" s="180" t="b">
        <v>1</v>
      </c>
      <c r="E15" s="130"/>
      <c r="F15" s="131"/>
      <c r="G15" s="20"/>
      <c r="P15" s="108"/>
      <c r="R15" s="160"/>
      <c r="S15" s="164" t="b">
        <v>0</v>
      </c>
      <c r="T15" s="160"/>
      <c r="CM15" s="69"/>
    </row>
    <row r="16" spans="1:92" ht="12.75" customHeight="1" x14ac:dyDescent="0.25">
      <c r="A16" s="137" t="s">
        <v>64</v>
      </c>
      <c r="B16" s="133">
        <v>0.05</v>
      </c>
      <c r="C16" s="136" t="s">
        <v>65</v>
      </c>
      <c r="D16" s="128">
        <v>3</v>
      </c>
      <c r="E16" s="136" t="s">
        <v>66</v>
      </c>
      <c r="F16" s="135">
        <v>1</v>
      </c>
      <c r="G16" s="20"/>
      <c r="P16" s="108"/>
      <c r="R16" s="160"/>
      <c r="S16" s="164" t="b">
        <v>0</v>
      </c>
      <c r="T16" s="160"/>
    </row>
    <row r="17" spans="1:97" ht="15.75" customHeight="1" x14ac:dyDescent="0.25">
      <c r="A17" s="181">
        <v>8</v>
      </c>
      <c r="B17" s="182" t="s">
        <v>54</v>
      </c>
      <c r="C17" s="186">
        <f>2/(A17+1)</f>
        <v>0.22222222222222221</v>
      </c>
      <c r="D17" s="187">
        <f>1-C17</f>
        <v>0.77777777777777779</v>
      </c>
      <c r="E17" s="202">
        <f>2/(F18+1)</f>
        <v>0.22222222222222221</v>
      </c>
      <c r="F17" s="203">
        <f>1-E17</f>
        <v>0.77777777777777779</v>
      </c>
      <c r="G17" s="20"/>
      <c r="P17" s="108"/>
      <c r="R17" s="160"/>
      <c r="S17" s="164" t="b">
        <v>1</v>
      </c>
      <c r="T17" s="160"/>
    </row>
    <row r="18" spans="1:97" ht="15" customHeight="1" x14ac:dyDescent="0.25">
      <c r="A18" s="183">
        <v>50</v>
      </c>
      <c r="B18" s="184" t="s">
        <v>55</v>
      </c>
      <c r="C18" s="205" t="s">
        <v>172</v>
      </c>
      <c r="D18" s="199"/>
      <c r="E18" s="200" t="s">
        <v>175</v>
      </c>
      <c r="F18" s="201">
        <v>8</v>
      </c>
      <c r="G18" s="20"/>
      <c r="P18" s="108"/>
      <c r="R18" s="160"/>
      <c r="S18" s="164" t="b">
        <v>1</v>
      </c>
      <c r="T18" s="160"/>
    </row>
    <row r="19" spans="1:97" ht="15" customHeight="1" x14ac:dyDescent="0.25">
      <c r="A19" s="183">
        <v>100</v>
      </c>
      <c r="B19" s="185" t="s">
        <v>55</v>
      </c>
      <c r="C19" s="204" t="s">
        <v>183</v>
      </c>
      <c r="D19" s="188"/>
      <c r="E19" s="189" t="s">
        <v>176</v>
      </c>
      <c r="F19" s="192">
        <v>13</v>
      </c>
      <c r="G19" s="20"/>
      <c r="R19" s="160"/>
      <c r="S19" s="160"/>
      <c r="T19" s="160"/>
    </row>
    <row r="20" spans="1:97" ht="15" customHeight="1" x14ac:dyDescent="0.25">
      <c r="A20" s="183">
        <v>200</v>
      </c>
      <c r="B20" s="184" t="s">
        <v>55</v>
      </c>
      <c r="C20" s="206" t="s">
        <v>182</v>
      </c>
      <c r="D20" s="188"/>
      <c r="E20" s="189" t="s">
        <v>177</v>
      </c>
      <c r="F20" s="196">
        <v>3.55</v>
      </c>
      <c r="G20" s="23"/>
    </row>
    <row r="21" spans="1:97" ht="13.8" thickBot="1" x14ac:dyDescent="0.3">
      <c r="A21" s="63"/>
      <c r="B21" s="150"/>
      <c r="C21" s="193"/>
      <c r="D21" s="194"/>
      <c r="E21" s="195" t="s">
        <v>178</v>
      </c>
      <c r="F21" s="197">
        <v>0.9</v>
      </c>
      <c r="G21" s="23"/>
    </row>
    <row r="22" spans="1:97" ht="13.8" x14ac:dyDescent="0.25">
      <c r="A22" s="190" t="s">
        <v>30</v>
      </c>
      <c r="B22" s="191"/>
      <c r="C22" s="68"/>
      <c r="D22" s="267" t="s">
        <v>31</v>
      </c>
      <c r="E22" s="268"/>
      <c r="F22" s="269"/>
      <c r="G22" s="17"/>
      <c r="BE22" s="252" t="s">
        <v>281</v>
      </c>
      <c r="BF22" s="253"/>
      <c r="BG22" s="253"/>
      <c r="BH22" s="253"/>
      <c r="BI22" s="253"/>
      <c r="BJ22" s="254"/>
    </row>
    <row r="23" spans="1:97" ht="13.8" x14ac:dyDescent="0.25">
      <c r="A23" s="47"/>
      <c r="B23" s="58" t="s">
        <v>32</v>
      </c>
      <c r="C23" s="59">
        <v>40396</v>
      </c>
      <c r="D23" s="60">
        <f ca="1">OFFSET(InputPriceData!$A$15,MATCH(C23,OFFSET(InputPriceData!B15,1,0,InputPriceData!$B$10,1),0),0,1,1)-D24</f>
        <v>67</v>
      </c>
      <c r="E23" s="61" t="s">
        <v>33</v>
      </c>
      <c r="F23" s="62"/>
      <c r="G23" s="24"/>
      <c r="N23" s="49"/>
      <c r="BE23" s="31"/>
      <c r="BF23" s="5"/>
      <c r="BG23" s="68" t="s">
        <v>256</v>
      </c>
      <c r="BH23" s="239" t="s">
        <v>260</v>
      </c>
      <c r="BI23" s="5"/>
      <c r="BJ23" s="144"/>
    </row>
    <row r="24" spans="1:97" ht="13.8" thickBot="1" x14ac:dyDescent="0.3">
      <c r="A24" s="63"/>
      <c r="B24" s="64" t="s">
        <v>34</v>
      </c>
      <c r="C24" s="65">
        <v>40491</v>
      </c>
      <c r="D24" s="113">
        <f ca="1">OFFSET(InputPriceData!$A$15,MATCH(C24,OFFSET(InputPriceData!$B$15,1,0,InputPriceData!$B$10,1),0),0,1,1)-1</f>
        <v>691</v>
      </c>
      <c r="E24" s="66" t="s">
        <v>35</v>
      </c>
      <c r="F24" s="67"/>
      <c r="G24" s="24"/>
      <c r="N24" s="49"/>
      <c r="BE24" s="31"/>
      <c r="BF24" s="242" t="s">
        <v>243</v>
      </c>
      <c r="BG24" s="68" t="s">
        <v>245</v>
      </c>
      <c r="BH24" s="239" t="s">
        <v>261</v>
      </c>
      <c r="BI24" s="5"/>
      <c r="BJ24" s="144"/>
      <c r="CM24" s="69"/>
      <c r="CN24" t="b">
        <v>0</v>
      </c>
    </row>
    <row r="25" spans="1:97" x14ac:dyDescent="0.25">
      <c r="A25" s="95"/>
      <c r="B25" s="95"/>
      <c r="C25" s="95"/>
      <c r="D25" s="272" t="s">
        <v>50</v>
      </c>
      <c r="E25" s="46"/>
      <c r="F25" s="17"/>
      <c r="G25" s="25"/>
      <c r="N25" s="49"/>
      <c r="BE25" s="243" t="s">
        <v>55</v>
      </c>
      <c r="BF25" s="242" t="s">
        <v>54</v>
      </c>
      <c r="BG25" s="68" t="s">
        <v>246</v>
      </c>
      <c r="BH25" s="239" t="s">
        <v>259</v>
      </c>
      <c r="BI25" s="239" t="s">
        <v>247</v>
      </c>
      <c r="BJ25" s="240" t="s">
        <v>244</v>
      </c>
      <c r="CK25" s="149" t="s">
        <v>304</v>
      </c>
      <c r="CL25" s="30"/>
      <c r="CM25" s="30"/>
      <c r="CN25" s="30"/>
      <c r="CO25" s="30"/>
      <c r="CP25" s="30"/>
      <c r="CQ25" s="30"/>
      <c r="CR25" s="30"/>
      <c r="CS25" s="286"/>
    </row>
    <row r="26" spans="1:97" ht="13.8" thickBot="1" x14ac:dyDescent="0.3">
      <c r="A26" s="95"/>
      <c r="B26" s="95"/>
      <c r="C26" s="95"/>
      <c r="D26" s="273"/>
      <c r="E26" s="95"/>
      <c r="F26" s="96"/>
      <c r="G26" s="49"/>
      <c r="H26" s="49"/>
      <c r="I26" s="49"/>
      <c r="J26" s="49"/>
      <c r="K26" s="49"/>
      <c r="L26" s="49"/>
      <c r="M26" s="49"/>
      <c r="N26" s="49"/>
      <c r="O26" s="49"/>
      <c r="T26" s="49"/>
      <c r="U26" s="49"/>
      <c r="V26" s="49"/>
      <c r="BE26" s="243" t="s">
        <v>230</v>
      </c>
      <c r="BF26" s="242" t="s">
        <v>244</v>
      </c>
      <c r="BG26" s="68" t="s">
        <v>247</v>
      </c>
      <c r="BH26" s="239" t="s">
        <v>258</v>
      </c>
      <c r="BI26" s="239" t="s">
        <v>248</v>
      </c>
      <c r="BJ26" s="240" t="s">
        <v>248</v>
      </c>
      <c r="CK26" s="31"/>
      <c r="CL26" s="5"/>
      <c r="CM26" s="68" t="s">
        <v>295</v>
      </c>
      <c r="CN26" s="68" t="s">
        <v>296</v>
      </c>
      <c r="CO26" s="5"/>
      <c r="CP26" s="5"/>
      <c r="CQ26" s="5"/>
      <c r="CR26" s="5"/>
      <c r="CS26" s="144"/>
    </row>
    <row r="27" spans="1:97" ht="13.2" customHeight="1" x14ac:dyDescent="0.25">
      <c r="A27" s="95"/>
      <c r="B27" s="95"/>
      <c r="C27" s="95"/>
      <c r="D27" s="102" t="str">
        <f ca="1">OFFSET($B$31,B27,0,1,1)</f>
        <v>Date</v>
      </c>
      <c r="E27" s="109"/>
      <c r="F27" s="110"/>
      <c r="G27" s="98"/>
      <c r="H27" s="132" t="s">
        <v>63</v>
      </c>
      <c r="I27" s="127" t="str">
        <f ca="1">OFFSET(A31,$B$28,0,1,1)&amp;"(RR)"</f>
        <v>30(RR)</v>
      </c>
      <c r="J27" s="127" t="str">
        <f ca="1">TEXT(OFFSET(D31,$B$28,0,1,1),"#,##0.00")&amp;"(o)"</f>
        <v>15.64(o)</v>
      </c>
      <c r="K27" s="127" t="str">
        <f ca="1">TEXT(OFFSET(E31,$B$28,0,1,1),"#,##0.00")&amp;"(h)"</f>
        <v>15.89(h)</v>
      </c>
      <c r="L27" s="127" t="str">
        <f ca="1">TEXT(OFFSET(F31,$B$28,0,1,1),"#,##0.00")&amp;"(l)"</f>
        <v>15.40(l)</v>
      </c>
      <c r="M27" s="127" t="str">
        <f ca="1">TEXT(OFFSET(G31,$B$28,0,1,1),"#,##0.00")&amp;"(c)"</f>
        <v>15.69(c)</v>
      </c>
      <c r="N27" s="95"/>
      <c r="O27" s="127" t="str">
        <f ca="1">TEXT(OFFSET(X31,$B$28,0,1,1),"#,##0.0000")&amp;"(HLPvt)"</f>
        <v>0.0830(HLPvt)</v>
      </c>
      <c r="P27" s="95"/>
      <c r="Q27" s="95"/>
      <c r="R27" s="95"/>
      <c r="S27" s="49"/>
      <c r="T27" s="49"/>
      <c r="U27" s="49"/>
      <c r="V27" s="153"/>
      <c r="AG27" s="149" t="s">
        <v>76</v>
      </c>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244">
        <v>2</v>
      </c>
      <c r="BF27" s="245">
        <v>3</v>
      </c>
      <c r="BG27" s="246">
        <v>18</v>
      </c>
      <c r="BH27" s="247">
        <f>BG27*(BG27+1)/2</f>
        <v>171</v>
      </c>
      <c r="BI27" s="241">
        <v>30</v>
      </c>
      <c r="BJ27" s="248">
        <v>3</v>
      </c>
      <c r="CK27" s="31"/>
      <c r="CL27" s="68" t="s">
        <v>294</v>
      </c>
      <c r="CM27" s="233">
        <v>4</v>
      </c>
      <c r="CN27" s="233">
        <v>6</v>
      </c>
      <c r="CO27" s="5"/>
      <c r="CP27" s="5"/>
      <c r="CQ27" s="5"/>
      <c r="CR27" s="5"/>
      <c r="CS27" s="144"/>
    </row>
    <row r="28" spans="1:97" ht="12.75" customHeight="1" thickBot="1" x14ac:dyDescent="0.3">
      <c r="A28" s="95">
        <v>38</v>
      </c>
      <c r="B28" s="95">
        <f>$A$12-$A$28+1</f>
        <v>30</v>
      </c>
      <c r="C28" s="95"/>
      <c r="D28" s="103">
        <f ca="1">OFFSET($B$31,B28,0,1,1)</f>
        <v>40450</v>
      </c>
      <c r="E28" s="274" t="s">
        <v>51</v>
      </c>
      <c r="F28" s="275"/>
      <c r="G28" s="98"/>
      <c r="H28" s="95"/>
      <c r="I28" s="95"/>
      <c r="J28" s="95"/>
      <c r="K28" s="95"/>
      <c r="L28" s="95"/>
      <c r="M28" s="95"/>
      <c r="N28" s="97"/>
      <c r="O28" s="95"/>
      <c r="P28" s="152"/>
      <c r="Q28" s="95"/>
      <c r="R28" s="95"/>
      <c r="S28" s="49"/>
      <c r="T28" s="49"/>
      <c r="U28" s="49"/>
      <c r="V28" s="153"/>
      <c r="AG28" s="31"/>
      <c r="AH28" s="5"/>
      <c r="AI28" s="5"/>
      <c r="AJ28" s="5"/>
      <c r="AK28" s="5"/>
      <c r="AL28" s="5"/>
      <c r="AM28" s="5"/>
      <c r="AN28" s="5"/>
      <c r="AO28" s="5"/>
      <c r="AP28" s="5"/>
      <c r="AQ28" s="5"/>
      <c r="AR28" s="5"/>
      <c r="AS28" s="5"/>
      <c r="AT28" s="5"/>
      <c r="AU28" s="5"/>
      <c r="AV28" s="5"/>
      <c r="AW28" s="5"/>
      <c r="AX28" s="5"/>
      <c r="AY28" s="5"/>
      <c r="AZ28" s="5"/>
      <c r="BA28" s="5"/>
      <c r="BB28" s="5"/>
      <c r="BC28" s="5"/>
      <c r="BD28" s="5"/>
      <c r="BE28" s="249" t="s">
        <v>282</v>
      </c>
      <c r="BF28" s="250">
        <f>2/(BF27+1)</f>
        <v>0.5</v>
      </c>
      <c r="BG28" s="5"/>
      <c r="BH28" s="5"/>
      <c r="BI28" s="5"/>
      <c r="BJ28" s="144"/>
      <c r="BY28" s="211" t="s">
        <v>267</v>
      </c>
      <c r="CG28" s="265" t="s">
        <v>288</v>
      </c>
      <c r="CH28" s="266"/>
      <c r="CI28" s="266"/>
      <c r="CJ28" s="266"/>
      <c r="CK28" s="31"/>
      <c r="CL28" s="260" t="s">
        <v>300</v>
      </c>
      <c r="CM28" s="287">
        <f>IF($CN$24,1/CM27,2/(CM27+1))</f>
        <v>0.4</v>
      </c>
      <c r="CN28" s="287">
        <f>IF($CN$24,1/CN27,2/(CN27+1))</f>
        <v>0.2857142857142857</v>
      </c>
      <c r="CO28" s="5"/>
      <c r="CP28" s="289" t="s">
        <v>311</v>
      </c>
      <c r="CQ28" s="290"/>
      <c r="CR28" s="5"/>
      <c r="CS28" s="144"/>
    </row>
    <row r="29" spans="1:97" ht="12.75" customHeight="1" thickBot="1" x14ac:dyDescent="0.3">
      <c r="A29" s="95"/>
      <c r="B29" s="95"/>
      <c r="C29" s="95"/>
      <c r="D29" s="95"/>
      <c r="E29" s="95"/>
      <c r="F29" s="95"/>
      <c r="G29" s="99"/>
      <c r="H29" s="95"/>
      <c r="I29" s="95"/>
      <c r="J29" s="95"/>
      <c r="K29" s="95"/>
      <c r="L29" s="99"/>
      <c r="M29" s="95"/>
      <c r="N29" s="95"/>
      <c r="O29" s="95"/>
      <c r="P29" s="95"/>
      <c r="Q29" s="95"/>
      <c r="R29" s="95"/>
      <c r="S29" s="49"/>
      <c r="T29" s="49"/>
      <c r="U29" s="49"/>
      <c r="V29" s="153"/>
      <c r="Y29" s="270" t="s">
        <v>47</v>
      </c>
      <c r="Z29" s="49"/>
      <c r="AA29" s="49"/>
      <c r="AB29" s="49"/>
      <c r="AG29" s="63"/>
      <c r="AH29" s="150"/>
      <c r="AI29" s="150"/>
      <c r="AJ29" s="150"/>
      <c r="AK29" s="150"/>
      <c r="AL29" s="150"/>
      <c r="AM29" s="150"/>
      <c r="AN29" s="150"/>
      <c r="AO29" s="150"/>
      <c r="AP29" s="150"/>
      <c r="AQ29" s="150"/>
      <c r="AR29" s="150"/>
      <c r="AS29" s="150"/>
      <c r="AT29" s="150"/>
      <c r="AU29" s="150"/>
      <c r="AV29" s="150"/>
      <c r="AW29" s="150"/>
      <c r="AX29" s="150"/>
      <c r="AY29" s="150"/>
      <c r="AZ29" s="150"/>
      <c r="BA29" s="150"/>
      <c r="BB29" s="150"/>
      <c r="BC29" s="150"/>
      <c r="BD29" s="150"/>
      <c r="BE29" s="255" t="s">
        <v>283</v>
      </c>
      <c r="BF29" s="251">
        <f>1-BF28</f>
        <v>0.5</v>
      </c>
      <c r="BG29" s="150"/>
      <c r="BH29" s="150"/>
      <c r="BI29" s="150"/>
      <c r="BJ29" s="67"/>
      <c r="BX29" s="211" t="s">
        <v>255</v>
      </c>
      <c r="BY29" s="211" t="s">
        <v>258</v>
      </c>
      <c r="BZ29" s="211" t="s">
        <v>257</v>
      </c>
      <c r="CG29" s="267" t="s">
        <v>289</v>
      </c>
      <c r="CH29" s="268"/>
      <c r="CI29" s="268"/>
      <c r="CJ29" s="268"/>
      <c r="CK29" s="31"/>
      <c r="CL29" s="260" t="s">
        <v>301</v>
      </c>
      <c r="CM29" s="287">
        <f>1-CM28</f>
        <v>0.6</v>
      </c>
      <c r="CN29" s="287">
        <f>1-CN28</f>
        <v>0.7142857142857143</v>
      </c>
      <c r="CO29" s="5"/>
      <c r="CP29" s="291"/>
      <c r="CQ29" s="292"/>
      <c r="CR29" s="5"/>
      <c r="CS29" s="144"/>
    </row>
    <row r="30" spans="1:97" ht="15" customHeight="1" x14ac:dyDescent="0.25">
      <c r="A30" s="281" t="s">
        <v>24</v>
      </c>
      <c r="D30" s="79" t="s">
        <v>36</v>
      </c>
      <c r="E30" s="73"/>
      <c r="F30" s="73"/>
      <c r="G30" s="73"/>
      <c r="H30" s="170" t="s">
        <v>82</v>
      </c>
      <c r="I30" s="171"/>
      <c r="J30" s="171"/>
      <c r="K30" s="171"/>
      <c r="L30" s="207" t="s">
        <v>173</v>
      </c>
      <c r="M30" s="207"/>
      <c r="N30" s="167"/>
      <c r="O30" s="167"/>
      <c r="P30" s="167"/>
      <c r="Q30" s="167"/>
      <c r="R30" s="277" t="s">
        <v>189</v>
      </c>
      <c r="S30" s="167"/>
      <c r="T30" s="119"/>
      <c r="U30" s="119"/>
      <c r="V30" s="276" t="s">
        <v>59</v>
      </c>
      <c r="W30" s="168"/>
      <c r="X30" s="168"/>
      <c r="Y30" s="271"/>
      <c r="Z30" s="282" t="s">
        <v>56</v>
      </c>
      <c r="AA30" s="282"/>
      <c r="AB30" s="282"/>
      <c r="AC30" s="283" t="s">
        <v>61</v>
      </c>
      <c r="AD30" s="284"/>
      <c r="AE30" s="278" t="s">
        <v>62</v>
      </c>
      <c r="AF30" s="279"/>
      <c r="AG30" s="278" t="s">
        <v>68</v>
      </c>
      <c r="AH30" s="279"/>
      <c r="AI30" s="280"/>
      <c r="AJ30" s="278" t="s">
        <v>69</v>
      </c>
      <c r="AK30" s="279"/>
      <c r="AL30" s="280"/>
      <c r="AM30" s="278" t="s">
        <v>74</v>
      </c>
      <c r="AN30" s="279"/>
      <c r="AO30" s="280"/>
      <c r="AP30" s="278" t="s">
        <v>75</v>
      </c>
      <c r="AQ30" s="279"/>
      <c r="AR30" s="280"/>
      <c r="AS30" s="278" t="s">
        <v>70</v>
      </c>
      <c r="AT30" s="279"/>
      <c r="AU30" s="280"/>
      <c r="AV30" s="278" t="s">
        <v>71</v>
      </c>
      <c r="AW30" s="279"/>
      <c r="AX30" s="279"/>
      <c r="AY30" s="278" t="s">
        <v>72</v>
      </c>
      <c r="AZ30" s="279"/>
      <c r="BA30" s="280"/>
      <c r="BB30" s="279" t="s">
        <v>73</v>
      </c>
      <c r="BC30" s="279"/>
      <c r="BD30" s="280"/>
      <c r="BO30" s="234" t="s">
        <v>241</v>
      </c>
      <c r="BS30" s="234" t="s">
        <v>252</v>
      </c>
      <c r="BT30" s="234" t="s">
        <v>249</v>
      </c>
      <c r="BU30" s="234" t="s">
        <v>250</v>
      </c>
      <c r="BV30" s="234" t="s">
        <v>254</v>
      </c>
      <c r="BW30" s="234" t="s">
        <v>253</v>
      </c>
      <c r="BX30" s="234" t="s">
        <v>253</v>
      </c>
      <c r="BY30" s="211" t="s">
        <v>268</v>
      </c>
      <c r="BZ30" s="234" t="s">
        <v>253</v>
      </c>
      <c r="CA30" s="256" t="s">
        <v>262</v>
      </c>
      <c r="CF30" s="256" t="s">
        <v>248</v>
      </c>
      <c r="CG30" s="257">
        <v>100</v>
      </c>
      <c r="CH30" s="258">
        <v>50</v>
      </c>
      <c r="CI30" s="258">
        <v>0</v>
      </c>
      <c r="CJ30" s="285">
        <v>100</v>
      </c>
      <c r="CK30" s="31"/>
      <c r="CL30" s="5"/>
      <c r="CM30" s="5"/>
      <c r="CN30" s="5"/>
      <c r="CO30" s="260" t="s">
        <v>297</v>
      </c>
      <c r="CP30" s="293">
        <f ca="1">$F$11</f>
        <v>16.7</v>
      </c>
      <c r="CQ30" s="294">
        <f ca="1">$F$11</f>
        <v>16.7</v>
      </c>
      <c r="CR30" s="266" t="s">
        <v>310</v>
      </c>
      <c r="CS30" s="295"/>
    </row>
    <row r="31" spans="1:97" ht="12.75" customHeight="1" thickBot="1" x14ac:dyDescent="0.3">
      <c r="A31" s="281"/>
      <c r="B31" s="1" t="s">
        <v>1</v>
      </c>
      <c r="C31" s="1" t="s">
        <v>2</v>
      </c>
      <c r="D31" s="80" t="s">
        <v>3</v>
      </c>
      <c r="E31" s="80" t="s">
        <v>4</v>
      </c>
      <c r="F31" s="80" t="s">
        <v>5</v>
      </c>
      <c r="G31" s="80" t="s">
        <v>6</v>
      </c>
      <c r="H31" s="172">
        <f>A17</f>
        <v>8</v>
      </c>
      <c r="I31" s="173">
        <f>A18</f>
        <v>50</v>
      </c>
      <c r="J31" s="173">
        <f>A19</f>
        <v>100</v>
      </c>
      <c r="K31" s="173">
        <f>A20</f>
        <v>200</v>
      </c>
      <c r="L31" s="207" t="s">
        <v>174</v>
      </c>
      <c r="M31" s="207" t="s">
        <v>184</v>
      </c>
      <c r="N31" s="121" t="s">
        <v>185</v>
      </c>
      <c r="O31" s="121" t="s">
        <v>186</v>
      </c>
      <c r="P31" s="121" t="s">
        <v>187</v>
      </c>
      <c r="Q31" s="121" t="s">
        <v>188</v>
      </c>
      <c r="R31" s="277"/>
      <c r="S31" s="120" t="s">
        <v>179</v>
      </c>
      <c r="T31" s="122" t="s">
        <v>180</v>
      </c>
      <c r="U31" s="122" t="s">
        <v>181</v>
      </c>
      <c r="V31" s="276"/>
      <c r="W31" s="169">
        <f>$D$16</f>
        <v>3</v>
      </c>
      <c r="X31" s="168" t="s">
        <v>58</v>
      </c>
      <c r="Y31" s="151">
        <f ca="1">$F$11</f>
        <v>16.7</v>
      </c>
      <c r="Z31" s="126" t="s">
        <v>1</v>
      </c>
      <c r="AA31" s="138" t="s">
        <v>57</v>
      </c>
      <c r="AB31" s="138" t="s">
        <v>60</v>
      </c>
      <c r="AC31" s="157" t="s">
        <v>57</v>
      </c>
      <c r="AD31" s="158" t="s">
        <v>60</v>
      </c>
      <c r="AE31" s="156" t="s">
        <v>57</v>
      </c>
      <c r="AF31" s="106" t="s">
        <v>60</v>
      </c>
      <c r="AG31" s="154" t="s">
        <v>77</v>
      </c>
      <c r="AH31" s="159" t="s">
        <v>57</v>
      </c>
      <c r="AI31" s="155" t="s">
        <v>60</v>
      </c>
      <c r="AJ31" s="154" t="s">
        <v>77</v>
      </c>
      <c r="AK31" s="159" t="s">
        <v>57</v>
      </c>
      <c r="AL31" s="155" t="s">
        <v>60</v>
      </c>
      <c r="AM31" s="154" t="s">
        <v>77</v>
      </c>
      <c r="AN31" s="159" t="s">
        <v>57</v>
      </c>
      <c r="AO31" s="155" t="s">
        <v>60</v>
      </c>
      <c r="AP31" s="154" t="s">
        <v>77</v>
      </c>
      <c r="AQ31" s="159" t="s">
        <v>57</v>
      </c>
      <c r="AR31" s="155" t="s">
        <v>60</v>
      </c>
      <c r="AS31" s="154" t="s">
        <v>77</v>
      </c>
      <c r="AT31" s="159" t="s">
        <v>57</v>
      </c>
      <c r="AU31" s="155" t="s">
        <v>60</v>
      </c>
      <c r="AV31" s="154" t="s">
        <v>77</v>
      </c>
      <c r="AW31" s="159" t="s">
        <v>57</v>
      </c>
      <c r="AX31" s="159" t="s">
        <v>60</v>
      </c>
      <c r="AY31" s="154" t="s">
        <v>77</v>
      </c>
      <c r="AZ31" s="159" t="s">
        <v>57</v>
      </c>
      <c r="BA31" s="155" t="s">
        <v>60</v>
      </c>
      <c r="BB31" s="159" t="s">
        <v>77</v>
      </c>
      <c r="BC31" s="159" t="s">
        <v>57</v>
      </c>
      <c r="BD31" s="155" t="s">
        <v>60</v>
      </c>
      <c r="BE31" s="234" t="s">
        <v>231</v>
      </c>
      <c r="BF31" s="234" t="s">
        <v>232</v>
      </c>
      <c r="BG31" s="234" t="s">
        <v>233</v>
      </c>
      <c r="BH31" s="234" t="s">
        <v>234</v>
      </c>
      <c r="BI31" s="234" t="s">
        <v>235</v>
      </c>
      <c r="BJ31" s="234" t="s">
        <v>236</v>
      </c>
      <c r="BK31" s="234" t="s">
        <v>237</v>
      </c>
      <c r="BL31" s="234" t="s">
        <v>238</v>
      </c>
      <c r="BM31" s="234" t="s">
        <v>239</v>
      </c>
      <c r="BN31" s="234" t="s">
        <v>240</v>
      </c>
      <c r="BO31" s="234" t="s">
        <v>242</v>
      </c>
      <c r="BP31" s="234" t="s">
        <v>249</v>
      </c>
      <c r="BQ31" s="234" t="s">
        <v>250</v>
      </c>
      <c r="BR31" s="234" t="s">
        <v>251</v>
      </c>
      <c r="BS31" s="234" t="s">
        <v>242</v>
      </c>
      <c r="BT31" s="211" t="s">
        <v>252</v>
      </c>
      <c r="BU31" s="211" t="s">
        <v>252</v>
      </c>
      <c r="BV31" s="211" t="s">
        <v>252</v>
      </c>
      <c r="BW31" s="211" t="s">
        <v>252</v>
      </c>
      <c r="BX31" s="211" t="s">
        <v>252</v>
      </c>
      <c r="BY31" s="211" t="s">
        <v>269</v>
      </c>
      <c r="BZ31" s="211" t="s">
        <v>252</v>
      </c>
      <c r="CA31" s="256" t="str">
        <f>"SVEZLRBPercB("&amp;BG27&amp;","&amp;BF27&amp;","&amp;BI27&amp;","&amp;BJ27&amp;")"</f>
        <v>SVEZLRBPercB(18,3,30,3)</v>
      </c>
      <c r="CB31" s="211" t="s">
        <v>263</v>
      </c>
      <c r="CC31" s="211" t="s">
        <v>264</v>
      </c>
      <c r="CD31" s="211" t="s">
        <v>265</v>
      </c>
      <c r="CE31" s="211" t="s">
        <v>266</v>
      </c>
      <c r="CF31" s="211" t="s">
        <v>285</v>
      </c>
      <c r="CG31" s="69" t="s">
        <v>272</v>
      </c>
      <c r="CH31" s="211" t="s">
        <v>270</v>
      </c>
      <c r="CI31" s="211" t="s">
        <v>271</v>
      </c>
      <c r="CJ31" s="237" t="s">
        <v>273</v>
      </c>
      <c r="CK31" s="288" t="s">
        <v>290</v>
      </c>
      <c r="CL31" s="159" t="s">
        <v>291</v>
      </c>
      <c r="CM31" s="159" t="s">
        <v>292</v>
      </c>
      <c r="CN31" s="159" t="s">
        <v>293</v>
      </c>
      <c r="CO31" s="159" t="str">
        <f>"SVEHaTypCross("&amp;CN27&amp;", "&amp;CM27&amp;")"</f>
        <v>SVEHaTypCross(6, 4)</v>
      </c>
      <c r="CP31" s="64" t="s">
        <v>298</v>
      </c>
      <c r="CQ31" s="296" t="s">
        <v>299</v>
      </c>
      <c r="CR31" s="159" t="s">
        <v>302</v>
      </c>
      <c r="CS31" s="155" t="s">
        <v>303</v>
      </c>
    </row>
    <row r="32" spans="1:97" ht="12.75" customHeight="1" x14ac:dyDescent="0.25">
      <c r="A32">
        <v>1</v>
      </c>
      <c r="B32" s="100">
        <f ca="1">OFFSET(InputPriceData!B$15,CalculationsAndCharts!$A32+$A$11,0,1,1)</f>
        <v>40491</v>
      </c>
      <c r="C32" s="3">
        <f ca="1">OFFSET(InputPriceData!G$15,CalculationsAndCharts!$A32+$A$11,0,1,1)</f>
        <v>4934500</v>
      </c>
      <c r="D32" s="4">
        <f ca="1">OFFSET(InputPriceData!C$15,CalculationsAndCharts!$A32+$A$11,IF($C$7,7,0),1,1)</f>
        <v>14.47</v>
      </c>
      <c r="E32" s="4">
        <f ca="1">OFFSET(InputPriceData!D$15,CalculationsAndCharts!$A32+$A$11,IF($C$7,7,0),1,1)</f>
        <v>14.59</v>
      </c>
      <c r="F32" s="4">
        <f ca="1">OFFSET(InputPriceData!E$15,CalculationsAndCharts!$A32+$A$11,IF($C$7,7,0),1,1)</f>
        <v>14.16</v>
      </c>
      <c r="G32" s="4">
        <f ca="1">OFFSET(InputPriceData!F$15,CalculationsAndCharts!$A32+$A$11,IF($C$7,7,0),1,1)</f>
        <v>14.3</v>
      </c>
      <c r="H32" s="105">
        <f t="shared" ref="H32:H95" si="0">IF($S$16,$C$17*G32+$D$17*H33,0)</f>
        <v>0</v>
      </c>
      <c r="I32" s="105">
        <f t="shared" ref="I32:K51" ca="1" si="1">IF($S$16,AVERAGE(OFFSET($G32,0,0,I$31,1)),0)</f>
        <v>0</v>
      </c>
      <c r="J32" s="105">
        <f t="shared" ca="1" si="1"/>
        <v>0</v>
      </c>
      <c r="K32" s="105">
        <f t="shared" ca="1" si="1"/>
        <v>0</v>
      </c>
      <c r="L32" s="4">
        <f t="shared" ref="L32:L95" ca="1" si="2">AVERAGE(E32:G32)</f>
        <v>14.35</v>
      </c>
      <c r="M32" s="105">
        <f t="shared" ref="M32:M95" ca="1" si="3">IF(L32&gt;=L33,L32-F33,L33-F32)</f>
        <v>0.31999999999999851</v>
      </c>
      <c r="N32" s="105">
        <f ca="1">AVERAGE(OFFSET(M32,0,0,$F$19,1))*$F$20</f>
        <v>1.6675897435897409</v>
      </c>
      <c r="O32" s="198">
        <f ca="1">(N32*$E$17+O33*$F$17)</f>
        <v>1.7954385086398013</v>
      </c>
      <c r="P32" s="198">
        <f ca="1">O32*$F$21</f>
        <v>1.6158946577758211</v>
      </c>
      <c r="Q32" s="105">
        <f t="shared" ref="Q32:Q95" ca="1" si="4">(L32*$E$17+Q33*$F$17)</f>
        <v>14.119861864463212</v>
      </c>
      <c r="R32" s="105">
        <f t="shared" ref="R32:R95" ca="1" si="5">Q32*$E$17+R33*$F$17</f>
        <v>13.995819458730022</v>
      </c>
      <c r="S32" s="105">
        <f ca="1">IF($S$15,AVERAGE(OFFSET(Q32,0,0,$F$18,1)),0)</f>
        <v>0</v>
      </c>
      <c r="T32" s="105">
        <f>IF($S$15,R32+O32,0)</f>
        <v>0</v>
      </c>
      <c r="U32" s="105">
        <f>IF($S$15,R32-P32,0)</f>
        <v>0</v>
      </c>
      <c r="V32" s="115">
        <f t="shared" ref="V32:V95" ca="1" si="6">MAX(E32-F32,ABS(E32-G33),ABS(F32-G33))</f>
        <v>0.42999999999999972</v>
      </c>
      <c r="W32" s="114">
        <f t="shared" ref="W32:W95" ca="1" si="7">(W33*($W$31-1)+V32)/$W$31</f>
        <v>0.43725229536803029</v>
      </c>
      <c r="X32" s="116">
        <f t="shared" ref="X32:X95" ca="1" si="8">$B$16+W32/G32*$F$16</f>
        <v>8.0577083592169946E-2</v>
      </c>
      <c r="Y32" s="90" t="e">
        <f t="shared" ref="Y32:Y96" si="9">IF($A32=$B$28,Y$31,NA())</f>
        <v>#N/A</v>
      </c>
      <c r="Z32" s="117"/>
      <c r="AA32" s="112"/>
      <c r="AB32" s="118"/>
      <c r="AC32" s="145"/>
      <c r="AD32" s="146"/>
      <c r="AE32" s="31"/>
      <c r="AF32" s="144"/>
      <c r="AG32" s="5"/>
      <c r="AH32" s="107"/>
      <c r="AI32" s="125"/>
      <c r="AJ32" s="125"/>
      <c r="BE32" s="235">
        <f ca="1">AVERAGE(OFFSET($G$31,$A32,0,$BE$27,1))</f>
        <v>14.385000000000002</v>
      </c>
      <c r="BF32" s="235">
        <f t="shared" ref="BF32:BN32" ca="1" si="10">AVERAGE(OFFSET(BE$31,$A32,0,$BE$27,1))</f>
        <v>14.4025</v>
      </c>
      <c r="BG32" s="235">
        <f t="shared" ca="1" si="10"/>
        <v>14.3775</v>
      </c>
      <c r="BH32" s="235">
        <f t="shared" ca="1" si="10"/>
        <v>14.321249999999999</v>
      </c>
      <c r="BI32" s="235">
        <f t="shared" ca="1" si="10"/>
        <v>14.237500000000001</v>
      </c>
      <c r="BJ32" s="235">
        <f t="shared" ca="1" si="10"/>
        <v>14.135468750000001</v>
      </c>
      <c r="BK32" s="235">
        <f t="shared" ca="1" si="10"/>
        <v>14.029843750000001</v>
      </c>
      <c r="BL32" s="235">
        <f t="shared" ca="1" si="10"/>
        <v>13.932890625000002</v>
      </c>
      <c r="BM32" s="235">
        <f t="shared" ca="1" si="10"/>
        <v>13.850742187500002</v>
      </c>
      <c r="BN32" s="235">
        <f t="shared" ca="1" si="10"/>
        <v>13.784853515625002</v>
      </c>
      <c r="BO32" s="235">
        <f ca="1">(5*BE32+4*BF32+3*BG32+2*BH32+BI32+BJ32+BK32+BL32+BM32+BN32)/20</f>
        <v>14.26406494140625</v>
      </c>
      <c r="BP32" s="235">
        <f t="shared" ref="BP32:BP73" ca="1" si="11">BO32*$BF$28+$BF$29*BP33</f>
        <v>14.148463230901509</v>
      </c>
      <c r="BQ32" s="235">
        <f t="shared" ref="BQ32:BQ73" ca="1" si="12">BP32*$BF$28+$BF$29*BQ33</f>
        <v>14.034642327947337</v>
      </c>
      <c r="BR32" s="235">
        <f t="shared" ref="BR32:BR73" ca="1" si="13">BP32-BQ32</f>
        <v>0.11382090295417235</v>
      </c>
      <c r="BS32" s="235">
        <f t="shared" ref="BS32:BS73" ca="1" si="14">BP32+BR32</f>
        <v>14.262284133855681</v>
      </c>
      <c r="BT32" s="235">
        <f t="shared" ref="BT32:BT43" ca="1" si="15">BS32*$BF$28+$BF$29*BT33</f>
        <v>14.128538524203041</v>
      </c>
      <c r="BU32" s="235">
        <f t="shared" ref="BU32:BU43" ca="1" si="16">BT32*$BF$28+$BF$29*BU33</f>
        <v>14.007002639743245</v>
      </c>
      <c r="BV32" s="235">
        <f t="shared" ref="BV32:BV43" ca="1" si="17">BU32*$BF$28+$BF$29*BV33</f>
        <v>13.911732959340167</v>
      </c>
      <c r="BW32" s="235">
        <f ca="1">3*BT32-3*BU32+BV32</f>
        <v>14.276340612719562</v>
      </c>
      <c r="BX32" s="235">
        <f ca="1">_xlfn.STDEV.P(OFFSET(BW32,0,0,$BG$27,1))</f>
        <v>0.40529170362729539</v>
      </c>
      <c r="BY32">
        <f>$BG$27</f>
        <v>18</v>
      </c>
      <c r="BZ32" s="235">
        <f ca="1">SUMPRODUCT(OFFSET(BW32,0,0,$BG$27,1),OFFSET($BY$31,1,0,$BG$27,1))/$BH$27</f>
        <v>13.905979229878479</v>
      </c>
      <c r="CA32" s="235">
        <f ca="1">(BW32+2*BX32-BZ32)/(4*BX32)*100</f>
        <v>72.845359251522254</v>
      </c>
      <c r="CB32" s="235">
        <f ca="1">(BO32+L32)/2</f>
        <v>14.307032470703124</v>
      </c>
      <c r="CC32" s="235">
        <f ca="1">CB32-MIN(OFFSET(F32,0,0,$BI$27,1))</f>
        <v>1.3470324707031232</v>
      </c>
      <c r="CD32" s="81">
        <f ca="1">MAX(OFFSET(E32,0,0,$BI$27,1))-MIN(OFFSET(CB32,0,0,$BI$27,1))</f>
        <v>2.4894985351562511</v>
      </c>
      <c r="CE32" s="235">
        <f ca="1">IF(CD32&lt;0.000000000001,IF($A32&gt;=$A$8,50,CE33),MIN(100,MAX(0,100*CC32/CD32)))</f>
        <v>54.108586596078396</v>
      </c>
      <c r="CF32" s="235">
        <f ca="1">AVERAGE(OFFSET(CE$31,$A32,0,$BJ$27,1))</f>
        <v>52.213026476646995</v>
      </c>
      <c r="CG32">
        <f>CG$30</f>
        <v>100</v>
      </c>
      <c r="CH32">
        <f t="shared" ref="CH32:CI47" si="18">CH$30</f>
        <v>50</v>
      </c>
      <c r="CI32">
        <f t="shared" si="18"/>
        <v>0</v>
      </c>
      <c r="CJ32" t="e">
        <f>IF($A32=$B$28,CJ$30,NA())</f>
        <v>#N/A</v>
      </c>
      <c r="CK32" s="259">
        <f ca="1">IF(A32&gt;=$A$8,0,(AVERAGE(D33:G33)+CK33)/2)</f>
        <v>14.260109248273666</v>
      </c>
      <c r="CL32" s="259">
        <f ca="1">(AVERAGE(D32:G32)+CK32+MAX(E32,CK32)+MIN(F32,CK32))/4</f>
        <v>14.347527312068415</v>
      </c>
      <c r="CM32" s="259">
        <f ca="1">IF(A32&gt;=$A$8,L32,(L32*CM$28+CM33*CM$29))</f>
        <v>14.26226193943762</v>
      </c>
      <c r="CN32" s="259">
        <f ca="1">IF(A32&gt;=$A$8,CL32,(CL32*CN$28+CN33*CN$29))</f>
        <v>14.099955858077962</v>
      </c>
      <c r="CO32">
        <f ca="1">IF(AND(CM32&gt;CN32,G32&gt;D32),100,IF(AND(CM32&lt;CN32,G32&lt;D32),0,CO33))</f>
        <v>100</v>
      </c>
      <c r="CP32">
        <f ca="1">IF($S$17,IF($A32&gt;$A$8,NA(),IF($CO32=100,CP$30,NA())),NA())</f>
        <v>16.7</v>
      </c>
      <c r="CQ32" t="e">
        <f ca="1">IF($S$17,IF($A32&gt;$A$8,NA(),IF($CO32=0,CQ$30,NA())),NA())</f>
        <v>#N/A</v>
      </c>
      <c r="CR32" t="e">
        <f ca="1">IF(AND($S$18,$CO33&gt;$CO34),$D32,NA())</f>
        <v>#N/A</v>
      </c>
      <c r="CS32" t="e">
        <f ca="1">IF(AND($S$18,$CO33&lt;$CO34),$D32,NA())</f>
        <v>#N/A</v>
      </c>
    </row>
    <row r="33" spans="1:97" ht="13.8" thickBot="1" x14ac:dyDescent="0.3">
      <c r="A33">
        <v>2</v>
      </c>
      <c r="B33" s="100">
        <f ca="1">OFFSET(InputPriceData!B$15,CalculationsAndCharts!$A33+$A$11,0,1,1)</f>
        <v>40490</v>
      </c>
      <c r="C33" s="3">
        <f ca="1">OFFSET(InputPriceData!G$15,CalculationsAndCharts!$A33+$A$11,0,1,1)</f>
        <v>4388500</v>
      </c>
      <c r="D33" s="4">
        <f ca="1">OFFSET(InputPriceData!C$15,CalculationsAndCharts!$A33+$A$11,IF($C$7,7,0),1,1)</f>
        <v>14.33</v>
      </c>
      <c r="E33" s="4">
        <f ca="1">OFFSET(InputPriceData!D$15,CalculationsAndCharts!$A33+$A$11,IF($C$7,7,0),1,1)</f>
        <v>14.67</v>
      </c>
      <c r="F33" s="4">
        <f ca="1">OFFSET(InputPriceData!E$15,CalculationsAndCharts!$A33+$A$11,IF($C$7,7,0),1,1)</f>
        <v>14.3</v>
      </c>
      <c r="G33" s="4">
        <f ca="1">OFFSET(InputPriceData!F$15,CalculationsAndCharts!$A33+$A$11,IF($C$7,7,0),1,1)</f>
        <v>14.47</v>
      </c>
      <c r="H33" s="105">
        <f t="shared" si="0"/>
        <v>0</v>
      </c>
      <c r="I33" s="105">
        <f t="shared" ca="1" si="1"/>
        <v>0</v>
      </c>
      <c r="J33" s="105">
        <f t="shared" ca="1" si="1"/>
        <v>0</v>
      </c>
      <c r="K33" s="105">
        <f t="shared" ca="1" si="1"/>
        <v>0</v>
      </c>
      <c r="L33" s="4">
        <f t="shared" ca="1" si="2"/>
        <v>14.479999999999999</v>
      </c>
      <c r="M33" s="105">
        <f t="shared" ca="1" si="3"/>
        <v>0.47999999999999865</v>
      </c>
      <c r="N33" s="105">
        <f t="shared" ref="N33:N96" ca="1" si="19">AVERAGE(OFFSET(M33,0,0,$F$19,1))*$F$20</f>
        <v>1.7212948717948693</v>
      </c>
      <c r="O33" s="198">
        <f t="shared" ref="O33:O96" ca="1" si="20">(N33*$E$17+O34*$F$17)</f>
        <v>1.8319667272255329</v>
      </c>
      <c r="P33" s="198">
        <f t="shared" ref="P33:P96" ca="1" si="21">O33*$F$21</f>
        <v>1.6487700545029795</v>
      </c>
      <c r="Q33" s="105">
        <f t="shared" ca="1" si="4"/>
        <v>14.054108111452702</v>
      </c>
      <c r="R33" s="105">
        <f t="shared" ca="1" si="5"/>
        <v>13.960378771377682</v>
      </c>
      <c r="S33" s="105">
        <f t="shared" ref="S33:S96" ca="1" si="22">IF($S$15,AVERAGE(OFFSET(Q33,0,0,$F$18,1)),0)</f>
        <v>0</v>
      </c>
      <c r="T33" s="105">
        <f t="shared" ref="T33:T96" si="23">IF($S$15,R33+O33,0)</f>
        <v>0</v>
      </c>
      <c r="U33" s="105">
        <f t="shared" ref="U33:U96" si="24">IF($S$15,R33-P33,0)</f>
        <v>0</v>
      </c>
      <c r="V33" s="115">
        <f t="shared" ca="1" si="6"/>
        <v>0.36999999999999922</v>
      </c>
      <c r="W33" s="114">
        <f t="shared" ca="1" si="7"/>
        <v>0.44087844305204565</v>
      </c>
      <c r="X33" s="116">
        <f t="shared" ca="1" si="8"/>
        <v>8.0468448034004547E-2</v>
      </c>
      <c r="Y33" s="90" t="e">
        <f t="shared" si="9"/>
        <v>#N/A</v>
      </c>
      <c r="Z33" s="117"/>
      <c r="AA33" s="112"/>
      <c r="AB33" s="118"/>
      <c r="AC33" s="147"/>
      <c r="AD33" s="148"/>
      <c r="AE33" s="63"/>
      <c r="AF33" s="67"/>
      <c r="AG33" s="5"/>
      <c r="AH33" s="107"/>
      <c r="BE33" s="235">
        <f t="shared" ref="BE33:BE96" ca="1" si="25">AVERAGE(OFFSET($G$31,$A33,0,$BE$27,1))</f>
        <v>14.42</v>
      </c>
      <c r="BF33" s="235">
        <f t="shared" ref="BF33:BN33" ca="1" si="26">AVERAGE(OFFSET(BE$31,$A33,0,$BE$27,1))</f>
        <v>14.352499999999999</v>
      </c>
      <c r="BG33" s="235">
        <f t="shared" ca="1" si="26"/>
        <v>14.265000000000001</v>
      </c>
      <c r="BH33" s="235">
        <f t="shared" ca="1" si="26"/>
        <v>14.15375</v>
      </c>
      <c r="BI33" s="235">
        <f t="shared" ca="1" si="26"/>
        <v>14.033437500000002</v>
      </c>
      <c r="BJ33" s="235">
        <f t="shared" ca="1" si="26"/>
        <v>13.924218750000001</v>
      </c>
      <c r="BK33" s="235">
        <f t="shared" ca="1" si="26"/>
        <v>13.835937500000002</v>
      </c>
      <c r="BL33" s="235">
        <f t="shared" ca="1" si="26"/>
        <v>13.768593750000001</v>
      </c>
      <c r="BM33" s="235">
        <f t="shared" ca="1" si="26"/>
        <v>13.718964843750001</v>
      </c>
      <c r="BN33" s="235">
        <f t="shared" ca="1" si="26"/>
        <v>13.685029296875001</v>
      </c>
      <c r="BO33" s="235">
        <f t="shared" ref="BO33:BO96" ca="1" si="27">(5*BE33+4*BF33+3*BG33+2*BH33+BI33+BJ33+BK33+BL33+BM33+BN33)/20</f>
        <v>14.178934082031247</v>
      </c>
      <c r="BP33" s="235">
        <f t="shared" ca="1" si="11"/>
        <v>14.032861520396766</v>
      </c>
      <c r="BQ33" s="235">
        <f t="shared" ca="1" si="12"/>
        <v>13.920821424993164</v>
      </c>
      <c r="BR33" s="235">
        <f t="shared" ca="1" si="13"/>
        <v>0.11204009540360182</v>
      </c>
      <c r="BS33" s="235">
        <f t="shared" ca="1" si="14"/>
        <v>14.144901615800368</v>
      </c>
      <c r="BT33" s="235">
        <f t="shared" ca="1" si="15"/>
        <v>13.994792914550402</v>
      </c>
      <c r="BU33" s="235">
        <f t="shared" ca="1" si="16"/>
        <v>13.885466755283451</v>
      </c>
      <c r="BV33" s="235">
        <f t="shared" ca="1" si="17"/>
        <v>13.816463278937091</v>
      </c>
      <c r="BW33" s="235">
        <f t="shared" ref="BW33:BW43" ca="1" si="28">3*BT33-3*BU33+BV33</f>
        <v>14.144441756737946</v>
      </c>
      <c r="BX33" s="235">
        <f t="shared" ref="BX33:BX96" ca="1" si="29">_xlfn.STDEV.P(OFFSET(BW33,0,0,$BG$27,1))</f>
        <v>0.49061032737087756</v>
      </c>
      <c r="BY33" s="236">
        <f>BY32-1</f>
        <v>17</v>
      </c>
      <c r="BZ33" s="235">
        <f t="shared" ref="BZ33:BZ96" ca="1" si="30">SUMPRODUCT(OFFSET(BW33,0,0,$BG$27,1),OFFSET($BY$31,1,0,$BG$27,1))/$BH$27</f>
        <v>13.885407106980086</v>
      </c>
      <c r="CA33" s="235">
        <f t="shared" ref="CA33:CA96" ca="1" si="31">(BW33+2*BX33-BZ33)/(4*BX33)*100</f>
        <v>63.199612569612782</v>
      </c>
      <c r="CB33" s="235">
        <f t="shared" ref="CB33:CB55" ca="1" si="32">(BO33+L33)/2</f>
        <v>14.329467041015622</v>
      </c>
      <c r="CC33" s="235">
        <f t="shared" ref="CC33:CC55" ca="1" si="33">CB33-MIN(OFFSET(F33,0,0,$BI$27,1))</f>
        <v>1.3694670410156213</v>
      </c>
      <c r="CD33" s="81">
        <f t="shared" ref="CD33:CD55" ca="1" si="34">MAX(OFFSET(E33,0,0,$BI$27,1))-MIN(OFFSET(CB33,0,0,$BI$27,1))</f>
        <v>2.4894985351562511</v>
      </c>
      <c r="CE33" s="235">
        <f t="shared" ref="CE33:CE96" ca="1" si="35">IF(CD33&lt;0.000000000001,IF($A33&gt;=$A$8,50,CE34),MIN(100,MAX(0,100*CC33/CD33)))</f>
        <v>55.009754843244693</v>
      </c>
      <c r="CF33" s="235">
        <f t="shared" ref="CF33:CF96" ca="1" si="36">AVERAGE(OFFSET(CE$31,$A33,0,$BJ$27,1))</f>
        <v>47.640473807107639</v>
      </c>
      <c r="CG33">
        <f t="shared" ref="CG33:CI96" si="37">CG$30</f>
        <v>100</v>
      </c>
      <c r="CH33">
        <f t="shared" si="18"/>
        <v>50</v>
      </c>
      <c r="CI33">
        <f t="shared" si="18"/>
        <v>0</v>
      </c>
      <c r="CJ33" t="e">
        <f t="shared" ref="CJ33:CJ96" si="38">IF($A33=$B$28,CJ$30,NA())</f>
        <v>#N/A</v>
      </c>
      <c r="CK33" s="259">
        <f t="shared" ref="CK33:CK96" ca="1" si="39">IF(A33&gt;=$A$8,0,(AVERAGE(D34:G34)+CK34)/2)</f>
        <v>14.077718496547334</v>
      </c>
      <c r="CL33" s="259">
        <f t="shared" ref="CL33:CL96" ca="1" si="40">(AVERAGE(D33:G33)+CK33+MAX(E33,CK33)+MIN(F33,CK33))/4</f>
        <v>14.316984248273666</v>
      </c>
      <c r="CM33" s="259">
        <f t="shared" ref="CM33:CM96" ca="1" si="41">IF(A33&gt;=$A$8,L33,(L33*CM$28+CM34*CM$29))</f>
        <v>14.203769899062699</v>
      </c>
      <c r="CN33" s="259">
        <f t="shared" ref="CN33:CN96" ca="1" si="42">IF(A33&gt;=$A$8,CL33,(CL33*CN$28+CN34*CN$29))</f>
        <v>14.000927276481779</v>
      </c>
      <c r="CO33">
        <f t="shared" ref="CO33:CO96" ca="1" si="43">IF(AND(CM33&gt;CN33,G33&gt;D33),100,IF(AND(CM33&lt;CN33,G33&lt;D33),0,CO34))</f>
        <v>100</v>
      </c>
      <c r="CP33">
        <f t="shared" ref="CP33:CP96" ca="1" si="44">IF($S$17,IF($A33&gt;$A$8,NA(),IF($CO33=100,CP$30,NA())),NA())</f>
        <v>16.7</v>
      </c>
      <c r="CQ33" t="e">
        <f t="shared" ref="CQ33:CQ96" ca="1" si="45">IF($S$17,IF($A33&gt;$A$8,NA(),IF($CO33=0,CQ$30,NA())),NA())</f>
        <v>#N/A</v>
      </c>
      <c r="CR33" t="e">
        <f t="shared" ref="CR33:CR57" ca="1" si="46">IF(AND($S$18,$CO34&gt;$CO35),$D33,NA())</f>
        <v>#N/A</v>
      </c>
      <c r="CS33" t="e">
        <f t="shared" ref="CS33:CS57" ca="1" si="47">IF(AND($S$18,$CO34&lt;$CO35),$D33,NA())</f>
        <v>#N/A</v>
      </c>
    </row>
    <row r="34" spans="1:97" x14ac:dyDescent="0.25">
      <c r="A34">
        <v>3</v>
      </c>
      <c r="B34" s="100">
        <f ca="1">OFFSET(InputPriceData!B$15,CalculationsAndCharts!$A34+$A$11,0,1,1)</f>
        <v>40487</v>
      </c>
      <c r="C34" s="3">
        <f ca="1">OFFSET(InputPriceData!G$15,CalculationsAndCharts!$A34+$A$11,0,1,1)</f>
        <v>4851700</v>
      </c>
      <c r="D34" s="4">
        <f ca="1">OFFSET(InputPriceData!C$15,CalculationsAndCharts!$A34+$A$11,IF($C$7,7,0),1,1)</f>
        <v>14.26</v>
      </c>
      <c r="E34" s="4">
        <f ca="1">OFFSET(InputPriceData!D$15,CalculationsAndCharts!$A34+$A$11,IF($C$7,7,0),1,1)</f>
        <v>14.44</v>
      </c>
      <c r="F34" s="4">
        <f ca="1">OFFSET(InputPriceData!E$15,CalculationsAndCharts!$A34+$A$11,IF($C$7,7,0),1,1)</f>
        <v>14</v>
      </c>
      <c r="G34" s="4">
        <f ca="1">OFFSET(InputPriceData!F$15,CalculationsAndCharts!$A34+$A$11,IF($C$7,7,0),1,1)</f>
        <v>14.37</v>
      </c>
      <c r="H34" s="105">
        <f t="shared" si="0"/>
        <v>0</v>
      </c>
      <c r="I34" s="105">
        <f t="shared" ca="1" si="1"/>
        <v>0</v>
      </c>
      <c r="J34" s="105">
        <f t="shared" ca="1" si="1"/>
        <v>0</v>
      </c>
      <c r="K34" s="105">
        <f t="shared" ca="1" si="1"/>
        <v>0</v>
      </c>
      <c r="L34" s="4">
        <f t="shared" ca="1" si="2"/>
        <v>14.269999999999998</v>
      </c>
      <c r="M34" s="105">
        <f t="shared" ca="1" si="3"/>
        <v>0.41999999999999815</v>
      </c>
      <c r="N34" s="105">
        <f t="shared" ca="1" si="19"/>
        <v>1.7504230769230744</v>
      </c>
      <c r="O34" s="198">
        <f t="shared" ca="1" si="20"/>
        <v>1.8635872573485797</v>
      </c>
      <c r="P34" s="198">
        <f t="shared" ca="1" si="21"/>
        <v>1.6772285316137217</v>
      </c>
      <c r="Q34" s="105">
        <f t="shared" ca="1" si="4"/>
        <v>13.932424714724903</v>
      </c>
      <c r="R34" s="105">
        <f t="shared" ca="1" si="5"/>
        <v>13.933598959927677</v>
      </c>
      <c r="S34" s="105">
        <f t="shared" ca="1" si="22"/>
        <v>0</v>
      </c>
      <c r="T34" s="105">
        <f t="shared" si="23"/>
        <v>0</v>
      </c>
      <c r="U34" s="105">
        <f t="shared" si="24"/>
        <v>0</v>
      </c>
      <c r="V34" s="115">
        <f t="shared" ca="1" si="6"/>
        <v>0.4399999999999995</v>
      </c>
      <c r="W34" s="114">
        <f t="shared" ca="1" si="7"/>
        <v>0.4763176645780689</v>
      </c>
      <c r="X34" s="116">
        <f t="shared" ca="1" si="8"/>
        <v>8.3146671160617192E-2</v>
      </c>
      <c r="Y34" s="90" t="e">
        <f t="shared" si="9"/>
        <v>#N/A</v>
      </c>
      <c r="Z34" s="117" t="str">
        <f t="shared" ref="Z34:Z96" ca="1" si="48">IF(AA34="","",OFFSET($B$31,AA34,0,1,1))</f>
        <v/>
      </c>
      <c r="AA34" s="112"/>
      <c r="AB34" s="118"/>
      <c r="AC34" s="107"/>
      <c r="AD34" s="107"/>
      <c r="AH34" s="107"/>
      <c r="BE34" s="235">
        <f t="shared" ca="1" si="25"/>
        <v>14.285</v>
      </c>
      <c r="BF34" s="235">
        <f t="shared" ref="BF34:BN34" ca="1" si="49">AVERAGE(OFFSET(BE$31,$A34,0,$BE$27,1))</f>
        <v>14.1775</v>
      </c>
      <c r="BG34" s="235">
        <f t="shared" ca="1" si="49"/>
        <v>14.0425</v>
      </c>
      <c r="BH34" s="235">
        <f t="shared" ca="1" si="49"/>
        <v>13.913125000000001</v>
      </c>
      <c r="BI34" s="235">
        <f t="shared" ca="1" si="49"/>
        <v>13.815000000000001</v>
      </c>
      <c r="BJ34" s="235">
        <f t="shared" ca="1" si="49"/>
        <v>13.747656250000002</v>
      </c>
      <c r="BK34" s="235">
        <f t="shared" ca="1" si="49"/>
        <v>13.701250000000002</v>
      </c>
      <c r="BL34" s="235">
        <f t="shared" ca="1" si="49"/>
        <v>13.669335937500001</v>
      </c>
      <c r="BM34" s="235">
        <f t="shared" ca="1" si="49"/>
        <v>13.651093750000001</v>
      </c>
      <c r="BN34" s="235">
        <f t="shared" ca="1" si="49"/>
        <v>13.648037109375</v>
      </c>
      <c r="BO34" s="235">
        <f t="shared" ca="1" si="27"/>
        <v>14.016056152343751</v>
      </c>
      <c r="BP34" s="235">
        <f t="shared" ca="1" si="11"/>
        <v>13.886788958762285</v>
      </c>
      <c r="BQ34" s="235">
        <f t="shared" ca="1" si="12"/>
        <v>13.808781329589561</v>
      </c>
      <c r="BR34" s="235">
        <f t="shared" ca="1" si="13"/>
        <v>7.800762917272408E-2</v>
      </c>
      <c r="BS34" s="235">
        <f t="shared" ca="1" si="14"/>
        <v>13.964796587935009</v>
      </c>
      <c r="BT34" s="235">
        <f t="shared" ca="1" si="15"/>
        <v>13.844684213300436</v>
      </c>
      <c r="BU34" s="235">
        <f t="shared" ca="1" si="16"/>
        <v>13.7761405960165</v>
      </c>
      <c r="BV34" s="235">
        <f t="shared" ca="1" si="17"/>
        <v>13.747459802590731</v>
      </c>
      <c r="BW34" s="235">
        <f t="shared" ca="1" si="28"/>
        <v>13.953090654442539</v>
      </c>
      <c r="BX34" s="235">
        <f t="shared" ca="1" si="29"/>
        <v>0.57338101352296456</v>
      </c>
      <c r="BY34" s="236">
        <f t="shared" ref="BY34:BY97" si="50">BY33-1</f>
        <v>16</v>
      </c>
      <c r="BZ34" s="235">
        <f t="shared" ca="1" si="30"/>
        <v>13.885912204493973</v>
      </c>
      <c r="CA34" s="235">
        <f t="shared" ca="1" si="31"/>
        <v>52.929049286782629</v>
      </c>
      <c r="CB34" s="235">
        <f t="shared" ca="1" si="32"/>
        <v>14.143028076171873</v>
      </c>
      <c r="CC34" s="235">
        <f t="shared" ca="1" si="33"/>
        <v>1.1830280761718726</v>
      </c>
      <c r="CD34" s="81">
        <f t="shared" ca="1" si="34"/>
        <v>2.4894985351562511</v>
      </c>
      <c r="CE34" s="235">
        <f t="shared" ca="1" si="35"/>
        <v>47.520737990617896</v>
      </c>
      <c r="CF34" s="235">
        <f t="shared" ca="1" si="36"/>
        <v>39.34062585857334</v>
      </c>
      <c r="CG34">
        <f t="shared" si="37"/>
        <v>100</v>
      </c>
      <c r="CH34">
        <f t="shared" si="18"/>
        <v>50</v>
      </c>
      <c r="CI34">
        <f t="shared" si="18"/>
        <v>0</v>
      </c>
      <c r="CJ34" t="e">
        <f t="shared" si="38"/>
        <v>#N/A</v>
      </c>
      <c r="CK34" s="259">
        <f t="shared" ca="1" si="39"/>
        <v>13.887936993094666</v>
      </c>
      <c r="CL34" s="259">
        <f t="shared" ca="1" si="40"/>
        <v>14.120843496547334</v>
      </c>
      <c r="CM34" s="259">
        <f t="shared" ca="1" si="41"/>
        <v>14.019616498437834</v>
      </c>
      <c r="CN34" s="259">
        <f t="shared" ca="1" si="42"/>
        <v>13.874504487765023</v>
      </c>
      <c r="CO34">
        <f t="shared" ca="1" si="43"/>
        <v>100</v>
      </c>
      <c r="CP34">
        <f t="shared" ca="1" si="44"/>
        <v>16.7</v>
      </c>
      <c r="CQ34" t="e">
        <f t="shared" ca="1" si="45"/>
        <v>#N/A</v>
      </c>
      <c r="CR34">
        <f t="shared" ca="1" si="46"/>
        <v>14.26</v>
      </c>
      <c r="CS34" t="e">
        <f t="shared" ca="1" si="47"/>
        <v>#N/A</v>
      </c>
    </row>
    <row r="35" spans="1:97" x14ac:dyDescent="0.25">
      <c r="A35">
        <v>4</v>
      </c>
      <c r="B35" s="100">
        <f ca="1">OFFSET(InputPriceData!B$15,CalculationsAndCharts!$A35+$A$11,0,1,1)</f>
        <v>40486</v>
      </c>
      <c r="C35" s="3">
        <f ca="1">OFFSET(InputPriceData!G$15,CalculationsAndCharts!$A35+$A$11,0,1,1)</f>
        <v>6133500</v>
      </c>
      <c r="D35" s="4">
        <f ca="1">OFFSET(InputPriceData!C$15,CalculationsAndCharts!$A35+$A$11,IF($C$7,7,0),1,1)</f>
        <v>14.1</v>
      </c>
      <c r="E35" s="4">
        <f ca="1">OFFSET(InputPriceData!D$15,CalculationsAndCharts!$A35+$A$11,IF($C$7,7,0),1,1)</f>
        <v>14.24</v>
      </c>
      <c r="F35" s="4">
        <f ca="1">OFFSET(InputPriceData!E$15,CalculationsAndCharts!$A35+$A$11,IF($C$7,7,0),1,1)</f>
        <v>13.85</v>
      </c>
      <c r="G35" s="4">
        <f ca="1">OFFSET(InputPriceData!F$15,CalculationsAndCharts!$A35+$A$11,IF($C$7,7,0),1,1)</f>
        <v>14.2</v>
      </c>
      <c r="H35" s="105">
        <f t="shared" si="0"/>
        <v>0</v>
      </c>
      <c r="I35" s="105">
        <f t="shared" ca="1" si="1"/>
        <v>0</v>
      </c>
      <c r="J35" s="105">
        <f t="shared" ca="1" si="1"/>
        <v>0</v>
      </c>
      <c r="K35" s="105">
        <f t="shared" ca="1" si="1"/>
        <v>0</v>
      </c>
      <c r="L35" s="4">
        <f t="shared" ca="1" si="2"/>
        <v>14.096666666666666</v>
      </c>
      <c r="M35" s="105">
        <f t="shared" ca="1" si="3"/>
        <v>0.75666666666666593</v>
      </c>
      <c r="N35" s="105">
        <f t="shared" ca="1" si="19"/>
        <v>1.9625128205128179</v>
      </c>
      <c r="O35" s="198">
        <f t="shared" ca="1" si="20"/>
        <v>1.8959198803272952</v>
      </c>
      <c r="P35" s="198">
        <f t="shared" ca="1" si="21"/>
        <v>1.7063278922945657</v>
      </c>
      <c r="Q35" s="105">
        <f t="shared" ca="1" si="4"/>
        <v>13.835974633217733</v>
      </c>
      <c r="R35" s="105">
        <f t="shared" ca="1" si="5"/>
        <v>13.93393445855704</v>
      </c>
      <c r="S35" s="105">
        <f t="shared" ca="1" si="22"/>
        <v>0</v>
      </c>
      <c r="T35" s="105">
        <f t="shared" si="23"/>
        <v>0</v>
      </c>
      <c r="U35" s="105">
        <f t="shared" si="24"/>
        <v>0</v>
      </c>
      <c r="V35" s="115">
        <f t="shared" ca="1" si="6"/>
        <v>0.39000000000000057</v>
      </c>
      <c r="W35" s="114">
        <f t="shared" ca="1" si="7"/>
        <v>0.49447649686710365</v>
      </c>
      <c r="X35" s="116">
        <f t="shared" ca="1" si="8"/>
        <v>8.4822288511767874E-2</v>
      </c>
      <c r="Y35" s="90" t="e">
        <f t="shared" si="9"/>
        <v>#N/A</v>
      </c>
      <c r="Z35" s="117" t="str">
        <f t="shared" ca="1" si="48"/>
        <v/>
      </c>
      <c r="AA35" s="112"/>
      <c r="AB35" s="118"/>
      <c r="AC35" s="107"/>
      <c r="AD35" s="107"/>
      <c r="AH35" s="107"/>
      <c r="BE35" s="235">
        <f t="shared" ca="1" si="25"/>
        <v>14.07</v>
      </c>
      <c r="BF35" s="235">
        <f t="shared" ref="BF35:BN35" ca="1" si="51">AVERAGE(OFFSET(BE$31,$A35,0,$BE$27,1))</f>
        <v>13.907500000000001</v>
      </c>
      <c r="BG35" s="235">
        <f t="shared" ca="1" si="51"/>
        <v>13.783750000000001</v>
      </c>
      <c r="BH35" s="235">
        <f t="shared" ca="1" si="51"/>
        <v>13.716875000000002</v>
      </c>
      <c r="BI35" s="235">
        <f t="shared" ca="1" si="51"/>
        <v>13.680312500000001</v>
      </c>
      <c r="BJ35" s="235">
        <f t="shared" ca="1" si="51"/>
        <v>13.654843750000001</v>
      </c>
      <c r="BK35" s="235">
        <f t="shared" ca="1" si="51"/>
        <v>13.637421875000001</v>
      </c>
      <c r="BL35" s="235">
        <f t="shared" ca="1" si="51"/>
        <v>13.632851562500001</v>
      </c>
      <c r="BM35" s="235">
        <f t="shared" ca="1" si="51"/>
        <v>13.644980468750001</v>
      </c>
      <c r="BN35" s="235">
        <f t="shared" ca="1" si="51"/>
        <v>13.67251953125</v>
      </c>
      <c r="BO35" s="235">
        <f t="shared" ca="1" si="27"/>
        <v>13.834396484375</v>
      </c>
      <c r="BP35" s="235">
        <f t="shared" ca="1" si="11"/>
        <v>13.757521765180819</v>
      </c>
      <c r="BQ35" s="235">
        <f t="shared" ca="1" si="12"/>
        <v>13.730773700416835</v>
      </c>
      <c r="BR35" s="235">
        <f t="shared" ca="1" si="13"/>
        <v>2.6748064763983948E-2</v>
      </c>
      <c r="BS35" s="235">
        <f t="shared" ca="1" si="14"/>
        <v>13.784269829944803</v>
      </c>
      <c r="BT35" s="235">
        <f t="shared" ca="1" si="15"/>
        <v>13.724571838665863</v>
      </c>
      <c r="BU35" s="235">
        <f t="shared" ca="1" si="16"/>
        <v>13.707596978732566</v>
      </c>
      <c r="BV35" s="235">
        <f t="shared" ca="1" si="17"/>
        <v>13.718779009164962</v>
      </c>
      <c r="BW35" s="235">
        <f t="shared" ca="1" si="28"/>
        <v>13.769703588964852</v>
      </c>
      <c r="BX35" s="235">
        <f t="shared" ca="1" si="29"/>
        <v>0.64421176756200105</v>
      </c>
      <c r="BY35" s="236">
        <f t="shared" si="50"/>
        <v>15</v>
      </c>
      <c r="BZ35" s="235">
        <f t="shared" ca="1" si="30"/>
        <v>13.91536926513001</v>
      </c>
      <c r="CA35" s="235">
        <f t="shared" ca="1" si="31"/>
        <v>44.347135387000691</v>
      </c>
      <c r="CB35" s="235">
        <f t="shared" ca="1" si="32"/>
        <v>13.965531575520833</v>
      </c>
      <c r="CC35" s="235">
        <f t="shared" ca="1" si="33"/>
        <v>1.0055315755208323</v>
      </c>
      <c r="CD35" s="81">
        <f t="shared" ca="1" si="34"/>
        <v>2.4894985351562511</v>
      </c>
      <c r="CE35" s="235">
        <f t="shared" ca="1" si="35"/>
        <v>40.39092858746033</v>
      </c>
      <c r="CF35" s="235">
        <f t="shared" ca="1" si="36"/>
        <v>32.406430902447234</v>
      </c>
      <c r="CG35">
        <f t="shared" si="37"/>
        <v>100</v>
      </c>
      <c r="CH35">
        <f t="shared" si="18"/>
        <v>50</v>
      </c>
      <c r="CI35">
        <f t="shared" si="18"/>
        <v>0</v>
      </c>
      <c r="CJ35" t="e">
        <f t="shared" si="38"/>
        <v>#N/A</v>
      </c>
      <c r="CK35" s="259">
        <f t="shared" ca="1" si="39"/>
        <v>13.678373986189332</v>
      </c>
      <c r="CL35" s="259">
        <f t="shared" ca="1" si="40"/>
        <v>13.923561993094665</v>
      </c>
      <c r="CM35" s="259">
        <f t="shared" ca="1" si="41"/>
        <v>13.852694164063056</v>
      </c>
      <c r="CN35" s="259">
        <f t="shared" ca="1" si="42"/>
        <v>13.775968884252098</v>
      </c>
      <c r="CO35">
        <f t="shared" ca="1" si="43"/>
        <v>100</v>
      </c>
      <c r="CP35">
        <f t="shared" ca="1" si="44"/>
        <v>16.7</v>
      </c>
      <c r="CQ35" t="e">
        <f t="shared" ca="1" si="45"/>
        <v>#N/A</v>
      </c>
      <c r="CR35" t="e">
        <f t="shared" ca="1" si="46"/>
        <v>#N/A</v>
      </c>
      <c r="CS35" t="e">
        <f t="shared" ca="1" si="47"/>
        <v>#N/A</v>
      </c>
    </row>
    <row r="36" spans="1:97" x14ac:dyDescent="0.25">
      <c r="A36">
        <v>5</v>
      </c>
      <c r="B36" s="100">
        <f ca="1">OFFSET(InputPriceData!B$15,CalculationsAndCharts!$A36+$A$11,0,1,1)</f>
        <v>40485</v>
      </c>
      <c r="C36" s="3">
        <f ca="1">OFFSET(InputPriceData!G$15,CalculationsAndCharts!$A36+$A$11,0,1,1)</f>
        <v>6566200</v>
      </c>
      <c r="D36" s="4">
        <f ca="1">OFFSET(InputPriceData!C$15,CalculationsAndCharts!$A36+$A$11,IF($C$7,7,0),1,1)</f>
        <v>13.57</v>
      </c>
      <c r="E36" s="4">
        <f ca="1">OFFSET(InputPriceData!D$15,CalculationsAndCharts!$A36+$A$11,IF($C$7,7,0),1,1)</f>
        <v>13.94</v>
      </c>
      <c r="F36" s="4">
        <f ca="1">OFFSET(InputPriceData!E$15,CalculationsAndCharts!$A36+$A$11,IF($C$7,7,0),1,1)</f>
        <v>13.34</v>
      </c>
      <c r="G36" s="4">
        <f ca="1">OFFSET(InputPriceData!F$15,CalculationsAndCharts!$A36+$A$11,IF($C$7,7,0),1,1)</f>
        <v>13.94</v>
      </c>
      <c r="H36" s="105">
        <f t="shared" si="0"/>
        <v>0</v>
      </c>
      <c r="I36" s="105">
        <f t="shared" ca="1" si="1"/>
        <v>0</v>
      </c>
      <c r="J36" s="105">
        <f t="shared" ca="1" si="1"/>
        <v>0</v>
      </c>
      <c r="K36" s="105">
        <f t="shared" ca="1" si="1"/>
        <v>0</v>
      </c>
      <c r="L36" s="4">
        <f t="shared" ca="1" si="2"/>
        <v>13.74</v>
      </c>
      <c r="M36" s="105">
        <f t="shared" ca="1" si="3"/>
        <v>0.33000000000000007</v>
      </c>
      <c r="N36" s="105">
        <f t="shared" ca="1" si="19"/>
        <v>1.8478205128205105</v>
      </c>
      <c r="O36" s="198">
        <f t="shared" ca="1" si="20"/>
        <v>1.8768933259885743</v>
      </c>
      <c r="P36" s="198">
        <f t="shared" ca="1" si="21"/>
        <v>1.6892039933897169</v>
      </c>
      <c r="Q36" s="105">
        <f t="shared" ca="1" si="4"/>
        <v>13.761491195089466</v>
      </c>
      <c r="R36" s="105">
        <f t="shared" ca="1" si="5"/>
        <v>13.961922980082555</v>
      </c>
      <c r="S36" s="105">
        <f t="shared" ca="1" si="22"/>
        <v>0</v>
      </c>
      <c r="T36" s="105">
        <f t="shared" si="23"/>
        <v>0</v>
      </c>
      <c r="U36" s="105">
        <f t="shared" si="24"/>
        <v>0</v>
      </c>
      <c r="V36" s="115">
        <f t="shared" ca="1" si="6"/>
        <v>0.59999999999999964</v>
      </c>
      <c r="W36" s="114">
        <f t="shared" ca="1" si="7"/>
        <v>0.54671474530065522</v>
      </c>
      <c r="X36" s="116">
        <f t="shared" ca="1" si="8"/>
        <v>8.9219135243949449E-2</v>
      </c>
      <c r="Y36" s="90" t="e">
        <f t="shared" si="9"/>
        <v>#N/A</v>
      </c>
      <c r="Z36" s="117" t="str">
        <f t="shared" ca="1" si="48"/>
        <v/>
      </c>
      <c r="AA36" s="112"/>
      <c r="AB36" s="118"/>
      <c r="AC36" s="107"/>
      <c r="AD36" s="107"/>
      <c r="AH36" s="107"/>
      <c r="BE36" s="235">
        <f t="shared" ca="1" si="25"/>
        <v>13.745000000000001</v>
      </c>
      <c r="BF36" s="235">
        <f t="shared" ref="BF36:BN36" ca="1" si="52">AVERAGE(OFFSET(BE$31,$A36,0,$BE$27,1))</f>
        <v>13.66</v>
      </c>
      <c r="BG36" s="235">
        <f t="shared" ca="1" si="52"/>
        <v>13.65</v>
      </c>
      <c r="BH36" s="235">
        <f t="shared" ca="1" si="52"/>
        <v>13.643750000000001</v>
      </c>
      <c r="BI36" s="235">
        <f t="shared" ca="1" si="52"/>
        <v>13.629375000000001</v>
      </c>
      <c r="BJ36" s="235">
        <f t="shared" ca="1" si="52"/>
        <v>13.620000000000001</v>
      </c>
      <c r="BK36" s="235">
        <f t="shared" ca="1" si="52"/>
        <v>13.628281250000001</v>
      </c>
      <c r="BL36" s="235">
        <f t="shared" ca="1" si="52"/>
        <v>13.657109375000001</v>
      </c>
      <c r="BM36" s="235">
        <f t="shared" ca="1" si="52"/>
        <v>13.700058593750001</v>
      </c>
      <c r="BN36" s="235">
        <f t="shared" ca="1" si="52"/>
        <v>13.74640625</v>
      </c>
      <c r="BO36" s="235">
        <f t="shared" ca="1" si="27"/>
        <v>13.679186523437499</v>
      </c>
      <c r="BP36" s="235">
        <f t="shared" ca="1" si="11"/>
        <v>13.680647045986639</v>
      </c>
      <c r="BQ36" s="235">
        <f t="shared" ca="1" si="12"/>
        <v>13.704025635652851</v>
      </c>
      <c r="BR36" s="235">
        <f t="shared" ca="1" si="13"/>
        <v>-2.337858966621198E-2</v>
      </c>
      <c r="BS36" s="235">
        <f t="shared" ca="1" si="14"/>
        <v>13.657268456320427</v>
      </c>
      <c r="BT36" s="235">
        <f t="shared" ca="1" si="15"/>
        <v>13.664873847386925</v>
      </c>
      <c r="BU36" s="235">
        <f t="shared" ca="1" si="16"/>
        <v>13.690622118799268</v>
      </c>
      <c r="BV36" s="235">
        <f t="shared" ca="1" si="17"/>
        <v>13.729961039597359</v>
      </c>
      <c r="BW36" s="235">
        <f t="shared" ca="1" si="28"/>
        <v>13.652716225360326</v>
      </c>
      <c r="BX36" s="235">
        <f t="shared" ca="1" si="29"/>
        <v>0.69370948074548844</v>
      </c>
      <c r="BY36" s="236">
        <f t="shared" si="50"/>
        <v>14</v>
      </c>
      <c r="BZ36" s="235">
        <f t="shared" ca="1" si="30"/>
        <v>13.974167263026935</v>
      </c>
      <c r="CA36" s="235">
        <f t="shared" ca="1" si="31"/>
        <v>38.415502217110912</v>
      </c>
      <c r="CB36" s="235">
        <f t="shared" ca="1" si="32"/>
        <v>13.70959326171875</v>
      </c>
      <c r="CC36" s="235">
        <f t="shared" ca="1" si="33"/>
        <v>0.74959326171874885</v>
      </c>
      <c r="CD36" s="81">
        <f t="shared" ca="1" si="34"/>
        <v>2.4894985351562511</v>
      </c>
      <c r="CE36" s="235">
        <f t="shared" ca="1" si="35"/>
        <v>30.110210997641797</v>
      </c>
      <c r="CF36" s="235">
        <f t="shared" ca="1" si="36"/>
        <v>28.877346698328285</v>
      </c>
      <c r="CG36">
        <f t="shared" si="37"/>
        <v>100</v>
      </c>
      <c r="CH36">
        <f t="shared" si="18"/>
        <v>50</v>
      </c>
      <c r="CI36">
        <f t="shared" si="18"/>
        <v>0</v>
      </c>
      <c r="CJ36" t="e">
        <f t="shared" si="38"/>
        <v>#N/A</v>
      </c>
      <c r="CK36" s="259">
        <f t="shared" ca="1" si="39"/>
        <v>13.659247972378665</v>
      </c>
      <c r="CL36" s="259">
        <f t="shared" ca="1" si="40"/>
        <v>13.659186993094664</v>
      </c>
      <c r="CM36" s="259">
        <f t="shared" ca="1" si="41"/>
        <v>13.690045828993986</v>
      </c>
      <c r="CN36" s="259">
        <f t="shared" ca="1" si="42"/>
        <v>13.716931640715073</v>
      </c>
      <c r="CO36">
        <f t="shared" ca="1" si="43"/>
        <v>0</v>
      </c>
      <c r="CP36" t="e">
        <f t="shared" ca="1" si="44"/>
        <v>#N/A</v>
      </c>
      <c r="CQ36">
        <f t="shared" ca="1" si="45"/>
        <v>16.7</v>
      </c>
      <c r="CR36" t="e">
        <f t="shared" ca="1" si="46"/>
        <v>#N/A</v>
      </c>
      <c r="CS36" t="e">
        <f t="shared" ca="1" si="47"/>
        <v>#N/A</v>
      </c>
    </row>
    <row r="37" spans="1:97" x14ac:dyDescent="0.25">
      <c r="A37">
        <v>6</v>
      </c>
      <c r="B37" s="100">
        <f ca="1">OFFSET(InputPriceData!B$15,CalculationsAndCharts!$A37+$A$11,0,1,1)</f>
        <v>40484</v>
      </c>
      <c r="C37" s="3">
        <f ca="1">OFFSET(InputPriceData!G$15,CalculationsAndCharts!$A37+$A$11,0,1,1)</f>
        <v>5217500</v>
      </c>
      <c r="D37" s="4">
        <f ca="1">OFFSET(InputPriceData!C$15,CalculationsAndCharts!$A37+$A$11,IF($C$7,7,0),1,1)</f>
        <v>13.71</v>
      </c>
      <c r="E37" s="4">
        <f ca="1">OFFSET(InputPriceData!D$15,CalculationsAndCharts!$A37+$A$11,IF($C$7,7,0),1,1)</f>
        <v>13.86</v>
      </c>
      <c r="F37" s="4">
        <f ca="1">OFFSET(InputPriceData!E$15,CalculationsAndCharts!$A37+$A$11,IF($C$7,7,0),1,1)</f>
        <v>13.41</v>
      </c>
      <c r="G37" s="4">
        <f ca="1">OFFSET(InputPriceData!F$15,CalculationsAndCharts!$A37+$A$11,IF($C$7,7,0),1,1)</f>
        <v>13.55</v>
      </c>
      <c r="H37" s="105">
        <f t="shared" si="0"/>
        <v>0</v>
      </c>
      <c r="I37" s="105">
        <f t="shared" ca="1" si="1"/>
        <v>0</v>
      </c>
      <c r="J37" s="105">
        <f t="shared" ca="1" si="1"/>
        <v>0</v>
      </c>
      <c r="K37" s="105">
        <f t="shared" ca="1" si="1"/>
        <v>0</v>
      </c>
      <c r="L37" s="4">
        <f t="shared" ca="1" si="2"/>
        <v>13.606666666666667</v>
      </c>
      <c r="M37" s="105">
        <f t="shared" ca="1" si="3"/>
        <v>0.30333333333333279</v>
      </c>
      <c r="N37" s="105">
        <f t="shared" ca="1" si="19"/>
        <v>1.9634230769230743</v>
      </c>
      <c r="O37" s="198">
        <f t="shared" ca="1" si="20"/>
        <v>1.8851998440365927</v>
      </c>
      <c r="P37" s="198">
        <f t="shared" ca="1" si="21"/>
        <v>1.6966798596329336</v>
      </c>
      <c r="Q37" s="105">
        <f t="shared" ca="1" si="4"/>
        <v>13.7676315365436</v>
      </c>
      <c r="R37" s="105">
        <f t="shared" ca="1" si="5"/>
        <v>14.019189204366295</v>
      </c>
      <c r="S37" s="105">
        <f t="shared" ca="1" si="22"/>
        <v>0</v>
      </c>
      <c r="T37" s="105">
        <f t="shared" si="23"/>
        <v>0</v>
      </c>
      <c r="U37" s="105">
        <f t="shared" si="24"/>
        <v>0</v>
      </c>
      <c r="V37" s="115">
        <f t="shared" ca="1" si="6"/>
        <v>0.44999999999999929</v>
      </c>
      <c r="W37" s="114">
        <f t="shared" ca="1" si="7"/>
        <v>0.52007211795098296</v>
      </c>
      <c r="X37" s="116">
        <f t="shared" ca="1" si="8"/>
        <v>8.8381706121843762E-2</v>
      </c>
      <c r="Y37" s="90" t="e">
        <f t="shared" si="9"/>
        <v>#N/A</v>
      </c>
      <c r="Z37" s="117" t="str">
        <f t="shared" ca="1" si="48"/>
        <v/>
      </c>
      <c r="AA37" s="112"/>
      <c r="AB37" s="118"/>
      <c r="AC37" s="107"/>
      <c r="AD37" s="107"/>
      <c r="AH37" s="107"/>
      <c r="BE37" s="235">
        <f t="shared" ca="1" si="25"/>
        <v>13.574999999999999</v>
      </c>
      <c r="BF37" s="235">
        <f t="shared" ref="BF37:BN37" ca="1" si="53">AVERAGE(OFFSET(BE$31,$A37,0,$BE$27,1))</f>
        <v>13.64</v>
      </c>
      <c r="BG37" s="235">
        <f t="shared" ca="1" si="53"/>
        <v>13.637500000000001</v>
      </c>
      <c r="BH37" s="235">
        <f t="shared" ca="1" si="53"/>
        <v>13.615000000000002</v>
      </c>
      <c r="BI37" s="235">
        <f t="shared" ca="1" si="53"/>
        <v>13.610625000000002</v>
      </c>
      <c r="BJ37" s="235">
        <f t="shared" ca="1" si="53"/>
        <v>13.636562500000002</v>
      </c>
      <c r="BK37" s="235">
        <f t="shared" ca="1" si="53"/>
        <v>13.685937500000001</v>
      </c>
      <c r="BL37" s="235">
        <f t="shared" ca="1" si="53"/>
        <v>13.7430078125</v>
      </c>
      <c r="BM37" s="235">
        <f t="shared" ca="1" si="53"/>
        <v>13.792753906250001</v>
      </c>
      <c r="BN37" s="235">
        <f t="shared" ca="1" si="53"/>
        <v>13.826201171875001</v>
      </c>
      <c r="BO37" s="235">
        <f t="shared" ca="1" si="27"/>
        <v>13.643629394531251</v>
      </c>
      <c r="BP37" s="235">
        <f t="shared" ca="1" si="11"/>
        <v>13.68210756853578</v>
      </c>
      <c r="BQ37" s="235">
        <f t="shared" ca="1" si="12"/>
        <v>13.727404225319063</v>
      </c>
      <c r="BR37" s="235">
        <f t="shared" ca="1" si="13"/>
        <v>-4.529665678328243E-2</v>
      </c>
      <c r="BS37" s="235">
        <f t="shared" ca="1" si="14"/>
        <v>13.636810911752498</v>
      </c>
      <c r="BT37" s="235">
        <f t="shared" ca="1" si="15"/>
        <v>13.672479238453423</v>
      </c>
      <c r="BU37" s="235">
        <f t="shared" ca="1" si="16"/>
        <v>13.71637039021161</v>
      </c>
      <c r="BV37" s="235">
        <f t="shared" ca="1" si="17"/>
        <v>13.76929996039545</v>
      </c>
      <c r="BW37" s="235">
        <f t="shared" ca="1" si="28"/>
        <v>13.637626505120892</v>
      </c>
      <c r="BX37" s="235">
        <f t="shared" ca="1" si="29"/>
        <v>0.72046710120895452</v>
      </c>
      <c r="BY37" s="236">
        <f t="shared" si="50"/>
        <v>13</v>
      </c>
      <c r="BZ37" s="235">
        <f t="shared" ca="1" si="30"/>
        <v>14.055956011855132</v>
      </c>
      <c r="CA37" s="235">
        <f t="shared" ca="1" si="31"/>
        <v>35.484087127910577</v>
      </c>
      <c r="CB37" s="235">
        <f t="shared" ca="1" si="32"/>
        <v>13.625148030598959</v>
      </c>
      <c r="CC37" s="235">
        <f t="shared" ca="1" si="33"/>
        <v>0.66514803059895833</v>
      </c>
      <c r="CD37" s="81">
        <f t="shared" ca="1" si="34"/>
        <v>2.4894985351562511</v>
      </c>
      <c r="CE37" s="235">
        <f t="shared" ca="1" si="35"/>
        <v>26.718153122239571</v>
      </c>
      <c r="CF37" s="235">
        <f t="shared" ca="1" si="36"/>
        <v>28.383343426729752</v>
      </c>
      <c r="CG37">
        <f t="shared" si="37"/>
        <v>100</v>
      </c>
      <c r="CH37">
        <f t="shared" si="18"/>
        <v>50</v>
      </c>
      <c r="CI37">
        <f t="shared" si="18"/>
        <v>0</v>
      </c>
      <c r="CJ37" t="e">
        <f t="shared" si="38"/>
        <v>#N/A</v>
      </c>
      <c r="CK37" s="259">
        <f t="shared" ca="1" si="39"/>
        <v>13.685995944757329</v>
      </c>
      <c r="CL37" s="259">
        <f t="shared" ca="1" si="40"/>
        <v>13.647123986189332</v>
      </c>
      <c r="CM37" s="259">
        <f t="shared" ca="1" si="41"/>
        <v>13.656743048323309</v>
      </c>
      <c r="CN37" s="259">
        <f t="shared" ca="1" si="42"/>
        <v>13.740029499763235</v>
      </c>
      <c r="CO37">
        <f t="shared" ca="1" si="43"/>
        <v>0</v>
      </c>
      <c r="CP37" t="e">
        <f t="shared" ca="1" si="44"/>
        <v>#N/A</v>
      </c>
      <c r="CQ37">
        <f t="shared" ca="1" si="45"/>
        <v>16.7</v>
      </c>
      <c r="CR37" t="e">
        <f t="shared" ca="1" si="46"/>
        <v>#N/A</v>
      </c>
      <c r="CS37" t="e">
        <f t="shared" ca="1" si="47"/>
        <v>#N/A</v>
      </c>
    </row>
    <row r="38" spans="1:97" x14ac:dyDescent="0.25">
      <c r="A38">
        <v>7</v>
      </c>
      <c r="B38" s="100">
        <f ca="1">OFFSET(InputPriceData!B$15,CalculationsAndCharts!$A38+$A$11,0,1,1)</f>
        <v>40483</v>
      </c>
      <c r="C38" s="3">
        <f ca="1">OFFSET(InputPriceData!G$15,CalculationsAndCharts!$A38+$A$11,0,1,1)</f>
        <v>5993600</v>
      </c>
      <c r="D38" s="4">
        <f ca="1">OFFSET(InputPriceData!C$15,CalculationsAndCharts!$A38+$A$11,IF($C$7,7,0),1,1)</f>
        <v>13.8</v>
      </c>
      <c r="E38" s="4">
        <f ca="1">OFFSET(InputPriceData!D$15,CalculationsAndCharts!$A38+$A$11,IF($C$7,7,0),1,1)</f>
        <v>14.03</v>
      </c>
      <c r="F38" s="4">
        <f ca="1">OFFSET(InputPriceData!E$15,CalculationsAndCharts!$A38+$A$11,IF($C$7,7,0),1,1)</f>
        <v>13.51</v>
      </c>
      <c r="G38" s="4">
        <f ca="1">OFFSET(InputPriceData!F$15,CalculationsAndCharts!$A38+$A$11,IF($C$7,7,0),1,1)</f>
        <v>13.6</v>
      </c>
      <c r="H38" s="105">
        <f t="shared" si="0"/>
        <v>0</v>
      </c>
      <c r="I38" s="105">
        <f t="shared" ca="1" si="1"/>
        <v>0</v>
      </c>
      <c r="J38" s="105">
        <f t="shared" ca="1" si="1"/>
        <v>0</v>
      </c>
      <c r="K38" s="105">
        <f t="shared" ca="1" si="1"/>
        <v>0</v>
      </c>
      <c r="L38" s="4">
        <f t="shared" ca="1" si="2"/>
        <v>13.713333333333333</v>
      </c>
      <c r="M38" s="105">
        <f t="shared" ca="1" si="3"/>
        <v>0.39333333333333265</v>
      </c>
      <c r="N38" s="105">
        <f t="shared" ca="1" si="19"/>
        <v>2.0171282051282033</v>
      </c>
      <c r="O38" s="198">
        <f t="shared" ca="1" si="20"/>
        <v>1.8628503489261692</v>
      </c>
      <c r="P38" s="198">
        <f t="shared" ca="1" si="21"/>
        <v>1.6765653140335524</v>
      </c>
      <c r="Q38" s="105">
        <f t="shared" ca="1" si="4"/>
        <v>13.813621499365583</v>
      </c>
      <c r="R38" s="105">
        <f t="shared" ca="1" si="5"/>
        <v>14.09106282374421</v>
      </c>
      <c r="S38" s="105">
        <f t="shared" ca="1" si="22"/>
        <v>0</v>
      </c>
      <c r="T38" s="105">
        <f t="shared" si="23"/>
        <v>0</v>
      </c>
      <c r="U38" s="105">
        <f t="shared" si="24"/>
        <v>0</v>
      </c>
      <c r="V38" s="115">
        <f t="shared" ca="1" si="6"/>
        <v>0.51999999999999957</v>
      </c>
      <c r="W38" s="114">
        <f t="shared" ca="1" si="7"/>
        <v>0.55510817692647485</v>
      </c>
      <c r="X38" s="116">
        <f t="shared" ca="1" si="8"/>
        <v>9.0816777715181984E-2</v>
      </c>
      <c r="Y38" s="90" t="e">
        <f t="shared" si="9"/>
        <v>#N/A</v>
      </c>
      <c r="Z38" s="117" t="str">
        <f t="shared" ca="1" si="48"/>
        <v/>
      </c>
      <c r="AA38" s="112"/>
      <c r="AB38" s="118"/>
      <c r="AC38" s="107"/>
      <c r="AD38" s="107"/>
      <c r="AH38" s="107"/>
      <c r="BE38" s="235">
        <f t="shared" ca="1" si="25"/>
        <v>13.705</v>
      </c>
      <c r="BF38" s="235">
        <f t="shared" ref="BF38:BN38" ca="1" si="54">AVERAGE(OFFSET(BE$31,$A38,0,$BE$27,1))</f>
        <v>13.635000000000002</v>
      </c>
      <c r="BG38" s="235">
        <f t="shared" ca="1" si="54"/>
        <v>13.592500000000001</v>
      </c>
      <c r="BH38" s="235">
        <f t="shared" ca="1" si="54"/>
        <v>13.606250000000001</v>
      </c>
      <c r="BI38" s="235">
        <f t="shared" ca="1" si="54"/>
        <v>13.662500000000001</v>
      </c>
      <c r="BJ38" s="235">
        <f t="shared" ca="1" si="54"/>
        <v>13.735312500000001</v>
      </c>
      <c r="BK38" s="235">
        <f t="shared" ca="1" si="54"/>
        <v>13.800078125000001</v>
      </c>
      <c r="BL38" s="235">
        <f t="shared" ca="1" si="54"/>
        <v>13.842500000000001</v>
      </c>
      <c r="BM38" s="235">
        <f t="shared" ca="1" si="54"/>
        <v>13.859648437500001</v>
      </c>
      <c r="BN38" s="235">
        <f t="shared" ca="1" si="54"/>
        <v>13.85677734375</v>
      </c>
      <c r="BO38" s="235">
        <f t="shared" ca="1" si="27"/>
        <v>13.690590820312503</v>
      </c>
      <c r="BP38" s="235">
        <f t="shared" ca="1" si="11"/>
        <v>13.720585742540308</v>
      </c>
      <c r="BQ38" s="235">
        <f t="shared" ca="1" si="12"/>
        <v>13.772700882102347</v>
      </c>
      <c r="BR38" s="235">
        <f t="shared" ca="1" si="13"/>
        <v>-5.2115139562038948E-2</v>
      </c>
      <c r="BS38" s="235">
        <f t="shared" ca="1" si="14"/>
        <v>13.668470602978269</v>
      </c>
      <c r="BT38" s="235">
        <f t="shared" ca="1" si="15"/>
        <v>13.70814756515435</v>
      </c>
      <c r="BU38" s="235">
        <f t="shared" ca="1" si="16"/>
        <v>13.760261541969797</v>
      </c>
      <c r="BV38" s="235">
        <f t="shared" ca="1" si="17"/>
        <v>13.822229530579289</v>
      </c>
      <c r="BW38" s="235">
        <f t="shared" ca="1" si="28"/>
        <v>13.665887600132951</v>
      </c>
      <c r="BX38" s="235">
        <f t="shared" ca="1" si="29"/>
        <v>0.73015226747219242</v>
      </c>
      <c r="BY38" s="236">
        <f t="shared" si="50"/>
        <v>12</v>
      </c>
      <c r="BZ38" s="235">
        <f t="shared" ca="1" si="30"/>
        <v>14.150000651530725</v>
      </c>
      <c r="CA38" s="235">
        <f t="shared" ca="1" si="31"/>
        <v>33.424243374817323</v>
      </c>
      <c r="CB38" s="235">
        <f t="shared" ca="1" si="32"/>
        <v>13.701962076822918</v>
      </c>
      <c r="CC38" s="235">
        <f t="shared" ca="1" si="33"/>
        <v>0.74196207682291693</v>
      </c>
      <c r="CD38" s="81">
        <f t="shared" ca="1" si="34"/>
        <v>2.4894985351562511</v>
      </c>
      <c r="CE38" s="235">
        <f t="shared" ca="1" si="35"/>
        <v>29.803675975103488</v>
      </c>
      <c r="CF38" s="235">
        <f t="shared" ca="1" si="36"/>
        <v>27.383857456616152</v>
      </c>
      <c r="CG38">
        <f t="shared" si="37"/>
        <v>100</v>
      </c>
      <c r="CH38">
        <f t="shared" si="18"/>
        <v>50</v>
      </c>
      <c r="CI38">
        <f t="shared" si="18"/>
        <v>0</v>
      </c>
      <c r="CJ38" t="e">
        <f t="shared" si="38"/>
        <v>#N/A</v>
      </c>
      <c r="CK38" s="259">
        <f t="shared" ca="1" si="39"/>
        <v>13.636991889514658</v>
      </c>
      <c r="CL38" s="259">
        <f t="shared" ca="1" si="40"/>
        <v>13.727997972378663</v>
      </c>
      <c r="CM38" s="259">
        <f t="shared" ca="1" si="41"/>
        <v>13.690127302761068</v>
      </c>
      <c r="CN38" s="259">
        <f t="shared" ca="1" si="42"/>
        <v>13.777191705192797</v>
      </c>
      <c r="CO38">
        <f t="shared" ca="1" si="43"/>
        <v>0</v>
      </c>
      <c r="CP38" t="e">
        <f t="shared" ca="1" si="44"/>
        <v>#N/A</v>
      </c>
      <c r="CQ38">
        <f t="shared" ca="1" si="45"/>
        <v>16.7</v>
      </c>
      <c r="CR38" t="e">
        <f t="shared" ca="1" si="46"/>
        <v>#N/A</v>
      </c>
      <c r="CS38" t="e">
        <f t="shared" ca="1" si="47"/>
        <v>#N/A</v>
      </c>
    </row>
    <row r="39" spans="1:97" x14ac:dyDescent="0.25">
      <c r="A39">
        <v>8</v>
      </c>
      <c r="B39" s="100">
        <f ca="1">OFFSET(InputPriceData!B$15,CalculationsAndCharts!$A39+$A$11,0,1,1)</f>
        <v>40480</v>
      </c>
      <c r="C39" s="3">
        <f ca="1">OFFSET(InputPriceData!G$15,CalculationsAndCharts!$A39+$A$11,0,1,1)</f>
        <v>7294500</v>
      </c>
      <c r="D39" s="4">
        <f ca="1">OFFSET(InputPriceData!C$15,CalculationsAndCharts!$A39+$A$11,IF($C$7,7,0),1,1)</f>
        <v>13.42</v>
      </c>
      <c r="E39" s="4">
        <f ca="1">OFFSET(InputPriceData!D$15,CalculationsAndCharts!$A39+$A$11,IF($C$7,7,0),1,1)</f>
        <v>13.89</v>
      </c>
      <c r="F39" s="4">
        <f ca="1">OFFSET(InputPriceData!E$15,CalculationsAndCharts!$A39+$A$11,IF($C$7,7,0),1,1)</f>
        <v>13.32</v>
      </c>
      <c r="G39" s="4">
        <f ca="1">OFFSET(InputPriceData!F$15,CalculationsAndCharts!$A39+$A$11,IF($C$7,7,0),1,1)</f>
        <v>13.81</v>
      </c>
      <c r="H39" s="105">
        <f t="shared" si="0"/>
        <v>0</v>
      </c>
      <c r="I39" s="105">
        <f t="shared" ca="1" si="1"/>
        <v>0</v>
      </c>
      <c r="J39" s="105">
        <f t="shared" ca="1" si="1"/>
        <v>0</v>
      </c>
      <c r="K39" s="105">
        <f t="shared" ca="1" si="1"/>
        <v>0</v>
      </c>
      <c r="L39" s="4">
        <f t="shared" ca="1" si="2"/>
        <v>13.673333333333334</v>
      </c>
      <c r="M39" s="105">
        <f t="shared" ca="1" si="3"/>
        <v>0.71333333333333293</v>
      </c>
      <c r="N39" s="105">
        <f t="shared" ca="1" si="19"/>
        <v>1.9971025641025621</v>
      </c>
      <c r="O39" s="198">
        <f t="shared" ca="1" si="20"/>
        <v>1.8187709614398737</v>
      </c>
      <c r="P39" s="198">
        <f t="shared" ca="1" si="21"/>
        <v>1.6368938652958864</v>
      </c>
      <c r="Q39" s="105">
        <f t="shared" ca="1" si="4"/>
        <v>13.842275261089084</v>
      </c>
      <c r="R39" s="105">
        <f t="shared" ca="1" si="5"/>
        <v>14.170331773566673</v>
      </c>
      <c r="S39" s="105">
        <f t="shared" ca="1" si="22"/>
        <v>0</v>
      </c>
      <c r="T39" s="105">
        <f t="shared" si="23"/>
        <v>0</v>
      </c>
      <c r="U39" s="105">
        <f t="shared" si="24"/>
        <v>0</v>
      </c>
      <c r="V39" s="115">
        <f t="shared" ca="1" si="6"/>
        <v>0.57000000000000028</v>
      </c>
      <c r="W39" s="114">
        <f t="shared" ca="1" si="7"/>
        <v>0.57266226538971254</v>
      </c>
      <c r="X39" s="116">
        <f t="shared" ca="1" si="8"/>
        <v>9.1467216900051607E-2</v>
      </c>
      <c r="Y39" s="90" t="e">
        <f t="shared" si="9"/>
        <v>#N/A</v>
      </c>
      <c r="Z39" s="117" t="str">
        <f t="shared" ca="1" si="48"/>
        <v/>
      </c>
      <c r="AA39" s="112"/>
      <c r="AB39" s="118"/>
      <c r="AC39" s="107"/>
      <c r="AD39" s="107"/>
      <c r="AH39" s="107"/>
      <c r="BE39" s="235">
        <f t="shared" ca="1" si="25"/>
        <v>13.565000000000001</v>
      </c>
      <c r="BF39" s="235">
        <f t="shared" ref="BF39:BN39" ca="1" si="55">AVERAGE(OFFSET(BE$31,$A39,0,$BE$27,1))</f>
        <v>13.55</v>
      </c>
      <c r="BG39" s="235">
        <f t="shared" ca="1" si="55"/>
        <v>13.620000000000001</v>
      </c>
      <c r="BH39" s="235">
        <f t="shared" ca="1" si="55"/>
        <v>13.71875</v>
      </c>
      <c r="BI39" s="235">
        <f t="shared" ca="1" si="55"/>
        <v>13.808125</v>
      </c>
      <c r="BJ39" s="235">
        <f t="shared" ca="1" si="55"/>
        <v>13.86484375</v>
      </c>
      <c r="BK39" s="235">
        <f t="shared" ca="1" si="55"/>
        <v>13.884921875</v>
      </c>
      <c r="BL39" s="235">
        <f t="shared" ca="1" si="55"/>
        <v>13.876796875</v>
      </c>
      <c r="BM39" s="235">
        <f t="shared" ca="1" si="55"/>
        <v>13.85390625</v>
      </c>
      <c r="BN39" s="235">
        <f t="shared" ca="1" si="55"/>
        <v>13.830185546875001</v>
      </c>
      <c r="BO39" s="235">
        <f t="shared" ca="1" si="27"/>
        <v>13.672063964843749</v>
      </c>
      <c r="BP39" s="235">
        <f t="shared" ca="1" si="11"/>
        <v>13.750580664768114</v>
      </c>
      <c r="BQ39" s="235">
        <f t="shared" ca="1" si="12"/>
        <v>13.824816021664386</v>
      </c>
      <c r="BR39" s="235">
        <f t="shared" ca="1" si="13"/>
        <v>-7.4235356896272364E-2</v>
      </c>
      <c r="BS39" s="235">
        <f t="shared" ca="1" si="14"/>
        <v>13.676345307871841</v>
      </c>
      <c r="BT39" s="235">
        <f t="shared" ca="1" si="15"/>
        <v>13.747824527330431</v>
      </c>
      <c r="BU39" s="235">
        <f t="shared" ca="1" si="16"/>
        <v>13.812375518785245</v>
      </c>
      <c r="BV39" s="235">
        <f t="shared" ca="1" si="17"/>
        <v>13.884197519188779</v>
      </c>
      <c r="BW39" s="235">
        <f t="shared" ca="1" si="28"/>
        <v>13.690544544824339</v>
      </c>
      <c r="BX39" s="235">
        <f t="shared" ca="1" si="29"/>
        <v>0.72740766443923266</v>
      </c>
      <c r="BY39" s="236">
        <f t="shared" si="50"/>
        <v>11</v>
      </c>
      <c r="BZ39" s="235">
        <f t="shared" ca="1" si="30"/>
        <v>14.251535374653507</v>
      </c>
      <c r="CA39" s="235">
        <f t="shared" ca="1" si="31"/>
        <v>30.719517498429109</v>
      </c>
      <c r="CB39" s="235">
        <f t="shared" ca="1" si="32"/>
        <v>13.672698649088542</v>
      </c>
      <c r="CC39" s="235">
        <f t="shared" ca="1" si="33"/>
        <v>0.71269864908854075</v>
      </c>
      <c r="CD39" s="81">
        <f t="shared" ca="1" si="34"/>
        <v>2.4894985351562511</v>
      </c>
      <c r="CE39" s="235">
        <f t="shared" ca="1" si="35"/>
        <v>28.628201182846201</v>
      </c>
      <c r="CF39" s="235">
        <f t="shared" ca="1" si="36"/>
        <v>24.997593553907127</v>
      </c>
      <c r="CG39">
        <f t="shared" si="37"/>
        <v>100</v>
      </c>
      <c r="CH39">
        <f t="shared" si="18"/>
        <v>50</v>
      </c>
      <c r="CI39">
        <f t="shared" si="18"/>
        <v>0</v>
      </c>
      <c r="CJ39" t="e">
        <f t="shared" si="38"/>
        <v>#N/A</v>
      </c>
      <c r="CK39" s="259">
        <f t="shared" ca="1" si="39"/>
        <v>13.663983779029316</v>
      </c>
      <c r="CL39" s="259">
        <f t="shared" ca="1" si="40"/>
        <v>13.620995944757329</v>
      </c>
      <c r="CM39" s="259">
        <f t="shared" ca="1" si="41"/>
        <v>13.674656615712891</v>
      </c>
      <c r="CN39" s="259">
        <f t="shared" ca="1" si="42"/>
        <v>13.796869198318451</v>
      </c>
      <c r="CO39">
        <f t="shared" ca="1" si="43"/>
        <v>0</v>
      </c>
      <c r="CP39" t="e">
        <f t="shared" ca="1" si="44"/>
        <v>#N/A</v>
      </c>
      <c r="CQ39">
        <f t="shared" ca="1" si="45"/>
        <v>16.7</v>
      </c>
      <c r="CR39" t="e">
        <f t="shared" ca="1" si="46"/>
        <v>#N/A</v>
      </c>
      <c r="CS39" t="e">
        <f t="shared" ca="1" si="47"/>
        <v>#N/A</v>
      </c>
    </row>
    <row r="40" spans="1:97" x14ac:dyDescent="0.25">
      <c r="A40">
        <v>9</v>
      </c>
      <c r="B40" s="100">
        <f ca="1">OFFSET(InputPriceData!B$15,CalculationsAndCharts!$A40+$A$11,0,1,1)</f>
        <v>40479</v>
      </c>
      <c r="C40" s="3">
        <f ca="1">OFFSET(InputPriceData!G$15,CalculationsAndCharts!$A40+$A$11,0,1,1)</f>
        <v>10660200</v>
      </c>
      <c r="D40" s="4">
        <f ca="1">OFFSET(InputPriceData!C$15,CalculationsAndCharts!$A40+$A$11,IF($C$7,7,0),1,1)</f>
        <v>13.74</v>
      </c>
      <c r="E40" s="4">
        <f ca="1">OFFSET(InputPriceData!D$15,CalculationsAndCharts!$A40+$A$11,IF($C$7,7,0),1,1)</f>
        <v>13.8</v>
      </c>
      <c r="F40" s="4">
        <f ca="1">OFFSET(InputPriceData!E$15,CalculationsAndCharts!$A40+$A$11,IF($C$7,7,0),1,1)</f>
        <v>12.96</v>
      </c>
      <c r="G40" s="4">
        <f ca="1">OFFSET(InputPriceData!F$15,CalculationsAndCharts!$A40+$A$11,IF($C$7,7,0),1,1)</f>
        <v>13.32</v>
      </c>
      <c r="H40" s="105">
        <f t="shared" si="0"/>
        <v>0</v>
      </c>
      <c r="I40" s="105">
        <f t="shared" ca="1" si="1"/>
        <v>0</v>
      </c>
      <c r="J40" s="105">
        <f t="shared" ca="1" si="1"/>
        <v>0</v>
      </c>
      <c r="K40" s="105">
        <f t="shared" ca="1" si="1"/>
        <v>0</v>
      </c>
      <c r="L40" s="4">
        <f t="shared" ca="1" si="2"/>
        <v>13.36</v>
      </c>
      <c r="M40" s="105">
        <f t="shared" ca="1" si="3"/>
        <v>0.79999999999999893</v>
      </c>
      <c r="N40" s="105">
        <f t="shared" ca="1" si="19"/>
        <v>1.9889102564102543</v>
      </c>
      <c r="O40" s="198">
        <f t="shared" ca="1" si="20"/>
        <v>1.7678190749648197</v>
      </c>
      <c r="P40" s="198">
        <f t="shared" ca="1" si="21"/>
        <v>1.5910371674683377</v>
      </c>
      <c r="Q40" s="105">
        <f t="shared" ca="1" si="4"/>
        <v>13.890544383305013</v>
      </c>
      <c r="R40" s="105">
        <f t="shared" ca="1" si="5"/>
        <v>14.264062205703127</v>
      </c>
      <c r="S40" s="105">
        <f t="shared" ca="1" si="22"/>
        <v>0</v>
      </c>
      <c r="T40" s="105">
        <f t="shared" si="23"/>
        <v>0</v>
      </c>
      <c r="U40" s="105">
        <f t="shared" si="24"/>
        <v>0</v>
      </c>
      <c r="V40" s="115">
        <f t="shared" ca="1" si="6"/>
        <v>0.83999999999999986</v>
      </c>
      <c r="W40" s="114">
        <f t="shared" ca="1" si="7"/>
        <v>0.57399339808456873</v>
      </c>
      <c r="X40" s="116">
        <f t="shared" ca="1" si="8"/>
        <v>9.3092597453796444E-2</v>
      </c>
      <c r="Y40" s="90" t="e">
        <f t="shared" si="9"/>
        <v>#N/A</v>
      </c>
      <c r="Z40" s="117" t="str">
        <f t="shared" ca="1" si="48"/>
        <v/>
      </c>
      <c r="AA40" s="112"/>
      <c r="AB40" s="118"/>
      <c r="AC40" s="107"/>
      <c r="AD40" s="107"/>
      <c r="AH40" s="107"/>
      <c r="BE40" s="235">
        <f t="shared" ca="1" si="25"/>
        <v>13.535</v>
      </c>
      <c r="BF40" s="235">
        <f t="shared" ref="BF40:BN40" ca="1" si="56">AVERAGE(OFFSET(BE$31,$A40,0,$BE$27,1))</f>
        <v>13.69</v>
      </c>
      <c r="BG40" s="235">
        <f t="shared" ca="1" si="56"/>
        <v>13.817499999999999</v>
      </c>
      <c r="BH40" s="235">
        <f t="shared" ca="1" si="56"/>
        <v>13.897500000000001</v>
      </c>
      <c r="BI40" s="235">
        <f t="shared" ca="1" si="56"/>
        <v>13.9215625</v>
      </c>
      <c r="BJ40" s="235">
        <f t="shared" ca="1" si="56"/>
        <v>13.905000000000001</v>
      </c>
      <c r="BK40" s="235">
        <f t="shared" ca="1" si="56"/>
        <v>13.868671875</v>
      </c>
      <c r="BL40" s="235">
        <f t="shared" ca="1" si="56"/>
        <v>13.831015624999999</v>
      </c>
      <c r="BM40" s="235">
        <f t="shared" ca="1" si="56"/>
        <v>13.80646484375</v>
      </c>
      <c r="BN40" s="235">
        <f t="shared" ca="1" si="56"/>
        <v>13.80484375</v>
      </c>
      <c r="BO40" s="235">
        <f t="shared" ca="1" si="27"/>
        <v>13.741002929687497</v>
      </c>
      <c r="BP40" s="235">
        <f t="shared" ca="1" si="11"/>
        <v>13.829097364692478</v>
      </c>
      <c r="BQ40" s="235">
        <f t="shared" ca="1" si="12"/>
        <v>13.899051378560657</v>
      </c>
      <c r="BR40" s="235">
        <f t="shared" ca="1" si="13"/>
        <v>-6.9954013868178677E-2</v>
      </c>
      <c r="BS40" s="235">
        <f t="shared" ca="1" si="14"/>
        <v>13.759143350824299</v>
      </c>
      <c r="BT40" s="235">
        <f t="shared" ca="1" si="15"/>
        <v>13.819303746789021</v>
      </c>
      <c r="BU40" s="235">
        <f t="shared" ca="1" si="16"/>
        <v>13.876926510240057</v>
      </c>
      <c r="BV40" s="235">
        <f t="shared" ca="1" si="17"/>
        <v>13.956019519592314</v>
      </c>
      <c r="BW40" s="235">
        <f t="shared" ca="1" si="28"/>
        <v>13.783151229239206</v>
      </c>
      <c r="BX40" s="235">
        <f t="shared" ca="1" si="29"/>
        <v>0.7147828489914928</v>
      </c>
      <c r="BY40" s="236">
        <f t="shared" si="50"/>
        <v>10</v>
      </c>
      <c r="BZ40" s="235">
        <f t="shared" ca="1" si="30"/>
        <v>14.360985492251984</v>
      </c>
      <c r="CA40" s="235">
        <f t="shared" ca="1" si="31"/>
        <v>29.789866816612147</v>
      </c>
      <c r="CB40" s="235">
        <f t="shared" ca="1" si="32"/>
        <v>13.550501464843748</v>
      </c>
      <c r="CC40" s="235">
        <f t="shared" ca="1" si="33"/>
        <v>0.59050146484374721</v>
      </c>
      <c r="CD40" s="81">
        <f t="shared" ca="1" si="34"/>
        <v>2.4894985351562511</v>
      </c>
      <c r="CE40" s="235">
        <f t="shared" ca="1" si="35"/>
        <v>23.719695211898767</v>
      </c>
      <c r="CF40" s="235">
        <f t="shared" ca="1" si="36"/>
        <v>25.157760585240414</v>
      </c>
      <c r="CG40">
        <f t="shared" si="37"/>
        <v>100</v>
      </c>
      <c r="CH40">
        <f t="shared" si="18"/>
        <v>50</v>
      </c>
      <c r="CI40">
        <f t="shared" si="18"/>
        <v>0</v>
      </c>
      <c r="CJ40" t="e">
        <f t="shared" si="38"/>
        <v>#N/A</v>
      </c>
      <c r="CK40" s="259">
        <f t="shared" ca="1" si="39"/>
        <v>13.87296755805863</v>
      </c>
      <c r="CL40" s="259">
        <f t="shared" ca="1" si="40"/>
        <v>13.540233779029316</v>
      </c>
      <c r="CM40" s="259">
        <f t="shared" ca="1" si="41"/>
        <v>13.675538803965932</v>
      </c>
      <c r="CN40" s="259">
        <f t="shared" ca="1" si="42"/>
        <v>13.867218499742899</v>
      </c>
      <c r="CO40">
        <f t="shared" ca="1" si="43"/>
        <v>0</v>
      </c>
      <c r="CP40" t="e">
        <f t="shared" ca="1" si="44"/>
        <v>#N/A</v>
      </c>
      <c r="CQ40">
        <f t="shared" ca="1" si="45"/>
        <v>16.7</v>
      </c>
      <c r="CR40" t="e">
        <f t="shared" ca="1" si="46"/>
        <v>#N/A</v>
      </c>
      <c r="CS40" t="e">
        <f t="shared" ca="1" si="47"/>
        <v>#N/A</v>
      </c>
    </row>
    <row r="41" spans="1:97" x14ac:dyDescent="0.25">
      <c r="A41">
        <v>10</v>
      </c>
      <c r="B41" s="100">
        <f ca="1">OFFSET(InputPriceData!B$15,CalculationsAndCharts!$A41+$A$11,0,1,1)</f>
        <v>40478</v>
      </c>
      <c r="C41" s="3">
        <f ca="1">OFFSET(InputPriceData!G$15,CalculationsAndCharts!$A41+$A$11,0,1,1)</f>
        <v>4529600</v>
      </c>
      <c r="D41" s="4">
        <f ca="1">OFFSET(InputPriceData!C$15,CalculationsAndCharts!$A41+$A$11,IF($C$7,7,0),1,1)</f>
        <v>13.88</v>
      </c>
      <c r="E41" s="4">
        <f ca="1">OFFSET(InputPriceData!D$15,CalculationsAndCharts!$A41+$A$11,IF($C$7,7,0),1,1)</f>
        <v>13.98</v>
      </c>
      <c r="F41" s="4">
        <f ca="1">OFFSET(InputPriceData!E$15,CalculationsAndCharts!$A41+$A$11,IF($C$7,7,0),1,1)</f>
        <v>13.55</v>
      </c>
      <c r="G41" s="4">
        <f ca="1">OFFSET(InputPriceData!F$15,CalculationsAndCharts!$A41+$A$11,IF($C$7,7,0),1,1)</f>
        <v>13.75</v>
      </c>
      <c r="H41" s="105">
        <f t="shared" si="0"/>
        <v>0</v>
      </c>
      <c r="I41" s="105">
        <f t="shared" ca="1" si="1"/>
        <v>0</v>
      </c>
      <c r="J41" s="105">
        <f t="shared" ca="1" si="1"/>
        <v>0</v>
      </c>
      <c r="K41" s="105">
        <f t="shared" ca="1" si="1"/>
        <v>0</v>
      </c>
      <c r="L41" s="4">
        <f t="shared" ca="1" si="2"/>
        <v>13.76</v>
      </c>
      <c r="M41" s="105">
        <f t="shared" ca="1" si="3"/>
        <v>0.45666666666666522</v>
      </c>
      <c r="N41" s="105">
        <f t="shared" ca="1" si="19"/>
        <v>1.875128205128203</v>
      </c>
      <c r="O41" s="198">
        <f t="shared" ca="1" si="20"/>
        <v>1.7046501659804099</v>
      </c>
      <c r="P41" s="198">
        <f t="shared" ca="1" si="21"/>
        <v>1.5341851493823688</v>
      </c>
      <c r="Q41" s="105">
        <f t="shared" ca="1" si="4"/>
        <v>14.042128492820732</v>
      </c>
      <c r="R41" s="105">
        <f t="shared" ca="1" si="5"/>
        <v>14.37078158353116</v>
      </c>
      <c r="S41" s="105">
        <f t="shared" ca="1" si="22"/>
        <v>0</v>
      </c>
      <c r="T41" s="105">
        <f t="shared" si="23"/>
        <v>0</v>
      </c>
      <c r="U41" s="105">
        <f t="shared" si="24"/>
        <v>0</v>
      </c>
      <c r="V41" s="115">
        <f t="shared" ca="1" si="6"/>
        <v>0.42999999999999972</v>
      </c>
      <c r="W41" s="114">
        <f t="shared" ca="1" si="7"/>
        <v>0.44099009712685316</v>
      </c>
      <c r="X41" s="116">
        <f t="shared" ca="1" si="8"/>
        <v>8.2072007063771144E-2</v>
      </c>
      <c r="Y41" s="90" t="e">
        <f t="shared" si="9"/>
        <v>#N/A</v>
      </c>
      <c r="Z41" s="117" t="str">
        <f t="shared" ca="1" si="48"/>
        <v/>
      </c>
      <c r="AA41" s="112"/>
      <c r="AB41" s="118"/>
      <c r="AC41" s="107"/>
      <c r="AD41" s="107"/>
      <c r="AH41" s="107"/>
      <c r="BE41" s="235">
        <f t="shared" ca="1" si="25"/>
        <v>13.844999999999999</v>
      </c>
      <c r="BF41" s="235">
        <f t="shared" ref="BF41:BN41" ca="1" si="57">AVERAGE(OFFSET(BE$31,$A41,0,$BE$27,1))</f>
        <v>13.945</v>
      </c>
      <c r="BG41" s="235">
        <f t="shared" ca="1" si="57"/>
        <v>13.977500000000001</v>
      </c>
      <c r="BH41" s="235">
        <f t="shared" ca="1" si="57"/>
        <v>13.945625</v>
      </c>
      <c r="BI41" s="235">
        <f t="shared" ca="1" si="57"/>
        <v>13.8884375</v>
      </c>
      <c r="BJ41" s="235">
        <f t="shared" ca="1" si="57"/>
        <v>13.83234375</v>
      </c>
      <c r="BK41" s="235">
        <f t="shared" ca="1" si="57"/>
        <v>13.793359375</v>
      </c>
      <c r="BL41" s="235">
        <f t="shared" ca="1" si="57"/>
        <v>13.7819140625</v>
      </c>
      <c r="BM41" s="235">
        <f t="shared" ca="1" si="57"/>
        <v>13.80322265625</v>
      </c>
      <c r="BN41" s="235">
        <f t="shared" ca="1" si="57"/>
        <v>13.857226562499999</v>
      </c>
      <c r="BO41" s="235">
        <f t="shared" ca="1" si="27"/>
        <v>13.889262695312501</v>
      </c>
      <c r="BP41" s="235">
        <f t="shared" ca="1" si="11"/>
        <v>13.917191799697459</v>
      </c>
      <c r="BQ41" s="235">
        <f t="shared" ca="1" si="12"/>
        <v>13.969005392428837</v>
      </c>
      <c r="BR41" s="235">
        <f t="shared" ca="1" si="13"/>
        <v>-5.1813592731377867E-2</v>
      </c>
      <c r="BS41" s="235">
        <f t="shared" ca="1" si="14"/>
        <v>13.865378206966081</v>
      </c>
      <c r="BT41" s="235">
        <f t="shared" ca="1" si="15"/>
        <v>13.879464142753745</v>
      </c>
      <c r="BU41" s="235">
        <f t="shared" ca="1" si="16"/>
        <v>13.934549273691095</v>
      </c>
      <c r="BV41" s="235">
        <f t="shared" ca="1" si="17"/>
        <v>14.03511252894457</v>
      </c>
      <c r="BW41" s="235">
        <f t="shared" ca="1" si="28"/>
        <v>13.86985713613252</v>
      </c>
      <c r="BX41" s="235">
        <f t="shared" ca="1" si="29"/>
        <v>0.69908966370797299</v>
      </c>
      <c r="BY41" s="236">
        <f t="shared" si="50"/>
        <v>9</v>
      </c>
      <c r="BZ41" s="235">
        <f t="shared" ca="1" si="30"/>
        <v>14.471017147423071</v>
      </c>
      <c r="CA41" s="235">
        <f t="shared" ca="1" si="31"/>
        <v>28.502041923277865</v>
      </c>
      <c r="CB41" s="235">
        <f t="shared" ca="1" si="32"/>
        <v>13.824631347656251</v>
      </c>
      <c r="CC41" s="235">
        <f t="shared" ca="1" si="33"/>
        <v>0.51463134765625007</v>
      </c>
      <c r="CD41" s="81">
        <f t="shared" ca="1" si="34"/>
        <v>2.2726163736979181</v>
      </c>
      <c r="CE41" s="235">
        <f t="shared" ca="1" si="35"/>
        <v>22.644884266976426</v>
      </c>
      <c r="CF41" s="235">
        <f t="shared" ca="1" si="36"/>
        <v>27.263294195247312</v>
      </c>
      <c r="CG41">
        <f t="shared" si="37"/>
        <v>100</v>
      </c>
      <c r="CH41">
        <f t="shared" si="18"/>
        <v>50</v>
      </c>
      <c r="CI41">
        <f t="shared" si="18"/>
        <v>0</v>
      </c>
      <c r="CJ41" t="e">
        <f t="shared" si="38"/>
        <v>#N/A</v>
      </c>
      <c r="CK41" s="259">
        <f t="shared" ca="1" si="39"/>
        <v>13.95593511611726</v>
      </c>
      <c r="CL41" s="259">
        <f t="shared" ca="1" si="40"/>
        <v>13.818983779029313</v>
      </c>
      <c r="CM41" s="259">
        <f t="shared" ca="1" si="41"/>
        <v>13.885898006609885</v>
      </c>
      <c r="CN41" s="259">
        <f t="shared" ca="1" si="42"/>
        <v>13.998012388028332</v>
      </c>
      <c r="CO41">
        <f t="shared" ca="1" si="43"/>
        <v>0</v>
      </c>
      <c r="CP41" t="e">
        <f t="shared" ca="1" si="44"/>
        <v>#N/A</v>
      </c>
      <c r="CQ41">
        <f t="shared" ca="1" si="45"/>
        <v>16.7</v>
      </c>
      <c r="CR41" t="e">
        <f t="shared" ca="1" si="46"/>
        <v>#N/A</v>
      </c>
      <c r="CS41" t="e">
        <f t="shared" ca="1" si="47"/>
        <v>#N/A</v>
      </c>
    </row>
    <row r="42" spans="1:97" x14ac:dyDescent="0.25">
      <c r="A42">
        <v>11</v>
      </c>
      <c r="B42" s="100">
        <f ca="1">OFFSET(InputPriceData!B$15,CalculationsAndCharts!$A42+$A$11,0,1,1)</f>
        <v>40477</v>
      </c>
      <c r="C42" s="3">
        <f ca="1">OFFSET(InputPriceData!G$15,CalculationsAndCharts!$A42+$A$11,0,1,1)</f>
        <v>4466600</v>
      </c>
      <c r="D42" s="4">
        <f ca="1">OFFSET(InputPriceData!C$15,CalculationsAndCharts!$A42+$A$11,IF($C$7,7,0),1,1)</f>
        <v>13.99</v>
      </c>
      <c r="E42" s="4">
        <f ca="1">OFFSET(InputPriceData!D$15,CalculationsAndCharts!$A42+$A$11,IF($C$7,7,0),1,1)</f>
        <v>14.17</v>
      </c>
      <c r="F42" s="4">
        <f ca="1">OFFSET(InputPriceData!E$15,CalculationsAndCharts!$A42+$A$11,IF($C$7,7,0),1,1)</f>
        <v>13.91</v>
      </c>
      <c r="G42" s="4">
        <f ca="1">OFFSET(InputPriceData!F$15,CalculationsAndCharts!$A42+$A$11,IF($C$7,7,0),1,1)</f>
        <v>13.94</v>
      </c>
      <c r="H42" s="105">
        <f t="shared" si="0"/>
        <v>0</v>
      </c>
      <c r="I42" s="105">
        <f t="shared" ca="1" si="1"/>
        <v>0</v>
      </c>
      <c r="J42" s="105">
        <f t="shared" ca="1" si="1"/>
        <v>0</v>
      </c>
      <c r="K42" s="105">
        <f t="shared" ca="1" si="1"/>
        <v>0</v>
      </c>
      <c r="L42" s="4">
        <f t="shared" ca="1" si="2"/>
        <v>14.006666666666666</v>
      </c>
      <c r="M42" s="105">
        <f t="shared" ca="1" si="3"/>
        <v>0.19333333333333336</v>
      </c>
      <c r="N42" s="105">
        <f t="shared" ca="1" si="19"/>
        <v>1.8396282051282036</v>
      </c>
      <c r="O42" s="198">
        <f t="shared" ca="1" si="20"/>
        <v>1.6559421547953261</v>
      </c>
      <c r="P42" s="198">
        <f t="shared" ca="1" si="21"/>
        <v>1.4903479393157935</v>
      </c>
      <c r="Q42" s="105">
        <f t="shared" ca="1" si="4"/>
        <v>14.122736633626655</v>
      </c>
      <c r="R42" s="105">
        <f t="shared" ca="1" si="5"/>
        <v>14.464682466591283</v>
      </c>
      <c r="S42" s="105">
        <f t="shared" ca="1" si="22"/>
        <v>0</v>
      </c>
      <c r="T42" s="105">
        <f t="shared" si="23"/>
        <v>0</v>
      </c>
      <c r="U42" s="105">
        <f t="shared" si="24"/>
        <v>0</v>
      </c>
      <c r="V42" s="115">
        <f t="shared" ca="1" si="6"/>
        <v>0.25999999999999979</v>
      </c>
      <c r="W42" s="114">
        <f t="shared" ca="1" si="7"/>
        <v>0.44648514569027981</v>
      </c>
      <c r="X42" s="116">
        <f t="shared" ca="1" si="8"/>
        <v>8.2029063535888083E-2</v>
      </c>
      <c r="Y42" s="90" t="e">
        <f t="shared" si="9"/>
        <v>#N/A</v>
      </c>
      <c r="Z42" s="117" t="str">
        <f t="shared" ca="1" si="48"/>
        <v/>
      </c>
      <c r="AA42" s="112"/>
      <c r="AB42" s="118"/>
      <c r="AC42" s="107"/>
      <c r="AD42" s="107"/>
      <c r="AH42" s="107"/>
      <c r="BE42" s="235">
        <f t="shared" ca="1" si="25"/>
        <v>14.045</v>
      </c>
      <c r="BF42" s="235">
        <f t="shared" ref="BF42:BN42" ca="1" si="58">AVERAGE(OFFSET(BE$31,$A42,0,$BE$27,1))</f>
        <v>14.010000000000002</v>
      </c>
      <c r="BG42" s="235">
        <f t="shared" ca="1" si="58"/>
        <v>13.91375</v>
      </c>
      <c r="BH42" s="235">
        <f t="shared" ca="1" si="58"/>
        <v>13.831250000000001</v>
      </c>
      <c r="BI42" s="235">
        <f t="shared" ca="1" si="58"/>
        <v>13.776250000000001</v>
      </c>
      <c r="BJ42" s="235">
        <f t="shared" ca="1" si="58"/>
        <v>13.754375</v>
      </c>
      <c r="BK42" s="235">
        <f t="shared" ca="1" si="58"/>
        <v>13.770468749999999</v>
      </c>
      <c r="BL42" s="235">
        <f t="shared" ca="1" si="58"/>
        <v>13.82453125</v>
      </c>
      <c r="BM42" s="235">
        <f t="shared" ca="1" si="58"/>
        <v>13.911230468749999</v>
      </c>
      <c r="BN42" s="235">
        <f t="shared" ca="1" si="58"/>
        <v>14.022226562499998</v>
      </c>
      <c r="BO42" s="235">
        <f t="shared" ca="1" si="27"/>
        <v>13.9363916015625</v>
      </c>
      <c r="BP42" s="235">
        <f t="shared" ca="1" si="11"/>
        <v>13.945120904082415</v>
      </c>
      <c r="BQ42" s="235">
        <f t="shared" ca="1" si="12"/>
        <v>14.020818985160217</v>
      </c>
      <c r="BR42" s="235">
        <f t="shared" ca="1" si="13"/>
        <v>-7.5698081077801405E-2</v>
      </c>
      <c r="BS42" s="235">
        <f t="shared" ca="1" si="14"/>
        <v>13.869422823004614</v>
      </c>
      <c r="BT42" s="235">
        <f t="shared" ca="1" si="15"/>
        <v>13.893550078541409</v>
      </c>
      <c r="BU42" s="235">
        <f t="shared" ca="1" si="16"/>
        <v>13.989634404628445</v>
      </c>
      <c r="BV42" s="235">
        <f t="shared" ca="1" si="17"/>
        <v>14.135675784198046</v>
      </c>
      <c r="BW42" s="235">
        <f t="shared" ca="1" si="28"/>
        <v>13.84742280593694</v>
      </c>
      <c r="BX42" s="235">
        <f t="shared" ca="1" si="29"/>
        <v>0.67989193622833166</v>
      </c>
      <c r="BY42" s="236">
        <f t="shared" si="50"/>
        <v>8</v>
      </c>
      <c r="BZ42" s="235">
        <f t="shared" ca="1" si="30"/>
        <v>14.582097262333129</v>
      </c>
      <c r="CA42" s="235">
        <f t="shared" ca="1" si="31"/>
        <v>22.98561663814694</v>
      </c>
      <c r="CB42" s="235">
        <f t="shared" ca="1" si="32"/>
        <v>13.971529134114583</v>
      </c>
      <c r="CC42" s="235">
        <f t="shared" ca="1" si="33"/>
        <v>0.66152913411458236</v>
      </c>
      <c r="CD42" s="81">
        <f t="shared" ca="1" si="34"/>
        <v>2.2726163736979181</v>
      </c>
      <c r="CE42" s="235">
        <f t="shared" ca="1" si="35"/>
        <v>29.10870227684606</v>
      </c>
      <c r="CF42" s="235">
        <f t="shared" ca="1" si="36"/>
        <v>26.423619976334919</v>
      </c>
      <c r="CG42">
        <f t="shared" si="37"/>
        <v>100</v>
      </c>
      <c r="CH42">
        <f t="shared" si="18"/>
        <v>50</v>
      </c>
      <c r="CI42">
        <f t="shared" si="18"/>
        <v>0</v>
      </c>
      <c r="CJ42" t="e">
        <f t="shared" si="38"/>
        <v>#N/A</v>
      </c>
      <c r="CK42" s="259">
        <f t="shared" ca="1" si="39"/>
        <v>13.909370232234519</v>
      </c>
      <c r="CL42" s="259">
        <f t="shared" ca="1" si="40"/>
        <v>13.997810116117261</v>
      </c>
      <c r="CM42" s="259">
        <f t="shared" ca="1" si="41"/>
        <v>13.969830011016477</v>
      </c>
      <c r="CN42" s="259">
        <f t="shared" ca="1" si="42"/>
        <v>14.06962383162794</v>
      </c>
      <c r="CO42">
        <f t="shared" ca="1" si="43"/>
        <v>0</v>
      </c>
      <c r="CP42" t="e">
        <f t="shared" ca="1" si="44"/>
        <v>#N/A</v>
      </c>
      <c r="CQ42">
        <f t="shared" ca="1" si="45"/>
        <v>16.7</v>
      </c>
      <c r="CR42" t="e">
        <f t="shared" ca="1" si="46"/>
        <v>#N/A</v>
      </c>
      <c r="CS42" t="e">
        <f t="shared" ca="1" si="47"/>
        <v>#N/A</v>
      </c>
    </row>
    <row r="43" spans="1:97" x14ac:dyDescent="0.25">
      <c r="A43">
        <v>12</v>
      </c>
      <c r="B43" s="100">
        <f ca="1">OFFSET(InputPriceData!B$15,CalculationsAndCharts!$A43+$A$11,0,1,1)</f>
        <v>40476</v>
      </c>
      <c r="C43" s="3">
        <f ca="1">OFFSET(InputPriceData!G$15,CalculationsAndCharts!$A43+$A$11,0,1,1)</f>
        <v>7605500</v>
      </c>
      <c r="D43" s="4">
        <f ca="1">OFFSET(InputPriceData!C$15,CalculationsAndCharts!$A43+$A$11,IF($C$7,7,0),1,1)</f>
        <v>13.9</v>
      </c>
      <c r="E43" s="4">
        <f ca="1">OFFSET(InputPriceData!D$15,CalculationsAndCharts!$A43+$A$11,IF($C$7,7,0),1,1)</f>
        <v>14.35</v>
      </c>
      <c r="F43" s="4">
        <f ca="1">OFFSET(InputPriceData!E$15,CalculationsAndCharts!$A43+$A$11,IF($C$7,7,0),1,1)</f>
        <v>13.81</v>
      </c>
      <c r="G43" s="4">
        <f ca="1">OFFSET(InputPriceData!F$15,CalculationsAndCharts!$A43+$A$11,IF($C$7,7,0),1,1)</f>
        <v>14.15</v>
      </c>
      <c r="H43" s="105">
        <f t="shared" si="0"/>
        <v>0</v>
      </c>
      <c r="I43" s="105">
        <f t="shared" ca="1" si="1"/>
        <v>0</v>
      </c>
      <c r="J43" s="105">
        <f t="shared" ca="1" si="1"/>
        <v>0</v>
      </c>
      <c r="K43" s="105">
        <f t="shared" ca="1" si="1"/>
        <v>0</v>
      </c>
      <c r="L43" s="4">
        <f t="shared" ca="1" si="2"/>
        <v>14.103333333333333</v>
      </c>
      <c r="M43" s="105">
        <f t="shared" ca="1" si="3"/>
        <v>0.62333333333333307</v>
      </c>
      <c r="N43" s="105">
        <f t="shared" ca="1" si="19"/>
        <v>1.8241538461538445</v>
      </c>
      <c r="O43" s="198">
        <f t="shared" ca="1" si="20"/>
        <v>1.6034604261287897</v>
      </c>
      <c r="P43" s="198">
        <f t="shared" ca="1" si="21"/>
        <v>1.4431143835159108</v>
      </c>
      <c r="Q43" s="105">
        <f t="shared" ca="1" si="4"/>
        <v>14.155899481329509</v>
      </c>
      <c r="R43" s="105">
        <f t="shared" ca="1" si="5"/>
        <v>14.562381276009749</v>
      </c>
      <c r="S43" s="105">
        <f t="shared" ca="1" si="22"/>
        <v>0</v>
      </c>
      <c r="T43" s="105">
        <f t="shared" si="23"/>
        <v>0</v>
      </c>
      <c r="U43" s="105">
        <f t="shared" si="24"/>
        <v>0</v>
      </c>
      <c r="V43" s="115">
        <f t="shared" ca="1" si="6"/>
        <v>0.54999999999999893</v>
      </c>
      <c r="W43" s="114">
        <f t="shared" ca="1" si="7"/>
        <v>0.53972771853541979</v>
      </c>
      <c r="X43" s="116">
        <f t="shared" ca="1" si="8"/>
        <v>8.8143301663280549E-2</v>
      </c>
      <c r="Y43" s="90" t="e">
        <f t="shared" si="9"/>
        <v>#N/A</v>
      </c>
      <c r="Z43" s="117" t="str">
        <f t="shared" ca="1" si="48"/>
        <v/>
      </c>
      <c r="AA43" s="112"/>
      <c r="AB43" s="118"/>
      <c r="AC43" s="107"/>
      <c r="AD43" s="107"/>
      <c r="AH43" s="107"/>
      <c r="BE43" s="235">
        <f t="shared" ca="1" si="25"/>
        <v>13.975000000000001</v>
      </c>
      <c r="BF43" s="235">
        <f t="shared" ref="BF43:BN43" ca="1" si="59">AVERAGE(OFFSET(BE$31,$A43,0,$BE$27,1))</f>
        <v>13.817500000000001</v>
      </c>
      <c r="BG43" s="235">
        <f t="shared" ca="1" si="59"/>
        <v>13.748750000000001</v>
      </c>
      <c r="BH43" s="235">
        <f t="shared" ca="1" si="59"/>
        <v>13.721250000000001</v>
      </c>
      <c r="BI43" s="235">
        <f t="shared" ca="1" si="59"/>
        <v>13.7325</v>
      </c>
      <c r="BJ43" s="235">
        <f t="shared" ca="1" si="59"/>
        <v>13.786562499999999</v>
      </c>
      <c r="BK43" s="235">
        <f t="shared" ca="1" si="59"/>
        <v>13.878593749999999</v>
      </c>
      <c r="BL43" s="235">
        <f t="shared" ca="1" si="59"/>
        <v>13.997929687499997</v>
      </c>
      <c r="BM43" s="235">
        <f t="shared" ca="1" si="59"/>
        <v>14.133222656249998</v>
      </c>
      <c r="BN43" s="235">
        <f t="shared" ca="1" si="59"/>
        <v>14.275166015624999</v>
      </c>
      <c r="BO43" s="235">
        <f t="shared" ca="1" si="27"/>
        <v>13.881886230468751</v>
      </c>
      <c r="BP43" s="235">
        <f t="shared" ca="1" si="11"/>
        <v>13.953850206602329</v>
      </c>
      <c r="BQ43" s="235">
        <f t="shared" ca="1" si="12"/>
        <v>14.096517066238018</v>
      </c>
      <c r="BR43" s="235">
        <f t="shared" ca="1" si="13"/>
        <v>-0.14266685963568904</v>
      </c>
      <c r="BS43" s="235">
        <f t="shared" ca="1" si="14"/>
        <v>13.81118334696664</v>
      </c>
      <c r="BT43" s="235">
        <f t="shared" ca="1" si="15"/>
        <v>13.917677334078206</v>
      </c>
      <c r="BU43" s="235">
        <f t="shared" ca="1" si="16"/>
        <v>14.085718730715481</v>
      </c>
      <c r="BV43" s="235">
        <f t="shared" ca="1" si="17"/>
        <v>14.281717163767647</v>
      </c>
      <c r="BW43" s="235">
        <f t="shared" ca="1" si="28"/>
        <v>13.777592973855826</v>
      </c>
      <c r="BX43" s="235">
        <f t="shared" ca="1" si="29"/>
        <v>0.64437161075389449</v>
      </c>
      <c r="BY43" s="236">
        <f t="shared" si="50"/>
        <v>7</v>
      </c>
      <c r="BZ43" s="235">
        <f t="shared" ca="1" si="30"/>
        <v>14.705936249534416</v>
      </c>
      <c r="CA43" s="235">
        <f t="shared" ca="1" si="31"/>
        <v>13.982612665366437</v>
      </c>
      <c r="CB43" s="235">
        <f t="shared" ca="1" si="32"/>
        <v>13.992609781901042</v>
      </c>
      <c r="CC43" s="235">
        <f t="shared" ca="1" si="33"/>
        <v>0.68260978190104105</v>
      </c>
      <c r="CD43" s="81">
        <f t="shared" ca="1" si="34"/>
        <v>2.2726163736979181</v>
      </c>
      <c r="CE43" s="235">
        <f t="shared" ca="1" si="35"/>
        <v>30.036296041919449</v>
      </c>
      <c r="CF43" s="235">
        <f t="shared" ca="1" si="36"/>
        <v>23.980666484495192</v>
      </c>
      <c r="CG43">
        <f t="shared" si="37"/>
        <v>100</v>
      </c>
      <c r="CH43">
        <f t="shared" si="18"/>
        <v>50</v>
      </c>
      <c r="CI43">
        <f t="shared" si="18"/>
        <v>0</v>
      </c>
      <c r="CJ43" t="e">
        <f t="shared" si="38"/>
        <v>#N/A</v>
      </c>
      <c r="CK43" s="259">
        <f t="shared" ca="1" si="39"/>
        <v>13.766240464469035</v>
      </c>
      <c r="CL43" s="259">
        <f t="shared" ca="1" si="40"/>
        <v>13.983745232234519</v>
      </c>
      <c r="CM43" s="259">
        <f t="shared" ca="1" si="41"/>
        <v>13.945272240583016</v>
      </c>
      <c r="CN43" s="259">
        <f t="shared" ca="1" si="42"/>
        <v>14.098349317832209</v>
      </c>
      <c r="CO43">
        <f t="shared" ca="1" si="43"/>
        <v>0</v>
      </c>
      <c r="CP43" t="e">
        <f t="shared" ca="1" si="44"/>
        <v>#N/A</v>
      </c>
      <c r="CQ43">
        <f t="shared" ca="1" si="45"/>
        <v>16.7</v>
      </c>
      <c r="CR43" t="e">
        <f t="shared" ca="1" si="46"/>
        <v>#N/A</v>
      </c>
      <c r="CS43" t="e">
        <f t="shared" ca="1" si="47"/>
        <v>#N/A</v>
      </c>
    </row>
    <row r="44" spans="1:97" x14ac:dyDescent="0.25">
      <c r="A44">
        <v>13</v>
      </c>
      <c r="B44" s="100">
        <f ca="1">OFFSET(InputPriceData!B$15,CalculationsAndCharts!$A44+$A$11,0,1,1)</f>
        <v>40473</v>
      </c>
      <c r="C44" s="3">
        <f ca="1">OFFSET(InputPriceData!G$15,CalculationsAndCharts!$A44+$A$11,0,1,1)</f>
        <v>4088100</v>
      </c>
      <c r="D44" s="4">
        <f ca="1">OFFSET(InputPriceData!C$15,CalculationsAndCharts!$A44+$A$11,IF($C$7,7,0),1,1)</f>
        <v>13.56</v>
      </c>
      <c r="E44" s="4">
        <f ca="1">OFFSET(InputPriceData!D$15,CalculationsAndCharts!$A44+$A$11,IF($C$7,7,0),1,1)</f>
        <v>13.81</v>
      </c>
      <c r="F44" s="4">
        <f ca="1">OFFSET(InputPriceData!E$15,CalculationsAndCharts!$A44+$A$11,IF($C$7,7,0),1,1)</f>
        <v>13.48</v>
      </c>
      <c r="G44" s="4">
        <f ca="1">OFFSET(InputPriceData!F$15,CalculationsAndCharts!$A44+$A$11,IF($C$7,7,0),1,1)</f>
        <v>13.8</v>
      </c>
      <c r="H44" s="105">
        <f t="shared" si="0"/>
        <v>0</v>
      </c>
      <c r="I44" s="105">
        <f t="shared" ca="1" si="1"/>
        <v>0</v>
      </c>
      <c r="J44" s="105">
        <f t="shared" ca="1" si="1"/>
        <v>0</v>
      </c>
      <c r="K44" s="105">
        <f t="shared" ca="1" si="1"/>
        <v>0</v>
      </c>
      <c r="L44" s="4">
        <f t="shared" ca="1" si="2"/>
        <v>13.696666666666667</v>
      </c>
      <c r="M44" s="105">
        <f t="shared" ca="1" si="3"/>
        <v>0.31666666666666643</v>
      </c>
      <c r="N44" s="105">
        <f t="shared" ca="1" si="19"/>
        <v>1.6930769230769218</v>
      </c>
      <c r="O44" s="198">
        <f t="shared" ca="1" si="20"/>
        <v>1.5404051632644884</v>
      </c>
      <c r="P44" s="198">
        <f t="shared" ca="1" si="21"/>
        <v>1.3863646469380395</v>
      </c>
      <c r="Q44" s="105">
        <f t="shared" ca="1" si="4"/>
        <v>14.170918380756989</v>
      </c>
      <c r="R44" s="105">
        <f t="shared" ca="1" si="5"/>
        <v>14.678518931632675</v>
      </c>
      <c r="S44" s="105">
        <f t="shared" ca="1" si="22"/>
        <v>0</v>
      </c>
      <c r="T44" s="105">
        <f t="shared" si="23"/>
        <v>0</v>
      </c>
      <c r="U44" s="105">
        <f t="shared" si="24"/>
        <v>0</v>
      </c>
      <c r="V44" s="115">
        <f t="shared" ca="1" si="6"/>
        <v>0.33000000000000007</v>
      </c>
      <c r="W44" s="114">
        <f t="shared" ca="1" si="7"/>
        <v>0.53459157780313016</v>
      </c>
      <c r="X44" s="116">
        <f t="shared" ca="1" si="8"/>
        <v>8.8738520130661608E-2</v>
      </c>
      <c r="Y44" s="90" t="e">
        <f t="shared" si="9"/>
        <v>#N/A</v>
      </c>
      <c r="Z44" s="117" t="str">
        <f t="shared" ca="1" si="48"/>
        <v/>
      </c>
      <c r="AA44" s="112"/>
      <c r="AB44" s="118"/>
      <c r="AC44" s="107"/>
      <c r="AD44" s="107"/>
      <c r="AH44" s="107"/>
      <c r="BE44" s="235">
        <f t="shared" ca="1" si="25"/>
        <v>13.66</v>
      </c>
      <c r="BF44" s="235">
        <f t="shared" ref="BF44:BN44" ca="1" si="60">AVERAGE(OFFSET(BE$31,$A44,0,$BE$27,1))</f>
        <v>13.68</v>
      </c>
      <c r="BG44" s="235">
        <f t="shared" ca="1" si="60"/>
        <v>13.69375</v>
      </c>
      <c r="BH44" s="235">
        <f t="shared" ca="1" si="60"/>
        <v>13.743749999999999</v>
      </c>
      <c r="BI44" s="235">
        <f t="shared" ca="1" si="60"/>
        <v>13.840624999999999</v>
      </c>
      <c r="BJ44" s="235">
        <f t="shared" ca="1" si="60"/>
        <v>13.970624999999998</v>
      </c>
      <c r="BK44" s="235">
        <f t="shared" ca="1" si="60"/>
        <v>14.117265624999998</v>
      </c>
      <c r="BL44" s="235">
        <f t="shared" ca="1" si="60"/>
        <v>14.268515624999999</v>
      </c>
      <c r="BM44" s="235">
        <f t="shared" ca="1" si="60"/>
        <v>14.417109374999999</v>
      </c>
      <c r="BN44" s="235">
        <f t="shared" ca="1" si="60"/>
        <v>14.559121093749999</v>
      </c>
      <c r="BO44" s="235">
        <f t="shared" ca="1" si="27"/>
        <v>13.838100585937497</v>
      </c>
      <c r="BP44" s="235">
        <f t="shared" ca="1" si="11"/>
        <v>14.025814182735909</v>
      </c>
      <c r="BQ44" s="235">
        <f t="shared" ca="1" si="12"/>
        <v>14.239183925873707</v>
      </c>
      <c r="BR44" s="235">
        <f t="shared" ca="1" si="13"/>
        <v>-0.21336974313779855</v>
      </c>
      <c r="BS44" s="235">
        <f t="shared" ca="1" si="14"/>
        <v>13.81244443959811</v>
      </c>
      <c r="BT44" s="235">
        <f t="shared" ref="BT44:BT107" ca="1" si="61">BS44*$BF$28+$BF$29*BT45</f>
        <v>14.024171321189771</v>
      </c>
      <c r="BU44" s="235">
        <f t="shared" ref="BU44:BU107" ca="1" si="62">BT44*$BF$28+$BF$29*BU45</f>
        <v>14.253760127352757</v>
      </c>
      <c r="BV44" s="235">
        <f t="shared" ref="BV44:BV107" ca="1" si="63">BU44*$BF$28+$BF$29*BV45</f>
        <v>14.477715596819813</v>
      </c>
      <c r="BW44" s="235">
        <f t="shared" ref="BW44:BW107" ca="1" si="64">3*BT44-3*BU44+BV44</f>
        <v>13.788949178330853</v>
      </c>
      <c r="BX44" s="235">
        <f t="shared" ca="1" si="29"/>
        <v>0.57987947574511844</v>
      </c>
      <c r="BY44" s="236">
        <f t="shared" si="50"/>
        <v>6</v>
      </c>
      <c r="BZ44" s="235">
        <f t="shared" ca="1" si="30"/>
        <v>14.847687277242516</v>
      </c>
      <c r="CA44" s="235">
        <f t="shared" ca="1" si="31"/>
        <v>4.3552521172078915</v>
      </c>
      <c r="CB44" s="235">
        <f t="shared" ca="1" si="32"/>
        <v>13.767383626302081</v>
      </c>
      <c r="CC44" s="235">
        <f t="shared" ca="1" si="33"/>
        <v>0.45738362630208051</v>
      </c>
      <c r="CD44" s="81">
        <f t="shared" ca="1" si="34"/>
        <v>2.2726163736979181</v>
      </c>
      <c r="CE44" s="235">
        <f t="shared" ca="1" si="35"/>
        <v>20.125861610239244</v>
      </c>
      <c r="CF44" s="235">
        <f t="shared" ca="1" si="36"/>
        <v>24.863688300364753</v>
      </c>
      <c r="CG44">
        <f t="shared" si="37"/>
        <v>100</v>
      </c>
      <c r="CH44">
        <f t="shared" si="18"/>
        <v>50</v>
      </c>
      <c r="CI44">
        <f t="shared" si="18"/>
        <v>0</v>
      </c>
      <c r="CJ44" t="e">
        <f t="shared" si="38"/>
        <v>#N/A</v>
      </c>
      <c r="CK44" s="259">
        <f t="shared" ca="1" si="39"/>
        <v>13.869980928938068</v>
      </c>
      <c r="CL44" s="259">
        <f t="shared" ca="1" si="40"/>
        <v>13.720615464469034</v>
      </c>
      <c r="CM44" s="259">
        <f t="shared" ca="1" si="41"/>
        <v>13.839898178749472</v>
      </c>
      <c r="CN44" s="259">
        <f t="shared" ca="1" si="42"/>
        <v>14.144190952071284</v>
      </c>
      <c r="CO44">
        <f t="shared" ca="1" si="43"/>
        <v>0</v>
      </c>
      <c r="CP44" t="e">
        <f t="shared" ca="1" si="44"/>
        <v>#N/A</v>
      </c>
      <c r="CQ44">
        <f t="shared" ca="1" si="45"/>
        <v>16.7</v>
      </c>
      <c r="CR44" t="e">
        <f t="shared" ca="1" si="46"/>
        <v>#N/A</v>
      </c>
      <c r="CS44" t="e">
        <f t="shared" ca="1" si="47"/>
        <v>#N/A</v>
      </c>
    </row>
    <row r="45" spans="1:97" x14ac:dyDescent="0.25">
      <c r="A45">
        <v>14</v>
      </c>
      <c r="B45" s="100">
        <f ca="1">OFFSET(InputPriceData!B$15,CalculationsAndCharts!$A45+$A$11,0,1,1)</f>
        <v>40472</v>
      </c>
      <c r="C45" s="3">
        <f ca="1">OFFSET(InputPriceData!G$15,CalculationsAndCharts!$A45+$A$11,0,1,1)</f>
        <v>8428400</v>
      </c>
      <c r="D45" s="4">
        <f ca="1">OFFSET(InputPriceData!C$15,CalculationsAndCharts!$A45+$A$11,IF($C$7,7,0),1,1)</f>
        <v>13.93</v>
      </c>
      <c r="E45" s="4">
        <f ca="1">OFFSET(InputPriceData!D$15,CalculationsAndCharts!$A45+$A$11,IF($C$7,7,0),1,1)</f>
        <v>13.97</v>
      </c>
      <c r="F45" s="4">
        <f ca="1">OFFSET(InputPriceData!E$15,CalculationsAndCharts!$A45+$A$11,IF($C$7,7,0),1,1)</f>
        <v>13.38</v>
      </c>
      <c r="G45" s="4">
        <f ca="1">OFFSET(InputPriceData!F$15,CalculationsAndCharts!$A45+$A$11,IF($C$7,7,0),1,1)</f>
        <v>13.52</v>
      </c>
      <c r="H45" s="105">
        <f t="shared" si="0"/>
        <v>0</v>
      </c>
      <c r="I45" s="105">
        <f t="shared" ca="1" si="1"/>
        <v>0</v>
      </c>
      <c r="J45" s="105">
        <f t="shared" ca="1" si="1"/>
        <v>0</v>
      </c>
      <c r="K45" s="105">
        <f t="shared" ca="1" si="1"/>
        <v>0</v>
      </c>
      <c r="L45" s="4">
        <f t="shared" ca="1" si="2"/>
        <v>13.623333333333335</v>
      </c>
      <c r="M45" s="105">
        <f t="shared" ca="1" si="3"/>
        <v>0.51666666666666572</v>
      </c>
      <c r="N45" s="105">
        <f t="shared" ca="1" si="19"/>
        <v>1.6921666666666653</v>
      </c>
      <c r="O45" s="198">
        <f t="shared" ca="1" si="20"/>
        <v>1.4967846604609361</v>
      </c>
      <c r="P45" s="198">
        <f t="shared" ca="1" si="21"/>
        <v>1.3471061944148426</v>
      </c>
      <c r="Q45" s="105">
        <f t="shared" ca="1" si="4"/>
        <v>14.30641887049708</v>
      </c>
      <c r="R45" s="105">
        <f t="shared" ca="1" si="5"/>
        <v>14.823547660454301</v>
      </c>
      <c r="S45" s="105">
        <f t="shared" ca="1" si="22"/>
        <v>0</v>
      </c>
      <c r="T45" s="105">
        <f t="shared" si="23"/>
        <v>0</v>
      </c>
      <c r="U45" s="105">
        <f t="shared" si="24"/>
        <v>0</v>
      </c>
      <c r="V45" s="115">
        <f t="shared" ca="1" si="6"/>
        <v>0.58999999999999986</v>
      </c>
      <c r="W45" s="114">
        <f t="shared" ca="1" si="7"/>
        <v>0.63688736670469515</v>
      </c>
      <c r="X45" s="116">
        <f t="shared" ca="1" si="8"/>
        <v>9.7107053750347283E-2</v>
      </c>
      <c r="Y45" s="90" t="e">
        <f t="shared" si="9"/>
        <v>#N/A</v>
      </c>
      <c r="Z45" s="117" t="str">
        <f t="shared" ca="1" si="48"/>
        <v/>
      </c>
      <c r="AA45" s="112"/>
      <c r="AB45" s="118"/>
      <c r="AC45" s="107"/>
      <c r="AD45" s="107"/>
      <c r="AH45" s="107"/>
      <c r="BE45" s="235">
        <f t="shared" ca="1" si="25"/>
        <v>13.7</v>
      </c>
      <c r="BF45" s="235">
        <f t="shared" ref="BF45:BN45" ca="1" si="65">AVERAGE(OFFSET(BE$31,$A45,0,$BE$27,1))</f>
        <v>13.7075</v>
      </c>
      <c r="BG45" s="235">
        <f t="shared" ca="1" si="65"/>
        <v>13.793749999999999</v>
      </c>
      <c r="BH45" s="235">
        <f t="shared" ca="1" si="65"/>
        <v>13.9375</v>
      </c>
      <c r="BI45" s="235">
        <f t="shared" ca="1" si="65"/>
        <v>14.100624999999999</v>
      </c>
      <c r="BJ45" s="235">
        <f t="shared" ca="1" si="65"/>
        <v>14.263906249999998</v>
      </c>
      <c r="BK45" s="235">
        <f t="shared" ca="1" si="65"/>
        <v>14.419765624999998</v>
      </c>
      <c r="BL45" s="235">
        <f t="shared" ca="1" si="65"/>
        <v>14.565703124999999</v>
      </c>
      <c r="BM45" s="235">
        <f t="shared" ca="1" si="65"/>
        <v>14.701132812499999</v>
      </c>
      <c r="BN45" s="235">
        <f t="shared" ca="1" si="65"/>
        <v>14.8259375</v>
      </c>
      <c r="BO45" s="235">
        <f t="shared" ca="1" si="27"/>
        <v>13.973166015625001</v>
      </c>
      <c r="BP45" s="235">
        <f t="shared" ca="1" si="11"/>
        <v>14.213527779534321</v>
      </c>
      <c r="BQ45" s="235">
        <f t="shared" ca="1" si="12"/>
        <v>14.452553669011508</v>
      </c>
      <c r="BR45" s="235">
        <f t="shared" ca="1" si="13"/>
        <v>-0.23902588947718684</v>
      </c>
      <c r="BS45" s="235">
        <f t="shared" ca="1" si="14"/>
        <v>13.974501890057134</v>
      </c>
      <c r="BT45" s="235">
        <f t="shared" ca="1" si="61"/>
        <v>14.235898202781431</v>
      </c>
      <c r="BU45" s="235">
        <f t="shared" ca="1" si="62"/>
        <v>14.483348933515744</v>
      </c>
      <c r="BV45" s="235">
        <f t="shared" ca="1" si="63"/>
        <v>14.70167106628687</v>
      </c>
      <c r="BW45" s="235">
        <f t="shared" ca="1" si="64"/>
        <v>13.959318874083934</v>
      </c>
      <c r="BX45" s="235">
        <f t="shared" ca="1" si="29"/>
        <v>0.48572124580614573</v>
      </c>
      <c r="BY45" s="236">
        <f t="shared" si="50"/>
        <v>5</v>
      </c>
      <c r="BZ45" s="235">
        <f t="shared" ca="1" si="30"/>
        <v>14.998232127934694</v>
      </c>
      <c r="CA45" s="235">
        <f t="shared" ca="1" si="31"/>
        <v>-3.4727100585484805</v>
      </c>
      <c r="CB45" s="235">
        <f t="shared" ca="1" si="32"/>
        <v>13.798249674479168</v>
      </c>
      <c r="CC45" s="235">
        <f t="shared" ca="1" si="33"/>
        <v>0.48824967447916734</v>
      </c>
      <c r="CD45" s="81">
        <f t="shared" ca="1" si="34"/>
        <v>2.2417503255208313</v>
      </c>
      <c r="CE45" s="235">
        <f t="shared" ca="1" si="35"/>
        <v>21.779841801326878</v>
      </c>
      <c r="CF45" s="235">
        <f t="shared" ca="1" si="36"/>
        <v>28.863468243338588</v>
      </c>
      <c r="CG45">
        <f t="shared" si="37"/>
        <v>100</v>
      </c>
      <c r="CH45">
        <f t="shared" si="18"/>
        <v>50</v>
      </c>
      <c r="CI45">
        <f t="shared" si="18"/>
        <v>0</v>
      </c>
      <c r="CJ45" t="e">
        <f t="shared" si="38"/>
        <v>#N/A</v>
      </c>
      <c r="CK45" s="259">
        <f t="shared" ca="1" si="39"/>
        <v>14.039961857876136</v>
      </c>
      <c r="CL45" s="259">
        <f t="shared" ca="1" si="40"/>
        <v>13.789980928938069</v>
      </c>
      <c r="CM45" s="259">
        <f t="shared" ca="1" si="41"/>
        <v>13.935385853471342</v>
      </c>
      <c r="CN45" s="259">
        <f t="shared" ca="1" si="42"/>
        <v>14.313621147112183</v>
      </c>
      <c r="CO45">
        <f t="shared" ca="1" si="43"/>
        <v>0</v>
      </c>
      <c r="CP45" t="e">
        <f t="shared" ca="1" si="44"/>
        <v>#N/A</v>
      </c>
      <c r="CQ45">
        <f t="shared" ca="1" si="45"/>
        <v>16.7</v>
      </c>
      <c r="CR45" t="e">
        <f t="shared" ca="1" si="46"/>
        <v>#N/A</v>
      </c>
      <c r="CS45" t="e">
        <f t="shared" ca="1" si="47"/>
        <v>#N/A</v>
      </c>
    </row>
    <row r="46" spans="1:97" x14ac:dyDescent="0.25">
      <c r="A46">
        <v>15</v>
      </c>
      <c r="B46" s="100">
        <f ca="1">OFFSET(InputPriceData!B$15,CalculationsAndCharts!$A46+$A$11,0,1,1)</f>
        <v>40471</v>
      </c>
      <c r="C46" s="3">
        <f ca="1">OFFSET(InputPriceData!G$15,CalculationsAndCharts!$A46+$A$11,0,1,1)</f>
        <v>7256000</v>
      </c>
      <c r="D46" s="4">
        <f ca="1">OFFSET(InputPriceData!C$15,CalculationsAndCharts!$A46+$A$11,IF($C$7,7,0),1,1)</f>
        <v>13.75</v>
      </c>
      <c r="E46" s="4">
        <f ca="1">OFFSET(InputPriceData!D$15,CalculationsAndCharts!$A46+$A$11,IF($C$7,7,0),1,1)</f>
        <v>14.11</v>
      </c>
      <c r="F46" s="4">
        <f ca="1">OFFSET(InputPriceData!E$15,CalculationsAndCharts!$A46+$A$11,IF($C$7,7,0),1,1)</f>
        <v>13.7</v>
      </c>
      <c r="G46" s="4">
        <f ca="1">OFFSET(InputPriceData!F$15,CalculationsAndCharts!$A46+$A$11,IF($C$7,7,0),1,1)</f>
        <v>13.88</v>
      </c>
      <c r="H46" s="105">
        <f t="shared" si="0"/>
        <v>0</v>
      </c>
      <c r="I46" s="105">
        <f t="shared" ca="1" si="1"/>
        <v>0</v>
      </c>
      <c r="J46" s="105">
        <f t="shared" ca="1" si="1"/>
        <v>0</v>
      </c>
      <c r="K46" s="105">
        <f t="shared" ca="1" si="1"/>
        <v>0</v>
      </c>
      <c r="L46" s="4">
        <f t="shared" ca="1" si="2"/>
        <v>13.896666666666667</v>
      </c>
      <c r="M46" s="105">
        <f t="shared" ca="1" si="3"/>
        <v>0.586666666666666</v>
      </c>
      <c r="N46" s="105">
        <f t="shared" ca="1" si="19"/>
        <v>1.6766923076923064</v>
      </c>
      <c r="O46" s="198">
        <f t="shared" ca="1" si="20"/>
        <v>1.4409612301164421</v>
      </c>
      <c r="P46" s="198">
        <f t="shared" ca="1" si="21"/>
        <v>1.2968651071047979</v>
      </c>
      <c r="Q46" s="105">
        <f t="shared" ca="1" si="4"/>
        <v>14.501586166829579</v>
      </c>
      <c r="R46" s="105">
        <f t="shared" ca="1" si="5"/>
        <v>14.971298743299222</v>
      </c>
      <c r="S46" s="105">
        <f t="shared" ca="1" si="22"/>
        <v>0</v>
      </c>
      <c r="T46" s="105">
        <f t="shared" si="23"/>
        <v>0</v>
      </c>
      <c r="U46" s="105">
        <f t="shared" si="24"/>
        <v>0</v>
      </c>
      <c r="V46" s="115">
        <f t="shared" ca="1" si="6"/>
        <v>0.55999999999999872</v>
      </c>
      <c r="W46" s="114">
        <f t="shared" ca="1" si="7"/>
        <v>0.66033105005704285</v>
      </c>
      <c r="X46" s="116">
        <f t="shared" ca="1" si="8"/>
        <v>9.7574283145320087E-2</v>
      </c>
      <c r="Y46" s="90" t="e">
        <f t="shared" si="9"/>
        <v>#N/A</v>
      </c>
      <c r="Z46" s="117" t="str">
        <f t="shared" ca="1" si="48"/>
        <v/>
      </c>
      <c r="AA46" s="112"/>
      <c r="AB46" s="118"/>
      <c r="AC46" s="107"/>
      <c r="AD46" s="107"/>
      <c r="AH46" s="107"/>
      <c r="BE46" s="235">
        <f t="shared" ca="1" si="25"/>
        <v>13.715</v>
      </c>
      <c r="BF46" s="235">
        <f t="shared" ref="BF46:BN46" ca="1" si="66">AVERAGE(OFFSET(BE$31,$A46,0,$BE$27,1))</f>
        <v>13.879999999999999</v>
      </c>
      <c r="BG46" s="235">
        <f t="shared" ca="1" si="66"/>
        <v>14.081249999999999</v>
      </c>
      <c r="BH46" s="235">
        <f t="shared" ca="1" si="66"/>
        <v>14.263749999999998</v>
      </c>
      <c r="BI46" s="235">
        <f t="shared" ca="1" si="66"/>
        <v>14.427187499999999</v>
      </c>
      <c r="BJ46" s="235">
        <f t="shared" ca="1" si="66"/>
        <v>14.575624999999999</v>
      </c>
      <c r="BK46" s="235">
        <f t="shared" ca="1" si="66"/>
        <v>14.711640624999999</v>
      </c>
      <c r="BL46" s="235">
        <f t="shared" ca="1" si="66"/>
        <v>14.836562499999999</v>
      </c>
      <c r="BM46" s="235">
        <f t="shared" ca="1" si="66"/>
        <v>14.950742187500001</v>
      </c>
      <c r="BN46" s="235">
        <f t="shared" ca="1" si="66"/>
        <v>15.053818359375001</v>
      </c>
      <c r="BO46" s="235">
        <f t="shared" ca="1" si="27"/>
        <v>14.17109130859375</v>
      </c>
      <c r="BP46" s="235">
        <f t="shared" ca="1" si="11"/>
        <v>14.453889543443641</v>
      </c>
      <c r="BQ46" s="235">
        <f t="shared" ca="1" si="12"/>
        <v>14.691579558488696</v>
      </c>
      <c r="BR46" s="235">
        <f t="shared" ca="1" si="13"/>
        <v>-0.2376900150450556</v>
      </c>
      <c r="BS46" s="235">
        <f t="shared" ca="1" si="14"/>
        <v>14.216199528398585</v>
      </c>
      <c r="BT46" s="235">
        <f t="shared" ca="1" si="61"/>
        <v>14.497294515505729</v>
      </c>
      <c r="BU46" s="235">
        <f t="shared" ca="1" si="62"/>
        <v>14.730799664250057</v>
      </c>
      <c r="BV46" s="235">
        <f t="shared" ca="1" si="63"/>
        <v>14.919993199057995</v>
      </c>
      <c r="BW46" s="235">
        <f t="shared" ca="1" si="64"/>
        <v>14.219477752825011</v>
      </c>
      <c r="BX46" s="235">
        <f t="shared" ca="1" si="29"/>
        <v>0.37805362900830408</v>
      </c>
      <c r="BY46" s="236">
        <f t="shared" si="50"/>
        <v>4</v>
      </c>
      <c r="BZ46" s="235">
        <f t="shared" ca="1" si="30"/>
        <v>15.139127680437344</v>
      </c>
      <c r="CA46" s="235">
        <f t="shared" ca="1" si="31"/>
        <v>-10.814779772430912</v>
      </c>
      <c r="CB46" s="235">
        <f t="shared" ca="1" si="32"/>
        <v>14.033878987630208</v>
      </c>
      <c r="CC46" s="235">
        <f t="shared" ca="1" si="33"/>
        <v>0.72387898763020786</v>
      </c>
      <c r="CD46" s="81">
        <f t="shared" ca="1" si="34"/>
        <v>2.2146886393229188</v>
      </c>
      <c r="CE46" s="235">
        <f t="shared" ca="1" si="35"/>
        <v>32.685361489528127</v>
      </c>
      <c r="CF46" s="235">
        <f t="shared" ca="1" si="36"/>
        <v>39.99256551531321</v>
      </c>
      <c r="CG46">
        <f t="shared" si="37"/>
        <v>100</v>
      </c>
      <c r="CH46">
        <f t="shared" si="18"/>
        <v>50</v>
      </c>
      <c r="CI46">
        <f t="shared" si="18"/>
        <v>0</v>
      </c>
      <c r="CJ46" t="e">
        <f t="shared" si="38"/>
        <v>#N/A</v>
      </c>
      <c r="CK46" s="259">
        <f t="shared" ca="1" si="39"/>
        <v>14.219923715752273</v>
      </c>
      <c r="CL46" s="259">
        <f t="shared" ca="1" si="40"/>
        <v>13.999961857876137</v>
      </c>
      <c r="CM46" s="259">
        <f t="shared" ca="1" si="41"/>
        <v>14.143420866896678</v>
      </c>
      <c r="CN46" s="259">
        <f t="shared" ca="1" si="42"/>
        <v>14.52307723438183</v>
      </c>
      <c r="CO46">
        <f t="shared" ca="1" si="43"/>
        <v>0</v>
      </c>
      <c r="CP46" t="e">
        <f t="shared" ca="1" si="44"/>
        <v>#N/A</v>
      </c>
      <c r="CQ46">
        <f t="shared" ca="1" si="45"/>
        <v>16.7</v>
      </c>
      <c r="CR46" t="e">
        <f t="shared" ca="1" si="46"/>
        <v>#N/A</v>
      </c>
      <c r="CS46" t="e">
        <f t="shared" ca="1" si="47"/>
        <v>#N/A</v>
      </c>
    </row>
    <row r="47" spans="1:97" s="49" customFormat="1" x14ac:dyDescent="0.25">
      <c r="A47" s="49">
        <v>16</v>
      </c>
      <c r="B47" s="123">
        <f ca="1">OFFSET(InputPriceData!B$15,CalculationsAndCharts!$A47+$A$11,0,1,1)</f>
        <v>40470</v>
      </c>
      <c r="C47" s="124">
        <f ca="1">OFFSET(InputPriceData!G$15,CalculationsAndCharts!$A47+$A$11,0,1,1)</f>
        <v>19962500</v>
      </c>
      <c r="D47" s="4">
        <f ca="1">OFFSET(InputPriceData!C$15,CalculationsAndCharts!$A47+$A$11,IF($C$7,7,0),1,1)</f>
        <v>14.13</v>
      </c>
      <c r="E47" s="4">
        <f ca="1">OFFSET(InputPriceData!D$15,CalculationsAndCharts!$A47+$A$11,IF($C$7,7,0),1,1)</f>
        <v>14.14</v>
      </c>
      <c r="F47" s="4">
        <f ca="1">OFFSET(InputPriceData!E$15,CalculationsAndCharts!$A47+$A$11,IF($C$7,7,0),1,1)</f>
        <v>13.31</v>
      </c>
      <c r="G47" s="4">
        <f ca="1">OFFSET(InputPriceData!F$15,CalculationsAndCharts!$A47+$A$11,IF($C$7,7,0),1,1)</f>
        <v>13.55</v>
      </c>
      <c r="H47" s="105">
        <f t="shared" si="0"/>
        <v>0</v>
      </c>
      <c r="I47" s="105">
        <f t="shared" ca="1" si="1"/>
        <v>0</v>
      </c>
      <c r="J47" s="105">
        <f t="shared" ca="1" si="1"/>
        <v>0</v>
      </c>
      <c r="K47" s="105">
        <f t="shared" ca="1" si="1"/>
        <v>0</v>
      </c>
      <c r="L47" s="4">
        <f t="shared" ca="1" si="2"/>
        <v>13.666666666666666</v>
      </c>
      <c r="M47" s="105">
        <f t="shared" ca="1" si="3"/>
        <v>1.1966666666666654</v>
      </c>
      <c r="N47" s="105">
        <f t="shared" ca="1" si="19"/>
        <v>1.6138846153846138</v>
      </c>
      <c r="O47" s="198">
        <f t="shared" ca="1" si="20"/>
        <v>1.3736094936661951</v>
      </c>
      <c r="P47" s="198">
        <f t="shared" ca="1" si="21"/>
        <v>1.2362485442995756</v>
      </c>
      <c r="Q47" s="105">
        <f t="shared" ca="1" si="4"/>
        <v>14.674420309733268</v>
      </c>
      <c r="R47" s="105">
        <f t="shared" ca="1" si="5"/>
        <v>15.105502336576263</v>
      </c>
      <c r="S47" s="105">
        <f t="shared" ca="1" si="22"/>
        <v>0</v>
      </c>
      <c r="T47" s="105">
        <f t="shared" si="23"/>
        <v>0</v>
      </c>
      <c r="U47" s="105">
        <f t="shared" si="24"/>
        <v>0</v>
      </c>
      <c r="V47" s="115">
        <f t="shared" ca="1" si="6"/>
        <v>1.2299999999999986</v>
      </c>
      <c r="W47" s="114">
        <f t="shared" ca="1" si="7"/>
        <v>0.71049657508556496</v>
      </c>
      <c r="X47" s="116">
        <f t="shared" ca="1" si="8"/>
        <v>0.10243517159303062</v>
      </c>
      <c r="Y47" s="90" t="e">
        <f t="shared" si="9"/>
        <v>#N/A</v>
      </c>
      <c r="Z47" s="117" t="str">
        <f t="shared" ca="1" si="48"/>
        <v/>
      </c>
      <c r="AA47" s="112"/>
      <c r="AB47" s="118"/>
      <c r="AC47" s="125"/>
      <c r="AD47" s="125"/>
      <c r="AH47" s="125"/>
      <c r="BE47" s="235">
        <f t="shared" ca="1" si="25"/>
        <v>14.045</v>
      </c>
      <c r="BF47" s="235">
        <f t="shared" ref="BF47:BN47" ca="1" si="67">AVERAGE(OFFSET(BE$31,$A47,0,$BE$27,1))</f>
        <v>14.282499999999999</v>
      </c>
      <c r="BG47" s="235">
        <f t="shared" ca="1" si="67"/>
        <v>14.446249999999999</v>
      </c>
      <c r="BH47" s="235">
        <f t="shared" ca="1" si="67"/>
        <v>14.590624999999999</v>
      </c>
      <c r="BI47" s="235">
        <f t="shared" ca="1" si="67"/>
        <v>14.724062499999999</v>
      </c>
      <c r="BJ47" s="235">
        <f t="shared" ca="1" si="67"/>
        <v>14.84765625</v>
      </c>
      <c r="BK47" s="235">
        <f t="shared" ca="1" si="67"/>
        <v>14.961484375000001</v>
      </c>
      <c r="BL47" s="235">
        <f t="shared" ca="1" si="67"/>
        <v>15.064921875000001</v>
      </c>
      <c r="BM47" s="235">
        <f t="shared" ca="1" si="67"/>
        <v>15.15689453125</v>
      </c>
      <c r="BN47" s="235">
        <f t="shared" ca="1" si="67"/>
        <v>15.23630859375</v>
      </c>
      <c r="BO47" s="235">
        <f t="shared" ca="1" si="27"/>
        <v>14.493316406249997</v>
      </c>
      <c r="BP47" s="235">
        <f t="shared" ca="1" si="11"/>
        <v>14.736687778293529</v>
      </c>
      <c r="BQ47" s="235">
        <f t="shared" ca="1" si="12"/>
        <v>14.929269573533752</v>
      </c>
      <c r="BR47" s="235">
        <f t="shared" ca="1" si="13"/>
        <v>-0.19258179524022268</v>
      </c>
      <c r="BS47" s="235">
        <f t="shared" ca="1" si="14"/>
        <v>14.544105983053306</v>
      </c>
      <c r="BT47" s="235">
        <f t="shared" ca="1" si="61"/>
        <v>14.778389502612871</v>
      </c>
      <c r="BU47" s="235">
        <f t="shared" ca="1" si="62"/>
        <v>14.964304812994383</v>
      </c>
      <c r="BV47" s="235">
        <f t="shared" ca="1" si="63"/>
        <v>15.109186733865933</v>
      </c>
      <c r="BW47" s="235">
        <f t="shared" ca="1" si="64"/>
        <v>14.551440802721402</v>
      </c>
      <c r="BX47" s="235">
        <f t="shared" ca="1" si="29"/>
        <v>0.27414443573112057</v>
      </c>
      <c r="BY47" s="236">
        <f t="shared" si="50"/>
        <v>3</v>
      </c>
      <c r="BZ47" s="235">
        <f t="shared" ca="1" si="30"/>
        <v>15.258672969071718</v>
      </c>
      <c r="CA47" s="235">
        <f t="shared" ca="1" si="31"/>
        <v>-14.494484856512491</v>
      </c>
      <c r="CB47" s="235">
        <f t="shared" ca="1" si="32"/>
        <v>14.079991536458332</v>
      </c>
      <c r="CC47" s="235">
        <f t="shared" ca="1" si="33"/>
        <v>0.76999153645833118</v>
      </c>
      <c r="CD47" s="81">
        <f t="shared" ca="1" si="34"/>
        <v>2.3968457845052082</v>
      </c>
      <c r="CE47" s="235">
        <f t="shared" ca="1" si="35"/>
        <v>32.125201439160762</v>
      </c>
      <c r="CF47" s="235">
        <f t="shared" ca="1" si="36"/>
        <v>49.009387981416417</v>
      </c>
      <c r="CG47">
        <f t="shared" si="37"/>
        <v>100</v>
      </c>
      <c r="CH47">
        <f t="shared" si="18"/>
        <v>50</v>
      </c>
      <c r="CI47">
        <f t="shared" si="18"/>
        <v>0</v>
      </c>
      <c r="CJ47" t="e">
        <f t="shared" si="38"/>
        <v>#N/A</v>
      </c>
      <c r="CK47" s="259">
        <f t="shared" ca="1" si="39"/>
        <v>14.657347431504542</v>
      </c>
      <c r="CL47" s="259">
        <f t="shared" ca="1" si="40"/>
        <v>14.101798715752272</v>
      </c>
      <c r="CM47" s="259">
        <f t="shared" ca="1" si="41"/>
        <v>14.307923667050018</v>
      </c>
      <c r="CN47" s="259">
        <f t="shared" ca="1" si="42"/>
        <v>14.732323384984106</v>
      </c>
      <c r="CO47">
        <f t="shared" ca="1" si="43"/>
        <v>0</v>
      </c>
      <c r="CP47" t="e">
        <f t="shared" ca="1" si="44"/>
        <v>#N/A</v>
      </c>
      <c r="CQ47">
        <f t="shared" ca="1" si="45"/>
        <v>16.7</v>
      </c>
      <c r="CR47" t="e">
        <f t="shared" ca="1" si="46"/>
        <v>#N/A</v>
      </c>
      <c r="CS47" t="e">
        <f t="shared" ca="1" si="47"/>
        <v>#N/A</v>
      </c>
    </row>
    <row r="48" spans="1:97" x14ac:dyDescent="0.25">
      <c r="A48">
        <v>17</v>
      </c>
      <c r="B48" s="100">
        <f ca="1">OFFSET(InputPriceData!B$15,CalculationsAndCharts!$A48+$A$11,0,1,1)</f>
        <v>40469</v>
      </c>
      <c r="C48" s="3">
        <f ca="1">OFFSET(InputPriceData!G$15,CalculationsAndCharts!$A48+$A$11,0,1,1)</f>
        <v>5839100</v>
      </c>
      <c r="D48" s="4">
        <f ca="1">OFFSET(InputPriceData!C$15,CalculationsAndCharts!$A48+$A$11,IF($C$7,7,0),1,1)</f>
        <v>14.39</v>
      </c>
      <c r="E48" s="4">
        <f ca="1">OFFSET(InputPriceData!D$15,CalculationsAndCharts!$A48+$A$11,IF($C$7,7,0),1,1)</f>
        <v>14.62</v>
      </c>
      <c r="F48" s="4">
        <f ca="1">OFFSET(InputPriceData!E$15,CalculationsAndCharts!$A48+$A$11,IF($C$7,7,0),1,1)</f>
        <v>14.36</v>
      </c>
      <c r="G48" s="4">
        <f ca="1">OFFSET(InputPriceData!F$15,CalculationsAndCharts!$A48+$A$11,IF($C$7,7,0),1,1)</f>
        <v>14.54</v>
      </c>
      <c r="H48" s="105">
        <f t="shared" si="0"/>
        <v>0</v>
      </c>
      <c r="I48" s="105">
        <f t="shared" ca="1" si="1"/>
        <v>0</v>
      </c>
      <c r="J48" s="105">
        <f t="shared" ca="1" si="1"/>
        <v>0</v>
      </c>
      <c r="K48" s="105">
        <f t="shared" ca="1" si="1"/>
        <v>0</v>
      </c>
      <c r="L48" s="4">
        <f t="shared" ca="1" si="2"/>
        <v>14.506666666666666</v>
      </c>
      <c r="M48" s="105">
        <f t="shared" ca="1" si="3"/>
        <v>0.336666666666666</v>
      </c>
      <c r="N48" s="105">
        <f t="shared" ca="1" si="19"/>
        <v>1.3708461538461523</v>
      </c>
      <c r="O48" s="198">
        <f t="shared" ca="1" si="20"/>
        <v>1.3049594588895042</v>
      </c>
      <c r="P48" s="198">
        <f t="shared" ca="1" si="21"/>
        <v>1.1744635130005538</v>
      </c>
      <c r="Q48" s="105">
        <f t="shared" ca="1" si="4"/>
        <v>14.962349922038012</v>
      </c>
      <c r="R48" s="105">
        <f t="shared" ca="1" si="5"/>
        <v>15.228668629959976</v>
      </c>
      <c r="S48" s="105">
        <f t="shared" ca="1" si="22"/>
        <v>0</v>
      </c>
      <c r="T48" s="105">
        <f t="shared" si="23"/>
        <v>0</v>
      </c>
      <c r="U48" s="105">
        <f t="shared" si="24"/>
        <v>0</v>
      </c>
      <c r="V48" s="115">
        <f t="shared" ca="1" si="6"/>
        <v>0.25999999999999979</v>
      </c>
      <c r="W48" s="114">
        <f t="shared" ca="1" si="7"/>
        <v>0.45074486262834806</v>
      </c>
      <c r="X48" s="116">
        <f t="shared" ca="1" si="8"/>
        <v>8.1000334431110599E-2</v>
      </c>
      <c r="Y48" s="90" t="e">
        <f t="shared" si="9"/>
        <v>#N/A</v>
      </c>
      <c r="Z48" s="117" t="str">
        <f t="shared" ca="1" si="48"/>
        <v/>
      </c>
      <c r="AA48" s="112"/>
      <c r="AB48" s="118"/>
      <c r="AC48" s="107"/>
      <c r="AD48" s="107"/>
      <c r="AH48" s="107"/>
      <c r="BE48" s="235">
        <f t="shared" ca="1" si="25"/>
        <v>14.52</v>
      </c>
      <c r="BF48" s="235">
        <f t="shared" ref="BF48:BN48" ca="1" si="68">AVERAGE(OFFSET(BE$31,$A48,0,$BE$27,1))</f>
        <v>14.61</v>
      </c>
      <c r="BG48" s="235">
        <f t="shared" ca="1" si="68"/>
        <v>14.734999999999999</v>
      </c>
      <c r="BH48" s="235">
        <f t="shared" ca="1" si="68"/>
        <v>14.8575</v>
      </c>
      <c r="BI48" s="235">
        <f t="shared" ca="1" si="68"/>
        <v>14.971250000000001</v>
      </c>
      <c r="BJ48" s="235">
        <f t="shared" ca="1" si="68"/>
        <v>15.075312500000001</v>
      </c>
      <c r="BK48" s="235">
        <f t="shared" ca="1" si="68"/>
        <v>15.168359375000001</v>
      </c>
      <c r="BL48" s="235">
        <f t="shared" ca="1" si="68"/>
        <v>15.2488671875</v>
      </c>
      <c r="BM48" s="235">
        <f t="shared" ca="1" si="68"/>
        <v>15.315722656249999</v>
      </c>
      <c r="BN48" s="235">
        <f t="shared" ca="1" si="68"/>
        <v>15.368486328124998</v>
      </c>
      <c r="BO48" s="235">
        <f t="shared" ca="1" si="27"/>
        <v>14.805399902343751</v>
      </c>
      <c r="BP48" s="235">
        <f t="shared" ca="1" si="11"/>
        <v>14.980059150337063</v>
      </c>
      <c r="BQ48" s="235">
        <f t="shared" ca="1" si="12"/>
        <v>15.121851368773974</v>
      </c>
      <c r="BR48" s="235">
        <f t="shared" ca="1" si="13"/>
        <v>-0.14179221843691181</v>
      </c>
      <c r="BS48" s="235">
        <f t="shared" ca="1" si="14"/>
        <v>14.838266931900151</v>
      </c>
      <c r="BT48" s="235">
        <f t="shared" ca="1" si="61"/>
        <v>15.012673022172438</v>
      </c>
      <c r="BU48" s="235">
        <f t="shared" ca="1" si="62"/>
        <v>15.150220123375895</v>
      </c>
      <c r="BV48" s="235">
        <f t="shared" ca="1" si="63"/>
        <v>15.25406865473748</v>
      </c>
      <c r="BW48" s="235">
        <f t="shared" ca="1" si="64"/>
        <v>14.841427351127109</v>
      </c>
      <c r="BX48" s="235">
        <f t="shared" ca="1" si="29"/>
        <v>0.19821123439888089</v>
      </c>
      <c r="BY48" s="236">
        <f t="shared" si="50"/>
        <v>2</v>
      </c>
      <c r="BZ48" s="235">
        <f t="shared" ca="1" si="30"/>
        <v>15.347073025920642</v>
      </c>
      <c r="CA48" s="235">
        <f t="shared" ca="1" si="31"/>
        <v>-13.776111925115295</v>
      </c>
      <c r="CB48" s="235">
        <f t="shared" ca="1" si="32"/>
        <v>14.656033284505209</v>
      </c>
      <c r="CC48" s="235">
        <f t="shared" ca="1" si="33"/>
        <v>1.54603328450521</v>
      </c>
      <c r="CD48" s="81">
        <f t="shared" ca="1" si="34"/>
        <v>2.8024535319010404</v>
      </c>
      <c r="CE48" s="235">
        <f t="shared" ca="1" si="35"/>
        <v>55.167133617250762</v>
      </c>
      <c r="CF48" s="235">
        <f t="shared" ca="1" si="36"/>
        <v>64.069256559836006</v>
      </c>
      <c r="CG48">
        <f t="shared" si="37"/>
        <v>100</v>
      </c>
      <c r="CH48">
        <f t="shared" si="37"/>
        <v>50</v>
      </c>
      <c r="CI48">
        <f t="shared" si="37"/>
        <v>0</v>
      </c>
      <c r="CJ48" t="e">
        <f t="shared" si="38"/>
        <v>#N/A</v>
      </c>
      <c r="CK48" s="259">
        <f t="shared" ca="1" si="39"/>
        <v>14.837194863009085</v>
      </c>
      <c r="CL48" s="259">
        <f t="shared" ca="1" si="40"/>
        <v>14.627972431504542</v>
      </c>
      <c r="CM48" s="259">
        <f t="shared" ca="1" si="41"/>
        <v>14.735428333972251</v>
      </c>
      <c r="CN48" s="259">
        <f t="shared" ca="1" si="42"/>
        <v>14.984533252676838</v>
      </c>
      <c r="CO48">
        <f t="shared" ca="1" si="43"/>
        <v>0</v>
      </c>
      <c r="CP48" t="e">
        <f t="shared" ca="1" si="44"/>
        <v>#N/A</v>
      </c>
      <c r="CQ48">
        <f t="shared" ca="1" si="45"/>
        <v>16.7</v>
      </c>
      <c r="CR48" t="e">
        <f t="shared" ca="1" si="46"/>
        <v>#N/A</v>
      </c>
      <c r="CS48" t="e">
        <f t="shared" ca="1" si="47"/>
        <v>#N/A</v>
      </c>
    </row>
    <row r="49" spans="1:97" x14ac:dyDescent="0.25">
      <c r="A49">
        <v>18</v>
      </c>
      <c r="B49" s="100">
        <f ca="1">OFFSET(InputPriceData!B$15,CalculationsAndCharts!$A49+$A$11,0,1,1)</f>
        <v>40466</v>
      </c>
      <c r="C49" s="3">
        <f ca="1">OFFSET(InputPriceData!G$15,CalculationsAndCharts!$A49+$A$11,0,1,1)</f>
        <v>12451300</v>
      </c>
      <c r="D49" s="4">
        <f ca="1">OFFSET(InputPriceData!C$15,CalculationsAndCharts!$A49+$A$11,IF($C$7,7,0),1,1)</f>
        <v>14.72</v>
      </c>
      <c r="E49" s="4">
        <f ca="1">OFFSET(InputPriceData!D$15,CalculationsAndCharts!$A49+$A$11,IF($C$7,7,0),1,1)</f>
        <v>14.85</v>
      </c>
      <c r="F49" s="4">
        <f ca="1">OFFSET(InputPriceData!E$15,CalculationsAndCharts!$A49+$A$11,IF($C$7,7,0),1,1)</f>
        <v>14.17</v>
      </c>
      <c r="G49" s="4">
        <f ca="1">OFFSET(InputPriceData!F$15,CalculationsAndCharts!$A49+$A$11,IF($C$7,7,0),1,1)</f>
        <v>14.5</v>
      </c>
      <c r="H49" s="105">
        <f t="shared" si="0"/>
        <v>0</v>
      </c>
      <c r="I49" s="105">
        <f t="shared" ca="1" si="1"/>
        <v>0</v>
      </c>
      <c r="J49" s="105">
        <f t="shared" ca="1" si="1"/>
        <v>0</v>
      </c>
      <c r="K49" s="105">
        <f t="shared" ca="1" si="1"/>
        <v>0</v>
      </c>
      <c r="L49" s="4">
        <f t="shared" ca="1" si="2"/>
        <v>14.506666666666666</v>
      </c>
      <c r="M49" s="105">
        <f t="shared" ca="1" si="3"/>
        <v>0.75333333333333208</v>
      </c>
      <c r="N49" s="105">
        <f t="shared" ca="1" si="19"/>
        <v>1.3772179487179466</v>
      </c>
      <c r="O49" s="198">
        <f t="shared" ca="1" si="20"/>
        <v>1.2861346889018903</v>
      </c>
      <c r="P49" s="198">
        <f t="shared" ca="1" si="21"/>
        <v>1.1575212200117013</v>
      </c>
      <c r="Q49" s="105">
        <f t="shared" ca="1" si="4"/>
        <v>15.092545137858396</v>
      </c>
      <c r="R49" s="105">
        <f t="shared" ca="1" si="5"/>
        <v>15.304759689366252</v>
      </c>
      <c r="S49" s="105">
        <f t="shared" ca="1" si="22"/>
        <v>0</v>
      </c>
      <c r="T49" s="105">
        <f t="shared" si="23"/>
        <v>0</v>
      </c>
      <c r="U49" s="105">
        <f t="shared" si="24"/>
        <v>0</v>
      </c>
      <c r="V49" s="115">
        <f t="shared" ca="1" si="6"/>
        <v>0.73000000000000043</v>
      </c>
      <c r="W49" s="114">
        <f t="shared" ca="1" si="7"/>
        <v>0.54611729394252218</v>
      </c>
      <c r="X49" s="116">
        <f t="shared" ca="1" si="8"/>
        <v>8.7663261651208427E-2</v>
      </c>
      <c r="Y49" s="90" t="e">
        <f t="shared" si="9"/>
        <v>#N/A</v>
      </c>
      <c r="Z49" s="117" t="str">
        <f t="shared" ca="1" si="48"/>
        <v/>
      </c>
      <c r="AA49" s="112"/>
      <c r="AB49" s="118"/>
      <c r="AC49" s="107"/>
      <c r="AD49" s="107"/>
      <c r="AH49" s="107"/>
      <c r="BE49" s="235">
        <f t="shared" ca="1" si="25"/>
        <v>14.7</v>
      </c>
      <c r="BF49" s="235">
        <f t="shared" ref="BF49:BN49" ca="1" si="69">AVERAGE(OFFSET(BE$31,$A49,0,$BE$27,1))</f>
        <v>14.86</v>
      </c>
      <c r="BG49" s="235">
        <f t="shared" ca="1" si="69"/>
        <v>14.98</v>
      </c>
      <c r="BH49" s="235">
        <f t="shared" ca="1" si="69"/>
        <v>15.085000000000001</v>
      </c>
      <c r="BI49" s="235">
        <f t="shared" ca="1" si="69"/>
        <v>15.179375</v>
      </c>
      <c r="BJ49" s="235">
        <f t="shared" ca="1" si="69"/>
        <v>15.26140625</v>
      </c>
      <c r="BK49" s="235">
        <f t="shared" ca="1" si="69"/>
        <v>15.329374999999999</v>
      </c>
      <c r="BL49" s="235">
        <f t="shared" ca="1" si="69"/>
        <v>15.382578124999998</v>
      </c>
      <c r="BM49" s="235">
        <f t="shared" ca="1" si="69"/>
        <v>15.421249999999999</v>
      </c>
      <c r="BN49" s="235">
        <f t="shared" ca="1" si="69"/>
        <v>15.446513671875</v>
      </c>
      <c r="BO49" s="235">
        <f t="shared" ca="1" si="27"/>
        <v>15.003524902343747</v>
      </c>
      <c r="BP49" s="235">
        <f t="shared" ca="1" si="11"/>
        <v>15.154718398330374</v>
      </c>
      <c r="BQ49" s="235">
        <f t="shared" ca="1" si="12"/>
        <v>15.263643587210886</v>
      </c>
      <c r="BR49" s="235">
        <f t="shared" ca="1" si="13"/>
        <v>-0.10892518888051228</v>
      </c>
      <c r="BS49" s="235">
        <f t="shared" ca="1" si="14"/>
        <v>15.045793209449862</v>
      </c>
      <c r="BT49" s="235">
        <f t="shared" ca="1" si="61"/>
        <v>15.187079112444724</v>
      </c>
      <c r="BU49" s="235">
        <f t="shared" ca="1" si="62"/>
        <v>15.287767224579355</v>
      </c>
      <c r="BV49" s="235">
        <f t="shared" ca="1" si="63"/>
        <v>15.357917186099066</v>
      </c>
      <c r="BW49" s="235">
        <f t="shared" ca="1" si="64"/>
        <v>15.055852849695178</v>
      </c>
      <c r="BX49" s="235">
        <f t="shared" ca="1" si="29"/>
        <v>0.15408731485901342</v>
      </c>
      <c r="BY49" s="236">
        <f t="shared" si="50"/>
        <v>1</v>
      </c>
      <c r="BZ49" s="235">
        <f t="shared" ca="1" si="30"/>
        <v>15.407145031554581</v>
      </c>
      <c r="CA49" s="235">
        <f t="shared" ca="1" si="31"/>
        <v>-6.9956362372899292</v>
      </c>
      <c r="CB49" s="235">
        <f t="shared" ca="1" si="32"/>
        <v>14.755095784505206</v>
      </c>
      <c r="CC49" s="235">
        <f t="shared" ca="1" si="33"/>
        <v>1.7950957845052056</v>
      </c>
      <c r="CD49" s="81">
        <f t="shared" ca="1" si="34"/>
        <v>3.0050571289062482</v>
      </c>
      <c r="CE49" s="235">
        <f t="shared" ca="1" si="35"/>
        <v>59.735828887837727</v>
      </c>
      <c r="CF49" s="235">
        <f t="shared" ca="1" si="36"/>
        <v>73.494864664602872</v>
      </c>
      <c r="CG49">
        <f t="shared" si="37"/>
        <v>100</v>
      </c>
      <c r="CH49">
        <f t="shared" si="37"/>
        <v>50</v>
      </c>
      <c r="CI49">
        <f t="shared" si="37"/>
        <v>0</v>
      </c>
      <c r="CJ49" t="e">
        <f t="shared" si="38"/>
        <v>#N/A</v>
      </c>
      <c r="CK49" s="259">
        <f t="shared" ca="1" si="39"/>
        <v>15.114389726018171</v>
      </c>
      <c r="CL49" s="259">
        <f t="shared" ca="1" si="40"/>
        <v>14.739694863009085</v>
      </c>
      <c r="CM49" s="259">
        <f t="shared" ca="1" si="41"/>
        <v>14.887936112175975</v>
      </c>
      <c r="CN49" s="259">
        <f t="shared" ca="1" si="42"/>
        <v>15.127157581145756</v>
      </c>
      <c r="CO49">
        <f t="shared" ca="1" si="43"/>
        <v>0</v>
      </c>
      <c r="CP49" t="e">
        <f t="shared" ca="1" si="44"/>
        <v>#N/A</v>
      </c>
      <c r="CQ49">
        <f t="shared" ca="1" si="45"/>
        <v>16.7</v>
      </c>
      <c r="CR49" t="e">
        <f t="shared" ca="1" si="46"/>
        <v>#N/A</v>
      </c>
      <c r="CS49" t="e">
        <f t="shared" ca="1" si="47"/>
        <v>#N/A</v>
      </c>
    </row>
    <row r="50" spans="1:97" s="49" customFormat="1" x14ac:dyDescent="0.25">
      <c r="A50" s="49">
        <v>19</v>
      </c>
      <c r="B50" s="123">
        <f ca="1">OFFSET(InputPriceData!B$15,CalculationsAndCharts!$A50+$A$11,0,1,1)</f>
        <v>40465</v>
      </c>
      <c r="C50" s="124">
        <f ca="1">OFFSET(InputPriceData!G$15,CalculationsAndCharts!$A50+$A$11,0,1,1)</f>
        <v>6719400</v>
      </c>
      <c r="D50" s="4">
        <f ca="1">OFFSET(InputPriceData!C$15,CalculationsAndCharts!$A50+$A$11,IF($C$7,7,0),1,1)</f>
        <v>15.07</v>
      </c>
      <c r="E50" s="4">
        <f ca="1">OFFSET(InputPriceData!D$15,CalculationsAndCharts!$A50+$A$11,IF($C$7,7,0),1,1)</f>
        <v>15.17</v>
      </c>
      <c r="F50" s="4">
        <f ca="1">OFFSET(InputPriceData!E$15,CalculationsAndCharts!$A50+$A$11,IF($C$7,7,0),1,1)</f>
        <v>14.7</v>
      </c>
      <c r="G50" s="4">
        <f ca="1">OFFSET(InputPriceData!F$15,CalculationsAndCharts!$A50+$A$11,IF($C$7,7,0),1,1)</f>
        <v>14.9</v>
      </c>
      <c r="H50" s="105">
        <f t="shared" si="0"/>
        <v>0</v>
      </c>
      <c r="I50" s="105">
        <f t="shared" ca="1" si="1"/>
        <v>0</v>
      </c>
      <c r="J50" s="105">
        <f t="shared" ca="1" si="1"/>
        <v>0</v>
      </c>
      <c r="K50" s="105">
        <f t="shared" ca="1" si="1"/>
        <v>0</v>
      </c>
      <c r="L50" s="4">
        <f t="shared" ca="1" si="2"/>
        <v>14.923333333333332</v>
      </c>
      <c r="M50" s="105">
        <f t="shared" ca="1" si="3"/>
        <v>0.50000000000000178</v>
      </c>
      <c r="N50" s="105">
        <f t="shared" ca="1" si="19"/>
        <v>1.2616153846153828</v>
      </c>
      <c r="O50" s="198">
        <f t="shared" ca="1" si="20"/>
        <v>1.2601109003830171</v>
      </c>
      <c r="P50" s="198">
        <f t="shared" ca="1" si="21"/>
        <v>1.1340998103447155</v>
      </c>
      <c r="Q50" s="105">
        <f t="shared" ca="1" si="4"/>
        <v>15.259938986770319</v>
      </c>
      <c r="R50" s="105">
        <f t="shared" ca="1" si="5"/>
        <v>15.365392418368495</v>
      </c>
      <c r="S50" s="105">
        <f t="shared" ca="1" si="22"/>
        <v>0</v>
      </c>
      <c r="T50" s="105">
        <f t="shared" si="23"/>
        <v>0</v>
      </c>
      <c r="U50" s="105">
        <f t="shared" si="24"/>
        <v>0</v>
      </c>
      <c r="V50" s="115">
        <f t="shared" ca="1" si="6"/>
        <v>0.47000000000000064</v>
      </c>
      <c r="W50" s="114">
        <f t="shared" ca="1" si="7"/>
        <v>0.4541759409137831</v>
      </c>
      <c r="X50" s="116">
        <f t="shared" ca="1" si="8"/>
        <v>8.0481606772737121E-2</v>
      </c>
      <c r="Y50" s="90" t="e">
        <f t="shared" si="9"/>
        <v>#N/A</v>
      </c>
      <c r="Z50" s="117" t="str">
        <f t="shared" ca="1" si="48"/>
        <v/>
      </c>
      <c r="AA50" s="112"/>
      <c r="AB50" s="118"/>
      <c r="AC50" s="125"/>
      <c r="AD50" s="125"/>
      <c r="AH50" s="125"/>
      <c r="BE50" s="235">
        <f t="shared" ca="1" si="25"/>
        <v>15.02</v>
      </c>
      <c r="BF50" s="235">
        <f t="shared" ref="BF50:BN50" ca="1" si="70">AVERAGE(OFFSET(BE$31,$A50,0,$BE$27,1))</f>
        <v>15.1</v>
      </c>
      <c r="BG50" s="235">
        <f t="shared" ca="1" si="70"/>
        <v>15.19</v>
      </c>
      <c r="BH50" s="235">
        <f t="shared" ca="1" si="70"/>
        <v>15.27375</v>
      </c>
      <c r="BI50" s="235">
        <f t="shared" ca="1" si="70"/>
        <v>15.3434375</v>
      </c>
      <c r="BJ50" s="235">
        <f t="shared" ca="1" si="70"/>
        <v>15.397343749999999</v>
      </c>
      <c r="BK50" s="235">
        <f t="shared" ca="1" si="70"/>
        <v>15.435781249999998</v>
      </c>
      <c r="BL50" s="235">
        <f t="shared" ca="1" si="70"/>
        <v>15.459921874999999</v>
      </c>
      <c r="BM50" s="235">
        <f t="shared" ca="1" si="70"/>
        <v>15.471777343749999</v>
      </c>
      <c r="BN50" s="235">
        <f t="shared" ca="1" si="70"/>
        <v>15.474267578124998</v>
      </c>
      <c r="BO50" s="235">
        <f t="shared" ca="1" si="27"/>
        <v>15.210001464843751</v>
      </c>
      <c r="BP50" s="235">
        <f t="shared" ca="1" si="11"/>
        <v>15.305911894317003</v>
      </c>
      <c r="BQ50" s="235">
        <f t="shared" ca="1" si="12"/>
        <v>15.372568776091397</v>
      </c>
      <c r="BR50" s="235">
        <f t="shared" ca="1" si="13"/>
        <v>-6.6656881774393995E-2</v>
      </c>
      <c r="BS50" s="235">
        <f t="shared" ca="1" si="14"/>
        <v>15.239255012542609</v>
      </c>
      <c r="BT50" s="235">
        <f t="shared" ca="1" si="61"/>
        <v>15.328365015439587</v>
      </c>
      <c r="BU50" s="235">
        <f t="shared" ca="1" si="62"/>
        <v>15.388455336713987</v>
      </c>
      <c r="BV50" s="235">
        <f t="shared" ca="1" si="63"/>
        <v>15.428067147618776</v>
      </c>
      <c r="BW50" s="235">
        <f t="shared" ca="1" si="64"/>
        <v>15.247796183795579</v>
      </c>
      <c r="BX50" s="235">
        <f t="shared" ca="1" si="29"/>
        <v>0.13905661320299012</v>
      </c>
      <c r="BY50" s="236">
        <f t="shared" si="50"/>
        <v>0</v>
      </c>
      <c r="BZ50" s="235">
        <f t="shared" ca="1" si="30"/>
        <v>15.445439675620202</v>
      </c>
      <c r="CA50" s="235">
        <f t="shared" ca="1" si="31"/>
        <v>14.467081559057092</v>
      </c>
      <c r="CB50" s="235">
        <f t="shared" ca="1" si="32"/>
        <v>15.066667399088541</v>
      </c>
      <c r="CC50" s="235">
        <f t="shared" ca="1" si="33"/>
        <v>2.5466673990885411</v>
      </c>
      <c r="CD50" s="81">
        <f t="shared" ca="1" si="34"/>
        <v>3.294319580078124</v>
      </c>
      <c r="CE50" s="235">
        <f t="shared" ca="1" si="35"/>
        <v>77.304807174419537</v>
      </c>
      <c r="CF50" s="235">
        <f t="shared" ca="1" si="36"/>
        <v>82.13937816797123</v>
      </c>
      <c r="CG50">
        <f t="shared" si="37"/>
        <v>100</v>
      </c>
      <c r="CH50">
        <f t="shared" si="37"/>
        <v>50</v>
      </c>
      <c r="CI50">
        <f t="shared" si="37"/>
        <v>0</v>
      </c>
      <c r="CJ50" t="e">
        <f t="shared" si="38"/>
        <v>#N/A</v>
      </c>
      <c r="CK50" s="259">
        <f t="shared" ca="1" si="39"/>
        <v>15.268779452036341</v>
      </c>
      <c r="CL50" s="259">
        <f t="shared" ca="1" si="40"/>
        <v>15.04938972601817</v>
      </c>
      <c r="CM50" s="259">
        <f t="shared" ca="1" si="41"/>
        <v>15.142115742515513</v>
      </c>
      <c r="CN50" s="259">
        <f t="shared" ca="1" si="42"/>
        <v>15.282142668400425</v>
      </c>
      <c r="CO50">
        <f t="shared" ca="1" si="43"/>
        <v>0</v>
      </c>
      <c r="CP50" t="e">
        <f t="shared" ca="1" si="44"/>
        <v>#N/A</v>
      </c>
      <c r="CQ50">
        <f t="shared" ca="1" si="45"/>
        <v>16.7</v>
      </c>
      <c r="CR50" t="e">
        <f t="shared" ca="1" si="46"/>
        <v>#N/A</v>
      </c>
      <c r="CS50">
        <f t="shared" ca="1" si="47"/>
        <v>15.07</v>
      </c>
    </row>
    <row r="51" spans="1:97" x14ac:dyDescent="0.25">
      <c r="A51">
        <v>20</v>
      </c>
      <c r="B51" s="100">
        <f ca="1">OFFSET(InputPriceData!B$15,CalculationsAndCharts!$A51+$A$11,0,1,1)</f>
        <v>40464</v>
      </c>
      <c r="C51" s="3">
        <f ca="1">OFFSET(InputPriceData!G$15,CalculationsAndCharts!$A51+$A$11,0,1,1)</f>
        <v>12737600</v>
      </c>
      <c r="D51" s="4">
        <f ca="1">OFFSET(InputPriceData!C$15,CalculationsAndCharts!$A51+$A$11,IF($C$7,7,0),1,1)</f>
        <v>15.27</v>
      </c>
      <c r="E51" s="4">
        <f ca="1">OFFSET(InputPriceData!D$15,CalculationsAndCharts!$A51+$A$11,IF($C$7,7,0),1,1)</f>
        <v>15.41</v>
      </c>
      <c r="F51" s="4">
        <f ca="1">OFFSET(InputPriceData!E$15,CalculationsAndCharts!$A51+$A$11,IF($C$7,7,0),1,1)</f>
        <v>15.05</v>
      </c>
      <c r="G51" s="4">
        <f ca="1">OFFSET(InputPriceData!F$15,CalculationsAndCharts!$A51+$A$11,IF($C$7,7,0),1,1)</f>
        <v>15.14</v>
      </c>
      <c r="H51" s="105">
        <f t="shared" si="0"/>
        <v>0</v>
      </c>
      <c r="I51" s="105">
        <f t="shared" ca="1" si="1"/>
        <v>0</v>
      </c>
      <c r="J51" s="105">
        <f t="shared" ca="1" si="1"/>
        <v>0</v>
      </c>
      <c r="K51" s="105">
        <f t="shared" ca="1" si="1"/>
        <v>0</v>
      </c>
      <c r="L51" s="4">
        <f t="shared" ca="1" si="2"/>
        <v>15.200000000000001</v>
      </c>
      <c r="M51" s="105">
        <f t="shared" ca="1" si="3"/>
        <v>0.32000000000000028</v>
      </c>
      <c r="N51" s="105">
        <f t="shared" ca="1" si="19"/>
        <v>1.2069999999999981</v>
      </c>
      <c r="O51" s="198">
        <f t="shared" ca="1" si="20"/>
        <v>1.2596810477451983</v>
      </c>
      <c r="P51" s="198">
        <f t="shared" ca="1" si="21"/>
        <v>1.1337129429706785</v>
      </c>
      <c r="Q51" s="105">
        <f t="shared" ca="1" si="4"/>
        <v>15.356112030609459</v>
      </c>
      <c r="R51" s="105">
        <f t="shared" ca="1" si="5"/>
        <v>15.395521970253689</v>
      </c>
      <c r="S51" s="105">
        <f t="shared" ca="1" si="22"/>
        <v>0</v>
      </c>
      <c r="T51" s="105">
        <f t="shared" si="23"/>
        <v>0</v>
      </c>
      <c r="U51" s="105">
        <f t="shared" si="24"/>
        <v>0</v>
      </c>
      <c r="V51" s="115">
        <f t="shared" ca="1" si="6"/>
        <v>0.35999999999999943</v>
      </c>
      <c r="W51" s="114">
        <f t="shared" ca="1" si="7"/>
        <v>0.44626391137067439</v>
      </c>
      <c r="X51" s="116">
        <f t="shared" ca="1" si="8"/>
        <v>7.947581977349237E-2</v>
      </c>
      <c r="Y51" s="90" t="e">
        <f t="shared" si="9"/>
        <v>#N/A</v>
      </c>
      <c r="Z51" s="117" t="str">
        <f t="shared" ca="1" si="48"/>
        <v/>
      </c>
      <c r="AA51" s="112"/>
      <c r="AB51" s="118"/>
      <c r="AC51" s="107"/>
      <c r="AD51" s="107"/>
      <c r="AH51" s="107"/>
      <c r="BE51" s="235">
        <f t="shared" ca="1" si="25"/>
        <v>15.18</v>
      </c>
      <c r="BF51" s="235">
        <f t="shared" ref="BF51:BN51" ca="1" si="71">AVERAGE(OFFSET(BE$31,$A51,0,$BE$27,1))</f>
        <v>15.28</v>
      </c>
      <c r="BG51" s="235">
        <f t="shared" ca="1" si="71"/>
        <v>15.357499999999998</v>
      </c>
      <c r="BH51" s="235">
        <f t="shared" ca="1" si="71"/>
        <v>15.413124999999999</v>
      </c>
      <c r="BI51" s="235">
        <f t="shared" ca="1" si="71"/>
        <v>15.451249999999998</v>
      </c>
      <c r="BJ51" s="235">
        <f t="shared" ca="1" si="71"/>
        <v>15.474218749999999</v>
      </c>
      <c r="BK51" s="235">
        <f t="shared" ca="1" si="71"/>
        <v>15.484062499999999</v>
      </c>
      <c r="BL51" s="235">
        <f t="shared" ca="1" si="71"/>
        <v>15.483632812499998</v>
      </c>
      <c r="BM51" s="235">
        <f t="shared" ca="1" si="71"/>
        <v>15.476757812499999</v>
      </c>
      <c r="BN51" s="235">
        <f t="shared" ca="1" si="71"/>
        <v>15.46775390625</v>
      </c>
      <c r="BO51" s="235">
        <f t="shared" ca="1" si="27"/>
        <v>15.337821289062498</v>
      </c>
      <c r="BP51" s="235">
        <f t="shared" ca="1" si="11"/>
        <v>15.401822323790256</v>
      </c>
      <c r="BQ51" s="235">
        <f t="shared" ca="1" si="12"/>
        <v>15.439225657865791</v>
      </c>
      <c r="BR51" s="235">
        <f t="shared" ca="1" si="13"/>
        <v>-3.7403334075534644E-2</v>
      </c>
      <c r="BS51" s="235">
        <f t="shared" ca="1" si="14"/>
        <v>15.364418989714721</v>
      </c>
      <c r="BT51" s="235">
        <f t="shared" ca="1" si="61"/>
        <v>15.417475018336564</v>
      </c>
      <c r="BU51" s="235">
        <f t="shared" ca="1" si="62"/>
        <v>15.448545657988387</v>
      </c>
      <c r="BV51" s="235">
        <f t="shared" ca="1" si="63"/>
        <v>15.467678958523564</v>
      </c>
      <c r="BW51" s="235">
        <f t="shared" ca="1" si="64"/>
        <v>15.374467039568103</v>
      </c>
      <c r="BX51" s="235">
        <f t="shared" ca="1" si="29"/>
        <v>0.15475447920639346</v>
      </c>
      <c r="BY51" s="236">
        <f t="shared" si="50"/>
        <v>-1</v>
      </c>
      <c r="BZ51" s="235">
        <f t="shared" ca="1" si="30"/>
        <v>15.462559545254051</v>
      </c>
      <c r="CA51" s="235">
        <f t="shared" ca="1" si="31"/>
        <v>35.768989347238751</v>
      </c>
      <c r="CB51" s="235">
        <f t="shared" ca="1" si="32"/>
        <v>15.26891064453125</v>
      </c>
      <c r="CC51" s="235">
        <f t="shared" ca="1" si="33"/>
        <v>2.7489106445312501</v>
      </c>
      <c r="CD51" s="81">
        <f t="shared" ca="1" si="34"/>
        <v>3.294319580078124</v>
      </c>
      <c r="CE51" s="235">
        <f t="shared" ca="1" si="35"/>
        <v>83.443957931551381</v>
      </c>
      <c r="CF51" s="235">
        <f t="shared" ca="1" si="36"/>
        <v>87.337921240862443</v>
      </c>
      <c r="CG51">
        <f t="shared" si="37"/>
        <v>100</v>
      </c>
      <c r="CH51">
        <f t="shared" si="37"/>
        <v>50</v>
      </c>
      <c r="CI51">
        <f t="shared" si="37"/>
        <v>0</v>
      </c>
      <c r="CJ51" t="e">
        <f t="shared" si="38"/>
        <v>#N/A</v>
      </c>
      <c r="CK51" s="259">
        <f t="shared" ca="1" si="39"/>
        <v>15.320058904072681</v>
      </c>
      <c r="CL51" s="259">
        <f t="shared" ca="1" si="40"/>
        <v>15.249389726018169</v>
      </c>
      <c r="CM51" s="259">
        <f t="shared" ca="1" si="41"/>
        <v>15.2879706819703</v>
      </c>
      <c r="CN51" s="259">
        <f t="shared" ca="1" si="42"/>
        <v>15.375243845353328</v>
      </c>
      <c r="CO51">
        <f t="shared" ca="1" si="43"/>
        <v>0</v>
      </c>
      <c r="CP51" t="e">
        <f t="shared" ca="1" si="44"/>
        <v>#N/A</v>
      </c>
      <c r="CQ51">
        <f t="shared" ca="1" si="45"/>
        <v>16.7</v>
      </c>
      <c r="CR51" t="e">
        <f t="shared" ca="1" si="46"/>
        <v>#N/A</v>
      </c>
      <c r="CS51" t="e">
        <f t="shared" ca="1" si="47"/>
        <v>#N/A</v>
      </c>
    </row>
    <row r="52" spans="1:97" x14ac:dyDescent="0.25">
      <c r="A52">
        <v>21</v>
      </c>
      <c r="B52" s="100">
        <f ca="1">OFFSET(InputPriceData!B$15,CalculationsAndCharts!$A52+$A$11,0,1,1)</f>
        <v>40463</v>
      </c>
      <c r="C52" s="3">
        <f ca="1">OFFSET(InputPriceData!G$15,CalculationsAndCharts!$A52+$A$11,0,1,1)</f>
        <v>14478800</v>
      </c>
      <c r="D52" s="4">
        <f ca="1">OFFSET(InputPriceData!C$15,CalculationsAndCharts!$A52+$A$11,IF($C$7,7,0),1,1)</f>
        <v>15.22</v>
      </c>
      <c r="E52" s="4">
        <f ca="1">OFFSET(InputPriceData!D$15,CalculationsAndCharts!$A52+$A$11,IF($C$7,7,0),1,1)</f>
        <v>15.25</v>
      </c>
      <c r="F52" s="4">
        <f ca="1">OFFSET(InputPriceData!E$15,CalculationsAndCharts!$A52+$A$11,IF($C$7,7,0),1,1)</f>
        <v>14.88</v>
      </c>
      <c r="G52" s="4">
        <f ca="1">OFFSET(InputPriceData!F$15,CalculationsAndCharts!$A52+$A$11,IF($C$7,7,0),1,1)</f>
        <v>15.22</v>
      </c>
      <c r="H52" s="105">
        <f t="shared" si="0"/>
        <v>0</v>
      </c>
      <c r="I52" s="105">
        <f t="shared" ref="I52:K71" ca="1" si="72">IF($S$16,AVERAGE(OFFSET($G52,0,0,I$31,1)),0)</f>
        <v>0</v>
      </c>
      <c r="J52" s="105">
        <f t="shared" ca="1" si="72"/>
        <v>0</v>
      </c>
      <c r="K52" s="105">
        <f t="shared" ca="1" si="72"/>
        <v>0</v>
      </c>
      <c r="L52" s="4">
        <f t="shared" ca="1" si="2"/>
        <v>15.116666666666667</v>
      </c>
      <c r="M52" s="105">
        <f t="shared" ca="1" si="3"/>
        <v>0.68333333333333179</v>
      </c>
      <c r="N52" s="105">
        <f t="shared" ca="1" si="19"/>
        <v>1.3417179487179467</v>
      </c>
      <c r="O52" s="198">
        <f t="shared" ca="1" si="20"/>
        <v>1.2747327756723983</v>
      </c>
      <c r="P52" s="198">
        <f t="shared" ca="1" si="21"/>
        <v>1.1472594981051585</v>
      </c>
      <c r="Q52" s="105">
        <f t="shared" ca="1" si="4"/>
        <v>15.400715467926448</v>
      </c>
      <c r="R52" s="105">
        <f t="shared" ca="1" si="5"/>
        <v>15.406781953009185</v>
      </c>
      <c r="S52" s="105">
        <f t="shared" ca="1" si="22"/>
        <v>0</v>
      </c>
      <c r="T52" s="105">
        <f t="shared" si="23"/>
        <v>0</v>
      </c>
      <c r="U52" s="105">
        <f t="shared" si="24"/>
        <v>0</v>
      </c>
      <c r="V52" s="115">
        <f t="shared" ca="1" si="6"/>
        <v>0.65999999999999837</v>
      </c>
      <c r="W52" s="114">
        <f t="shared" ca="1" si="7"/>
        <v>0.4893958670560119</v>
      </c>
      <c r="X52" s="116">
        <f t="shared" ca="1" si="8"/>
        <v>8.2154787585808936E-2</v>
      </c>
      <c r="Y52" s="90" t="e">
        <f t="shared" si="9"/>
        <v>#N/A</v>
      </c>
      <c r="Z52" s="117" t="str">
        <f t="shared" ca="1" si="48"/>
        <v/>
      </c>
      <c r="AA52" s="112"/>
      <c r="AB52" s="118"/>
      <c r="AC52" s="107"/>
      <c r="AD52" s="107"/>
      <c r="AH52" s="107"/>
      <c r="BE52" s="235">
        <f t="shared" ca="1" si="25"/>
        <v>15.379999999999999</v>
      </c>
      <c r="BF52" s="235">
        <f t="shared" ref="BF52:BN52" ca="1" si="73">AVERAGE(OFFSET(BE$31,$A52,0,$BE$27,1))</f>
        <v>15.434999999999999</v>
      </c>
      <c r="BG52" s="235">
        <f t="shared" ca="1" si="73"/>
        <v>15.46875</v>
      </c>
      <c r="BH52" s="235">
        <f t="shared" ca="1" si="73"/>
        <v>15.489374999999999</v>
      </c>
      <c r="BI52" s="235">
        <f t="shared" ca="1" si="73"/>
        <v>15.497187499999999</v>
      </c>
      <c r="BJ52" s="235">
        <f t="shared" ca="1" si="73"/>
        <v>15.493906249999998</v>
      </c>
      <c r="BK52" s="235">
        <f t="shared" ca="1" si="73"/>
        <v>15.483203124999999</v>
      </c>
      <c r="BL52" s="235">
        <f t="shared" ca="1" si="73"/>
        <v>15.4698828125</v>
      </c>
      <c r="BM52" s="235">
        <f t="shared" ca="1" si="73"/>
        <v>15.45875</v>
      </c>
      <c r="BN52" s="235">
        <f t="shared" ca="1" si="73"/>
        <v>15.453515625000001</v>
      </c>
      <c r="BO52" s="235">
        <f t="shared" ca="1" si="27"/>
        <v>15.444072265625</v>
      </c>
      <c r="BP52" s="235">
        <f t="shared" ca="1" si="11"/>
        <v>15.465823358518016</v>
      </c>
      <c r="BQ52" s="235">
        <f t="shared" ca="1" si="12"/>
        <v>15.476628991941327</v>
      </c>
      <c r="BR52" s="235">
        <f t="shared" ca="1" si="13"/>
        <v>-1.0805633423311534E-2</v>
      </c>
      <c r="BS52" s="235">
        <f t="shared" ca="1" si="14"/>
        <v>15.455017725094704</v>
      </c>
      <c r="BT52" s="235">
        <f t="shared" ca="1" si="61"/>
        <v>15.470531046958406</v>
      </c>
      <c r="BU52" s="235">
        <f t="shared" ca="1" si="62"/>
        <v>15.479616297640211</v>
      </c>
      <c r="BV52" s="235">
        <f t="shared" ca="1" si="63"/>
        <v>15.486812259058741</v>
      </c>
      <c r="BW52" s="235">
        <f t="shared" ca="1" si="64"/>
        <v>15.459556507013328</v>
      </c>
      <c r="BX52" s="235">
        <f t="shared" ca="1" si="29"/>
        <v>0.18775419144198255</v>
      </c>
      <c r="BY52" s="236">
        <f t="shared" si="50"/>
        <v>-2</v>
      </c>
      <c r="BZ52" s="235">
        <f t="shared" ca="1" si="30"/>
        <v>15.463845024296168</v>
      </c>
      <c r="CA52" s="235">
        <f t="shared" ca="1" si="31"/>
        <v>49.428971831480354</v>
      </c>
      <c r="CB52" s="235">
        <f t="shared" ca="1" si="32"/>
        <v>15.280369466145833</v>
      </c>
      <c r="CC52" s="235">
        <f t="shared" ca="1" si="33"/>
        <v>2.9103694661458341</v>
      </c>
      <c r="CD52" s="81">
        <f t="shared" ca="1" si="34"/>
        <v>3.3972112630208322</v>
      </c>
      <c r="CE52" s="235">
        <f t="shared" ca="1" si="35"/>
        <v>85.669369397942788</v>
      </c>
      <c r="CF52" s="235">
        <f t="shared" ca="1" si="36"/>
        <v>89.706041442348052</v>
      </c>
      <c r="CG52">
        <f t="shared" si="37"/>
        <v>100</v>
      </c>
      <c r="CH52">
        <f t="shared" si="37"/>
        <v>50</v>
      </c>
      <c r="CI52">
        <f t="shared" si="37"/>
        <v>0</v>
      </c>
      <c r="CJ52" t="e">
        <f t="shared" si="38"/>
        <v>#N/A</v>
      </c>
      <c r="CK52" s="259">
        <f t="shared" ca="1" si="39"/>
        <v>15.49761780814536</v>
      </c>
      <c r="CL52" s="259">
        <f t="shared" ca="1" si="40"/>
        <v>15.254433904072682</v>
      </c>
      <c r="CM52" s="259">
        <f t="shared" ca="1" si="41"/>
        <v>15.346617803283831</v>
      </c>
      <c r="CN52" s="259">
        <f t="shared" ca="1" si="42"/>
        <v>15.425585493087391</v>
      </c>
      <c r="CO52">
        <f t="shared" ca="1" si="43"/>
        <v>100</v>
      </c>
      <c r="CP52">
        <f t="shared" ca="1" si="44"/>
        <v>16.7</v>
      </c>
      <c r="CQ52" t="e">
        <f t="shared" ca="1" si="45"/>
        <v>#N/A</v>
      </c>
      <c r="CR52">
        <f t="shared" ca="1" si="46"/>
        <v>15.22</v>
      </c>
      <c r="CS52" t="e">
        <f t="shared" ca="1" si="47"/>
        <v>#N/A</v>
      </c>
    </row>
    <row r="53" spans="1:97" x14ac:dyDescent="0.25">
      <c r="A53">
        <v>22</v>
      </c>
      <c r="B53" s="100">
        <f ca="1">OFFSET(InputPriceData!B$15,CalculationsAndCharts!$A53+$A$11,0,1,1)</f>
        <v>40462</v>
      </c>
      <c r="C53" s="3">
        <f ca="1">OFFSET(InputPriceData!G$15,CalculationsAndCharts!$A53+$A$11,0,1,1)</f>
        <v>2361000</v>
      </c>
      <c r="D53" s="4">
        <f ca="1">OFFSET(InputPriceData!C$15,CalculationsAndCharts!$A53+$A$11,IF($C$7,7,0),1,1)</f>
        <v>15.41</v>
      </c>
      <c r="E53" s="4">
        <f ca="1">OFFSET(InputPriceData!D$15,CalculationsAndCharts!$A53+$A$11,IF($C$7,7,0),1,1)</f>
        <v>15.79</v>
      </c>
      <c r="F53" s="4">
        <f ca="1">OFFSET(InputPriceData!E$15,CalculationsAndCharts!$A53+$A$11,IF($C$7,7,0),1,1)</f>
        <v>15.36</v>
      </c>
      <c r="G53" s="4">
        <f ca="1">OFFSET(InputPriceData!F$15,CalculationsAndCharts!$A53+$A$11,IF($C$7,7,0),1,1)</f>
        <v>15.54</v>
      </c>
      <c r="H53" s="105">
        <f t="shared" si="0"/>
        <v>0</v>
      </c>
      <c r="I53" s="105">
        <f t="shared" ca="1" si="72"/>
        <v>0</v>
      </c>
      <c r="J53" s="105">
        <f t="shared" ca="1" si="72"/>
        <v>0</v>
      </c>
      <c r="K53" s="105">
        <f t="shared" ca="1" si="72"/>
        <v>0</v>
      </c>
      <c r="L53" s="4">
        <f t="shared" ca="1" si="2"/>
        <v>15.563333333333333</v>
      </c>
      <c r="M53" s="105">
        <f t="shared" ca="1" si="3"/>
        <v>0.38333333333333286</v>
      </c>
      <c r="N53" s="105">
        <f t="shared" ca="1" si="19"/>
        <v>1.1988076923076905</v>
      </c>
      <c r="O53" s="198">
        <f t="shared" ca="1" si="20"/>
        <v>1.2555941548022416</v>
      </c>
      <c r="P53" s="198">
        <f t="shared" ca="1" si="21"/>
        <v>1.1300347393220174</v>
      </c>
      <c r="Q53" s="105">
        <f t="shared" ca="1" si="4"/>
        <v>15.481872268286384</v>
      </c>
      <c r="R53" s="105">
        <f t="shared" ca="1" si="5"/>
        <v>15.408515234461394</v>
      </c>
      <c r="S53" s="105">
        <f t="shared" ca="1" si="22"/>
        <v>0</v>
      </c>
      <c r="T53" s="105">
        <f t="shared" si="23"/>
        <v>0</v>
      </c>
      <c r="U53" s="105">
        <f t="shared" si="24"/>
        <v>0</v>
      </c>
      <c r="V53" s="115">
        <f t="shared" ca="1" si="6"/>
        <v>0.42999999999999972</v>
      </c>
      <c r="W53" s="114">
        <f t="shared" ca="1" si="7"/>
        <v>0.40409380058401867</v>
      </c>
      <c r="X53" s="116">
        <f t="shared" ca="1" si="8"/>
        <v>7.6003462071043679E-2</v>
      </c>
      <c r="Y53" s="90" t="e">
        <f t="shared" si="9"/>
        <v>#N/A</v>
      </c>
      <c r="Z53" s="117" t="str">
        <f t="shared" ca="1" si="48"/>
        <v/>
      </c>
      <c r="AA53" s="112"/>
      <c r="AB53" s="118"/>
      <c r="AC53" s="107"/>
      <c r="AD53" s="107"/>
      <c r="AH53" s="107"/>
      <c r="BE53" s="235">
        <f t="shared" ca="1" si="25"/>
        <v>15.489999999999998</v>
      </c>
      <c r="BF53" s="235">
        <f t="shared" ref="BF53:BN53" ca="1" si="74">AVERAGE(OFFSET(BE$31,$A53,0,$BE$27,1))</f>
        <v>15.5025</v>
      </c>
      <c r="BG53" s="235">
        <f t="shared" ca="1" si="74"/>
        <v>15.51</v>
      </c>
      <c r="BH53" s="235">
        <f t="shared" ca="1" si="74"/>
        <v>15.504999999999999</v>
      </c>
      <c r="BI53" s="235">
        <f t="shared" ca="1" si="74"/>
        <v>15.490625</v>
      </c>
      <c r="BJ53" s="235">
        <f t="shared" ca="1" si="74"/>
        <v>15.4725</v>
      </c>
      <c r="BK53" s="235">
        <f t="shared" ca="1" si="74"/>
        <v>15.4565625</v>
      </c>
      <c r="BL53" s="235">
        <f t="shared" ca="1" si="74"/>
        <v>15.447617187500001</v>
      </c>
      <c r="BM53" s="235">
        <f t="shared" ca="1" si="74"/>
        <v>15.448281250000001</v>
      </c>
      <c r="BN53" s="235">
        <f t="shared" ca="1" si="74"/>
        <v>15.458710937500001</v>
      </c>
      <c r="BO53" s="235">
        <f t="shared" ca="1" si="27"/>
        <v>15.488714843749994</v>
      </c>
      <c r="BP53" s="235">
        <f t="shared" ca="1" si="11"/>
        <v>15.48757445141103</v>
      </c>
      <c r="BQ53" s="235">
        <f t="shared" ca="1" si="12"/>
        <v>15.487434625364639</v>
      </c>
      <c r="BR53" s="235">
        <f t="shared" ca="1" si="13"/>
        <v>1.3982604639117824E-4</v>
      </c>
      <c r="BS53" s="235">
        <f t="shared" ca="1" si="14"/>
        <v>15.487714277457421</v>
      </c>
      <c r="BT53" s="235">
        <f t="shared" ca="1" si="61"/>
        <v>15.48604436882211</v>
      </c>
      <c r="BU53" s="235">
        <f t="shared" ca="1" si="62"/>
        <v>15.488701548322016</v>
      </c>
      <c r="BV53" s="235">
        <f t="shared" ca="1" si="63"/>
        <v>15.494008220477273</v>
      </c>
      <c r="BW53" s="235">
        <f t="shared" ca="1" si="64"/>
        <v>15.486036681977556</v>
      </c>
      <c r="BX53" s="235">
        <f t="shared" ca="1" si="29"/>
        <v>0.22882106524156831</v>
      </c>
      <c r="BY53" s="236">
        <f t="shared" si="50"/>
        <v>-3</v>
      </c>
      <c r="BZ53" s="235">
        <f t="shared" ca="1" si="30"/>
        <v>15.45235289542323</v>
      </c>
      <c r="CA53" s="235">
        <f t="shared" ca="1" si="31"/>
        <v>53.680144845795311</v>
      </c>
      <c r="CB53" s="235">
        <f t="shared" ca="1" si="32"/>
        <v>15.526024088541664</v>
      </c>
      <c r="CC53" s="235">
        <f t="shared" ca="1" si="33"/>
        <v>3.1560240885416651</v>
      </c>
      <c r="CD53" s="81">
        <f t="shared" ca="1" si="34"/>
        <v>3.3972112630208322</v>
      </c>
      <c r="CE53" s="235">
        <f t="shared" ca="1" si="35"/>
        <v>92.900436393093173</v>
      </c>
      <c r="CF53" s="235">
        <f t="shared" ca="1" si="36"/>
        <v>91.735996487271265</v>
      </c>
      <c r="CG53">
        <f t="shared" si="37"/>
        <v>100</v>
      </c>
      <c r="CH53">
        <f t="shared" si="37"/>
        <v>50</v>
      </c>
      <c r="CI53">
        <f t="shared" si="37"/>
        <v>0</v>
      </c>
      <c r="CJ53" t="e">
        <f t="shared" si="38"/>
        <v>#N/A</v>
      </c>
      <c r="CK53" s="259">
        <f t="shared" ca="1" si="39"/>
        <v>15.470235616290722</v>
      </c>
      <c r="CL53" s="259">
        <f t="shared" ca="1" si="40"/>
        <v>15.53630890407268</v>
      </c>
      <c r="CM53" s="259">
        <f t="shared" ca="1" si="41"/>
        <v>15.499918561028606</v>
      </c>
      <c r="CN53" s="259">
        <f t="shared" ca="1" si="42"/>
        <v>15.494046128693274</v>
      </c>
      <c r="CO53">
        <f t="shared" ca="1" si="43"/>
        <v>100</v>
      </c>
      <c r="CP53">
        <f t="shared" ca="1" si="44"/>
        <v>16.7</v>
      </c>
      <c r="CQ53" t="e">
        <f t="shared" ca="1" si="45"/>
        <v>#N/A</v>
      </c>
      <c r="CR53" t="e">
        <f t="shared" ca="1" si="46"/>
        <v>#N/A</v>
      </c>
      <c r="CS53" t="e">
        <f t="shared" ca="1" si="47"/>
        <v>#N/A</v>
      </c>
    </row>
    <row r="54" spans="1:97" x14ac:dyDescent="0.25">
      <c r="A54">
        <v>23</v>
      </c>
      <c r="B54" s="100">
        <f ca="1">OFFSET(InputPriceData!B$15,CalculationsAndCharts!$A54+$A$11,0,1,1)</f>
        <v>40459</v>
      </c>
      <c r="C54" s="3">
        <f ca="1">OFFSET(InputPriceData!G$15,CalculationsAndCharts!$A54+$A$11,0,1,1)</f>
        <v>3337000</v>
      </c>
      <c r="D54" s="4">
        <f ca="1">OFFSET(InputPriceData!C$15,CalculationsAndCharts!$A54+$A$11,IF($C$7,7,0),1,1)</f>
        <v>15.58</v>
      </c>
      <c r="E54" s="4">
        <f ca="1">OFFSET(InputPriceData!D$15,CalculationsAndCharts!$A54+$A$11,IF($C$7,7,0),1,1)</f>
        <v>15.58</v>
      </c>
      <c r="F54" s="4">
        <f ca="1">OFFSET(InputPriceData!E$15,CalculationsAndCharts!$A54+$A$11,IF($C$7,7,0),1,1)</f>
        <v>15.18</v>
      </c>
      <c r="G54" s="4">
        <f ca="1">OFFSET(InputPriceData!F$15,CalculationsAndCharts!$A54+$A$11,IF($C$7,7,0),1,1)</f>
        <v>15.44</v>
      </c>
      <c r="H54" s="105">
        <f t="shared" si="0"/>
        <v>0</v>
      </c>
      <c r="I54" s="105">
        <f t="shared" ca="1" si="72"/>
        <v>0</v>
      </c>
      <c r="J54" s="105">
        <f t="shared" ca="1" si="72"/>
        <v>0</v>
      </c>
      <c r="K54" s="105">
        <f t="shared" ca="1" si="72"/>
        <v>0</v>
      </c>
      <c r="L54" s="4">
        <f t="shared" ca="1" si="2"/>
        <v>15.399999999999999</v>
      </c>
      <c r="M54" s="105">
        <f t="shared" ca="1" si="3"/>
        <v>0.32666666666666622</v>
      </c>
      <c r="N54" s="105">
        <f t="shared" ca="1" si="19"/>
        <v>1.1614871794871782</v>
      </c>
      <c r="O54" s="198">
        <f t="shared" ca="1" si="20"/>
        <v>1.2718188583721133</v>
      </c>
      <c r="P54" s="198">
        <f t="shared" ca="1" si="21"/>
        <v>1.1446369725349019</v>
      </c>
      <c r="Q54" s="105">
        <f t="shared" ca="1" si="4"/>
        <v>15.458597678272969</v>
      </c>
      <c r="R54" s="105">
        <f t="shared" ca="1" si="5"/>
        <v>15.387556081939969</v>
      </c>
      <c r="S54" s="105">
        <f t="shared" ca="1" si="22"/>
        <v>0</v>
      </c>
      <c r="T54" s="105">
        <f t="shared" si="23"/>
        <v>0</v>
      </c>
      <c r="U54" s="105">
        <f t="shared" si="24"/>
        <v>0</v>
      </c>
      <c r="V54" s="115">
        <f t="shared" ca="1" si="6"/>
        <v>0.41000000000000014</v>
      </c>
      <c r="W54" s="114">
        <f t="shared" ca="1" si="7"/>
        <v>0.3911407008760282</v>
      </c>
      <c r="X54" s="116">
        <f t="shared" ca="1" si="8"/>
        <v>7.5332946947929288E-2</v>
      </c>
      <c r="Y54" s="90" t="e">
        <f t="shared" si="9"/>
        <v>#N/A</v>
      </c>
      <c r="Z54" s="117" t="str">
        <f t="shared" ca="1" si="48"/>
        <v/>
      </c>
      <c r="AA54" s="112"/>
      <c r="AB54" s="118"/>
      <c r="AC54" s="107"/>
      <c r="AD54" s="107"/>
      <c r="AH54" s="107"/>
      <c r="BE54" s="235">
        <f t="shared" ca="1" si="25"/>
        <v>15.515000000000001</v>
      </c>
      <c r="BF54" s="235">
        <f t="shared" ref="BF54:BN54" ca="1" si="75">AVERAGE(OFFSET(BE$31,$A54,0,$BE$27,1))</f>
        <v>15.5175</v>
      </c>
      <c r="BG54" s="235">
        <f t="shared" ca="1" si="75"/>
        <v>15.5</v>
      </c>
      <c r="BH54" s="235">
        <f t="shared" ca="1" si="75"/>
        <v>15.47625</v>
      </c>
      <c r="BI54" s="235">
        <f t="shared" ca="1" si="75"/>
        <v>15.454375000000001</v>
      </c>
      <c r="BJ54" s="235">
        <f t="shared" ca="1" si="75"/>
        <v>15.440625000000001</v>
      </c>
      <c r="BK54" s="235">
        <f t="shared" ca="1" si="75"/>
        <v>15.438671875000001</v>
      </c>
      <c r="BL54" s="235">
        <f t="shared" ca="1" si="75"/>
        <v>15.448945312500001</v>
      </c>
      <c r="BM54" s="235">
        <f t="shared" ca="1" si="75"/>
        <v>15.469140625000001</v>
      </c>
      <c r="BN54" s="235">
        <f t="shared" ca="1" si="75"/>
        <v>15.495449218750002</v>
      </c>
      <c r="BO54" s="235">
        <f t="shared" ca="1" si="27"/>
        <v>15.492235351562503</v>
      </c>
      <c r="BP54" s="235">
        <f t="shared" ca="1" si="11"/>
        <v>15.486434059072065</v>
      </c>
      <c r="BQ54" s="235">
        <f t="shared" ca="1" si="12"/>
        <v>15.487294799318249</v>
      </c>
      <c r="BR54" s="235">
        <f t="shared" ca="1" si="13"/>
        <v>-8.6074024618376654E-4</v>
      </c>
      <c r="BS54" s="235">
        <f t="shared" ca="1" si="14"/>
        <v>15.485573318825882</v>
      </c>
      <c r="BT54" s="235">
        <f t="shared" ca="1" si="61"/>
        <v>15.484374460186801</v>
      </c>
      <c r="BU54" s="235">
        <f t="shared" ca="1" si="62"/>
        <v>15.491358727821924</v>
      </c>
      <c r="BV54" s="235">
        <f t="shared" ca="1" si="63"/>
        <v>15.49931489263253</v>
      </c>
      <c r="BW54" s="235">
        <f t="shared" ca="1" si="64"/>
        <v>15.478362089727167</v>
      </c>
      <c r="BX54" s="235">
        <f t="shared" ca="1" si="29"/>
        <v>0.27980832089300545</v>
      </c>
      <c r="BY54" s="236">
        <f t="shared" si="50"/>
        <v>-4</v>
      </c>
      <c r="BZ54" s="235">
        <f t="shared" ca="1" si="30"/>
        <v>15.433037139000129</v>
      </c>
      <c r="CA54" s="235">
        <f t="shared" ca="1" si="31"/>
        <v>54.049642857508985</v>
      </c>
      <c r="CB54" s="235">
        <f t="shared" ca="1" si="32"/>
        <v>15.446117675781251</v>
      </c>
      <c r="CC54" s="235">
        <f t="shared" ca="1" si="33"/>
        <v>3.0761176757812514</v>
      </c>
      <c r="CD54" s="81">
        <f t="shared" ca="1" si="34"/>
        <v>3.3972112630208322</v>
      </c>
      <c r="CE54" s="235">
        <f t="shared" ca="1" si="35"/>
        <v>90.548318536008225</v>
      </c>
      <c r="CF54" s="235">
        <f t="shared" ca="1" si="36"/>
        <v>93.189499066764071</v>
      </c>
      <c r="CG54">
        <f t="shared" si="37"/>
        <v>100</v>
      </c>
      <c r="CH54">
        <f t="shared" si="37"/>
        <v>50</v>
      </c>
      <c r="CI54">
        <f t="shared" si="37"/>
        <v>0</v>
      </c>
      <c r="CJ54" t="e">
        <f t="shared" si="38"/>
        <v>#N/A</v>
      </c>
      <c r="CK54" s="259">
        <f t="shared" ca="1" si="39"/>
        <v>15.495471232581446</v>
      </c>
      <c r="CL54" s="259">
        <f t="shared" ca="1" si="40"/>
        <v>15.425117808145361</v>
      </c>
      <c r="CM54" s="259">
        <f t="shared" ca="1" si="41"/>
        <v>15.457642046158787</v>
      </c>
      <c r="CN54" s="259">
        <f t="shared" ca="1" si="42"/>
        <v>15.477141018541509</v>
      </c>
      <c r="CO54">
        <f t="shared" ca="1" si="43"/>
        <v>0</v>
      </c>
      <c r="CP54" t="e">
        <f t="shared" ca="1" si="44"/>
        <v>#N/A</v>
      </c>
      <c r="CQ54">
        <f t="shared" ca="1" si="45"/>
        <v>16.7</v>
      </c>
      <c r="CR54" t="e">
        <f t="shared" ca="1" si="46"/>
        <v>#N/A</v>
      </c>
      <c r="CS54" t="e">
        <f t="shared" ca="1" si="47"/>
        <v>#N/A</v>
      </c>
    </row>
    <row r="55" spans="1:97" x14ac:dyDescent="0.25">
      <c r="A55">
        <v>24</v>
      </c>
      <c r="B55" s="100">
        <f ca="1">OFFSET(InputPriceData!B$15,CalculationsAndCharts!$A55+$A$11,0,1,1)</f>
        <v>40458</v>
      </c>
      <c r="C55" s="3">
        <f ca="1">OFFSET(InputPriceData!G$15,CalculationsAndCharts!$A55+$A$11,0,1,1)</f>
        <v>3003400</v>
      </c>
      <c r="D55" s="4">
        <f ca="1">OFFSET(InputPriceData!C$15,CalculationsAndCharts!$A55+$A$11,IF($C$7,7,0),1,1)</f>
        <v>15.52</v>
      </c>
      <c r="E55" s="4">
        <f ca="1">OFFSET(InputPriceData!D$15,CalculationsAndCharts!$A55+$A$11,IF($C$7,7,0),1,1)</f>
        <v>15.65</v>
      </c>
      <c r="F55" s="4">
        <f ca="1">OFFSET(InputPriceData!E$15,CalculationsAndCharts!$A55+$A$11,IF($C$7,7,0),1,1)</f>
        <v>15.28</v>
      </c>
      <c r="G55" s="4">
        <f ca="1">OFFSET(InputPriceData!F$15,CalculationsAndCharts!$A55+$A$11,IF($C$7,7,0),1,1)</f>
        <v>15.59</v>
      </c>
      <c r="H55" s="105">
        <f t="shared" si="0"/>
        <v>0</v>
      </c>
      <c r="I55" s="105">
        <f t="shared" ca="1" si="72"/>
        <v>0</v>
      </c>
      <c r="J55" s="105">
        <f t="shared" ca="1" si="72"/>
        <v>0</v>
      </c>
      <c r="K55" s="105">
        <f t="shared" ca="1" si="72"/>
        <v>0</v>
      </c>
      <c r="L55" s="4">
        <f t="shared" ca="1" si="2"/>
        <v>15.506666666666666</v>
      </c>
      <c r="M55" s="105">
        <f t="shared" ca="1" si="3"/>
        <v>0.13666666666666671</v>
      </c>
      <c r="N55" s="105">
        <f t="shared" ca="1" si="19"/>
        <v>1.1451025641025621</v>
      </c>
      <c r="O55" s="198">
        <f t="shared" ca="1" si="20"/>
        <v>1.3033421951963804</v>
      </c>
      <c r="P55" s="198">
        <f t="shared" ca="1" si="21"/>
        <v>1.1730079756767424</v>
      </c>
      <c r="Q55" s="105">
        <f t="shared" ca="1" si="4"/>
        <v>15.475339872065248</v>
      </c>
      <c r="R55" s="105">
        <f t="shared" ca="1" si="5"/>
        <v>15.367258482987685</v>
      </c>
      <c r="S55" s="105">
        <f t="shared" ca="1" si="22"/>
        <v>0</v>
      </c>
      <c r="T55" s="105">
        <f t="shared" si="23"/>
        <v>0</v>
      </c>
      <c r="U55" s="105">
        <f t="shared" si="24"/>
        <v>0</v>
      </c>
      <c r="V55" s="115">
        <f t="shared" ca="1" si="6"/>
        <v>0.37000000000000099</v>
      </c>
      <c r="W55" s="114">
        <f t="shared" ca="1" si="7"/>
        <v>0.38171105131404232</v>
      </c>
      <c r="X55" s="116">
        <f t="shared" ca="1" si="8"/>
        <v>7.4484352233100862E-2</v>
      </c>
      <c r="Y55" s="90" t="e">
        <f t="shared" si="9"/>
        <v>#N/A</v>
      </c>
      <c r="Z55" s="117" t="str">
        <f t="shared" ca="1" si="48"/>
        <v/>
      </c>
      <c r="AA55" s="112"/>
      <c r="AB55" s="118"/>
      <c r="AC55" s="107"/>
      <c r="AD55" s="107"/>
      <c r="AH55" s="107"/>
      <c r="BE55" s="235">
        <f t="shared" ca="1" si="25"/>
        <v>15.52</v>
      </c>
      <c r="BF55" s="235">
        <f t="shared" ref="BF55:BN55" ca="1" si="76">AVERAGE(OFFSET(BE$31,$A55,0,$BE$27,1))</f>
        <v>15.4825</v>
      </c>
      <c r="BG55" s="235">
        <f t="shared" ca="1" si="76"/>
        <v>15.452500000000001</v>
      </c>
      <c r="BH55" s="235">
        <f t="shared" ca="1" si="76"/>
        <v>15.432500000000001</v>
      </c>
      <c r="BI55" s="235">
        <f t="shared" ca="1" si="76"/>
        <v>15.426875000000001</v>
      </c>
      <c r="BJ55" s="235">
        <f t="shared" ca="1" si="76"/>
        <v>15.436718750000001</v>
      </c>
      <c r="BK55" s="235">
        <f t="shared" ca="1" si="76"/>
        <v>15.459218750000002</v>
      </c>
      <c r="BL55" s="235">
        <f t="shared" ca="1" si="76"/>
        <v>15.489335937500002</v>
      </c>
      <c r="BM55" s="235">
        <f t="shared" ca="1" si="76"/>
        <v>15.521757812500002</v>
      </c>
      <c r="BN55" s="235">
        <f t="shared" ca="1" si="76"/>
        <v>15.551806640625001</v>
      </c>
      <c r="BO55" s="235">
        <f t="shared" ca="1" si="27"/>
        <v>15.481910644531251</v>
      </c>
      <c r="BP55" s="235">
        <f t="shared" ca="1" si="11"/>
        <v>15.480632766581628</v>
      </c>
      <c r="BQ55" s="235">
        <f t="shared" ca="1" si="12"/>
        <v>15.488155539564431</v>
      </c>
      <c r="BR55" s="235">
        <f t="shared" ca="1" si="13"/>
        <v>-7.5227729828029055E-3</v>
      </c>
      <c r="BS55" s="235">
        <f t="shared" ca="1" si="14"/>
        <v>15.473109993598825</v>
      </c>
      <c r="BT55" s="235">
        <f t="shared" ca="1" si="61"/>
        <v>15.483175601547721</v>
      </c>
      <c r="BU55" s="235">
        <f t="shared" ca="1" si="62"/>
        <v>15.498342995457046</v>
      </c>
      <c r="BV55" s="235">
        <f t="shared" ca="1" si="63"/>
        <v>15.507271057443134</v>
      </c>
      <c r="BW55" s="235">
        <f t="shared" ca="1" si="64"/>
        <v>15.461768875715158</v>
      </c>
      <c r="BX55" s="235">
        <f t="shared" ca="1" si="29"/>
        <v>0.34840141920509399</v>
      </c>
      <c r="BY55" s="236">
        <f t="shared" si="50"/>
        <v>-5</v>
      </c>
      <c r="BZ55" s="235">
        <f t="shared" ca="1" si="30"/>
        <v>15.408030246916876</v>
      </c>
      <c r="CA55" s="235">
        <f t="shared" ca="1" si="31"/>
        <v>53.856085669864108</v>
      </c>
      <c r="CB55" s="235">
        <f t="shared" ca="1" si="32"/>
        <v>15.494288655598957</v>
      </c>
      <c r="CC55" s="235">
        <f t="shared" ca="1" si="33"/>
        <v>3.1242886555989582</v>
      </c>
      <c r="CD55" s="81">
        <f t="shared" ca="1" si="34"/>
        <v>3.4048765462239565</v>
      </c>
      <c r="CE55" s="235">
        <f t="shared" ca="1" si="35"/>
        <v>91.759234532712412</v>
      </c>
      <c r="CF55" s="235">
        <f t="shared" ca="1" si="36"/>
        <v>94.76349503022027</v>
      </c>
      <c r="CG55">
        <f t="shared" si="37"/>
        <v>100</v>
      </c>
      <c r="CH55">
        <f t="shared" si="37"/>
        <v>50</v>
      </c>
      <c r="CI55">
        <f t="shared" si="37"/>
        <v>0</v>
      </c>
      <c r="CJ55" t="e">
        <f t="shared" si="38"/>
        <v>#N/A</v>
      </c>
      <c r="CK55" s="259">
        <f t="shared" ca="1" si="39"/>
        <v>15.48094246516289</v>
      </c>
      <c r="CL55" s="259">
        <f t="shared" ca="1" si="40"/>
        <v>15.480235616290724</v>
      </c>
      <c r="CM55" s="259">
        <f t="shared" ca="1" si="41"/>
        <v>15.496070076931311</v>
      </c>
      <c r="CN55" s="259">
        <f t="shared" ca="1" si="42"/>
        <v>15.497950302699969</v>
      </c>
      <c r="CO55">
        <f t="shared" ca="1" si="43"/>
        <v>0</v>
      </c>
      <c r="CP55" t="e">
        <f t="shared" ca="1" si="44"/>
        <v>#N/A</v>
      </c>
      <c r="CQ55">
        <f t="shared" ca="1" si="45"/>
        <v>16.7</v>
      </c>
      <c r="CR55" t="e">
        <f t="shared" ca="1" si="46"/>
        <v>#N/A</v>
      </c>
      <c r="CS55" t="e">
        <f t="shared" ca="1" si="47"/>
        <v>#N/A</v>
      </c>
    </row>
    <row r="56" spans="1:97" x14ac:dyDescent="0.25">
      <c r="A56">
        <v>25</v>
      </c>
      <c r="B56" s="100">
        <f ca="1">OFFSET(InputPriceData!B$15,CalculationsAndCharts!$A56+$A$11,0,1,1)</f>
        <v>40457</v>
      </c>
      <c r="C56" s="3">
        <f ca="1">OFFSET(InputPriceData!G$15,CalculationsAndCharts!$A56+$A$11,0,1,1)</f>
        <v>4262700</v>
      </c>
      <c r="D56" s="4">
        <f ca="1">OFFSET(InputPriceData!C$15,CalculationsAndCharts!$A56+$A$11,IF($C$7,7,0),1,1)</f>
        <v>15.43</v>
      </c>
      <c r="E56" s="4">
        <f ca="1">OFFSET(InputPriceData!D$15,CalculationsAndCharts!$A56+$A$11,IF($C$7,7,0),1,1)</f>
        <v>15.6</v>
      </c>
      <c r="F56" s="4">
        <f ca="1">OFFSET(InputPriceData!E$15,CalculationsAndCharts!$A56+$A$11,IF($C$7,7,0),1,1)</f>
        <v>15.37</v>
      </c>
      <c r="G56" s="4">
        <f ca="1">OFFSET(InputPriceData!F$15,CalculationsAndCharts!$A56+$A$11,IF($C$7,7,0),1,1)</f>
        <v>15.45</v>
      </c>
      <c r="H56" s="105">
        <f t="shared" si="0"/>
        <v>0</v>
      </c>
      <c r="I56" s="105">
        <f t="shared" ca="1" si="72"/>
        <v>0</v>
      </c>
      <c r="J56" s="105">
        <f t="shared" ca="1" si="72"/>
        <v>0</v>
      </c>
      <c r="K56" s="105">
        <f t="shared" ca="1" si="72"/>
        <v>0</v>
      </c>
      <c r="L56" s="4">
        <f t="shared" ca="1" si="2"/>
        <v>15.473333333333334</v>
      </c>
      <c r="M56" s="105">
        <f t="shared" ca="1" si="3"/>
        <v>0.14333333333333442</v>
      </c>
      <c r="N56" s="105">
        <f t="shared" ca="1" si="19"/>
        <v>1.2379487179487154</v>
      </c>
      <c r="O56" s="198">
        <f t="shared" ca="1" si="20"/>
        <v>1.3485535183660429</v>
      </c>
      <c r="P56" s="198">
        <f t="shared" ca="1" si="21"/>
        <v>1.2136981665294386</v>
      </c>
      <c r="Q56" s="105">
        <f t="shared" ca="1" si="4"/>
        <v>15.466389359321987</v>
      </c>
      <c r="R56" s="105">
        <f t="shared" ca="1" si="5"/>
        <v>15.336378086108381</v>
      </c>
      <c r="S56" s="105">
        <f t="shared" ca="1" si="22"/>
        <v>0</v>
      </c>
      <c r="T56" s="105">
        <f t="shared" si="23"/>
        <v>0</v>
      </c>
      <c r="U56" s="105">
        <f t="shared" si="24"/>
        <v>0</v>
      </c>
      <c r="V56" s="115">
        <f t="shared" ca="1" si="6"/>
        <v>0.23000000000000043</v>
      </c>
      <c r="W56" s="114">
        <f t="shared" ca="1" si="7"/>
        <v>0.387566576971063</v>
      </c>
      <c r="X56" s="116">
        <f t="shared" ca="1" si="8"/>
        <v>7.5085215337932887E-2</v>
      </c>
      <c r="Y56" s="90" t="e">
        <f t="shared" si="9"/>
        <v>#N/A</v>
      </c>
      <c r="Z56" s="117" t="str">
        <f t="shared" ca="1" si="48"/>
        <v/>
      </c>
      <c r="AA56" s="112"/>
      <c r="AB56" s="118"/>
      <c r="AC56" s="107"/>
      <c r="AD56" s="107"/>
      <c r="AH56" s="107"/>
      <c r="BE56" s="235">
        <f t="shared" ca="1" si="25"/>
        <v>15.445</v>
      </c>
      <c r="BF56" s="235">
        <f t="shared" ref="BF56:BN56" ca="1" si="77">AVERAGE(OFFSET(BE$31,$A56,0,$BE$27,1))</f>
        <v>15.422499999999999</v>
      </c>
      <c r="BG56" s="235">
        <f t="shared" ca="1" si="77"/>
        <v>15.4125</v>
      </c>
      <c r="BH56" s="235">
        <f t="shared" ca="1" si="77"/>
        <v>15.421250000000001</v>
      </c>
      <c r="BI56" s="235">
        <f t="shared" ca="1" si="77"/>
        <v>15.446562500000001</v>
      </c>
      <c r="BJ56" s="235">
        <f t="shared" ca="1" si="77"/>
        <v>15.481718750000001</v>
      </c>
      <c r="BK56" s="235">
        <f t="shared" ca="1" si="77"/>
        <v>15.519453125000002</v>
      </c>
      <c r="BL56" s="235">
        <f t="shared" ca="1" si="77"/>
        <v>15.554179687500001</v>
      </c>
      <c r="BM56" s="235">
        <f t="shared" ca="1" si="77"/>
        <v>15.58185546875</v>
      </c>
      <c r="BN56" s="235">
        <f t="shared" ca="1" si="77"/>
        <v>15.59919921875</v>
      </c>
      <c r="BO56" s="235">
        <f t="shared" ca="1" si="27"/>
        <v>15.4588984375</v>
      </c>
      <c r="BP56" s="235">
        <f t="shared" ca="1" si="11"/>
        <v>15.479354888632008</v>
      </c>
      <c r="BQ56" s="235">
        <f t="shared" ca="1" si="12"/>
        <v>15.495678312547234</v>
      </c>
      <c r="BR56" s="235">
        <f t="shared" ca="1" si="13"/>
        <v>-1.6323423915226343E-2</v>
      </c>
      <c r="BS56" s="235">
        <f t="shared" ca="1" si="14"/>
        <v>15.463031464716781</v>
      </c>
      <c r="BT56" s="235">
        <f t="shared" ca="1" si="61"/>
        <v>15.493241209496617</v>
      </c>
      <c r="BU56" s="235">
        <f t="shared" ca="1" si="62"/>
        <v>15.51351038936637</v>
      </c>
      <c r="BV56" s="235">
        <f t="shared" ca="1" si="63"/>
        <v>15.516199119429221</v>
      </c>
      <c r="BW56" s="235">
        <f t="shared" ca="1" si="64"/>
        <v>15.455391579819963</v>
      </c>
      <c r="BX56" s="235">
        <f t="shared" ca="1" si="29"/>
        <v>0.4354751784495805</v>
      </c>
      <c r="BY56" s="236">
        <f t="shared" si="50"/>
        <v>-6</v>
      </c>
      <c r="BZ56" s="235">
        <f t="shared" ca="1" si="30"/>
        <v>15.376592964284667</v>
      </c>
      <c r="CA56" s="235">
        <f t="shared" ca="1" si="31"/>
        <v>54.523714521218125</v>
      </c>
      <c r="CB56" s="235">
        <f t="shared" ref="CB56:CB119" ca="1" si="78">(BO56+L56)/2</f>
        <v>15.466115885416666</v>
      </c>
      <c r="CC56" s="235">
        <f t="shared" ref="CC56:CC119" ca="1" si="79">CB56-MIN(OFFSET(F56,0,0,$BI$27,1))</f>
        <v>3.5861158854166657</v>
      </c>
      <c r="CD56" s="81">
        <f t="shared" ref="CD56:CD119" ca="1" si="80">MAX(OFFSET(E56,0,0,$BI$27,1))-MIN(OFFSET(CB56,0,0,$BI$27,1))</f>
        <v>3.687107828776039</v>
      </c>
      <c r="CE56" s="235">
        <f t="shared" ca="1" si="35"/>
        <v>97.260944131571591</v>
      </c>
      <c r="CF56" s="235">
        <f t="shared" ca="1" si="36"/>
        <v>95.906621829360788</v>
      </c>
      <c r="CG56">
        <f t="shared" si="37"/>
        <v>100</v>
      </c>
      <c r="CH56">
        <f t="shared" si="37"/>
        <v>50</v>
      </c>
      <c r="CI56">
        <f t="shared" si="37"/>
        <v>0</v>
      </c>
      <c r="CJ56" t="e">
        <f t="shared" si="38"/>
        <v>#N/A</v>
      </c>
      <c r="CK56" s="259">
        <f t="shared" ca="1" si="39"/>
        <v>15.499384930325782</v>
      </c>
      <c r="CL56" s="259">
        <f t="shared" ca="1" si="40"/>
        <v>15.482971232581445</v>
      </c>
      <c r="CM56" s="259">
        <f t="shared" ca="1" si="41"/>
        <v>15.489005683774408</v>
      </c>
      <c r="CN56" s="259">
        <f t="shared" ca="1" si="42"/>
        <v>15.505036177263669</v>
      </c>
      <c r="CO56">
        <f t="shared" ca="1" si="43"/>
        <v>0</v>
      </c>
      <c r="CP56" t="e">
        <f t="shared" ca="1" si="44"/>
        <v>#N/A</v>
      </c>
      <c r="CQ56">
        <f t="shared" ca="1" si="45"/>
        <v>16.7</v>
      </c>
      <c r="CR56" t="e">
        <f t="shared" ca="1" si="46"/>
        <v>#N/A</v>
      </c>
      <c r="CS56">
        <f t="shared" ca="1" si="47"/>
        <v>15.43</v>
      </c>
    </row>
    <row r="57" spans="1:97" x14ac:dyDescent="0.25">
      <c r="A57">
        <v>26</v>
      </c>
      <c r="B57" s="100">
        <f ca="1">OFFSET(InputPriceData!B$15,CalculationsAndCharts!$A57+$A$11,0,1,1)</f>
        <v>40456</v>
      </c>
      <c r="C57" s="3">
        <f ca="1">OFFSET(InputPriceData!G$15,CalculationsAndCharts!$A57+$A$11,0,1,1)</f>
        <v>4271700</v>
      </c>
      <c r="D57" s="4">
        <f ca="1">OFFSET(InputPriceData!C$15,CalculationsAndCharts!$A57+$A$11,IF($C$7,7,0),1,1)</f>
        <v>15.53</v>
      </c>
      <c r="E57" s="4">
        <f ca="1">OFFSET(InputPriceData!D$15,CalculationsAndCharts!$A57+$A$11,IF($C$7,7,0),1,1)</f>
        <v>15.59</v>
      </c>
      <c r="F57" s="4">
        <f ca="1">OFFSET(InputPriceData!E$15,CalculationsAndCharts!$A57+$A$11,IF($C$7,7,0),1,1)</f>
        <v>15.33</v>
      </c>
      <c r="G57" s="4">
        <f ca="1">OFFSET(InputPriceData!F$15,CalculationsAndCharts!$A57+$A$11,IF($C$7,7,0),1,1)</f>
        <v>15.44</v>
      </c>
      <c r="H57" s="105">
        <f t="shared" si="0"/>
        <v>0</v>
      </c>
      <c r="I57" s="105">
        <f t="shared" ca="1" si="72"/>
        <v>0</v>
      </c>
      <c r="J57" s="105">
        <f t="shared" ca="1" si="72"/>
        <v>0</v>
      </c>
      <c r="K57" s="105">
        <f t="shared" ca="1" si="72"/>
        <v>0</v>
      </c>
      <c r="L57" s="4">
        <f t="shared" ca="1" si="2"/>
        <v>15.453333333333333</v>
      </c>
      <c r="M57" s="105">
        <f t="shared" ca="1" si="3"/>
        <v>0.31333333333333258</v>
      </c>
      <c r="N57" s="105">
        <f t="shared" ca="1" si="19"/>
        <v>1.2661666666666642</v>
      </c>
      <c r="O57" s="198">
        <f t="shared" ca="1" si="20"/>
        <v>1.3801548899138507</v>
      </c>
      <c r="P57" s="198">
        <f t="shared" ca="1" si="21"/>
        <v>1.2421394009224658</v>
      </c>
      <c r="Q57" s="105">
        <f t="shared" ca="1" si="4"/>
        <v>15.464405366747316</v>
      </c>
      <c r="R57" s="105">
        <f t="shared" ca="1" si="5"/>
        <v>15.299232008047349</v>
      </c>
      <c r="S57" s="105">
        <f t="shared" ca="1" si="22"/>
        <v>0</v>
      </c>
      <c r="T57" s="105">
        <f t="shared" si="23"/>
        <v>0</v>
      </c>
      <c r="U57" s="105">
        <f t="shared" si="24"/>
        <v>0</v>
      </c>
      <c r="V57" s="115">
        <f t="shared" ca="1" si="6"/>
        <v>0.25999999999999979</v>
      </c>
      <c r="W57" s="114">
        <f t="shared" ca="1" si="7"/>
        <v>0.46634986545659435</v>
      </c>
      <c r="X57" s="116">
        <f t="shared" ca="1" si="8"/>
        <v>8.020400683009031E-2</v>
      </c>
      <c r="Y57" s="90" t="e">
        <f t="shared" si="9"/>
        <v>#N/A</v>
      </c>
      <c r="Z57" s="117" t="str">
        <f t="shared" ca="1" si="48"/>
        <v/>
      </c>
      <c r="AA57" s="112"/>
      <c r="AB57" s="118"/>
      <c r="AC57" s="107"/>
      <c r="AD57" s="107"/>
      <c r="AH57" s="107"/>
      <c r="BE57" s="235">
        <f t="shared" ca="1" si="25"/>
        <v>15.399999999999999</v>
      </c>
      <c r="BF57" s="235">
        <f t="shared" ref="BF57:BN57" ca="1" si="81">AVERAGE(OFFSET(BE$31,$A57,0,$BE$27,1))</f>
        <v>15.4025</v>
      </c>
      <c r="BG57" s="235">
        <f t="shared" ca="1" si="81"/>
        <v>15.43</v>
      </c>
      <c r="BH57" s="235">
        <f t="shared" ca="1" si="81"/>
        <v>15.471875000000001</v>
      </c>
      <c r="BI57" s="235">
        <f t="shared" ca="1" si="81"/>
        <v>15.516875000000001</v>
      </c>
      <c r="BJ57" s="235">
        <f t="shared" ca="1" si="81"/>
        <v>15.557187500000001</v>
      </c>
      <c r="BK57" s="235">
        <f t="shared" ca="1" si="81"/>
        <v>15.588906250000001</v>
      </c>
      <c r="BL57" s="235">
        <f t="shared" ca="1" si="81"/>
        <v>15.60953125</v>
      </c>
      <c r="BM57" s="235">
        <f t="shared" ca="1" si="81"/>
        <v>15.61654296875</v>
      </c>
      <c r="BN57" s="235">
        <f t="shared" ca="1" si="81"/>
        <v>15.608027343749999</v>
      </c>
      <c r="BO57" s="235">
        <f t="shared" ca="1" si="27"/>
        <v>15.467041015625</v>
      </c>
      <c r="BP57" s="235">
        <f t="shared" ca="1" si="11"/>
        <v>15.499811339764015</v>
      </c>
      <c r="BQ57" s="235">
        <f t="shared" ca="1" si="12"/>
        <v>15.512001736462462</v>
      </c>
      <c r="BR57" s="235">
        <f t="shared" ca="1" si="13"/>
        <v>-1.2190396698446904E-2</v>
      </c>
      <c r="BS57" s="235">
        <f t="shared" ca="1" si="14"/>
        <v>15.487620943065568</v>
      </c>
      <c r="BT57" s="235">
        <f t="shared" ca="1" si="61"/>
        <v>15.52345095427645</v>
      </c>
      <c r="BU57" s="235">
        <f t="shared" ca="1" si="62"/>
        <v>15.533779569236124</v>
      </c>
      <c r="BV57" s="235">
        <f t="shared" ca="1" si="63"/>
        <v>15.518887849492071</v>
      </c>
      <c r="BW57" s="235">
        <f t="shared" ca="1" si="64"/>
        <v>15.487902004613051</v>
      </c>
      <c r="BX57" s="235">
        <f t="shared" ca="1" si="29"/>
        <v>0.52780428135465274</v>
      </c>
      <c r="BY57" s="236">
        <f t="shared" si="50"/>
        <v>-7</v>
      </c>
      <c r="BZ57" s="235">
        <f t="shared" ca="1" si="30"/>
        <v>15.336191350387345</v>
      </c>
      <c r="CA57" s="235">
        <f t="shared" ca="1" si="31"/>
        <v>57.185933289340177</v>
      </c>
      <c r="CB57" s="235">
        <f t="shared" ca="1" si="78"/>
        <v>15.460187174479167</v>
      </c>
      <c r="CC57" s="235">
        <f t="shared" ca="1" si="79"/>
        <v>3.5801871744791658</v>
      </c>
      <c r="CD57" s="81">
        <f t="shared" ca="1" si="80"/>
        <v>3.7579255371093723</v>
      </c>
      <c r="CE57" s="235">
        <f t="shared" ca="1" si="35"/>
        <v>95.27030642637682</v>
      </c>
      <c r="CF57" s="235">
        <f t="shared" ca="1" si="36"/>
        <v>96.346404514122753</v>
      </c>
      <c r="CG57">
        <f t="shared" si="37"/>
        <v>100</v>
      </c>
      <c r="CH57">
        <f t="shared" si="37"/>
        <v>50</v>
      </c>
      <c r="CI57">
        <f t="shared" si="37"/>
        <v>0</v>
      </c>
      <c r="CJ57" t="e">
        <f t="shared" si="38"/>
        <v>#N/A</v>
      </c>
      <c r="CK57" s="259">
        <f t="shared" ca="1" si="39"/>
        <v>15.526269860651563</v>
      </c>
      <c r="CL57" s="259">
        <f t="shared" ca="1" si="40"/>
        <v>15.479692465162891</v>
      </c>
      <c r="CM57" s="259">
        <f t="shared" ca="1" si="41"/>
        <v>15.499453917401791</v>
      </c>
      <c r="CN57" s="259">
        <f t="shared" ca="1" si="42"/>
        <v>15.513862155136557</v>
      </c>
      <c r="CO57">
        <f t="shared" ca="1" si="43"/>
        <v>0</v>
      </c>
      <c r="CP57" t="e">
        <f t="shared" ca="1" si="44"/>
        <v>#N/A</v>
      </c>
      <c r="CQ57">
        <f t="shared" ca="1" si="45"/>
        <v>16.7</v>
      </c>
      <c r="CR57" t="e">
        <f t="shared" ca="1" si="46"/>
        <v>#N/A</v>
      </c>
      <c r="CS57" t="e">
        <f t="shared" ca="1" si="47"/>
        <v>#N/A</v>
      </c>
    </row>
    <row r="58" spans="1:97" x14ac:dyDescent="0.25">
      <c r="A58">
        <v>27</v>
      </c>
      <c r="B58" s="100">
        <f ca="1">OFFSET(InputPriceData!B$15,CalculationsAndCharts!$A58+$A$11,0,1,1)</f>
        <v>40455</v>
      </c>
      <c r="C58" s="3">
        <f ca="1">OFFSET(InputPriceData!G$15,CalculationsAndCharts!$A58+$A$11,0,1,1)</f>
        <v>3072100</v>
      </c>
      <c r="D58" s="4">
        <f ca="1">OFFSET(InputPriceData!C$15,CalculationsAndCharts!$A58+$A$11,IF($C$7,7,0),1,1)</f>
        <v>15.39</v>
      </c>
      <c r="E58" s="4">
        <f ca="1">OFFSET(InputPriceData!D$15,CalculationsAndCharts!$A58+$A$11,IF($C$7,7,0),1,1)</f>
        <v>15.72</v>
      </c>
      <c r="F58" s="4">
        <f ca="1">OFFSET(InputPriceData!E$15,CalculationsAndCharts!$A58+$A$11,IF($C$7,7,0),1,1)</f>
        <v>15.14</v>
      </c>
      <c r="G58" s="4">
        <f ca="1">OFFSET(InputPriceData!F$15,CalculationsAndCharts!$A58+$A$11,IF($C$7,7,0),1,1)</f>
        <v>15.36</v>
      </c>
      <c r="H58" s="105">
        <f t="shared" si="0"/>
        <v>0</v>
      </c>
      <c r="I58" s="105">
        <f t="shared" ca="1" si="72"/>
        <v>0</v>
      </c>
      <c r="J58" s="105">
        <f t="shared" ca="1" si="72"/>
        <v>0</v>
      </c>
      <c r="K58" s="105">
        <f t="shared" ca="1" si="72"/>
        <v>0</v>
      </c>
      <c r="L58" s="4">
        <f t="shared" ca="1" si="2"/>
        <v>15.406666666666666</v>
      </c>
      <c r="M58" s="105">
        <f t="shared" ca="1" si="3"/>
        <v>0.45999999999999908</v>
      </c>
      <c r="N58" s="105">
        <f t="shared" ca="1" si="19"/>
        <v>1.2670769230769201</v>
      </c>
      <c r="O58" s="198">
        <f t="shared" ca="1" si="20"/>
        <v>1.4127229536987611</v>
      </c>
      <c r="P58" s="198">
        <f t="shared" ca="1" si="21"/>
        <v>1.2714506583288849</v>
      </c>
      <c r="Q58" s="105">
        <f t="shared" ca="1" si="4"/>
        <v>15.467568804865596</v>
      </c>
      <c r="R58" s="105">
        <f t="shared" ca="1" si="5"/>
        <v>15.252039619847359</v>
      </c>
      <c r="S58" s="105">
        <f t="shared" ca="1" si="22"/>
        <v>0</v>
      </c>
      <c r="T58" s="105">
        <f t="shared" si="23"/>
        <v>0</v>
      </c>
      <c r="U58" s="105">
        <f t="shared" si="24"/>
        <v>0</v>
      </c>
      <c r="V58" s="115">
        <f t="shared" ca="1" si="6"/>
        <v>0.58000000000000007</v>
      </c>
      <c r="W58" s="114">
        <f t="shared" ca="1" si="7"/>
        <v>0.56952479818489166</v>
      </c>
      <c r="X58" s="116">
        <f t="shared" ca="1" si="8"/>
        <v>8.7078437381828883E-2</v>
      </c>
      <c r="Y58" s="90" t="e">
        <f t="shared" si="9"/>
        <v>#N/A</v>
      </c>
      <c r="Z58" s="117" t="str">
        <f t="shared" ca="1" si="48"/>
        <v/>
      </c>
      <c r="AA58" s="112"/>
      <c r="AB58" s="118"/>
      <c r="AC58" s="107"/>
      <c r="AD58" s="107"/>
      <c r="AH58" s="107"/>
      <c r="BE58" s="235">
        <f t="shared" ca="1" si="25"/>
        <v>15.404999999999999</v>
      </c>
      <c r="BF58" s="235">
        <f t="shared" ref="BF58:BN58" ca="1" si="82">AVERAGE(OFFSET(BE$31,$A58,0,$BE$27,1))</f>
        <v>15.4575</v>
      </c>
      <c r="BG58" s="235">
        <f t="shared" ca="1" si="82"/>
        <v>15.51375</v>
      </c>
      <c r="BH58" s="235">
        <f t="shared" ca="1" si="82"/>
        <v>15.561875000000001</v>
      </c>
      <c r="BI58" s="235">
        <f t="shared" ca="1" si="82"/>
        <v>15.5975</v>
      </c>
      <c r="BJ58" s="235">
        <f t="shared" ca="1" si="82"/>
        <v>15.620625</v>
      </c>
      <c r="BK58" s="235">
        <f t="shared" ca="1" si="82"/>
        <v>15.630156250000001</v>
      </c>
      <c r="BL58" s="235">
        <f t="shared" ca="1" si="82"/>
        <v>15.6235546875</v>
      </c>
      <c r="BM58" s="235">
        <f t="shared" ca="1" si="82"/>
        <v>15.59951171875</v>
      </c>
      <c r="BN58" s="235">
        <f t="shared" ca="1" si="82"/>
        <v>15.560009765625001</v>
      </c>
      <c r="BO58" s="235">
        <f t="shared" ca="1" si="27"/>
        <v>15.507567871093752</v>
      </c>
      <c r="BP58" s="235">
        <f t="shared" ca="1" si="11"/>
        <v>15.532581663903033</v>
      </c>
      <c r="BQ58" s="235">
        <f t="shared" ca="1" si="12"/>
        <v>15.524192133160909</v>
      </c>
      <c r="BR58" s="235">
        <f t="shared" ca="1" si="13"/>
        <v>8.3895307421233412E-3</v>
      </c>
      <c r="BS58" s="235">
        <f t="shared" ca="1" si="14"/>
        <v>15.540971194645156</v>
      </c>
      <c r="BT58" s="235">
        <f t="shared" ca="1" si="61"/>
        <v>15.559280965487332</v>
      </c>
      <c r="BU58" s="235">
        <f t="shared" ca="1" si="62"/>
        <v>15.5441081841958</v>
      </c>
      <c r="BV58" s="235">
        <f t="shared" ca="1" si="63"/>
        <v>15.503996129748018</v>
      </c>
      <c r="BW58" s="235">
        <f t="shared" ca="1" si="64"/>
        <v>15.549514473622615</v>
      </c>
      <c r="BX58" s="235">
        <f t="shared" ca="1" si="29"/>
        <v>0.61819154199541915</v>
      </c>
      <c r="BY58" s="236">
        <f t="shared" si="50"/>
        <v>-8</v>
      </c>
      <c r="BZ58" s="235">
        <f t="shared" ca="1" si="30"/>
        <v>15.281178129892007</v>
      </c>
      <c r="CA58" s="235">
        <f t="shared" ca="1" si="31"/>
        <v>60.851666736836222</v>
      </c>
      <c r="CB58" s="235">
        <f t="shared" ca="1" si="78"/>
        <v>15.457117268880209</v>
      </c>
      <c r="CC58" s="235">
        <f t="shared" ca="1" si="79"/>
        <v>3.5771172688802082</v>
      </c>
      <c r="CD58" s="81">
        <f t="shared" ca="1" si="80"/>
        <v>3.7579255371093723</v>
      </c>
      <c r="CE58" s="235">
        <f t="shared" ca="1" si="35"/>
        <v>95.188614930133951</v>
      </c>
      <c r="CF58" s="235">
        <f t="shared" ca="1" si="36"/>
        <v>97.922969038663823</v>
      </c>
      <c r="CG58">
        <f t="shared" si="37"/>
        <v>100</v>
      </c>
      <c r="CH58">
        <f t="shared" si="37"/>
        <v>50</v>
      </c>
      <c r="CI58">
        <f t="shared" si="37"/>
        <v>0</v>
      </c>
      <c r="CJ58" t="e">
        <f t="shared" si="38"/>
        <v>#N/A</v>
      </c>
      <c r="CK58" s="259">
        <f t="shared" ca="1" si="39"/>
        <v>15.650039721303125</v>
      </c>
      <c r="CL58" s="259">
        <f t="shared" ca="1" si="40"/>
        <v>15.478134930325782</v>
      </c>
      <c r="CM58" s="259">
        <f t="shared" ca="1" si="41"/>
        <v>15.53020097344743</v>
      </c>
      <c r="CN58" s="259">
        <f t="shared" ca="1" si="42"/>
        <v>15.527530031126023</v>
      </c>
      <c r="CO58">
        <f t="shared" ca="1" si="43"/>
        <v>100</v>
      </c>
      <c r="CP58">
        <f t="shared" ca="1" si="44"/>
        <v>16.7</v>
      </c>
      <c r="CQ58" t="e">
        <f t="shared" ca="1" si="45"/>
        <v>#N/A</v>
      </c>
      <c r="CR58" t="e">
        <f t="shared" ref="CR58:CR121" ca="1" si="83">IF(AND($S$18,$CO59&gt;$CO60),$D58,NA())</f>
        <v>#N/A</v>
      </c>
      <c r="CS58" t="e">
        <f t="shared" ref="CS58:CS121" ca="1" si="84">IF(AND($S$18,$CO59&lt;$CO60),$D58,NA())</f>
        <v>#N/A</v>
      </c>
    </row>
    <row r="59" spans="1:97" x14ac:dyDescent="0.25">
      <c r="A59">
        <v>28</v>
      </c>
      <c r="B59" s="100">
        <f ca="1">OFFSET(InputPriceData!B$15,CalculationsAndCharts!$A59+$A$11,0,1,1)</f>
        <v>40452</v>
      </c>
      <c r="C59" s="3">
        <f ca="1">OFFSET(InputPriceData!G$15,CalculationsAndCharts!$A59+$A$11,0,1,1)</f>
        <v>3363400</v>
      </c>
      <c r="D59" s="4">
        <f ca="1">OFFSET(InputPriceData!C$15,CalculationsAndCharts!$A59+$A$11,IF($C$7,7,0),1,1)</f>
        <v>15.72</v>
      </c>
      <c r="E59" s="4">
        <f ca="1">OFFSET(InputPriceData!D$15,CalculationsAndCharts!$A59+$A$11,IF($C$7,7,0),1,1)</f>
        <v>16</v>
      </c>
      <c r="F59" s="4">
        <f ca="1">OFFSET(InputPriceData!E$15,CalculationsAndCharts!$A59+$A$11,IF($C$7,7,0),1,1)</f>
        <v>15.35</v>
      </c>
      <c r="G59" s="4">
        <f ca="1">OFFSET(InputPriceData!F$15,CalculationsAndCharts!$A59+$A$11,IF($C$7,7,0),1,1)</f>
        <v>15.45</v>
      </c>
      <c r="H59" s="105">
        <f t="shared" si="0"/>
        <v>0</v>
      </c>
      <c r="I59" s="105">
        <f t="shared" ca="1" si="72"/>
        <v>0</v>
      </c>
      <c r="J59" s="105">
        <f t="shared" ca="1" si="72"/>
        <v>0</v>
      </c>
      <c r="K59" s="105">
        <f t="shared" ca="1" si="72"/>
        <v>0</v>
      </c>
      <c r="L59" s="4">
        <f t="shared" ca="1" si="2"/>
        <v>15.6</v>
      </c>
      <c r="M59" s="105">
        <f t="shared" ca="1" si="3"/>
        <v>0.35666666666666558</v>
      </c>
      <c r="N59" s="105">
        <f t="shared" ca="1" si="19"/>
        <v>1.2142820512820491</v>
      </c>
      <c r="O59" s="198">
        <f t="shared" ca="1" si="20"/>
        <v>1.4543361053050012</v>
      </c>
      <c r="P59" s="198">
        <f t="shared" ca="1" si="21"/>
        <v>1.3089024947745012</v>
      </c>
      <c r="Q59" s="105">
        <f t="shared" ca="1" si="4"/>
        <v>15.484969415779577</v>
      </c>
      <c r="R59" s="105">
        <f t="shared" ca="1" si="5"/>
        <v>15.190459852699293</v>
      </c>
      <c r="S59" s="105">
        <f t="shared" ca="1" si="22"/>
        <v>0</v>
      </c>
      <c r="T59" s="105">
        <f t="shared" si="23"/>
        <v>0</v>
      </c>
      <c r="U59" s="105">
        <f t="shared" si="24"/>
        <v>0</v>
      </c>
      <c r="V59" s="115">
        <f t="shared" ca="1" si="6"/>
        <v>0.65000000000000036</v>
      </c>
      <c r="W59" s="114">
        <f t="shared" ca="1" si="7"/>
        <v>0.56428719727733745</v>
      </c>
      <c r="X59" s="116">
        <f t="shared" ca="1" si="8"/>
        <v>8.6523443189471694E-2</v>
      </c>
      <c r="Y59" s="90" t="e">
        <f t="shared" si="9"/>
        <v>#N/A</v>
      </c>
      <c r="Z59" s="117" t="str">
        <f t="shared" ca="1" si="48"/>
        <v/>
      </c>
      <c r="AA59" s="112"/>
      <c r="AB59" s="118"/>
      <c r="AC59" s="107"/>
      <c r="AD59" s="107"/>
      <c r="AH59" s="107"/>
      <c r="BE59" s="235">
        <f t="shared" ca="1" si="25"/>
        <v>15.51</v>
      </c>
      <c r="BF59" s="235">
        <f t="shared" ref="BF59:BN59" ca="1" si="85">AVERAGE(OFFSET(BE$31,$A59,0,$BE$27,1))</f>
        <v>15.57</v>
      </c>
      <c r="BG59" s="235">
        <f t="shared" ca="1" si="85"/>
        <v>15.61</v>
      </c>
      <c r="BH59" s="235">
        <f t="shared" ca="1" si="85"/>
        <v>15.633125</v>
      </c>
      <c r="BI59" s="235">
        <f t="shared" ca="1" si="85"/>
        <v>15.643750000000001</v>
      </c>
      <c r="BJ59" s="235">
        <f t="shared" ca="1" si="85"/>
        <v>15.639687500000001</v>
      </c>
      <c r="BK59" s="235">
        <f t="shared" ca="1" si="85"/>
        <v>15.616953125</v>
      </c>
      <c r="BL59" s="235">
        <f t="shared" ca="1" si="85"/>
        <v>15.575468749999999</v>
      </c>
      <c r="BM59" s="235">
        <f t="shared" ca="1" si="85"/>
        <v>15.5205078125</v>
      </c>
      <c r="BN59" s="235">
        <f t="shared" ca="1" si="85"/>
        <v>15.460341796874999</v>
      </c>
      <c r="BO59" s="235">
        <f t="shared" ca="1" si="27"/>
        <v>15.569147949218751</v>
      </c>
      <c r="BP59" s="235">
        <f t="shared" ca="1" si="11"/>
        <v>15.557595456712313</v>
      </c>
      <c r="BQ59" s="235">
        <f t="shared" ca="1" si="12"/>
        <v>15.515802602418788</v>
      </c>
      <c r="BR59" s="235">
        <f t="shared" ca="1" si="13"/>
        <v>4.179285429352575E-2</v>
      </c>
      <c r="BS59" s="235">
        <f t="shared" ca="1" si="14"/>
        <v>15.599388311005839</v>
      </c>
      <c r="BT59" s="235">
        <f t="shared" ca="1" si="61"/>
        <v>15.57759073632951</v>
      </c>
      <c r="BU59" s="235">
        <f t="shared" ca="1" si="62"/>
        <v>15.528935402904267</v>
      </c>
      <c r="BV59" s="235">
        <f t="shared" ca="1" si="63"/>
        <v>15.463884075300236</v>
      </c>
      <c r="BW59" s="235">
        <f t="shared" ca="1" si="64"/>
        <v>15.609850075575963</v>
      </c>
      <c r="BX59" s="235">
        <f t="shared" ca="1" si="29"/>
        <v>0.7108924325338789</v>
      </c>
      <c r="BY59" s="236">
        <f t="shared" si="50"/>
        <v>-9</v>
      </c>
      <c r="BZ59" s="235">
        <f t="shared" ca="1" si="30"/>
        <v>15.206397890933065</v>
      </c>
      <c r="CA59" s="235">
        <f t="shared" ca="1" si="31"/>
        <v>64.188228984406507</v>
      </c>
      <c r="CB59" s="235">
        <f t="shared" ca="1" si="78"/>
        <v>15.584573974609375</v>
      </c>
      <c r="CC59" s="235">
        <f t="shared" ca="1" si="79"/>
        <v>3.7045739746093744</v>
      </c>
      <c r="CD59" s="81">
        <f t="shared" ca="1" si="80"/>
        <v>3.7579255371093723</v>
      </c>
      <c r="CE59" s="235">
        <f t="shared" ca="1" si="35"/>
        <v>98.580292185857516</v>
      </c>
      <c r="CF59" s="235">
        <f t="shared" ca="1" si="36"/>
        <v>99.526764061952505</v>
      </c>
      <c r="CG59">
        <f t="shared" si="37"/>
        <v>100</v>
      </c>
      <c r="CH59">
        <f t="shared" si="37"/>
        <v>50</v>
      </c>
      <c r="CI59">
        <f t="shared" si="37"/>
        <v>0</v>
      </c>
      <c r="CJ59" t="e">
        <f t="shared" si="38"/>
        <v>#N/A</v>
      </c>
      <c r="CK59" s="259">
        <f t="shared" ca="1" si="39"/>
        <v>15.670079442606252</v>
      </c>
      <c r="CL59" s="259">
        <f t="shared" ca="1" si="40"/>
        <v>15.662519860651562</v>
      </c>
      <c r="CM59" s="259">
        <f t="shared" ca="1" si="41"/>
        <v>15.61255717796794</v>
      </c>
      <c r="CN59" s="259">
        <f t="shared" ca="1" si="42"/>
        <v>15.547288071446122</v>
      </c>
      <c r="CO59">
        <f t="shared" ca="1" si="43"/>
        <v>100</v>
      </c>
      <c r="CP59">
        <f t="shared" ca="1" si="44"/>
        <v>16.7</v>
      </c>
      <c r="CQ59" t="e">
        <f t="shared" ca="1" si="45"/>
        <v>#N/A</v>
      </c>
      <c r="CR59" t="e">
        <f t="shared" ca="1" si="83"/>
        <v>#N/A</v>
      </c>
      <c r="CS59" t="e">
        <f t="shared" ca="1" si="84"/>
        <v>#N/A</v>
      </c>
    </row>
    <row r="60" spans="1:97" x14ac:dyDescent="0.25">
      <c r="A60">
        <v>29</v>
      </c>
      <c r="B60" s="100">
        <f ca="1">OFFSET(InputPriceData!B$15,CalculationsAndCharts!$A60+$A$11,0,1,1)</f>
        <v>40451</v>
      </c>
      <c r="C60" s="3">
        <f ca="1">OFFSET(InputPriceData!G$15,CalculationsAndCharts!$A60+$A$11,0,1,1)</f>
        <v>3745200</v>
      </c>
      <c r="D60" s="4">
        <f ca="1">OFFSET(InputPriceData!C$15,CalculationsAndCharts!$A60+$A$11,IF($C$7,7,0),1,1)</f>
        <v>15.85</v>
      </c>
      <c r="E60" s="4">
        <f ca="1">OFFSET(InputPriceData!D$15,CalculationsAndCharts!$A60+$A$11,IF($C$7,7,0),1,1)</f>
        <v>16.04</v>
      </c>
      <c r="F60" s="4">
        <f ca="1">OFFSET(InputPriceData!E$15,CalculationsAndCharts!$A60+$A$11,IF($C$7,7,0),1,1)</f>
        <v>15.51</v>
      </c>
      <c r="G60" s="4">
        <f ca="1">OFFSET(InputPriceData!F$15,CalculationsAndCharts!$A60+$A$11,IF($C$7,7,0),1,1)</f>
        <v>15.57</v>
      </c>
      <c r="H60" s="105">
        <f t="shared" si="0"/>
        <v>0</v>
      </c>
      <c r="I60" s="105">
        <f t="shared" ca="1" si="72"/>
        <v>0</v>
      </c>
      <c r="J60" s="105">
        <f t="shared" ca="1" si="72"/>
        <v>0</v>
      </c>
      <c r="K60" s="105">
        <f t="shared" ca="1" si="72"/>
        <v>0</v>
      </c>
      <c r="L60" s="4">
        <f t="shared" ca="1" si="2"/>
        <v>15.706666666666665</v>
      </c>
      <c r="M60" s="105">
        <f t="shared" ca="1" si="3"/>
        <v>0.30666666666666487</v>
      </c>
      <c r="N60" s="105">
        <f t="shared" ca="1" si="19"/>
        <v>1.2852820512820493</v>
      </c>
      <c r="O60" s="198">
        <f t="shared" ca="1" si="20"/>
        <v>1.5229229778829874</v>
      </c>
      <c r="P60" s="198">
        <f t="shared" ca="1" si="21"/>
        <v>1.3706306800946886</v>
      </c>
      <c r="Q60" s="105">
        <f t="shared" ca="1" si="4"/>
        <v>15.452103534573741</v>
      </c>
      <c r="R60" s="105">
        <f t="shared" ca="1" si="5"/>
        <v>15.106314263247782</v>
      </c>
      <c r="S60" s="105">
        <f t="shared" ca="1" si="22"/>
        <v>0</v>
      </c>
      <c r="T60" s="105">
        <f t="shared" si="23"/>
        <v>0</v>
      </c>
      <c r="U60" s="105">
        <f t="shared" si="24"/>
        <v>0</v>
      </c>
      <c r="V60" s="115">
        <f t="shared" ca="1" si="6"/>
        <v>0.52999999999999936</v>
      </c>
      <c r="W60" s="114">
        <f t="shared" ca="1" si="7"/>
        <v>0.52143079591600594</v>
      </c>
      <c r="X60" s="116">
        <f t="shared" ca="1" si="8"/>
        <v>8.3489453816056908E-2</v>
      </c>
      <c r="Y60" s="90" t="e">
        <f t="shared" si="9"/>
        <v>#N/A</v>
      </c>
      <c r="Z60" s="117" t="str">
        <f t="shared" ca="1" si="48"/>
        <v/>
      </c>
      <c r="AA60" s="112"/>
      <c r="AB60" s="118"/>
      <c r="AC60" s="107"/>
      <c r="AD60" s="107"/>
      <c r="AH60" s="107"/>
      <c r="BE60" s="235">
        <f t="shared" ca="1" si="25"/>
        <v>15.629999999999999</v>
      </c>
      <c r="BF60" s="235">
        <f t="shared" ref="BF60:BN60" ca="1" si="86">AVERAGE(OFFSET(BE$31,$A60,0,$BE$27,1))</f>
        <v>15.649999999999999</v>
      </c>
      <c r="BG60" s="235">
        <f t="shared" ca="1" si="86"/>
        <v>15.65625</v>
      </c>
      <c r="BH60" s="235">
        <f t="shared" ca="1" si="86"/>
        <v>15.654375</v>
      </c>
      <c r="BI60" s="235">
        <f t="shared" ca="1" si="86"/>
        <v>15.635625000000001</v>
      </c>
      <c r="BJ60" s="235">
        <f t="shared" ca="1" si="86"/>
        <v>15.59421875</v>
      </c>
      <c r="BK60" s="235">
        <f t="shared" ca="1" si="86"/>
        <v>15.533984374999999</v>
      </c>
      <c r="BL60" s="235">
        <f t="shared" ca="1" si="86"/>
        <v>15.465546874999999</v>
      </c>
      <c r="BM60" s="235">
        <f t="shared" ca="1" si="86"/>
        <v>15.400175781249999</v>
      </c>
      <c r="BN60" s="235">
        <f t="shared" ca="1" si="86"/>
        <v>15.3452734375</v>
      </c>
      <c r="BO60" s="235">
        <f t="shared" ca="1" si="27"/>
        <v>15.600116210937497</v>
      </c>
      <c r="BP60" s="235">
        <f t="shared" ca="1" si="11"/>
        <v>15.546042964205876</v>
      </c>
      <c r="BQ60" s="235">
        <f t="shared" ca="1" si="12"/>
        <v>15.474009748125262</v>
      </c>
      <c r="BR60" s="235">
        <f t="shared" ca="1" si="13"/>
        <v>7.2033216080614082E-2</v>
      </c>
      <c r="BS60" s="235">
        <f t="shared" ca="1" si="14"/>
        <v>15.61807618028649</v>
      </c>
      <c r="BT60" s="235">
        <f t="shared" ca="1" si="61"/>
        <v>15.555793161653181</v>
      </c>
      <c r="BU60" s="235">
        <f t="shared" ca="1" si="62"/>
        <v>15.480280069479024</v>
      </c>
      <c r="BV60" s="235">
        <f t="shared" ca="1" si="63"/>
        <v>15.398832747696206</v>
      </c>
      <c r="BW60" s="235">
        <f t="shared" ca="1" si="64"/>
        <v>15.625372024218672</v>
      </c>
      <c r="BX60" s="235">
        <f t="shared" ca="1" si="29"/>
        <v>0.79834546723920041</v>
      </c>
      <c r="BY60" s="236">
        <f t="shared" si="50"/>
        <v>-10</v>
      </c>
      <c r="BZ60" s="235">
        <f t="shared" ca="1" si="30"/>
        <v>15.110063214324398</v>
      </c>
      <c r="CA60" s="235">
        <f t="shared" ca="1" si="31"/>
        <v>66.136773835401414</v>
      </c>
      <c r="CB60" s="235">
        <f t="shared" ca="1" si="78"/>
        <v>15.653391438802082</v>
      </c>
      <c r="CC60" s="235">
        <f t="shared" ca="1" si="79"/>
        <v>3.7733914388020811</v>
      </c>
      <c r="CD60" s="81">
        <f t="shared" ca="1" si="80"/>
        <v>3.7579255371093723</v>
      </c>
      <c r="CE60" s="235">
        <f t="shared" ca="1" si="35"/>
        <v>100</v>
      </c>
      <c r="CF60" s="235">
        <f t="shared" ca="1" si="36"/>
        <v>100</v>
      </c>
      <c r="CG60">
        <f t="shared" si="37"/>
        <v>100</v>
      </c>
      <c r="CH60">
        <f t="shared" si="37"/>
        <v>50</v>
      </c>
      <c r="CI60">
        <f t="shared" si="37"/>
        <v>0</v>
      </c>
      <c r="CJ60" t="e">
        <f t="shared" si="38"/>
        <v>#N/A</v>
      </c>
      <c r="CK60" s="259">
        <f t="shared" ca="1" si="39"/>
        <v>15.597658885212503</v>
      </c>
      <c r="CL60" s="259">
        <f t="shared" ca="1" si="40"/>
        <v>15.722539721303125</v>
      </c>
      <c r="CM60" s="259">
        <f t="shared" ca="1" si="41"/>
        <v>15.620928629946565</v>
      </c>
      <c r="CN60" s="259">
        <f t="shared" ca="1" si="42"/>
        <v>15.501195355763947</v>
      </c>
      <c r="CO60">
        <f t="shared" ca="1" si="43"/>
        <v>100</v>
      </c>
      <c r="CP60">
        <f t="shared" ca="1" si="44"/>
        <v>16.7</v>
      </c>
      <c r="CQ60" t="e">
        <f t="shared" ca="1" si="45"/>
        <v>#N/A</v>
      </c>
      <c r="CR60" t="e">
        <f t="shared" ca="1" si="83"/>
        <v>#N/A</v>
      </c>
      <c r="CS60" t="e">
        <f t="shared" ca="1" si="84"/>
        <v>#N/A</v>
      </c>
    </row>
    <row r="61" spans="1:97" x14ac:dyDescent="0.25">
      <c r="A61">
        <v>30</v>
      </c>
      <c r="B61" s="100">
        <f ca="1">OFFSET(InputPriceData!B$15,CalculationsAndCharts!$A61+$A$11,0,1,1)</f>
        <v>40450</v>
      </c>
      <c r="C61" s="3">
        <f ca="1">OFFSET(InputPriceData!G$15,CalculationsAndCharts!$A61+$A$11,0,1,1)</f>
        <v>4609000</v>
      </c>
      <c r="D61" s="4">
        <f ca="1">OFFSET(InputPriceData!C$15,CalculationsAndCharts!$A61+$A$11,IF($C$7,7,0),1,1)</f>
        <v>15.64</v>
      </c>
      <c r="E61" s="4">
        <f ca="1">OFFSET(InputPriceData!D$15,CalculationsAndCharts!$A61+$A$11,IF($C$7,7,0),1,1)</f>
        <v>15.89</v>
      </c>
      <c r="F61" s="4">
        <f ca="1">OFFSET(InputPriceData!E$15,CalculationsAndCharts!$A61+$A$11,IF($C$7,7,0),1,1)</f>
        <v>15.4</v>
      </c>
      <c r="G61" s="4">
        <f ca="1">OFFSET(InputPriceData!F$15,CalculationsAndCharts!$A61+$A$11,IF($C$7,7,0),1,1)</f>
        <v>15.69</v>
      </c>
      <c r="H61" s="105">
        <f t="shared" si="0"/>
        <v>0</v>
      </c>
      <c r="I61" s="105">
        <f t="shared" ca="1" si="72"/>
        <v>0</v>
      </c>
      <c r="J61" s="105">
        <f t="shared" ca="1" si="72"/>
        <v>0</v>
      </c>
      <c r="K61" s="105">
        <f t="shared" ca="1" si="72"/>
        <v>0</v>
      </c>
      <c r="L61" s="4">
        <f t="shared" ca="1" si="2"/>
        <v>15.659999999999998</v>
      </c>
      <c r="M61" s="105">
        <f t="shared" ca="1" si="3"/>
        <v>0.35999999999999766</v>
      </c>
      <c r="N61" s="105">
        <f t="shared" ca="1" si="19"/>
        <v>1.4473076923076911</v>
      </c>
      <c r="O61" s="198">
        <f t="shared" ca="1" si="20"/>
        <v>1.5908203854832554</v>
      </c>
      <c r="P61" s="198">
        <f t="shared" ca="1" si="21"/>
        <v>1.4317383469349299</v>
      </c>
      <c r="Q61" s="105">
        <f t="shared" ca="1" si="4"/>
        <v>15.37937121111862</v>
      </c>
      <c r="R61" s="105">
        <f t="shared" ca="1" si="5"/>
        <v>15.007517328583223</v>
      </c>
      <c r="S61" s="105">
        <f t="shared" ca="1" si="22"/>
        <v>0</v>
      </c>
      <c r="T61" s="105">
        <f t="shared" si="23"/>
        <v>0</v>
      </c>
      <c r="U61" s="105">
        <f t="shared" si="24"/>
        <v>0</v>
      </c>
      <c r="V61" s="115">
        <f t="shared" ca="1" si="6"/>
        <v>0.49000000000000021</v>
      </c>
      <c r="W61" s="114">
        <f t="shared" ca="1" si="7"/>
        <v>0.51714619387400929</v>
      </c>
      <c r="X61" s="116">
        <f t="shared" ca="1" si="8"/>
        <v>8.2960241802040119E-2</v>
      </c>
      <c r="Y61" s="90">
        <f t="shared" ca="1" si="9"/>
        <v>16.7</v>
      </c>
      <c r="Z61" s="117" t="str">
        <f t="shared" ca="1" si="48"/>
        <v/>
      </c>
      <c r="AA61" s="112"/>
      <c r="AB61" s="118"/>
      <c r="AC61" s="107"/>
      <c r="AD61" s="107"/>
      <c r="AH61" s="107"/>
      <c r="BE61" s="235">
        <f t="shared" ca="1" si="25"/>
        <v>15.67</v>
      </c>
      <c r="BF61" s="235">
        <f t="shared" ref="BF61:BN61" ca="1" si="87">AVERAGE(OFFSET(BE$31,$A61,0,$BE$27,1))</f>
        <v>15.662500000000001</v>
      </c>
      <c r="BG61" s="235">
        <f t="shared" ca="1" si="87"/>
        <v>15.6525</v>
      </c>
      <c r="BH61" s="235">
        <f t="shared" ca="1" si="87"/>
        <v>15.616875</v>
      </c>
      <c r="BI61" s="235">
        <f t="shared" ca="1" si="87"/>
        <v>15.5528125</v>
      </c>
      <c r="BJ61" s="235">
        <f t="shared" ca="1" si="87"/>
        <v>15.473749999999999</v>
      </c>
      <c r="BK61" s="235">
        <f t="shared" ca="1" si="87"/>
        <v>15.397109374999999</v>
      </c>
      <c r="BL61" s="235">
        <f t="shared" ca="1" si="87"/>
        <v>15.3348046875</v>
      </c>
      <c r="BM61" s="235">
        <f t="shared" ca="1" si="87"/>
        <v>15.29037109375</v>
      </c>
      <c r="BN61" s="235">
        <f t="shared" ca="1" si="87"/>
        <v>15.260810546875</v>
      </c>
      <c r="BO61" s="235">
        <f t="shared" ca="1" si="27"/>
        <v>15.57504541015625</v>
      </c>
      <c r="BP61" s="235">
        <f t="shared" ca="1" si="11"/>
        <v>15.491969717474255</v>
      </c>
      <c r="BQ61" s="235">
        <f t="shared" ca="1" si="12"/>
        <v>15.40197653204465</v>
      </c>
      <c r="BR61" s="235">
        <f t="shared" ca="1" si="13"/>
        <v>8.999318542960566E-2</v>
      </c>
      <c r="BS61" s="235">
        <f t="shared" ca="1" si="14"/>
        <v>15.581962902903861</v>
      </c>
      <c r="BT61" s="235">
        <f t="shared" ca="1" si="61"/>
        <v>15.493510143019872</v>
      </c>
      <c r="BU61" s="235">
        <f t="shared" ca="1" si="62"/>
        <v>15.404766977304867</v>
      </c>
      <c r="BV61" s="235">
        <f t="shared" ca="1" si="63"/>
        <v>15.317385425913388</v>
      </c>
      <c r="BW61" s="235">
        <f t="shared" ca="1" si="64"/>
        <v>15.5836149230584</v>
      </c>
      <c r="BX61" s="235">
        <f t="shared" ca="1" si="29"/>
        <v>0.8703708590851853</v>
      </c>
      <c r="BY61" s="236">
        <f t="shared" si="50"/>
        <v>-11</v>
      </c>
      <c r="BZ61" s="235">
        <f t="shared" ca="1" si="30"/>
        <v>14.99577014233266</v>
      </c>
      <c r="CA61" s="235">
        <f t="shared" ca="1" si="31"/>
        <v>66.884893795261107</v>
      </c>
      <c r="CB61" s="235">
        <f t="shared" ca="1" si="78"/>
        <v>15.617522705078123</v>
      </c>
      <c r="CC61" s="235">
        <f t="shared" ca="1" si="79"/>
        <v>3.7375227050781223</v>
      </c>
      <c r="CD61" s="81">
        <f t="shared" ca="1" si="80"/>
        <v>3.6179255371093735</v>
      </c>
      <c r="CE61" s="235">
        <f t="shared" ca="1" si="35"/>
        <v>100</v>
      </c>
      <c r="CF61" s="235">
        <f t="shared" ca="1" si="36"/>
        <v>100</v>
      </c>
      <c r="CG61">
        <f t="shared" si="37"/>
        <v>100</v>
      </c>
      <c r="CH61">
        <f t="shared" si="37"/>
        <v>50</v>
      </c>
      <c r="CI61">
        <f t="shared" si="37"/>
        <v>0</v>
      </c>
      <c r="CJ61">
        <f t="shared" si="38"/>
        <v>100</v>
      </c>
      <c r="CK61" s="259">
        <f t="shared" ca="1" si="39"/>
        <v>15.540317770425007</v>
      </c>
      <c r="CL61" s="259">
        <f t="shared" ca="1" si="40"/>
        <v>15.621329442606251</v>
      </c>
      <c r="CM61" s="259">
        <f t="shared" ca="1" si="41"/>
        <v>15.563769938799833</v>
      </c>
      <c r="CN61" s="259">
        <f t="shared" ca="1" si="42"/>
        <v>15.412657609548276</v>
      </c>
      <c r="CO61">
        <f t="shared" ca="1" si="43"/>
        <v>100</v>
      </c>
      <c r="CP61">
        <f t="shared" ca="1" si="44"/>
        <v>16.7</v>
      </c>
      <c r="CQ61" t="e">
        <f t="shared" ca="1" si="45"/>
        <v>#N/A</v>
      </c>
      <c r="CR61" t="e">
        <f t="shared" ca="1" si="83"/>
        <v>#N/A</v>
      </c>
      <c r="CS61" t="e">
        <f t="shared" ca="1" si="84"/>
        <v>#N/A</v>
      </c>
    </row>
    <row r="62" spans="1:97" x14ac:dyDescent="0.25">
      <c r="A62">
        <v>31</v>
      </c>
      <c r="B62" s="100">
        <f ca="1">OFFSET(InputPriceData!B$15,CalculationsAndCharts!$A62+$A$11,0,1,1)</f>
        <v>40449</v>
      </c>
      <c r="C62" s="3">
        <f ca="1">OFFSET(InputPriceData!G$15,CalculationsAndCharts!$A62+$A$11,0,1,1)</f>
        <v>2477200</v>
      </c>
      <c r="D62" s="4">
        <f ca="1">OFFSET(InputPriceData!C$15,CalculationsAndCharts!$A62+$A$11,IF($C$7,7,0),1,1)</f>
        <v>15.7</v>
      </c>
      <c r="E62" s="4">
        <f ca="1">OFFSET(InputPriceData!D$15,CalculationsAndCharts!$A62+$A$11,IF($C$7,7,0),1,1)</f>
        <v>15.78</v>
      </c>
      <c r="F62" s="4">
        <f ca="1">OFFSET(InputPriceData!E$15,CalculationsAndCharts!$A62+$A$11,IF($C$7,7,0),1,1)</f>
        <v>15.3</v>
      </c>
      <c r="G62" s="4">
        <f ca="1">OFFSET(InputPriceData!F$15,CalculationsAndCharts!$A62+$A$11,IF($C$7,7,0),1,1)</f>
        <v>15.65</v>
      </c>
      <c r="H62" s="105">
        <f t="shared" si="0"/>
        <v>0</v>
      </c>
      <c r="I62" s="105">
        <f t="shared" ca="1" si="72"/>
        <v>0</v>
      </c>
      <c r="J62" s="105">
        <f t="shared" ca="1" si="72"/>
        <v>0</v>
      </c>
      <c r="K62" s="105">
        <f t="shared" ca="1" si="72"/>
        <v>0</v>
      </c>
      <c r="L62" s="4">
        <f t="shared" ca="1" si="2"/>
        <v>15.576666666666666</v>
      </c>
      <c r="M62" s="105">
        <f t="shared" ca="1" si="3"/>
        <v>0.33000000000000007</v>
      </c>
      <c r="N62" s="105">
        <f t="shared" ca="1" si="19"/>
        <v>1.447307692307692</v>
      </c>
      <c r="O62" s="198">
        <f t="shared" ca="1" si="20"/>
        <v>1.6318240121048453</v>
      </c>
      <c r="P62" s="198">
        <f t="shared" ca="1" si="21"/>
        <v>1.4686416108943607</v>
      </c>
      <c r="Q62" s="105">
        <f t="shared" ca="1" si="4"/>
        <v>15.299191557152513</v>
      </c>
      <c r="R62" s="105">
        <f t="shared" ca="1" si="5"/>
        <v>14.901273362144538</v>
      </c>
      <c r="S62" s="105">
        <f t="shared" ca="1" si="22"/>
        <v>0</v>
      </c>
      <c r="T62" s="105">
        <f t="shared" si="23"/>
        <v>0</v>
      </c>
      <c r="U62" s="105">
        <f t="shared" si="24"/>
        <v>0</v>
      </c>
      <c r="V62" s="115">
        <f t="shared" ca="1" si="6"/>
        <v>0.47999999999999865</v>
      </c>
      <c r="W62" s="114">
        <f t="shared" ca="1" si="7"/>
        <v>0.53071929081101377</v>
      </c>
      <c r="X62" s="116">
        <f t="shared" ca="1" si="8"/>
        <v>8.3911775770671798E-2</v>
      </c>
      <c r="Y62" s="90" t="e">
        <f t="shared" si="9"/>
        <v>#N/A</v>
      </c>
      <c r="Z62" s="117" t="str">
        <f t="shared" ca="1" si="48"/>
        <v/>
      </c>
      <c r="AA62" s="112"/>
      <c r="AB62" s="118"/>
      <c r="AC62" s="107"/>
      <c r="AD62" s="107"/>
      <c r="AH62" s="107"/>
      <c r="BE62" s="235">
        <f t="shared" ca="1" si="25"/>
        <v>15.655000000000001</v>
      </c>
      <c r="BF62" s="235">
        <f t="shared" ref="BF62:BN62" ca="1" si="88">AVERAGE(OFFSET(BE$31,$A62,0,$BE$27,1))</f>
        <v>15.6425</v>
      </c>
      <c r="BG62" s="235">
        <f t="shared" ca="1" si="88"/>
        <v>15.581250000000001</v>
      </c>
      <c r="BH62" s="235">
        <f t="shared" ca="1" si="88"/>
        <v>15.48875</v>
      </c>
      <c r="BI62" s="235">
        <f t="shared" ca="1" si="88"/>
        <v>15.3946875</v>
      </c>
      <c r="BJ62" s="235">
        <f t="shared" ca="1" si="88"/>
        <v>15.32046875</v>
      </c>
      <c r="BK62" s="235">
        <f t="shared" ca="1" si="88"/>
        <v>15.272500000000001</v>
      </c>
      <c r="BL62" s="235">
        <f t="shared" ca="1" si="88"/>
        <v>15.2459375</v>
      </c>
      <c r="BM62" s="235">
        <f t="shared" ca="1" si="88"/>
        <v>15.231249999999999</v>
      </c>
      <c r="BN62" s="235">
        <f t="shared" ca="1" si="88"/>
        <v>15.219326171875</v>
      </c>
      <c r="BO62" s="235">
        <f t="shared" ca="1" si="27"/>
        <v>15.512520996093752</v>
      </c>
      <c r="BP62" s="235">
        <f t="shared" ca="1" si="11"/>
        <v>15.408894024792263</v>
      </c>
      <c r="BQ62" s="235">
        <f t="shared" ca="1" si="12"/>
        <v>15.311983346615044</v>
      </c>
      <c r="BR62" s="235">
        <f t="shared" ca="1" si="13"/>
        <v>9.6910678177218657E-2</v>
      </c>
      <c r="BS62" s="235">
        <f t="shared" ca="1" si="14"/>
        <v>15.505804702969481</v>
      </c>
      <c r="BT62" s="235">
        <f t="shared" ca="1" si="61"/>
        <v>15.405057383135881</v>
      </c>
      <c r="BU62" s="235">
        <f t="shared" ca="1" si="62"/>
        <v>15.316023811589863</v>
      </c>
      <c r="BV62" s="235">
        <f t="shared" ca="1" si="63"/>
        <v>15.230003874521909</v>
      </c>
      <c r="BW62" s="235">
        <f t="shared" ca="1" si="64"/>
        <v>15.497104589159964</v>
      </c>
      <c r="BX62" s="235">
        <f t="shared" ca="1" si="29"/>
        <v>0.92280801187608064</v>
      </c>
      <c r="BY62" s="236">
        <f t="shared" si="50"/>
        <v>-12</v>
      </c>
      <c r="BZ62" s="235">
        <f t="shared" ca="1" si="30"/>
        <v>14.869255289756916</v>
      </c>
      <c r="CA62" s="235">
        <f t="shared" ca="1" si="31"/>
        <v>67.009206988965701</v>
      </c>
      <c r="CB62" s="235">
        <f t="shared" ca="1" si="78"/>
        <v>15.544593831380208</v>
      </c>
      <c r="CC62" s="235">
        <f t="shared" ca="1" si="79"/>
        <v>3.6645938313802073</v>
      </c>
      <c r="CD62" s="81">
        <f t="shared" ca="1" si="80"/>
        <v>3.6179255371093735</v>
      </c>
      <c r="CE62" s="235">
        <f t="shared" ca="1" si="35"/>
        <v>100</v>
      </c>
      <c r="CF62" s="235">
        <f t="shared" ca="1" si="36"/>
        <v>100</v>
      </c>
      <c r="CG62">
        <f t="shared" si="37"/>
        <v>100</v>
      </c>
      <c r="CH62">
        <f t="shared" si="37"/>
        <v>50</v>
      </c>
      <c r="CI62">
        <f t="shared" si="37"/>
        <v>0</v>
      </c>
      <c r="CJ62" t="e">
        <f t="shared" si="38"/>
        <v>#N/A</v>
      </c>
      <c r="CK62" s="259">
        <f t="shared" ca="1" si="39"/>
        <v>15.473135540850015</v>
      </c>
      <c r="CL62" s="259">
        <f t="shared" ca="1" si="40"/>
        <v>15.540158885212502</v>
      </c>
      <c r="CM62" s="259">
        <f t="shared" ca="1" si="41"/>
        <v>15.49961656466639</v>
      </c>
      <c r="CN62" s="259">
        <f t="shared" ca="1" si="42"/>
        <v>15.329188876325087</v>
      </c>
      <c r="CO62">
        <f t="shared" ca="1" si="43"/>
        <v>100</v>
      </c>
      <c r="CP62">
        <f t="shared" ca="1" si="44"/>
        <v>16.7</v>
      </c>
      <c r="CQ62" t="e">
        <f t="shared" ca="1" si="45"/>
        <v>#N/A</v>
      </c>
      <c r="CR62" t="e">
        <f t="shared" ca="1" si="83"/>
        <v>#N/A</v>
      </c>
      <c r="CS62" t="e">
        <f t="shared" ca="1" si="84"/>
        <v>#N/A</v>
      </c>
    </row>
    <row r="63" spans="1:97" x14ac:dyDescent="0.25">
      <c r="A63">
        <v>32</v>
      </c>
      <c r="B63" s="100">
        <f ca="1">OFFSET(InputPriceData!B$15,CalculationsAndCharts!$A63+$A$11,0,1,1)</f>
        <v>40448</v>
      </c>
      <c r="C63" s="3">
        <f ca="1">OFFSET(InputPriceData!G$15,CalculationsAndCharts!$A63+$A$11,0,1,1)</f>
        <v>4160100</v>
      </c>
      <c r="D63" s="4">
        <f ca="1">OFFSET(InputPriceData!C$15,CalculationsAndCharts!$A63+$A$11,IF($C$7,7,0),1,1)</f>
        <v>15.59</v>
      </c>
      <c r="E63" s="4">
        <f ca="1">OFFSET(InputPriceData!D$15,CalculationsAndCharts!$A63+$A$11,IF($C$7,7,0),1,1)</f>
        <v>15.9</v>
      </c>
      <c r="F63" s="4">
        <f ca="1">OFFSET(InputPriceData!E$15,CalculationsAndCharts!$A63+$A$11,IF($C$7,7,0),1,1)</f>
        <v>15.33</v>
      </c>
      <c r="G63" s="4">
        <f ca="1">OFFSET(InputPriceData!F$15,CalculationsAndCharts!$A63+$A$11,IF($C$7,7,0),1,1)</f>
        <v>15.66</v>
      </c>
      <c r="H63" s="105">
        <f t="shared" si="0"/>
        <v>0</v>
      </c>
      <c r="I63" s="105">
        <f t="shared" ca="1" si="72"/>
        <v>0</v>
      </c>
      <c r="J63" s="105">
        <f t="shared" ca="1" si="72"/>
        <v>0</v>
      </c>
      <c r="K63" s="105">
        <f t="shared" ca="1" si="72"/>
        <v>0</v>
      </c>
      <c r="L63" s="4">
        <f t="shared" ca="1" si="2"/>
        <v>15.63</v>
      </c>
      <c r="M63" s="105">
        <f t="shared" ca="1" si="3"/>
        <v>0.30000000000000071</v>
      </c>
      <c r="N63" s="105">
        <f t="shared" ca="1" si="19"/>
        <v>1.5447051282051274</v>
      </c>
      <c r="O63" s="198">
        <f t="shared" ca="1" si="20"/>
        <v>1.6845429606183175</v>
      </c>
      <c r="P63" s="198">
        <f t="shared" ca="1" si="21"/>
        <v>1.5160886645564857</v>
      </c>
      <c r="Q63" s="105">
        <f t="shared" ca="1" si="4"/>
        <v>15.219912954434184</v>
      </c>
      <c r="R63" s="105">
        <f t="shared" ca="1" si="5"/>
        <v>14.787582449285118</v>
      </c>
      <c r="S63" s="105">
        <f t="shared" ca="1" si="22"/>
        <v>0</v>
      </c>
      <c r="T63" s="105">
        <f t="shared" si="23"/>
        <v>0</v>
      </c>
      <c r="U63" s="105">
        <f t="shared" si="24"/>
        <v>0</v>
      </c>
      <c r="V63" s="115">
        <f t="shared" ca="1" si="6"/>
        <v>0.57000000000000028</v>
      </c>
      <c r="W63" s="114">
        <f t="shared" ca="1" si="7"/>
        <v>0.55607893621652127</v>
      </c>
      <c r="X63" s="116">
        <f t="shared" ca="1" si="8"/>
        <v>8.5509510614081824E-2</v>
      </c>
      <c r="Y63" s="90" t="e">
        <f t="shared" si="9"/>
        <v>#N/A</v>
      </c>
      <c r="Z63" s="117" t="str">
        <f t="shared" ca="1" si="48"/>
        <v/>
      </c>
      <c r="AA63" s="112"/>
      <c r="AB63" s="118"/>
      <c r="AC63" s="107"/>
      <c r="AD63" s="107"/>
      <c r="AH63" s="107"/>
      <c r="BE63" s="235">
        <f t="shared" ca="1" si="25"/>
        <v>15.629999999999999</v>
      </c>
      <c r="BF63" s="235">
        <f t="shared" ref="BF63:BN63" ca="1" si="89">AVERAGE(OFFSET(BE$31,$A63,0,$BE$27,1))</f>
        <v>15.52</v>
      </c>
      <c r="BG63" s="235">
        <f t="shared" ca="1" si="89"/>
        <v>15.39625</v>
      </c>
      <c r="BH63" s="235">
        <f t="shared" ca="1" si="89"/>
        <v>15.300625</v>
      </c>
      <c r="BI63" s="235">
        <f t="shared" ca="1" si="89"/>
        <v>15.24625</v>
      </c>
      <c r="BJ63" s="235">
        <f t="shared" ca="1" si="89"/>
        <v>15.22453125</v>
      </c>
      <c r="BK63" s="235">
        <f t="shared" ca="1" si="89"/>
        <v>15.219374999999999</v>
      </c>
      <c r="BL63" s="235">
        <f t="shared" ca="1" si="89"/>
        <v>15.2165625</v>
      </c>
      <c r="BM63" s="235">
        <f t="shared" ca="1" si="89"/>
        <v>15.207402343750001</v>
      </c>
      <c r="BN63" s="235">
        <f t="shared" ca="1" si="89"/>
        <v>15.188613281249999</v>
      </c>
      <c r="BO63" s="235">
        <f t="shared" ca="1" si="27"/>
        <v>15.416136718750002</v>
      </c>
      <c r="BP63" s="235">
        <f t="shared" ca="1" si="11"/>
        <v>15.305267053490773</v>
      </c>
      <c r="BQ63" s="235">
        <f t="shared" ca="1" si="12"/>
        <v>15.215072668437825</v>
      </c>
      <c r="BR63" s="235">
        <f t="shared" ca="1" si="13"/>
        <v>9.0194385052948078E-2</v>
      </c>
      <c r="BS63" s="235">
        <f t="shared" ca="1" si="14"/>
        <v>15.395461438543721</v>
      </c>
      <c r="BT63" s="235">
        <f t="shared" ca="1" si="61"/>
        <v>15.304310063302282</v>
      </c>
      <c r="BU63" s="235">
        <f t="shared" ca="1" si="62"/>
        <v>15.226990240043845</v>
      </c>
      <c r="BV63" s="235">
        <f t="shared" ca="1" si="63"/>
        <v>15.143983937453957</v>
      </c>
      <c r="BW63" s="235">
        <f t="shared" ca="1" si="64"/>
        <v>15.375943407229268</v>
      </c>
      <c r="BX63" s="235">
        <f t="shared" ca="1" si="29"/>
        <v>0.95445119815373736</v>
      </c>
      <c r="BY63" s="236">
        <f t="shared" si="50"/>
        <v>-13</v>
      </c>
      <c r="BZ63" s="235">
        <f t="shared" ca="1" si="30"/>
        <v>14.735644400676637</v>
      </c>
      <c r="CA63" s="235">
        <f t="shared" ca="1" si="31"/>
        <v>66.771391973502872</v>
      </c>
      <c r="CB63" s="235">
        <f t="shared" ca="1" si="78"/>
        <v>15.523068359375001</v>
      </c>
      <c r="CC63" s="235">
        <f t="shared" ca="1" si="79"/>
        <v>3.6630683593750017</v>
      </c>
      <c r="CD63" s="81">
        <f t="shared" ca="1" si="80"/>
        <v>3.6179255371093735</v>
      </c>
      <c r="CE63" s="235">
        <f t="shared" ca="1" si="35"/>
        <v>100</v>
      </c>
      <c r="CF63" s="235">
        <f t="shared" ca="1" si="36"/>
        <v>100</v>
      </c>
      <c r="CG63">
        <f t="shared" si="37"/>
        <v>100</v>
      </c>
      <c r="CH63">
        <f t="shared" si="37"/>
        <v>50</v>
      </c>
      <c r="CI63">
        <f t="shared" si="37"/>
        <v>0</v>
      </c>
      <c r="CJ63" t="e">
        <f t="shared" si="38"/>
        <v>#N/A</v>
      </c>
      <c r="CK63" s="259">
        <f t="shared" ca="1" si="39"/>
        <v>15.326271081700028</v>
      </c>
      <c r="CL63" s="259">
        <f t="shared" ca="1" si="40"/>
        <v>15.543135540850015</v>
      </c>
      <c r="CM63" s="259">
        <f t="shared" ca="1" si="41"/>
        <v>15.44824982999954</v>
      </c>
      <c r="CN63" s="259">
        <f t="shared" ca="1" si="42"/>
        <v>15.244800872770121</v>
      </c>
      <c r="CO63">
        <f t="shared" ca="1" si="43"/>
        <v>100</v>
      </c>
      <c r="CP63">
        <f t="shared" ca="1" si="44"/>
        <v>16.7</v>
      </c>
      <c r="CQ63" t="e">
        <f t="shared" ca="1" si="45"/>
        <v>#N/A</v>
      </c>
      <c r="CR63" t="e">
        <f t="shared" ca="1" si="83"/>
        <v>#N/A</v>
      </c>
      <c r="CS63" t="e">
        <f t="shared" ca="1" si="84"/>
        <v>#N/A</v>
      </c>
    </row>
    <row r="64" spans="1:97" x14ac:dyDescent="0.25">
      <c r="A64">
        <v>33</v>
      </c>
      <c r="B64" s="100">
        <f ca="1">OFFSET(InputPriceData!B$15,CalculationsAndCharts!$A64+$A$11,0,1,1)</f>
        <v>40445</v>
      </c>
      <c r="C64" s="3">
        <f ca="1">OFFSET(InputPriceData!G$15,CalculationsAndCharts!$A64+$A$11,0,1,1)</f>
        <v>3777900</v>
      </c>
      <c r="D64" s="4">
        <f ca="1">OFFSET(InputPriceData!C$15,CalculationsAndCharts!$A64+$A$11,IF($C$7,7,0),1,1)</f>
        <v>15.35</v>
      </c>
      <c r="E64" s="4">
        <f ca="1">OFFSET(InputPriceData!D$15,CalculationsAndCharts!$A64+$A$11,IF($C$7,7,0),1,1)</f>
        <v>15.85</v>
      </c>
      <c r="F64" s="4">
        <f ca="1">OFFSET(InputPriceData!E$15,CalculationsAndCharts!$A64+$A$11,IF($C$7,7,0),1,1)</f>
        <v>15.33</v>
      </c>
      <c r="G64" s="4">
        <f ca="1">OFFSET(InputPriceData!F$15,CalculationsAndCharts!$A64+$A$11,IF($C$7,7,0),1,1)</f>
        <v>15.6</v>
      </c>
      <c r="H64" s="105">
        <f t="shared" si="0"/>
        <v>0</v>
      </c>
      <c r="I64" s="105">
        <f t="shared" ca="1" si="72"/>
        <v>0</v>
      </c>
      <c r="J64" s="105">
        <f t="shared" ca="1" si="72"/>
        <v>0</v>
      </c>
      <c r="K64" s="105">
        <f t="shared" ca="1" si="72"/>
        <v>0</v>
      </c>
      <c r="L64" s="4">
        <f t="shared" ca="1" si="2"/>
        <v>15.593333333333334</v>
      </c>
      <c r="M64" s="105">
        <f t="shared" ca="1" si="3"/>
        <v>0.81333333333333435</v>
      </c>
      <c r="N64" s="105">
        <f t="shared" ca="1" si="19"/>
        <v>1.6876153846153834</v>
      </c>
      <c r="O64" s="198">
        <f t="shared" ca="1" si="20"/>
        <v>1.7244966270220861</v>
      </c>
      <c r="P64" s="198">
        <f t="shared" ca="1" si="21"/>
        <v>1.5520469643198775</v>
      </c>
      <c r="Q64" s="105">
        <f t="shared" ca="1" si="4"/>
        <v>15.102745227129665</v>
      </c>
      <c r="R64" s="105">
        <f t="shared" ca="1" si="5"/>
        <v>14.664059447813957</v>
      </c>
      <c r="S64" s="105">
        <f t="shared" ca="1" si="22"/>
        <v>0</v>
      </c>
      <c r="T64" s="105">
        <f t="shared" si="23"/>
        <v>0</v>
      </c>
      <c r="U64" s="105">
        <f t="shared" si="24"/>
        <v>0</v>
      </c>
      <c r="V64" s="115">
        <f t="shared" ca="1" si="6"/>
        <v>0.62999999999999901</v>
      </c>
      <c r="W64" s="114">
        <f t="shared" ca="1" si="7"/>
        <v>0.54911840432478176</v>
      </c>
      <c r="X64" s="116">
        <f t="shared" ca="1" si="8"/>
        <v>8.519989771312704E-2</v>
      </c>
      <c r="Y64" s="90" t="e">
        <f t="shared" si="9"/>
        <v>#N/A</v>
      </c>
      <c r="Z64" s="117" t="str">
        <f t="shared" ca="1" si="48"/>
        <v/>
      </c>
      <c r="AA64" s="112"/>
      <c r="AB64" s="118"/>
      <c r="AC64" s="107"/>
      <c r="AD64" s="107"/>
      <c r="AH64" s="107"/>
      <c r="BE64" s="235">
        <f t="shared" ca="1" si="25"/>
        <v>15.41</v>
      </c>
      <c r="BF64" s="235">
        <f t="shared" ref="BF64:BN64" ca="1" si="90">AVERAGE(OFFSET(BE$31,$A64,0,$BE$27,1))</f>
        <v>15.272500000000001</v>
      </c>
      <c r="BG64" s="235">
        <f t="shared" ca="1" si="90"/>
        <v>15.205000000000002</v>
      </c>
      <c r="BH64" s="235">
        <f t="shared" ca="1" si="90"/>
        <v>15.191875000000001</v>
      </c>
      <c r="BI64" s="235">
        <f t="shared" ca="1" si="90"/>
        <v>15.2028125</v>
      </c>
      <c r="BJ64" s="235">
        <f t="shared" ca="1" si="90"/>
        <v>15.214218750000001</v>
      </c>
      <c r="BK64" s="235">
        <f t="shared" ca="1" si="90"/>
        <v>15.213750000000001</v>
      </c>
      <c r="BL64" s="235">
        <f t="shared" ca="1" si="90"/>
        <v>15.1982421875</v>
      </c>
      <c r="BM64" s="235">
        <f t="shared" ca="1" si="90"/>
        <v>15.16982421875</v>
      </c>
      <c r="BN64" s="235">
        <f t="shared" ca="1" si="90"/>
        <v>15.1319921875</v>
      </c>
      <c r="BO64" s="235">
        <f t="shared" ca="1" si="27"/>
        <v>15.2634794921875</v>
      </c>
      <c r="BP64" s="235">
        <f t="shared" ca="1" si="11"/>
        <v>15.194397388231547</v>
      </c>
      <c r="BQ64" s="235">
        <f t="shared" ca="1" si="12"/>
        <v>15.124878283384877</v>
      </c>
      <c r="BR64" s="235">
        <f t="shared" ca="1" si="13"/>
        <v>6.9519104846669677E-2</v>
      </c>
      <c r="BS64" s="235">
        <f t="shared" ca="1" si="14"/>
        <v>15.263916493078217</v>
      </c>
      <c r="BT64" s="235">
        <f t="shared" ca="1" si="61"/>
        <v>15.21315868806084</v>
      </c>
      <c r="BU64" s="235">
        <f t="shared" ca="1" si="62"/>
        <v>15.149670416785408</v>
      </c>
      <c r="BV64" s="235">
        <f t="shared" ca="1" si="63"/>
        <v>15.06097763486407</v>
      </c>
      <c r="BW64" s="235">
        <f t="shared" ca="1" si="64"/>
        <v>15.251442448690366</v>
      </c>
      <c r="BX64" s="235">
        <f t="shared" ca="1" si="29"/>
        <v>0.96848711340414606</v>
      </c>
      <c r="BY64" s="236">
        <f t="shared" si="50"/>
        <v>-14</v>
      </c>
      <c r="BZ64" s="235">
        <f t="shared" ca="1" si="30"/>
        <v>14.599423803681725</v>
      </c>
      <c r="CA64" s="235">
        <f t="shared" ca="1" si="31"/>
        <v>66.830854948519985</v>
      </c>
      <c r="CB64" s="235">
        <f t="shared" ca="1" si="78"/>
        <v>15.428406412760417</v>
      </c>
      <c r="CC64" s="235">
        <f t="shared" ca="1" si="79"/>
        <v>3.5684064127604174</v>
      </c>
      <c r="CD64" s="81">
        <f t="shared" ca="1" si="80"/>
        <v>3.5679255371093728</v>
      </c>
      <c r="CE64" s="235">
        <f t="shared" ca="1" si="35"/>
        <v>100</v>
      </c>
      <c r="CF64" s="235">
        <f t="shared" ca="1" si="36"/>
        <v>100</v>
      </c>
      <c r="CG64">
        <f t="shared" si="37"/>
        <v>100</v>
      </c>
      <c r="CH64">
        <f t="shared" si="37"/>
        <v>50</v>
      </c>
      <c r="CI64">
        <f t="shared" si="37"/>
        <v>0</v>
      </c>
      <c r="CJ64" t="e">
        <f t="shared" si="38"/>
        <v>#N/A</v>
      </c>
      <c r="CK64" s="259">
        <f t="shared" ca="1" si="39"/>
        <v>15.120042163400054</v>
      </c>
      <c r="CL64" s="259">
        <f t="shared" ca="1" si="40"/>
        <v>15.405646081700027</v>
      </c>
      <c r="CM64" s="259">
        <f t="shared" ca="1" si="41"/>
        <v>15.327083049999233</v>
      </c>
      <c r="CN64" s="259">
        <f t="shared" ca="1" si="42"/>
        <v>15.125467005538161</v>
      </c>
      <c r="CO64">
        <f t="shared" ca="1" si="43"/>
        <v>100</v>
      </c>
      <c r="CP64">
        <f t="shared" ca="1" si="44"/>
        <v>16.7</v>
      </c>
      <c r="CQ64" t="e">
        <f t="shared" ca="1" si="45"/>
        <v>#N/A</v>
      </c>
      <c r="CR64" t="e">
        <f t="shared" ca="1" si="83"/>
        <v>#N/A</v>
      </c>
      <c r="CS64" t="e">
        <f t="shared" ca="1" si="84"/>
        <v>#N/A</v>
      </c>
    </row>
    <row r="65" spans="1:97" x14ac:dyDescent="0.25">
      <c r="A65">
        <v>34</v>
      </c>
      <c r="B65" s="100">
        <f ca="1">OFFSET(InputPriceData!B$15,CalculationsAndCharts!$A65+$A$11,0,1,1)</f>
        <v>40444</v>
      </c>
      <c r="C65" s="3">
        <f ca="1">OFFSET(InputPriceData!G$15,CalculationsAndCharts!$A65+$A$11,0,1,1)</f>
        <v>5102800</v>
      </c>
      <c r="D65" s="4">
        <f ca="1">OFFSET(InputPriceData!C$15,CalculationsAndCharts!$A65+$A$11,IF($C$7,7,0),1,1)</f>
        <v>14.85</v>
      </c>
      <c r="E65" s="4">
        <f ca="1">OFFSET(InputPriceData!D$15,CalculationsAndCharts!$A65+$A$11,IF($C$7,7,0),1,1)</f>
        <v>15.48</v>
      </c>
      <c r="F65" s="4">
        <f ca="1">OFFSET(InputPriceData!E$15,CalculationsAndCharts!$A65+$A$11,IF($C$7,7,0),1,1)</f>
        <v>14.78</v>
      </c>
      <c r="G65" s="4">
        <f ca="1">OFFSET(InputPriceData!F$15,CalculationsAndCharts!$A65+$A$11,IF($C$7,7,0),1,1)</f>
        <v>15.22</v>
      </c>
      <c r="H65" s="105">
        <f t="shared" si="0"/>
        <v>0</v>
      </c>
      <c r="I65" s="105">
        <f t="shared" ca="1" si="72"/>
        <v>0</v>
      </c>
      <c r="J65" s="105">
        <f t="shared" ca="1" si="72"/>
        <v>0</v>
      </c>
      <c r="K65" s="105">
        <f t="shared" ca="1" si="72"/>
        <v>0</v>
      </c>
      <c r="L65" s="4">
        <f t="shared" ca="1" si="2"/>
        <v>15.159999999999998</v>
      </c>
      <c r="M65" s="105">
        <f t="shared" ca="1" si="3"/>
        <v>0.15999999999999837</v>
      </c>
      <c r="N65" s="105">
        <f t="shared" ca="1" si="19"/>
        <v>1.5874871794871777</v>
      </c>
      <c r="O65" s="198">
        <f t="shared" ca="1" si="20"/>
        <v>1.7350341248525725</v>
      </c>
      <c r="P65" s="198">
        <f t="shared" ca="1" si="21"/>
        <v>1.5615307123673152</v>
      </c>
      <c r="Q65" s="105">
        <f t="shared" ca="1" si="4"/>
        <v>14.962577196785761</v>
      </c>
      <c r="R65" s="105">
        <f t="shared" ca="1" si="5"/>
        <v>14.538720653723754</v>
      </c>
      <c r="S65" s="105">
        <f t="shared" ca="1" si="22"/>
        <v>0</v>
      </c>
      <c r="T65" s="105">
        <f t="shared" si="23"/>
        <v>0</v>
      </c>
      <c r="U65" s="105">
        <f t="shared" si="24"/>
        <v>0</v>
      </c>
      <c r="V65" s="115">
        <f t="shared" ca="1" si="6"/>
        <v>0.70000000000000107</v>
      </c>
      <c r="W65" s="114">
        <f t="shared" ca="1" si="7"/>
        <v>0.50867760648717308</v>
      </c>
      <c r="X65" s="116">
        <f t="shared" ca="1" si="8"/>
        <v>8.3421656142389833E-2</v>
      </c>
      <c r="Y65" s="90" t="e">
        <f t="shared" si="9"/>
        <v>#N/A</v>
      </c>
      <c r="Z65" s="117" t="str">
        <f t="shared" ca="1" si="48"/>
        <v/>
      </c>
      <c r="AA65" s="112"/>
      <c r="AB65" s="118"/>
      <c r="AC65" s="107"/>
      <c r="AD65" s="107"/>
      <c r="AH65" s="107"/>
      <c r="BE65" s="235">
        <f t="shared" ca="1" si="25"/>
        <v>15.135000000000002</v>
      </c>
      <c r="BF65" s="235">
        <f t="shared" ref="BF65:BN65" ca="1" si="91">AVERAGE(OFFSET(BE$31,$A65,0,$BE$27,1))</f>
        <v>15.137500000000001</v>
      </c>
      <c r="BG65" s="235">
        <f t="shared" ca="1" si="91"/>
        <v>15.178750000000001</v>
      </c>
      <c r="BH65" s="235">
        <f t="shared" ca="1" si="91"/>
        <v>15.213750000000001</v>
      </c>
      <c r="BI65" s="235">
        <f t="shared" ca="1" si="91"/>
        <v>15.225625000000001</v>
      </c>
      <c r="BJ65" s="235">
        <f t="shared" ca="1" si="91"/>
        <v>15.213281250000001</v>
      </c>
      <c r="BK65" s="235">
        <f t="shared" ca="1" si="91"/>
        <v>15.182734375000001</v>
      </c>
      <c r="BL65" s="235">
        <f t="shared" ca="1" si="91"/>
        <v>15.141406249999999</v>
      </c>
      <c r="BM65" s="235">
        <f t="shared" ca="1" si="91"/>
        <v>15.094160156249998</v>
      </c>
      <c r="BN65" s="235">
        <f t="shared" ca="1" si="91"/>
        <v>15.041884765624999</v>
      </c>
      <c r="BO65" s="235">
        <f t="shared" ca="1" si="27"/>
        <v>15.15439208984375</v>
      </c>
      <c r="BP65" s="235">
        <f t="shared" ca="1" si="11"/>
        <v>15.125315284275594</v>
      </c>
      <c r="BQ65" s="235">
        <f t="shared" ca="1" si="12"/>
        <v>15.055359178538206</v>
      </c>
      <c r="BR65" s="235">
        <f t="shared" ca="1" si="13"/>
        <v>6.9956105737388086E-2</v>
      </c>
      <c r="BS65" s="235">
        <f t="shared" ca="1" si="14"/>
        <v>15.195271390012982</v>
      </c>
      <c r="BT65" s="235">
        <f t="shared" ca="1" si="61"/>
        <v>15.162400883043462</v>
      </c>
      <c r="BU65" s="235">
        <f t="shared" ca="1" si="62"/>
        <v>15.086182145509976</v>
      </c>
      <c r="BV65" s="235">
        <f t="shared" ca="1" si="63"/>
        <v>14.97228485294273</v>
      </c>
      <c r="BW65" s="235">
        <f t="shared" ca="1" si="64"/>
        <v>15.200941065543192</v>
      </c>
      <c r="BX65" s="235">
        <f t="shared" ca="1" si="29"/>
        <v>0.97202587359022907</v>
      </c>
      <c r="BY65" s="236">
        <f t="shared" si="50"/>
        <v>-15</v>
      </c>
      <c r="BZ65" s="235">
        <f t="shared" ca="1" si="30"/>
        <v>14.461521736885526</v>
      </c>
      <c r="CA65" s="235">
        <f t="shared" ca="1" si="31"/>
        <v>69.017480623395898</v>
      </c>
      <c r="CB65" s="235">
        <f t="shared" ca="1" si="78"/>
        <v>15.157196044921875</v>
      </c>
      <c r="CC65" s="235">
        <f t="shared" ca="1" si="79"/>
        <v>3.2971960449218756</v>
      </c>
      <c r="CD65" s="81">
        <f t="shared" ca="1" si="80"/>
        <v>3.1979255371093736</v>
      </c>
      <c r="CE65" s="235">
        <f t="shared" ca="1" si="35"/>
        <v>100</v>
      </c>
      <c r="CF65" s="235">
        <f t="shared" ca="1" si="36"/>
        <v>100</v>
      </c>
      <c r="CG65">
        <f t="shared" si="37"/>
        <v>100</v>
      </c>
      <c r="CH65">
        <f t="shared" si="37"/>
        <v>50</v>
      </c>
      <c r="CI65">
        <f t="shared" si="37"/>
        <v>0</v>
      </c>
      <c r="CJ65" t="e">
        <f t="shared" si="38"/>
        <v>#N/A</v>
      </c>
      <c r="CK65" s="259">
        <f t="shared" ca="1" si="39"/>
        <v>15.157584326800109</v>
      </c>
      <c r="CL65" s="259">
        <f t="shared" ca="1" si="40"/>
        <v>15.125021081700027</v>
      </c>
      <c r="CM65" s="259">
        <f t="shared" ca="1" si="41"/>
        <v>15.149582861109833</v>
      </c>
      <c r="CN65" s="259">
        <f t="shared" ca="1" si="42"/>
        <v>15.013395375073413</v>
      </c>
      <c r="CO65">
        <f t="shared" ca="1" si="43"/>
        <v>100</v>
      </c>
      <c r="CP65">
        <f t="shared" ca="1" si="44"/>
        <v>16.7</v>
      </c>
      <c r="CQ65" t="e">
        <f t="shared" ca="1" si="45"/>
        <v>#N/A</v>
      </c>
      <c r="CR65" t="e">
        <f t="shared" ca="1" si="83"/>
        <v>#N/A</v>
      </c>
      <c r="CS65" t="e">
        <f t="shared" ca="1" si="84"/>
        <v>#N/A</v>
      </c>
    </row>
    <row r="66" spans="1:97" x14ac:dyDescent="0.25">
      <c r="A66">
        <v>35</v>
      </c>
      <c r="B66" s="100">
        <f ca="1">OFFSET(InputPriceData!B$15,CalculationsAndCharts!$A66+$A$11,0,1,1)</f>
        <v>40443</v>
      </c>
      <c r="C66" s="3">
        <f ca="1">OFFSET(InputPriceData!G$15,CalculationsAndCharts!$A66+$A$11,0,1,1)</f>
        <v>3211700</v>
      </c>
      <c r="D66" s="4">
        <f ca="1">OFFSET(InputPriceData!C$15,CalculationsAndCharts!$A66+$A$11,IF($C$7,7,0),1,1)</f>
        <v>15.16</v>
      </c>
      <c r="E66" s="4">
        <f ca="1">OFFSET(InputPriceData!D$15,CalculationsAndCharts!$A66+$A$11,IF($C$7,7,0),1,1)</f>
        <v>15.39</v>
      </c>
      <c r="F66" s="4">
        <f ca="1">OFFSET(InputPriceData!E$15,CalculationsAndCharts!$A66+$A$11,IF($C$7,7,0),1,1)</f>
        <v>15</v>
      </c>
      <c r="G66" s="4">
        <f ca="1">OFFSET(InputPriceData!F$15,CalculationsAndCharts!$A66+$A$11,IF($C$7,7,0),1,1)</f>
        <v>15.05</v>
      </c>
      <c r="H66" s="105">
        <f t="shared" si="0"/>
        <v>0</v>
      </c>
      <c r="I66" s="105">
        <f t="shared" ca="1" si="72"/>
        <v>0</v>
      </c>
      <c r="J66" s="105">
        <f t="shared" ca="1" si="72"/>
        <v>0</v>
      </c>
      <c r="K66" s="105">
        <f t="shared" ca="1" si="72"/>
        <v>0</v>
      </c>
      <c r="L66" s="4">
        <f t="shared" ca="1" si="2"/>
        <v>15.146666666666667</v>
      </c>
      <c r="M66" s="105">
        <f t="shared" ca="1" si="3"/>
        <v>0.24666666666666792</v>
      </c>
      <c r="N66" s="105">
        <f t="shared" ca="1" si="19"/>
        <v>1.7294871794871787</v>
      </c>
      <c r="O66" s="198">
        <f t="shared" ca="1" si="20"/>
        <v>1.7771903949569712</v>
      </c>
      <c r="P66" s="198">
        <f t="shared" ca="1" si="21"/>
        <v>1.5994713554612741</v>
      </c>
      <c r="Q66" s="105">
        <f t="shared" ca="1" si="4"/>
        <v>14.906170681581694</v>
      </c>
      <c r="R66" s="105">
        <f t="shared" ca="1" si="5"/>
        <v>14.417618784277465</v>
      </c>
      <c r="S66" s="105">
        <f t="shared" ca="1" si="22"/>
        <v>0</v>
      </c>
      <c r="T66" s="105">
        <f t="shared" si="23"/>
        <v>0</v>
      </c>
      <c r="U66" s="105">
        <f t="shared" si="24"/>
        <v>0</v>
      </c>
      <c r="V66" s="115">
        <f t="shared" ca="1" si="6"/>
        <v>0.39000000000000057</v>
      </c>
      <c r="W66" s="114">
        <f t="shared" ca="1" si="7"/>
        <v>0.4130164097307592</v>
      </c>
      <c r="X66" s="116">
        <f t="shared" ca="1" si="8"/>
        <v>7.7442950812675035E-2</v>
      </c>
      <c r="Y66" s="90" t="e">
        <f t="shared" si="9"/>
        <v>#N/A</v>
      </c>
      <c r="Z66" s="117" t="str">
        <f t="shared" ca="1" si="48"/>
        <v/>
      </c>
      <c r="AA66" s="112"/>
      <c r="AB66" s="118"/>
      <c r="AC66" s="107"/>
      <c r="AD66" s="107"/>
      <c r="AH66" s="107"/>
      <c r="BE66" s="235">
        <f t="shared" ca="1" si="25"/>
        <v>15.14</v>
      </c>
      <c r="BF66" s="235">
        <f t="shared" ref="BF66:BN66" ca="1" si="92">AVERAGE(OFFSET(BE$31,$A66,0,$BE$27,1))</f>
        <v>15.22</v>
      </c>
      <c r="BG66" s="235">
        <f t="shared" ca="1" si="92"/>
        <v>15.248750000000001</v>
      </c>
      <c r="BH66" s="235">
        <f t="shared" ca="1" si="92"/>
        <v>15.237500000000001</v>
      </c>
      <c r="BI66" s="235">
        <f t="shared" ca="1" si="92"/>
        <v>15.2009375</v>
      </c>
      <c r="BJ66" s="235">
        <f t="shared" ca="1" si="92"/>
        <v>15.1521875</v>
      </c>
      <c r="BK66" s="235">
        <f t="shared" ca="1" si="92"/>
        <v>15.100078125</v>
      </c>
      <c r="BL66" s="235">
        <f t="shared" ca="1" si="92"/>
        <v>15.046914062499999</v>
      </c>
      <c r="BM66" s="235">
        <f t="shared" ca="1" si="92"/>
        <v>14.989609375000001</v>
      </c>
      <c r="BN66" s="235">
        <f t="shared" ca="1" si="92"/>
        <v>14.923417968750002</v>
      </c>
      <c r="BO66" s="235">
        <f t="shared" ca="1" si="27"/>
        <v>15.160719726562499</v>
      </c>
      <c r="BP66" s="235">
        <f t="shared" ca="1" si="11"/>
        <v>15.096238478707438</v>
      </c>
      <c r="BQ66" s="235">
        <f t="shared" ca="1" si="12"/>
        <v>14.985403072800818</v>
      </c>
      <c r="BR66" s="235">
        <f t="shared" ca="1" si="13"/>
        <v>0.11083540590662011</v>
      </c>
      <c r="BS66" s="235">
        <f t="shared" ca="1" si="14"/>
        <v>15.207073884614058</v>
      </c>
      <c r="BT66" s="235">
        <f t="shared" ca="1" si="61"/>
        <v>15.129530376073943</v>
      </c>
      <c r="BU66" s="235">
        <f t="shared" ca="1" si="62"/>
        <v>15.009963407976489</v>
      </c>
      <c r="BV66" s="235">
        <f t="shared" ca="1" si="63"/>
        <v>14.858387560375483</v>
      </c>
      <c r="BW66" s="235">
        <f t="shared" ca="1" si="64"/>
        <v>15.217088464667839</v>
      </c>
      <c r="BX66" s="235">
        <f t="shared" ca="1" si="29"/>
        <v>0.9687136413293409</v>
      </c>
      <c r="BY66" s="236">
        <f t="shared" si="50"/>
        <v>-16</v>
      </c>
      <c r="BZ66" s="235">
        <f t="shared" ca="1" si="30"/>
        <v>14.313610632745183</v>
      </c>
      <c r="CA66" s="235">
        <f t="shared" ca="1" si="31"/>
        <v>73.31643205423525</v>
      </c>
      <c r="CB66" s="235">
        <f t="shared" ca="1" si="78"/>
        <v>15.153693196614583</v>
      </c>
      <c r="CC66" s="235">
        <f t="shared" ca="1" si="79"/>
        <v>3.2936931966145835</v>
      </c>
      <c r="CD66" s="81">
        <f t="shared" ca="1" si="80"/>
        <v>3.1879255371093738</v>
      </c>
      <c r="CE66" s="235">
        <f t="shared" ca="1" si="35"/>
        <v>100</v>
      </c>
      <c r="CF66" s="235">
        <f t="shared" ca="1" si="36"/>
        <v>100</v>
      </c>
      <c r="CG66">
        <f t="shared" si="37"/>
        <v>100</v>
      </c>
      <c r="CH66">
        <f t="shared" si="37"/>
        <v>50</v>
      </c>
      <c r="CI66">
        <f t="shared" si="37"/>
        <v>0</v>
      </c>
      <c r="CJ66" t="e">
        <f t="shared" si="38"/>
        <v>#N/A</v>
      </c>
      <c r="CK66" s="259">
        <f t="shared" ca="1" si="39"/>
        <v>15.165168653600221</v>
      </c>
      <c r="CL66" s="259">
        <f t="shared" ca="1" si="40"/>
        <v>15.176292163400054</v>
      </c>
      <c r="CM66" s="259">
        <f t="shared" ca="1" si="41"/>
        <v>15.142638101849721</v>
      </c>
      <c r="CN66" s="259">
        <f t="shared" ca="1" si="42"/>
        <v>14.968745092422768</v>
      </c>
      <c r="CO66">
        <f t="shared" ca="1" si="43"/>
        <v>100</v>
      </c>
      <c r="CP66">
        <f t="shared" ca="1" si="44"/>
        <v>16.7</v>
      </c>
      <c r="CQ66" t="e">
        <f t="shared" ca="1" si="45"/>
        <v>#N/A</v>
      </c>
      <c r="CR66" t="e">
        <f t="shared" ca="1" si="83"/>
        <v>#N/A</v>
      </c>
      <c r="CS66" t="e">
        <f t="shared" ca="1" si="84"/>
        <v>#N/A</v>
      </c>
    </row>
    <row r="67" spans="1:97" x14ac:dyDescent="0.25">
      <c r="A67">
        <v>36</v>
      </c>
      <c r="B67" s="100">
        <f ca="1">OFFSET(InputPriceData!B$15,CalculationsAndCharts!$A67+$A$11,0,1,1)</f>
        <v>40442</v>
      </c>
      <c r="C67" s="3">
        <f ca="1">OFFSET(InputPriceData!G$15,CalculationsAndCharts!$A67+$A$11,0,1,1)</f>
        <v>5179700</v>
      </c>
      <c r="D67" s="4">
        <f ca="1">OFFSET(InputPriceData!C$15,CalculationsAndCharts!$A67+$A$11,IF($C$7,7,0),1,1)</f>
        <v>15.08</v>
      </c>
      <c r="E67" s="4">
        <f ca="1">OFFSET(InputPriceData!D$15,CalculationsAndCharts!$A67+$A$11,IF($C$7,7,0),1,1)</f>
        <v>15.46</v>
      </c>
      <c r="F67" s="4">
        <f ca="1">OFFSET(InputPriceData!E$15,CalculationsAndCharts!$A67+$A$11,IF($C$7,7,0),1,1)</f>
        <v>15.05</v>
      </c>
      <c r="G67" s="4">
        <f ca="1">OFFSET(InputPriceData!F$15,CalculationsAndCharts!$A67+$A$11,IF($C$7,7,0),1,1)</f>
        <v>15.23</v>
      </c>
      <c r="H67" s="105">
        <f t="shared" si="0"/>
        <v>0</v>
      </c>
      <c r="I67" s="105">
        <f t="shared" ca="1" si="72"/>
        <v>0</v>
      </c>
      <c r="J67" s="105">
        <f t="shared" ca="1" si="72"/>
        <v>0</v>
      </c>
      <c r="K67" s="105">
        <f t="shared" ca="1" si="72"/>
        <v>0</v>
      </c>
      <c r="L67" s="4">
        <f t="shared" ca="1" si="2"/>
        <v>15.246666666666668</v>
      </c>
      <c r="M67" s="105">
        <f t="shared" ca="1" si="3"/>
        <v>0.26666666666666394</v>
      </c>
      <c r="N67" s="105">
        <f t="shared" ca="1" si="19"/>
        <v>1.7413205128205118</v>
      </c>
      <c r="O67" s="198">
        <f t="shared" ca="1" si="20"/>
        <v>1.7908198850911976</v>
      </c>
      <c r="P67" s="198">
        <f t="shared" ca="1" si="21"/>
        <v>1.6117378965820779</v>
      </c>
      <c r="Q67" s="105">
        <f t="shared" ca="1" si="4"/>
        <v>14.837457542985987</v>
      </c>
      <c r="R67" s="105">
        <f t="shared" ca="1" si="5"/>
        <v>14.278032527904829</v>
      </c>
      <c r="S67" s="105">
        <f t="shared" ca="1" si="22"/>
        <v>0</v>
      </c>
      <c r="T67" s="105">
        <f t="shared" si="23"/>
        <v>0</v>
      </c>
      <c r="U67" s="105">
        <f t="shared" si="24"/>
        <v>0</v>
      </c>
      <c r="V67" s="115">
        <f t="shared" ca="1" si="6"/>
        <v>0.41000000000000014</v>
      </c>
      <c r="W67" s="114">
        <f t="shared" ca="1" si="7"/>
        <v>0.42452461459613849</v>
      </c>
      <c r="X67" s="116">
        <f t="shared" ca="1" si="8"/>
        <v>7.7874236020757617E-2</v>
      </c>
      <c r="Y67" s="90" t="e">
        <f t="shared" si="9"/>
        <v>#N/A</v>
      </c>
      <c r="Z67" s="117" t="str">
        <f t="shared" ca="1" si="48"/>
        <v/>
      </c>
      <c r="AA67" s="112"/>
      <c r="AB67" s="118"/>
      <c r="AC67" s="107"/>
      <c r="AD67" s="107"/>
      <c r="AH67" s="107"/>
      <c r="BE67" s="235">
        <f t="shared" ca="1" si="25"/>
        <v>15.3</v>
      </c>
      <c r="BF67" s="235">
        <f t="shared" ref="BF67:BN67" ca="1" si="93">AVERAGE(OFFSET(BE$31,$A67,0,$BE$27,1))</f>
        <v>15.2775</v>
      </c>
      <c r="BG67" s="235">
        <f t="shared" ca="1" si="93"/>
        <v>15.22625</v>
      </c>
      <c r="BH67" s="235">
        <f t="shared" ca="1" si="93"/>
        <v>15.164375</v>
      </c>
      <c r="BI67" s="235">
        <f t="shared" ca="1" si="93"/>
        <v>15.1034375</v>
      </c>
      <c r="BJ67" s="235">
        <f t="shared" ca="1" si="93"/>
        <v>15.047968749999999</v>
      </c>
      <c r="BK67" s="235">
        <f t="shared" ca="1" si="93"/>
        <v>14.993749999999999</v>
      </c>
      <c r="BL67" s="235">
        <f t="shared" ca="1" si="93"/>
        <v>14.9323046875</v>
      </c>
      <c r="BM67" s="235">
        <f t="shared" ca="1" si="93"/>
        <v>14.857226562500001</v>
      </c>
      <c r="BN67" s="235">
        <f t="shared" ca="1" si="93"/>
        <v>14.767011718750002</v>
      </c>
      <c r="BO67" s="235">
        <f t="shared" ca="1" si="27"/>
        <v>15.165959960937499</v>
      </c>
      <c r="BP67" s="235">
        <f t="shared" ca="1" si="11"/>
        <v>15.031757230852378</v>
      </c>
      <c r="BQ67" s="235">
        <f t="shared" ca="1" si="12"/>
        <v>14.874567666894196</v>
      </c>
      <c r="BR67" s="235">
        <f t="shared" ca="1" si="13"/>
        <v>0.15718956395818218</v>
      </c>
      <c r="BS67" s="235">
        <f t="shared" ca="1" si="14"/>
        <v>15.18894679481056</v>
      </c>
      <c r="BT67" s="235">
        <f t="shared" ca="1" si="61"/>
        <v>15.051986867533827</v>
      </c>
      <c r="BU67" s="235">
        <f t="shared" ca="1" si="62"/>
        <v>14.890396439879034</v>
      </c>
      <c r="BV67" s="235">
        <f t="shared" ca="1" si="63"/>
        <v>14.706811712774476</v>
      </c>
      <c r="BW67" s="235">
        <f t="shared" ca="1" si="64"/>
        <v>15.191582995738857</v>
      </c>
      <c r="BX67" s="235">
        <f t="shared" ca="1" si="29"/>
        <v>0.95166242160191095</v>
      </c>
      <c r="BY67" s="236">
        <f t="shared" si="50"/>
        <v>-17</v>
      </c>
      <c r="BZ67" s="235">
        <f t="shared" ca="1" si="30"/>
        <v>14.147708591381248</v>
      </c>
      <c r="CA67" s="235">
        <f t="shared" ca="1" si="31"/>
        <v>77.422392138813237</v>
      </c>
      <c r="CB67" s="235">
        <f t="shared" ca="1" si="78"/>
        <v>15.206313313802085</v>
      </c>
      <c r="CC67" s="235">
        <f t="shared" ca="1" si="79"/>
        <v>3.3463133138020851</v>
      </c>
      <c r="CD67" s="81">
        <f t="shared" ca="1" si="80"/>
        <v>3.1879255371093738</v>
      </c>
      <c r="CE67" s="235">
        <f t="shared" ca="1" si="35"/>
        <v>100</v>
      </c>
      <c r="CF67" s="235">
        <f t="shared" ca="1" si="36"/>
        <v>100</v>
      </c>
      <c r="CG67">
        <f t="shared" si="37"/>
        <v>100</v>
      </c>
      <c r="CH67">
        <f t="shared" si="37"/>
        <v>50</v>
      </c>
      <c r="CI67">
        <f t="shared" si="37"/>
        <v>0</v>
      </c>
      <c r="CJ67" t="e">
        <f t="shared" si="38"/>
        <v>#N/A</v>
      </c>
      <c r="CK67" s="259">
        <f t="shared" ca="1" si="39"/>
        <v>15.125337307200439</v>
      </c>
      <c r="CL67" s="259">
        <f t="shared" ca="1" si="40"/>
        <v>15.210084326800111</v>
      </c>
      <c r="CM67" s="259">
        <f t="shared" ca="1" si="41"/>
        <v>15.139952391971757</v>
      </c>
      <c r="CN67" s="259">
        <f t="shared" ca="1" si="42"/>
        <v>14.885726264031852</v>
      </c>
      <c r="CO67">
        <f t="shared" ca="1" si="43"/>
        <v>100</v>
      </c>
      <c r="CP67">
        <f t="shared" ca="1" si="44"/>
        <v>16.7</v>
      </c>
      <c r="CQ67" t="e">
        <f t="shared" ca="1" si="45"/>
        <v>#N/A</v>
      </c>
      <c r="CR67" t="e">
        <f t="shared" ca="1" si="83"/>
        <v>#N/A</v>
      </c>
      <c r="CS67" t="e">
        <f t="shared" ca="1" si="84"/>
        <v>#N/A</v>
      </c>
    </row>
    <row r="68" spans="1:97" x14ac:dyDescent="0.25">
      <c r="A68">
        <v>37</v>
      </c>
      <c r="B68" s="100">
        <f ca="1">OFFSET(InputPriceData!B$15,CalculationsAndCharts!$A68+$A$11,0,1,1)</f>
        <v>40441</v>
      </c>
      <c r="C68" s="3">
        <f ca="1">OFFSET(InputPriceData!G$15,CalculationsAndCharts!$A68+$A$11,0,1,1)</f>
        <v>3109300</v>
      </c>
      <c r="D68" s="4">
        <f ca="1">OFFSET(InputPriceData!C$15,CalculationsAndCharts!$A68+$A$11,IF($C$7,7,0),1,1)</f>
        <v>15.2</v>
      </c>
      <c r="E68" s="4">
        <f ca="1">OFFSET(InputPriceData!D$15,CalculationsAndCharts!$A68+$A$11,IF($C$7,7,0),1,1)</f>
        <v>15.47</v>
      </c>
      <c r="F68" s="4">
        <f ca="1">OFFSET(InputPriceData!E$15,CalculationsAndCharts!$A68+$A$11,IF($C$7,7,0),1,1)</f>
        <v>15.11</v>
      </c>
      <c r="G68" s="4">
        <f ca="1">OFFSET(InputPriceData!F$15,CalculationsAndCharts!$A68+$A$11,IF($C$7,7,0),1,1)</f>
        <v>15.37</v>
      </c>
      <c r="H68" s="105">
        <f t="shared" si="0"/>
        <v>0</v>
      </c>
      <c r="I68" s="105">
        <f t="shared" ca="1" si="72"/>
        <v>0</v>
      </c>
      <c r="J68" s="105">
        <f t="shared" ca="1" si="72"/>
        <v>0</v>
      </c>
      <c r="K68" s="105">
        <f t="shared" ca="1" si="72"/>
        <v>0</v>
      </c>
      <c r="L68" s="4">
        <f t="shared" ca="1" si="2"/>
        <v>15.316666666666665</v>
      </c>
      <c r="M68" s="105">
        <f t="shared" ca="1" si="3"/>
        <v>0.4766666666666648</v>
      </c>
      <c r="N68" s="105">
        <f t="shared" ca="1" si="19"/>
        <v>1.7886538461538464</v>
      </c>
      <c r="O68" s="198">
        <f t="shared" ca="1" si="20"/>
        <v>1.8049625628828221</v>
      </c>
      <c r="P68" s="198">
        <f t="shared" ca="1" si="21"/>
        <v>1.6244663065945399</v>
      </c>
      <c r="Q68" s="105">
        <f t="shared" ca="1" si="4"/>
        <v>14.720540650505795</v>
      </c>
      <c r="R68" s="105">
        <f t="shared" ca="1" si="5"/>
        <v>14.118196809310213</v>
      </c>
      <c r="S68" s="105">
        <f t="shared" ca="1" si="22"/>
        <v>0</v>
      </c>
      <c r="T68" s="105">
        <f t="shared" si="23"/>
        <v>0</v>
      </c>
      <c r="U68" s="105">
        <f t="shared" si="24"/>
        <v>0</v>
      </c>
      <c r="V68" s="115">
        <f t="shared" ca="1" si="6"/>
        <v>0.36000000000000121</v>
      </c>
      <c r="W68" s="114">
        <f t="shared" ca="1" si="7"/>
        <v>0.43178692189420759</v>
      </c>
      <c r="X68" s="116">
        <f t="shared" ca="1" si="8"/>
        <v>7.8092838119336871E-2</v>
      </c>
      <c r="Y68" s="90" t="e">
        <f t="shared" si="9"/>
        <v>#N/A</v>
      </c>
      <c r="Z68" s="117" t="str">
        <f t="shared" ca="1" si="48"/>
        <v/>
      </c>
      <c r="AA68" s="112"/>
      <c r="AB68" s="118"/>
      <c r="AC68" s="107"/>
      <c r="AD68" s="107"/>
      <c r="AH68" s="107"/>
      <c r="BE68" s="235">
        <f t="shared" ca="1" si="25"/>
        <v>15.254999999999999</v>
      </c>
      <c r="BF68" s="235">
        <f t="shared" ref="BF68:BN68" ca="1" si="94">AVERAGE(OFFSET(BE$31,$A68,0,$BE$27,1))</f>
        <v>15.175000000000001</v>
      </c>
      <c r="BG68" s="235">
        <f t="shared" ca="1" si="94"/>
        <v>15.102500000000001</v>
      </c>
      <c r="BH68" s="235">
        <f t="shared" ca="1" si="94"/>
        <v>15.0425</v>
      </c>
      <c r="BI68" s="235">
        <f t="shared" ca="1" si="94"/>
        <v>14.9925</v>
      </c>
      <c r="BJ68" s="235">
        <f t="shared" ca="1" si="94"/>
        <v>14.93953125</v>
      </c>
      <c r="BK68" s="235">
        <f t="shared" ca="1" si="94"/>
        <v>14.870859375</v>
      </c>
      <c r="BL68" s="235">
        <f t="shared" ca="1" si="94"/>
        <v>14.782148437500002</v>
      </c>
      <c r="BM68" s="235">
        <f t="shared" ca="1" si="94"/>
        <v>14.676796875000001</v>
      </c>
      <c r="BN68" s="235">
        <f t="shared" ca="1" si="94"/>
        <v>14.561123046875</v>
      </c>
      <c r="BO68" s="235">
        <f t="shared" ca="1" si="27"/>
        <v>15.059522949218749</v>
      </c>
      <c r="BP68" s="235">
        <f t="shared" ca="1" si="11"/>
        <v>14.897554500767258</v>
      </c>
      <c r="BQ68" s="235">
        <f t="shared" ca="1" si="12"/>
        <v>14.717378102936014</v>
      </c>
      <c r="BR68" s="235">
        <f t="shared" ca="1" si="13"/>
        <v>0.18017639783124473</v>
      </c>
      <c r="BS68" s="235">
        <f t="shared" ca="1" si="14"/>
        <v>15.077730898598503</v>
      </c>
      <c r="BT68" s="235">
        <f t="shared" ca="1" si="61"/>
        <v>14.915026940257093</v>
      </c>
      <c r="BU68" s="235">
        <f t="shared" ca="1" si="62"/>
        <v>14.72880601222424</v>
      </c>
      <c r="BV68" s="235">
        <f t="shared" ca="1" si="63"/>
        <v>14.523226985669918</v>
      </c>
      <c r="BW68" s="235">
        <f t="shared" ca="1" si="64"/>
        <v>15.081889769768477</v>
      </c>
      <c r="BX68" s="235">
        <f t="shared" ca="1" si="29"/>
        <v>0.91543079504193159</v>
      </c>
      <c r="BY68" s="236">
        <f t="shared" si="50"/>
        <v>-18</v>
      </c>
      <c r="BZ68" s="235">
        <f t="shared" ca="1" si="30"/>
        <v>13.967955791505906</v>
      </c>
      <c r="CA68" s="235">
        <f t="shared" ca="1" si="31"/>
        <v>80.42103194189427</v>
      </c>
      <c r="CB68" s="235">
        <f t="shared" ca="1" si="78"/>
        <v>15.188094807942708</v>
      </c>
      <c r="CC68" s="235">
        <f t="shared" ca="1" si="79"/>
        <v>3.3280948079427084</v>
      </c>
      <c r="CD68" s="81">
        <f t="shared" ca="1" si="80"/>
        <v>3.1879255371093738</v>
      </c>
      <c r="CE68" s="235">
        <f t="shared" ca="1" si="35"/>
        <v>100</v>
      </c>
      <c r="CF68" s="235">
        <f t="shared" ca="1" si="36"/>
        <v>100</v>
      </c>
      <c r="CG68">
        <f t="shared" si="37"/>
        <v>100</v>
      </c>
      <c r="CH68">
        <f t="shared" si="37"/>
        <v>50</v>
      </c>
      <c r="CI68">
        <f t="shared" si="37"/>
        <v>0</v>
      </c>
      <c r="CJ68" t="e">
        <f t="shared" si="38"/>
        <v>#N/A</v>
      </c>
      <c r="CK68" s="259">
        <f t="shared" ca="1" si="39"/>
        <v>14.963174614400881</v>
      </c>
      <c r="CL68" s="259">
        <f t="shared" ca="1" si="40"/>
        <v>15.17096230720044</v>
      </c>
      <c r="CM68" s="259">
        <f t="shared" ca="1" si="41"/>
        <v>15.068809542175149</v>
      </c>
      <c r="CN68" s="259">
        <f t="shared" ca="1" si="42"/>
        <v>14.755983038924549</v>
      </c>
      <c r="CO68">
        <f t="shared" ca="1" si="43"/>
        <v>100</v>
      </c>
      <c r="CP68">
        <f t="shared" ca="1" si="44"/>
        <v>16.7</v>
      </c>
      <c r="CQ68" t="e">
        <f t="shared" ca="1" si="45"/>
        <v>#N/A</v>
      </c>
      <c r="CR68" t="e">
        <f t="shared" ca="1" si="83"/>
        <v>#N/A</v>
      </c>
      <c r="CS68" t="e">
        <f t="shared" ca="1" si="84"/>
        <v>#N/A</v>
      </c>
    </row>
    <row r="69" spans="1:97" x14ac:dyDescent="0.25">
      <c r="A69">
        <v>38</v>
      </c>
      <c r="B69" s="100">
        <f ca="1">OFFSET(InputPriceData!B$15,CalculationsAndCharts!$A69+$A$11,0,1,1)</f>
        <v>40438</v>
      </c>
      <c r="C69" s="3">
        <f ca="1">OFFSET(InputPriceData!G$15,CalculationsAndCharts!$A69+$A$11,0,1,1)</f>
        <v>3968000</v>
      </c>
      <c r="D69" s="4">
        <f ca="1">OFFSET(InputPriceData!C$15,CalculationsAndCharts!$A69+$A$11,IF($C$7,7,0),1,1)</f>
        <v>15.1</v>
      </c>
      <c r="E69" s="4">
        <f ca="1">OFFSET(InputPriceData!D$15,CalculationsAndCharts!$A69+$A$11,IF($C$7,7,0),1,1)</f>
        <v>15.25</v>
      </c>
      <c r="F69" s="4">
        <f ca="1">OFFSET(InputPriceData!E$15,CalculationsAndCharts!$A69+$A$11,IF($C$7,7,0),1,1)</f>
        <v>14.84</v>
      </c>
      <c r="G69" s="4">
        <f ca="1">OFFSET(InputPriceData!F$15,CalculationsAndCharts!$A69+$A$11,IF($C$7,7,0),1,1)</f>
        <v>15.14</v>
      </c>
      <c r="H69" s="105">
        <f t="shared" si="0"/>
        <v>0</v>
      </c>
      <c r="I69" s="105">
        <f t="shared" ca="1" si="72"/>
        <v>0</v>
      </c>
      <c r="J69" s="105">
        <f t="shared" ca="1" si="72"/>
        <v>0</v>
      </c>
      <c r="K69" s="105">
        <f t="shared" ca="1" si="72"/>
        <v>0</v>
      </c>
      <c r="L69" s="4">
        <f t="shared" ca="1" si="2"/>
        <v>15.076666666666668</v>
      </c>
      <c r="M69" s="105">
        <f t="shared" ca="1" si="3"/>
        <v>0.24666666666666792</v>
      </c>
      <c r="N69" s="105">
        <f t="shared" ca="1" si="19"/>
        <v>1.8023076923076928</v>
      </c>
      <c r="O69" s="198">
        <f t="shared" ca="1" si="20"/>
        <v>1.809622196233958</v>
      </c>
      <c r="P69" s="198">
        <f t="shared" ca="1" si="21"/>
        <v>1.6286599766105623</v>
      </c>
      <c r="Q69" s="105">
        <f t="shared" ca="1" si="4"/>
        <v>14.550218931602689</v>
      </c>
      <c r="R69" s="105">
        <f t="shared" ca="1" si="5"/>
        <v>13.946098568968617</v>
      </c>
      <c r="S69" s="105">
        <f t="shared" ca="1" si="22"/>
        <v>0</v>
      </c>
      <c r="T69" s="105">
        <f t="shared" si="23"/>
        <v>0</v>
      </c>
      <c r="U69" s="105">
        <f t="shared" si="24"/>
        <v>0</v>
      </c>
      <c r="V69" s="115">
        <f t="shared" ca="1" si="6"/>
        <v>0.41000000000000014</v>
      </c>
      <c r="W69" s="114">
        <f t="shared" ca="1" si="7"/>
        <v>0.46768038284131075</v>
      </c>
      <c r="X69" s="116">
        <f t="shared" ca="1" si="8"/>
        <v>8.089038195781445E-2</v>
      </c>
      <c r="Y69" s="90" t="e">
        <f t="shared" si="9"/>
        <v>#N/A</v>
      </c>
      <c r="Z69" s="117" t="str">
        <f t="shared" ca="1" si="48"/>
        <v/>
      </c>
      <c r="AA69" s="112"/>
      <c r="AB69" s="118"/>
      <c r="AC69" s="107"/>
      <c r="AD69" s="107"/>
      <c r="AH69" s="107"/>
      <c r="BE69" s="235">
        <f t="shared" ca="1" si="25"/>
        <v>15.095000000000001</v>
      </c>
      <c r="BF69" s="235">
        <f t="shared" ref="BF69:BN69" ca="1" si="95">AVERAGE(OFFSET(BE$31,$A69,0,$BE$27,1))</f>
        <v>15.030000000000001</v>
      </c>
      <c r="BG69" s="235">
        <f t="shared" ca="1" si="95"/>
        <v>14.982500000000002</v>
      </c>
      <c r="BH69" s="235">
        <f t="shared" ca="1" si="95"/>
        <v>14.942500000000001</v>
      </c>
      <c r="BI69" s="235">
        <f t="shared" ca="1" si="95"/>
        <v>14.8865625</v>
      </c>
      <c r="BJ69" s="235">
        <f t="shared" ca="1" si="95"/>
        <v>14.8021875</v>
      </c>
      <c r="BK69" s="235">
        <f t="shared" ca="1" si="95"/>
        <v>14.693437500000002</v>
      </c>
      <c r="BL69" s="235">
        <f t="shared" ca="1" si="95"/>
        <v>14.571445312500002</v>
      </c>
      <c r="BM69" s="235">
        <f t="shared" ca="1" si="95"/>
        <v>14.445449218750001</v>
      </c>
      <c r="BN69" s="235">
        <f t="shared" ca="1" si="95"/>
        <v>14.319580078125</v>
      </c>
      <c r="BO69" s="235">
        <f t="shared" ca="1" si="27"/>
        <v>14.907308105468749</v>
      </c>
      <c r="BP69" s="235">
        <f t="shared" ca="1" si="11"/>
        <v>14.735586052315767</v>
      </c>
      <c r="BQ69" s="235">
        <f t="shared" ca="1" si="12"/>
        <v>14.537201705104767</v>
      </c>
      <c r="BR69" s="235">
        <f t="shared" ca="1" si="13"/>
        <v>0.19838434721100029</v>
      </c>
      <c r="BS69" s="235">
        <f t="shared" ca="1" si="14"/>
        <v>14.933970399526768</v>
      </c>
      <c r="BT69" s="235">
        <f t="shared" ca="1" si="61"/>
        <v>14.752322981915682</v>
      </c>
      <c r="BU69" s="235">
        <f t="shared" ca="1" si="62"/>
        <v>14.542585084191389</v>
      </c>
      <c r="BV69" s="235">
        <f t="shared" ca="1" si="63"/>
        <v>14.317647959115599</v>
      </c>
      <c r="BW69" s="235">
        <f t="shared" ca="1" si="64"/>
        <v>14.946861652288478</v>
      </c>
      <c r="BX69" s="235">
        <f t="shared" ca="1" si="29"/>
        <v>0.8608196498748778</v>
      </c>
      <c r="BY69" s="236">
        <f t="shared" si="50"/>
        <v>-19</v>
      </c>
      <c r="BZ69" s="235">
        <f t="shared" ca="1" si="30"/>
        <v>13.783966565210996</v>
      </c>
      <c r="CA69" s="235">
        <f t="shared" ca="1" si="31"/>
        <v>83.772901421526313</v>
      </c>
      <c r="CB69" s="235">
        <f t="shared" ca="1" si="78"/>
        <v>14.991987386067709</v>
      </c>
      <c r="CC69" s="235">
        <f t="shared" ca="1" si="79"/>
        <v>3.1319873860677099</v>
      </c>
      <c r="CD69" s="81">
        <f t="shared" ca="1" si="80"/>
        <v>3.0179255371093738</v>
      </c>
      <c r="CE69" s="235">
        <f t="shared" ca="1" si="35"/>
        <v>100</v>
      </c>
      <c r="CF69" s="235">
        <f t="shared" ca="1" si="36"/>
        <v>98.587366878752121</v>
      </c>
      <c r="CG69">
        <f t="shared" si="37"/>
        <v>100</v>
      </c>
      <c r="CH69">
        <f t="shared" si="37"/>
        <v>50</v>
      </c>
      <c r="CI69">
        <f t="shared" si="37"/>
        <v>0</v>
      </c>
      <c r="CJ69" t="e">
        <f t="shared" si="38"/>
        <v>#N/A</v>
      </c>
      <c r="CK69" s="259">
        <f t="shared" ca="1" si="39"/>
        <v>14.843849228801762</v>
      </c>
      <c r="CL69" s="259">
        <f t="shared" ca="1" si="40"/>
        <v>15.004087307200439</v>
      </c>
      <c r="CM69" s="259">
        <f t="shared" ca="1" si="41"/>
        <v>14.903571459180803</v>
      </c>
      <c r="CN69" s="259">
        <f t="shared" ca="1" si="42"/>
        <v>14.589991331614193</v>
      </c>
      <c r="CO69">
        <f t="shared" ca="1" si="43"/>
        <v>100</v>
      </c>
      <c r="CP69">
        <f t="shared" ca="1" si="44"/>
        <v>16.7</v>
      </c>
      <c r="CQ69" t="e">
        <f t="shared" ca="1" si="45"/>
        <v>#N/A</v>
      </c>
      <c r="CR69" t="e">
        <f t="shared" ca="1" si="83"/>
        <v>#N/A</v>
      </c>
      <c r="CS69" t="e">
        <f t="shared" ca="1" si="84"/>
        <v>#N/A</v>
      </c>
    </row>
    <row r="70" spans="1:97" x14ac:dyDescent="0.25">
      <c r="A70">
        <v>39</v>
      </c>
      <c r="B70" s="100">
        <f ca="1">OFFSET(InputPriceData!B$15,CalculationsAndCharts!$A70+$A$11,0,1,1)</f>
        <v>40437</v>
      </c>
      <c r="C70" s="3">
        <f ca="1">OFFSET(InputPriceData!G$15,CalculationsAndCharts!$A70+$A$11,0,1,1)</f>
        <v>3585500</v>
      </c>
      <c r="D70" s="4">
        <f ca="1">OFFSET(InputPriceData!C$15,CalculationsAndCharts!$A70+$A$11,IF($C$7,7,0),1,1)</f>
        <v>14.87</v>
      </c>
      <c r="E70" s="4">
        <f ca="1">OFFSET(InputPriceData!D$15,CalculationsAndCharts!$A70+$A$11,IF($C$7,7,0),1,1)</f>
        <v>15.11</v>
      </c>
      <c r="F70" s="4">
        <f ca="1">OFFSET(InputPriceData!E$15,CalculationsAndCharts!$A70+$A$11,IF($C$7,7,0),1,1)</f>
        <v>14.83</v>
      </c>
      <c r="G70" s="4">
        <f ca="1">OFFSET(InputPriceData!F$15,CalculationsAndCharts!$A70+$A$11,IF($C$7,7,0),1,1)</f>
        <v>15.05</v>
      </c>
      <c r="H70" s="105">
        <f t="shared" si="0"/>
        <v>0</v>
      </c>
      <c r="I70" s="105">
        <f t="shared" ca="1" si="72"/>
        <v>0</v>
      </c>
      <c r="J70" s="105">
        <f t="shared" ca="1" si="72"/>
        <v>0</v>
      </c>
      <c r="K70" s="105">
        <f t="shared" ca="1" si="72"/>
        <v>0</v>
      </c>
      <c r="L70" s="4">
        <f t="shared" ca="1" si="2"/>
        <v>14.996666666666664</v>
      </c>
      <c r="M70" s="105">
        <f t="shared" ca="1" si="3"/>
        <v>0.31666666666666465</v>
      </c>
      <c r="N70" s="105">
        <f t="shared" ca="1" si="19"/>
        <v>1.8350769230769237</v>
      </c>
      <c r="O70" s="198">
        <f t="shared" ca="1" si="20"/>
        <v>1.8117120544986052</v>
      </c>
      <c r="P70" s="198">
        <f t="shared" ca="1" si="21"/>
        <v>1.6305408490487447</v>
      </c>
      <c r="Q70" s="105">
        <f t="shared" ca="1" si="4"/>
        <v>14.39980529301298</v>
      </c>
      <c r="R70" s="105">
        <f t="shared" ca="1" si="5"/>
        <v>13.773492751073167</v>
      </c>
      <c r="S70" s="105">
        <f t="shared" ca="1" si="22"/>
        <v>0</v>
      </c>
      <c r="T70" s="105">
        <f t="shared" si="23"/>
        <v>0</v>
      </c>
      <c r="U70" s="105">
        <f t="shared" si="24"/>
        <v>0</v>
      </c>
      <c r="V70" s="115">
        <f t="shared" ca="1" si="6"/>
        <v>0.27999999999999936</v>
      </c>
      <c r="W70" s="114">
        <f t="shared" ca="1" si="7"/>
        <v>0.49652057426196605</v>
      </c>
      <c r="X70" s="116">
        <f t="shared" ca="1" si="8"/>
        <v>8.2991400283187106E-2</v>
      </c>
      <c r="Y70" s="90" t="e">
        <f t="shared" si="9"/>
        <v>#N/A</v>
      </c>
      <c r="Z70" s="117" t="str">
        <f t="shared" ca="1" si="48"/>
        <v/>
      </c>
      <c r="AA70" s="112"/>
      <c r="AB70" s="118"/>
      <c r="AC70" s="107"/>
      <c r="AD70" s="107"/>
      <c r="AH70" s="107"/>
      <c r="BE70" s="235">
        <f t="shared" ca="1" si="25"/>
        <v>14.965</v>
      </c>
      <c r="BF70" s="235">
        <f t="shared" ref="BF70:BN70" ca="1" si="96">AVERAGE(OFFSET(BE$31,$A70,0,$BE$27,1))</f>
        <v>14.935</v>
      </c>
      <c r="BG70" s="235">
        <f t="shared" ca="1" si="96"/>
        <v>14.9025</v>
      </c>
      <c r="BH70" s="235">
        <f t="shared" ca="1" si="96"/>
        <v>14.830625000000001</v>
      </c>
      <c r="BI70" s="235">
        <f t="shared" ca="1" si="96"/>
        <v>14.717812500000001</v>
      </c>
      <c r="BJ70" s="235">
        <f t="shared" ca="1" si="96"/>
        <v>14.584687500000001</v>
      </c>
      <c r="BK70" s="235">
        <f t="shared" ca="1" si="96"/>
        <v>14.449453125000002</v>
      </c>
      <c r="BL70" s="235">
        <f t="shared" ca="1" si="96"/>
        <v>14.319453125000001</v>
      </c>
      <c r="BM70" s="235">
        <f t="shared" ca="1" si="96"/>
        <v>14.193710937500001</v>
      </c>
      <c r="BN70" s="235">
        <f t="shared" ca="1" si="96"/>
        <v>14.068164062499999</v>
      </c>
      <c r="BO70" s="235">
        <f t="shared" ca="1" si="27"/>
        <v>14.763351562499997</v>
      </c>
      <c r="BP70" s="235">
        <f t="shared" ca="1" si="11"/>
        <v>14.563863999162788</v>
      </c>
      <c r="BQ70" s="235">
        <f t="shared" ca="1" si="12"/>
        <v>14.338817357893767</v>
      </c>
      <c r="BR70" s="235">
        <f t="shared" ca="1" si="13"/>
        <v>0.22504664126902085</v>
      </c>
      <c r="BS70" s="235">
        <f t="shared" ca="1" si="14"/>
        <v>14.788910640431808</v>
      </c>
      <c r="BT70" s="235">
        <f t="shared" ca="1" si="61"/>
        <v>14.570675564304597</v>
      </c>
      <c r="BU70" s="235">
        <f t="shared" ca="1" si="62"/>
        <v>14.332847186467095</v>
      </c>
      <c r="BV70" s="235">
        <f t="shared" ca="1" si="63"/>
        <v>14.092710834039808</v>
      </c>
      <c r="BW70" s="235">
        <f t="shared" ca="1" si="64"/>
        <v>14.806195967552314</v>
      </c>
      <c r="BX70" s="235">
        <f t="shared" ca="1" si="29"/>
        <v>0.78916503605616606</v>
      </c>
      <c r="BY70" s="236">
        <f t="shared" si="50"/>
        <v>-20</v>
      </c>
      <c r="BZ70" s="235">
        <f t="shared" ca="1" si="30"/>
        <v>13.599442028925901</v>
      </c>
      <c r="CA70" s="235">
        <f t="shared" ca="1" si="31"/>
        <v>88.228820446010161</v>
      </c>
      <c r="CB70" s="235">
        <f t="shared" ca="1" si="78"/>
        <v>14.880009114583331</v>
      </c>
      <c r="CC70" s="235">
        <f t="shared" ca="1" si="79"/>
        <v>3.0200091145833312</v>
      </c>
      <c r="CD70" s="81">
        <f t="shared" ca="1" si="80"/>
        <v>3.0179255371093738</v>
      </c>
      <c r="CE70" s="235">
        <f t="shared" ca="1" si="35"/>
        <v>100</v>
      </c>
      <c r="CF70" s="235">
        <f t="shared" ca="1" si="36"/>
        <v>96.309881871115451</v>
      </c>
      <c r="CG70">
        <f t="shared" si="37"/>
        <v>100</v>
      </c>
      <c r="CH70">
        <f t="shared" si="37"/>
        <v>50</v>
      </c>
      <c r="CI70">
        <f t="shared" si="37"/>
        <v>0</v>
      </c>
      <c r="CJ70" t="e">
        <f t="shared" si="38"/>
        <v>#N/A</v>
      </c>
      <c r="CK70" s="259">
        <f t="shared" ca="1" si="39"/>
        <v>14.722698457603524</v>
      </c>
      <c r="CL70" s="259">
        <f t="shared" ca="1" si="40"/>
        <v>14.880099228801761</v>
      </c>
      <c r="CM70" s="259">
        <f t="shared" ca="1" si="41"/>
        <v>14.788174654190225</v>
      </c>
      <c r="CN70" s="259">
        <f t="shared" ca="1" si="42"/>
        <v>14.424352941379695</v>
      </c>
      <c r="CO70">
        <f t="shared" ca="1" si="43"/>
        <v>100</v>
      </c>
      <c r="CP70">
        <f t="shared" ca="1" si="44"/>
        <v>16.7</v>
      </c>
      <c r="CQ70" t="e">
        <f t="shared" ca="1" si="45"/>
        <v>#N/A</v>
      </c>
      <c r="CR70" t="e">
        <f t="shared" ca="1" si="83"/>
        <v>#N/A</v>
      </c>
      <c r="CS70" t="e">
        <f t="shared" ca="1" si="84"/>
        <v>#N/A</v>
      </c>
    </row>
    <row r="71" spans="1:97" x14ac:dyDescent="0.25">
      <c r="A71">
        <v>40</v>
      </c>
      <c r="B71" s="100">
        <f ca="1">OFFSET(InputPriceData!B$15,CalculationsAndCharts!$A71+$A$11,0,1,1)</f>
        <v>40436</v>
      </c>
      <c r="C71" s="3">
        <f ca="1">OFFSET(InputPriceData!G$15,CalculationsAndCharts!$A71+$A$11,0,1,1)</f>
        <v>4063700</v>
      </c>
      <c r="D71" s="4">
        <f ca="1">OFFSET(InputPriceData!C$15,CalculationsAndCharts!$A71+$A$11,IF($C$7,7,0),1,1)</f>
        <v>14.84</v>
      </c>
      <c r="E71" s="4">
        <f ca="1">OFFSET(InputPriceData!D$15,CalculationsAndCharts!$A71+$A$11,IF($C$7,7,0),1,1)</f>
        <v>15.1</v>
      </c>
      <c r="F71" s="4">
        <f ca="1">OFFSET(InputPriceData!E$15,CalculationsAndCharts!$A71+$A$11,IF($C$7,7,0),1,1)</f>
        <v>14.68</v>
      </c>
      <c r="G71" s="4">
        <f ca="1">OFFSET(InputPriceData!F$15,CalculationsAndCharts!$A71+$A$11,IF($C$7,7,0),1,1)</f>
        <v>14.88</v>
      </c>
      <c r="H71" s="105">
        <f t="shared" si="0"/>
        <v>0</v>
      </c>
      <c r="I71" s="105">
        <f t="shared" ca="1" si="72"/>
        <v>0</v>
      </c>
      <c r="J71" s="105">
        <f t="shared" ca="1" si="72"/>
        <v>0</v>
      </c>
      <c r="K71" s="105">
        <f t="shared" ca="1" si="72"/>
        <v>0</v>
      </c>
      <c r="L71" s="4">
        <f t="shared" ca="1" si="2"/>
        <v>14.886666666666668</v>
      </c>
      <c r="M71" s="105">
        <f t="shared" ca="1" si="3"/>
        <v>0.2666666666666675</v>
      </c>
      <c r="N71" s="105">
        <f t="shared" ca="1" si="19"/>
        <v>1.8259743589743602</v>
      </c>
      <c r="O71" s="198">
        <f t="shared" ca="1" si="20"/>
        <v>1.8050363777619429</v>
      </c>
      <c r="P71" s="198">
        <f t="shared" ca="1" si="21"/>
        <v>1.6245327399857488</v>
      </c>
      <c r="Q71" s="105">
        <f t="shared" ca="1" si="4"/>
        <v>14.229273471969069</v>
      </c>
      <c r="R71" s="105">
        <f t="shared" ca="1" si="5"/>
        <v>13.594546310518936</v>
      </c>
      <c r="S71" s="105">
        <f t="shared" ca="1" si="22"/>
        <v>0</v>
      </c>
      <c r="T71" s="105">
        <f t="shared" si="23"/>
        <v>0</v>
      </c>
      <c r="U71" s="105">
        <f t="shared" si="24"/>
        <v>0</v>
      </c>
      <c r="V71" s="115">
        <f t="shared" ca="1" si="6"/>
        <v>0.41999999999999993</v>
      </c>
      <c r="W71" s="114">
        <f t="shared" ca="1" si="7"/>
        <v>0.6047808613929494</v>
      </c>
      <c r="X71" s="116">
        <f t="shared" ca="1" si="8"/>
        <v>9.0643875093612186E-2</v>
      </c>
      <c r="Y71" s="90" t="e">
        <f t="shared" si="9"/>
        <v>#N/A</v>
      </c>
      <c r="Z71" s="117" t="str">
        <f t="shared" ca="1" si="48"/>
        <v/>
      </c>
      <c r="AA71" s="112"/>
      <c r="AB71" s="118"/>
      <c r="AC71" s="107"/>
      <c r="AD71" s="107"/>
      <c r="AH71" s="107"/>
      <c r="BE71" s="235">
        <f t="shared" ca="1" si="25"/>
        <v>14.905000000000001</v>
      </c>
      <c r="BF71" s="235">
        <f t="shared" ref="BF71:BN71" ca="1" si="97">AVERAGE(OFFSET(BE$31,$A71,0,$BE$27,1))</f>
        <v>14.870000000000001</v>
      </c>
      <c r="BG71" s="235">
        <f t="shared" ca="1" si="97"/>
        <v>14.758750000000001</v>
      </c>
      <c r="BH71" s="235">
        <f t="shared" ca="1" si="97"/>
        <v>14.605</v>
      </c>
      <c r="BI71" s="235">
        <f t="shared" ca="1" si="97"/>
        <v>14.451562500000001</v>
      </c>
      <c r="BJ71" s="235">
        <f t="shared" ca="1" si="97"/>
        <v>14.31421875</v>
      </c>
      <c r="BK71" s="235">
        <f t="shared" ca="1" si="97"/>
        <v>14.189453125</v>
      </c>
      <c r="BL71" s="235">
        <f t="shared" ca="1" si="97"/>
        <v>14.067968749999999</v>
      </c>
      <c r="BM71" s="235">
        <f t="shared" ca="1" si="97"/>
        <v>13.942617187499998</v>
      </c>
      <c r="BN71" s="235">
        <f t="shared" ca="1" si="97"/>
        <v>13.810751953124999</v>
      </c>
      <c r="BO71" s="235">
        <f t="shared" ca="1" si="27"/>
        <v>14.613391113281249</v>
      </c>
      <c r="BP71" s="235">
        <f t="shared" ca="1" si="11"/>
        <v>14.364376435825577</v>
      </c>
      <c r="BQ71" s="235">
        <f t="shared" ca="1" si="12"/>
        <v>14.113770716624748</v>
      </c>
      <c r="BR71" s="235">
        <f t="shared" ca="1" si="13"/>
        <v>0.25060571920082886</v>
      </c>
      <c r="BS71" s="235">
        <f t="shared" ca="1" si="14"/>
        <v>14.614982155026405</v>
      </c>
      <c r="BT71" s="235">
        <f t="shared" ca="1" si="61"/>
        <v>14.352440488177386</v>
      </c>
      <c r="BU71" s="235">
        <f t="shared" ca="1" si="62"/>
        <v>14.095018808629593</v>
      </c>
      <c r="BV71" s="235">
        <f t="shared" ca="1" si="63"/>
        <v>13.852574481612521</v>
      </c>
      <c r="BW71" s="235">
        <f t="shared" ca="1" si="64"/>
        <v>14.624839520255897</v>
      </c>
      <c r="BX71" s="235">
        <f t="shared" ca="1" si="29"/>
        <v>0.70312165619024103</v>
      </c>
      <c r="BY71" s="236">
        <f t="shared" si="50"/>
        <v>-21</v>
      </c>
      <c r="BZ71" s="235">
        <f t="shared" ca="1" si="30"/>
        <v>13.415743760572312</v>
      </c>
      <c r="CA71" s="235">
        <f t="shared" ca="1" si="31"/>
        <v>92.99027590171552</v>
      </c>
      <c r="CB71" s="235">
        <f t="shared" ca="1" si="78"/>
        <v>14.750028889973958</v>
      </c>
      <c r="CC71" s="235">
        <f t="shared" ca="1" si="79"/>
        <v>2.8900288899739586</v>
      </c>
      <c r="CD71" s="81">
        <f t="shared" ca="1" si="80"/>
        <v>3.0179255371093738</v>
      </c>
      <c r="CE71" s="235">
        <f t="shared" ca="1" si="35"/>
        <v>95.762100636256349</v>
      </c>
      <c r="CF71" s="235">
        <f t="shared" ca="1" si="36"/>
        <v>94.204640480225009</v>
      </c>
      <c r="CG71">
        <f t="shared" si="37"/>
        <v>100</v>
      </c>
      <c r="CH71">
        <f t="shared" si="37"/>
        <v>50</v>
      </c>
      <c r="CI71">
        <f t="shared" si="37"/>
        <v>0</v>
      </c>
      <c r="CJ71" t="e">
        <f t="shared" si="38"/>
        <v>#N/A</v>
      </c>
      <c r="CK71" s="259">
        <f t="shared" ca="1" si="39"/>
        <v>14.570396915207048</v>
      </c>
      <c r="CL71" s="259">
        <f t="shared" ca="1" si="40"/>
        <v>14.778948457603525</v>
      </c>
      <c r="CM71" s="259">
        <f t="shared" ca="1" si="41"/>
        <v>14.649179979205931</v>
      </c>
      <c r="CN71" s="259">
        <f t="shared" ca="1" si="42"/>
        <v>14.242054426410867</v>
      </c>
      <c r="CO71">
        <f t="shared" ca="1" si="43"/>
        <v>100</v>
      </c>
      <c r="CP71">
        <f t="shared" ca="1" si="44"/>
        <v>16.7</v>
      </c>
      <c r="CQ71" t="e">
        <f t="shared" ca="1" si="45"/>
        <v>#N/A</v>
      </c>
      <c r="CR71" t="e">
        <f t="shared" ca="1" si="83"/>
        <v>#N/A</v>
      </c>
      <c r="CS71" t="e">
        <f t="shared" ca="1" si="84"/>
        <v>#N/A</v>
      </c>
    </row>
    <row r="72" spans="1:97" x14ac:dyDescent="0.25">
      <c r="A72">
        <v>41</v>
      </c>
      <c r="B72" s="100">
        <f ca="1">OFFSET(InputPriceData!B$15,CalculationsAndCharts!$A72+$A$11,0,1,1)</f>
        <v>40435</v>
      </c>
      <c r="C72" s="3">
        <f ca="1">OFFSET(InputPriceData!G$15,CalculationsAndCharts!$A72+$A$11,0,1,1)</f>
        <v>6109200</v>
      </c>
      <c r="D72" s="4">
        <f ca="1">OFFSET(InputPriceData!C$15,CalculationsAndCharts!$A72+$A$11,IF($C$7,7,0),1,1)</f>
        <v>14.65</v>
      </c>
      <c r="E72" s="4">
        <f ca="1">OFFSET(InputPriceData!D$15,CalculationsAndCharts!$A72+$A$11,IF($C$7,7,0),1,1)</f>
        <v>15.3</v>
      </c>
      <c r="F72" s="4">
        <f ca="1">OFFSET(InputPriceData!E$15,CalculationsAndCharts!$A72+$A$11,IF($C$7,7,0),1,1)</f>
        <v>14.61</v>
      </c>
      <c r="G72" s="4">
        <f ca="1">OFFSET(InputPriceData!F$15,CalculationsAndCharts!$A72+$A$11,IF($C$7,7,0),1,1)</f>
        <v>14.93</v>
      </c>
      <c r="H72" s="105">
        <f t="shared" si="0"/>
        <v>0</v>
      </c>
      <c r="I72" s="105">
        <f t="shared" ref="I72:K91" ca="1" si="98">IF($S$16,AVERAGE(OFFSET($G72,0,0,I$31,1)),0)</f>
        <v>0</v>
      </c>
      <c r="J72" s="105">
        <f t="shared" ca="1" si="98"/>
        <v>0</v>
      </c>
      <c r="K72" s="105">
        <f t="shared" ca="1" si="98"/>
        <v>0</v>
      </c>
      <c r="L72" s="4">
        <f t="shared" ca="1" si="2"/>
        <v>14.946666666666667</v>
      </c>
      <c r="M72" s="105">
        <f t="shared" ca="1" si="3"/>
        <v>0.61666666666666714</v>
      </c>
      <c r="N72" s="105">
        <f t="shared" ca="1" si="19"/>
        <v>2.0025641025641034</v>
      </c>
      <c r="O72" s="198">
        <f t="shared" ca="1" si="20"/>
        <v>1.7990540974155378</v>
      </c>
      <c r="P72" s="198">
        <f t="shared" ca="1" si="21"/>
        <v>1.619148687673984</v>
      </c>
      <c r="Q72" s="105">
        <f t="shared" ca="1" si="4"/>
        <v>14.041446844912612</v>
      </c>
      <c r="R72" s="105">
        <f t="shared" ca="1" si="5"/>
        <v>13.413195692961756</v>
      </c>
      <c r="S72" s="105">
        <f t="shared" ca="1" si="22"/>
        <v>0</v>
      </c>
      <c r="T72" s="105">
        <f t="shared" si="23"/>
        <v>0</v>
      </c>
      <c r="U72" s="105">
        <f t="shared" si="24"/>
        <v>0</v>
      </c>
      <c r="V72" s="115">
        <f t="shared" ca="1" si="6"/>
        <v>0.69000000000000128</v>
      </c>
      <c r="W72" s="114">
        <f t="shared" ca="1" si="7"/>
        <v>0.69717129208942408</v>
      </c>
      <c r="X72" s="116">
        <f t="shared" ca="1" si="8"/>
        <v>9.669600080974039E-2</v>
      </c>
      <c r="Y72" s="90" t="e">
        <f t="shared" si="9"/>
        <v>#N/A</v>
      </c>
      <c r="Z72" s="117" t="str">
        <f t="shared" ca="1" si="48"/>
        <v/>
      </c>
      <c r="AA72" s="112"/>
      <c r="AB72" s="118"/>
      <c r="AC72" s="107"/>
      <c r="AD72" s="107"/>
      <c r="AH72" s="107"/>
      <c r="BE72" s="235">
        <f t="shared" ca="1" si="25"/>
        <v>14.835000000000001</v>
      </c>
      <c r="BF72" s="235">
        <f t="shared" ref="BF72:BN72" ca="1" si="99">AVERAGE(OFFSET(BE$31,$A72,0,$BE$27,1))</f>
        <v>14.647500000000001</v>
      </c>
      <c r="BG72" s="235">
        <f t="shared" ca="1" si="99"/>
        <v>14.451250000000002</v>
      </c>
      <c r="BH72" s="235">
        <f t="shared" ca="1" si="99"/>
        <v>14.298125000000001</v>
      </c>
      <c r="BI72" s="235">
        <f t="shared" ca="1" si="99"/>
        <v>14.176874999999999</v>
      </c>
      <c r="BJ72" s="235">
        <f t="shared" ca="1" si="99"/>
        <v>14.064687499999998</v>
      </c>
      <c r="BK72" s="235">
        <f t="shared" ca="1" si="99"/>
        <v>13.946484374999999</v>
      </c>
      <c r="BL72" s="235">
        <f t="shared" ca="1" si="99"/>
        <v>13.817265624999999</v>
      </c>
      <c r="BM72" s="235">
        <f t="shared" ca="1" si="99"/>
        <v>13.67888671875</v>
      </c>
      <c r="BN72" s="235">
        <f t="shared" ca="1" si="99"/>
        <v>13.536552734375</v>
      </c>
      <c r="BO72" s="235">
        <f t="shared" ca="1" si="27"/>
        <v>14.396787597656251</v>
      </c>
      <c r="BP72" s="235">
        <f t="shared" ca="1" si="11"/>
        <v>14.115361758369902</v>
      </c>
      <c r="BQ72" s="235">
        <f t="shared" ca="1" si="12"/>
        <v>13.863164997423919</v>
      </c>
      <c r="BR72" s="235">
        <f t="shared" ca="1" si="13"/>
        <v>0.2521967609459832</v>
      </c>
      <c r="BS72" s="235">
        <f t="shared" ca="1" si="14"/>
        <v>14.367558519315885</v>
      </c>
      <c r="BT72" s="235">
        <f t="shared" ca="1" si="61"/>
        <v>14.089898821328367</v>
      </c>
      <c r="BU72" s="235">
        <f t="shared" ca="1" si="62"/>
        <v>13.837597129081802</v>
      </c>
      <c r="BV72" s="235">
        <f t="shared" ca="1" si="63"/>
        <v>13.610130154595449</v>
      </c>
      <c r="BW72" s="235">
        <f t="shared" ca="1" si="64"/>
        <v>14.367035231335141</v>
      </c>
      <c r="BX72" s="235">
        <f t="shared" ca="1" si="29"/>
        <v>0.60648447750259338</v>
      </c>
      <c r="BY72" s="236">
        <f t="shared" si="50"/>
        <v>-22</v>
      </c>
      <c r="BZ72" s="235">
        <f t="shared" ca="1" si="30"/>
        <v>13.238095795221794</v>
      </c>
      <c r="CA72" s="235">
        <f t="shared" ca="1" si="31"/>
        <v>96.536204882033402</v>
      </c>
      <c r="CB72" s="235">
        <f t="shared" ca="1" si="78"/>
        <v>14.671727132161459</v>
      </c>
      <c r="CC72" s="235">
        <f t="shared" ca="1" si="79"/>
        <v>2.8117271321614599</v>
      </c>
      <c r="CD72" s="81">
        <f t="shared" ca="1" si="80"/>
        <v>3.0179255371093738</v>
      </c>
      <c r="CE72" s="235">
        <f t="shared" ca="1" si="35"/>
        <v>93.167544977089975</v>
      </c>
      <c r="CF72" s="235">
        <f t="shared" ca="1" si="36"/>
        <v>94.955623509020953</v>
      </c>
      <c r="CG72">
        <f t="shared" si="37"/>
        <v>100</v>
      </c>
      <c r="CH72">
        <f t="shared" si="37"/>
        <v>50</v>
      </c>
      <c r="CI72">
        <f t="shared" si="37"/>
        <v>0</v>
      </c>
      <c r="CJ72" t="e">
        <f t="shared" si="38"/>
        <v>#N/A</v>
      </c>
      <c r="CK72" s="259">
        <f t="shared" ca="1" si="39"/>
        <v>14.268293830414098</v>
      </c>
      <c r="CL72" s="259">
        <f t="shared" ca="1" si="40"/>
        <v>14.677271915207047</v>
      </c>
      <c r="CM72" s="259">
        <f t="shared" ca="1" si="41"/>
        <v>14.490855520898773</v>
      </c>
      <c r="CN72" s="259">
        <f t="shared" ca="1" si="42"/>
        <v>14.027296813933805</v>
      </c>
      <c r="CO72">
        <f t="shared" ca="1" si="43"/>
        <v>100</v>
      </c>
      <c r="CP72">
        <f t="shared" ca="1" si="44"/>
        <v>16.7</v>
      </c>
      <c r="CQ72" t="e">
        <f t="shared" ca="1" si="45"/>
        <v>#N/A</v>
      </c>
      <c r="CR72" t="e">
        <f t="shared" ca="1" si="83"/>
        <v>#N/A</v>
      </c>
      <c r="CS72" t="e">
        <f t="shared" ca="1" si="84"/>
        <v>#N/A</v>
      </c>
    </row>
    <row r="73" spans="1:97" x14ac:dyDescent="0.25">
      <c r="A73">
        <v>42</v>
      </c>
      <c r="B73" s="100">
        <f ca="1">OFFSET(InputPriceData!B$15,CalculationsAndCharts!$A73+$A$11,0,1,1)</f>
        <v>40434</v>
      </c>
      <c r="C73" s="3">
        <f ca="1">OFFSET(InputPriceData!G$15,CalculationsAndCharts!$A73+$A$11,0,1,1)</f>
        <v>6351700</v>
      </c>
      <c r="D73" s="4">
        <f ca="1">OFFSET(InputPriceData!C$15,CalculationsAndCharts!$A73+$A$11,IF($C$7,7,0),1,1)</f>
        <v>14.38</v>
      </c>
      <c r="E73" s="4">
        <f ca="1">OFFSET(InputPriceData!D$15,CalculationsAndCharts!$A73+$A$11,IF($C$7,7,0),1,1)</f>
        <v>14.97</v>
      </c>
      <c r="F73" s="4">
        <f ca="1">OFFSET(InputPriceData!E$15,CalculationsAndCharts!$A73+$A$11,IF($C$7,7,0),1,1)</f>
        <v>14.33</v>
      </c>
      <c r="G73" s="4">
        <f ca="1">OFFSET(InputPriceData!F$15,CalculationsAndCharts!$A73+$A$11,IF($C$7,7,0),1,1)</f>
        <v>14.74</v>
      </c>
      <c r="H73" s="105">
        <f t="shared" si="0"/>
        <v>0</v>
      </c>
      <c r="I73" s="105">
        <f t="shared" ca="1" si="98"/>
        <v>0</v>
      </c>
      <c r="J73" s="105">
        <f t="shared" ca="1" si="98"/>
        <v>0</v>
      </c>
      <c r="K73" s="105">
        <f t="shared" ca="1" si="98"/>
        <v>0</v>
      </c>
      <c r="L73" s="4">
        <f t="shared" ca="1" si="2"/>
        <v>14.68</v>
      </c>
      <c r="M73" s="105">
        <f t="shared" ca="1" si="3"/>
        <v>0.90000000000000036</v>
      </c>
      <c r="N73" s="105">
        <f t="shared" ca="1" si="19"/>
        <v>1.9370256410256419</v>
      </c>
      <c r="O73" s="198">
        <f t="shared" ca="1" si="20"/>
        <v>1.7409083816588049</v>
      </c>
      <c r="P73" s="198">
        <f t="shared" ca="1" si="21"/>
        <v>1.5668175434929243</v>
      </c>
      <c r="Q73" s="105">
        <f t="shared" ca="1" si="4"/>
        <v>13.782812610125738</v>
      </c>
      <c r="R73" s="105">
        <f t="shared" ca="1" si="5"/>
        <v>13.23369536383294</v>
      </c>
      <c r="S73" s="105">
        <f t="shared" ca="1" si="22"/>
        <v>0</v>
      </c>
      <c r="T73" s="105">
        <f t="shared" si="23"/>
        <v>0</v>
      </c>
      <c r="U73" s="105">
        <f t="shared" si="24"/>
        <v>0</v>
      </c>
      <c r="V73" s="115">
        <f t="shared" ca="1" si="6"/>
        <v>0.79000000000000092</v>
      </c>
      <c r="W73" s="114">
        <f t="shared" ca="1" si="7"/>
        <v>0.70075693813413553</v>
      </c>
      <c r="X73" s="116">
        <f t="shared" ca="1" si="8"/>
        <v>9.7541176264188303E-2</v>
      </c>
      <c r="Y73" s="90" t="e">
        <f t="shared" si="9"/>
        <v>#N/A</v>
      </c>
      <c r="Z73" s="117" t="str">
        <f t="shared" ca="1" si="48"/>
        <v/>
      </c>
      <c r="AA73" s="112"/>
      <c r="AB73" s="118"/>
      <c r="AC73" s="107"/>
      <c r="AD73" s="107"/>
      <c r="AH73" s="107"/>
      <c r="BE73" s="235">
        <f t="shared" ca="1" si="25"/>
        <v>14.46</v>
      </c>
      <c r="BF73" s="235">
        <f t="shared" ref="BF73:BN73" ca="1" si="100">AVERAGE(OFFSET(BE$31,$A73,0,$BE$27,1))</f>
        <v>14.255000000000001</v>
      </c>
      <c r="BG73" s="235">
        <f t="shared" ca="1" si="100"/>
        <v>14.145</v>
      </c>
      <c r="BH73" s="235">
        <f t="shared" ca="1" si="100"/>
        <v>14.055624999999999</v>
      </c>
      <c r="BI73" s="235">
        <f t="shared" ca="1" si="100"/>
        <v>13.952499999999999</v>
      </c>
      <c r="BJ73" s="235">
        <f t="shared" ca="1" si="100"/>
        <v>13.82828125</v>
      </c>
      <c r="BK73" s="235">
        <f t="shared" ca="1" si="100"/>
        <v>13.688046875</v>
      </c>
      <c r="BL73" s="235">
        <f t="shared" ca="1" si="100"/>
        <v>13.5405078125</v>
      </c>
      <c r="BM73" s="235">
        <f t="shared" ca="1" si="100"/>
        <v>13.39421875</v>
      </c>
      <c r="BN73" s="235">
        <f t="shared" ca="1" si="100"/>
        <v>13.256738281250001</v>
      </c>
      <c r="BO73" s="235">
        <f t="shared" ca="1" si="27"/>
        <v>14.076327148437503</v>
      </c>
      <c r="BP73" s="235">
        <f t="shared" ca="1" si="11"/>
        <v>13.833935919083553</v>
      </c>
      <c r="BQ73" s="235">
        <f t="shared" ca="1" si="12"/>
        <v>13.610968236477934</v>
      </c>
      <c r="BR73" s="235">
        <f t="shared" ca="1" si="13"/>
        <v>0.22296768260561883</v>
      </c>
      <c r="BS73" s="235">
        <f t="shared" ca="1" si="14"/>
        <v>14.056903601689172</v>
      </c>
      <c r="BT73" s="235">
        <f t="shared" ca="1" si="61"/>
        <v>13.812239123340849</v>
      </c>
      <c r="BU73" s="235">
        <f t="shared" ca="1" si="62"/>
        <v>13.585295436835237</v>
      </c>
      <c r="BV73" s="235">
        <f t="shared" ca="1" si="63"/>
        <v>13.382663180109097</v>
      </c>
      <c r="BW73" s="235">
        <f t="shared" ca="1" si="64"/>
        <v>14.063494239625937</v>
      </c>
      <c r="BX73" s="235">
        <f t="shared" ca="1" si="29"/>
        <v>0.50951563607465578</v>
      </c>
      <c r="BY73" s="236">
        <f t="shared" si="50"/>
        <v>-23</v>
      </c>
      <c r="BZ73" s="235">
        <f t="shared" ca="1" si="30"/>
        <v>13.075929521249936</v>
      </c>
      <c r="CA73" s="235">
        <f t="shared" ca="1" si="31"/>
        <v>98.456055538563476</v>
      </c>
      <c r="CB73" s="235">
        <f t="shared" ca="1" si="78"/>
        <v>14.378163574218751</v>
      </c>
      <c r="CC73" s="235">
        <f t="shared" ca="1" si="79"/>
        <v>2.518163574218752</v>
      </c>
      <c r="CD73" s="81">
        <f t="shared" ca="1" si="80"/>
        <v>2.6879255371093738</v>
      </c>
      <c r="CE73" s="235">
        <f t="shared" ca="1" si="35"/>
        <v>93.68427582732869</v>
      </c>
      <c r="CF73" s="235">
        <f t="shared" ca="1" si="36"/>
        <v>94.977902724333788</v>
      </c>
      <c r="CG73">
        <f t="shared" si="37"/>
        <v>100</v>
      </c>
      <c r="CH73">
        <f t="shared" si="37"/>
        <v>50</v>
      </c>
      <c r="CI73">
        <f t="shared" si="37"/>
        <v>0</v>
      </c>
      <c r="CJ73" t="e">
        <f t="shared" si="38"/>
        <v>#N/A</v>
      </c>
      <c r="CK73" s="259">
        <f t="shared" ca="1" si="39"/>
        <v>13.931587660828196</v>
      </c>
      <c r="CL73" s="259">
        <f t="shared" ca="1" si="40"/>
        <v>14.359543830414097</v>
      </c>
      <c r="CM73" s="259">
        <f t="shared" ca="1" si="41"/>
        <v>14.186981423720177</v>
      </c>
      <c r="CN73" s="259">
        <f t="shared" ca="1" si="42"/>
        <v>13.767306773424508</v>
      </c>
      <c r="CO73">
        <f t="shared" ca="1" si="43"/>
        <v>100</v>
      </c>
      <c r="CP73">
        <f t="shared" ca="1" si="44"/>
        <v>16.7</v>
      </c>
      <c r="CQ73" t="e">
        <f t="shared" ca="1" si="45"/>
        <v>#N/A</v>
      </c>
      <c r="CR73" t="e">
        <f t="shared" ca="1" si="83"/>
        <v>#N/A</v>
      </c>
      <c r="CS73" t="e">
        <f t="shared" ca="1" si="84"/>
        <v>#N/A</v>
      </c>
    </row>
    <row r="74" spans="1:97" x14ac:dyDescent="0.25">
      <c r="A74">
        <v>43</v>
      </c>
      <c r="B74" s="100">
        <f ca="1">OFFSET(InputPriceData!B$15,CalculationsAndCharts!$A74+$A$11,0,1,1)</f>
        <v>40431</v>
      </c>
      <c r="C74" s="3">
        <f ca="1">OFFSET(InputPriceData!G$15,CalculationsAndCharts!$A74+$A$11,0,1,1)</f>
        <v>5736900</v>
      </c>
      <c r="D74" s="4">
        <f ca="1">OFFSET(InputPriceData!C$15,CalculationsAndCharts!$A74+$A$11,IF($C$7,7,0),1,1)</f>
        <v>13.92</v>
      </c>
      <c r="E74" s="4">
        <f ca="1">OFFSET(InputPriceData!D$15,CalculationsAndCharts!$A74+$A$11,IF($C$7,7,0),1,1)</f>
        <v>14.43</v>
      </c>
      <c r="F74" s="4">
        <f ca="1">OFFSET(InputPriceData!E$15,CalculationsAndCharts!$A74+$A$11,IF($C$7,7,0),1,1)</f>
        <v>13.78</v>
      </c>
      <c r="G74" s="4">
        <f ca="1">OFFSET(InputPriceData!F$15,CalculationsAndCharts!$A74+$A$11,IF($C$7,7,0),1,1)</f>
        <v>14.18</v>
      </c>
      <c r="H74" s="105">
        <f t="shared" si="0"/>
        <v>0</v>
      </c>
      <c r="I74" s="105">
        <f t="shared" ca="1" si="98"/>
        <v>0</v>
      </c>
      <c r="J74" s="105">
        <f t="shared" ca="1" si="98"/>
        <v>0</v>
      </c>
      <c r="K74" s="105">
        <f t="shared" ca="1" si="98"/>
        <v>0</v>
      </c>
      <c r="L74" s="4">
        <f t="shared" ca="1" si="2"/>
        <v>14.13</v>
      </c>
      <c r="M74" s="105">
        <f t="shared" ca="1" si="3"/>
        <v>0.36000000000000121</v>
      </c>
      <c r="N74" s="105">
        <f t="shared" ca="1" si="19"/>
        <v>1.8141410256410258</v>
      </c>
      <c r="O74" s="198">
        <f t="shared" ca="1" si="20"/>
        <v>1.6848748789825658</v>
      </c>
      <c r="P74" s="198">
        <f t="shared" ca="1" si="21"/>
        <v>1.5163873910843093</v>
      </c>
      <c r="Q74" s="105">
        <f t="shared" ca="1" si="4"/>
        <v>13.526473355875948</v>
      </c>
      <c r="R74" s="105">
        <f t="shared" ca="1" si="5"/>
        <v>13.076804722034996</v>
      </c>
      <c r="S74" s="105">
        <f t="shared" ca="1" si="22"/>
        <v>0</v>
      </c>
      <c r="T74" s="105">
        <f t="shared" si="23"/>
        <v>0</v>
      </c>
      <c r="U74" s="105">
        <f t="shared" si="24"/>
        <v>0</v>
      </c>
      <c r="V74" s="115">
        <f t="shared" ca="1" si="6"/>
        <v>0.65000000000000036</v>
      </c>
      <c r="W74" s="114">
        <f t="shared" ca="1" si="7"/>
        <v>0.65613540720120278</v>
      </c>
      <c r="X74" s="116">
        <f t="shared" ca="1" si="8"/>
        <v>9.6271890493737855E-2</v>
      </c>
      <c r="Y74" s="90" t="e">
        <f t="shared" si="9"/>
        <v>#N/A</v>
      </c>
      <c r="Z74" s="117" t="str">
        <f t="shared" ca="1" si="48"/>
        <v/>
      </c>
      <c r="AA74" s="112"/>
      <c r="AB74" s="118"/>
      <c r="AC74" s="107"/>
      <c r="AD74" s="107"/>
      <c r="AH74" s="107"/>
      <c r="BE74" s="235">
        <f t="shared" ca="1" si="25"/>
        <v>14.05</v>
      </c>
      <c r="BF74" s="235">
        <f t="shared" ref="BF74:BN74" ca="1" si="101">AVERAGE(OFFSET(BE$31,$A74,0,$BE$27,1))</f>
        <v>14.035</v>
      </c>
      <c r="BG74" s="235">
        <f t="shared" ca="1" si="101"/>
        <v>13.966249999999999</v>
      </c>
      <c r="BH74" s="235">
        <f t="shared" ca="1" si="101"/>
        <v>13.849374999999998</v>
      </c>
      <c r="BI74" s="235">
        <f t="shared" ca="1" si="101"/>
        <v>13.704062499999999</v>
      </c>
      <c r="BJ74" s="235">
        <f t="shared" ca="1" si="101"/>
        <v>13.547812499999999</v>
      </c>
      <c r="BK74" s="235">
        <f t="shared" ca="1" si="101"/>
        <v>13.39296875</v>
      </c>
      <c r="BL74" s="235">
        <f t="shared" ca="1" si="101"/>
        <v>13.247929687500001</v>
      </c>
      <c r="BM74" s="235">
        <f t="shared" ca="1" si="101"/>
        <v>13.119257812500001</v>
      </c>
      <c r="BN74" s="235">
        <f t="shared" ca="1" si="101"/>
        <v>13.012080078125001</v>
      </c>
      <c r="BO74" s="235">
        <f t="shared" ca="1" si="27"/>
        <v>13.800580566406248</v>
      </c>
      <c r="BP74" s="235">
        <f ca="1">BO74*$BF$28+$BF$29*BP75</f>
        <v>13.591544689729602</v>
      </c>
      <c r="BQ74" s="235">
        <f ca="1">BP74*$BF$28+$BF$29*BQ75</f>
        <v>13.388000553872313</v>
      </c>
      <c r="BR74" s="235">
        <f ca="1">BP74-BQ74</f>
        <v>0.20354413585728892</v>
      </c>
      <c r="BS74" s="235">
        <f ca="1">BP74+BR74</f>
        <v>13.795088825586891</v>
      </c>
      <c r="BT74" s="235">
        <f t="shared" ca="1" si="61"/>
        <v>13.567574644992527</v>
      </c>
      <c r="BU74" s="235">
        <f t="shared" ca="1" si="62"/>
        <v>13.358351750329625</v>
      </c>
      <c r="BV74" s="235">
        <f t="shared" ca="1" si="63"/>
        <v>13.180030923382956</v>
      </c>
      <c r="BW74" s="235">
        <f t="shared" ca="1" si="64"/>
        <v>13.807699607371665</v>
      </c>
      <c r="BX74" s="235">
        <f t="shared" ca="1" si="29"/>
        <v>0.42073125060285765</v>
      </c>
      <c r="BY74" s="236">
        <f t="shared" si="50"/>
        <v>-24</v>
      </c>
      <c r="BZ74" s="235">
        <f t="shared" ca="1" si="30"/>
        <v>12.935855487004595</v>
      </c>
      <c r="CA74" s="235">
        <f t="shared" ca="1" si="31"/>
        <v>101.8052865765154</v>
      </c>
      <c r="CB74" s="235">
        <f t="shared" ca="1" si="78"/>
        <v>13.965290283203124</v>
      </c>
      <c r="CC74" s="235">
        <f t="shared" ca="1" si="79"/>
        <v>2.1052902832031251</v>
      </c>
      <c r="CD74" s="81">
        <f t="shared" ca="1" si="80"/>
        <v>2.1479255371093728</v>
      </c>
      <c r="CE74" s="235">
        <f t="shared" ca="1" si="35"/>
        <v>98.015049722644235</v>
      </c>
      <c r="CF74" s="235">
        <f t="shared" ca="1" si="36"/>
        <v>92.632524358260397</v>
      </c>
      <c r="CG74">
        <f t="shared" si="37"/>
        <v>100</v>
      </c>
      <c r="CH74">
        <f t="shared" si="37"/>
        <v>50</v>
      </c>
      <c r="CI74">
        <f t="shared" si="37"/>
        <v>0</v>
      </c>
      <c r="CJ74" t="e">
        <f t="shared" si="38"/>
        <v>#N/A</v>
      </c>
      <c r="CK74" s="259">
        <f t="shared" ca="1" si="39"/>
        <v>13.785675321656393</v>
      </c>
      <c r="CL74" s="259">
        <f t="shared" ca="1" si="40"/>
        <v>14.018293830414098</v>
      </c>
      <c r="CM74" s="259">
        <f t="shared" ca="1" si="41"/>
        <v>13.858302372866962</v>
      </c>
      <c r="CN74" s="259">
        <f t="shared" ca="1" si="42"/>
        <v>13.530411950628672</v>
      </c>
      <c r="CO74">
        <f t="shared" ca="1" si="43"/>
        <v>100</v>
      </c>
      <c r="CP74">
        <f t="shared" ca="1" si="44"/>
        <v>16.7</v>
      </c>
      <c r="CQ74" t="e">
        <f t="shared" ca="1" si="45"/>
        <v>#N/A</v>
      </c>
      <c r="CR74" t="e">
        <f t="shared" ca="1" si="83"/>
        <v>#N/A</v>
      </c>
      <c r="CS74" t="e">
        <f t="shared" ca="1" si="84"/>
        <v>#N/A</v>
      </c>
    </row>
    <row r="75" spans="1:97" x14ac:dyDescent="0.25">
      <c r="A75">
        <v>44</v>
      </c>
      <c r="B75" s="100">
        <f ca="1">OFFSET(InputPriceData!B$15,CalculationsAndCharts!$A75+$A$11,0,1,1)</f>
        <v>40430</v>
      </c>
      <c r="C75" s="3">
        <f ca="1">OFFSET(InputPriceData!G$15,CalculationsAndCharts!$A75+$A$11,0,1,1)</f>
        <v>5978600</v>
      </c>
      <c r="D75" s="4">
        <f ca="1">OFFSET(InputPriceData!C$15,CalculationsAndCharts!$A75+$A$11,IF($C$7,7,0),1,1)</f>
        <v>14.25</v>
      </c>
      <c r="E75" s="4">
        <f ca="1">OFFSET(InputPriceData!D$15,CalculationsAndCharts!$A75+$A$11,IF($C$7,7,0),1,1)</f>
        <v>14.39</v>
      </c>
      <c r="F75" s="4">
        <f ca="1">OFFSET(InputPriceData!E$15,CalculationsAndCharts!$A75+$A$11,IF($C$7,7,0),1,1)</f>
        <v>13.77</v>
      </c>
      <c r="G75" s="4">
        <f ca="1">OFFSET(InputPriceData!F$15,CalculationsAndCharts!$A75+$A$11,IF($C$7,7,0),1,1)</f>
        <v>13.92</v>
      </c>
      <c r="H75" s="105">
        <f t="shared" si="0"/>
        <v>0</v>
      </c>
      <c r="I75" s="105">
        <f t="shared" ca="1" si="98"/>
        <v>0</v>
      </c>
      <c r="J75" s="105">
        <f t="shared" ca="1" si="98"/>
        <v>0</v>
      </c>
      <c r="K75" s="105">
        <f t="shared" ca="1" si="98"/>
        <v>0</v>
      </c>
      <c r="L75" s="4">
        <f t="shared" ca="1" si="2"/>
        <v>14.026666666666666</v>
      </c>
      <c r="M75" s="105">
        <f t="shared" ca="1" si="3"/>
        <v>0.68666666666666565</v>
      </c>
      <c r="N75" s="105">
        <f t="shared" ca="1" si="19"/>
        <v>1.7713589743589742</v>
      </c>
      <c r="O75" s="198">
        <f t="shared" ca="1" si="20"/>
        <v>1.6479416942230058</v>
      </c>
      <c r="P75" s="198">
        <f t="shared" ca="1" si="21"/>
        <v>1.4831475248007053</v>
      </c>
      <c r="Q75" s="105">
        <f t="shared" ca="1" si="4"/>
        <v>13.354037171840504</v>
      </c>
      <c r="R75" s="105">
        <f t="shared" ca="1" si="5"/>
        <v>12.948327969509011</v>
      </c>
      <c r="S75" s="105">
        <f t="shared" ca="1" si="22"/>
        <v>0</v>
      </c>
      <c r="T75" s="105">
        <f t="shared" si="23"/>
        <v>0</v>
      </c>
      <c r="U75" s="105">
        <f t="shared" si="24"/>
        <v>0</v>
      </c>
      <c r="V75" s="115">
        <f t="shared" ca="1" si="6"/>
        <v>0.62000000000000099</v>
      </c>
      <c r="W75" s="114">
        <f t="shared" ca="1" si="7"/>
        <v>0.65920311080180405</v>
      </c>
      <c r="X75" s="116">
        <f t="shared" ca="1" si="8"/>
        <v>9.7356545316221565E-2</v>
      </c>
      <c r="Y75" s="90" t="e">
        <f t="shared" si="9"/>
        <v>#N/A</v>
      </c>
      <c r="Z75" s="117" t="str">
        <f t="shared" ca="1" si="48"/>
        <v/>
      </c>
      <c r="AA75" s="112"/>
      <c r="AB75" s="118"/>
      <c r="AC75" s="107"/>
      <c r="AD75" s="107"/>
      <c r="AH75" s="107"/>
      <c r="BE75" s="235">
        <f t="shared" ca="1" si="25"/>
        <v>14.02</v>
      </c>
      <c r="BF75" s="235">
        <f t="shared" ref="BF75:BN75" ca="1" si="102">AVERAGE(OFFSET(BE$31,$A75,0,$BE$27,1))</f>
        <v>13.897499999999999</v>
      </c>
      <c r="BG75" s="235">
        <f t="shared" ca="1" si="102"/>
        <v>13.732499999999998</v>
      </c>
      <c r="BH75" s="235">
        <f t="shared" ca="1" si="102"/>
        <v>13.55875</v>
      </c>
      <c r="BI75" s="235">
        <f t="shared" ca="1" si="102"/>
        <v>13.391562499999999</v>
      </c>
      <c r="BJ75" s="235">
        <f t="shared" ca="1" si="102"/>
        <v>13.238125</v>
      </c>
      <c r="BK75" s="235">
        <f t="shared" ca="1" si="102"/>
        <v>13.102890625000001</v>
      </c>
      <c r="BL75" s="235">
        <f t="shared" ca="1" si="102"/>
        <v>12.990585937500001</v>
      </c>
      <c r="BM75" s="235">
        <f t="shared" ca="1" si="102"/>
        <v>12.904902343750001</v>
      </c>
      <c r="BN75" s="235">
        <f t="shared" ca="1" si="102"/>
        <v>12.846054687500001</v>
      </c>
      <c r="BO75" s="235">
        <f t="shared" ca="1" si="27"/>
        <v>13.623956054687497</v>
      </c>
      <c r="BP75" s="235">
        <f t="shared" ref="BP75:BP138" ca="1" si="103">BO75*$BF$28+$BF$29*BP76</f>
        <v>13.382508813052954</v>
      </c>
      <c r="BQ75" s="235">
        <f t="shared" ref="BQ75:BQ138" ca="1" si="104">BP75*$BF$28+$BF$29*BQ76</f>
        <v>13.184456418015026</v>
      </c>
      <c r="BR75" s="235">
        <f t="shared" ref="BR75:BR138" ca="1" si="105">BP75-BQ75</f>
        <v>0.19805239503792826</v>
      </c>
      <c r="BS75" s="235">
        <f t="shared" ref="BS75:BS138" ca="1" si="106">BP75+BR75</f>
        <v>13.580561208090883</v>
      </c>
      <c r="BT75" s="235">
        <f t="shared" ca="1" si="61"/>
        <v>13.340060464398164</v>
      </c>
      <c r="BU75" s="235">
        <f t="shared" ca="1" si="62"/>
        <v>13.149128855666724</v>
      </c>
      <c r="BV75" s="235">
        <f t="shared" ca="1" si="63"/>
        <v>13.001710096436288</v>
      </c>
      <c r="BW75" s="235">
        <f t="shared" ca="1" si="64"/>
        <v>13.574504922630606</v>
      </c>
      <c r="BX75" s="235">
        <f t="shared" ca="1" si="29"/>
        <v>0.33127897844873483</v>
      </c>
      <c r="BY75" s="236">
        <f t="shared" si="50"/>
        <v>-25</v>
      </c>
      <c r="BZ75" s="235">
        <f t="shared" ca="1" si="30"/>
        <v>12.815377230017482</v>
      </c>
      <c r="CA75" s="235">
        <f t="shared" ca="1" si="31"/>
        <v>107.28764440229925</v>
      </c>
      <c r="CB75" s="235">
        <f t="shared" ca="1" si="78"/>
        <v>13.82531136067708</v>
      </c>
      <c r="CC75" s="235">
        <f t="shared" ca="1" si="79"/>
        <v>1.9653113606770809</v>
      </c>
      <c r="CD75" s="81">
        <f t="shared" ca="1" si="80"/>
        <v>2.1079255371093737</v>
      </c>
      <c r="CE75" s="235">
        <f t="shared" ca="1" si="35"/>
        <v>93.234382623028438</v>
      </c>
      <c r="CF75" s="235">
        <f t="shared" ca="1" si="36"/>
        <v>84.809361623852638</v>
      </c>
      <c r="CG75">
        <f t="shared" si="37"/>
        <v>100</v>
      </c>
      <c r="CH75">
        <f t="shared" si="37"/>
        <v>50</v>
      </c>
      <c r="CI75">
        <f t="shared" si="37"/>
        <v>0</v>
      </c>
      <c r="CJ75" t="e">
        <f t="shared" si="38"/>
        <v>#N/A</v>
      </c>
      <c r="CK75" s="259">
        <f t="shared" ca="1" si="39"/>
        <v>13.488850643312787</v>
      </c>
      <c r="CL75" s="259">
        <f t="shared" ca="1" si="40"/>
        <v>13.862550321656393</v>
      </c>
      <c r="CM75" s="259">
        <f t="shared" ca="1" si="41"/>
        <v>13.677170621444935</v>
      </c>
      <c r="CN75" s="259">
        <f t="shared" ca="1" si="42"/>
        <v>13.3352591987145</v>
      </c>
      <c r="CO75">
        <f t="shared" ca="1" si="43"/>
        <v>100</v>
      </c>
      <c r="CP75">
        <f t="shared" ca="1" si="44"/>
        <v>16.7</v>
      </c>
      <c r="CQ75" t="e">
        <f t="shared" ca="1" si="45"/>
        <v>#N/A</v>
      </c>
      <c r="CR75" t="e">
        <f t="shared" ca="1" si="83"/>
        <v>#N/A</v>
      </c>
      <c r="CS75" t="e">
        <f t="shared" ca="1" si="84"/>
        <v>#N/A</v>
      </c>
    </row>
    <row r="76" spans="1:97" x14ac:dyDescent="0.25">
      <c r="A76">
        <v>45</v>
      </c>
      <c r="B76" s="100">
        <f ca="1">OFFSET(InputPriceData!B$15,CalculationsAndCharts!$A76+$A$11,0,1,1)</f>
        <v>40429</v>
      </c>
      <c r="C76" s="3">
        <f ca="1">OFFSET(InputPriceData!G$15,CalculationsAndCharts!$A76+$A$11,0,1,1)</f>
        <v>12538200</v>
      </c>
      <c r="D76" s="4">
        <f ca="1">OFFSET(InputPriceData!C$15,CalculationsAndCharts!$A76+$A$11,IF($C$7,7,0),1,1)</f>
        <v>13.34</v>
      </c>
      <c r="E76" s="4">
        <f ca="1">OFFSET(InputPriceData!D$15,CalculationsAndCharts!$A76+$A$11,IF($C$7,7,0),1,1)</f>
        <v>14.34</v>
      </c>
      <c r="F76" s="4">
        <f ca="1">OFFSET(InputPriceData!E$15,CalculationsAndCharts!$A76+$A$11,IF($C$7,7,0),1,1)</f>
        <v>13.34</v>
      </c>
      <c r="G76" s="4">
        <f ca="1">OFFSET(InputPriceData!F$15,CalculationsAndCharts!$A76+$A$11,IF($C$7,7,0),1,1)</f>
        <v>14.12</v>
      </c>
      <c r="H76" s="105">
        <f t="shared" si="0"/>
        <v>0</v>
      </c>
      <c r="I76" s="105">
        <f t="shared" ca="1" si="98"/>
        <v>0</v>
      </c>
      <c r="J76" s="105">
        <f t="shared" ca="1" si="98"/>
        <v>0</v>
      </c>
      <c r="K76" s="105">
        <f t="shared" ca="1" si="98"/>
        <v>0</v>
      </c>
      <c r="L76" s="4">
        <f t="shared" ca="1" si="2"/>
        <v>13.933333333333332</v>
      </c>
      <c r="M76" s="105">
        <f t="shared" ca="1" si="3"/>
        <v>0.82333333333333236</v>
      </c>
      <c r="N76" s="105">
        <f t="shared" ca="1" si="19"/>
        <v>1.6448333333333331</v>
      </c>
      <c r="O76" s="198">
        <f t="shared" ca="1" si="20"/>
        <v>1.6126796141841577</v>
      </c>
      <c r="P76" s="198">
        <f t="shared" ca="1" si="21"/>
        <v>1.4514116527657419</v>
      </c>
      <c r="Q76" s="105">
        <f t="shared" ca="1" si="4"/>
        <v>13.161857316175887</v>
      </c>
      <c r="R76" s="105">
        <f t="shared" ca="1" si="5"/>
        <v>12.832411054557156</v>
      </c>
      <c r="S76" s="105">
        <f t="shared" ca="1" si="22"/>
        <v>0</v>
      </c>
      <c r="T76" s="105">
        <f t="shared" si="23"/>
        <v>0</v>
      </c>
      <c r="U76" s="105">
        <f t="shared" si="24"/>
        <v>0</v>
      </c>
      <c r="V76" s="115">
        <f t="shared" ca="1" si="6"/>
        <v>1</v>
      </c>
      <c r="W76" s="114">
        <f t="shared" ca="1" si="7"/>
        <v>0.67880466620270552</v>
      </c>
      <c r="X76" s="116">
        <f t="shared" ca="1" si="8"/>
        <v>9.8073984858548555E-2</v>
      </c>
      <c r="Y76" s="90" t="e">
        <f t="shared" si="9"/>
        <v>#N/A</v>
      </c>
      <c r="Z76" s="117" t="str">
        <f t="shared" ca="1" si="48"/>
        <v/>
      </c>
      <c r="AA76" s="112"/>
      <c r="AB76" s="118"/>
      <c r="AC76" s="107"/>
      <c r="AD76" s="107"/>
      <c r="AH76" s="107"/>
      <c r="BE76" s="235">
        <f t="shared" ca="1" si="25"/>
        <v>13.774999999999999</v>
      </c>
      <c r="BF76" s="235">
        <f t="shared" ref="BF76:BN76" ca="1" si="107">AVERAGE(OFFSET(BE$31,$A76,0,$BE$27,1))</f>
        <v>13.567499999999999</v>
      </c>
      <c r="BG76" s="235">
        <f t="shared" ca="1" si="107"/>
        <v>13.385</v>
      </c>
      <c r="BH76" s="235">
        <f t="shared" ca="1" si="107"/>
        <v>13.224375</v>
      </c>
      <c r="BI76" s="235">
        <f t="shared" ca="1" si="107"/>
        <v>13.084687500000001</v>
      </c>
      <c r="BJ76" s="235">
        <f t="shared" ca="1" si="107"/>
        <v>12.967656250000001</v>
      </c>
      <c r="BK76" s="235">
        <f t="shared" ca="1" si="107"/>
        <v>12.878281250000001</v>
      </c>
      <c r="BL76" s="235">
        <f t="shared" ca="1" si="107"/>
        <v>12.819218750000001</v>
      </c>
      <c r="BM76" s="235">
        <f t="shared" ca="1" si="107"/>
        <v>12.78720703125</v>
      </c>
      <c r="BN76" s="235">
        <f t="shared" ca="1" si="107"/>
        <v>12.773701171875</v>
      </c>
      <c r="BO76" s="235">
        <f t="shared" ca="1" si="27"/>
        <v>13.35297509765625</v>
      </c>
      <c r="BP76" s="235">
        <f t="shared" ca="1" si="103"/>
        <v>13.141061571418412</v>
      </c>
      <c r="BQ76" s="235">
        <f t="shared" ca="1" si="104"/>
        <v>12.986404022977098</v>
      </c>
      <c r="BR76" s="235">
        <f t="shared" ca="1" si="105"/>
        <v>0.15465754844131396</v>
      </c>
      <c r="BS76" s="235">
        <f t="shared" ca="1" si="106"/>
        <v>13.295719119859726</v>
      </c>
      <c r="BT76" s="235">
        <f t="shared" ca="1" si="61"/>
        <v>13.099559720705445</v>
      </c>
      <c r="BU76" s="235">
        <f t="shared" ca="1" si="62"/>
        <v>12.958197246935285</v>
      </c>
      <c r="BV76" s="235">
        <f t="shared" ca="1" si="63"/>
        <v>12.854291337205849</v>
      </c>
      <c r="BW76" s="235">
        <f t="shared" ca="1" si="64"/>
        <v>13.278378758516331</v>
      </c>
      <c r="BX76" s="235">
        <f t="shared" ca="1" si="29"/>
        <v>0.25443063214454298</v>
      </c>
      <c r="BY76" s="236">
        <f t="shared" si="50"/>
        <v>-26</v>
      </c>
      <c r="BZ76" s="235">
        <f t="shared" ca="1" si="30"/>
        <v>12.715385918804296</v>
      </c>
      <c r="CA76" s="235">
        <f t="shared" ca="1" si="31"/>
        <v>105.31889330371553</v>
      </c>
      <c r="CB76" s="235">
        <f t="shared" ca="1" si="78"/>
        <v>13.643154215494791</v>
      </c>
      <c r="CC76" s="235">
        <f t="shared" ca="1" si="79"/>
        <v>1.7831542154947915</v>
      </c>
      <c r="CD76" s="81">
        <f t="shared" ca="1" si="80"/>
        <v>2.057925537109373</v>
      </c>
      <c r="CE76" s="235">
        <f t="shared" ca="1" si="35"/>
        <v>86.648140729108491</v>
      </c>
      <c r="CF76" s="235">
        <f t="shared" ca="1" si="36"/>
        <v>74.925141295714624</v>
      </c>
      <c r="CG76">
        <f t="shared" si="37"/>
        <v>100</v>
      </c>
      <c r="CH76">
        <f t="shared" si="37"/>
        <v>50</v>
      </c>
      <c r="CI76">
        <f t="shared" si="37"/>
        <v>0</v>
      </c>
      <c r="CJ76" t="e">
        <f t="shared" si="38"/>
        <v>#N/A</v>
      </c>
      <c r="CK76" s="259">
        <f t="shared" ca="1" si="39"/>
        <v>13.192701286625578</v>
      </c>
      <c r="CL76" s="259">
        <f t="shared" ca="1" si="40"/>
        <v>13.627600643312789</v>
      </c>
      <c r="CM76" s="259">
        <f t="shared" ca="1" si="41"/>
        <v>13.444173257963779</v>
      </c>
      <c r="CN76" s="259">
        <f t="shared" ca="1" si="42"/>
        <v>13.124342749537742</v>
      </c>
      <c r="CO76">
        <f t="shared" ca="1" si="43"/>
        <v>100</v>
      </c>
      <c r="CP76">
        <f t="shared" ca="1" si="44"/>
        <v>16.7</v>
      </c>
      <c r="CQ76" t="e">
        <f t="shared" ca="1" si="45"/>
        <v>#N/A</v>
      </c>
      <c r="CR76" t="e">
        <f t="shared" ca="1" si="83"/>
        <v>#N/A</v>
      </c>
      <c r="CS76" t="e">
        <f t="shared" ca="1" si="84"/>
        <v>#N/A</v>
      </c>
    </row>
    <row r="77" spans="1:97" x14ac:dyDescent="0.25">
      <c r="A77">
        <v>46</v>
      </c>
      <c r="B77" s="100">
        <f ca="1">OFFSET(InputPriceData!B$15,CalculationsAndCharts!$A77+$A$11,0,1,1)</f>
        <v>40428</v>
      </c>
      <c r="C77" s="3">
        <f ca="1">OFFSET(InputPriceData!G$15,CalculationsAndCharts!$A77+$A$11,0,1,1)</f>
        <v>9330200</v>
      </c>
      <c r="D77" s="4">
        <f ca="1">OFFSET(InputPriceData!C$15,CalculationsAndCharts!$A77+$A$11,IF($C$7,7,0),1,1)</f>
        <v>13.45</v>
      </c>
      <c r="E77" s="4">
        <f ca="1">OFFSET(InputPriceData!D$15,CalculationsAndCharts!$A77+$A$11,IF($C$7,7,0),1,1)</f>
        <v>13.68</v>
      </c>
      <c r="F77" s="4">
        <f ca="1">OFFSET(InputPriceData!E$15,CalculationsAndCharts!$A77+$A$11,IF($C$7,7,0),1,1)</f>
        <v>13.11</v>
      </c>
      <c r="G77" s="4">
        <f ca="1">OFFSET(InputPriceData!F$15,CalculationsAndCharts!$A77+$A$11,IF($C$7,7,0),1,1)</f>
        <v>13.43</v>
      </c>
      <c r="H77" s="105">
        <f t="shared" si="0"/>
        <v>0</v>
      </c>
      <c r="I77" s="105">
        <f t="shared" ca="1" si="98"/>
        <v>0</v>
      </c>
      <c r="J77" s="105">
        <f t="shared" ca="1" si="98"/>
        <v>0</v>
      </c>
      <c r="K77" s="105">
        <f t="shared" ca="1" si="98"/>
        <v>0</v>
      </c>
      <c r="L77" s="4">
        <f t="shared" ca="1" si="2"/>
        <v>13.406666666666666</v>
      </c>
      <c r="M77" s="105">
        <f t="shared" ca="1" si="3"/>
        <v>0.44666666666666544</v>
      </c>
      <c r="N77" s="105">
        <f t="shared" ca="1" si="19"/>
        <v>1.527410256410257</v>
      </c>
      <c r="O77" s="198">
        <f t="shared" ca="1" si="20"/>
        <v>1.6034928372843931</v>
      </c>
      <c r="P77" s="198">
        <f t="shared" ca="1" si="21"/>
        <v>1.4431435535559538</v>
      </c>
      <c r="Q77" s="105">
        <f t="shared" ca="1" si="4"/>
        <v>12.941435596988043</v>
      </c>
      <c r="R77" s="105">
        <f t="shared" ca="1" si="5"/>
        <v>12.738283551237519</v>
      </c>
      <c r="S77" s="105">
        <f t="shared" ca="1" si="22"/>
        <v>0</v>
      </c>
      <c r="T77" s="105">
        <f t="shared" si="23"/>
        <v>0</v>
      </c>
      <c r="U77" s="105">
        <f t="shared" si="24"/>
        <v>0</v>
      </c>
      <c r="V77" s="115">
        <f t="shared" ca="1" si="6"/>
        <v>0.57000000000000028</v>
      </c>
      <c r="W77" s="114">
        <f t="shared" ca="1" si="7"/>
        <v>0.51820699930405845</v>
      </c>
      <c r="X77" s="116">
        <f t="shared" ca="1" si="8"/>
        <v>8.8585778056891912E-2</v>
      </c>
      <c r="Y77" s="90" t="e">
        <f t="shared" si="9"/>
        <v>#N/A</v>
      </c>
      <c r="Z77" s="117" t="str">
        <f t="shared" ca="1" si="48"/>
        <v/>
      </c>
      <c r="AA77" s="112"/>
      <c r="AB77" s="118"/>
      <c r="AC77" s="107"/>
      <c r="AD77" s="107"/>
      <c r="AH77" s="107"/>
      <c r="BE77" s="235">
        <f t="shared" ca="1" si="25"/>
        <v>13.36</v>
      </c>
      <c r="BF77" s="235">
        <f t="shared" ref="BF77:BN77" ca="1" si="108">AVERAGE(OFFSET(BE$31,$A77,0,$BE$27,1))</f>
        <v>13.202500000000001</v>
      </c>
      <c r="BG77" s="235">
        <f t="shared" ca="1" si="108"/>
        <v>13.063750000000001</v>
      </c>
      <c r="BH77" s="235">
        <f t="shared" ca="1" si="108"/>
        <v>12.945</v>
      </c>
      <c r="BI77" s="235">
        <f t="shared" ca="1" si="108"/>
        <v>12.850625000000001</v>
      </c>
      <c r="BJ77" s="235">
        <f t="shared" ca="1" si="108"/>
        <v>12.78890625</v>
      </c>
      <c r="BK77" s="235">
        <f t="shared" ca="1" si="108"/>
        <v>12.76015625</v>
      </c>
      <c r="BL77" s="235">
        <f t="shared" ca="1" si="108"/>
        <v>12.7551953125</v>
      </c>
      <c r="BM77" s="235">
        <f t="shared" ca="1" si="108"/>
        <v>12.7601953125</v>
      </c>
      <c r="BN77" s="235">
        <f t="shared" ca="1" si="108"/>
        <v>12.762197265625002</v>
      </c>
      <c r="BO77" s="235">
        <f t="shared" ca="1" si="27"/>
        <v>13.068426269531253</v>
      </c>
      <c r="BP77" s="235">
        <f t="shared" ca="1" si="103"/>
        <v>12.929148045180572</v>
      </c>
      <c r="BQ77" s="235">
        <f t="shared" ca="1" si="104"/>
        <v>12.831746474535784</v>
      </c>
      <c r="BR77" s="235">
        <f t="shared" ca="1" si="105"/>
        <v>9.7401570644787938E-2</v>
      </c>
      <c r="BS77" s="235">
        <f t="shared" ca="1" si="106"/>
        <v>13.02654961582536</v>
      </c>
      <c r="BT77" s="235">
        <f t="shared" ca="1" si="61"/>
        <v>12.903400321551164</v>
      </c>
      <c r="BU77" s="235">
        <f t="shared" ca="1" si="62"/>
        <v>12.816834773165125</v>
      </c>
      <c r="BV77" s="235">
        <f t="shared" ca="1" si="63"/>
        <v>12.750385427476413</v>
      </c>
      <c r="BW77" s="235">
        <f t="shared" ca="1" si="64"/>
        <v>13.010082072634535</v>
      </c>
      <c r="BX77" s="235">
        <f t="shared" ca="1" si="29"/>
        <v>0.24537407430428668</v>
      </c>
      <c r="BY77" s="236">
        <f t="shared" si="50"/>
        <v>-27</v>
      </c>
      <c r="BZ77" s="235">
        <f t="shared" ca="1" si="30"/>
        <v>12.646183322555224</v>
      </c>
      <c r="CA77" s="235">
        <f t="shared" ca="1" si="31"/>
        <v>87.075916751910214</v>
      </c>
      <c r="CB77" s="235">
        <f t="shared" ca="1" si="78"/>
        <v>13.237546468098959</v>
      </c>
      <c r="CC77" s="235">
        <f t="shared" ca="1" si="79"/>
        <v>1.3775464680989593</v>
      </c>
      <c r="CD77" s="81">
        <f t="shared" ca="1" si="80"/>
        <v>1.8479255371093739</v>
      </c>
      <c r="CE77" s="235">
        <f t="shared" ca="1" si="35"/>
        <v>74.545561519421</v>
      </c>
      <c r="CF77" s="235">
        <f t="shared" ca="1" si="36"/>
        <v>62.018548007310578</v>
      </c>
      <c r="CG77">
        <f t="shared" si="37"/>
        <v>100</v>
      </c>
      <c r="CH77">
        <f t="shared" si="37"/>
        <v>50</v>
      </c>
      <c r="CI77">
        <f t="shared" si="37"/>
        <v>0</v>
      </c>
      <c r="CJ77" t="e">
        <f t="shared" si="38"/>
        <v>#N/A</v>
      </c>
      <c r="CK77" s="259">
        <f t="shared" ca="1" si="39"/>
        <v>12.967902573251155</v>
      </c>
      <c r="CL77" s="259">
        <f t="shared" ca="1" si="40"/>
        <v>13.258326286625579</v>
      </c>
      <c r="CM77" s="259">
        <f t="shared" ca="1" si="41"/>
        <v>13.118066541050746</v>
      </c>
      <c r="CN77" s="259">
        <f t="shared" ca="1" si="42"/>
        <v>12.923039592027722</v>
      </c>
      <c r="CO77">
        <f t="shared" ca="1" si="43"/>
        <v>100</v>
      </c>
      <c r="CP77">
        <f t="shared" ca="1" si="44"/>
        <v>16.7</v>
      </c>
      <c r="CQ77" t="e">
        <f t="shared" ca="1" si="45"/>
        <v>#N/A</v>
      </c>
      <c r="CR77" t="e">
        <f t="shared" ca="1" si="83"/>
        <v>#N/A</v>
      </c>
      <c r="CS77" t="e">
        <f t="shared" ca="1" si="84"/>
        <v>#N/A</v>
      </c>
    </row>
    <row r="78" spans="1:97" x14ac:dyDescent="0.25">
      <c r="A78">
        <v>47</v>
      </c>
      <c r="B78" s="100">
        <f ca="1">OFFSET(InputPriceData!B$15,CalculationsAndCharts!$A78+$A$11,0,1,1)</f>
        <v>40424</v>
      </c>
      <c r="C78" s="3">
        <f ca="1">OFFSET(InputPriceData!G$15,CalculationsAndCharts!$A78+$A$11,0,1,1)</f>
        <v>4790700</v>
      </c>
      <c r="D78" s="4">
        <f ca="1">OFFSET(InputPriceData!C$15,CalculationsAndCharts!$A78+$A$11,IF($C$7,7,0),1,1)</f>
        <v>13.1</v>
      </c>
      <c r="E78" s="4">
        <f ca="1">OFFSET(InputPriceData!D$15,CalculationsAndCharts!$A78+$A$11,IF($C$7,7,0),1,1)</f>
        <v>13.35</v>
      </c>
      <c r="F78" s="4">
        <f ca="1">OFFSET(InputPriceData!E$15,CalculationsAndCharts!$A78+$A$11,IF($C$7,7,0),1,1)</f>
        <v>12.96</v>
      </c>
      <c r="G78" s="4">
        <f ca="1">OFFSET(InputPriceData!F$15,CalculationsAndCharts!$A78+$A$11,IF($C$7,7,0),1,1)</f>
        <v>13.29</v>
      </c>
      <c r="H78" s="105">
        <f t="shared" si="0"/>
        <v>0</v>
      </c>
      <c r="I78" s="105">
        <f t="shared" ca="1" si="98"/>
        <v>0</v>
      </c>
      <c r="J78" s="105">
        <f t="shared" ca="1" si="98"/>
        <v>0</v>
      </c>
      <c r="K78" s="105">
        <f t="shared" ca="1" si="98"/>
        <v>0</v>
      </c>
      <c r="L78" s="4">
        <f t="shared" ca="1" si="2"/>
        <v>13.200000000000001</v>
      </c>
      <c r="M78" s="105">
        <f t="shared" ca="1" si="3"/>
        <v>0.68000000000000149</v>
      </c>
      <c r="N78" s="105">
        <f t="shared" ca="1" si="19"/>
        <v>1.5701923076923092</v>
      </c>
      <c r="O78" s="198">
        <f t="shared" ca="1" si="20"/>
        <v>1.6252307175341465</v>
      </c>
      <c r="P78" s="198">
        <f t="shared" ca="1" si="21"/>
        <v>1.462707645780732</v>
      </c>
      <c r="Q78" s="105">
        <f t="shared" ca="1" si="4"/>
        <v>12.808512434222722</v>
      </c>
      <c r="R78" s="105">
        <f t="shared" ca="1" si="5"/>
        <v>12.680240109594511</v>
      </c>
      <c r="S78" s="105">
        <f t="shared" ca="1" si="22"/>
        <v>0</v>
      </c>
      <c r="T78" s="105">
        <f t="shared" si="23"/>
        <v>0</v>
      </c>
      <c r="U78" s="105">
        <f t="shared" si="24"/>
        <v>0</v>
      </c>
      <c r="V78" s="115">
        <f t="shared" ca="1" si="6"/>
        <v>0.54999999999999893</v>
      </c>
      <c r="W78" s="114">
        <f t="shared" ca="1" si="7"/>
        <v>0.49231049895608764</v>
      </c>
      <c r="X78" s="116">
        <f t="shared" ca="1" si="8"/>
        <v>8.7043679379690569E-2</v>
      </c>
      <c r="Y78" s="90" t="e">
        <f t="shared" si="9"/>
        <v>#N/A</v>
      </c>
      <c r="Z78" s="117" t="str">
        <f t="shared" ca="1" si="48"/>
        <v/>
      </c>
      <c r="AA78" s="112"/>
      <c r="AB78" s="118"/>
      <c r="AC78" s="107"/>
      <c r="AD78" s="107"/>
      <c r="AH78" s="107"/>
      <c r="BE78" s="235">
        <f t="shared" ca="1" si="25"/>
        <v>13.045</v>
      </c>
      <c r="BF78" s="235">
        <f t="shared" ref="BF78:BN78" ca="1" si="109">AVERAGE(OFFSET(BE$31,$A78,0,$BE$27,1))</f>
        <v>12.925000000000001</v>
      </c>
      <c r="BG78" s="235">
        <f t="shared" ca="1" si="109"/>
        <v>12.82625</v>
      </c>
      <c r="BH78" s="235">
        <f t="shared" ca="1" si="109"/>
        <v>12.75625</v>
      </c>
      <c r="BI78" s="235">
        <f t="shared" ca="1" si="109"/>
        <v>12.727187499999999</v>
      </c>
      <c r="BJ78" s="235">
        <f t="shared" ca="1" si="109"/>
        <v>12.731406249999999</v>
      </c>
      <c r="BK78" s="235">
        <f t="shared" ca="1" si="109"/>
        <v>12.750234375</v>
      </c>
      <c r="BL78" s="235">
        <f t="shared" ca="1" si="109"/>
        <v>12.765195312500001</v>
      </c>
      <c r="BM78" s="235">
        <f t="shared" ca="1" si="109"/>
        <v>12.764199218750001</v>
      </c>
      <c r="BN78" s="235">
        <f t="shared" ca="1" si="109"/>
        <v>12.743242187500002</v>
      </c>
      <c r="BO78" s="235">
        <f t="shared" ca="1" si="27"/>
        <v>12.869885742187501</v>
      </c>
      <c r="BP78" s="235">
        <f t="shared" ca="1" si="103"/>
        <v>12.789869820829889</v>
      </c>
      <c r="BQ78" s="235">
        <f t="shared" ca="1" si="104"/>
        <v>12.734344903890998</v>
      </c>
      <c r="BR78" s="235">
        <f t="shared" ca="1" si="105"/>
        <v>5.5524916938891167E-2</v>
      </c>
      <c r="BS78" s="235">
        <f t="shared" ca="1" si="106"/>
        <v>12.84539473776878</v>
      </c>
      <c r="BT78" s="235">
        <f t="shared" ca="1" si="61"/>
        <v>12.78025102727697</v>
      </c>
      <c r="BU78" s="235">
        <f t="shared" ca="1" si="62"/>
        <v>12.730269224779086</v>
      </c>
      <c r="BV78" s="235">
        <f t="shared" ca="1" si="63"/>
        <v>12.683936081787699</v>
      </c>
      <c r="BW78" s="235">
        <f t="shared" ca="1" si="64"/>
        <v>12.833881489281353</v>
      </c>
      <c r="BX78" s="235">
        <f t="shared" ca="1" si="29"/>
        <v>0.29718539040433545</v>
      </c>
      <c r="BY78" s="236">
        <f t="shared" si="50"/>
        <v>-28</v>
      </c>
      <c r="BZ78" s="235">
        <f t="shared" ca="1" si="30"/>
        <v>12.607725009728254</v>
      </c>
      <c r="CA78" s="235">
        <f t="shared" ca="1" si="31"/>
        <v>69.024865189823231</v>
      </c>
      <c r="CB78" s="235">
        <f t="shared" ca="1" si="78"/>
        <v>13.034942871093751</v>
      </c>
      <c r="CC78" s="235">
        <f t="shared" ca="1" si="79"/>
        <v>1.1749428710937515</v>
      </c>
      <c r="CD78" s="81">
        <f t="shared" ca="1" si="80"/>
        <v>1.8479255371093739</v>
      </c>
      <c r="CE78" s="235">
        <f t="shared" ca="1" si="35"/>
        <v>63.581721638614361</v>
      </c>
      <c r="CF78" s="235">
        <f t="shared" ca="1" si="36"/>
        <v>53.173240387049042</v>
      </c>
      <c r="CG78">
        <f t="shared" si="37"/>
        <v>100</v>
      </c>
      <c r="CH78">
        <f t="shared" si="37"/>
        <v>50</v>
      </c>
      <c r="CI78">
        <f t="shared" si="37"/>
        <v>0</v>
      </c>
      <c r="CJ78" t="e">
        <f t="shared" si="38"/>
        <v>#N/A</v>
      </c>
      <c r="CK78" s="259">
        <f t="shared" ca="1" si="39"/>
        <v>12.760805146502314</v>
      </c>
      <c r="CL78" s="259">
        <f t="shared" ca="1" si="40"/>
        <v>13.011652573251157</v>
      </c>
      <c r="CM78" s="259">
        <f t="shared" ca="1" si="41"/>
        <v>12.9256664573068</v>
      </c>
      <c r="CN78" s="259">
        <f t="shared" ca="1" si="42"/>
        <v>12.788924914188579</v>
      </c>
      <c r="CO78">
        <f t="shared" ca="1" si="43"/>
        <v>100</v>
      </c>
      <c r="CP78">
        <f t="shared" ca="1" si="44"/>
        <v>16.7</v>
      </c>
      <c r="CQ78" t="e">
        <f t="shared" ca="1" si="45"/>
        <v>#N/A</v>
      </c>
      <c r="CR78" t="e">
        <f t="shared" ca="1" si="83"/>
        <v>#N/A</v>
      </c>
      <c r="CS78" t="e">
        <f t="shared" ca="1" si="84"/>
        <v>#N/A</v>
      </c>
    </row>
    <row r="79" spans="1:97" x14ac:dyDescent="0.25">
      <c r="A79">
        <v>48</v>
      </c>
      <c r="B79" s="100">
        <f ca="1">OFFSET(InputPriceData!B$15,CalculationsAndCharts!$A79+$A$11,0,1,1)</f>
        <v>40423</v>
      </c>
      <c r="C79" s="3">
        <f ca="1">OFFSET(InputPriceData!G$15,CalculationsAndCharts!$A79+$A$11,0,1,1)</f>
        <v>5824300</v>
      </c>
      <c r="D79" s="4">
        <f ca="1">OFFSET(InputPriceData!C$15,CalculationsAndCharts!$A79+$A$11,IF($C$7,7,0),1,1)</f>
        <v>12.83</v>
      </c>
      <c r="E79" s="4">
        <f ca="1">OFFSET(InputPriceData!D$15,CalculationsAndCharts!$A79+$A$11,IF($C$7,7,0),1,1)</f>
        <v>12.93</v>
      </c>
      <c r="F79" s="4">
        <f ca="1">OFFSET(InputPriceData!E$15,CalculationsAndCharts!$A79+$A$11,IF($C$7,7,0),1,1)</f>
        <v>12.52</v>
      </c>
      <c r="G79" s="4">
        <f ca="1">OFFSET(InputPriceData!F$15,CalculationsAndCharts!$A79+$A$11,IF($C$7,7,0),1,1)</f>
        <v>12.8</v>
      </c>
      <c r="H79" s="105">
        <f t="shared" si="0"/>
        <v>0</v>
      </c>
      <c r="I79" s="105">
        <f t="shared" ca="1" si="98"/>
        <v>0</v>
      </c>
      <c r="J79" s="105">
        <f t="shared" ca="1" si="98"/>
        <v>0</v>
      </c>
      <c r="K79" s="105">
        <f t="shared" ca="1" si="98"/>
        <v>0</v>
      </c>
      <c r="L79" s="4">
        <f t="shared" ca="1" si="2"/>
        <v>12.75</v>
      </c>
      <c r="M79" s="105">
        <f t="shared" ca="1" si="3"/>
        <v>0.29000000000000092</v>
      </c>
      <c r="N79" s="105">
        <f t="shared" ca="1" si="19"/>
        <v>1.552897435897437</v>
      </c>
      <c r="O79" s="198">
        <f t="shared" ca="1" si="20"/>
        <v>1.6409559774889573</v>
      </c>
      <c r="P79" s="198">
        <f t="shared" ca="1" si="21"/>
        <v>1.4768603797400617</v>
      </c>
      <c r="Q79" s="105">
        <f t="shared" ca="1" si="4"/>
        <v>12.696658844000641</v>
      </c>
      <c r="R79" s="105">
        <f t="shared" ca="1" si="5"/>
        <v>12.643590873986451</v>
      </c>
      <c r="S79" s="105">
        <f t="shared" ca="1" si="22"/>
        <v>0</v>
      </c>
      <c r="T79" s="105">
        <f t="shared" si="23"/>
        <v>0</v>
      </c>
      <c r="U79" s="105">
        <f t="shared" si="24"/>
        <v>0</v>
      </c>
      <c r="V79" s="115">
        <f t="shared" ca="1" si="6"/>
        <v>0.41000000000000014</v>
      </c>
      <c r="W79" s="114">
        <f t="shared" ca="1" si="7"/>
        <v>0.46346574843413196</v>
      </c>
      <c r="X79" s="116">
        <f t="shared" ca="1" si="8"/>
        <v>8.6208261596416563E-2</v>
      </c>
      <c r="Y79" s="90" t="e">
        <f t="shared" si="9"/>
        <v>#N/A</v>
      </c>
      <c r="Z79" s="117" t="str">
        <f t="shared" ca="1" si="48"/>
        <v/>
      </c>
      <c r="AA79" s="112"/>
      <c r="AB79" s="118"/>
      <c r="AC79" s="107"/>
      <c r="AD79" s="107"/>
      <c r="AH79" s="107"/>
      <c r="BE79" s="235">
        <f t="shared" ca="1" si="25"/>
        <v>12.805</v>
      </c>
      <c r="BF79" s="235">
        <f t="shared" ref="BF79:BN79" ca="1" si="110">AVERAGE(OFFSET(BE$31,$A79,0,$BE$27,1))</f>
        <v>12.727499999999999</v>
      </c>
      <c r="BG79" s="235">
        <f t="shared" ca="1" si="110"/>
        <v>12.686249999999999</v>
      </c>
      <c r="BH79" s="235">
        <f t="shared" ca="1" si="110"/>
        <v>12.698125000000001</v>
      </c>
      <c r="BI79" s="235">
        <f t="shared" ca="1" si="110"/>
        <v>12.735625000000001</v>
      </c>
      <c r="BJ79" s="235">
        <f t="shared" ca="1" si="110"/>
        <v>12.7690625</v>
      </c>
      <c r="BK79" s="235">
        <f t="shared" ca="1" si="110"/>
        <v>12.780156250000001</v>
      </c>
      <c r="BL79" s="235">
        <f t="shared" ca="1" si="110"/>
        <v>12.763203125</v>
      </c>
      <c r="BM79" s="235">
        <f t="shared" ca="1" si="110"/>
        <v>12.722285156250001</v>
      </c>
      <c r="BN79" s="235">
        <f t="shared" ca="1" si="110"/>
        <v>12.666884765624999</v>
      </c>
      <c r="BO79" s="235">
        <f t="shared" ca="1" si="27"/>
        <v>12.74136083984375</v>
      </c>
      <c r="BP79" s="235">
        <f t="shared" ca="1" si="103"/>
        <v>12.709853899472279</v>
      </c>
      <c r="BQ79" s="235">
        <f t="shared" ca="1" si="104"/>
        <v>12.678819986952107</v>
      </c>
      <c r="BR79" s="235">
        <f t="shared" ca="1" si="105"/>
        <v>3.103391252017218E-2</v>
      </c>
      <c r="BS79" s="235">
        <f t="shared" ca="1" si="106"/>
        <v>12.740887811992451</v>
      </c>
      <c r="BT79" s="235">
        <f t="shared" ca="1" si="61"/>
        <v>12.71510731678516</v>
      </c>
      <c r="BU79" s="235">
        <f t="shared" ca="1" si="62"/>
        <v>12.680287422281204</v>
      </c>
      <c r="BV79" s="235">
        <f t="shared" ca="1" si="63"/>
        <v>12.637602938796313</v>
      </c>
      <c r="BW79" s="235">
        <f t="shared" ca="1" si="64"/>
        <v>12.742062622308183</v>
      </c>
      <c r="BX79" s="235">
        <f t="shared" ca="1" si="29"/>
        <v>0.35185697076859918</v>
      </c>
      <c r="BY79" s="236">
        <f t="shared" si="50"/>
        <v>-29</v>
      </c>
      <c r="BZ79" s="235">
        <f t="shared" ca="1" si="30"/>
        <v>12.591592625632412</v>
      </c>
      <c r="CA79" s="235">
        <f t="shared" ca="1" si="31"/>
        <v>60.691133697527953</v>
      </c>
      <c r="CB79" s="235">
        <f t="shared" ca="1" si="78"/>
        <v>12.745680419921875</v>
      </c>
      <c r="CC79" s="235">
        <f t="shared" ca="1" si="79"/>
        <v>0.88568041992187574</v>
      </c>
      <c r="CD79" s="81">
        <f t="shared" ca="1" si="80"/>
        <v>1.8479255371093739</v>
      </c>
      <c r="CE79" s="235">
        <f t="shared" ca="1" si="35"/>
        <v>47.928360863896359</v>
      </c>
      <c r="CF79" s="235">
        <f t="shared" ca="1" si="36"/>
        <v>46.099468090501979</v>
      </c>
      <c r="CG79">
        <f t="shared" si="37"/>
        <v>100</v>
      </c>
      <c r="CH79">
        <f t="shared" si="37"/>
        <v>50</v>
      </c>
      <c r="CI79">
        <f t="shared" si="37"/>
        <v>0</v>
      </c>
      <c r="CJ79" t="e">
        <f t="shared" si="38"/>
        <v>#N/A</v>
      </c>
      <c r="CK79" s="259">
        <f t="shared" ca="1" si="39"/>
        <v>12.751610293004628</v>
      </c>
      <c r="CL79" s="259">
        <f t="shared" ca="1" si="40"/>
        <v>12.742902573251158</v>
      </c>
      <c r="CM79" s="259">
        <f t="shared" ca="1" si="41"/>
        <v>12.742777428844665</v>
      </c>
      <c r="CN79" s="259">
        <f t="shared" ca="1" si="42"/>
        <v>12.699833850563547</v>
      </c>
      <c r="CO79">
        <f t="shared" ca="1" si="43"/>
        <v>100</v>
      </c>
      <c r="CP79">
        <f t="shared" ca="1" si="44"/>
        <v>16.7</v>
      </c>
      <c r="CQ79" t="e">
        <f t="shared" ca="1" si="45"/>
        <v>#N/A</v>
      </c>
      <c r="CR79" t="e">
        <f t="shared" ca="1" si="83"/>
        <v>#N/A</v>
      </c>
      <c r="CS79" t="e">
        <f t="shared" ca="1" si="84"/>
        <v>#N/A</v>
      </c>
    </row>
    <row r="80" spans="1:97" x14ac:dyDescent="0.25">
      <c r="A80">
        <v>49</v>
      </c>
      <c r="B80" s="100">
        <f ca="1">OFFSET(InputPriceData!B$15,CalculationsAndCharts!$A80+$A$11,0,1,1)</f>
        <v>40422</v>
      </c>
      <c r="C80" s="3">
        <f ca="1">OFFSET(InputPriceData!G$15,CalculationsAndCharts!$A80+$A$11,0,1,1)</f>
        <v>2568900</v>
      </c>
      <c r="D80" s="4">
        <f ca="1">OFFSET(InputPriceData!C$15,CalculationsAndCharts!$A80+$A$11,IF($C$7,7,0),1,1)</f>
        <v>12.68</v>
      </c>
      <c r="E80" s="4">
        <f ca="1">OFFSET(InputPriceData!D$15,CalculationsAndCharts!$A80+$A$11,IF($C$7,7,0),1,1)</f>
        <v>12.97</v>
      </c>
      <c r="F80" s="4">
        <f ca="1">OFFSET(InputPriceData!E$15,CalculationsAndCharts!$A80+$A$11,IF($C$7,7,0),1,1)</f>
        <v>12.65</v>
      </c>
      <c r="G80" s="4">
        <f ca="1">OFFSET(InputPriceData!F$15,CalculationsAndCharts!$A80+$A$11,IF($C$7,7,0),1,1)</f>
        <v>12.81</v>
      </c>
      <c r="H80" s="105">
        <f t="shared" si="0"/>
        <v>0</v>
      </c>
      <c r="I80" s="105">
        <f t="shared" ca="1" si="98"/>
        <v>0</v>
      </c>
      <c r="J80" s="105">
        <f t="shared" ca="1" si="98"/>
        <v>0</v>
      </c>
      <c r="K80" s="105">
        <f t="shared" ca="1" si="98"/>
        <v>0</v>
      </c>
      <c r="L80" s="4">
        <f t="shared" ca="1" si="2"/>
        <v>12.81</v>
      </c>
      <c r="M80" s="105">
        <f t="shared" ca="1" si="3"/>
        <v>0.44000000000000128</v>
      </c>
      <c r="N80" s="105">
        <f t="shared" ca="1" si="19"/>
        <v>1.5984102564102567</v>
      </c>
      <c r="O80" s="198">
        <f t="shared" ca="1" si="20"/>
        <v>1.66611556080082</v>
      </c>
      <c r="P80" s="198">
        <f t="shared" ca="1" si="21"/>
        <v>1.499504004720738</v>
      </c>
      <c r="Q80" s="105">
        <f t="shared" ca="1" si="4"/>
        <v>12.681418513715109</v>
      </c>
      <c r="R80" s="105">
        <f t="shared" ca="1" si="5"/>
        <v>12.628428596839539</v>
      </c>
      <c r="S80" s="105">
        <f t="shared" ca="1" si="22"/>
        <v>0</v>
      </c>
      <c r="T80" s="105">
        <f t="shared" si="23"/>
        <v>0</v>
      </c>
      <c r="U80" s="105">
        <f t="shared" si="24"/>
        <v>0</v>
      </c>
      <c r="V80" s="115">
        <f t="shared" ca="1" si="6"/>
        <v>0.48000000000000043</v>
      </c>
      <c r="W80" s="114">
        <f t="shared" ca="1" si="7"/>
        <v>0.49019862265119779</v>
      </c>
      <c r="X80" s="116">
        <f t="shared" ca="1" si="8"/>
        <v>8.8266871401342539E-2</v>
      </c>
      <c r="Y80" s="90" t="e">
        <f t="shared" si="9"/>
        <v>#N/A</v>
      </c>
      <c r="Z80" s="117" t="str">
        <f t="shared" ca="1" si="48"/>
        <v/>
      </c>
      <c r="AA80" s="112"/>
      <c r="AB80" s="118"/>
      <c r="AC80" s="107"/>
      <c r="AD80" s="107"/>
      <c r="AH80" s="107"/>
      <c r="BE80" s="235">
        <f t="shared" ca="1" si="25"/>
        <v>12.65</v>
      </c>
      <c r="BF80" s="235">
        <f t="shared" ref="BF80:BN80" ca="1" si="111">AVERAGE(OFFSET(BE$31,$A80,0,$BE$27,1))</f>
        <v>12.645</v>
      </c>
      <c r="BG80" s="235">
        <f t="shared" ca="1" si="111"/>
        <v>12.71</v>
      </c>
      <c r="BH80" s="235">
        <f t="shared" ca="1" si="111"/>
        <v>12.773125</v>
      </c>
      <c r="BI80" s="235">
        <f t="shared" ca="1" si="111"/>
        <v>12.8025</v>
      </c>
      <c r="BJ80" s="235">
        <f t="shared" ca="1" si="111"/>
        <v>12.791250000000002</v>
      </c>
      <c r="BK80" s="235">
        <f t="shared" ca="1" si="111"/>
        <v>12.746250000000002</v>
      </c>
      <c r="BL80" s="235">
        <f t="shared" ca="1" si="111"/>
        <v>12.681367187500001</v>
      </c>
      <c r="BM80" s="235">
        <f t="shared" ca="1" si="111"/>
        <v>12.611484375</v>
      </c>
      <c r="BN80" s="235">
        <f t="shared" ca="1" si="111"/>
        <v>12.548193359375</v>
      </c>
      <c r="BO80" s="235">
        <f t="shared" ca="1" si="27"/>
        <v>12.684364746093753</v>
      </c>
      <c r="BP80" s="235">
        <f t="shared" ca="1" si="103"/>
        <v>12.678346959100805</v>
      </c>
      <c r="BQ80" s="235">
        <f t="shared" ca="1" si="104"/>
        <v>12.647786074431936</v>
      </c>
      <c r="BR80" s="235">
        <f t="shared" ca="1" si="105"/>
        <v>3.0560884668869193E-2</v>
      </c>
      <c r="BS80" s="235">
        <f t="shared" ca="1" si="106"/>
        <v>12.708907843769675</v>
      </c>
      <c r="BT80" s="235">
        <f t="shared" ca="1" si="61"/>
        <v>12.689326821577868</v>
      </c>
      <c r="BU80" s="235">
        <f t="shared" ca="1" si="62"/>
        <v>12.645467527777246</v>
      </c>
      <c r="BV80" s="235">
        <f t="shared" ca="1" si="63"/>
        <v>12.594918455311424</v>
      </c>
      <c r="BW80" s="235">
        <f t="shared" ca="1" si="64"/>
        <v>12.726496336713291</v>
      </c>
      <c r="BX80" s="235">
        <f t="shared" ca="1" si="29"/>
        <v>0.38829198769701023</v>
      </c>
      <c r="BY80" s="236">
        <f t="shared" si="50"/>
        <v>-30</v>
      </c>
      <c r="BZ80" s="235">
        <f t="shared" ca="1" si="30"/>
        <v>12.588954663975214</v>
      </c>
      <c r="CA80" s="235">
        <f t="shared" ca="1" si="31"/>
        <v>58.85555697104693</v>
      </c>
      <c r="CB80" s="235">
        <f t="shared" ca="1" si="78"/>
        <v>12.747182373046876</v>
      </c>
      <c r="CC80" s="235">
        <f t="shared" ca="1" si="79"/>
        <v>0.88718237304687619</v>
      </c>
      <c r="CD80" s="81">
        <f t="shared" ca="1" si="80"/>
        <v>1.8479255371093739</v>
      </c>
      <c r="CE80" s="235">
        <f t="shared" ca="1" si="35"/>
        <v>48.009638658636391</v>
      </c>
      <c r="CF80" s="235">
        <f t="shared" ca="1" si="36"/>
        <v>47.477175741079783</v>
      </c>
      <c r="CG80">
        <f t="shared" si="37"/>
        <v>100</v>
      </c>
      <c r="CH80">
        <f t="shared" si="37"/>
        <v>50</v>
      </c>
      <c r="CI80">
        <f t="shared" si="37"/>
        <v>0</v>
      </c>
      <c r="CJ80" t="e">
        <f t="shared" si="38"/>
        <v>#N/A</v>
      </c>
      <c r="CK80" s="259">
        <f t="shared" ca="1" si="39"/>
        <v>12.725720586009258</v>
      </c>
      <c r="CL80" s="259">
        <f t="shared" ca="1" si="40"/>
        <v>12.780805146502313</v>
      </c>
      <c r="CM80" s="259">
        <f t="shared" ca="1" si="41"/>
        <v>12.737962381407772</v>
      </c>
      <c r="CN80" s="259">
        <f t="shared" ca="1" si="42"/>
        <v>12.682606361488503</v>
      </c>
      <c r="CO80">
        <f t="shared" ca="1" si="43"/>
        <v>100</v>
      </c>
      <c r="CP80">
        <f t="shared" ca="1" si="44"/>
        <v>16.7</v>
      </c>
      <c r="CQ80" t="e">
        <f t="shared" ca="1" si="45"/>
        <v>#N/A</v>
      </c>
      <c r="CR80" t="e">
        <f t="shared" ca="1" si="83"/>
        <v>#N/A</v>
      </c>
      <c r="CS80" t="e">
        <f t="shared" ca="1" si="84"/>
        <v>#N/A</v>
      </c>
    </row>
    <row r="81" spans="1:97" x14ac:dyDescent="0.25">
      <c r="A81">
        <v>50</v>
      </c>
      <c r="B81" s="100">
        <f ca="1">OFFSET(InputPriceData!B$15,CalculationsAndCharts!$A81+$A$11,0,1,1)</f>
        <v>40421</v>
      </c>
      <c r="C81" s="3">
        <f ca="1">OFFSET(InputPriceData!G$15,CalculationsAndCharts!$A81+$A$11,0,1,1)</f>
        <v>3801000</v>
      </c>
      <c r="D81" s="4">
        <f ca="1">OFFSET(InputPriceData!C$15,CalculationsAndCharts!$A81+$A$11,IF($C$7,7,0),1,1)</f>
        <v>12.84</v>
      </c>
      <c r="E81" s="4">
        <f ca="1">OFFSET(InputPriceData!D$15,CalculationsAndCharts!$A81+$A$11,IF($C$7,7,0),1,1)</f>
        <v>12.89</v>
      </c>
      <c r="F81" s="4">
        <f ca="1">OFFSET(InputPriceData!E$15,CalculationsAndCharts!$A81+$A$11,IF($C$7,7,0),1,1)</f>
        <v>12.37</v>
      </c>
      <c r="G81" s="4">
        <f ca="1">OFFSET(InputPriceData!F$15,CalculationsAndCharts!$A81+$A$11,IF($C$7,7,0),1,1)</f>
        <v>12.49</v>
      </c>
      <c r="H81" s="105">
        <f t="shared" si="0"/>
        <v>0</v>
      </c>
      <c r="I81" s="105">
        <f t="shared" ca="1" si="98"/>
        <v>0</v>
      </c>
      <c r="J81" s="105">
        <f t="shared" ca="1" si="98"/>
        <v>0</v>
      </c>
      <c r="K81" s="105">
        <f t="shared" ca="1" si="98"/>
        <v>0</v>
      </c>
      <c r="L81" s="4">
        <f t="shared" ca="1" si="2"/>
        <v>12.583333333333334</v>
      </c>
      <c r="M81" s="105">
        <f t="shared" ca="1" si="3"/>
        <v>0.52666666666666728</v>
      </c>
      <c r="N81" s="105">
        <f t="shared" ca="1" si="19"/>
        <v>1.5647307692307688</v>
      </c>
      <c r="O81" s="198">
        <f t="shared" ca="1" si="20"/>
        <v>1.685459933483838</v>
      </c>
      <c r="P81" s="198">
        <f t="shared" ca="1" si="21"/>
        <v>1.5169139401354543</v>
      </c>
      <c r="Q81" s="105">
        <f t="shared" ca="1" si="4"/>
        <v>12.64468094620514</v>
      </c>
      <c r="R81" s="105">
        <f t="shared" ca="1" si="5"/>
        <v>12.613288620589378</v>
      </c>
      <c r="S81" s="105">
        <f t="shared" ca="1" si="22"/>
        <v>0</v>
      </c>
      <c r="T81" s="105">
        <f t="shared" si="23"/>
        <v>0</v>
      </c>
      <c r="U81" s="105">
        <f t="shared" si="24"/>
        <v>0</v>
      </c>
      <c r="V81" s="115">
        <f t="shared" ca="1" si="6"/>
        <v>0.52000000000000135</v>
      </c>
      <c r="W81" s="114">
        <f t="shared" ca="1" si="7"/>
        <v>0.4952979339767965</v>
      </c>
      <c r="X81" s="116">
        <f t="shared" ca="1" si="8"/>
        <v>8.9655559165476101E-2</v>
      </c>
      <c r="Y81" s="90" t="e">
        <f t="shared" si="9"/>
        <v>#N/A</v>
      </c>
      <c r="Z81" s="117" t="str">
        <f t="shared" ca="1" si="48"/>
        <v/>
      </c>
      <c r="AA81" s="112"/>
      <c r="AB81" s="118"/>
      <c r="AC81" s="107"/>
      <c r="AD81" s="107"/>
      <c r="AH81" s="107"/>
      <c r="BE81" s="235">
        <f t="shared" ca="1" si="25"/>
        <v>12.64</v>
      </c>
      <c r="BF81" s="235">
        <f t="shared" ref="BF81:BN81" ca="1" si="112">AVERAGE(OFFSET(BE$31,$A81,0,$BE$27,1))</f>
        <v>12.775</v>
      </c>
      <c r="BG81" s="235">
        <f t="shared" ca="1" si="112"/>
        <v>12.83625</v>
      </c>
      <c r="BH81" s="235">
        <f t="shared" ca="1" si="112"/>
        <v>12.831875</v>
      </c>
      <c r="BI81" s="235">
        <f t="shared" ca="1" si="112"/>
        <v>12.780000000000001</v>
      </c>
      <c r="BJ81" s="235">
        <f t="shared" ca="1" si="112"/>
        <v>12.701250000000002</v>
      </c>
      <c r="BK81" s="235">
        <f t="shared" ca="1" si="112"/>
        <v>12.616484375000001</v>
      </c>
      <c r="BL81" s="235">
        <f t="shared" ca="1" si="112"/>
        <v>12.5416015625</v>
      </c>
      <c r="BM81" s="235">
        <f t="shared" ca="1" si="112"/>
        <v>12.484902343750001</v>
      </c>
      <c r="BN81" s="235">
        <f t="shared" ca="1" si="112"/>
        <v>12.448144531250001</v>
      </c>
      <c r="BO81" s="235">
        <f t="shared" ca="1" si="27"/>
        <v>12.702244140625002</v>
      </c>
      <c r="BP81" s="235">
        <f t="shared" ca="1" si="103"/>
        <v>12.672329172107858</v>
      </c>
      <c r="BQ81" s="235">
        <f t="shared" ca="1" si="104"/>
        <v>12.617225189763067</v>
      </c>
      <c r="BR81" s="235">
        <f t="shared" ca="1" si="105"/>
        <v>5.5103982344791191E-2</v>
      </c>
      <c r="BS81" s="235">
        <f t="shared" ca="1" si="106"/>
        <v>12.727433154452649</v>
      </c>
      <c r="BT81" s="235">
        <f t="shared" ca="1" si="61"/>
        <v>12.669745799386064</v>
      </c>
      <c r="BU81" s="235">
        <f t="shared" ca="1" si="62"/>
        <v>12.601608233976622</v>
      </c>
      <c r="BV81" s="235">
        <f t="shared" ca="1" si="63"/>
        <v>12.544369382845602</v>
      </c>
      <c r="BW81" s="235">
        <f t="shared" ca="1" si="64"/>
        <v>12.748782079073926</v>
      </c>
      <c r="BX81" s="235">
        <f t="shared" ca="1" si="29"/>
        <v>0.41214715490450554</v>
      </c>
      <c r="BY81" s="236">
        <f t="shared" si="50"/>
        <v>-31</v>
      </c>
      <c r="BZ81" s="235">
        <f t="shared" ca="1" si="30"/>
        <v>12.591424787321868</v>
      </c>
      <c r="CA81" s="235">
        <f t="shared" ca="1" si="31"/>
        <v>59.544970156867713</v>
      </c>
      <c r="CB81" s="235">
        <f t="shared" ca="1" si="78"/>
        <v>12.642788736979167</v>
      </c>
      <c r="CC81" s="235">
        <f t="shared" ca="1" si="79"/>
        <v>0.78278873697916751</v>
      </c>
      <c r="CD81" s="81">
        <f t="shared" ca="1" si="80"/>
        <v>1.8479255371093739</v>
      </c>
      <c r="CE81" s="235">
        <f t="shared" ca="1" si="35"/>
        <v>42.360404748973188</v>
      </c>
      <c r="CF81" s="235">
        <f t="shared" ca="1" si="36"/>
        <v>47.843444005922031</v>
      </c>
      <c r="CG81">
        <f t="shared" si="37"/>
        <v>100</v>
      </c>
      <c r="CH81">
        <f t="shared" si="37"/>
        <v>50</v>
      </c>
      <c r="CI81">
        <f t="shared" si="37"/>
        <v>0</v>
      </c>
      <c r="CJ81" t="e">
        <f t="shared" si="38"/>
        <v>#N/A</v>
      </c>
      <c r="CK81" s="259">
        <f t="shared" ca="1" si="39"/>
        <v>12.803941172018515</v>
      </c>
      <c r="CL81" s="259">
        <f t="shared" ca="1" si="40"/>
        <v>12.677860293004629</v>
      </c>
      <c r="CM81" s="259">
        <f t="shared" ca="1" si="41"/>
        <v>12.689937302346287</v>
      </c>
      <c r="CN81" s="259">
        <f t="shared" ca="1" si="42"/>
        <v>12.643326847482978</v>
      </c>
      <c r="CO81">
        <f t="shared" ca="1" si="43"/>
        <v>100</v>
      </c>
      <c r="CP81">
        <f t="shared" ca="1" si="44"/>
        <v>16.7</v>
      </c>
      <c r="CQ81" t="e">
        <f t="shared" ca="1" si="45"/>
        <v>#N/A</v>
      </c>
      <c r="CR81" t="e">
        <f t="shared" ca="1" si="83"/>
        <v>#N/A</v>
      </c>
      <c r="CS81" t="e">
        <f t="shared" ca="1" si="84"/>
        <v>#N/A</v>
      </c>
    </row>
    <row r="82" spans="1:97" x14ac:dyDescent="0.25">
      <c r="A82">
        <v>51</v>
      </c>
      <c r="B82" s="100">
        <f ca="1">OFFSET(InputPriceData!B$15,CalculationsAndCharts!$A82+$A$11,0,1,1)</f>
        <v>40420</v>
      </c>
      <c r="C82" s="3">
        <f ca="1">OFFSET(InputPriceData!G$15,CalculationsAndCharts!$A82+$A$11,0,1,1)</f>
        <v>2804800</v>
      </c>
      <c r="D82" s="4">
        <f ca="1">OFFSET(InputPriceData!C$15,CalculationsAndCharts!$A82+$A$11,IF($C$7,7,0),1,1)</f>
        <v>12.9</v>
      </c>
      <c r="E82" s="4">
        <f ca="1">OFFSET(InputPriceData!D$15,CalculationsAndCharts!$A82+$A$11,IF($C$7,7,0),1,1)</f>
        <v>13.12</v>
      </c>
      <c r="F82" s="4">
        <f ca="1">OFFSET(InputPriceData!E$15,CalculationsAndCharts!$A82+$A$11,IF($C$7,7,0),1,1)</f>
        <v>12.78</v>
      </c>
      <c r="G82" s="4">
        <f ca="1">OFFSET(InputPriceData!F$15,CalculationsAndCharts!$A82+$A$11,IF($C$7,7,0),1,1)</f>
        <v>12.79</v>
      </c>
      <c r="H82" s="105">
        <f t="shared" si="0"/>
        <v>0</v>
      </c>
      <c r="I82" s="105">
        <f t="shared" ca="1" si="98"/>
        <v>0</v>
      </c>
      <c r="J82" s="105">
        <f t="shared" ca="1" si="98"/>
        <v>0</v>
      </c>
      <c r="K82" s="105">
        <f t="shared" ca="1" si="98"/>
        <v>0</v>
      </c>
      <c r="L82" s="4">
        <f t="shared" ca="1" si="2"/>
        <v>12.896666666666667</v>
      </c>
      <c r="M82" s="105">
        <f t="shared" ca="1" si="3"/>
        <v>0.36666666666666714</v>
      </c>
      <c r="N82" s="105">
        <f t="shared" ca="1" si="19"/>
        <v>1.6794230769230765</v>
      </c>
      <c r="O82" s="198">
        <f t="shared" ca="1" si="20"/>
        <v>1.7199539804132864</v>
      </c>
      <c r="P82" s="198">
        <f t="shared" ca="1" si="21"/>
        <v>1.5479585823719577</v>
      </c>
      <c r="Q82" s="105">
        <f t="shared" ca="1" si="4"/>
        <v>12.662208835597086</v>
      </c>
      <c r="R82" s="105">
        <f t="shared" ca="1" si="5"/>
        <v>12.60431938469916</v>
      </c>
      <c r="S82" s="105">
        <f t="shared" ca="1" si="22"/>
        <v>0</v>
      </c>
      <c r="T82" s="105">
        <f t="shared" si="23"/>
        <v>0</v>
      </c>
      <c r="U82" s="105">
        <f t="shared" si="24"/>
        <v>0</v>
      </c>
      <c r="V82" s="115">
        <f t="shared" ca="1" si="6"/>
        <v>0.33999999999999986</v>
      </c>
      <c r="W82" s="114">
        <f t="shared" ca="1" si="7"/>
        <v>0.48294690096519405</v>
      </c>
      <c r="X82" s="116">
        <f t="shared" ca="1" si="8"/>
        <v>8.7759726424174678E-2</v>
      </c>
      <c r="Y82" s="90" t="e">
        <f t="shared" si="9"/>
        <v>#N/A</v>
      </c>
      <c r="Z82" s="117" t="str">
        <f t="shared" ca="1" si="48"/>
        <v/>
      </c>
      <c r="AA82" s="112"/>
      <c r="AB82" s="118"/>
      <c r="AC82" s="107"/>
      <c r="AD82" s="107"/>
      <c r="AH82" s="107"/>
      <c r="BE82" s="235">
        <f t="shared" ca="1" si="25"/>
        <v>12.91</v>
      </c>
      <c r="BF82" s="235">
        <f t="shared" ref="BF82:BN82" ca="1" si="113">AVERAGE(OFFSET(BE$31,$A82,0,$BE$27,1))</f>
        <v>12.897500000000001</v>
      </c>
      <c r="BG82" s="235">
        <f t="shared" ca="1" si="113"/>
        <v>12.827500000000001</v>
      </c>
      <c r="BH82" s="235">
        <f t="shared" ca="1" si="113"/>
        <v>12.728125</v>
      </c>
      <c r="BI82" s="235">
        <f t="shared" ca="1" si="113"/>
        <v>12.6225</v>
      </c>
      <c r="BJ82" s="235">
        <f t="shared" ca="1" si="113"/>
        <v>12.53171875</v>
      </c>
      <c r="BK82" s="235">
        <f t="shared" ca="1" si="113"/>
        <v>12.46671875</v>
      </c>
      <c r="BL82" s="235">
        <f t="shared" ca="1" si="113"/>
        <v>12.428203125</v>
      </c>
      <c r="BM82" s="235">
        <f t="shared" ca="1" si="113"/>
        <v>12.41138671875</v>
      </c>
      <c r="BN82" s="235">
        <f t="shared" ca="1" si="113"/>
        <v>12.4096875</v>
      </c>
      <c r="BO82" s="235">
        <f t="shared" ca="1" si="27"/>
        <v>12.747448242187502</v>
      </c>
      <c r="BP82" s="235">
        <f t="shared" ca="1" si="103"/>
        <v>12.642414203590715</v>
      </c>
      <c r="BQ82" s="235">
        <f t="shared" ca="1" si="104"/>
        <v>12.562121207418276</v>
      </c>
      <c r="BR82" s="235">
        <f t="shared" ca="1" si="105"/>
        <v>8.0292996172438791E-2</v>
      </c>
      <c r="BS82" s="235">
        <f t="shared" ca="1" si="106"/>
        <v>12.722707199763153</v>
      </c>
      <c r="BT82" s="235">
        <f t="shared" ca="1" si="61"/>
        <v>12.61205844431948</v>
      </c>
      <c r="BU82" s="235">
        <f t="shared" ca="1" si="62"/>
        <v>12.53347066856718</v>
      </c>
      <c r="BV82" s="235">
        <f t="shared" ca="1" si="63"/>
        <v>12.48713053171458</v>
      </c>
      <c r="BW82" s="235">
        <f t="shared" ca="1" si="64"/>
        <v>12.722893858971478</v>
      </c>
      <c r="BX82" s="235">
        <f t="shared" ca="1" si="29"/>
        <v>0.4304205590570172</v>
      </c>
      <c r="BY82" s="236">
        <f t="shared" si="50"/>
        <v>-32</v>
      </c>
      <c r="BZ82" s="235">
        <f t="shared" ca="1" si="30"/>
        <v>12.594724206715357</v>
      </c>
      <c r="CA82" s="235">
        <f t="shared" ca="1" si="31"/>
        <v>57.444442973223708</v>
      </c>
      <c r="CB82" s="235">
        <f t="shared" ca="1" si="78"/>
        <v>12.822057454427085</v>
      </c>
      <c r="CC82" s="235">
        <f t="shared" ca="1" si="79"/>
        <v>0.9620574544270859</v>
      </c>
      <c r="CD82" s="81">
        <f t="shared" ca="1" si="80"/>
        <v>1.8479255371093739</v>
      </c>
      <c r="CE82" s="235">
        <f t="shared" ca="1" si="35"/>
        <v>52.061483815629757</v>
      </c>
      <c r="CF82" s="235">
        <f t="shared" ca="1" si="36"/>
        <v>47.705175750533442</v>
      </c>
      <c r="CG82">
        <f t="shared" si="37"/>
        <v>100</v>
      </c>
      <c r="CH82">
        <f t="shared" si="37"/>
        <v>50</v>
      </c>
      <c r="CI82">
        <f t="shared" si="37"/>
        <v>0</v>
      </c>
      <c r="CJ82" t="e">
        <f t="shared" si="38"/>
        <v>#N/A</v>
      </c>
      <c r="CK82" s="259">
        <f t="shared" ca="1" si="39"/>
        <v>12.710382344037033</v>
      </c>
      <c r="CL82" s="259">
        <f t="shared" ca="1" si="40"/>
        <v>12.859566172018514</v>
      </c>
      <c r="CM82" s="259">
        <f t="shared" ca="1" si="41"/>
        <v>12.761006615021591</v>
      </c>
      <c r="CN82" s="259">
        <f t="shared" ca="1" si="42"/>
        <v>12.629513469274318</v>
      </c>
      <c r="CO82">
        <f t="shared" ca="1" si="43"/>
        <v>100</v>
      </c>
      <c r="CP82">
        <f t="shared" ca="1" si="44"/>
        <v>16.7</v>
      </c>
      <c r="CQ82" t="e">
        <f t="shared" ca="1" si="45"/>
        <v>#N/A</v>
      </c>
      <c r="CR82" t="e">
        <f t="shared" ca="1" si="83"/>
        <v>#N/A</v>
      </c>
      <c r="CS82" t="e">
        <f t="shared" ca="1" si="84"/>
        <v>#N/A</v>
      </c>
    </row>
    <row r="83" spans="1:97" x14ac:dyDescent="0.25">
      <c r="A83">
        <v>52</v>
      </c>
      <c r="B83" s="100">
        <f ca="1">OFFSET(InputPriceData!B$15,CalculationsAndCharts!$A83+$A$11,0,1,1)</f>
        <v>40417</v>
      </c>
      <c r="C83" s="3">
        <f ca="1">OFFSET(InputPriceData!G$15,CalculationsAndCharts!$A83+$A$11,0,1,1)</f>
        <v>3260100</v>
      </c>
      <c r="D83" s="4">
        <f ca="1">OFFSET(InputPriceData!C$15,CalculationsAndCharts!$A83+$A$11,IF($C$7,7,0),1,1)</f>
        <v>12.9</v>
      </c>
      <c r="E83" s="4">
        <f ca="1">OFFSET(InputPriceData!D$15,CalculationsAndCharts!$A83+$A$11,IF($C$7,7,0),1,1)</f>
        <v>13.12</v>
      </c>
      <c r="F83" s="4">
        <f ca="1">OFFSET(InputPriceData!E$15,CalculationsAndCharts!$A83+$A$11,IF($C$7,7,0),1,1)</f>
        <v>12.53</v>
      </c>
      <c r="G83" s="4">
        <f ca="1">OFFSET(InputPriceData!F$15,CalculationsAndCharts!$A83+$A$11,IF($C$7,7,0),1,1)</f>
        <v>13.03</v>
      </c>
      <c r="H83" s="105">
        <f t="shared" si="0"/>
        <v>0</v>
      </c>
      <c r="I83" s="105">
        <f t="shared" ca="1" si="98"/>
        <v>0</v>
      </c>
      <c r="J83" s="105">
        <f t="shared" ca="1" si="98"/>
        <v>0</v>
      </c>
      <c r="K83" s="105">
        <f t="shared" ca="1" si="98"/>
        <v>0</v>
      </c>
      <c r="L83" s="4">
        <f t="shared" ca="1" si="2"/>
        <v>12.893333333333333</v>
      </c>
      <c r="M83" s="105">
        <f t="shared" ca="1" si="3"/>
        <v>0.28333333333333321</v>
      </c>
      <c r="N83" s="105">
        <f t="shared" ca="1" si="19"/>
        <v>1.7768205128205123</v>
      </c>
      <c r="O83" s="198">
        <f t="shared" ca="1" si="20"/>
        <v>1.7315342385533463</v>
      </c>
      <c r="P83" s="198">
        <f t="shared" ca="1" si="21"/>
        <v>1.5583808146980118</v>
      </c>
      <c r="Q83" s="105">
        <f t="shared" ca="1" si="4"/>
        <v>12.595220883862922</v>
      </c>
      <c r="R83" s="105">
        <f t="shared" ca="1" si="5"/>
        <v>12.587779541585467</v>
      </c>
      <c r="S83" s="105">
        <f t="shared" ca="1" si="22"/>
        <v>0</v>
      </c>
      <c r="T83" s="105">
        <f t="shared" si="23"/>
        <v>0</v>
      </c>
      <c r="U83" s="105">
        <f t="shared" si="24"/>
        <v>0</v>
      </c>
      <c r="V83" s="115">
        <f t="shared" ca="1" si="6"/>
        <v>0.58999999999999986</v>
      </c>
      <c r="W83" s="114">
        <f t="shared" ca="1" si="7"/>
        <v>0.55442035144779112</v>
      </c>
      <c r="X83" s="116">
        <f t="shared" ca="1" si="8"/>
        <v>9.2549528123391497E-2</v>
      </c>
      <c r="Y83" s="90" t="e">
        <f t="shared" si="9"/>
        <v>#N/A</v>
      </c>
      <c r="Z83" s="117" t="str">
        <f t="shared" ca="1" si="48"/>
        <v/>
      </c>
      <c r="AA83" s="112"/>
      <c r="AB83" s="118"/>
      <c r="AC83" s="107"/>
      <c r="AD83" s="107"/>
      <c r="AH83" s="107"/>
      <c r="BE83" s="235">
        <f t="shared" ca="1" si="25"/>
        <v>12.885</v>
      </c>
      <c r="BF83" s="235">
        <f t="shared" ref="BF83:BN83" ca="1" si="114">AVERAGE(OFFSET(BE$31,$A83,0,$BE$27,1))</f>
        <v>12.7575</v>
      </c>
      <c r="BG83" s="235">
        <f t="shared" ca="1" si="114"/>
        <v>12.62875</v>
      </c>
      <c r="BH83" s="235">
        <f t="shared" ca="1" si="114"/>
        <v>12.516875000000001</v>
      </c>
      <c r="BI83" s="235">
        <f t="shared" ca="1" si="114"/>
        <v>12.4409375</v>
      </c>
      <c r="BJ83" s="235">
        <f t="shared" ca="1" si="114"/>
        <v>12.401718750000001</v>
      </c>
      <c r="BK83" s="235">
        <f t="shared" ca="1" si="114"/>
        <v>12.389687500000001</v>
      </c>
      <c r="BL83" s="235">
        <f t="shared" ca="1" si="114"/>
        <v>12.394570312500001</v>
      </c>
      <c r="BM83" s="235">
        <f t="shared" ca="1" si="114"/>
        <v>12.407988281250001</v>
      </c>
      <c r="BN83" s="235">
        <f t="shared" ca="1" si="114"/>
        <v>12.422929687500002</v>
      </c>
      <c r="BO83" s="235">
        <f t="shared" ca="1" si="27"/>
        <v>12.641641601562501</v>
      </c>
      <c r="BP83" s="235">
        <f t="shared" ca="1" si="103"/>
        <v>12.537380164993925</v>
      </c>
      <c r="BQ83" s="235">
        <f t="shared" ca="1" si="104"/>
        <v>12.481828211245837</v>
      </c>
      <c r="BR83" s="235">
        <f t="shared" ca="1" si="105"/>
        <v>5.5551953748087968E-2</v>
      </c>
      <c r="BS83" s="235">
        <f t="shared" ca="1" si="106"/>
        <v>12.592932118742013</v>
      </c>
      <c r="BT83" s="235">
        <f t="shared" ca="1" si="61"/>
        <v>12.501409688875807</v>
      </c>
      <c r="BU83" s="235">
        <f t="shared" ca="1" si="62"/>
        <v>12.454882892814879</v>
      </c>
      <c r="BV83" s="235">
        <f t="shared" ca="1" si="63"/>
        <v>12.440790394861979</v>
      </c>
      <c r="BW83" s="235">
        <f t="shared" ca="1" si="64"/>
        <v>12.580370783044758</v>
      </c>
      <c r="BX83" s="235">
        <f t="shared" ca="1" si="29"/>
        <v>0.44309109563696725</v>
      </c>
      <c r="BY83" s="236">
        <f t="shared" si="50"/>
        <v>-33</v>
      </c>
      <c r="BZ83" s="235">
        <f t="shared" ca="1" si="30"/>
        <v>12.603812224891209</v>
      </c>
      <c r="CA83" s="235">
        <f t="shared" ca="1" si="31"/>
        <v>48.677391507227647</v>
      </c>
      <c r="CB83" s="235">
        <f t="shared" ca="1" si="78"/>
        <v>12.767487467447918</v>
      </c>
      <c r="CC83" s="235">
        <f t="shared" ca="1" si="79"/>
        <v>0.90748746744791831</v>
      </c>
      <c r="CD83" s="81">
        <f t="shared" ca="1" si="80"/>
        <v>1.8479255371093739</v>
      </c>
      <c r="CE83" s="235">
        <f t="shared" ca="1" si="35"/>
        <v>49.108443453163147</v>
      </c>
      <c r="CF83" s="235">
        <f t="shared" ca="1" si="36"/>
        <v>39.242257489281066</v>
      </c>
      <c r="CG83">
        <f t="shared" si="37"/>
        <v>100</v>
      </c>
      <c r="CH83">
        <f t="shared" si="37"/>
        <v>50</v>
      </c>
      <c r="CI83">
        <f t="shared" si="37"/>
        <v>0</v>
      </c>
      <c r="CJ83" t="e">
        <f t="shared" si="38"/>
        <v>#N/A</v>
      </c>
      <c r="CK83" s="259">
        <f t="shared" ca="1" si="39"/>
        <v>12.525764688074068</v>
      </c>
      <c r="CL83" s="259">
        <f t="shared" ca="1" si="40"/>
        <v>12.766632344037033</v>
      </c>
      <c r="CM83" s="259">
        <f t="shared" ca="1" si="41"/>
        <v>12.67056658059154</v>
      </c>
      <c r="CN83" s="259">
        <f t="shared" ca="1" si="42"/>
        <v>12.537492388176641</v>
      </c>
      <c r="CO83">
        <f t="shared" ca="1" si="43"/>
        <v>100</v>
      </c>
      <c r="CP83">
        <f t="shared" ca="1" si="44"/>
        <v>16.7</v>
      </c>
      <c r="CQ83" t="e">
        <f t="shared" ca="1" si="45"/>
        <v>#N/A</v>
      </c>
      <c r="CR83">
        <f t="shared" ca="1" si="83"/>
        <v>12.9</v>
      </c>
      <c r="CS83" t="e">
        <f t="shared" ca="1" si="84"/>
        <v>#N/A</v>
      </c>
    </row>
    <row r="84" spans="1:97" x14ac:dyDescent="0.25">
      <c r="A84">
        <v>53</v>
      </c>
      <c r="B84" s="100">
        <f ca="1">OFFSET(InputPriceData!B$15,CalculationsAndCharts!$A84+$A$11,0,1,1)</f>
        <v>40416</v>
      </c>
      <c r="C84" s="3">
        <f ca="1">OFFSET(InputPriceData!G$15,CalculationsAndCharts!$A84+$A$11,0,1,1)</f>
        <v>5474800</v>
      </c>
      <c r="D84" s="4">
        <f ca="1">OFFSET(InputPriceData!C$15,CalculationsAndCharts!$A84+$A$11,IF($C$7,7,0),1,1)</f>
        <v>12.66</v>
      </c>
      <c r="E84" s="4">
        <f ca="1">OFFSET(InputPriceData!D$15,CalculationsAndCharts!$A84+$A$11,IF($C$7,7,0),1,1)</f>
        <v>13.03</v>
      </c>
      <c r="F84" s="4">
        <f ca="1">OFFSET(InputPriceData!E$15,CalculationsAndCharts!$A84+$A$11,IF($C$7,7,0),1,1)</f>
        <v>12.61</v>
      </c>
      <c r="G84" s="4">
        <f ca="1">OFFSET(InputPriceData!F$15,CalculationsAndCharts!$A84+$A$11,IF($C$7,7,0),1,1)</f>
        <v>12.74</v>
      </c>
      <c r="H84" s="105">
        <f t="shared" si="0"/>
        <v>0</v>
      </c>
      <c r="I84" s="105">
        <f t="shared" ca="1" si="98"/>
        <v>0</v>
      </c>
      <c r="J84" s="105">
        <f t="shared" ca="1" si="98"/>
        <v>0</v>
      </c>
      <c r="K84" s="105">
        <f t="shared" ca="1" si="98"/>
        <v>0</v>
      </c>
      <c r="L84" s="4">
        <f t="shared" ca="1" si="2"/>
        <v>12.793333333333335</v>
      </c>
      <c r="M84" s="105">
        <f t="shared" ca="1" si="3"/>
        <v>0.913333333333334</v>
      </c>
      <c r="N84" s="105">
        <f t="shared" ca="1" si="19"/>
        <v>1.8296153846153844</v>
      </c>
      <c r="O84" s="198">
        <f t="shared" ca="1" si="20"/>
        <v>1.7185953030484415</v>
      </c>
      <c r="P84" s="198">
        <f t="shared" ca="1" si="21"/>
        <v>1.5467357727435975</v>
      </c>
      <c r="Q84" s="105">
        <f t="shared" ca="1" si="4"/>
        <v>12.510045898299946</v>
      </c>
      <c r="R84" s="105">
        <f t="shared" ca="1" si="5"/>
        <v>12.585653443791909</v>
      </c>
      <c r="S84" s="105">
        <f t="shared" ca="1" si="22"/>
        <v>0</v>
      </c>
      <c r="T84" s="105">
        <f t="shared" si="23"/>
        <v>0</v>
      </c>
      <c r="U84" s="105">
        <f t="shared" si="24"/>
        <v>0</v>
      </c>
      <c r="V84" s="115">
        <f t="shared" ca="1" si="6"/>
        <v>0.50999999999999979</v>
      </c>
      <c r="W84" s="114">
        <f t="shared" ca="1" si="7"/>
        <v>0.53663052717168669</v>
      </c>
      <c r="X84" s="116">
        <f t="shared" ca="1" si="8"/>
        <v>9.2121705429488748E-2</v>
      </c>
      <c r="Y84" s="90" t="e">
        <f t="shared" si="9"/>
        <v>#N/A</v>
      </c>
      <c r="Z84" s="117" t="str">
        <f t="shared" ca="1" si="48"/>
        <v/>
      </c>
      <c r="AA84" s="112"/>
      <c r="AB84" s="118"/>
      <c r="AC84" s="107"/>
      <c r="AD84" s="107"/>
      <c r="AH84" s="107"/>
      <c r="BE84" s="235">
        <f t="shared" ca="1" si="25"/>
        <v>12.629999999999999</v>
      </c>
      <c r="BF84" s="235">
        <f t="shared" ref="BF84:BN84" ca="1" si="115">AVERAGE(OFFSET(BE$31,$A84,0,$BE$27,1))</f>
        <v>12.5</v>
      </c>
      <c r="BG84" s="235">
        <f t="shared" ca="1" si="115"/>
        <v>12.405000000000001</v>
      </c>
      <c r="BH84" s="235">
        <f t="shared" ca="1" si="115"/>
        <v>12.365</v>
      </c>
      <c r="BI84" s="235">
        <f t="shared" ca="1" si="115"/>
        <v>12.362500000000001</v>
      </c>
      <c r="BJ84" s="235">
        <f t="shared" ca="1" si="115"/>
        <v>12.377656250000001</v>
      </c>
      <c r="BK84" s="235">
        <f t="shared" ca="1" si="115"/>
        <v>12.399453125000001</v>
      </c>
      <c r="BL84" s="235">
        <f t="shared" ca="1" si="115"/>
        <v>12.42140625</v>
      </c>
      <c r="BM84" s="235">
        <f t="shared" ca="1" si="115"/>
        <v>12.437871093750001</v>
      </c>
      <c r="BN84" s="235">
        <f t="shared" ca="1" si="115"/>
        <v>12.444384765625001</v>
      </c>
      <c r="BO84" s="235">
        <f t="shared" ca="1" si="27"/>
        <v>12.47691357421875</v>
      </c>
      <c r="BP84" s="235">
        <f t="shared" ca="1" si="103"/>
        <v>12.433118728425349</v>
      </c>
      <c r="BQ84" s="235">
        <f t="shared" ca="1" si="104"/>
        <v>12.426276257497751</v>
      </c>
      <c r="BR84" s="235">
        <f t="shared" ca="1" si="105"/>
        <v>6.8424709275980433E-3</v>
      </c>
      <c r="BS84" s="235">
        <f t="shared" ca="1" si="106"/>
        <v>12.439961199352947</v>
      </c>
      <c r="BT84" s="235">
        <f t="shared" ca="1" si="61"/>
        <v>12.409887259009601</v>
      </c>
      <c r="BU84" s="235">
        <f t="shared" ca="1" si="62"/>
        <v>12.408356096753952</v>
      </c>
      <c r="BV84" s="235">
        <f t="shared" ca="1" si="63"/>
        <v>12.426697896909079</v>
      </c>
      <c r="BW84" s="235">
        <f t="shared" ca="1" si="64"/>
        <v>12.431291383676022</v>
      </c>
      <c r="BX84" s="235">
        <f t="shared" ca="1" si="29"/>
        <v>0.44893672405695806</v>
      </c>
      <c r="BY84" s="236">
        <f t="shared" si="50"/>
        <v>-34</v>
      </c>
      <c r="BZ84" s="235">
        <f t="shared" ca="1" si="30"/>
        <v>12.631645017504542</v>
      </c>
      <c r="CA84" s="235">
        <f t="shared" ca="1" si="31"/>
        <v>38.842880126960807</v>
      </c>
      <c r="CB84" s="235">
        <f t="shared" ca="1" si="78"/>
        <v>12.635123453776043</v>
      </c>
      <c r="CC84" s="235">
        <f t="shared" ca="1" si="79"/>
        <v>0.77512345377604319</v>
      </c>
      <c r="CD84" s="81">
        <f t="shared" ca="1" si="80"/>
        <v>1.8479255371093739</v>
      </c>
      <c r="CE84" s="235">
        <f t="shared" ca="1" si="35"/>
        <v>41.945599982807408</v>
      </c>
      <c r="CF84" s="235">
        <f t="shared" ca="1" si="36"/>
        <v>30.486258851720518</v>
      </c>
      <c r="CG84">
        <f t="shared" si="37"/>
        <v>100</v>
      </c>
      <c r="CH84">
        <f t="shared" si="37"/>
        <v>50</v>
      </c>
      <c r="CI84">
        <f t="shared" si="37"/>
        <v>0</v>
      </c>
      <c r="CJ84" t="e">
        <f t="shared" si="38"/>
        <v>#N/A</v>
      </c>
      <c r="CK84" s="259">
        <f t="shared" ca="1" si="39"/>
        <v>12.291529376148135</v>
      </c>
      <c r="CL84" s="259">
        <f t="shared" ca="1" si="40"/>
        <v>12.593264688074067</v>
      </c>
      <c r="CM84" s="259">
        <f t="shared" ca="1" si="41"/>
        <v>12.522055412097011</v>
      </c>
      <c r="CN84" s="259">
        <f t="shared" ca="1" si="42"/>
        <v>12.445836405832484</v>
      </c>
      <c r="CO84">
        <f t="shared" ca="1" si="43"/>
        <v>100</v>
      </c>
      <c r="CP84">
        <f t="shared" ca="1" si="44"/>
        <v>16.7</v>
      </c>
      <c r="CQ84" t="e">
        <f t="shared" ca="1" si="45"/>
        <v>#N/A</v>
      </c>
      <c r="CR84" t="e">
        <f t="shared" ca="1" si="83"/>
        <v>#N/A</v>
      </c>
      <c r="CS84" t="e">
        <f t="shared" ca="1" si="84"/>
        <v>#N/A</v>
      </c>
    </row>
    <row r="85" spans="1:97" x14ac:dyDescent="0.25">
      <c r="A85">
        <v>54</v>
      </c>
      <c r="B85" s="100">
        <f ca="1">OFFSET(InputPriceData!B$15,CalculationsAndCharts!$A85+$A$11,0,1,1)</f>
        <v>40415</v>
      </c>
      <c r="C85" s="3">
        <f ca="1">OFFSET(InputPriceData!G$15,CalculationsAndCharts!$A85+$A$11,0,1,1)</f>
        <v>4435600</v>
      </c>
      <c r="D85" s="4">
        <f ca="1">OFFSET(InputPriceData!C$15,CalculationsAndCharts!$A85+$A$11,IF($C$7,7,0),1,1)</f>
        <v>12.05</v>
      </c>
      <c r="E85" s="4">
        <f ca="1">OFFSET(InputPriceData!D$15,CalculationsAndCharts!$A85+$A$11,IF($C$7,7,0),1,1)</f>
        <v>12.61</v>
      </c>
      <c r="F85" s="4">
        <f ca="1">OFFSET(InputPriceData!E$15,CalculationsAndCharts!$A85+$A$11,IF($C$7,7,0),1,1)</f>
        <v>11.88</v>
      </c>
      <c r="G85" s="4">
        <f ca="1">OFFSET(InputPriceData!F$15,CalculationsAndCharts!$A85+$A$11,IF($C$7,7,0),1,1)</f>
        <v>12.52</v>
      </c>
      <c r="H85" s="105">
        <f t="shared" si="0"/>
        <v>0</v>
      </c>
      <c r="I85" s="105">
        <f t="shared" ca="1" si="98"/>
        <v>0</v>
      </c>
      <c r="J85" s="105">
        <f t="shared" ca="1" si="98"/>
        <v>0</v>
      </c>
      <c r="K85" s="105">
        <f t="shared" ca="1" si="98"/>
        <v>0</v>
      </c>
      <c r="L85" s="4">
        <f t="shared" ca="1" si="2"/>
        <v>12.336666666666668</v>
      </c>
      <c r="M85" s="105">
        <f t="shared" ca="1" si="3"/>
        <v>0.37666666666666693</v>
      </c>
      <c r="N85" s="105">
        <f t="shared" ca="1" si="19"/>
        <v>1.751333333333333</v>
      </c>
      <c r="O85" s="198">
        <f t="shared" ca="1" si="20"/>
        <v>1.6868752797436009</v>
      </c>
      <c r="P85" s="198">
        <f t="shared" ca="1" si="21"/>
        <v>1.5181877517692408</v>
      </c>
      <c r="Q85" s="105">
        <f t="shared" ca="1" si="4"/>
        <v>12.429106631147551</v>
      </c>
      <c r="R85" s="105">
        <f t="shared" ca="1" si="5"/>
        <v>12.607255599646756</v>
      </c>
      <c r="S85" s="105">
        <f t="shared" ca="1" si="22"/>
        <v>0</v>
      </c>
      <c r="T85" s="105">
        <f t="shared" si="23"/>
        <v>0</v>
      </c>
      <c r="U85" s="105">
        <f t="shared" si="24"/>
        <v>0</v>
      </c>
      <c r="V85" s="115">
        <f t="shared" ca="1" si="6"/>
        <v>0.72999999999999865</v>
      </c>
      <c r="W85" s="114">
        <f t="shared" ca="1" si="7"/>
        <v>0.54994579075753014</v>
      </c>
      <c r="X85" s="116">
        <f t="shared" ca="1" si="8"/>
        <v>9.392538264836503E-2</v>
      </c>
      <c r="Y85" s="90" t="e">
        <f t="shared" si="9"/>
        <v>#N/A</v>
      </c>
      <c r="Z85" s="117" t="str">
        <f t="shared" ca="1" si="48"/>
        <v/>
      </c>
      <c r="AA85" s="112"/>
      <c r="AB85" s="118"/>
      <c r="AC85" s="107"/>
      <c r="AD85" s="107"/>
      <c r="AH85" s="107"/>
      <c r="BE85" s="235">
        <f t="shared" ca="1" si="25"/>
        <v>12.370000000000001</v>
      </c>
      <c r="BF85" s="235">
        <f t="shared" ref="BF85:BN85" ca="1" si="116">AVERAGE(OFFSET(BE$31,$A85,0,$BE$27,1))</f>
        <v>12.31</v>
      </c>
      <c r="BG85" s="235">
        <f t="shared" ca="1" si="116"/>
        <v>12.324999999999999</v>
      </c>
      <c r="BH85" s="235">
        <f t="shared" ca="1" si="116"/>
        <v>12.36</v>
      </c>
      <c r="BI85" s="235">
        <f t="shared" ca="1" si="116"/>
        <v>12.3928125</v>
      </c>
      <c r="BJ85" s="235">
        <f t="shared" ca="1" si="116"/>
        <v>12.421250000000001</v>
      </c>
      <c r="BK85" s="235">
        <f t="shared" ca="1" si="116"/>
        <v>12.443359375</v>
      </c>
      <c r="BL85" s="235">
        <f t="shared" ca="1" si="116"/>
        <v>12.4543359375</v>
      </c>
      <c r="BM85" s="235">
        <f t="shared" ca="1" si="116"/>
        <v>12.450898437500001</v>
      </c>
      <c r="BN85" s="235">
        <f t="shared" ca="1" si="116"/>
        <v>12.434697265625001</v>
      </c>
      <c r="BO85" s="235">
        <f t="shared" ca="1" si="27"/>
        <v>12.369117675781251</v>
      </c>
      <c r="BP85" s="235">
        <f t="shared" ca="1" si="103"/>
        <v>12.389323882631949</v>
      </c>
      <c r="BQ85" s="235">
        <f t="shared" ca="1" si="104"/>
        <v>12.419433786570155</v>
      </c>
      <c r="BR85" s="235">
        <f t="shared" ca="1" si="105"/>
        <v>-3.0109903938205562E-2</v>
      </c>
      <c r="BS85" s="235">
        <f t="shared" ca="1" si="106"/>
        <v>12.359213978693743</v>
      </c>
      <c r="BT85" s="235">
        <f t="shared" ca="1" si="61"/>
        <v>12.379813318666255</v>
      </c>
      <c r="BU85" s="235">
        <f t="shared" ca="1" si="62"/>
        <v>12.406824934498301</v>
      </c>
      <c r="BV85" s="235">
        <f t="shared" ca="1" si="63"/>
        <v>12.445039697064207</v>
      </c>
      <c r="BW85" s="235">
        <f t="shared" ca="1" si="64"/>
        <v>12.364004849568072</v>
      </c>
      <c r="BX85" s="235">
        <f t="shared" ca="1" si="29"/>
        <v>0.4455417705803193</v>
      </c>
      <c r="BY85" s="236">
        <f t="shared" si="50"/>
        <v>-35</v>
      </c>
      <c r="BZ85" s="235">
        <f t="shared" ca="1" si="30"/>
        <v>12.679869836886649</v>
      </c>
      <c r="CA85" s="235">
        <f t="shared" ca="1" si="31"/>
        <v>32.27635385863136</v>
      </c>
      <c r="CB85" s="235">
        <f t="shared" ca="1" si="78"/>
        <v>12.35289217122396</v>
      </c>
      <c r="CC85" s="235">
        <f t="shared" ca="1" si="79"/>
        <v>0.49289217122396067</v>
      </c>
      <c r="CD85" s="81">
        <f t="shared" ca="1" si="80"/>
        <v>1.8479255371093739</v>
      </c>
      <c r="CE85" s="235">
        <f t="shared" ca="1" si="35"/>
        <v>26.672729031872656</v>
      </c>
      <c r="CF85" s="235">
        <f t="shared" ca="1" si="36"/>
        <v>26.677306137357608</v>
      </c>
      <c r="CG85">
        <f t="shared" si="37"/>
        <v>100</v>
      </c>
      <c r="CH85">
        <f t="shared" si="37"/>
        <v>50</v>
      </c>
      <c r="CI85">
        <f t="shared" si="37"/>
        <v>0</v>
      </c>
      <c r="CJ85" t="e">
        <f t="shared" si="38"/>
        <v>#N/A</v>
      </c>
      <c r="CK85" s="259">
        <f t="shared" ca="1" si="39"/>
        <v>12.31805875229627</v>
      </c>
      <c r="CL85" s="259">
        <f t="shared" ca="1" si="40"/>
        <v>12.268264688074067</v>
      </c>
      <c r="CM85" s="259">
        <f t="shared" ca="1" si="41"/>
        <v>12.341203464606128</v>
      </c>
      <c r="CN85" s="259">
        <f t="shared" ca="1" si="42"/>
        <v>12.386865092935849</v>
      </c>
      <c r="CO85">
        <f t="shared" ca="1" si="43"/>
        <v>0</v>
      </c>
      <c r="CP85" t="e">
        <f t="shared" ca="1" si="44"/>
        <v>#N/A</v>
      </c>
      <c r="CQ85">
        <f t="shared" ca="1" si="45"/>
        <v>16.7</v>
      </c>
      <c r="CR85" t="e">
        <f t="shared" ca="1" si="83"/>
        <v>#N/A</v>
      </c>
      <c r="CS85" t="e">
        <f t="shared" ca="1" si="84"/>
        <v>#N/A</v>
      </c>
    </row>
    <row r="86" spans="1:97" x14ac:dyDescent="0.25">
      <c r="A86">
        <v>55</v>
      </c>
      <c r="B86" s="100">
        <f ca="1">OFFSET(InputPriceData!B$15,CalculationsAndCharts!$A86+$A$11,0,1,1)</f>
        <v>40414</v>
      </c>
      <c r="C86" s="3">
        <f ca="1">OFFSET(InputPriceData!G$15,CalculationsAndCharts!$A86+$A$11,0,1,1)</f>
        <v>2972000</v>
      </c>
      <c r="D86" s="4">
        <f ca="1">OFFSET(InputPriceData!C$15,CalculationsAndCharts!$A86+$A$11,IF($C$7,7,0),1,1)</f>
        <v>12.14</v>
      </c>
      <c r="E86" s="4">
        <f ca="1">OFFSET(InputPriceData!D$15,CalculationsAndCharts!$A86+$A$11,IF($C$7,7,0),1,1)</f>
        <v>12.42</v>
      </c>
      <c r="F86" s="4">
        <f ca="1">OFFSET(InputPriceData!E$15,CalculationsAndCharts!$A86+$A$11,IF($C$7,7,0),1,1)</f>
        <v>11.96</v>
      </c>
      <c r="G86" s="4">
        <f ca="1">OFFSET(InputPriceData!F$15,CalculationsAndCharts!$A86+$A$11,IF($C$7,7,0),1,1)</f>
        <v>12.22</v>
      </c>
      <c r="H86" s="105">
        <f t="shared" si="0"/>
        <v>0</v>
      </c>
      <c r="I86" s="105">
        <f t="shared" ca="1" si="98"/>
        <v>0</v>
      </c>
      <c r="J86" s="105">
        <f t="shared" ca="1" si="98"/>
        <v>0</v>
      </c>
      <c r="K86" s="105">
        <f t="shared" ca="1" si="98"/>
        <v>0</v>
      </c>
      <c r="L86" s="4">
        <f t="shared" ca="1" si="2"/>
        <v>12.200000000000001</v>
      </c>
      <c r="M86" s="105">
        <f t="shared" ca="1" si="3"/>
        <v>0.44999999999999751</v>
      </c>
      <c r="N86" s="105">
        <f t="shared" ca="1" si="19"/>
        <v>1.7313076923076922</v>
      </c>
      <c r="O86" s="198">
        <f t="shared" ca="1" si="20"/>
        <v>1.6684586930036773</v>
      </c>
      <c r="P86" s="198">
        <f t="shared" ca="1" si="21"/>
        <v>1.5016128237033097</v>
      </c>
      <c r="Q86" s="105">
        <f t="shared" ca="1" si="4"/>
        <v>12.45551804957066</v>
      </c>
      <c r="R86" s="105">
        <f t="shared" ca="1" si="5"/>
        <v>12.658155304932244</v>
      </c>
      <c r="S86" s="105">
        <f t="shared" ca="1" si="22"/>
        <v>0</v>
      </c>
      <c r="T86" s="105">
        <f t="shared" si="23"/>
        <v>0</v>
      </c>
      <c r="U86" s="105">
        <f t="shared" si="24"/>
        <v>0</v>
      </c>
      <c r="V86" s="115">
        <f t="shared" ca="1" si="6"/>
        <v>0.45999999999999908</v>
      </c>
      <c r="W86" s="114">
        <f t="shared" ca="1" si="7"/>
        <v>0.45991868613629583</v>
      </c>
      <c r="X86" s="116">
        <f t="shared" ca="1" si="8"/>
        <v>8.7636553693641234E-2</v>
      </c>
      <c r="Y86" s="90" t="e">
        <f t="shared" si="9"/>
        <v>#N/A</v>
      </c>
      <c r="Z86" s="117" t="str">
        <f t="shared" ca="1" si="48"/>
        <v/>
      </c>
      <c r="AA86" s="112"/>
      <c r="AB86" s="118"/>
      <c r="AC86" s="107"/>
      <c r="AD86" s="107"/>
      <c r="AH86" s="107"/>
      <c r="BE86" s="235">
        <f t="shared" ca="1" si="25"/>
        <v>12.25</v>
      </c>
      <c r="BF86" s="235">
        <f t="shared" ref="BF86:BN86" ca="1" si="117">AVERAGE(OFFSET(BE$31,$A86,0,$BE$27,1))</f>
        <v>12.34</v>
      </c>
      <c r="BG86" s="235">
        <f t="shared" ca="1" si="117"/>
        <v>12.395</v>
      </c>
      <c r="BH86" s="235">
        <f t="shared" ca="1" si="117"/>
        <v>12.425625</v>
      </c>
      <c r="BI86" s="235">
        <f t="shared" ca="1" si="117"/>
        <v>12.4496875</v>
      </c>
      <c r="BJ86" s="235">
        <f t="shared" ca="1" si="117"/>
        <v>12.465468749999999</v>
      </c>
      <c r="BK86" s="235">
        <f t="shared" ca="1" si="117"/>
        <v>12.4653125</v>
      </c>
      <c r="BL86" s="235">
        <f t="shared" ca="1" si="117"/>
        <v>12.447460937500001</v>
      </c>
      <c r="BM86" s="235">
        <f t="shared" ca="1" si="117"/>
        <v>12.418496093750001</v>
      </c>
      <c r="BN86" s="235">
        <f t="shared" ca="1" si="117"/>
        <v>12.390302734375002</v>
      </c>
      <c r="BO86" s="235">
        <f t="shared" ca="1" si="27"/>
        <v>12.364148925781253</v>
      </c>
      <c r="BP86" s="235">
        <f t="shared" ca="1" si="103"/>
        <v>12.409530089482647</v>
      </c>
      <c r="BQ86" s="235">
        <f t="shared" ca="1" si="104"/>
        <v>12.44954369050836</v>
      </c>
      <c r="BR86" s="235">
        <f t="shared" ca="1" si="105"/>
        <v>-4.0013601025712831E-2</v>
      </c>
      <c r="BS86" s="235">
        <f t="shared" ca="1" si="106"/>
        <v>12.369516488456934</v>
      </c>
      <c r="BT86" s="235">
        <f t="shared" ca="1" si="61"/>
        <v>12.400412658638764</v>
      </c>
      <c r="BU86" s="235">
        <f t="shared" ca="1" si="62"/>
        <v>12.433836550330348</v>
      </c>
      <c r="BV86" s="235">
        <f t="shared" ca="1" si="63"/>
        <v>12.483254459630114</v>
      </c>
      <c r="BW86" s="235">
        <f t="shared" ca="1" si="64"/>
        <v>12.382982784555363</v>
      </c>
      <c r="BX86" s="235">
        <f t="shared" ca="1" si="29"/>
        <v>0.43502883621438249</v>
      </c>
      <c r="BY86" s="236">
        <f t="shared" si="50"/>
        <v>-36</v>
      </c>
      <c r="BZ86" s="235">
        <f t="shared" ca="1" si="30"/>
        <v>12.740564081033243</v>
      </c>
      <c r="CA86" s="235">
        <f t="shared" ca="1" si="31"/>
        <v>29.450712992410434</v>
      </c>
      <c r="CB86" s="235">
        <f t="shared" ca="1" si="78"/>
        <v>12.282074462890627</v>
      </c>
      <c r="CC86" s="235">
        <f t="shared" ca="1" si="79"/>
        <v>0.42207446289062744</v>
      </c>
      <c r="CD86" s="81">
        <f t="shared" ca="1" si="80"/>
        <v>1.8479255371093739</v>
      </c>
      <c r="CE86" s="235">
        <f t="shared" ca="1" si="35"/>
        <v>22.840447540481495</v>
      </c>
      <c r="CF86" s="235">
        <f t="shared" ca="1" si="36"/>
        <v>28.444995844135352</v>
      </c>
      <c r="CG86">
        <f t="shared" si="37"/>
        <v>100</v>
      </c>
      <c r="CH86">
        <f t="shared" si="37"/>
        <v>50</v>
      </c>
      <c r="CI86">
        <f t="shared" si="37"/>
        <v>0</v>
      </c>
      <c r="CJ86" t="e">
        <f t="shared" si="38"/>
        <v>#N/A</v>
      </c>
      <c r="CK86" s="259">
        <f t="shared" ca="1" si="39"/>
        <v>12.451117504592538</v>
      </c>
      <c r="CL86" s="259">
        <f t="shared" ca="1" si="40"/>
        <v>12.26180875229627</v>
      </c>
      <c r="CM86" s="259">
        <f t="shared" ca="1" si="41"/>
        <v>12.344227996565767</v>
      </c>
      <c r="CN86" s="259">
        <f t="shared" ca="1" si="42"/>
        <v>12.434305254880561</v>
      </c>
      <c r="CO86">
        <f t="shared" ca="1" si="43"/>
        <v>0</v>
      </c>
      <c r="CP86" t="e">
        <f t="shared" ca="1" si="44"/>
        <v>#N/A</v>
      </c>
      <c r="CQ86">
        <f t="shared" ca="1" si="45"/>
        <v>16.7</v>
      </c>
      <c r="CR86" t="e">
        <f t="shared" ca="1" si="83"/>
        <v>#N/A</v>
      </c>
      <c r="CS86" t="e">
        <f t="shared" ca="1" si="84"/>
        <v>#N/A</v>
      </c>
    </row>
    <row r="87" spans="1:97" x14ac:dyDescent="0.25">
      <c r="A87">
        <v>56</v>
      </c>
      <c r="B87" s="100">
        <f ca="1">OFFSET(InputPriceData!B$15,CalculationsAndCharts!$A87+$A$11,0,1,1)</f>
        <v>40413</v>
      </c>
      <c r="C87" s="3">
        <f ca="1">OFFSET(InputPriceData!G$15,CalculationsAndCharts!$A87+$A$11,0,1,1)</f>
        <v>2520900</v>
      </c>
      <c r="D87" s="4">
        <f ca="1">OFFSET(InputPriceData!C$15,CalculationsAndCharts!$A87+$A$11,IF($C$7,7,0),1,1)</f>
        <v>12.65</v>
      </c>
      <c r="E87" s="4">
        <f ca="1">OFFSET(InputPriceData!D$15,CalculationsAndCharts!$A87+$A$11,IF($C$7,7,0),1,1)</f>
        <v>12.7</v>
      </c>
      <c r="F87" s="4">
        <f ca="1">OFFSET(InputPriceData!E$15,CalculationsAndCharts!$A87+$A$11,IF($C$7,7,0),1,1)</f>
        <v>12.25</v>
      </c>
      <c r="G87" s="4">
        <f ca="1">OFFSET(InputPriceData!F$15,CalculationsAndCharts!$A87+$A$11,IF($C$7,7,0),1,1)</f>
        <v>12.28</v>
      </c>
      <c r="H87" s="105">
        <f t="shared" si="0"/>
        <v>0</v>
      </c>
      <c r="I87" s="105">
        <f t="shared" ca="1" si="98"/>
        <v>0</v>
      </c>
      <c r="J87" s="105">
        <f t="shared" ca="1" si="98"/>
        <v>0</v>
      </c>
      <c r="K87" s="105">
        <f t="shared" ca="1" si="98"/>
        <v>0</v>
      </c>
      <c r="L87" s="4">
        <f t="shared" ca="1" si="2"/>
        <v>12.409999999999998</v>
      </c>
      <c r="M87" s="105">
        <f t="shared" ca="1" si="3"/>
        <v>0.20333333333333314</v>
      </c>
      <c r="N87" s="105">
        <f t="shared" ca="1" si="19"/>
        <v>1.6657692307692316</v>
      </c>
      <c r="O87" s="198">
        <f t="shared" ca="1" si="20"/>
        <v>1.650501836059673</v>
      </c>
      <c r="P87" s="198">
        <f t="shared" ca="1" si="21"/>
        <v>1.4854516524537058</v>
      </c>
      <c r="Q87" s="105">
        <f t="shared" ca="1" si="4"/>
        <v>12.528523206590847</v>
      </c>
      <c r="R87" s="105">
        <f t="shared" ca="1" si="5"/>
        <v>12.716051663606981</v>
      </c>
      <c r="S87" s="105">
        <f t="shared" ca="1" si="22"/>
        <v>0</v>
      </c>
      <c r="T87" s="105">
        <f t="shared" si="23"/>
        <v>0</v>
      </c>
      <c r="U87" s="105">
        <f t="shared" si="24"/>
        <v>0</v>
      </c>
      <c r="V87" s="115">
        <f t="shared" ca="1" si="6"/>
        <v>0.44999999999999929</v>
      </c>
      <c r="W87" s="114">
        <f t="shared" ca="1" si="7"/>
        <v>0.45987802920444415</v>
      </c>
      <c r="X87" s="116">
        <f t="shared" ca="1" si="8"/>
        <v>8.7449350912414014E-2</v>
      </c>
      <c r="Y87" s="90" t="e">
        <f t="shared" si="9"/>
        <v>#N/A</v>
      </c>
      <c r="Z87" s="117" t="str">
        <f t="shared" ca="1" si="48"/>
        <v/>
      </c>
      <c r="AA87" s="112"/>
      <c r="AB87" s="118"/>
      <c r="AC87" s="107"/>
      <c r="AD87" s="107"/>
      <c r="AH87" s="107"/>
      <c r="BE87" s="235">
        <f t="shared" ca="1" si="25"/>
        <v>12.43</v>
      </c>
      <c r="BF87" s="235">
        <f t="shared" ref="BF87:BN87" ca="1" si="118">AVERAGE(OFFSET(BE$31,$A87,0,$BE$27,1))</f>
        <v>12.45</v>
      </c>
      <c r="BG87" s="235">
        <f t="shared" ca="1" si="118"/>
        <v>12.456249999999999</v>
      </c>
      <c r="BH87" s="235">
        <f t="shared" ca="1" si="118"/>
        <v>12.473749999999999</v>
      </c>
      <c r="BI87" s="235">
        <f t="shared" ca="1" si="118"/>
        <v>12.481249999999999</v>
      </c>
      <c r="BJ87" s="235">
        <f t="shared" ca="1" si="118"/>
        <v>12.46515625</v>
      </c>
      <c r="BK87" s="235">
        <f t="shared" ca="1" si="118"/>
        <v>12.429609375</v>
      </c>
      <c r="BL87" s="235">
        <f t="shared" ca="1" si="118"/>
        <v>12.389531250000001</v>
      </c>
      <c r="BM87" s="235">
        <f t="shared" ca="1" si="118"/>
        <v>12.362109375000001</v>
      </c>
      <c r="BN87" s="235">
        <f t="shared" ca="1" si="118"/>
        <v>12.361074218750002</v>
      </c>
      <c r="BO87" s="235">
        <f t="shared" ca="1" si="27"/>
        <v>12.437749023437499</v>
      </c>
      <c r="BP87" s="235">
        <f t="shared" ca="1" si="103"/>
        <v>12.45491125318404</v>
      </c>
      <c r="BQ87" s="235">
        <f t="shared" ca="1" si="104"/>
        <v>12.489557291534073</v>
      </c>
      <c r="BR87" s="235">
        <f t="shared" ca="1" si="105"/>
        <v>-3.4646038350032882E-2</v>
      </c>
      <c r="BS87" s="235">
        <f t="shared" ca="1" si="106"/>
        <v>12.420265214834007</v>
      </c>
      <c r="BT87" s="235">
        <f t="shared" ca="1" si="61"/>
        <v>12.431308828820594</v>
      </c>
      <c r="BU87" s="235">
        <f t="shared" ca="1" si="62"/>
        <v>12.467260442021932</v>
      </c>
      <c r="BV87" s="235">
        <f t="shared" ca="1" si="63"/>
        <v>12.53267236892988</v>
      </c>
      <c r="BW87" s="235">
        <f t="shared" ca="1" si="64"/>
        <v>12.424817529325871</v>
      </c>
      <c r="BX87" s="235">
        <f t="shared" ca="1" si="29"/>
        <v>0.42350532269405644</v>
      </c>
      <c r="BY87" s="236">
        <f t="shared" si="50"/>
        <v>-37</v>
      </c>
      <c r="BZ87" s="235">
        <f t="shared" ca="1" si="30"/>
        <v>12.805052850943353</v>
      </c>
      <c r="CA87" s="235">
        <f t="shared" ca="1" si="31"/>
        <v>27.554277287550999</v>
      </c>
      <c r="CB87" s="235">
        <f t="shared" ca="1" si="78"/>
        <v>12.423874511718749</v>
      </c>
      <c r="CC87" s="235">
        <f t="shared" ca="1" si="79"/>
        <v>0.56387451171874936</v>
      </c>
      <c r="CD87" s="81">
        <f t="shared" ca="1" si="80"/>
        <v>1.8476335449218748</v>
      </c>
      <c r="CE87" s="235">
        <f t="shared" ca="1" si="35"/>
        <v>30.518741839718665</v>
      </c>
      <c r="CF87" s="235">
        <f t="shared" ca="1" si="36"/>
        <v>31.041515177181708</v>
      </c>
      <c r="CG87">
        <f t="shared" si="37"/>
        <v>100</v>
      </c>
      <c r="CH87">
        <f t="shared" si="37"/>
        <v>50</v>
      </c>
      <c r="CI87">
        <f t="shared" si="37"/>
        <v>0</v>
      </c>
      <c r="CJ87" t="e">
        <f t="shared" si="38"/>
        <v>#N/A</v>
      </c>
      <c r="CK87" s="259">
        <f t="shared" ca="1" si="39"/>
        <v>12.432235009185074</v>
      </c>
      <c r="CL87" s="259">
        <f t="shared" ca="1" si="40"/>
        <v>12.46305875229627</v>
      </c>
      <c r="CM87" s="259">
        <f t="shared" ca="1" si="41"/>
        <v>12.440379994276277</v>
      </c>
      <c r="CN87" s="259">
        <f t="shared" ca="1" si="42"/>
        <v>12.503303855914279</v>
      </c>
      <c r="CO87">
        <f t="shared" ca="1" si="43"/>
        <v>0</v>
      </c>
      <c r="CP87" t="e">
        <f t="shared" ca="1" si="44"/>
        <v>#N/A</v>
      </c>
      <c r="CQ87">
        <f t="shared" ca="1" si="45"/>
        <v>16.7</v>
      </c>
      <c r="CR87" t="e">
        <f t="shared" ca="1" si="83"/>
        <v>#N/A</v>
      </c>
      <c r="CS87" t="e">
        <f t="shared" ca="1" si="84"/>
        <v>#N/A</v>
      </c>
    </row>
    <row r="88" spans="1:97" x14ac:dyDescent="0.25">
      <c r="A88">
        <v>57</v>
      </c>
      <c r="B88" s="100">
        <f ca="1">OFFSET(InputPriceData!B$15,CalculationsAndCharts!$A88+$A$11,0,1,1)</f>
        <v>40410</v>
      </c>
      <c r="C88" s="3">
        <f ca="1">OFFSET(InputPriceData!G$15,CalculationsAndCharts!$A88+$A$11,0,1,1)</f>
        <v>2255000</v>
      </c>
      <c r="D88" s="4">
        <f ca="1">OFFSET(InputPriceData!C$15,CalculationsAndCharts!$A88+$A$11,IF($C$7,7,0),1,1)</f>
        <v>12.29</v>
      </c>
      <c r="E88" s="4">
        <f ca="1">OFFSET(InputPriceData!D$15,CalculationsAndCharts!$A88+$A$11,IF($C$7,7,0),1,1)</f>
        <v>12.61</v>
      </c>
      <c r="F88" s="4">
        <f ca="1">OFFSET(InputPriceData!E$15,CalculationsAndCharts!$A88+$A$11,IF($C$7,7,0),1,1)</f>
        <v>12.17</v>
      </c>
      <c r="G88" s="4">
        <f ca="1">OFFSET(InputPriceData!F$15,CalculationsAndCharts!$A88+$A$11,IF($C$7,7,0),1,1)</f>
        <v>12.58</v>
      </c>
      <c r="H88" s="105">
        <f t="shared" si="0"/>
        <v>0</v>
      </c>
      <c r="I88" s="105">
        <f t="shared" ca="1" si="98"/>
        <v>0</v>
      </c>
      <c r="J88" s="105">
        <f t="shared" ca="1" si="98"/>
        <v>0</v>
      </c>
      <c r="K88" s="105">
        <f t="shared" ca="1" si="98"/>
        <v>0</v>
      </c>
      <c r="L88" s="4">
        <f t="shared" ca="1" si="2"/>
        <v>12.453333333333333</v>
      </c>
      <c r="M88" s="105">
        <f t="shared" ca="1" si="3"/>
        <v>0.22333333333333272</v>
      </c>
      <c r="N88" s="105">
        <f t="shared" ca="1" si="19"/>
        <v>1.6867051282051293</v>
      </c>
      <c r="O88" s="198">
        <f t="shared" ca="1" si="20"/>
        <v>1.6461397232855135</v>
      </c>
      <c r="P88" s="198">
        <f t="shared" ca="1" si="21"/>
        <v>1.4815257509569622</v>
      </c>
      <c r="Q88" s="105">
        <f t="shared" ca="1" si="4"/>
        <v>12.562386979902518</v>
      </c>
      <c r="R88" s="105">
        <f t="shared" ca="1" si="5"/>
        <v>12.769631222754448</v>
      </c>
      <c r="S88" s="105">
        <f t="shared" ca="1" si="22"/>
        <v>0</v>
      </c>
      <c r="T88" s="105">
        <f t="shared" si="23"/>
        <v>0</v>
      </c>
      <c r="U88" s="105">
        <f t="shared" si="24"/>
        <v>0</v>
      </c>
      <c r="V88" s="115">
        <f t="shared" ca="1" si="6"/>
        <v>0.4399999999999995</v>
      </c>
      <c r="W88" s="114">
        <f t="shared" ca="1" si="7"/>
        <v>0.46481704380666661</v>
      </c>
      <c r="X88" s="116">
        <f t="shared" ca="1" si="8"/>
        <v>8.6948890604663487E-2</v>
      </c>
      <c r="Y88" s="90" t="e">
        <f t="shared" si="9"/>
        <v>#N/A</v>
      </c>
      <c r="Z88" s="117" t="str">
        <f t="shared" ca="1" si="48"/>
        <v/>
      </c>
      <c r="AA88" s="112"/>
      <c r="AB88" s="118"/>
      <c r="AC88" s="107"/>
      <c r="AD88" s="107"/>
      <c r="AH88" s="107"/>
      <c r="BE88" s="235">
        <f t="shared" ca="1" si="25"/>
        <v>12.469999999999999</v>
      </c>
      <c r="BF88" s="235">
        <f t="shared" ref="BF88:BN88" ca="1" si="119">AVERAGE(OFFSET(BE$31,$A88,0,$BE$27,1))</f>
        <v>12.462499999999999</v>
      </c>
      <c r="BG88" s="235">
        <f t="shared" ca="1" si="119"/>
        <v>12.491249999999999</v>
      </c>
      <c r="BH88" s="235">
        <f t="shared" ca="1" si="119"/>
        <v>12.48875</v>
      </c>
      <c r="BI88" s="235">
        <f t="shared" ca="1" si="119"/>
        <v>12.4490625</v>
      </c>
      <c r="BJ88" s="235">
        <f t="shared" ca="1" si="119"/>
        <v>12.3940625</v>
      </c>
      <c r="BK88" s="235">
        <f t="shared" ca="1" si="119"/>
        <v>12.349453125</v>
      </c>
      <c r="BL88" s="235">
        <f t="shared" ca="1" si="119"/>
        <v>12.334687500000001</v>
      </c>
      <c r="BM88" s="235">
        <f t="shared" ca="1" si="119"/>
        <v>12.3600390625</v>
      </c>
      <c r="BN88" s="235">
        <f t="shared" ca="1" si="119"/>
        <v>12.4266015625</v>
      </c>
      <c r="BO88" s="235">
        <f t="shared" ca="1" si="27"/>
        <v>12.448257812499998</v>
      </c>
      <c r="BP88" s="235">
        <f t="shared" ca="1" si="103"/>
        <v>12.472073482930583</v>
      </c>
      <c r="BQ88" s="235">
        <f t="shared" ca="1" si="104"/>
        <v>12.524203329884106</v>
      </c>
      <c r="BR88" s="235">
        <f t="shared" ca="1" si="105"/>
        <v>-5.2129846953523185E-2</v>
      </c>
      <c r="BS88" s="235">
        <f t="shared" ca="1" si="106"/>
        <v>12.419943635977059</v>
      </c>
      <c r="BT88" s="235">
        <f t="shared" ca="1" si="61"/>
        <v>12.442352442807181</v>
      </c>
      <c r="BU88" s="235">
        <f t="shared" ca="1" si="62"/>
        <v>12.503212055223271</v>
      </c>
      <c r="BV88" s="235">
        <f t="shared" ca="1" si="63"/>
        <v>12.598084295837829</v>
      </c>
      <c r="BW88" s="235">
        <f t="shared" ca="1" si="64"/>
        <v>12.415505458589564</v>
      </c>
      <c r="BX88" s="235">
        <f t="shared" ca="1" si="29"/>
        <v>0.41006646606175573</v>
      </c>
      <c r="BY88" s="236">
        <f t="shared" si="50"/>
        <v>-38</v>
      </c>
      <c r="BZ88" s="235">
        <f t="shared" ca="1" si="30"/>
        <v>12.870950684324999</v>
      </c>
      <c r="CA88" s="235">
        <f t="shared" ca="1" si="31"/>
        <v>22.23345095067803</v>
      </c>
      <c r="CB88" s="235">
        <f t="shared" ca="1" si="78"/>
        <v>12.450795572916665</v>
      </c>
      <c r="CC88" s="235">
        <f t="shared" ca="1" si="79"/>
        <v>0.59079557291666518</v>
      </c>
      <c r="CD88" s="81">
        <f t="shared" ca="1" si="80"/>
        <v>1.8476335449218748</v>
      </c>
      <c r="CE88" s="235">
        <f t="shared" ca="1" si="35"/>
        <v>31.975798152205897</v>
      </c>
      <c r="CF88" s="235">
        <f t="shared" ca="1" si="36"/>
        <v>33.354117004286074</v>
      </c>
      <c r="CG88">
        <f t="shared" si="37"/>
        <v>100</v>
      </c>
      <c r="CH88">
        <f t="shared" si="37"/>
        <v>50</v>
      </c>
      <c r="CI88">
        <f t="shared" si="37"/>
        <v>0</v>
      </c>
      <c r="CJ88" t="e">
        <f t="shared" si="38"/>
        <v>#N/A</v>
      </c>
      <c r="CK88" s="259">
        <f t="shared" ca="1" si="39"/>
        <v>12.451970018370147</v>
      </c>
      <c r="CL88" s="259">
        <f t="shared" ca="1" si="40"/>
        <v>12.411117504592537</v>
      </c>
      <c r="CM88" s="259">
        <f t="shared" ca="1" si="41"/>
        <v>12.460633323793795</v>
      </c>
      <c r="CN88" s="259">
        <f t="shared" ca="1" si="42"/>
        <v>12.519401897361483</v>
      </c>
      <c r="CO88">
        <f t="shared" ca="1" si="43"/>
        <v>0</v>
      </c>
      <c r="CP88" t="e">
        <f t="shared" ca="1" si="44"/>
        <v>#N/A</v>
      </c>
      <c r="CQ88">
        <f t="shared" ca="1" si="45"/>
        <v>16.7</v>
      </c>
      <c r="CR88" t="e">
        <f t="shared" ca="1" si="83"/>
        <v>#N/A</v>
      </c>
      <c r="CS88" t="e">
        <f t="shared" ca="1" si="84"/>
        <v>#N/A</v>
      </c>
    </row>
    <row r="89" spans="1:97" x14ac:dyDescent="0.25">
      <c r="A89">
        <v>58</v>
      </c>
      <c r="B89" s="100">
        <f ca="1">OFFSET(InputPriceData!B$15,CalculationsAndCharts!$A89+$A$11,0,1,1)</f>
        <v>40409</v>
      </c>
      <c r="C89" s="3">
        <f ca="1">OFFSET(InputPriceData!G$15,CalculationsAndCharts!$A89+$A$11,0,1,1)</f>
        <v>2909800</v>
      </c>
      <c r="D89" s="4">
        <f ca="1">OFFSET(InputPriceData!C$15,CalculationsAndCharts!$A89+$A$11,IF($C$7,7,0),1,1)</f>
        <v>12.49</v>
      </c>
      <c r="E89" s="4">
        <f ca="1">OFFSET(InputPriceData!D$15,CalculationsAndCharts!$A89+$A$11,IF($C$7,7,0),1,1)</f>
        <v>12.6</v>
      </c>
      <c r="F89" s="4">
        <f ca="1">OFFSET(InputPriceData!E$15,CalculationsAndCharts!$A89+$A$11,IF($C$7,7,0),1,1)</f>
        <v>12.23</v>
      </c>
      <c r="G89" s="4">
        <f ca="1">OFFSET(InputPriceData!F$15,CalculationsAndCharts!$A89+$A$11,IF($C$7,7,0),1,1)</f>
        <v>12.36</v>
      </c>
      <c r="H89" s="105">
        <f t="shared" si="0"/>
        <v>0</v>
      </c>
      <c r="I89" s="105">
        <f t="shared" ca="1" si="98"/>
        <v>0</v>
      </c>
      <c r="J89" s="105">
        <f t="shared" ca="1" si="98"/>
        <v>0</v>
      </c>
      <c r="K89" s="105">
        <f t="shared" ca="1" si="98"/>
        <v>0</v>
      </c>
      <c r="L89" s="4">
        <f t="shared" ca="1" si="2"/>
        <v>12.396666666666667</v>
      </c>
      <c r="M89" s="105">
        <f t="shared" ca="1" si="3"/>
        <v>0.39333333333333442</v>
      </c>
      <c r="N89" s="105">
        <f t="shared" ca="1" si="19"/>
        <v>1.6739615384615394</v>
      </c>
      <c r="O89" s="198">
        <f t="shared" ca="1" si="20"/>
        <v>1.6345496075941945</v>
      </c>
      <c r="P89" s="198">
        <f t="shared" ca="1" si="21"/>
        <v>1.4710946468347752</v>
      </c>
      <c r="Q89" s="105">
        <f t="shared" ca="1" si="4"/>
        <v>12.59354516463657</v>
      </c>
      <c r="R89" s="105">
        <f t="shared" ca="1" si="5"/>
        <v>12.828843863569285</v>
      </c>
      <c r="S89" s="105">
        <f t="shared" ca="1" si="22"/>
        <v>0</v>
      </c>
      <c r="T89" s="105">
        <f t="shared" si="23"/>
        <v>0</v>
      </c>
      <c r="U89" s="105">
        <f t="shared" si="24"/>
        <v>0</v>
      </c>
      <c r="V89" s="115">
        <f t="shared" ca="1" si="6"/>
        <v>0.36999999999999922</v>
      </c>
      <c r="W89" s="114">
        <f t="shared" ca="1" si="7"/>
        <v>0.47722556571000024</v>
      </c>
      <c r="X89" s="116">
        <f t="shared" ca="1" si="8"/>
        <v>8.8610482662621393E-2</v>
      </c>
      <c r="Y89" s="90" t="e">
        <f t="shared" si="9"/>
        <v>#N/A</v>
      </c>
      <c r="Z89" s="117" t="str">
        <f t="shared" ca="1" si="48"/>
        <v/>
      </c>
      <c r="AA89" s="112"/>
      <c r="AB89" s="118"/>
      <c r="AC89" s="107"/>
      <c r="AD89" s="107"/>
      <c r="AH89" s="107"/>
      <c r="BE89" s="235">
        <f t="shared" ca="1" si="25"/>
        <v>12.455</v>
      </c>
      <c r="BF89" s="235">
        <f t="shared" ref="BF89:BN89" ca="1" si="120">AVERAGE(OFFSET(BE$31,$A89,0,$BE$27,1))</f>
        <v>12.52</v>
      </c>
      <c r="BG89" s="235">
        <f t="shared" ca="1" si="120"/>
        <v>12.48625</v>
      </c>
      <c r="BH89" s="235">
        <f t="shared" ca="1" si="120"/>
        <v>12.409375000000001</v>
      </c>
      <c r="BI89" s="235">
        <f t="shared" ca="1" si="120"/>
        <v>12.339062500000001</v>
      </c>
      <c r="BJ89" s="235">
        <f t="shared" ca="1" si="120"/>
        <v>12.30484375</v>
      </c>
      <c r="BK89" s="235">
        <f t="shared" ca="1" si="120"/>
        <v>12.319921875</v>
      </c>
      <c r="BL89" s="235">
        <f t="shared" ca="1" si="120"/>
        <v>12.385390624999999</v>
      </c>
      <c r="BM89" s="235">
        <f t="shared" ca="1" si="120"/>
        <v>12.4931640625</v>
      </c>
      <c r="BN89" s="235">
        <f t="shared" ca="1" si="120"/>
        <v>12.628994140625</v>
      </c>
      <c r="BO89" s="235">
        <f t="shared" ca="1" si="27"/>
        <v>12.45519384765625</v>
      </c>
      <c r="BP89" s="235">
        <f t="shared" ca="1" si="103"/>
        <v>12.495889153361169</v>
      </c>
      <c r="BQ89" s="235">
        <f t="shared" ca="1" si="104"/>
        <v>12.576333176837631</v>
      </c>
      <c r="BR89" s="235">
        <f t="shared" ca="1" si="105"/>
        <v>-8.0444023476461624E-2</v>
      </c>
      <c r="BS89" s="235">
        <f t="shared" ca="1" si="106"/>
        <v>12.415445129884707</v>
      </c>
      <c r="BT89" s="235">
        <f t="shared" ca="1" si="61"/>
        <v>12.464761249637302</v>
      </c>
      <c r="BU89" s="235">
        <f t="shared" ca="1" si="62"/>
        <v>12.564071667639361</v>
      </c>
      <c r="BV89" s="235">
        <f t="shared" ca="1" si="63"/>
        <v>12.692956536452385</v>
      </c>
      <c r="BW89" s="235">
        <f t="shared" ca="1" si="64"/>
        <v>12.395025282446205</v>
      </c>
      <c r="BX89" s="235">
        <f t="shared" ca="1" si="29"/>
        <v>0.3838050282140878</v>
      </c>
      <c r="BY89" s="236">
        <f t="shared" si="50"/>
        <v>-39</v>
      </c>
      <c r="BZ89" s="235">
        <f t="shared" ca="1" si="30"/>
        <v>12.943136728026282</v>
      </c>
      <c r="CA89" s="235">
        <f t="shared" ca="1" si="31"/>
        <v>14.297533559517481</v>
      </c>
      <c r="CB89" s="235">
        <f t="shared" ca="1" si="78"/>
        <v>12.425930257161458</v>
      </c>
      <c r="CC89" s="235">
        <f t="shared" ca="1" si="79"/>
        <v>0.56593025716145817</v>
      </c>
      <c r="CD89" s="81">
        <f t="shared" ca="1" si="80"/>
        <v>1.8476335449218748</v>
      </c>
      <c r="CE89" s="235">
        <f t="shared" ca="1" si="35"/>
        <v>30.630005539620569</v>
      </c>
      <c r="CF89" s="235">
        <f t="shared" ca="1" si="36"/>
        <v>33.372931834976931</v>
      </c>
      <c r="CG89">
        <f t="shared" si="37"/>
        <v>100</v>
      </c>
      <c r="CH89">
        <f t="shared" si="37"/>
        <v>50</v>
      </c>
      <c r="CI89">
        <f t="shared" si="37"/>
        <v>0</v>
      </c>
      <c r="CJ89" t="e">
        <f t="shared" si="38"/>
        <v>#N/A</v>
      </c>
      <c r="CK89" s="259">
        <f t="shared" ca="1" si="39"/>
        <v>12.483940036740293</v>
      </c>
      <c r="CL89" s="259">
        <f t="shared" ca="1" si="40"/>
        <v>12.433485009185073</v>
      </c>
      <c r="CM89" s="259">
        <f t="shared" ca="1" si="41"/>
        <v>12.46549998410077</v>
      </c>
      <c r="CN89" s="259">
        <f t="shared" ca="1" si="42"/>
        <v>12.562715654469059</v>
      </c>
      <c r="CO89">
        <f t="shared" ca="1" si="43"/>
        <v>0</v>
      </c>
      <c r="CP89" t="e">
        <f t="shared" ca="1" si="44"/>
        <v>#N/A</v>
      </c>
      <c r="CQ89">
        <f t="shared" ca="1" si="45"/>
        <v>16.7</v>
      </c>
      <c r="CR89" t="e">
        <f t="shared" ca="1" si="83"/>
        <v>#N/A</v>
      </c>
      <c r="CS89" t="e">
        <f t="shared" ca="1" si="84"/>
        <v>#N/A</v>
      </c>
    </row>
    <row r="90" spans="1:97" x14ac:dyDescent="0.25">
      <c r="A90">
        <v>59</v>
      </c>
      <c r="B90" s="100">
        <f ca="1">OFFSET(InputPriceData!B$15,CalculationsAndCharts!$A90+$A$11,0,1,1)</f>
        <v>40408</v>
      </c>
      <c r="C90" s="3">
        <f ca="1">OFFSET(InputPriceData!G$15,CalculationsAndCharts!$A90+$A$11,0,1,1)</f>
        <v>3066800</v>
      </c>
      <c r="D90" s="4">
        <f ca="1">OFFSET(InputPriceData!C$15,CalculationsAndCharts!$A90+$A$11,IF($C$7,7,0),1,1)</f>
        <v>12.6</v>
      </c>
      <c r="E90" s="4">
        <f ca="1">OFFSET(InputPriceData!D$15,CalculationsAndCharts!$A90+$A$11,IF($C$7,7,0),1,1)</f>
        <v>12.82</v>
      </c>
      <c r="F90" s="4">
        <f ca="1">OFFSET(InputPriceData!E$15,CalculationsAndCharts!$A90+$A$11,IF($C$7,7,0),1,1)</f>
        <v>12.5</v>
      </c>
      <c r="G90" s="4">
        <f ca="1">OFFSET(InputPriceData!F$15,CalculationsAndCharts!$A90+$A$11,IF($C$7,7,0),1,1)</f>
        <v>12.55</v>
      </c>
      <c r="H90" s="105">
        <f t="shared" si="0"/>
        <v>0</v>
      </c>
      <c r="I90" s="105">
        <f t="shared" ca="1" si="98"/>
        <v>0</v>
      </c>
      <c r="J90" s="105">
        <f t="shared" ca="1" si="98"/>
        <v>0</v>
      </c>
      <c r="K90" s="105">
        <f t="shared" ca="1" si="98"/>
        <v>0</v>
      </c>
      <c r="L90" s="4">
        <f t="shared" ca="1" si="2"/>
        <v>12.623333333333335</v>
      </c>
      <c r="M90" s="105">
        <f t="shared" ca="1" si="3"/>
        <v>0.60333333333333528</v>
      </c>
      <c r="N90" s="105">
        <f t="shared" ca="1" si="19"/>
        <v>1.6830641025641031</v>
      </c>
      <c r="O90" s="198">
        <f t="shared" ca="1" si="20"/>
        <v>1.6232890559178101</v>
      </c>
      <c r="P90" s="198">
        <f t="shared" ca="1" si="21"/>
        <v>1.4609601503260292</v>
      </c>
      <c r="Q90" s="105">
        <f t="shared" ca="1" si="4"/>
        <v>12.649796164056543</v>
      </c>
      <c r="R90" s="105">
        <f t="shared" ca="1" si="5"/>
        <v>12.896072063264347</v>
      </c>
      <c r="S90" s="105">
        <f t="shared" ca="1" si="22"/>
        <v>0</v>
      </c>
      <c r="T90" s="105">
        <f t="shared" si="23"/>
        <v>0</v>
      </c>
      <c r="U90" s="105">
        <f t="shared" si="24"/>
        <v>0</v>
      </c>
      <c r="V90" s="115">
        <f t="shared" ca="1" si="6"/>
        <v>0.32000000000000028</v>
      </c>
      <c r="W90" s="114">
        <f t="shared" ca="1" si="7"/>
        <v>0.53083834856500078</v>
      </c>
      <c r="X90" s="116">
        <f t="shared" ca="1" si="8"/>
        <v>9.2297876379681343E-2</v>
      </c>
      <c r="Y90" s="90" t="e">
        <f t="shared" si="9"/>
        <v>#N/A</v>
      </c>
      <c r="Z90" s="117" t="str">
        <f t="shared" ca="1" si="48"/>
        <v/>
      </c>
      <c r="AA90" s="112"/>
      <c r="AB90" s="118"/>
      <c r="AC90" s="107"/>
      <c r="AD90" s="107"/>
      <c r="AH90" s="107"/>
      <c r="BE90" s="235">
        <f t="shared" ca="1" si="25"/>
        <v>12.585000000000001</v>
      </c>
      <c r="BF90" s="235">
        <f t="shared" ref="BF90:BN90" ca="1" si="121">AVERAGE(OFFSET(BE$31,$A90,0,$BE$27,1))</f>
        <v>12.452500000000001</v>
      </c>
      <c r="BG90" s="235">
        <f t="shared" ca="1" si="121"/>
        <v>12.3325</v>
      </c>
      <c r="BH90" s="235">
        <f t="shared" ca="1" si="121"/>
        <v>12.268750000000001</v>
      </c>
      <c r="BI90" s="235">
        <f t="shared" ca="1" si="121"/>
        <v>12.270625000000001</v>
      </c>
      <c r="BJ90" s="235">
        <f t="shared" ca="1" si="121"/>
        <v>12.335000000000001</v>
      </c>
      <c r="BK90" s="235">
        <f t="shared" ca="1" si="121"/>
        <v>12.450859375</v>
      </c>
      <c r="BL90" s="235">
        <f t="shared" ca="1" si="121"/>
        <v>12.600937500000001</v>
      </c>
      <c r="BM90" s="235">
        <f t="shared" ca="1" si="121"/>
        <v>12.76482421875</v>
      </c>
      <c r="BN90" s="235">
        <f t="shared" ca="1" si="121"/>
        <v>12.923476562499999</v>
      </c>
      <c r="BO90" s="235">
        <f t="shared" ca="1" si="27"/>
        <v>12.480786132812501</v>
      </c>
      <c r="BP90" s="235">
        <f t="shared" ca="1" si="103"/>
        <v>12.53658445906609</v>
      </c>
      <c r="BQ90" s="235">
        <f t="shared" ca="1" si="104"/>
        <v>12.656777200314092</v>
      </c>
      <c r="BR90" s="235">
        <f t="shared" ca="1" si="105"/>
        <v>-0.12019274124800283</v>
      </c>
      <c r="BS90" s="235">
        <f t="shared" ca="1" si="106"/>
        <v>12.416391717818087</v>
      </c>
      <c r="BT90" s="235">
        <f t="shared" ca="1" si="61"/>
        <v>12.514077369389897</v>
      </c>
      <c r="BU90" s="235">
        <f t="shared" ca="1" si="62"/>
        <v>12.663382085641421</v>
      </c>
      <c r="BV90" s="235">
        <f t="shared" ca="1" si="63"/>
        <v>12.821841405265411</v>
      </c>
      <c r="BW90" s="235">
        <f t="shared" ca="1" si="64"/>
        <v>12.373927256510841</v>
      </c>
      <c r="BX90" s="235">
        <f t="shared" ca="1" si="29"/>
        <v>0.34419046621344968</v>
      </c>
      <c r="BY90" s="236">
        <f t="shared" si="50"/>
        <v>-40</v>
      </c>
      <c r="BZ90" s="235">
        <f t="shared" ca="1" si="30"/>
        <v>13.021280126730318</v>
      </c>
      <c r="CA90" s="235">
        <f t="shared" ca="1" si="31"/>
        <v>2.980040575991624</v>
      </c>
      <c r="CB90" s="235">
        <f t="shared" ca="1" si="78"/>
        <v>12.552059733072918</v>
      </c>
      <c r="CC90" s="235">
        <f t="shared" ca="1" si="79"/>
        <v>0.69205973307291835</v>
      </c>
      <c r="CD90" s="81">
        <f t="shared" ca="1" si="80"/>
        <v>1.8476335449218748</v>
      </c>
      <c r="CE90" s="235">
        <f t="shared" ca="1" si="35"/>
        <v>37.456547321031742</v>
      </c>
      <c r="CF90" s="235">
        <f t="shared" ca="1" si="36"/>
        <v>30.782883563447665</v>
      </c>
      <c r="CG90">
        <f t="shared" si="37"/>
        <v>100</v>
      </c>
      <c r="CH90">
        <f t="shared" si="37"/>
        <v>50</v>
      </c>
      <c r="CI90">
        <f t="shared" si="37"/>
        <v>0</v>
      </c>
      <c r="CJ90" t="e">
        <f t="shared" si="38"/>
        <v>#N/A</v>
      </c>
      <c r="CK90" s="259">
        <f t="shared" ca="1" si="39"/>
        <v>12.350380073480588</v>
      </c>
      <c r="CL90" s="259">
        <f t="shared" ca="1" si="40"/>
        <v>12.534565036740293</v>
      </c>
      <c r="CM90" s="259">
        <f t="shared" ca="1" si="41"/>
        <v>12.511388862390174</v>
      </c>
      <c r="CN90" s="259">
        <f t="shared" ca="1" si="42"/>
        <v>12.614407912582653</v>
      </c>
      <c r="CO90">
        <f t="shared" ca="1" si="43"/>
        <v>0</v>
      </c>
      <c r="CP90" t="e">
        <f t="shared" ca="1" si="44"/>
        <v>#N/A</v>
      </c>
      <c r="CQ90">
        <f t="shared" ca="1" si="45"/>
        <v>16.7</v>
      </c>
      <c r="CR90" t="e">
        <f t="shared" ca="1" si="83"/>
        <v>#N/A</v>
      </c>
      <c r="CS90" t="e">
        <f t="shared" ca="1" si="84"/>
        <v>#N/A</v>
      </c>
    </row>
    <row r="91" spans="1:97" x14ac:dyDescent="0.25">
      <c r="A91">
        <v>60</v>
      </c>
      <c r="B91" s="100">
        <f ca="1">OFFSET(InputPriceData!B$15,CalculationsAndCharts!$A91+$A$11,0,1,1)</f>
        <v>40407</v>
      </c>
      <c r="C91" s="3">
        <f ca="1">OFFSET(InputPriceData!G$15,CalculationsAndCharts!$A91+$A$11,0,1,1)</f>
        <v>4897400</v>
      </c>
      <c r="D91" s="4">
        <f ca="1">OFFSET(InputPriceData!C$15,CalculationsAndCharts!$A91+$A$11,IF($C$7,7,0),1,1)</f>
        <v>12.11</v>
      </c>
      <c r="E91" s="4">
        <f ca="1">OFFSET(InputPriceData!D$15,CalculationsAndCharts!$A91+$A$11,IF($C$7,7,0),1,1)</f>
        <v>12.79</v>
      </c>
      <c r="F91" s="4">
        <f ca="1">OFFSET(InputPriceData!E$15,CalculationsAndCharts!$A91+$A$11,IF($C$7,7,0),1,1)</f>
        <v>12.02</v>
      </c>
      <c r="G91" s="4">
        <f ca="1">OFFSET(InputPriceData!F$15,CalculationsAndCharts!$A91+$A$11,IF($C$7,7,0),1,1)</f>
        <v>12.62</v>
      </c>
      <c r="H91" s="105">
        <f t="shared" si="0"/>
        <v>0</v>
      </c>
      <c r="I91" s="105">
        <f t="shared" ca="1" si="98"/>
        <v>0</v>
      </c>
      <c r="J91" s="105">
        <f t="shared" ca="1" si="98"/>
        <v>0</v>
      </c>
      <c r="K91" s="105">
        <f t="shared" ca="1" si="98"/>
        <v>0</v>
      </c>
      <c r="L91" s="4">
        <f t="shared" ca="1" si="2"/>
        <v>12.476666666666667</v>
      </c>
      <c r="M91" s="105">
        <f t="shared" ca="1" si="3"/>
        <v>0.61666666666666714</v>
      </c>
      <c r="N91" s="105">
        <f t="shared" ca="1" si="19"/>
        <v>1.5911282051282054</v>
      </c>
      <c r="O91" s="198">
        <f t="shared" ca="1" si="20"/>
        <v>1.6062104711617262</v>
      </c>
      <c r="P91" s="198">
        <f t="shared" ca="1" si="21"/>
        <v>1.4455894240455536</v>
      </c>
      <c r="Q91" s="105">
        <f t="shared" ca="1" si="4"/>
        <v>12.657356972834602</v>
      </c>
      <c r="R91" s="105">
        <f t="shared" ca="1" si="5"/>
        <v>12.966436605895147</v>
      </c>
      <c r="S91" s="105">
        <f t="shared" ca="1" si="22"/>
        <v>0</v>
      </c>
      <c r="T91" s="105">
        <f t="shared" si="23"/>
        <v>0</v>
      </c>
      <c r="U91" s="105">
        <f t="shared" si="24"/>
        <v>0</v>
      </c>
      <c r="V91" s="115">
        <f t="shared" ca="1" si="6"/>
        <v>0.76999999999999957</v>
      </c>
      <c r="W91" s="114">
        <f t="shared" ca="1" si="7"/>
        <v>0.63625752284750103</v>
      </c>
      <c r="X91" s="116">
        <f t="shared" ca="1" si="8"/>
        <v>0.10041660244433448</v>
      </c>
      <c r="Y91" s="90" t="e">
        <f t="shared" si="9"/>
        <v>#N/A</v>
      </c>
      <c r="Z91" s="117" t="str">
        <f t="shared" ca="1" si="48"/>
        <v/>
      </c>
      <c r="AA91" s="112"/>
      <c r="AB91" s="118"/>
      <c r="AC91" s="107"/>
      <c r="AD91" s="107"/>
      <c r="AH91" s="107"/>
      <c r="BE91" s="235">
        <f t="shared" ca="1" si="25"/>
        <v>12.32</v>
      </c>
      <c r="BF91" s="235">
        <f t="shared" ref="BF91:BN91" ca="1" si="122">AVERAGE(OFFSET(BE$31,$A91,0,$BE$27,1))</f>
        <v>12.2125</v>
      </c>
      <c r="BG91" s="235">
        <f t="shared" ca="1" si="122"/>
        <v>12.205</v>
      </c>
      <c r="BH91" s="235">
        <f t="shared" ca="1" si="122"/>
        <v>12.272500000000001</v>
      </c>
      <c r="BI91" s="235">
        <f t="shared" ca="1" si="122"/>
        <v>12.399375000000001</v>
      </c>
      <c r="BJ91" s="235">
        <f t="shared" ca="1" si="122"/>
        <v>12.56671875</v>
      </c>
      <c r="BK91" s="235">
        <f t="shared" ca="1" si="122"/>
        <v>12.751015625000001</v>
      </c>
      <c r="BL91" s="235">
        <f t="shared" ca="1" si="122"/>
        <v>12.9287109375</v>
      </c>
      <c r="BM91" s="235">
        <f t="shared" ca="1" si="122"/>
        <v>13.082128906249999</v>
      </c>
      <c r="BN91" s="235">
        <f t="shared" ca="1" si="122"/>
        <v>13.202255859374999</v>
      </c>
      <c r="BO91" s="235">
        <f t="shared" ca="1" si="27"/>
        <v>12.42701025390625</v>
      </c>
      <c r="BP91" s="235">
        <f t="shared" ca="1" si="103"/>
        <v>12.592382785319678</v>
      </c>
      <c r="BQ91" s="235">
        <f t="shared" ca="1" si="104"/>
        <v>12.776969941562093</v>
      </c>
      <c r="BR91" s="235">
        <f t="shared" ca="1" si="105"/>
        <v>-0.18458715624241506</v>
      </c>
      <c r="BS91" s="235">
        <f t="shared" ca="1" si="106"/>
        <v>12.407795629077263</v>
      </c>
      <c r="BT91" s="235">
        <f t="shared" ca="1" si="61"/>
        <v>12.611763020961707</v>
      </c>
      <c r="BU91" s="235">
        <f t="shared" ca="1" si="62"/>
        <v>12.812686801892946</v>
      </c>
      <c r="BV91" s="235">
        <f t="shared" ca="1" si="63"/>
        <v>12.980300724889402</v>
      </c>
      <c r="BW91" s="235">
        <f t="shared" ca="1" si="64"/>
        <v>12.377529382095686</v>
      </c>
      <c r="BX91" s="235">
        <f t="shared" ca="1" si="29"/>
        <v>0.3066238418195037</v>
      </c>
      <c r="BY91" s="236">
        <f t="shared" si="50"/>
        <v>-41</v>
      </c>
      <c r="BZ91" s="235">
        <f t="shared" ca="1" si="30"/>
        <v>13.103839478263552</v>
      </c>
      <c r="CA91" s="235">
        <f t="shared" ca="1" si="31"/>
        <v>-9.2183318050177423</v>
      </c>
      <c r="CB91" s="235">
        <f t="shared" ca="1" si="78"/>
        <v>12.451838460286458</v>
      </c>
      <c r="CC91" s="235">
        <f t="shared" ca="1" si="79"/>
        <v>0.59183846028645881</v>
      </c>
      <c r="CD91" s="81">
        <f t="shared" ca="1" si="80"/>
        <v>1.8476335449218748</v>
      </c>
      <c r="CE91" s="235">
        <f t="shared" ca="1" si="35"/>
        <v>32.032242644278469</v>
      </c>
      <c r="CF91" s="235">
        <f t="shared" ca="1" si="36"/>
        <v>29.736838065571039</v>
      </c>
      <c r="CG91">
        <f t="shared" si="37"/>
        <v>100</v>
      </c>
      <c r="CH91">
        <f t="shared" si="37"/>
        <v>50</v>
      </c>
      <c r="CI91">
        <f t="shared" si="37"/>
        <v>0</v>
      </c>
      <c r="CJ91" t="e">
        <f t="shared" si="38"/>
        <v>#N/A</v>
      </c>
      <c r="CK91" s="259">
        <f t="shared" ca="1" si="39"/>
        <v>12.315760146961177</v>
      </c>
      <c r="CL91" s="259">
        <f t="shared" ca="1" si="40"/>
        <v>12.377690036740294</v>
      </c>
      <c r="CM91" s="259">
        <f t="shared" ca="1" si="41"/>
        <v>12.436759215094732</v>
      </c>
      <c r="CN91" s="259">
        <f t="shared" ca="1" si="42"/>
        <v>12.646345062919599</v>
      </c>
      <c r="CO91">
        <f t="shared" ca="1" si="43"/>
        <v>0</v>
      </c>
      <c r="CP91" t="e">
        <f t="shared" ca="1" si="44"/>
        <v>#N/A</v>
      </c>
      <c r="CQ91">
        <f t="shared" ca="1" si="45"/>
        <v>16.7</v>
      </c>
      <c r="CR91" t="e">
        <f t="shared" ca="1" si="83"/>
        <v>#N/A</v>
      </c>
      <c r="CS91" t="e">
        <f t="shared" ca="1" si="84"/>
        <v>#N/A</v>
      </c>
    </row>
    <row r="92" spans="1:97" x14ac:dyDescent="0.25">
      <c r="A92">
        <v>61</v>
      </c>
      <c r="B92" s="100">
        <f ca="1">OFFSET(InputPriceData!B$15,CalculationsAndCharts!$A92+$A$11,0,1,1)</f>
        <v>40406</v>
      </c>
      <c r="C92" s="3">
        <f ca="1">OFFSET(InputPriceData!G$15,CalculationsAndCharts!$A92+$A$11,0,1,1)</f>
        <v>4638400</v>
      </c>
      <c r="D92" s="4">
        <f ca="1">OFFSET(InputPriceData!C$15,CalculationsAndCharts!$A92+$A$11,IF($C$7,7,0),1,1)</f>
        <v>12.09</v>
      </c>
      <c r="E92" s="4">
        <f ca="1">OFFSET(InputPriceData!D$15,CalculationsAndCharts!$A92+$A$11,IF($C$7,7,0),1,1)</f>
        <v>12.3</v>
      </c>
      <c r="F92" s="4">
        <f ca="1">OFFSET(InputPriceData!E$15,CalculationsAndCharts!$A92+$A$11,IF($C$7,7,0),1,1)</f>
        <v>11.86</v>
      </c>
      <c r="G92" s="4">
        <f ca="1">OFFSET(InputPriceData!F$15,CalculationsAndCharts!$A92+$A$11,IF($C$7,7,0),1,1)</f>
        <v>12.02</v>
      </c>
      <c r="H92" s="105">
        <f t="shared" si="0"/>
        <v>0</v>
      </c>
      <c r="I92" s="105">
        <f t="shared" ref="I92:K111" ca="1" si="123">IF($S$16,AVERAGE(OFFSET($G92,0,0,I$31,1)),0)</f>
        <v>0</v>
      </c>
      <c r="J92" s="105">
        <f t="shared" ca="1" si="123"/>
        <v>0</v>
      </c>
      <c r="K92" s="105">
        <f t="shared" ca="1" si="123"/>
        <v>0</v>
      </c>
      <c r="L92" s="4">
        <f t="shared" ca="1" si="2"/>
        <v>12.06</v>
      </c>
      <c r="M92" s="105">
        <f t="shared" ca="1" si="3"/>
        <v>0.45666666666666522</v>
      </c>
      <c r="N92" s="105">
        <f t="shared" ca="1" si="19"/>
        <v>1.567461538461538</v>
      </c>
      <c r="O92" s="198">
        <f t="shared" ca="1" si="20"/>
        <v>1.6105196900284464</v>
      </c>
      <c r="P92" s="198">
        <f t="shared" ca="1" si="21"/>
        <v>1.4494677210256017</v>
      </c>
      <c r="Q92" s="105">
        <f t="shared" ca="1" si="4"/>
        <v>12.708982774596871</v>
      </c>
      <c r="R92" s="105">
        <f t="shared" ca="1" si="5"/>
        <v>13.054745072483875</v>
      </c>
      <c r="S92" s="105">
        <f t="shared" ca="1" si="22"/>
        <v>0</v>
      </c>
      <c r="T92" s="105">
        <f t="shared" si="23"/>
        <v>0</v>
      </c>
      <c r="U92" s="105">
        <f t="shared" si="24"/>
        <v>0</v>
      </c>
      <c r="V92" s="115">
        <f t="shared" ca="1" si="6"/>
        <v>0.44000000000000128</v>
      </c>
      <c r="W92" s="114">
        <f t="shared" ca="1" si="7"/>
        <v>0.56938628427125171</v>
      </c>
      <c r="X92" s="116">
        <f t="shared" ca="1" si="8"/>
        <v>9.7369907177308798E-2</v>
      </c>
      <c r="Y92" s="90" t="e">
        <f t="shared" si="9"/>
        <v>#N/A</v>
      </c>
      <c r="Z92" s="117" t="str">
        <f t="shared" ca="1" si="48"/>
        <v/>
      </c>
      <c r="AA92" s="112"/>
      <c r="AB92" s="118"/>
      <c r="AC92" s="107"/>
      <c r="AD92" s="107"/>
      <c r="AH92" s="107"/>
      <c r="BE92" s="235">
        <f t="shared" ca="1" si="25"/>
        <v>12.105</v>
      </c>
      <c r="BF92" s="235">
        <f t="shared" ref="BF92:BN92" ca="1" si="124">AVERAGE(OFFSET(BE$31,$A92,0,$BE$27,1))</f>
        <v>12.1975</v>
      </c>
      <c r="BG92" s="235">
        <f t="shared" ca="1" si="124"/>
        <v>12.34</v>
      </c>
      <c r="BH92" s="235">
        <f t="shared" ca="1" si="124"/>
        <v>12.526250000000001</v>
      </c>
      <c r="BI92" s="235">
        <f t="shared" ca="1" si="124"/>
        <v>12.7340625</v>
      </c>
      <c r="BJ92" s="235">
        <f t="shared" ca="1" si="124"/>
        <v>12.9353125</v>
      </c>
      <c r="BK92" s="235">
        <f t="shared" ca="1" si="124"/>
        <v>13.106406249999999</v>
      </c>
      <c r="BL92" s="235">
        <f t="shared" ca="1" si="124"/>
        <v>13.235546874999999</v>
      </c>
      <c r="BM92" s="235">
        <f t="shared" ca="1" si="124"/>
        <v>13.322382812499999</v>
      </c>
      <c r="BN92" s="235">
        <f t="shared" ca="1" si="124"/>
        <v>13.373447265625</v>
      </c>
      <c r="BO92" s="235">
        <f t="shared" ca="1" si="27"/>
        <v>12.50473291015625</v>
      </c>
      <c r="BP92" s="235">
        <f t="shared" ca="1" si="103"/>
        <v>12.757755316733107</v>
      </c>
      <c r="BQ92" s="235">
        <f t="shared" ca="1" si="104"/>
        <v>12.96155709780451</v>
      </c>
      <c r="BR92" s="235">
        <f t="shared" ca="1" si="105"/>
        <v>-0.20380178107140345</v>
      </c>
      <c r="BS92" s="235">
        <f t="shared" ca="1" si="106"/>
        <v>12.553953535661703</v>
      </c>
      <c r="BT92" s="235">
        <f t="shared" ca="1" si="61"/>
        <v>12.815730412846152</v>
      </c>
      <c r="BU92" s="235">
        <f t="shared" ca="1" si="62"/>
        <v>13.013610582824185</v>
      </c>
      <c r="BV92" s="235">
        <f t="shared" ca="1" si="63"/>
        <v>13.147914647885857</v>
      </c>
      <c r="BW92" s="235">
        <f t="shared" ca="1" si="64"/>
        <v>12.55427413795176</v>
      </c>
      <c r="BX92" s="235">
        <f t="shared" ca="1" si="29"/>
        <v>0.274675081705272</v>
      </c>
      <c r="BY92" s="236">
        <f t="shared" si="50"/>
        <v>-42</v>
      </c>
      <c r="BZ92" s="235">
        <f t="shared" ca="1" si="30"/>
        <v>13.187497598293172</v>
      </c>
      <c r="CA92" s="235">
        <f t="shared" ca="1" si="31"/>
        <v>-7.6338647475915318</v>
      </c>
      <c r="CB92" s="235">
        <f t="shared" ca="1" si="78"/>
        <v>12.282366455078126</v>
      </c>
      <c r="CC92" s="235">
        <f t="shared" ca="1" si="79"/>
        <v>0.42236645507812653</v>
      </c>
      <c r="CD92" s="81">
        <f t="shared" ca="1" si="80"/>
        <v>1.8476335449218748</v>
      </c>
      <c r="CE92" s="235">
        <f t="shared" ca="1" si="35"/>
        <v>22.859860725032778</v>
      </c>
      <c r="CF92" s="235">
        <f t="shared" ca="1" si="36"/>
        <v>33.849458057046782</v>
      </c>
      <c r="CG92">
        <f t="shared" si="37"/>
        <v>100</v>
      </c>
      <c r="CH92">
        <f t="shared" si="37"/>
        <v>50</v>
      </c>
      <c r="CI92">
        <f t="shared" si="37"/>
        <v>0</v>
      </c>
      <c r="CJ92" t="e">
        <f t="shared" si="38"/>
        <v>#N/A</v>
      </c>
      <c r="CK92" s="259">
        <f t="shared" ca="1" si="39"/>
        <v>12.564020293922354</v>
      </c>
      <c r="CL92" s="259">
        <f t="shared" ca="1" si="40"/>
        <v>12.263885146961176</v>
      </c>
      <c r="CM92" s="259">
        <f t="shared" ca="1" si="41"/>
        <v>12.41015424738011</v>
      </c>
      <c r="CN92" s="259">
        <f t="shared" ca="1" si="42"/>
        <v>12.753807073391322</v>
      </c>
      <c r="CO92">
        <f t="shared" ca="1" si="43"/>
        <v>0</v>
      </c>
      <c r="CP92" t="e">
        <f t="shared" ca="1" si="44"/>
        <v>#N/A</v>
      </c>
      <c r="CQ92">
        <f t="shared" ca="1" si="45"/>
        <v>16.7</v>
      </c>
      <c r="CR92" t="e">
        <f t="shared" ca="1" si="83"/>
        <v>#N/A</v>
      </c>
      <c r="CS92" t="e">
        <f t="shared" ca="1" si="84"/>
        <v>#N/A</v>
      </c>
    </row>
    <row r="93" spans="1:97" x14ac:dyDescent="0.25">
      <c r="A93">
        <v>62</v>
      </c>
      <c r="B93" s="100">
        <f ca="1">OFFSET(InputPriceData!B$15,CalculationsAndCharts!$A93+$A$11,0,1,1)</f>
        <v>40403</v>
      </c>
      <c r="C93" s="3">
        <f ca="1">OFFSET(InputPriceData!G$15,CalculationsAndCharts!$A93+$A$11,0,1,1)</f>
        <v>3884100</v>
      </c>
      <c r="D93" s="4">
        <f ca="1">OFFSET(InputPriceData!C$15,CalculationsAndCharts!$A93+$A$11,IF($C$7,7,0),1,1)</f>
        <v>12.45</v>
      </c>
      <c r="E93" s="4">
        <f ca="1">OFFSET(InputPriceData!D$15,CalculationsAndCharts!$A93+$A$11,IF($C$7,7,0),1,1)</f>
        <v>12.64</v>
      </c>
      <c r="F93" s="4">
        <f ca="1">OFFSET(InputPriceData!E$15,CalculationsAndCharts!$A93+$A$11,IF($C$7,7,0),1,1)</f>
        <v>12.12</v>
      </c>
      <c r="G93" s="4">
        <f ca="1">OFFSET(InputPriceData!F$15,CalculationsAndCharts!$A93+$A$11,IF($C$7,7,0),1,1)</f>
        <v>12.19</v>
      </c>
      <c r="H93" s="105">
        <f t="shared" si="0"/>
        <v>0</v>
      </c>
      <c r="I93" s="105">
        <f t="shared" ca="1" si="123"/>
        <v>0</v>
      </c>
      <c r="J93" s="105">
        <f t="shared" ca="1" si="123"/>
        <v>0</v>
      </c>
      <c r="K93" s="105">
        <f t="shared" ca="1" si="123"/>
        <v>0</v>
      </c>
      <c r="L93" s="4">
        <f t="shared" ca="1" si="2"/>
        <v>12.316666666666665</v>
      </c>
      <c r="M93" s="105">
        <f t="shared" ca="1" si="3"/>
        <v>0.31666666666666465</v>
      </c>
      <c r="N93" s="105">
        <f t="shared" ca="1" si="19"/>
        <v>1.5765641025641024</v>
      </c>
      <c r="O93" s="198">
        <f t="shared" ca="1" si="20"/>
        <v>1.6228220190475631</v>
      </c>
      <c r="P93" s="198">
        <f t="shared" ca="1" si="21"/>
        <v>1.4605398171428068</v>
      </c>
      <c r="Q93" s="105">
        <f t="shared" ca="1" si="4"/>
        <v>12.894406424481691</v>
      </c>
      <c r="R93" s="105">
        <f t="shared" ca="1" si="5"/>
        <v>13.153534300451591</v>
      </c>
      <c r="S93" s="105">
        <f t="shared" ca="1" si="22"/>
        <v>0</v>
      </c>
      <c r="T93" s="105">
        <f t="shared" si="23"/>
        <v>0</v>
      </c>
      <c r="U93" s="105">
        <f t="shared" si="24"/>
        <v>0</v>
      </c>
      <c r="V93" s="115">
        <f t="shared" ca="1" si="6"/>
        <v>0.52000000000000135</v>
      </c>
      <c r="W93" s="114">
        <f t="shared" ca="1" si="7"/>
        <v>0.63407942640687687</v>
      </c>
      <c r="X93" s="116">
        <f t="shared" ca="1" si="8"/>
        <v>0.10201635983649524</v>
      </c>
      <c r="Y93" s="90" t="e">
        <f t="shared" si="9"/>
        <v>#N/A</v>
      </c>
      <c r="Z93" s="117" t="str">
        <f t="shared" ca="1" si="48"/>
        <v/>
      </c>
      <c r="AA93" s="112"/>
      <c r="AB93" s="118"/>
      <c r="AC93" s="107"/>
      <c r="AD93" s="107"/>
      <c r="AH93" s="107"/>
      <c r="BE93" s="235">
        <f t="shared" ca="1" si="25"/>
        <v>12.29</v>
      </c>
      <c r="BF93" s="235">
        <f t="shared" ref="BF93:BN93" ca="1" si="125">AVERAGE(OFFSET(BE$31,$A93,0,$BE$27,1))</f>
        <v>12.4825</v>
      </c>
      <c r="BG93" s="235">
        <f t="shared" ca="1" si="125"/>
        <v>12.7125</v>
      </c>
      <c r="BH93" s="235">
        <f t="shared" ca="1" si="125"/>
        <v>12.941875</v>
      </c>
      <c r="BI93" s="235">
        <f t="shared" ca="1" si="125"/>
        <v>13.1365625</v>
      </c>
      <c r="BJ93" s="235">
        <f t="shared" ca="1" si="125"/>
        <v>13.2775</v>
      </c>
      <c r="BK93" s="235">
        <f t="shared" ca="1" si="125"/>
        <v>13.364687499999999</v>
      </c>
      <c r="BL93" s="235">
        <f t="shared" ca="1" si="125"/>
        <v>13.409218749999999</v>
      </c>
      <c r="BM93" s="235">
        <f t="shared" ca="1" si="125"/>
        <v>13.424511718749999</v>
      </c>
      <c r="BN93" s="235">
        <f t="shared" ca="1" si="125"/>
        <v>13.421572265624999</v>
      </c>
      <c r="BO93" s="235">
        <f t="shared" ca="1" si="27"/>
        <v>12.77176513671875</v>
      </c>
      <c r="BP93" s="235">
        <f t="shared" ca="1" si="103"/>
        <v>13.010777723309962</v>
      </c>
      <c r="BQ93" s="235">
        <f t="shared" ca="1" si="104"/>
        <v>13.165358878875914</v>
      </c>
      <c r="BR93" s="235">
        <f t="shared" ca="1" si="105"/>
        <v>-0.15458115556595153</v>
      </c>
      <c r="BS93" s="235">
        <f t="shared" ca="1" si="106"/>
        <v>12.856196567744011</v>
      </c>
      <c r="BT93" s="235">
        <f t="shared" ca="1" si="61"/>
        <v>13.077507290030601</v>
      </c>
      <c r="BU93" s="235">
        <f t="shared" ca="1" si="62"/>
        <v>13.211490752802217</v>
      </c>
      <c r="BV93" s="235">
        <f t="shared" ca="1" si="63"/>
        <v>13.282218712947529</v>
      </c>
      <c r="BW93" s="235">
        <f t="shared" ca="1" si="64"/>
        <v>12.880268324632684</v>
      </c>
      <c r="BX93" s="235">
        <f t="shared" ca="1" si="29"/>
        <v>0.2550451596877617</v>
      </c>
      <c r="BY93" s="236">
        <f t="shared" si="50"/>
        <v>-43</v>
      </c>
      <c r="BZ93" s="235">
        <f t="shared" ca="1" si="30"/>
        <v>13.253573053567811</v>
      </c>
      <c r="CA93" s="235">
        <f t="shared" ca="1" si="31"/>
        <v>13.407977493854039</v>
      </c>
      <c r="CB93" s="235">
        <f t="shared" ca="1" si="78"/>
        <v>12.544215901692708</v>
      </c>
      <c r="CC93" s="235">
        <f t="shared" ca="1" si="79"/>
        <v>0.5442159016927075</v>
      </c>
      <c r="CD93" s="81">
        <f t="shared" ca="1" si="80"/>
        <v>1.5857840983072933</v>
      </c>
      <c r="CE93" s="235">
        <f t="shared" ca="1" si="35"/>
        <v>34.318410827401884</v>
      </c>
      <c r="CF93" s="235">
        <f t="shared" ca="1" si="36"/>
        <v>48.412541339822127</v>
      </c>
      <c r="CG93">
        <f t="shared" si="37"/>
        <v>100</v>
      </c>
      <c r="CH93">
        <f t="shared" si="37"/>
        <v>50</v>
      </c>
      <c r="CI93">
        <f t="shared" si="37"/>
        <v>0</v>
      </c>
      <c r="CJ93" t="e">
        <f t="shared" si="38"/>
        <v>#N/A</v>
      </c>
      <c r="CK93" s="259">
        <f t="shared" ca="1" si="39"/>
        <v>12.778040587844711</v>
      </c>
      <c r="CL93" s="259">
        <f t="shared" ca="1" si="40"/>
        <v>12.506520293922355</v>
      </c>
      <c r="CM93" s="259">
        <f t="shared" ca="1" si="41"/>
        <v>12.643590412300183</v>
      </c>
      <c r="CN93" s="259">
        <f t="shared" ca="1" si="42"/>
        <v>12.94977584396338</v>
      </c>
      <c r="CO93">
        <f t="shared" ca="1" si="43"/>
        <v>0</v>
      </c>
      <c r="CP93" t="e">
        <f t="shared" ca="1" si="44"/>
        <v>#N/A</v>
      </c>
      <c r="CQ93">
        <f t="shared" ca="1" si="45"/>
        <v>16.7</v>
      </c>
      <c r="CR93" t="e">
        <f t="shared" ca="1" si="83"/>
        <v>#N/A</v>
      </c>
      <c r="CS93" t="e">
        <f t="shared" ca="1" si="84"/>
        <v>#N/A</v>
      </c>
    </row>
    <row r="94" spans="1:97" x14ac:dyDescent="0.25">
      <c r="A94">
        <v>63</v>
      </c>
      <c r="B94" s="100">
        <f ca="1">OFFSET(InputPriceData!B$15,CalculationsAndCharts!$A94+$A$11,0,1,1)</f>
        <v>40402</v>
      </c>
      <c r="C94" s="3">
        <f ca="1">OFFSET(InputPriceData!G$15,CalculationsAndCharts!$A94+$A$11,0,1,1)</f>
        <v>6918900</v>
      </c>
      <c r="D94" s="4">
        <f ca="1">OFFSET(InputPriceData!C$15,CalculationsAndCharts!$A94+$A$11,IF($C$7,7,0),1,1)</f>
        <v>12.43</v>
      </c>
      <c r="E94" s="4">
        <f ca="1">OFFSET(InputPriceData!D$15,CalculationsAndCharts!$A94+$A$11,IF($C$7,7,0),1,1)</f>
        <v>12.5</v>
      </c>
      <c r="F94" s="4">
        <f ca="1">OFFSET(InputPriceData!E$15,CalculationsAndCharts!$A94+$A$11,IF($C$7,7,0),1,1)</f>
        <v>12</v>
      </c>
      <c r="G94" s="4">
        <f ca="1">OFFSET(InputPriceData!F$15,CalculationsAndCharts!$A94+$A$11,IF($C$7,7,0),1,1)</f>
        <v>12.39</v>
      </c>
      <c r="H94" s="105">
        <f t="shared" si="0"/>
        <v>0</v>
      </c>
      <c r="I94" s="105">
        <f t="shared" ca="1" si="123"/>
        <v>0</v>
      </c>
      <c r="J94" s="105">
        <f t="shared" ca="1" si="123"/>
        <v>0</v>
      </c>
      <c r="K94" s="105">
        <f t="shared" ca="1" si="123"/>
        <v>0</v>
      </c>
      <c r="L94" s="4">
        <f t="shared" ca="1" si="2"/>
        <v>12.296666666666667</v>
      </c>
      <c r="M94" s="105">
        <f t="shared" ca="1" si="3"/>
        <v>0.94666666666666721</v>
      </c>
      <c r="N94" s="105">
        <f t="shared" ca="1" si="19"/>
        <v>1.5738333333333336</v>
      </c>
      <c r="O94" s="198">
        <f t="shared" ca="1" si="20"/>
        <v>1.6360385666142663</v>
      </c>
      <c r="P94" s="198">
        <f t="shared" ca="1" si="21"/>
        <v>1.4724347099528396</v>
      </c>
      <c r="Q94" s="105">
        <f t="shared" ca="1" si="4"/>
        <v>13.059474926714554</v>
      </c>
      <c r="R94" s="105">
        <f t="shared" ca="1" si="5"/>
        <v>13.227570836442991</v>
      </c>
      <c r="S94" s="105">
        <f t="shared" ca="1" si="22"/>
        <v>0</v>
      </c>
      <c r="T94" s="105">
        <f t="shared" si="23"/>
        <v>0</v>
      </c>
      <c r="U94" s="105">
        <f t="shared" si="24"/>
        <v>0</v>
      </c>
      <c r="V94" s="115">
        <f t="shared" ca="1" si="6"/>
        <v>0.96000000000000085</v>
      </c>
      <c r="W94" s="114">
        <f t="shared" ca="1" si="7"/>
        <v>0.69111913961031457</v>
      </c>
      <c r="X94" s="116">
        <f t="shared" ca="1" si="8"/>
        <v>0.10578039867718439</v>
      </c>
      <c r="Y94" s="90" t="e">
        <f t="shared" si="9"/>
        <v>#N/A</v>
      </c>
      <c r="Z94" s="117" t="str">
        <f t="shared" ca="1" si="48"/>
        <v/>
      </c>
      <c r="AA94" s="112"/>
      <c r="AB94" s="118"/>
      <c r="AC94" s="107"/>
      <c r="AD94" s="107"/>
      <c r="AH94" s="107"/>
      <c r="BE94" s="235">
        <f t="shared" ca="1" si="25"/>
        <v>12.675000000000001</v>
      </c>
      <c r="BF94" s="235">
        <f t="shared" ref="BF94:BN94" ca="1" si="126">AVERAGE(OFFSET(BE$31,$A94,0,$BE$27,1))</f>
        <v>12.942500000000001</v>
      </c>
      <c r="BG94" s="235">
        <f t="shared" ca="1" si="126"/>
        <v>13.171250000000001</v>
      </c>
      <c r="BH94" s="235">
        <f t="shared" ca="1" si="126"/>
        <v>13.331250000000001</v>
      </c>
      <c r="BI94" s="235">
        <f t="shared" ca="1" si="126"/>
        <v>13.4184375</v>
      </c>
      <c r="BJ94" s="235">
        <f t="shared" ca="1" si="126"/>
        <v>13.451874999999999</v>
      </c>
      <c r="BK94" s="235">
        <f t="shared" ca="1" si="126"/>
        <v>13.453749999999999</v>
      </c>
      <c r="BL94" s="235">
        <f t="shared" ca="1" si="126"/>
        <v>13.439804687499999</v>
      </c>
      <c r="BM94" s="235">
        <f t="shared" ca="1" si="126"/>
        <v>13.418632812499999</v>
      </c>
      <c r="BN94" s="235">
        <f t="shared" ca="1" si="126"/>
        <v>13.394033203124998</v>
      </c>
      <c r="BO94" s="235">
        <f t="shared" ca="1" si="27"/>
        <v>13.094889160156248</v>
      </c>
      <c r="BP94" s="235">
        <f t="shared" ca="1" si="103"/>
        <v>13.249790309901174</v>
      </c>
      <c r="BQ94" s="235">
        <f t="shared" ca="1" si="104"/>
        <v>13.319940034441867</v>
      </c>
      <c r="BR94" s="235">
        <f t="shared" ca="1" si="105"/>
        <v>-7.0149724540693015E-2</v>
      </c>
      <c r="BS94" s="235">
        <f t="shared" ca="1" si="106"/>
        <v>13.179640585360481</v>
      </c>
      <c r="BT94" s="235">
        <f t="shared" ca="1" si="61"/>
        <v>13.298818012317192</v>
      </c>
      <c r="BU94" s="235">
        <f t="shared" ca="1" si="62"/>
        <v>13.345474215573834</v>
      </c>
      <c r="BV94" s="235">
        <f t="shared" ca="1" si="63"/>
        <v>13.352946673092841</v>
      </c>
      <c r="BW94" s="235">
        <f t="shared" ca="1" si="64"/>
        <v>13.212978063322911</v>
      </c>
      <c r="BX94" s="235">
        <f t="shared" ca="1" si="29"/>
        <v>0.25199372237947693</v>
      </c>
      <c r="BY94" s="236">
        <f t="shared" si="50"/>
        <v>-44</v>
      </c>
      <c r="BZ94" s="235">
        <f t="shared" ca="1" si="30"/>
        <v>13.285626170197906</v>
      </c>
      <c r="CA94" s="235">
        <f t="shared" ca="1" si="31"/>
        <v>42.792666996918811</v>
      </c>
      <c r="CB94" s="235">
        <f t="shared" ca="1" si="78"/>
        <v>12.695777913411458</v>
      </c>
      <c r="CC94" s="235">
        <f t="shared" ca="1" si="79"/>
        <v>0.69577791341145812</v>
      </c>
      <c r="CD94" s="81">
        <f t="shared" ca="1" si="80"/>
        <v>1.5681232910156258</v>
      </c>
      <c r="CE94" s="235">
        <f t="shared" ca="1" si="35"/>
        <v>44.370102618705694</v>
      </c>
      <c r="CF94" s="235">
        <f t="shared" ca="1" si="36"/>
        <v>65.225729201626521</v>
      </c>
      <c r="CG94">
        <f t="shared" si="37"/>
        <v>100</v>
      </c>
      <c r="CH94">
        <f t="shared" si="37"/>
        <v>50</v>
      </c>
      <c r="CI94">
        <f t="shared" si="37"/>
        <v>0</v>
      </c>
      <c r="CJ94" t="e">
        <f t="shared" si="38"/>
        <v>#N/A</v>
      </c>
      <c r="CK94" s="259">
        <f t="shared" ca="1" si="39"/>
        <v>13.226081175689419</v>
      </c>
      <c r="CL94" s="259">
        <f t="shared" ca="1" si="40"/>
        <v>12.695540587844711</v>
      </c>
      <c r="CM94" s="259">
        <f t="shared" ca="1" si="41"/>
        <v>12.861539576055863</v>
      </c>
      <c r="CN94" s="259">
        <f t="shared" ca="1" si="42"/>
        <v>13.127078063979788</v>
      </c>
      <c r="CO94">
        <f t="shared" ca="1" si="43"/>
        <v>0</v>
      </c>
      <c r="CP94" t="e">
        <f t="shared" ca="1" si="44"/>
        <v>#N/A</v>
      </c>
      <c r="CQ94">
        <f t="shared" ca="1" si="45"/>
        <v>16.7</v>
      </c>
      <c r="CR94" t="e">
        <f t="shared" ca="1" si="83"/>
        <v>#N/A</v>
      </c>
      <c r="CS94">
        <f t="shared" ca="1" si="84"/>
        <v>12.43</v>
      </c>
    </row>
    <row r="95" spans="1:97" x14ac:dyDescent="0.25">
      <c r="A95">
        <v>64</v>
      </c>
      <c r="B95" s="100">
        <f ca="1">OFFSET(InputPriceData!B$15,CalculationsAndCharts!$A95+$A$11,0,1,1)</f>
        <v>40401</v>
      </c>
      <c r="C95" s="3">
        <f ca="1">OFFSET(InputPriceData!G$15,CalculationsAndCharts!$A95+$A$11,0,1,1)</f>
        <v>3738600</v>
      </c>
      <c r="D95" s="4">
        <f ca="1">OFFSET(InputPriceData!C$15,CalculationsAndCharts!$A95+$A$11,IF($C$7,7,0),1,1)</f>
        <v>13.18</v>
      </c>
      <c r="E95" s="4">
        <f ca="1">OFFSET(InputPriceData!D$15,CalculationsAndCharts!$A95+$A$11,IF($C$7,7,0),1,1)</f>
        <v>13.2</v>
      </c>
      <c r="F95" s="4">
        <f ca="1">OFFSET(InputPriceData!E$15,CalculationsAndCharts!$A95+$A$11,IF($C$7,7,0),1,1)</f>
        <v>12.68</v>
      </c>
      <c r="G95" s="4">
        <f ca="1">OFFSET(InputPriceData!F$15,CalculationsAndCharts!$A95+$A$11,IF($C$7,7,0),1,1)</f>
        <v>12.96</v>
      </c>
      <c r="H95" s="105">
        <f t="shared" si="0"/>
        <v>0</v>
      </c>
      <c r="I95" s="105">
        <f t="shared" ca="1" si="123"/>
        <v>0</v>
      </c>
      <c r="J95" s="105">
        <f t="shared" ca="1" si="123"/>
        <v>0</v>
      </c>
      <c r="K95" s="105">
        <f t="shared" ca="1" si="123"/>
        <v>0</v>
      </c>
      <c r="L95" s="4">
        <f t="shared" ca="1" si="2"/>
        <v>12.946666666666667</v>
      </c>
      <c r="M95" s="105">
        <f t="shared" ca="1" si="3"/>
        <v>0.72333333333333449</v>
      </c>
      <c r="N95" s="105">
        <f t="shared" ca="1" si="19"/>
        <v>1.5629102564102566</v>
      </c>
      <c r="O95" s="198">
        <f t="shared" ca="1" si="20"/>
        <v>1.6538114904088184</v>
      </c>
      <c r="P95" s="198">
        <f t="shared" ca="1" si="21"/>
        <v>1.4884303413679365</v>
      </c>
      <c r="Q95" s="105">
        <f t="shared" ca="1" si="4"/>
        <v>13.277420143871094</v>
      </c>
      <c r="R95" s="105">
        <f t="shared" ca="1" si="5"/>
        <v>13.275598239222546</v>
      </c>
      <c r="S95" s="105">
        <f t="shared" ca="1" si="22"/>
        <v>0</v>
      </c>
      <c r="T95" s="105">
        <f t="shared" si="23"/>
        <v>0</v>
      </c>
      <c r="U95" s="105">
        <f t="shared" si="24"/>
        <v>0</v>
      </c>
      <c r="V95" s="115">
        <f t="shared" ca="1" si="6"/>
        <v>0.78000000000000114</v>
      </c>
      <c r="W95" s="114">
        <f t="shared" ca="1" si="7"/>
        <v>0.55667870941547148</v>
      </c>
      <c r="X95" s="116">
        <f t="shared" ca="1" si="8"/>
        <v>9.2953604121564157E-2</v>
      </c>
      <c r="Y95" s="90" t="e">
        <f t="shared" si="9"/>
        <v>#N/A</v>
      </c>
      <c r="Z95" s="117" t="str">
        <f t="shared" ca="1" si="48"/>
        <v/>
      </c>
      <c r="AA95" s="112"/>
      <c r="AB95" s="118"/>
      <c r="AC95" s="107"/>
      <c r="AD95" s="107"/>
      <c r="AH95" s="107"/>
      <c r="BE95" s="235">
        <f t="shared" ca="1" si="25"/>
        <v>13.21</v>
      </c>
      <c r="BF95" s="235">
        <f t="shared" ref="BF95:BN95" ca="1" si="127">AVERAGE(OFFSET(BE$31,$A95,0,$BE$27,1))</f>
        <v>13.4</v>
      </c>
      <c r="BG95" s="235">
        <f t="shared" ca="1" si="127"/>
        <v>13.491250000000001</v>
      </c>
      <c r="BH95" s="235">
        <f t="shared" ca="1" si="127"/>
        <v>13.505625</v>
      </c>
      <c r="BI95" s="235">
        <f t="shared" ca="1" si="127"/>
        <v>13.485312499999999</v>
      </c>
      <c r="BJ95" s="235">
        <f t="shared" ca="1" si="127"/>
        <v>13.455625</v>
      </c>
      <c r="BK95" s="235">
        <f t="shared" ca="1" si="127"/>
        <v>13.425859374999998</v>
      </c>
      <c r="BL95" s="235">
        <f t="shared" ca="1" si="127"/>
        <v>13.397460937499998</v>
      </c>
      <c r="BM95" s="235">
        <f t="shared" ca="1" si="127"/>
        <v>13.369433593749999</v>
      </c>
      <c r="BN95" s="235">
        <f t="shared" ca="1" si="127"/>
        <v>13.340859374999999</v>
      </c>
      <c r="BO95" s="235">
        <f t="shared" ca="1" si="27"/>
        <v>13.380477539062497</v>
      </c>
      <c r="BP95" s="235">
        <f t="shared" ca="1" si="103"/>
        <v>13.4046914596461</v>
      </c>
      <c r="BQ95" s="235">
        <f t="shared" ca="1" si="104"/>
        <v>13.390089758982562</v>
      </c>
      <c r="BR95" s="235">
        <f t="shared" ca="1" si="105"/>
        <v>1.4601700663538608E-2</v>
      </c>
      <c r="BS95" s="235">
        <f t="shared" ca="1" si="106"/>
        <v>13.419293160309639</v>
      </c>
      <c r="BT95" s="235">
        <f t="shared" ca="1" si="61"/>
        <v>13.4179954392739</v>
      </c>
      <c r="BU95" s="235">
        <f t="shared" ca="1" si="62"/>
        <v>13.392130418830476</v>
      </c>
      <c r="BV95" s="235">
        <f t="shared" ca="1" si="63"/>
        <v>13.360419130611849</v>
      </c>
      <c r="BW95" s="235">
        <f t="shared" ca="1" si="64"/>
        <v>13.43801419194212</v>
      </c>
      <c r="BX95" s="235">
        <f t="shared" ca="1" si="29"/>
        <v>0.2520015238086627</v>
      </c>
      <c r="BY95" s="236">
        <f t="shared" si="50"/>
        <v>-45</v>
      </c>
      <c r="BZ95" s="235">
        <f t="shared" ca="1" si="30"/>
        <v>13.282300730484637</v>
      </c>
      <c r="CA95" s="235">
        <f t="shared" ca="1" si="31"/>
        <v>65.447670623582383</v>
      </c>
      <c r="CB95" s="235">
        <f t="shared" ca="1" si="78"/>
        <v>13.163572102864581</v>
      </c>
      <c r="CC95" s="235">
        <f t="shared" ca="1" si="79"/>
        <v>1.0435721028645819</v>
      </c>
      <c r="CD95" s="81">
        <f t="shared" ca="1" si="80"/>
        <v>1.5681232910156258</v>
      </c>
      <c r="CE95" s="235">
        <f t="shared" ca="1" si="35"/>
        <v>66.549110573358803</v>
      </c>
      <c r="CF95" s="235">
        <f t="shared" ca="1" si="36"/>
        <v>80.742816949216618</v>
      </c>
      <c r="CG95">
        <f t="shared" si="37"/>
        <v>100</v>
      </c>
      <c r="CH95">
        <f t="shared" si="37"/>
        <v>50</v>
      </c>
      <c r="CI95">
        <f t="shared" si="37"/>
        <v>0</v>
      </c>
      <c r="CJ95" t="e">
        <f t="shared" si="38"/>
        <v>#N/A</v>
      </c>
      <c r="CK95" s="259">
        <f t="shared" ca="1" si="39"/>
        <v>13.447162351378836</v>
      </c>
      <c r="CL95" s="259">
        <f t="shared" ca="1" si="40"/>
        <v>13.144831175689419</v>
      </c>
      <c r="CM95" s="259">
        <f t="shared" ca="1" si="41"/>
        <v>13.238121515648661</v>
      </c>
      <c r="CN95" s="259">
        <f t="shared" ca="1" si="42"/>
        <v>13.299693054433819</v>
      </c>
      <c r="CO95">
        <f t="shared" ca="1" si="43"/>
        <v>0</v>
      </c>
      <c r="CP95" t="e">
        <f t="shared" ca="1" si="44"/>
        <v>#N/A</v>
      </c>
      <c r="CQ95">
        <f t="shared" ca="1" si="45"/>
        <v>16.7</v>
      </c>
      <c r="CR95" t="e">
        <f t="shared" ca="1" si="83"/>
        <v>#N/A</v>
      </c>
      <c r="CS95" t="e">
        <f t="shared" ca="1" si="84"/>
        <v>#N/A</v>
      </c>
    </row>
    <row r="96" spans="1:97" x14ac:dyDescent="0.25">
      <c r="A96">
        <v>65</v>
      </c>
      <c r="B96" s="100">
        <f ca="1">OFFSET(InputPriceData!B$15,CalculationsAndCharts!$A96+$A$11,0,1,1)</f>
        <v>40400</v>
      </c>
      <c r="C96" s="3">
        <f ca="1">OFFSET(InputPriceData!G$15,CalculationsAndCharts!$A96+$A$11,0,1,1)</f>
        <v>2895100</v>
      </c>
      <c r="D96" s="4">
        <f ca="1">OFFSET(InputPriceData!C$15,CalculationsAndCharts!$A96+$A$11,IF($C$7,7,0),1,1)</f>
        <v>13.51</v>
      </c>
      <c r="E96" s="4">
        <f ca="1">OFFSET(InputPriceData!D$15,CalculationsAndCharts!$A96+$A$11,IF($C$7,7,0),1,1)</f>
        <v>13.56</v>
      </c>
      <c r="F96" s="4">
        <f ca="1">OFFSET(InputPriceData!E$15,CalculationsAndCharts!$A96+$A$11,IF($C$7,7,0),1,1)</f>
        <v>13.19</v>
      </c>
      <c r="G96" s="4">
        <f ca="1">OFFSET(InputPriceData!F$15,CalculationsAndCharts!$A96+$A$11,IF($C$7,7,0),1,1)</f>
        <v>13.46</v>
      </c>
      <c r="H96" s="105">
        <f t="shared" ref="H96:H159" si="128">IF($S$16,$C$17*G96+$D$17*H97,0)</f>
        <v>0</v>
      </c>
      <c r="I96" s="105">
        <f t="shared" ca="1" si="123"/>
        <v>0</v>
      </c>
      <c r="J96" s="105">
        <f t="shared" ca="1" si="123"/>
        <v>0</v>
      </c>
      <c r="K96" s="105">
        <f t="shared" ca="1" si="123"/>
        <v>0</v>
      </c>
      <c r="L96" s="4">
        <f t="shared" ref="L96:L159" ca="1" si="129">AVERAGE(E96:G96)</f>
        <v>13.403333333333334</v>
      </c>
      <c r="M96" s="105">
        <f t="shared" ref="M96:M159" ca="1" si="130">IF(L96&gt;=L97,L96-F97,L97-F96)</f>
        <v>0.47666666666666657</v>
      </c>
      <c r="N96" s="105">
        <f t="shared" ca="1" si="19"/>
        <v>1.5938589743589746</v>
      </c>
      <c r="O96" s="198">
        <f t="shared" ca="1" si="20"/>
        <v>1.6797832715512646</v>
      </c>
      <c r="P96" s="198">
        <f t="shared" ca="1" si="21"/>
        <v>1.5118049443961381</v>
      </c>
      <c r="Q96" s="105">
        <f t="shared" ref="Q96:Q159" ca="1" si="131">(L96*$E$17+Q97*$F$17)</f>
        <v>13.371921137358072</v>
      </c>
      <c r="R96" s="105">
        <f t="shared" ref="R96:R159" ca="1" si="132">Q96*$E$17+R97*$F$17</f>
        <v>13.275077695037247</v>
      </c>
      <c r="S96" s="105">
        <f t="shared" ca="1" si="22"/>
        <v>0</v>
      </c>
      <c r="T96" s="105">
        <f t="shared" si="23"/>
        <v>0</v>
      </c>
      <c r="U96" s="105">
        <f t="shared" si="24"/>
        <v>0</v>
      </c>
      <c r="V96" s="115">
        <f t="shared" ref="V96:V159" ca="1" si="133">MAX(E96-F96,ABS(E96-G97),ABS(F96-G97))</f>
        <v>0.53000000000000114</v>
      </c>
      <c r="W96" s="114">
        <f t="shared" ref="W96:W159" ca="1" si="134">(W97*($W$31-1)+V96)/$W$31</f>
        <v>0.4450180641232066</v>
      </c>
      <c r="X96" s="116">
        <f t="shared" ref="X96:X159" ca="1" si="135">$B$16+W96/G96*$F$16</f>
        <v>8.3062263307816242E-2</v>
      </c>
      <c r="Y96" s="90" t="e">
        <f t="shared" si="9"/>
        <v>#N/A</v>
      </c>
      <c r="Z96" s="117" t="str">
        <f t="shared" ca="1" si="48"/>
        <v/>
      </c>
      <c r="AA96" s="112"/>
      <c r="AB96" s="118"/>
      <c r="AC96" s="107"/>
      <c r="AD96" s="107"/>
      <c r="AH96" s="107"/>
      <c r="BE96" s="235">
        <f t="shared" ca="1" si="25"/>
        <v>13.59</v>
      </c>
      <c r="BF96" s="235">
        <f t="shared" ref="BF96:BN96" ca="1" si="136">AVERAGE(OFFSET(BE$31,$A96,0,$BE$27,1))</f>
        <v>13.5825</v>
      </c>
      <c r="BG96" s="235">
        <f t="shared" ca="1" si="136"/>
        <v>13.52</v>
      </c>
      <c r="BH96" s="235">
        <f t="shared" ca="1" si="136"/>
        <v>13.465</v>
      </c>
      <c r="BI96" s="235">
        <f t="shared" ca="1" si="136"/>
        <v>13.4259375</v>
      </c>
      <c r="BJ96" s="235">
        <f t="shared" ca="1" si="136"/>
        <v>13.396093749999999</v>
      </c>
      <c r="BK96" s="235">
        <f t="shared" ca="1" si="136"/>
        <v>13.369062499999998</v>
      </c>
      <c r="BL96" s="235">
        <f t="shared" ca="1" si="136"/>
        <v>13.341406249999999</v>
      </c>
      <c r="BM96" s="235">
        <f t="shared" ca="1" si="136"/>
        <v>13.312285156249999</v>
      </c>
      <c r="BN96" s="235">
        <f t="shared" ca="1" si="136"/>
        <v>13.282929687499999</v>
      </c>
      <c r="BO96" s="235">
        <f t="shared" ca="1" si="27"/>
        <v>13.494885742187501</v>
      </c>
      <c r="BP96" s="235">
        <f t="shared" ca="1" si="103"/>
        <v>13.428905380229704</v>
      </c>
      <c r="BQ96" s="235">
        <f t="shared" ca="1" si="104"/>
        <v>13.375488058319025</v>
      </c>
      <c r="BR96" s="235">
        <f t="shared" ca="1" si="105"/>
        <v>5.341732191067905E-2</v>
      </c>
      <c r="BS96" s="235">
        <f t="shared" ca="1" si="106"/>
        <v>13.482322702140383</v>
      </c>
      <c r="BT96" s="235">
        <f t="shared" ca="1" si="61"/>
        <v>13.416697718238161</v>
      </c>
      <c r="BU96" s="235">
        <f t="shared" ca="1" si="62"/>
        <v>13.366265398387052</v>
      </c>
      <c r="BV96" s="235">
        <f t="shared" ca="1" si="63"/>
        <v>13.328707842393221</v>
      </c>
      <c r="BW96" s="235">
        <f t="shared" ca="1" si="64"/>
        <v>13.480004801946549</v>
      </c>
      <c r="BX96" s="235">
        <f t="shared" ca="1" si="29"/>
        <v>0.24699097931305219</v>
      </c>
      <c r="BY96" s="236">
        <f t="shared" si="50"/>
        <v>-46</v>
      </c>
      <c r="BZ96" s="235">
        <f t="shared" ca="1" si="30"/>
        <v>13.254644505817803</v>
      </c>
      <c r="CA96" s="235">
        <f t="shared" ca="1" si="31"/>
        <v>72.810579636909594</v>
      </c>
      <c r="CB96" s="235">
        <f t="shared" ca="1" si="78"/>
        <v>13.449109537760418</v>
      </c>
      <c r="CC96" s="235">
        <f t="shared" ca="1" si="79"/>
        <v>1.3291095377604183</v>
      </c>
      <c r="CD96" s="81">
        <f t="shared" ca="1" si="80"/>
        <v>1.5681232910156258</v>
      </c>
      <c r="CE96" s="235">
        <f t="shared" ca="1" si="35"/>
        <v>84.757974412815102</v>
      </c>
      <c r="CF96" s="235">
        <f t="shared" ca="1" si="36"/>
        <v>83.936770127826648</v>
      </c>
      <c r="CG96">
        <f t="shared" si="37"/>
        <v>100</v>
      </c>
      <c r="CH96">
        <f t="shared" si="37"/>
        <v>50</v>
      </c>
      <c r="CI96">
        <f t="shared" si="37"/>
        <v>0</v>
      </c>
      <c r="CJ96" t="e">
        <f t="shared" si="38"/>
        <v>#N/A</v>
      </c>
      <c r="CK96" s="259">
        <f t="shared" ca="1" si="39"/>
        <v>13.464324702757672</v>
      </c>
      <c r="CL96" s="259">
        <f t="shared" ca="1" si="40"/>
        <v>13.411081175689418</v>
      </c>
      <c r="CM96" s="259">
        <f t="shared" ca="1" si="41"/>
        <v>13.432424748303326</v>
      </c>
      <c r="CN96" s="259">
        <f t="shared" ca="1" si="42"/>
        <v>13.361637805931579</v>
      </c>
      <c r="CO96">
        <f t="shared" ca="1" si="43"/>
        <v>100</v>
      </c>
      <c r="CP96">
        <f t="shared" ca="1" si="44"/>
        <v>16.7</v>
      </c>
      <c r="CQ96" t="e">
        <f t="shared" ca="1" si="45"/>
        <v>#N/A</v>
      </c>
      <c r="CR96" t="e">
        <f t="shared" ca="1" si="83"/>
        <v>#N/A</v>
      </c>
      <c r="CS96" t="e">
        <f t="shared" ca="1" si="84"/>
        <v>#N/A</v>
      </c>
    </row>
    <row r="97" spans="1:97" x14ac:dyDescent="0.25">
      <c r="A97">
        <v>66</v>
      </c>
      <c r="B97" s="100">
        <f ca="1">OFFSET(InputPriceData!B$15,CalculationsAndCharts!$A97+$A$11,0,1,1)</f>
        <v>40399</v>
      </c>
      <c r="C97" s="3">
        <f ca="1">OFFSET(InputPriceData!G$15,CalculationsAndCharts!$A97+$A$11,0,1,1)</f>
        <v>3221200</v>
      </c>
      <c r="D97" s="4">
        <f ca="1">OFFSET(InputPriceData!C$15,CalculationsAndCharts!$A97+$A$11,IF($C$7,7,0),1,1)</f>
        <v>13.51</v>
      </c>
      <c r="E97" s="4">
        <f ca="1">OFFSET(InputPriceData!D$15,CalculationsAndCharts!$A97+$A$11,IF($C$7,7,0),1,1)</f>
        <v>13.78</v>
      </c>
      <c r="F97" s="4">
        <f ca="1">OFFSET(InputPriceData!E$15,CalculationsAndCharts!$A97+$A$11,IF($C$7,7,0),1,1)</f>
        <v>13.5</v>
      </c>
      <c r="G97" s="4">
        <f ca="1">OFFSET(InputPriceData!F$15,CalculationsAndCharts!$A97+$A$11,IF($C$7,7,0),1,1)</f>
        <v>13.72</v>
      </c>
      <c r="H97" s="105">
        <f t="shared" si="128"/>
        <v>0</v>
      </c>
      <c r="I97" s="105">
        <f t="shared" ca="1" si="123"/>
        <v>0</v>
      </c>
      <c r="J97" s="105">
        <f t="shared" ca="1" si="123"/>
        <v>0</v>
      </c>
      <c r="K97" s="105">
        <f t="shared" ca="1" si="123"/>
        <v>0</v>
      </c>
      <c r="L97" s="4">
        <f t="shared" ca="1" si="129"/>
        <v>13.666666666666666</v>
      </c>
      <c r="M97" s="105">
        <f t="shared" ca="1" si="130"/>
        <v>0.62666666666666693</v>
      </c>
      <c r="N97" s="105">
        <f t="shared" ref="N97:N160" ca="1" si="137">AVERAGE(OFFSET(M97,0,0,$F$19,1))*$F$20</f>
        <v>1.6220769230769234</v>
      </c>
      <c r="O97" s="198">
        <f t="shared" ref="O97:O160" ca="1" si="138">(N97*$E$17+O98*$F$17)</f>
        <v>1.7043330707490618</v>
      </c>
      <c r="P97" s="198">
        <f t="shared" ref="P97:P160" ca="1" si="139">O97*$F$21</f>
        <v>1.5338997636741556</v>
      </c>
      <c r="Q97" s="105">
        <f t="shared" ca="1" si="131"/>
        <v>13.362946224222283</v>
      </c>
      <c r="R97" s="105">
        <f t="shared" ca="1" si="132"/>
        <v>13.247408140088439</v>
      </c>
      <c r="S97" s="105">
        <f t="shared" ref="S97:S160" ca="1" si="140">IF($S$15,AVERAGE(OFFSET(Q97,0,0,$F$18,1)),0)</f>
        <v>0</v>
      </c>
      <c r="T97" s="105">
        <f t="shared" ref="T97:T160" si="141">IF($S$15,R97+O97,0)</f>
        <v>0</v>
      </c>
      <c r="U97" s="105">
        <f t="shared" ref="U97:U160" si="142">IF($S$15,R97-P97,0)</f>
        <v>0</v>
      </c>
      <c r="V97" s="115">
        <f t="shared" ca="1" si="133"/>
        <v>0.34999999999999964</v>
      </c>
      <c r="W97" s="114">
        <f t="shared" ca="1" si="134"/>
        <v>0.40252709618480936</v>
      </c>
      <c r="X97" s="116">
        <f t="shared" ca="1" si="135"/>
        <v>7.9338709634461324E-2</v>
      </c>
      <c r="Y97" s="90" t="e">
        <f t="shared" ref="Y97:Y160" si="143">IF($A97=$B$28,Y$31,NA())</f>
        <v>#N/A</v>
      </c>
      <c r="Z97" s="117" t="str">
        <f t="shared" ref="Z97:Z160" ca="1" si="144">IF(AA97="","",OFFSET($B$31,AA97,0,1,1))</f>
        <v/>
      </c>
      <c r="AA97" s="112"/>
      <c r="AB97" s="118"/>
      <c r="AC97" s="107"/>
      <c r="AD97" s="107"/>
      <c r="AH97" s="107"/>
      <c r="BE97" s="235">
        <f t="shared" ref="BE97:BE160" ca="1" si="145">AVERAGE(OFFSET($G$31,$A97,0,$BE$27,1))</f>
        <v>13.574999999999999</v>
      </c>
      <c r="BF97" s="235">
        <f t="shared" ref="BF97:BN97" ca="1" si="146">AVERAGE(OFFSET(BE$31,$A97,0,$BE$27,1))</f>
        <v>13.4575</v>
      </c>
      <c r="BG97" s="235">
        <f t="shared" ca="1" si="146"/>
        <v>13.41</v>
      </c>
      <c r="BH97" s="235">
        <f t="shared" ca="1" si="146"/>
        <v>13.386875</v>
      </c>
      <c r="BI97" s="235">
        <f t="shared" ca="1" si="146"/>
        <v>13.366249999999999</v>
      </c>
      <c r="BJ97" s="235">
        <f t="shared" ca="1" si="146"/>
        <v>13.342031249999998</v>
      </c>
      <c r="BK97" s="235">
        <f t="shared" ca="1" si="146"/>
        <v>13.313749999999999</v>
      </c>
      <c r="BL97" s="235">
        <f t="shared" ca="1" si="146"/>
        <v>13.283164062499999</v>
      </c>
      <c r="BM97" s="235">
        <f t="shared" ca="1" si="146"/>
        <v>13.25357421875</v>
      </c>
      <c r="BN97" s="235">
        <f t="shared" ca="1" si="146"/>
        <v>13.22951171875</v>
      </c>
      <c r="BO97" s="235">
        <f t="shared" ref="BO97:BO160" ca="1" si="147">(5*BE97+4*BF97+3*BG97+2*BH97+BI97+BJ97+BK97+BL97+BM97+BN97)/20</f>
        <v>13.424851562500001</v>
      </c>
      <c r="BP97" s="235">
        <f t="shared" ca="1" si="103"/>
        <v>13.362925018271909</v>
      </c>
      <c r="BQ97" s="235">
        <f t="shared" ca="1" si="104"/>
        <v>13.322070736408346</v>
      </c>
      <c r="BR97" s="235">
        <f t="shared" ca="1" si="105"/>
        <v>4.0854281863563102E-2</v>
      </c>
      <c r="BS97" s="235">
        <f t="shared" ca="1" si="106"/>
        <v>13.403779300135472</v>
      </c>
      <c r="BT97" s="235">
        <f t="shared" ca="1" si="61"/>
        <v>13.351072734335942</v>
      </c>
      <c r="BU97" s="235">
        <f t="shared" ca="1" si="62"/>
        <v>13.315833078535942</v>
      </c>
      <c r="BV97" s="235">
        <f t="shared" ca="1" si="63"/>
        <v>13.291150286399393</v>
      </c>
      <c r="BW97" s="235">
        <f t="shared" ca="1" si="64"/>
        <v>13.396869253799395</v>
      </c>
      <c r="BX97" s="235">
        <f t="shared" ref="BX97:BX160" ca="1" si="148">_xlfn.STDEV.P(OFFSET(BW97,0,0,$BG$27,1))</f>
        <v>0.23781418502749507</v>
      </c>
      <c r="BY97" s="236">
        <f t="shared" si="50"/>
        <v>-47</v>
      </c>
      <c r="BZ97" s="235">
        <f t="shared" ref="BZ97:BZ160" ca="1" si="149">SUMPRODUCT(OFFSET(BW97,0,0,$BG$27,1),OFFSET($BY$31,1,0,$BG$27,1))/$BH$27</f>
        <v>13.221494030613778</v>
      </c>
      <c r="CA97" s="235">
        <f t="shared" ref="CA97:CA160" ca="1" si="150">(BW97+2*BX97-BZ97)/(4*BX97)*100</f>
        <v>68.436160900719599</v>
      </c>
      <c r="CB97" s="235">
        <f t="shared" ca="1" si="78"/>
        <v>13.545759114583333</v>
      </c>
      <c r="CC97" s="235">
        <f t="shared" ca="1" si="79"/>
        <v>1.4257591145833342</v>
      </c>
      <c r="CD97" s="81">
        <f t="shared" ca="1" si="80"/>
        <v>1.5681232910156258</v>
      </c>
      <c r="CE97" s="235">
        <f t="shared" ref="CE97:CE160" ca="1" si="151">IF(CD97&lt;0.000000000001,IF($A97&gt;=$A$8,50,CE98),MIN(100,MAX(0,100*CC97/CD97)))</f>
        <v>90.921365861475948</v>
      </c>
      <c r="CF97" s="235">
        <f t="shared" ref="CF97:CF160" ca="1" si="152">AVERAGE(OFFSET(CE$31,$A97,0,$BJ$27,1))</f>
        <v>79.811441657845904</v>
      </c>
      <c r="CG97">
        <f t="shared" ref="CG97:CI160" si="153">CG$30</f>
        <v>100</v>
      </c>
      <c r="CH97">
        <f t="shared" si="153"/>
        <v>50</v>
      </c>
      <c r="CI97">
        <f t="shared" si="153"/>
        <v>0</v>
      </c>
      <c r="CJ97" t="e">
        <f t="shared" ref="CJ97:CJ160" si="154">IF($A97=$B$28,CJ$30,NA())</f>
        <v>#N/A</v>
      </c>
      <c r="CK97" s="259">
        <f t="shared" ref="CK97:CK160" ca="1" si="155">IF(A97&gt;=$A$8,0,(AVERAGE(D98:G98)+CK98)/2)</f>
        <v>13.301149405515343</v>
      </c>
      <c r="CL97" s="259">
        <f t="shared" ref="CL97:CL160" ca="1" si="156">(AVERAGE(D97:G97)+CK97+MAX(E97,CK97)+MIN(F97,CK97))/4</f>
        <v>13.502449702757673</v>
      </c>
      <c r="CM97" s="259">
        <f t="shared" ref="CM97:CM160" ca="1" si="157">IF(A97&gt;=$A$8,L97,(L97*CM$28+CM98*CM$29))</f>
        <v>13.451819024949986</v>
      </c>
      <c r="CN97" s="259">
        <f t="shared" ref="CN97:CN160" ca="1" si="158">IF(A97&gt;=$A$8,CL97,(CL97*CN$28+CN98*CN$29))</f>
        <v>13.341860458028444</v>
      </c>
      <c r="CO97">
        <f t="shared" ref="CO97:CO160" ca="1" si="159">IF(AND(CM97&gt;CN97,G97&gt;D97),100,IF(AND(CM97&lt;CN97,G97&lt;D97),0,CO98))</f>
        <v>100</v>
      </c>
      <c r="CP97">
        <f t="shared" ref="CP97:CP160" ca="1" si="160">IF($S$17,IF($A97&gt;$A$8,NA(),IF($CO97=100,CP$30,NA())),NA())</f>
        <v>16.7</v>
      </c>
      <c r="CQ97" t="e">
        <f t="shared" ref="CQ97:CQ160" ca="1" si="161">IF($S$17,IF($A97&gt;$A$8,NA(),IF($CO97=0,CQ$30,NA())),NA())</f>
        <v>#N/A</v>
      </c>
      <c r="CR97" t="e">
        <f t="shared" ca="1" si="83"/>
        <v>#N/A</v>
      </c>
      <c r="CS97" t="e">
        <f t="shared" ca="1" si="84"/>
        <v>#N/A</v>
      </c>
    </row>
    <row r="98" spans="1:97" x14ac:dyDescent="0.25">
      <c r="A98">
        <v>67</v>
      </c>
      <c r="B98" s="100">
        <f ca="1">OFFSET(InputPriceData!B$15,CalculationsAndCharts!$A98+$A$11,0,1,1)</f>
        <v>40396</v>
      </c>
      <c r="C98" s="3">
        <f ca="1">OFFSET(InputPriceData!G$15,CalculationsAndCharts!$A98+$A$11,0,1,1)</f>
        <v>2517600</v>
      </c>
      <c r="D98" s="4">
        <f ca="1">OFFSET(InputPriceData!C$15,CalculationsAndCharts!$A98+$A$11,IF($C$7,7,0),1,1)</f>
        <v>13.11</v>
      </c>
      <c r="E98" s="4">
        <f ca="1">OFFSET(InputPriceData!D$15,CalculationsAndCharts!$A98+$A$11,IF($C$7,7,0),1,1)</f>
        <v>13.45</v>
      </c>
      <c r="F98" s="4">
        <f ca="1">OFFSET(InputPriceData!E$15,CalculationsAndCharts!$A98+$A$11,IF($C$7,7,0),1,1)</f>
        <v>13.04</v>
      </c>
      <c r="G98" s="4">
        <f ca="1">OFFSET(InputPriceData!F$15,CalculationsAndCharts!$A98+$A$11,IF($C$7,7,0),1,1)</f>
        <v>13.43</v>
      </c>
      <c r="H98" s="105">
        <f t="shared" si="128"/>
        <v>0</v>
      </c>
      <c r="I98" s="105">
        <f t="shared" ca="1" si="123"/>
        <v>0</v>
      </c>
      <c r="J98" s="105">
        <f t="shared" ca="1" si="123"/>
        <v>0</v>
      </c>
      <c r="K98" s="105">
        <f t="shared" ca="1" si="123"/>
        <v>0</v>
      </c>
      <c r="L98" s="4">
        <f t="shared" ca="1" si="129"/>
        <v>13.306666666666667</v>
      </c>
      <c r="M98" s="105">
        <f t="shared" ca="1" si="130"/>
        <v>0.30333333333333456</v>
      </c>
      <c r="N98" s="105">
        <f t="shared" ca="1" si="137"/>
        <v>1.5228589743589747</v>
      </c>
      <c r="O98" s="198">
        <f t="shared" ca="1" si="138"/>
        <v>1.7278348272268156</v>
      </c>
      <c r="P98" s="198">
        <f t="shared" ca="1" si="139"/>
        <v>1.5550513445041341</v>
      </c>
      <c r="Q98" s="105">
        <f t="shared" ca="1" si="131"/>
        <v>13.276168954952459</v>
      </c>
      <c r="R98" s="105">
        <f t="shared" ca="1" si="132"/>
        <v>13.214397258907342</v>
      </c>
      <c r="S98" s="105">
        <f t="shared" ca="1" si="140"/>
        <v>0</v>
      </c>
      <c r="T98" s="105">
        <f t="shared" si="141"/>
        <v>0</v>
      </c>
      <c r="U98" s="105">
        <f t="shared" si="142"/>
        <v>0</v>
      </c>
      <c r="V98" s="115">
        <f t="shared" ca="1" si="133"/>
        <v>0.41000000000000014</v>
      </c>
      <c r="W98" s="114">
        <f t="shared" ca="1" si="134"/>
        <v>0.42879064427721431</v>
      </c>
      <c r="X98" s="116">
        <f t="shared" ca="1" si="135"/>
        <v>8.192782161408893E-2</v>
      </c>
      <c r="Y98" s="90" t="e">
        <f t="shared" si="143"/>
        <v>#N/A</v>
      </c>
      <c r="Z98" s="117" t="str">
        <f t="shared" ca="1" si="144"/>
        <v/>
      </c>
      <c r="AA98" s="112"/>
      <c r="AB98" s="118"/>
      <c r="AC98" s="107"/>
      <c r="AD98" s="107"/>
      <c r="AH98" s="107"/>
      <c r="BE98" s="235">
        <f t="shared" ca="1" si="145"/>
        <v>13.34</v>
      </c>
      <c r="BF98" s="235">
        <f t="shared" ref="BF98:BN98" ca="1" si="162">AVERAGE(OFFSET(BE$31,$A98,0,$BE$27,1))</f>
        <v>13.362500000000001</v>
      </c>
      <c r="BG98" s="235">
        <f t="shared" ca="1" si="162"/>
        <v>13.36375</v>
      </c>
      <c r="BH98" s="235">
        <f t="shared" ca="1" si="162"/>
        <v>13.345624999999998</v>
      </c>
      <c r="BI98" s="235">
        <f t="shared" ca="1" si="162"/>
        <v>13.317812499999999</v>
      </c>
      <c r="BJ98" s="235">
        <f t="shared" ca="1" si="162"/>
        <v>13.28546875</v>
      </c>
      <c r="BK98" s="235">
        <f t="shared" ca="1" si="162"/>
        <v>13.252578124999999</v>
      </c>
      <c r="BL98" s="235">
        <f t="shared" ca="1" si="162"/>
        <v>13.223984375000001</v>
      </c>
      <c r="BM98" s="235">
        <f t="shared" ca="1" si="162"/>
        <v>13.205449218750001</v>
      </c>
      <c r="BN98" s="235">
        <f t="shared" ca="1" si="162"/>
        <v>13.201972656250001</v>
      </c>
      <c r="BO98" s="235">
        <f t="shared" ca="1" si="147"/>
        <v>13.320988281250001</v>
      </c>
      <c r="BP98" s="235">
        <f t="shared" ca="1" si="103"/>
        <v>13.300998474043816</v>
      </c>
      <c r="BQ98" s="235">
        <f t="shared" ca="1" si="104"/>
        <v>13.281216454544783</v>
      </c>
      <c r="BR98" s="235">
        <f t="shared" ca="1" si="105"/>
        <v>1.9782019499032799E-2</v>
      </c>
      <c r="BS98" s="235">
        <f t="shared" ca="1" si="106"/>
        <v>13.320780493542848</v>
      </c>
      <c r="BT98" s="235">
        <f t="shared" ca="1" si="61"/>
        <v>13.298366168536411</v>
      </c>
      <c r="BU98" s="235">
        <f t="shared" ca="1" si="62"/>
        <v>13.280593422735944</v>
      </c>
      <c r="BV98" s="235">
        <f t="shared" ca="1" si="63"/>
        <v>13.266467494262844</v>
      </c>
      <c r="BW98" s="235">
        <f t="shared" ca="1" si="64"/>
        <v>13.319785731664251</v>
      </c>
      <c r="BX98" s="235">
        <f t="shared" ca="1" si="148"/>
        <v>0.23194833392447006</v>
      </c>
      <c r="BY98" s="236">
        <f t="shared" ref="BY98:BY161" si="163">BY97-1</f>
        <v>-48</v>
      </c>
      <c r="BZ98" s="235">
        <f t="shared" ca="1" si="149"/>
        <v>13.195145664604587</v>
      </c>
      <c r="CA98" s="235">
        <f t="shared" ca="1" si="150"/>
        <v>63.434033449476225</v>
      </c>
      <c r="CB98" s="235">
        <f t="shared" ca="1" si="78"/>
        <v>13.313827473958334</v>
      </c>
      <c r="CC98" s="235">
        <f t="shared" ca="1" si="79"/>
        <v>1.1938274739583346</v>
      </c>
      <c r="CD98" s="81">
        <f t="shared" ca="1" si="80"/>
        <v>1.5681232910156258</v>
      </c>
      <c r="CE98" s="235">
        <f t="shared" ca="1" si="151"/>
        <v>76.130970109188851</v>
      </c>
      <c r="CF98" s="235">
        <f t="shared" ca="1" si="152"/>
        <v>70.888486243620278</v>
      </c>
      <c r="CG98">
        <f t="shared" si="153"/>
        <v>100</v>
      </c>
      <c r="CH98">
        <f t="shared" si="153"/>
        <v>50</v>
      </c>
      <c r="CI98">
        <f t="shared" si="153"/>
        <v>0</v>
      </c>
      <c r="CJ98" t="e">
        <f t="shared" si="154"/>
        <v>#N/A</v>
      </c>
      <c r="CK98" s="259">
        <f t="shared" ca="1" si="155"/>
        <v>13.344798811030685</v>
      </c>
      <c r="CL98" s="259">
        <f t="shared" ca="1" si="156"/>
        <v>13.27307470275767</v>
      </c>
      <c r="CM98" s="259">
        <f t="shared" ca="1" si="157"/>
        <v>13.308587263805531</v>
      </c>
      <c r="CN98" s="259">
        <f t="shared" ca="1" si="158"/>
        <v>13.277624760136753</v>
      </c>
      <c r="CO98">
        <f t="shared" ca="1" si="159"/>
        <v>100</v>
      </c>
      <c r="CP98">
        <f t="shared" ca="1" si="160"/>
        <v>16.7</v>
      </c>
      <c r="CQ98" t="e">
        <f t="shared" ca="1" si="161"/>
        <v>#N/A</v>
      </c>
      <c r="CR98" t="e">
        <f t="shared" ca="1" si="83"/>
        <v>#N/A</v>
      </c>
      <c r="CS98" t="e">
        <f t="shared" ca="1" si="84"/>
        <v>#N/A</v>
      </c>
    </row>
    <row r="99" spans="1:97" x14ac:dyDescent="0.25">
      <c r="A99">
        <v>68</v>
      </c>
      <c r="B99" s="100">
        <f ca="1">OFFSET(InputPriceData!B$15,CalculationsAndCharts!$A99+$A$11,0,1,1)</f>
        <v>40395</v>
      </c>
      <c r="C99" s="3">
        <f ca="1">OFFSET(InputPriceData!G$15,CalculationsAndCharts!$A99+$A$11,0,1,1)</f>
        <v>2672400</v>
      </c>
      <c r="D99" s="4">
        <f ca="1">OFFSET(InputPriceData!C$15,CalculationsAndCharts!$A99+$A$11,IF($C$7,7,0),1,1)</f>
        <v>13.57</v>
      </c>
      <c r="E99" s="4">
        <f ca="1">OFFSET(InputPriceData!D$15,CalculationsAndCharts!$A99+$A$11,IF($C$7,7,0),1,1)</f>
        <v>13.61</v>
      </c>
      <c r="F99" s="4">
        <f ca="1">OFFSET(InputPriceData!E$15,CalculationsAndCharts!$A99+$A$11,IF($C$7,7,0),1,1)</f>
        <v>13.17</v>
      </c>
      <c r="G99" s="4">
        <f ca="1">OFFSET(InputPriceData!F$15,CalculationsAndCharts!$A99+$A$11,IF($C$7,7,0),1,1)</f>
        <v>13.25</v>
      </c>
      <c r="H99" s="105">
        <f t="shared" si="128"/>
        <v>0</v>
      </c>
      <c r="I99" s="105">
        <f t="shared" ca="1" si="123"/>
        <v>0</v>
      </c>
      <c r="J99" s="105">
        <f t="shared" ca="1" si="123"/>
        <v>0</v>
      </c>
      <c r="K99" s="105">
        <f t="shared" ca="1" si="123"/>
        <v>0</v>
      </c>
      <c r="L99" s="4">
        <f t="shared" ca="1" si="129"/>
        <v>13.343333333333334</v>
      </c>
      <c r="M99" s="105">
        <f t="shared" ca="1" si="130"/>
        <v>0.21000000000000085</v>
      </c>
      <c r="N99" s="105">
        <f t="shared" ca="1" si="137"/>
        <v>1.5756538461538461</v>
      </c>
      <c r="O99" s="198">
        <f t="shared" ca="1" si="138"/>
        <v>1.7863993566176273</v>
      </c>
      <c r="P99" s="198">
        <f t="shared" ca="1" si="139"/>
        <v>1.6077594209558645</v>
      </c>
      <c r="Q99" s="105">
        <f t="shared" ca="1" si="131"/>
        <v>13.267455323034115</v>
      </c>
      <c r="R99" s="105">
        <f t="shared" ca="1" si="132"/>
        <v>13.196748202894451</v>
      </c>
      <c r="S99" s="105">
        <f t="shared" ca="1" si="140"/>
        <v>0</v>
      </c>
      <c r="T99" s="105">
        <f t="shared" si="141"/>
        <v>0</v>
      </c>
      <c r="U99" s="105">
        <f t="shared" si="142"/>
        <v>0</v>
      </c>
      <c r="V99" s="115">
        <f t="shared" ca="1" si="133"/>
        <v>0.4399999999999995</v>
      </c>
      <c r="W99" s="114">
        <f t="shared" ca="1" si="134"/>
        <v>0.43818596641582142</v>
      </c>
      <c r="X99" s="116">
        <f t="shared" ca="1" si="135"/>
        <v>8.3070638974778982E-2</v>
      </c>
      <c r="Y99" s="90" t="e">
        <f t="shared" si="143"/>
        <v>#N/A</v>
      </c>
      <c r="Z99" s="117" t="str">
        <f t="shared" ca="1" si="144"/>
        <v/>
      </c>
      <c r="AA99" s="112"/>
      <c r="AB99" s="118"/>
      <c r="AC99" s="107"/>
      <c r="AD99" s="107"/>
      <c r="AH99" s="107"/>
      <c r="BE99" s="235">
        <f t="shared" ca="1" si="145"/>
        <v>13.385</v>
      </c>
      <c r="BF99" s="235">
        <f t="shared" ref="BF99:BN99" ca="1" si="164">AVERAGE(OFFSET(BE$31,$A99,0,$BE$27,1))</f>
        <v>13.364999999999998</v>
      </c>
      <c r="BG99" s="235">
        <f t="shared" ca="1" si="164"/>
        <v>13.327499999999999</v>
      </c>
      <c r="BH99" s="235">
        <f t="shared" ca="1" si="164"/>
        <v>13.29</v>
      </c>
      <c r="BI99" s="235">
        <f t="shared" ca="1" si="164"/>
        <v>13.253124999999999</v>
      </c>
      <c r="BJ99" s="235">
        <f t="shared" ca="1" si="164"/>
        <v>13.219687499999999</v>
      </c>
      <c r="BK99" s="235">
        <f t="shared" ca="1" si="164"/>
        <v>13.195390625</v>
      </c>
      <c r="BL99" s="235">
        <f t="shared" ca="1" si="164"/>
        <v>13.186914062500001</v>
      </c>
      <c r="BM99" s="235">
        <f t="shared" ca="1" si="164"/>
        <v>13.198496093750002</v>
      </c>
      <c r="BN99" s="235">
        <f t="shared" ca="1" si="164"/>
        <v>13.229052734375001</v>
      </c>
      <c r="BO99" s="235">
        <f t="shared" ca="1" si="147"/>
        <v>13.31150830078125</v>
      </c>
      <c r="BP99" s="235">
        <f t="shared" ca="1" si="103"/>
        <v>13.281008666837632</v>
      </c>
      <c r="BQ99" s="235">
        <f t="shared" ca="1" si="104"/>
        <v>13.26143443504575</v>
      </c>
      <c r="BR99" s="235">
        <f t="shared" ca="1" si="105"/>
        <v>1.9574231791882113E-2</v>
      </c>
      <c r="BS99" s="235">
        <f t="shared" ca="1" si="106"/>
        <v>13.300582898629514</v>
      </c>
      <c r="BT99" s="235">
        <f t="shared" ca="1" si="61"/>
        <v>13.275951843529974</v>
      </c>
      <c r="BU99" s="235">
        <f t="shared" ca="1" si="62"/>
        <v>13.262820676935474</v>
      </c>
      <c r="BV99" s="235">
        <f t="shared" ca="1" si="63"/>
        <v>13.252341565789745</v>
      </c>
      <c r="BW99" s="235">
        <f t="shared" ca="1" si="64"/>
        <v>13.291735065573246</v>
      </c>
      <c r="BX99" s="235">
        <f t="shared" ca="1" si="148"/>
        <v>0.23812205300227374</v>
      </c>
      <c r="BY99" s="236">
        <f t="shared" si="163"/>
        <v>-49</v>
      </c>
      <c r="BZ99" s="235">
        <f t="shared" ca="1" si="149"/>
        <v>13.174094609279024</v>
      </c>
      <c r="CA99" s="235">
        <f t="shared" ca="1" si="150"/>
        <v>62.35085692515613</v>
      </c>
      <c r="CB99" s="235">
        <f t="shared" ca="1" si="78"/>
        <v>13.327420817057291</v>
      </c>
      <c r="CC99" s="235">
        <f t="shared" ca="1" si="79"/>
        <v>1.207420817057292</v>
      </c>
      <c r="CD99" s="81">
        <f t="shared" ca="1" si="80"/>
        <v>1.6681232910156254</v>
      </c>
      <c r="CE99" s="235">
        <f t="shared" ca="1" si="151"/>
        <v>72.381989002872928</v>
      </c>
      <c r="CF99" s="235">
        <f t="shared" ca="1" si="152"/>
        <v>62.198971776250765</v>
      </c>
      <c r="CG99">
        <f t="shared" si="153"/>
        <v>100</v>
      </c>
      <c r="CH99">
        <f t="shared" si="153"/>
        <v>50</v>
      </c>
      <c r="CI99">
        <f t="shared" si="153"/>
        <v>0</v>
      </c>
      <c r="CJ99" t="e">
        <f t="shared" si="154"/>
        <v>#N/A</v>
      </c>
      <c r="CK99" s="259">
        <f t="shared" ca="1" si="155"/>
        <v>13.289597622061372</v>
      </c>
      <c r="CL99" s="259">
        <f t="shared" ca="1" si="156"/>
        <v>13.367399405515343</v>
      </c>
      <c r="CM99" s="259">
        <f t="shared" ca="1" si="157"/>
        <v>13.309867661898107</v>
      </c>
      <c r="CN99" s="259">
        <f t="shared" ca="1" si="158"/>
        <v>13.279444783088385</v>
      </c>
      <c r="CO99">
        <f t="shared" ca="1" si="159"/>
        <v>100</v>
      </c>
      <c r="CP99">
        <f t="shared" ca="1" si="160"/>
        <v>16.7</v>
      </c>
      <c r="CQ99" t="e">
        <f t="shared" ca="1" si="161"/>
        <v>#N/A</v>
      </c>
      <c r="CR99" t="e">
        <f t="shared" ca="1" si="83"/>
        <v>#N/A</v>
      </c>
      <c r="CS99" t="e">
        <f t="shared" ca="1" si="84"/>
        <v>#N/A</v>
      </c>
    </row>
    <row r="100" spans="1:97" x14ac:dyDescent="0.25">
      <c r="A100">
        <v>69</v>
      </c>
      <c r="B100" s="100">
        <f ca="1">OFFSET(InputPriceData!B$15,CalculationsAndCharts!$A100+$A$11,0,1,1)</f>
        <v>40394</v>
      </c>
      <c r="C100" s="3">
        <f ca="1">OFFSET(InputPriceData!G$15,CalculationsAndCharts!$A100+$A$11,0,1,1)</f>
        <v>3569200</v>
      </c>
      <c r="D100" s="4">
        <f ca="1">OFFSET(InputPriceData!C$15,CalculationsAndCharts!$A100+$A$11,IF($C$7,7,0),1,1)</f>
        <v>13.27</v>
      </c>
      <c r="E100" s="4">
        <f ca="1">OFFSET(InputPriceData!D$15,CalculationsAndCharts!$A100+$A$11,IF($C$7,7,0),1,1)</f>
        <v>13.55</v>
      </c>
      <c r="F100" s="4">
        <f ca="1">OFFSET(InputPriceData!E$15,CalculationsAndCharts!$A100+$A$11,IF($C$7,7,0),1,1)</f>
        <v>13.07</v>
      </c>
      <c r="G100" s="4">
        <f ca="1">OFFSET(InputPriceData!F$15,CalculationsAndCharts!$A100+$A$11,IF($C$7,7,0),1,1)</f>
        <v>13.52</v>
      </c>
      <c r="H100" s="105">
        <f t="shared" si="128"/>
        <v>0</v>
      </c>
      <c r="I100" s="105">
        <f t="shared" ca="1" si="123"/>
        <v>0</v>
      </c>
      <c r="J100" s="105">
        <f t="shared" ca="1" si="123"/>
        <v>0</v>
      </c>
      <c r="K100" s="105">
        <f t="shared" ca="1" si="123"/>
        <v>0</v>
      </c>
      <c r="L100" s="4">
        <f t="shared" ca="1" si="129"/>
        <v>13.38</v>
      </c>
      <c r="M100" s="105">
        <f t="shared" ca="1" si="130"/>
        <v>0.28000000000000114</v>
      </c>
      <c r="N100" s="105">
        <f t="shared" ca="1" si="137"/>
        <v>1.6593974358974357</v>
      </c>
      <c r="O100" s="198">
        <f t="shared" ca="1" si="138"/>
        <v>1.846612359607279</v>
      </c>
      <c r="P100" s="198">
        <f t="shared" ca="1" si="139"/>
        <v>1.6619511236465512</v>
      </c>
      <c r="Q100" s="105">
        <f t="shared" ca="1" si="131"/>
        <v>13.245775891520053</v>
      </c>
      <c r="R100" s="105">
        <f t="shared" ca="1" si="132"/>
        <v>13.176546168568832</v>
      </c>
      <c r="S100" s="105">
        <f t="shared" ca="1" si="140"/>
        <v>0</v>
      </c>
      <c r="T100" s="105">
        <f t="shared" si="141"/>
        <v>0</v>
      </c>
      <c r="U100" s="105">
        <f t="shared" si="142"/>
        <v>0</v>
      </c>
      <c r="V100" s="115">
        <f t="shared" ca="1" si="133"/>
        <v>0.48000000000000043</v>
      </c>
      <c r="W100" s="114">
        <f t="shared" ca="1" si="134"/>
        <v>0.43727894962373243</v>
      </c>
      <c r="X100" s="116">
        <f t="shared" ca="1" si="135"/>
        <v>8.2343117575719854E-2</v>
      </c>
      <c r="Y100" s="90" t="e">
        <f t="shared" si="143"/>
        <v>#N/A</v>
      </c>
      <c r="Z100" s="117" t="str">
        <f t="shared" ca="1" si="144"/>
        <v/>
      </c>
      <c r="AA100" s="112"/>
      <c r="AB100" s="118"/>
      <c r="AC100" s="107"/>
      <c r="AD100" s="107"/>
      <c r="AH100" s="107"/>
      <c r="BE100" s="235">
        <f t="shared" ca="1" si="145"/>
        <v>13.344999999999999</v>
      </c>
      <c r="BF100" s="235">
        <f t="shared" ref="BF100:BN100" ca="1" si="165">AVERAGE(OFFSET(BE$31,$A100,0,$BE$27,1))</f>
        <v>13.29</v>
      </c>
      <c r="BG100" s="235">
        <f t="shared" ca="1" si="165"/>
        <v>13.2525</v>
      </c>
      <c r="BH100" s="235">
        <f t="shared" ca="1" si="165"/>
        <v>13.216249999999999</v>
      </c>
      <c r="BI100" s="235">
        <f t="shared" ca="1" si="165"/>
        <v>13.186249999999999</v>
      </c>
      <c r="BJ100" s="235">
        <f t="shared" ca="1" si="165"/>
        <v>13.171093750000001</v>
      </c>
      <c r="BK100" s="235">
        <f t="shared" ca="1" si="165"/>
        <v>13.178437500000001</v>
      </c>
      <c r="BL100" s="235">
        <f t="shared" ca="1" si="165"/>
        <v>13.210078125000001</v>
      </c>
      <c r="BM100" s="235">
        <f t="shared" ca="1" si="165"/>
        <v>13.259609375</v>
      </c>
      <c r="BN100" s="235">
        <f t="shared" ca="1" si="165"/>
        <v>13.314052734375</v>
      </c>
      <c r="BO100" s="235">
        <f t="shared" ca="1" si="147"/>
        <v>13.269726074218749</v>
      </c>
      <c r="BP100" s="235">
        <f t="shared" ca="1" si="103"/>
        <v>13.250509032894014</v>
      </c>
      <c r="BQ100" s="235">
        <f t="shared" ca="1" si="104"/>
        <v>13.241860203253868</v>
      </c>
      <c r="BR100" s="235">
        <f t="shared" ca="1" si="105"/>
        <v>8.6488296401459053E-3</v>
      </c>
      <c r="BS100" s="235">
        <f t="shared" ca="1" si="106"/>
        <v>13.25915786253416</v>
      </c>
      <c r="BT100" s="235">
        <f t="shared" ca="1" si="61"/>
        <v>13.251320788430434</v>
      </c>
      <c r="BU100" s="235">
        <f t="shared" ca="1" si="62"/>
        <v>13.249689510340975</v>
      </c>
      <c r="BV100" s="235">
        <f t="shared" ca="1" si="63"/>
        <v>13.241862454644016</v>
      </c>
      <c r="BW100" s="235">
        <f t="shared" ca="1" si="64"/>
        <v>13.246756288912389</v>
      </c>
      <c r="BX100" s="235">
        <f t="shared" ca="1" si="148"/>
        <v>0.24795863926508471</v>
      </c>
      <c r="BY100" s="236">
        <f t="shared" si="163"/>
        <v>-50</v>
      </c>
      <c r="BZ100" s="235">
        <f t="shared" ca="1" si="149"/>
        <v>13.152870138146886</v>
      </c>
      <c r="CA100" s="235">
        <f t="shared" ca="1" si="150"/>
        <v>59.465908411556946</v>
      </c>
      <c r="CB100" s="235">
        <f t="shared" ca="1" si="78"/>
        <v>13.324863037109374</v>
      </c>
      <c r="CC100" s="235">
        <f t="shared" ca="1" si="79"/>
        <v>1.2048630371093747</v>
      </c>
      <c r="CD100" s="81">
        <f t="shared" ca="1" si="80"/>
        <v>1.8781232910156245</v>
      </c>
      <c r="CE100" s="235">
        <f t="shared" ca="1" si="151"/>
        <v>64.152499618799055</v>
      </c>
      <c r="CF100" s="235">
        <f t="shared" ca="1" si="152"/>
        <v>52.609112885493822</v>
      </c>
      <c r="CG100">
        <f t="shared" si="153"/>
        <v>100</v>
      </c>
      <c r="CH100">
        <f t="shared" si="153"/>
        <v>50</v>
      </c>
      <c r="CI100">
        <f t="shared" si="153"/>
        <v>0</v>
      </c>
      <c r="CJ100" t="e">
        <f t="shared" si="154"/>
        <v>#N/A</v>
      </c>
      <c r="CK100" s="259">
        <f t="shared" ca="1" si="155"/>
        <v>13.226695244122745</v>
      </c>
      <c r="CL100" s="259">
        <f t="shared" ca="1" si="156"/>
        <v>13.299798811030685</v>
      </c>
      <c r="CM100" s="259">
        <f t="shared" ca="1" si="157"/>
        <v>13.287557214274621</v>
      </c>
      <c r="CN100" s="259">
        <f t="shared" ca="1" si="158"/>
        <v>13.2442629341176</v>
      </c>
      <c r="CO100">
        <f t="shared" ca="1" si="159"/>
        <v>100</v>
      </c>
      <c r="CP100">
        <f t="shared" ca="1" si="160"/>
        <v>16.7</v>
      </c>
      <c r="CQ100" t="e">
        <f t="shared" ca="1" si="161"/>
        <v>#N/A</v>
      </c>
      <c r="CR100" t="e">
        <f t="shared" ca="1" si="83"/>
        <v>#N/A</v>
      </c>
      <c r="CS100" t="e">
        <f t="shared" ca="1" si="84"/>
        <v>#N/A</v>
      </c>
    </row>
    <row r="101" spans="1:97" x14ac:dyDescent="0.25">
      <c r="A101">
        <v>70</v>
      </c>
      <c r="B101" s="100">
        <f ca="1">OFFSET(InputPriceData!B$15,CalculationsAndCharts!$A101+$A$11,0,1,1)</f>
        <v>40393</v>
      </c>
      <c r="C101" s="3">
        <f ca="1">OFFSET(InputPriceData!G$15,CalculationsAndCharts!$A101+$A$11,0,1,1)</f>
        <v>2439700</v>
      </c>
      <c r="D101" s="4">
        <f ca="1">OFFSET(InputPriceData!C$15,CalculationsAndCharts!$A101+$A$11,IF($C$7,7,0),1,1)</f>
        <v>13.21</v>
      </c>
      <c r="E101" s="4">
        <f ca="1">OFFSET(InputPriceData!D$15,CalculationsAndCharts!$A101+$A$11,IF($C$7,7,0),1,1)</f>
        <v>13.4</v>
      </c>
      <c r="F101" s="4">
        <f ca="1">OFFSET(InputPriceData!E$15,CalculationsAndCharts!$A101+$A$11,IF($C$7,7,0),1,1)</f>
        <v>13.1</v>
      </c>
      <c r="G101" s="4">
        <f ca="1">OFFSET(InputPriceData!F$15,CalculationsAndCharts!$A101+$A$11,IF($C$7,7,0),1,1)</f>
        <v>13.17</v>
      </c>
      <c r="H101" s="105">
        <f t="shared" si="128"/>
        <v>0</v>
      </c>
      <c r="I101" s="105">
        <f t="shared" ca="1" si="123"/>
        <v>0</v>
      </c>
      <c r="J101" s="105">
        <f t="shared" ca="1" si="123"/>
        <v>0</v>
      </c>
      <c r="K101" s="105">
        <f t="shared" ca="1" si="123"/>
        <v>0</v>
      </c>
      <c r="L101" s="4">
        <f t="shared" ca="1" si="129"/>
        <v>13.223333333333334</v>
      </c>
      <c r="M101" s="105">
        <f t="shared" ca="1" si="130"/>
        <v>0.17666666666666586</v>
      </c>
      <c r="N101" s="105">
        <f t="shared" ca="1" si="137"/>
        <v>1.7868333333333331</v>
      </c>
      <c r="O101" s="198">
        <f t="shared" ca="1" si="138"/>
        <v>1.9001023378100914</v>
      </c>
      <c r="P101" s="198">
        <f t="shared" ca="1" si="139"/>
        <v>1.7100921040290824</v>
      </c>
      <c r="Q101" s="105">
        <f t="shared" ca="1" si="131"/>
        <v>13.207426146240067</v>
      </c>
      <c r="R101" s="105">
        <f t="shared" ca="1" si="132"/>
        <v>13.156766247725628</v>
      </c>
      <c r="S101" s="105">
        <f t="shared" ca="1" si="140"/>
        <v>0</v>
      </c>
      <c r="T101" s="105">
        <f t="shared" si="141"/>
        <v>0</v>
      </c>
      <c r="U101" s="105">
        <f t="shared" si="142"/>
        <v>0</v>
      </c>
      <c r="V101" s="115">
        <f t="shared" ca="1" si="133"/>
        <v>0.30000000000000071</v>
      </c>
      <c r="W101" s="114">
        <f t="shared" ca="1" si="134"/>
        <v>0.41591842443559851</v>
      </c>
      <c r="X101" s="116">
        <f t="shared" ca="1" si="135"/>
        <v>8.1580745970812343E-2</v>
      </c>
      <c r="Y101" s="90" t="e">
        <f t="shared" si="143"/>
        <v>#N/A</v>
      </c>
      <c r="Z101" s="117" t="str">
        <f t="shared" ca="1" si="144"/>
        <v/>
      </c>
      <c r="AA101" s="112"/>
      <c r="AB101" s="118"/>
      <c r="AC101" s="107"/>
      <c r="AD101" s="107"/>
      <c r="AH101" s="107"/>
      <c r="BE101" s="235">
        <f t="shared" ca="1" si="145"/>
        <v>13.234999999999999</v>
      </c>
      <c r="BF101" s="235">
        <f t="shared" ref="BF101:BN101" ca="1" si="166">AVERAGE(OFFSET(BE$31,$A101,0,$BE$27,1))</f>
        <v>13.215</v>
      </c>
      <c r="BG101" s="235">
        <f t="shared" ca="1" si="166"/>
        <v>13.18</v>
      </c>
      <c r="BH101" s="235">
        <f t="shared" ca="1" si="166"/>
        <v>13.15625</v>
      </c>
      <c r="BI101" s="235">
        <f t="shared" ca="1" si="166"/>
        <v>13.1559375</v>
      </c>
      <c r="BJ101" s="235">
        <f t="shared" ca="1" si="166"/>
        <v>13.185781250000002</v>
      </c>
      <c r="BK101" s="235">
        <f t="shared" ca="1" si="166"/>
        <v>13.24171875</v>
      </c>
      <c r="BL101" s="235">
        <f t="shared" ca="1" si="166"/>
        <v>13.309140625000001</v>
      </c>
      <c r="BM101" s="235">
        <f t="shared" ca="1" si="166"/>
        <v>13.36849609375</v>
      </c>
      <c r="BN101" s="235">
        <f t="shared" ca="1" si="166"/>
        <v>13.40236328125</v>
      </c>
      <c r="BO101" s="235">
        <f t="shared" ca="1" si="147"/>
        <v>13.227546874999998</v>
      </c>
      <c r="BP101" s="235">
        <f t="shared" ca="1" si="103"/>
        <v>13.231291991569279</v>
      </c>
      <c r="BQ101" s="235">
        <f t="shared" ca="1" si="104"/>
        <v>13.233211373613722</v>
      </c>
      <c r="BR101" s="235">
        <f t="shared" ca="1" si="105"/>
        <v>-1.9193820444431964E-3</v>
      </c>
      <c r="BS101" s="235">
        <f t="shared" ca="1" si="106"/>
        <v>13.229372609524836</v>
      </c>
      <c r="BT101" s="235">
        <f t="shared" ca="1" si="61"/>
        <v>13.243483714326707</v>
      </c>
      <c r="BU101" s="235">
        <f t="shared" ca="1" si="62"/>
        <v>13.248058232251516</v>
      </c>
      <c r="BV101" s="235">
        <f t="shared" ca="1" si="63"/>
        <v>13.234035398947057</v>
      </c>
      <c r="BW101" s="235">
        <f t="shared" ca="1" si="64"/>
        <v>13.220311845172631</v>
      </c>
      <c r="BX101" s="235">
        <f t="shared" ca="1" si="148"/>
        <v>0.25705336566524717</v>
      </c>
      <c r="BY101" s="236">
        <f t="shared" si="163"/>
        <v>-51</v>
      </c>
      <c r="BZ101" s="235">
        <f t="shared" ca="1" si="149"/>
        <v>13.133426727168702</v>
      </c>
      <c r="CA101" s="235">
        <f t="shared" ca="1" si="150"/>
        <v>58.450105076340186</v>
      </c>
      <c r="CB101" s="235">
        <f t="shared" ca="1" si="78"/>
        <v>13.225440104166665</v>
      </c>
      <c r="CC101" s="235">
        <f t="shared" ca="1" si="79"/>
        <v>1.1054401041666662</v>
      </c>
      <c r="CD101" s="81">
        <f t="shared" ca="1" si="80"/>
        <v>2.2081232910156245</v>
      </c>
      <c r="CE101" s="235">
        <f t="shared" ca="1" si="151"/>
        <v>50.062426707080292</v>
      </c>
      <c r="CF101" s="235">
        <f t="shared" ca="1" si="152"/>
        <v>44.472259530326177</v>
      </c>
      <c r="CG101">
        <f t="shared" si="153"/>
        <v>100</v>
      </c>
      <c r="CH101">
        <f t="shared" si="153"/>
        <v>50</v>
      </c>
      <c r="CI101">
        <f t="shared" si="153"/>
        <v>0</v>
      </c>
      <c r="CJ101" t="e">
        <f t="shared" si="154"/>
        <v>#N/A</v>
      </c>
      <c r="CK101" s="259">
        <f t="shared" ca="1" si="155"/>
        <v>13.233390488245487</v>
      </c>
      <c r="CL101" s="259">
        <f t="shared" ca="1" si="156"/>
        <v>13.238347622061372</v>
      </c>
      <c r="CM101" s="259">
        <f t="shared" ca="1" si="157"/>
        <v>13.225928690457703</v>
      </c>
      <c r="CN101" s="259">
        <f t="shared" ca="1" si="158"/>
        <v>13.222048583352366</v>
      </c>
      <c r="CO101">
        <f t="shared" ca="1" si="159"/>
        <v>100</v>
      </c>
      <c r="CP101">
        <f t="shared" ca="1" si="160"/>
        <v>16.7</v>
      </c>
      <c r="CQ101" t="e">
        <f t="shared" ca="1" si="161"/>
        <v>#N/A</v>
      </c>
      <c r="CR101" t="e">
        <f t="shared" ca="1" si="83"/>
        <v>#N/A</v>
      </c>
      <c r="CS101" t="e">
        <f t="shared" ca="1" si="84"/>
        <v>#N/A</v>
      </c>
    </row>
    <row r="102" spans="1:97" x14ac:dyDescent="0.25">
      <c r="A102">
        <v>71</v>
      </c>
      <c r="B102" s="100">
        <f ca="1">OFFSET(InputPriceData!B$15,CalculationsAndCharts!$A102+$A$11,0,1,1)</f>
        <v>40392</v>
      </c>
      <c r="C102" s="3">
        <f ca="1">OFFSET(InputPriceData!G$15,CalculationsAndCharts!$A102+$A$11,0,1,1)</f>
        <v>1931600</v>
      </c>
      <c r="D102" s="4">
        <f ca="1">OFFSET(InputPriceData!C$15,CalculationsAndCharts!$A102+$A$11,IF($C$7,7,0),1,1)</f>
        <v>13.36</v>
      </c>
      <c r="E102" s="4">
        <f ca="1">OFFSET(InputPriceData!D$15,CalculationsAndCharts!$A102+$A$11,IF($C$7,7,0),1,1)</f>
        <v>13.4</v>
      </c>
      <c r="F102" s="4">
        <f ca="1">OFFSET(InputPriceData!E$15,CalculationsAndCharts!$A102+$A$11,IF($C$7,7,0),1,1)</f>
        <v>13.13</v>
      </c>
      <c r="G102" s="4">
        <f ca="1">OFFSET(InputPriceData!F$15,CalculationsAndCharts!$A102+$A$11,IF($C$7,7,0),1,1)</f>
        <v>13.3</v>
      </c>
      <c r="H102" s="105">
        <f t="shared" si="128"/>
        <v>0</v>
      </c>
      <c r="I102" s="105">
        <f t="shared" ca="1" si="123"/>
        <v>0</v>
      </c>
      <c r="J102" s="105">
        <f t="shared" ca="1" si="123"/>
        <v>0</v>
      </c>
      <c r="K102" s="105">
        <f t="shared" ca="1" si="123"/>
        <v>0</v>
      </c>
      <c r="L102" s="4">
        <f t="shared" ca="1" si="129"/>
        <v>13.276666666666666</v>
      </c>
      <c r="M102" s="105">
        <f t="shared" ca="1" si="130"/>
        <v>0.42666666666666586</v>
      </c>
      <c r="N102" s="105">
        <f t="shared" ca="1" si="137"/>
        <v>1.8924230769230765</v>
      </c>
      <c r="O102" s="198">
        <f t="shared" ca="1" si="138"/>
        <v>1.9324649105177367</v>
      </c>
      <c r="P102" s="198">
        <f t="shared" ca="1" si="139"/>
        <v>1.739218419465963</v>
      </c>
      <c r="Q102" s="105">
        <f t="shared" ca="1" si="131"/>
        <v>13.202881235641989</v>
      </c>
      <c r="R102" s="105">
        <f t="shared" ca="1" si="132"/>
        <v>13.142291991007216</v>
      </c>
      <c r="S102" s="105">
        <f t="shared" ca="1" si="140"/>
        <v>0</v>
      </c>
      <c r="T102" s="105">
        <f t="shared" si="141"/>
        <v>0</v>
      </c>
      <c r="U102" s="105">
        <f t="shared" si="142"/>
        <v>0</v>
      </c>
      <c r="V102" s="115">
        <f t="shared" ca="1" si="133"/>
        <v>0.3100000000000005</v>
      </c>
      <c r="W102" s="114">
        <f t="shared" ca="1" si="134"/>
        <v>0.47387763665339738</v>
      </c>
      <c r="X102" s="116">
        <f t="shared" ca="1" si="135"/>
        <v>8.562989749273664E-2</v>
      </c>
      <c r="Y102" s="90" t="e">
        <f t="shared" si="143"/>
        <v>#N/A</v>
      </c>
      <c r="Z102" s="117" t="str">
        <f t="shared" ca="1" si="144"/>
        <v/>
      </c>
      <c r="AA102" s="112"/>
      <c r="AB102" s="118"/>
      <c r="AC102" s="107"/>
      <c r="AD102" s="107"/>
      <c r="AH102" s="107"/>
      <c r="BE102" s="235">
        <f t="shared" ca="1" si="145"/>
        <v>13.195</v>
      </c>
      <c r="BF102" s="235">
        <f t="shared" ref="BF102:BN102" ca="1" si="167">AVERAGE(OFFSET(BE$31,$A102,0,$BE$27,1))</f>
        <v>13.145</v>
      </c>
      <c r="BG102" s="235">
        <f t="shared" ca="1" si="167"/>
        <v>13.1325</v>
      </c>
      <c r="BH102" s="235">
        <f t="shared" ca="1" si="167"/>
        <v>13.155625000000001</v>
      </c>
      <c r="BI102" s="235">
        <f t="shared" ca="1" si="167"/>
        <v>13.215625000000001</v>
      </c>
      <c r="BJ102" s="235">
        <f t="shared" ca="1" si="167"/>
        <v>13.297656250000001</v>
      </c>
      <c r="BK102" s="235">
        <f t="shared" ca="1" si="167"/>
        <v>13.376562500000002</v>
      </c>
      <c r="BL102" s="235">
        <f t="shared" ca="1" si="167"/>
        <v>13.427851562500001</v>
      </c>
      <c r="BM102" s="235">
        <f t="shared" ca="1" si="167"/>
        <v>13.436230468750001</v>
      </c>
      <c r="BN102" s="235">
        <f t="shared" ca="1" si="167"/>
        <v>13.398710937499999</v>
      </c>
      <c r="BO102" s="235">
        <f t="shared" ca="1" si="147"/>
        <v>13.220819335937501</v>
      </c>
      <c r="BP102" s="235">
        <f t="shared" ca="1" si="103"/>
        <v>13.235037108138558</v>
      </c>
      <c r="BQ102" s="235">
        <f t="shared" ca="1" si="104"/>
        <v>13.235130755658165</v>
      </c>
      <c r="BR102" s="235">
        <f t="shared" ca="1" si="105"/>
        <v>-9.3647519607387153E-5</v>
      </c>
      <c r="BS102" s="235">
        <f t="shared" ca="1" si="106"/>
        <v>13.23494346061895</v>
      </c>
      <c r="BT102" s="235">
        <f t="shared" ca="1" si="61"/>
        <v>13.257594819128578</v>
      </c>
      <c r="BU102" s="235">
        <f t="shared" ca="1" si="62"/>
        <v>13.252632750176325</v>
      </c>
      <c r="BV102" s="235">
        <f t="shared" ca="1" si="63"/>
        <v>13.220012565642596</v>
      </c>
      <c r="BW102" s="235">
        <f t="shared" ca="1" si="64"/>
        <v>13.234898772499355</v>
      </c>
      <c r="BX102" s="235">
        <f t="shared" ca="1" si="148"/>
        <v>0.26769184659478468</v>
      </c>
      <c r="BY102" s="236">
        <f t="shared" si="163"/>
        <v>-52</v>
      </c>
      <c r="BZ102" s="235">
        <f t="shared" ca="1" si="149"/>
        <v>13.11364243690282</v>
      </c>
      <c r="CA102" s="235">
        <f t="shared" ca="1" si="150"/>
        <v>61.324246249838588</v>
      </c>
      <c r="CB102" s="235">
        <f t="shared" ca="1" si="78"/>
        <v>13.248743001302083</v>
      </c>
      <c r="CC102" s="235">
        <f t="shared" ca="1" si="79"/>
        <v>1.1287430013020838</v>
      </c>
      <c r="CD102" s="81">
        <f t="shared" ca="1" si="80"/>
        <v>2.5881232910156253</v>
      </c>
      <c r="CE102" s="235">
        <f t="shared" ca="1" si="151"/>
        <v>43.612412330602112</v>
      </c>
      <c r="CF102" s="235">
        <f t="shared" ca="1" si="152"/>
        <v>41.676586372313295</v>
      </c>
      <c r="CG102">
        <f t="shared" si="153"/>
        <v>100</v>
      </c>
      <c r="CH102">
        <f t="shared" si="153"/>
        <v>50</v>
      </c>
      <c r="CI102">
        <f t="shared" si="153"/>
        <v>0</v>
      </c>
      <c r="CJ102" t="e">
        <f t="shared" si="154"/>
        <v>#N/A</v>
      </c>
      <c r="CK102" s="259">
        <f t="shared" ca="1" si="155"/>
        <v>13.169280976490976</v>
      </c>
      <c r="CL102" s="259">
        <f t="shared" ca="1" si="156"/>
        <v>13.249195244122744</v>
      </c>
      <c r="CM102" s="259">
        <f t="shared" ca="1" si="157"/>
        <v>13.227658928540613</v>
      </c>
      <c r="CN102" s="259">
        <f t="shared" ca="1" si="158"/>
        <v>13.215528967868766</v>
      </c>
      <c r="CO102">
        <f t="shared" ca="1" si="159"/>
        <v>100</v>
      </c>
      <c r="CP102">
        <f t="shared" ca="1" si="160"/>
        <v>16.7</v>
      </c>
      <c r="CQ102" t="e">
        <f t="shared" ca="1" si="161"/>
        <v>#N/A</v>
      </c>
      <c r="CR102" t="e">
        <f t="shared" ca="1" si="83"/>
        <v>#N/A</v>
      </c>
      <c r="CS102" t="e">
        <f t="shared" ca="1" si="84"/>
        <v>#N/A</v>
      </c>
    </row>
    <row r="103" spans="1:97" x14ac:dyDescent="0.25">
      <c r="A103">
        <v>72</v>
      </c>
      <c r="B103" s="100">
        <f ca="1">OFFSET(InputPriceData!B$15,CalculationsAndCharts!$A103+$A$11,0,1,1)</f>
        <v>40389</v>
      </c>
      <c r="C103" s="3">
        <f ca="1">OFFSET(InputPriceData!G$15,CalculationsAndCharts!$A103+$A$11,0,1,1)</f>
        <v>3479200</v>
      </c>
      <c r="D103" s="4">
        <f ca="1">OFFSET(InputPriceData!C$15,CalculationsAndCharts!$A103+$A$11,IF($C$7,7,0),1,1)</f>
        <v>12.9</v>
      </c>
      <c r="E103" s="4">
        <f ca="1">OFFSET(InputPriceData!D$15,CalculationsAndCharts!$A103+$A$11,IF($C$7,7,0),1,1)</f>
        <v>13.29</v>
      </c>
      <c r="F103" s="4">
        <f ca="1">OFFSET(InputPriceData!E$15,CalculationsAndCharts!$A103+$A$11,IF($C$7,7,0),1,1)</f>
        <v>12.85</v>
      </c>
      <c r="G103" s="4">
        <f ca="1">OFFSET(InputPriceData!F$15,CalculationsAndCharts!$A103+$A$11,IF($C$7,7,0),1,1)</f>
        <v>13.09</v>
      </c>
      <c r="H103" s="105">
        <f t="shared" si="128"/>
        <v>0</v>
      </c>
      <c r="I103" s="105">
        <f t="shared" ca="1" si="123"/>
        <v>0</v>
      </c>
      <c r="J103" s="105">
        <f t="shared" ca="1" si="123"/>
        <v>0</v>
      </c>
      <c r="K103" s="105">
        <f t="shared" ca="1" si="123"/>
        <v>0</v>
      </c>
      <c r="L103" s="4">
        <f t="shared" ca="1" si="129"/>
        <v>13.076666666666668</v>
      </c>
      <c r="M103" s="105">
        <f t="shared" ca="1" si="130"/>
        <v>0.2666666666666675</v>
      </c>
      <c r="N103" s="105">
        <f t="shared" ca="1" si="137"/>
        <v>1.9652435897435898</v>
      </c>
      <c r="O103" s="198">
        <f t="shared" ca="1" si="138"/>
        <v>1.9439054344019251</v>
      </c>
      <c r="P103" s="198">
        <f t="shared" ca="1" si="139"/>
        <v>1.7495148909617326</v>
      </c>
      <c r="Q103" s="105">
        <f t="shared" ca="1" si="131"/>
        <v>13.181799683920653</v>
      </c>
      <c r="R103" s="105">
        <f t="shared" ca="1" si="132"/>
        <v>13.124980778254422</v>
      </c>
      <c r="S103" s="105">
        <f t="shared" ca="1" si="140"/>
        <v>0</v>
      </c>
      <c r="T103" s="105">
        <f t="shared" si="141"/>
        <v>0</v>
      </c>
      <c r="U103" s="105">
        <f t="shared" si="142"/>
        <v>0</v>
      </c>
      <c r="V103" s="115">
        <f t="shared" ca="1" si="133"/>
        <v>0.4399999999999995</v>
      </c>
      <c r="W103" s="114">
        <f t="shared" ca="1" si="134"/>
        <v>0.5558164549800958</v>
      </c>
      <c r="X103" s="116">
        <f t="shared" ca="1" si="135"/>
        <v>9.2461150113070739E-2</v>
      </c>
      <c r="Y103" s="90" t="e">
        <f t="shared" si="143"/>
        <v>#N/A</v>
      </c>
      <c r="Z103" s="117" t="str">
        <f t="shared" ca="1" si="144"/>
        <v/>
      </c>
      <c r="AA103" s="112"/>
      <c r="AB103" s="118"/>
      <c r="AC103" s="107"/>
      <c r="AD103" s="107"/>
      <c r="AH103" s="107"/>
      <c r="BE103" s="235">
        <f t="shared" ca="1" si="145"/>
        <v>13.094999999999999</v>
      </c>
      <c r="BF103" s="235">
        <f t="shared" ref="BF103:BN103" ca="1" si="168">AVERAGE(OFFSET(BE$31,$A103,0,$BE$27,1))</f>
        <v>13.12</v>
      </c>
      <c r="BG103" s="235">
        <f t="shared" ca="1" si="168"/>
        <v>13.178750000000001</v>
      </c>
      <c r="BH103" s="235">
        <f t="shared" ca="1" si="168"/>
        <v>13.275625000000002</v>
      </c>
      <c r="BI103" s="235">
        <f t="shared" ca="1" si="168"/>
        <v>13.379687500000001</v>
      </c>
      <c r="BJ103" s="235">
        <f t="shared" ca="1" si="168"/>
        <v>13.455468750000001</v>
      </c>
      <c r="BK103" s="235">
        <f t="shared" ca="1" si="168"/>
        <v>13.479140624999999</v>
      </c>
      <c r="BL103" s="235">
        <f t="shared" ca="1" si="168"/>
        <v>13.444609374999999</v>
      </c>
      <c r="BM103" s="235">
        <f t="shared" ca="1" si="168"/>
        <v>13.361191406249999</v>
      </c>
      <c r="BN103" s="235">
        <f t="shared" ca="1" si="168"/>
        <v>13.246884765624998</v>
      </c>
      <c r="BO103" s="235">
        <f t="shared" ca="1" si="147"/>
        <v>13.220474121093748</v>
      </c>
      <c r="BP103" s="235">
        <f t="shared" ca="1" si="103"/>
        <v>13.249254880339615</v>
      </c>
      <c r="BQ103" s="235">
        <f t="shared" ca="1" si="104"/>
        <v>13.235224403177771</v>
      </c>
      <c r="BR103" s="235">
        <f t="shared" ca="1" si="105"/>
        <v>1.4030477161844246E-2</v>
      </c>
      <c r="BS103" s="235">
        <f t="shared" ca="1" si="106"/>
        <v>13.263285357501459</v>
      </c>
      <c r="BT103" s="235">
        <f t="shared" ca="1" si="61"/>
        <v>13.280246177638206</v>
      </c>
      <c r="BU103" s="235">
        <f t="shared" ca="1" si="62"/>
        <v>13.24767068122407</v>
      </c>
      <c r="BV103" s="235">
        <f t="shared" ca="1" si="63"/>
        <v>13.187392381108868</v>
      </c>
      <c r="BW103" s="235">
        <f t="shared" ca="1" si="64"/>
        <v>13.28511887035128</v>
      </c>
      <c r="BX103" s="235">
        <f t="shared" ca="1" si="148"/>
        <v>0.27947132223789145</v>
      </c>
      <c r="BY103" s="236">
        <f t="shared" si="163"/>
        <v>-53</v>
      </c>
      <c r="BZ103" s="235">
        <f t="shared" ca="1" si="149"/>
        <v>13.088665721263384</v>
      </c>
      <c r="CA103" s="235">
        <f t="shared" ca="1" si="150"/>
        <v>67.57364114453496</v>
      </c>
      <c r="CB103" s="235">
        <f t="shared" ca="1" si="78"/>
        <v>13.148570393880208</v>
      </c>
      <c r="CC103" s="235">
        <f t="shared" ca="1" si="79"/>
        <v>1.0285703938802087</v>
      </c>
      <c r="CD103" s="81">
        <f t="shared" ca="1" si="80"/>
        <v>2.5881232910156253</v>
      </c>
      <c r="CE103" s="235">
        <f t="shared" ca="1" si="151"/>
        <v>39.741939553296142</v>
      </c>
      <c r="CF103" s="235">
        <f t="shared" ca="1" si="152"/>
        <v>42.910543566748721</v>
      </c>
      <c r="CG103">
        <f t="shared" si="153"/>
        <v>100</v>
      </c>
      <c r="CH103">
        <f t="shared" si="153"/>
        <v>50</v>
      </c>
      <c r="CI103">
        <f t="shared" si="153"/>
        <v>0</v>
      </c>
      <c r="CJ103" t="e">
        <f t="shared" si="154"/>
        <v>#N/A</v>
      </c>
      <c r="CK103" s="259">
        <f t="shared" ca="1" si="155"/>
        <v>13.306061952981953</v>
      </c>
      <c r="CL103" s="259">
        <f t="shared" ca="1" si="156"/>
        <v>13.123655976490976</v>
      </c>
      <c r="CM103" s="259">
        <f t="shared" ca="1" si="157"/>
        <v>13.194987103123246</v>
      </c>
      <c r="CN103" s="259">
        <f t="shared" ca="1" si="158"/>
        <v>13.202062457367173</v>
      </c>
      <c r="CO103">
        <f t="shared" ca="1" si="159"/>
        <v>100</v>
      </c>
      <c r="CP103">
        <f t="shared" ca="1" si="160"/>
        <v>16.7</v>
      </c>
      <c r="CQ103" t="e">
        <f t="shared" ca="1" si="161"/>
        <v>#N/A</v>
      </c>
      <c r="CR103" t="e">
        <f t="shared" ca="1" si="83"/>
        <v>#N/A</v>
      </c>
      <c r="CS103" t="e">
        <f t="shared" ca="1" si="84"/>
        <v>#N/A</v>
      </c>
    </row>
    <row r="104" spans="1:97" x14ac:dyDescent="0.25">
      <c r="A104">
        <v>73</v>
      </c>
      <c r="B104" s="100">
        <f ca="1">OFFSET(InputPriceData!B$15,CalculationsAndCharts!$A104+$A$11,0,1,1)</f>
        <v>40388</v>
      </c>
      <c r="C104" s="3">
        <f ca="1">OFFSET(InputPriceData!G$15,CalculationsAndCharts!$A104+$A$11,0,1,1)</f>
        <v>2747700</v>
      </c>
      <c r="D104" s="4">
        <f ca="1">OFFSET(InputPriceData!C$15,CalculationsAndCharts!$A104+$A$11,IF($C$7,7,0),1,1)</f>
        <v>13.36</v>
      </c>
      <c r="E104" s="4">
        <f ca="1">OFFSET(InputPriceData!D$15,CalculationsAndCharts!$A104+$A$11,IF($C$7,7,0),1,1)</f>
        <v>13.45</v>
      </c>
      <c r="F104" s="4">
        <f ca="1">OFFSET(InputPriceData!E$15,CalculationsAndCharts!$A104+$A$11,IF($C$7,7,0),1,1)</f>
        <v>12.8</v>
      </c>
      <c r="G104" s="4">
        <f ca="1">OFFSET(InputPriceData!F$15,CalculationsAndCharts!$A104+$A$11,IF($C$7,7,0),1,1)</f>
        <v>13.1</v>
      </c>
      <c r="H104" s="105">
        <f t="shared" si="128"/>
        <v>0</v>
      </c>
      <c r="I104" s="105">
        <f t="shared" ca="1" si="123"/>
        <v>0</v>
      </c>
      <c r="J104" s="105">
        <f t="shared" ca="1" si="123"/>
        <v>0</v>
      </c>
      <c r="K104" s="105">
        <f t="shared" ca="1" si="123"/>
        <v>0</v>
      </c>
      <c r="L104" s="4">
        <f t="shared" ca="1" si="129"/>
        <v>13.116666666666667</v>
      </c>
      <c r="M104" s="105">
        <f t="shared" ca="1" si="130"/>
        <v>0.52999999999999758</v>
      </c>
      <c r="N104" s="105">
        <f t="shared" ca="1" si="137"/>
        <v>2.0735641025641023</v>
      </c>
      <c r="O104" s="198">
        <f t="shared" ca="1" si="138"/>
        <v>1.9378088185900211</v>
      </c>
      <c r="P104" s="198">
        <f t="shared" ca="1" si="139"/>
        <v>1.744027936731019</v>
      </c>
      <c r="Q104" s="105">
        <f t="shared" ca="1" si="131"/>
        <v>13.211837688850364</v>
      </c>
      <c r="R104" s="105">
        <f t="shared" ca="1" si="132"/>
        <v>13.108746805206927</v>
      </c>
      <c r="S104" s="105">
        <f t="shared" ca="1" si="140"/>
        <v>0</v>
      </c>
      <c r="T104" s="105">
        <f t="shared" si="141"/>
        <v>0</v>
      </c>
      <c r="U104" s="105">
        <f t="shared" si="142"/>
        <v>0</v>
      </c>
      <c r="V104" s="115">
        <f t="shared" ca="1" si="133"/>
        <v>0.64999999999999858</v>
      </c>
      <c r="W104" s="114">
        <f t="shared" ca="1" si="134"/>
        <v>0.613724682470144</v>
      </c>
      <c r="X104" s="116">
        <f t="shared" ca="1" si="135"/>
        <v>9.6849212402301071E-2</v>
      </c>
      <c r="Y104" s="90" t="e">
        <f t="shared" si="143"/>
        <v>#N/A</v>
      </c>
      <c r="Z104" s="117" t="str">
        <f t="shared" ca="1" si="144"/>
        <v/>
      </c>
      <c r="AA104" s="112"/>
      <c r="AB104" s="118"/>
      <c r="AC104" s="107"/>
      <c r="AD104" s="107"/>
      <c r="AH104" s="107"/>
      <c r="BE104" s="235">
        <f t="shared" ca="1" si="145"/>
        <v>13.145</v>
      </c>
      <c r="BF104" s="235">
        <f t="shared" ref="BF104:BN104" ca="1" si="169">AVERAGE(OFFSET(BE$31,$A104,0,$BE$27,1))</f>
        <v>13.237500000000001</v>
      </c>
      <c r="BG104" s="235">
        <f t="shared" ca="1" si="169"/>
        <v>13.3725</v>
      </c>
      <c r="BH104" s="235">
        <f t="shared" ca="1" si="169"/>
        <v>13.483750000000001</v>
      </c>
      <c r="BI104" s="235">
        <f t="shared" ca="1" si="169"/>
        <v>13.53125</v>
      </c>
      <c r="BJ104" s="235">
        <f t="shared" ca="1" si="169"/>
        <v>13.502812499999999</v>
      </c>
      <c r="BK104" s="235">
        <f t="shared" ca="1" si="169"/>
        <v>13.410078124999998</v>
      </c>
      <c r="BL104" s="235">
        <f t="shared" ca="1" si="169"/>
        <v>13.277773437499999</v>
      </c>
      <c r="BM104" s="235">
        <f t="shared" ca="1" si="169"/>
        <v>13.132578124999998</v>
      </c>
      <c r="BN104" s="235">
        <f t="shared" ca="1" si="169"/>
        <v>12.996611328124999</v>
      </c>
      <c r="BO104" s="235">
        <f t="shared" ca="1" si="147"/>
        <v>13.280555175781251</v>
      </c>
      <c r="BP104" s="235">
        <f t="shared" ca="1" si="103"/>
        <v>13.278035639585482</v>
      </c>
      <c r="BQ104" s="235">
        <f t="shared" ca="1" si="104"/>
        <v>13.221193926015928</v>
      </c>
      <c r="BR104" s="235">
        <f t="shared" ca="1" si="105"/>
        <v>5.6841713569554031E-2</v>
      </c>
      <c r="BS104" s="235">
        <f t="shared" ca="1" si="106"/>
        <v>13.334877353155036</v>
      </c>
      <c r="BT104" s="235">
        <f t="shared" ca="1" si="61"/>
        <v>13.297206997774953</v>
      </c>
      <c r="BU104" s="235">
        <f t="shared" ca="1" si="62"/>
        <v>13.215095184809934</v>
      </c>
      <c r="BV104" s="235">
        <f t="shared" ca="1" si="63"/>
        <v>13.127114080993667</v>
      </c>
      <c r="BW104" s="235">
        <f t="shared" ca="1" si="64"/>
        <v>13.373449519888727</v>
      </c>
      <c r="BX104" s="235">
        <f t="shared" ca="1" si="148"/>
        <v>0.28050537465684378</v>
      </c>
      <c r="BY104" s="236">
        <f t="shared" si="163"/>
        <v>-54</v>
      </c>
      <c r="BZ104" s="235">
        <f t="shared" ca="1" si="149"/>
        <v>13.054739298657426</v>
      </c>
      <c r="CA104" s="235">
        <f t="shared" ca="1" si="150"/>
        <v>78.405001296427528</v>
      </c>
      <c r="CB104" s="235">
        <f t="shared" ca="1" si="78"/>
        <v>13.19861092122396</v>
      </c>
      <c r="CC104" s="235">
        <f t="shared" ca="1" si="79"/>
        <v>1.0786109212239605</v>
      </c>
      <c r="CD104" s="81">
        <f t="shared" ca="1" si="80"/>
        <v>2.5881232910156253</v>
      </c>
      <c r="CE104" s="235">
        <f t="shared" ca="1" si="151"/>
        <v>41.675407233041618</v>
      </c>
      <c r="CF104" s="235">
        <f t="shared" ca="1" si="152"/>
        <v>47.776972923513995</v>
      </c>
      <c r="CG104">
        <f t="shared" si="153"/>
        <v>100</v>
      </c>
      <c r="CH104">
        <f t="shared" si="153"/>
        <v>50</v>
      </c>
      <c r="CI104">
        <f t="shared" si="153"/>
        <v>0</v>
      </c>
      <c r="CJ104" t="e">
        <f t="shared" si="154"/>
        <v>#N/A</v>
      </c>
      <c r="CK104" s="259">
        <f t="shared" ca="1" si="155"/>
        <v>13.434623905963907</v>
      </c>
      <c r="CL104" s="259">
        <f t="shared" ca="1" si="156"/>
        <v>13.215530976490975</v>
      </c>
      <c r="CM104" s="259">
        <f t="shared" ca="1" si="157"/>
        <v>13.273867394094296</v>
      </c>
      <c r="CN104" s="259">
        <f t="shared" ca="1" si="158"/>
        <v>13.233425049717651</v>
      </c>
      <c r="CO104">
        <f t="shared" ca="1" si="159"/>
        <v>100</v>
      </c>
      <c r="CP104">
        <f t="shared" ca="1" si="160"/>
        <v>16.7</v>
      </c>
      <c r="CQ104" t="e">
        <f t="shared" ca="1" si="161"/>
        <v>#N/A</v>
      </c>
      <c r="CR104" t="e">
        <f t="shared" ca="1" si="83"/>
        <v>#N/A</v>
      </c>
      <c r="CS104" t="e">
        <f t="shared" ca="1" si="84"/>
        <v>#N/A</v>
      </c>
    </row>
    <row r="105" spans="1:97" x14ac:dyDescent="0.25">
      <c r="A105">
        <v>74</v>
      </c>
      <c r="B105" s="100">
        <f ca="1">OFFSET(InputPriceData!B$15,CalculationsAndCharts!$A105+$A$11,0,1,1)</f>
        <v>40387</v>
      </c>
      <c r="C105" s="3">
        <f ca="1">OFFSET(InputPriceData!G$15,CalculationsAndCharts!$A105+$A$11,0,1,1)</f>
        <v>2857200</v>
      </c>
      <c r="D105" s="4">
        <f ca="1">OFFSET(InputPriceData!C$15,CalculationsAndCharts!$A105+$A$11,IF($C$7,7,0),1,1)</f>
        <v>13.41</v>
      </c>
      <c r="E105" s="4">
        <f ca="1">OFFSET(InputPriceData!D$15,CalculationsAndCharts!$A105+$A$11,IF($C$7,7,0),1,1)</f>
        <v>13.62</v>
      </c>
      <c r="F105" s="4">
        <f ca="1">OFFSET(InputPriceData!E$15,CalculationsAndCharts!$A105+$A$11,IF($C$7,7,0),1,1)</f>
        <v>13.18</v>
      </c>
      <c r="G105" s="4">
        <f ca="1">OFFSET(InputPriceData!F$15,CalculationsAndCharts!$A105+$A$11,IF($C$7,7,0),1,1)</f>
        <v>13.19</v>
      </c>
      <c r="H105" s="105">
        <f t="shared" si="128"/>
        <v>0</v>
      </c>
      <c r="I105" s="105">
        <f t="shared" ca="1" si="123"/>
        <v>0</v>
      </c>
      <c r="J105" s="105">
        <f t="shared" ca="1" si="123"/>
        <v>0</v>
      </c>
      <c r="K105" s="105">
        <f t="shared" ca="1" si="123"/>
        <v>0</v>
      </c>
      <c r="L105" s="4">
        <f t="shared" ca="1" si="129"/>
        <v>13.329999999999998</v>
      </c>
      <c r="M105" s="105">
        <f t="shared" ca="1" si="130"/>
        <v>0.49000000000000021</v>
      </c>
      <c r="N105" s="105">
        <f t="shared" ca="1" si="137"/>
        <v>1.9761666666666668</v>
      </c>
      <c r="O105" s="198">
        <f t="shared" ca="1" si="138"/>
        <v>1.8990215945974263</v>
      </c>
      <c r="P105" s="198">
        <f t="shared" ca="1" si="139"/>
        <v>1.7091194351376837</v>
      </c>
      <c r="Q105" s="105">
        <f t="shared" ca="1" si="131"/>
        <v>13.239029409474277</v>
      </c>
      <c r="R105" s="105">
        <f t="shared" ca="1" si="132"/>
        <v>13.079292267023089</v>
      </c>
      <c r="S105" s="105">
        <f t="shared" ca="1" si="140"/>
        <v>0</v>
      </c>
      <c r="T105" s="105">
        <f t="shared" si="141"/>
        <v>0</v>
      </c>
      <c r="U105" s="105">
        <f t="shared" si="142"/>
        <v>0</v>
      </c>
      <c r="V105" s="115">
        <f t="shared" ca="1" si="133"/>
        <v>0.4399999999999995</v>
      </c>
      <c r="W105" s="114">
        <f t="shared" ca="1" si="134"/>
        <v>0.59558702370521666</v>
      </c>
      <c r="X105" s="116">
        <f t="shared" ca="1" si="135"/>
        <v>9.5154436975376552E-2</v>
      </c>
      <c r="Y105" s="90" t="e">
        <f t="shared" si="143"/>
        <v>#N/A</v>
      </c>
      <c r="Z105" s="117" t="str">
        <f t="shared" ca="1" si="144"/>
        <v/>
      </c>
      <c r="AA105" s="112"/>
      <c r="AB105" s="118"/>
      <c r="AC105" s="107"/>
      <c r="AD105" s="107"/>
      <c r="AH105" s="107"/>
      <c r="BE105" s="235">
        <f t="shared" ca="1" si="145"/>
        <v>13.33</v>
      </c>
      <c r="BF105" s="235">
        <f t="shared" ref="BF105:BN105" ca="1" si="170">AVERAGE(OFFSET(BE$31,$A105,0,$BE$27,1))</f>
        <v>13.5075</v>
      </c>
      <c r="BG105" s="235">
        <f t="shared" ca="1" si="170"/>
        <v>13.595000000000001</v>
      </c>
      <c r="BH105" s="235">
        <f t="shared" ca="1" si="170"/>
        <v>13.578749999999999</v>
      </c>
      <c r="BI105" s="235">
        <f t="shared" ca="1" si="170"/>
        <v>13.474374999999998</v>
      </c>
      <c r="BJ105" s="235">
        <f t="shared" ca="1" si="170"/>
        <v>13.317343749999999</v>
      </c>
      <c r="BK105" s="235">
        <f t="shared" ca="1" si="170"/>
        <v>13.145468749999999</v>
      </c>
      <c r="BL105" s="235">
        <f t="shared" ca="1" si="170"/>
        <v>12.987382812499998</v>
      </c>
      <c r="BM105" s="235">
        <f t="shared" ca="1" si="170"/>
        <v>12.860644531249999</v>
      </c>
      <c r="BN105" s="235">
        <f t="shared" ca="1" si="170"/>
        <v>12.774365234375001</v>
      </c>
      <c r="BO105" s="235">
        <f t="shared" ca="1" si="147"/>
        <v>13.359104003906248</v>
      </c>
      <c r="BP105" s="235">
        <f t="shared" ca="1" si="103"/>
        <v>13.275516103389716</v>
      </c>
      <c r="BQ105" s="235">
        <f t="shared" ca="1" si="104"/>
        <v>13.164352212446374</v>
      </c>
      <c r="BR105" s="235">
        <f t="shared" ca="1" si="105"/>
        <v>0.11116389094334167</v>
      </c>
      <c r="BS105" s="235">
        <f t="shared" ca="1" si="106"/>
        <v>13.386679994333058</v>
      </c>
      <c r="BT105" s="235">
        <f t="shared" ca="1" si="61"/>
        <v>13.25953664239487</v>
      </c>
      <c r="BU105" s="235">
        <f t="shared" ca="1" si="62"/>
        <v>13.132983371844915</v>
      </c>
      <c r="BV105" s="235">
        <f t="shared" ca="1" si="63"/>
        <v>13.039132977177401</v>
      </c>
      <c r="BW105" s="235">
        <f t="shared" ca="1" si="64"/>
        <v>13.418792788827266</v>
      </c>
      <c r="BX105" s="235">
        <f t="shared" ca="1" si="148"/>
        <v>0.26318312206315558</v>
      </c>
      <c r="BY105" s="236">
        <f t="shared" si="163"/>
        <v>-55</v>
      </c>
      <c r="BZ105" s="235">
        <f t="shared" ca="1" si="149"/>
        <v>13.008400965722586</v>
      </c>
      <c r="CA105" s="235">
        <f t="shared" ca="1" si="150"/>
        <v>88.983486088271974</v>
      </c>
      <c r="CB105" s="235">
        <f t="shared" ca="1" si="78"/>
        <v>13.344552001953122</v>
      </c>
      <c r="CC105" s="235">
        <f t="shared" ca="1" si="79"/>
        <v>1.2245520019531231</v>
      </c>
      <c r="CD105" s="81">
        <f t="shared" ca="1" si="80"/>
        <v>2.5881232910156253</v>
      </c>
      <c r="CE105" s="235">
        <f t="shared" ca="1" si="151"/>
        <v>47.314283913908412</v>
      </c>
      <c r="CF105" s="235">
        <f t="shared" ca="1" si="152"/>
        <v>51.063183763866419</v>
      </c>
      <c r="CG105">
        <f t="shared" si="153"/>
        <v>100</v>
      </c>
      <c r="CH105">
        <f t="shared" si="153"/>
        <v>50</v>
      </c>
      <c r="CI105">
        <f t="shared" si="153"/>
        <v>0</v>
      </c>
      <c r="CJ105" t="e">
        <f t="shared" si="154"/>
        <v>#N/A</v>
      </c>
      <c r="CK105" s="259">
        <f t="shared" ca="1" si="155"/>
        <v>13.519247811927816</v>
      </c>
      <c r="CL105" s="259">
        <f t="shared" ca="1" si="156"/>
        <v>13.417311952981953</v>
      </c>
      <c r="CM105" s="259">
        <f t="shared" ca="1" si="157"/>
        <v>13.378667879046048</v>
      </c>
      <c r="CN105" s="259">
        <f t="shared" ca="1" si="158"/>
        <v>13.240582679008321</v>
      </c>
      <c r="CO105">
        <f t="shared" ca="1" si="159"/>
        <v>100</v>
      </c>
      <c r="CP105">
        <f t="shared" ca="1" si="160"/>
        <v>16.7</v>
      </c>
      <c r="CQ105" t="e">
        <f t="shared" ca="1" si="161"/>
        <v>#N/A</v>
      </c>
      <c r="CR105" t="e">
        <f t="shared" ca="1" si="83"/>
        <v>#N/A</v>
      </c>
      <c r="CS105" t="e">
        <f t="shared" ca="1" si="84"/>
        <v>#N/A</v>
      </c>
    </row>
    <row r="106" spans="1:97" x14ac:dyDescent="0.25">
      <c r="A106">
        <v>75</v>
      </c>
      <c r="B106" s="100">
        <f ca="1">OFFSET(InputPriceData!B$15,CalculationsAndCharts!$A106+$A$11,0,1,1)</f>
        <v>40386</v>
      </c>
      <c r="C106" s="3">
        <f ca="1">OFFSET(InputPriceData!G$15,CalculationsAndCharts!$A106+$A$11,0,1,1)</f>
        <v>4718200</v>
      </c>
      <c r="D106" s="4">
        <f ca="1">OFFSET(InputPriceData!C$15,CalculationsAndCharts!$A106+$A$11,IF($C$7,7,0),1,1)</f>
        <v>14</v>
      </c>
      <c r="E106" s="4">
        <f ca="1">OFFSET(InputPriceData!D$15,CalculationsAndCharts!$A106+$A$11,IF($C$7,7,0),1,1)</f>
        <v>14.13</v>
      </c>
      <c r="F106" s="4">
        <f ca="1">OFFSET(InputPriceData!E$15,CalculationsAndCharts!$A106+$A$11,IF($C$7,7,0),1,1)</f>
        <v>13.41</v>
      </c>
      <c r="G106" s="4">
        <f ca="1">OFFSET(InputPriceData!F$15,CalculationsAndCharts!$A106+$A$11,IF($C$7,7,0),1,1)</f>
        <v>13.47</v>
      </c>
      <c r="H106" s="105">
        <f t="shared" si="128"/>
        <v>0</v>
      </c>
      <c r="I106" s="105">
        <f t="shared" ca="1" si="123"/>
        <v>0</v>
      </c>
      <c r="J106" s="105">
        <f t="shared" ca="1" si="123"/>
        <v>0</v>
      </c>
      <c r="K106" s="105">
        <f t="shared" ca="1" si="123"/>
        <v>0</v>
      </c>
      <c r="L106" s="4">
        <f t="shared" ca="1" si="129"/>
        <v>13.67</v>
      </c>
      <c r="M106" s="105">
        <f t="shared" ca="1" si="130"/>
        <v>0.30666666666666664</v>
      </c>
      <c r="N106" s="105">
        <f t="shared" ca="1" si="137"/>
        <v>1.9397564102564107</v>
      </c>
      <c r="O106" s="198">
        <f t="shared" ca="1" si="138"/>
        <v>1.8769801454347863</v>
      </c>
      <c r="P106" s="198">
        <f t="shared" ca="1" si="139"/>
        <v>1.6892821308913077</v>
      </c>
      <c r="Q106" s="105">
        <f t="shared" ca="1" si="131"/>
        <v>13.213037812181213</v>
      </c>
      <c r="R106" s="105">
        <f t="shared" ca="1" si="132"/>
        <v>13.033653083465605</v>
      </c>
      <c r="S106" s="105">
        <f t="shared" ca="1" si="140"/>
        <v>0</v>
      </c>
      <c r="T106" s="105">
        <f t="shared" si="141"/>
        <v>0</v>
      </c>
      <c r="U106" s="105">
        <f t="shared" si="142"/>
        <v>0</v>
      </c>
      <c r="V106" s="115">
        <f t="shared" ca="1" si="133"/>
        <v>0.72000000000000064</v>
      </c>
      <c r="W106" s="114">
        <f t="shared" ca="1" si="134"/>
        <v>0.67338053555782518</v>
      </c>
      <c r="X106" s="116">
        <f t="shared" ca="1" si="135"/>
        <v>9.999113107333521E-2</v>
      </c>
      <c r="Y106" s="90" t="e">
        <f t="shared" si="143"/>
        <v>#N/A</v>
      </c>
      <c r="Z106" s="117" t="str">
        <f t="shared" ca="1" si="144"/>
        <v/>
      </c>
      <c r="AA106" s="112"/>
      <c r="AB106" s="118"/>
      <c r="AC106" s="107"/>
      <c r="AD106" s="107"/>
      <c r="AH106" s="107"/>
      <c r="BE106" s="235">
        <f t="shared" ca="1" si="145"/>
        <v>13.685</v>
      </c>
      <c r="BF106" s="235">
        <f t="shared" ref="BF106:BN106" ca="1" si="171">AVERAGE(OFFSET(BE$31,$A106,0,$BE$27,1))</f>
        <v>13.682500000000001</v>
      </c>
      <c r="BG106" s="235">
        <f t="shared" ca="1" si="171"/>
        <v>13.5625</v>
      </c>
      <c r="BH106" s="235">
        <f t="shared" ca="1" si="171"/>
        <v>13.37</v>
      </c>
      <c r="BI106" s="235">
        <f t="shared" ca="1" si="171"/>
        <v>13.1603125</v>
      </c>
      <c r="BJ106" s="235">
        <f t="shared" ca="1" si="171"/>
        <v>12.973593749999999</v>
      </c>
      <c r="BK106" s="235">
        <f t="shared" ca="1" si="171"/>
        <v>12.829296874999999</v>
      </c>
      <c r="BL106" s="235">
        <f t="shared" ca="1" si="171"/>
        <v>12.73390625</v>
      </c>
      <c r="BM106" s="235">
        <f t="shared" ca="1" si="171"/>
        <v>12.6880859375</v>
      </c>
      <c r="BN106" s="235">
        <f t="shared" ca="1" si="171"/>
        <v>12.689023437500001</v>
      </c>
      <c r="BO106" s="235">
        <f t="shared" ca="1" si="147"/>
        <v>13.382835937500001</v>
      </c>
      <c r="BP106" s="235">
        <f t="shared" ca="1" si="103"/>
        <v>13.191928202873186</v>
      </c>
      <c r="BQ106" s="235">
        <f t="shared" ca="1" si="104"/>
        <v>13.053188321503033</v>
      </c>
      <c r="BR106" s="235">
        <f t="shared" ca="1" si="105"/>
        <v>0.13873988137015303</v>
      </c>
      <c r="BS106" s="235">
        <f t="shared" ca="1" si="106"/>
        <v>13.330668084243339</v>
      </c>
      <c r="BT106" s="235">
        <f t="shared" ca="1" si="61"/>
        <v>13.132393290456683</v>
      </c>
      <c r="BU106" s="235">
        <f t="shared" ca="1" si="62"/>
        <v>13.00643010129496</v>
      </c>
      <c r="BV106" s="235">
        <f t="shared" ca="1" si="63"/>
        <v>12.945282582509886</v>
      </c>
      <c r="BW106" s="235">
        <f t="shared" ca="1" si="64"/>
        <v>13.323172149995056</v>
      </c>
      <c r="BX106" s="235">
        <f t="shared" ca="1" si="148"/>
        <v>0.23803754864759602</v>
      </c>
      <c r="BY106" s="236">
        <f t="shared" si="163"/>
        <v>-56</v>
      </c>
      <c r="BZ106" s="235">
        <f t="shared" ca="1" si="149"/>
        <v>12.955191172109089</v>
      </c>
      <c r="CA106" s="235">
        <f t="shared" ca="1" si="150"/>
        <v>88.647366768041564</v>
      </c>
      <c r="CB106" s="235">
        <f t="shared" ca="1" si="78"/>
        <v>13.52641796875</v>
      </c>
      <c r="CC106" s="235">
        <f t="shared" ca="1" si="79"/>
        <v>1.4064179687500005</v>
      </c>
      <c r="CD106" s="81">
        <f t="shared" ca="1" si="80"/>
        <v>2.5881232910156253</v>
      </c>
      <c r="CE106" s="235">
        <f t="shared" ca="1" si="151"/>
        <v>54.341227623591962</v>
      </c>
      <c r="CF106" s="235">
        <f t="shared" ca="1" si="152"/>
        <v>47.464360567918355</v>
      </c>
      <c r="CG106">
        <f t="shared" si="153"/>
        <v>100</v>
      </c>
      <c r="CH106">
        <f t="shared" si="153"/>
        <v>50</v>
      </c>
      <c r="CI106">
        <f t="shared" si="153"/>
        <v>0</v>
      </c>
      <c r="CJ106" t="e">
        <f t="shared" si="154"/>
        <v>#N/A</v>
      </c>
      <c r="CK106" s="259">
        <f t="shared" ca="1" si="155"/>
        <v>13.28599562385563</v>
      </c>
      <c r="CL106" s="259">
        <f t="shared" ca="1" si="156"/>
        <v>13.613622811927815</v>
      </c>
      <c r="CM106" s="259">
        <f t="shared" ca="1" si="157"/>
        <v>13.411113131743413</v>
      </c>
      <c r="CN106" s="259">
        <f t="shared" ca="1" si="158"/>
        <v>13.169890969418869</v>
      </c>
      <c r="CO106">
        <f t="shared" ca="1" si="159"/>
        <v>100</v>
      </c>
      <c r="CP106">
        <f t="shared" ca="1" si="160"/>
        <v>16.7</v>
      </c>
      <c r="CQ106" t="e">
        <f t="shared" ca="1" si="161"/>
        <v>#N/A</v>
      </c>
      <c r="CR106" t="e">
        <f t="shared" ca="1" si="83"/>
        <v>#N/A</v>
      </c>
      <c r="CS106" t="e">
        <f t="shared" ca="1" si="84"/>
        <v>#N/A</v>
      </c>
    </row>
    <row r="107" spans="1:97" x14ac:dyDescent="0.25">
      <c r="A107">
        <v>76</v>
      </c>
      <c r="B107" s="100">
        <f ca="1">OFFSET(InputPriceData!B$15,CalculationsAndCharts!$A107+$A$11,0,1,1)</f>
        <v>40385</v>
      </c>
      <c r="C107" s="3">
        <f ca="1">OFFSET(InputPriceData!G$15,CalculationsAndCharts!$A107+$A$11,0,1,1)</f>
        <v>4094500</v>
      </c>
      <c r="D107" s="4">
        <f ca="1">OFFSET(InputPriceData!C$15,CalculationsAndCharts!$A107+$A$11,IF($C$7,7,0),1,1)</f>
        <v>13.48</v>
      </c>
      <c r="E107" s="4">
        <f ca="1">OFFSET(InputPriceData!D$15,CalculationsAndCharts!$A107+$A$11,IF($C$7,7,0),1,1)</f>
        <v>13.95</v>
      </c>
      <c r="F107" s="4">
        <f ca="1">OFFSET(InputPriceData!E$15,CalculationsAndCharts!$A107+$A$11,IF($C$7,7,0),1,1)</f>
        <v>13.3</v>
      </c>
      <c r="G107" s="4">
        <f ca="1">OFFSET(InputPriceData!F$15,CalculationsAndCharts!$A107+$A$11,IF($C$7,7,0),1,1)</f>
        <v>13.9</v>
      </c>
      <c r="H107" s="105">
        <f t="shared" si="128"/>
        <v>0</v>
      </c>
      <c r="I107" s="105">
        <f t="shared" ca="1" si="123"/>
        <v>0</v>
      </c>
      <c r="J107" s="105">
        <f t="shared" ca="1" si="123"/>
        <v>0</v>
      </c>
      <c r="K107" s="105">
        <f t="shared" ca="1" si="123"/>
        <v>0</v>
      </c>
      <c r="L107" s="4">
        <f t="shared" ca="1" si="129"/>
        <v>13.716666666666667</v>
      </c>
      <c r="M107" s="105">
        <f t="shared" ca="1" si="130"/>
        <v>0.90666666666666629</v>
      </c>
      <c r="N107" s="105">
        <f t="shared" ca="1" si="137"/>
        <v>2.0244102564102571</v>
      </c>
      <c r="O107" s="198">
        <f t="shared" ca="1" si="138"/>
        <v>1.859044069771465</v>
      </c>
      <c r="P107" s="198">
        <f t="shared" ca="1" si="139"/>
        <v>1.6731396627943185</v>
      </c>
      <c r="Q107" s="105">
        <f t="shared" ca="1" si="131"/>
        <v>13.082477187090133</v>
      </c>
      <c r="R107" s="105">
        <f t="shared" ca="1" si="132"/>
        <v>12.982400303832575</v>
      </c>
      <c r="S107" s="105">
        <f t="shared" ca="1" si="140"/>
        <v>0</v>
      </c>
      <c r="T107" s="105">
        <f t="shared" si="141"/>
        <v>0</v>
      </c>
      <c r="U107" s="105">
        <f t="shared" si="142"/>
        <v>0</v>
      </c>
      <c r="V107" s="115">
        <f t="shared" ca="1" si="133"/>
        <v>0.64999999999999858</v>
      </c>
      <c r="W107" s="114">
        <f t="shared" ca="1" si="134"/>
        <v>0.65007080333673739</v>
      </c>
      <c r="X107" s="116">
        <f t="shared" ca="1" si="135"/>
        <v>9.676768369329046E-2</v>
      </c>
      <c r="Y107" s="90" t="e">
        <f t="shared" si="143"/>
        <v>#N/A</v>
      </c>
      <c r="Z107" s="117" t="str">
        <f t="shared" ca="1" si="144"/>
        <v/>
      </c>
      <c r="AA107" s="112"/>
      <c r="AB107" s="118"/>
      <c r="AC107" s="107"/>
      <c r="AD107" s="107"/>
      <c r="AH107" s="107"/>
      <c r="BE107" s="235">
        <f t="shared" ca="1" si="145"/>
        <v>13.68</v>
      </c>
      <c r="BF107" s="235">
        <f t="shared" ref="BF107:BN107" ca="1" si="172">AVERAGE(OFFSET(BE$31,$A107,0,$BE$27,1))</f>
        <v>13.442499999999999</v>
      </c>
      <c r="BG107" s="235">
        <f t="shared" ca="1" si="172"/>
        <v>13.177499999999998</v>
      </c>
      <c r="BH107" s="235">
        <f t="shared" ca="1" si="172"/>
        <v>12.950624999999999</v>
      </c>
      <c r="BI107" s="235">
        <f t="shared" ca="1" si="172"/>
        <v>12.786874999999998</v>
      </c>
      <c r="BJ107" s="235">
        <f t="shared" ca="1" si="172"/>
        <v>12.684999999999999</v>
      </c>
      <c r="BK107" s="235">
        <f t="shared" ca="1" si="172"/>
        <v>12.638515625</v>
      </c>
      <c r="BL107" s="235">
        <f t="shared" ca="1" si="172"/>
        <v>12.642265625</v>
      </c>
      <c r="BM107" s="235">
        <f t="shared" ca="1" si="172"/>
        <v>12.6899609375</v>
      </c>
      <c r="BN107" s="235">
        <f t="shared" ca="1" si="172"/>
        <v>12.770878906250001</v>
      </c>
      <c r="BO107" s="235">
        <f t="shared" ca="1" si="147"/>
        <v>13.190862304687499</v>
      </c>
      <c r="BP107" s="235">
        <f t="shared" ca="1" si="103"/>
        <v>13.001020468246372</v>
      </c>
      <c r="BQ107" s="235">
        <f t="shared" ca="1" si="104"/>
        <v>12.91444844013288</v>
      </c>
      <c r="BR107" s="235">
        <f t="shared" ca="1" si="105"/>
        <v>8.6572028113492294E-2</v>
      </c>
      <c r="BS107" s="235">
        <f t="shared" ca="1" si="106"/>
        <v>13.087592496359864</v>
      </c>
      <c r="BT107" s="235">
        <f t="shared" ca="1" si="61"/>
        <v>12.934118496670026</v>
      </c>
      <c r="BU107" s="235">
        <f t="shared" ca="1" si="62"/>
        <v>12.880466912133237</v>
      </c>
      <c r="BV107" s="235">
        <f t="shared" ca="1" si="63"/>
        <v>12.884135063724813</v>
      </c>
      <c r="BW107" s="235">
        <f t="shared" ca="1" si="64"/>
        <v>13.045089817335182</v>
      </c>
      <c r="BX107" s="235">
        <f t="shared" ca="1" si="148"/>
        <v>0.23984864818393453</v>
      </c>
      <c r="BY107" s="236">
        <f t="shared" si="163"/>
        <v>-57</v>
      </c>
      <c r="BZ107" s="235">
        <f t="shared" ca="1" si="149"/>
        <v>12.912155515012545</v>
      </c>
      <c r="CA107" s="235">
        <f t="shared" ca="1" si="150"/>
        <v>63.85606124207672</v>
      </c>
      <c r="CB107" s="235">
        <f t="shared" ca="1" si="78"/>
        <v>13.453764485677084</v>
      </c>
      <c r="CC107" s="235">
        <f t="shared" ca="1" si="79"/>
        <v>1.3337644856770847</v>
      </c>
      <c r="CD107" s="81">
        <f t="shared" ca="1" si="80"/>
        <v>2.5881232910156253</v>
      </c>
      <c r="CE107" s="235">
        <f t="shared" ca="1" si="151"/>
        <v>51.534039754098885</v>
      </c>
      <c r="CF107" s="235">
        <f t="shared" ca="1" si="152"/>
        <v>37.157230633468124</v>
      </c>
      <c r="CG107">
        <f t="shared" si="153"/>
        <v>100</v>
      </c>
      <c r="CH107">
        <f t="shared" si="153"/>
        <v>50</v>
      </c>
      <c r="CI107">
        <f t="shared" si="153"/>
        <v>0</v>
      </c>
      <c r="CJ107" t="e">
        <f t="shared" si="154"/>
        <v>#N/A</v>
      </c>
      <c r="CK107" s="259">
        <f t="shared" ca="1" si="155"/>
        <v>12.914491247711261</v>
      </c>
      <c r="CL107" s="259">
        <f t="shared" ca="1" si="156"/>
        <v>13.359120623855629</v>
      </c>
      <c r="CM107" s="259">
        <f t="shared" ca="1" si="157"/>
        <v>13.238521886239022</v>
      </c>
      <c r="CN107" s="259">
        <f t="shared" ca="1" si="158"/>
        <v>12.992398232415292</v>
      </c>
      <c r="CO107">
        <f t="shared" ca="1" si="159"/>
        <v>100</v>
      </c>
      <c r="CP107">
        <f t="shared" ca="1" si="160"/>
        <v>16.7</v>
      </c>
      <c r="CQ107" t="e">
        <f t="shared" ca="1" si="161"/>
        <v>#N/A</v>
      </c>
      <c r="CR107">
        <f t="shared" ca="1" si="83"/>
        <v>13.48</v>
      </c>
      <c r="CS107" t="e">
        <f t="shared" ca="1" si="84"/>
        <v>#N/A</v>
      </c>
    </row>
    <row r="108" spans="1:97" x14ac:dyDescent="0.25">
      <c r="A108">
        <v>77</v>
      </c>
      <c r="B108" s="100">
        <f ca="1">OFFSET(InputPriceData!B$15,CalculationsAndCharts!$A108+$A$11,0,1,1)</f>
        <v>40382</v>
      </c>
      <c r="C108" s="3">
        <f ca="1">OFFSET(InputPriceData!G$15,CalculationsAndCharts!$A108+$A$11,0,1,1)</f>
        <v>5364300</v>
      </c>
      <c r="D108" s="4">
        <f ca="1">OFFSET(InputPriceData!C$15,CalculationsAndCharts!$A108+$A$11,IF($C$7,7,0),1,1)</f>
        <v>12.92</v>
      </c>
      <c r="E108" s="4">
        <f ca="1">OFFSET(InputPriceData!D$15,CalculationsAndCharts!$A108+$A$11,IF($C$7,7,0),1,1)</f>
        <v>13.5</v>
      </c>
      <c r="F108" s="4">
        <f ca="1">OFFSET(InputPriceData!E$15,CalculationsAndCharts!$A108+$A$11,IF($C$7,7,0),1,1)</f>
        <v>12.81</v>
      </c>
      <c r="G108" s="4">
        <f ca="1">OFFSET(InputPriceData!F$15,CalculationsAndCharts!$A108+$A$11,IF($C$7,7,0),1,1)</f>
        <v>13.46</v>
      </c>
      <c r="H108" s="105">
        <f t="shared" si="128"/>
        <v>0</v>
      </c>
      <c r="I108" s="105">
        <f t="shared" ca="1" si="123"/>
        <v>0</v>
      </c>
      <c r="J108" s="105">
        <f t="shared" ca="1" si="123"/>
        <v>0</v>
      </c>
      <c r="K108" s="105">
        <f t="shared" ca="1" si="123"/>
        <v>0</v>
      </c>
      <c r="L108" s="4">
        <f t="shared" ca="1" si="129"/>
        <v>13.256666666666668</v>
      </c>
      <c r="M108" s="105">
        <f t="shared" ca="1" si="130"/>
        <v>0.83666666666666778</v>
      </c>
      <c r="N108" s="105">
        <f t="shared" ca="1" si="137"/>
        <v>1.935205128205129</v>
      </c>
      <c r="O108" s="198">
        <f t="shared" ca="1" si="138"/>
        <v>1.8117965878746674</v>
      </c>
      <c r="P108" s="198">
        <f t="shared" ca="1" si="139"/>
        <v>1.6306169290872006</v>
      </c>
      <c r="Q108" s="105">
        <f t="shared" ca="1" si="131"/>
        <v>12.901280192925409</v>
      </c>
      <c r="R108" s="105">
        <f t="shared" ca="1" si="132"/>
        <v>12.95380690861613</v>
      </c>
      <c r="S108" s="105">
        <f t="shared" ca="1" si="140"/>
        <v>0</v>
      </c>
      <c r="T108" s="105">
        <f t="shared" si="141"/>
        <v>0</v>
      </c>
      <c r="U108" s="105">
        <f t="shared" si="142"/>
        <v>0</v>
      </c>
      <c r="V108" s="115">
        <f t="shared" ca="1" si="133"/>
        <v>0.6899999999999995</v>
      </c>
      <c r="W108" s="114">
        <f t="shared" ca="1" si="134"/>
        <v>0.65010620500510685</v>
      </c>
      <c r="X108" s="116">
        <f t="shared" ca="1" si="135"/>
        <v>9.829912370023082E-2</v>
      </c>
      <c r="Y108" s="90" t="e">
        <f t="shared" si="143"/>
        <v>#N/A</v>
      </c>
      <c r="Z108" s="117" t="str">
        <f t="shared" ca="1" si="144"/>
        <v/>
      </c>
      <c r="AA108" s="112"/>
      <c r="AB108" s="118"/>
      <c r="AC108" s="107"/>
      <c r="AD108" s="107"/>
      <c r="AH108" s="107"/>
      <c r="BE108" s="235">
        <f t="shared" ca="1" si="145"/>
        <v>13.205</v>
      </c>
      <c r="BF108" s="235">
        <f t="shared" ref="BF108:BN108" ca="1" si="173">AVERAGE(OFFSET(BE$31,$A108,0,$BE$27,1))</f>
        <v>12.9125</v>
      </c>
      <c r="BG108" s="235">
        <f t="shared" ca="1" si="173"/>
        <v>12.723749999999999</v>
      </c>
      <c r="BH108" s="235">
        <f t="shared" ca="1" si="173"/>
        <v>12.623125</v>
      </c>
      <c r="BI108" s="235">
        <f t="shared" ca="1" si="173"/>
        <v>12.583124999999999</v>
      </c>
      <c r="BJ108" s="235">
        <f t="shared" ca="1" si="173"/>
        <v>12.59203125</v>
      </c>
      <c r="BK108" s="235">
        <f t="shared" ca="1" si="173"/>
        <v>12.646015625</v>
      </c>
      <c r="BL108" s="235">
        <f t="shared" ca="1" si="173"/>
        <v>12.737656250000001</v>
      </c>
      <c r="BM108" s="235">
        <f t="shared" ca="1" si="173"/>
        <v>12.851796875</v>
      </c>
      <c r="BN108" s="235">
        <f t="shared" ca="1" si="173"/>
        <v>12.968583984374998</v>
      </c>
      <c r="BO108" s="235">
        <f t="shared" ca="1" si="147"/>
        <v>12.873585449218748</v>
      </c>
      <c r="BP108" s="235">
        <f t="shared" ca="1" si="103"/>
        <v>12.811178631805245</v>
      </c>
      <c r="BQ108" s="235">
        <f t="shared" ca="1" si="104"/>
        <v>12.827876412019386</v>
      </c>
      <c r="BR108" s="235">
        <f t="shared" ca="1" si="105"/>
        <v>-1.6697780214141034E-2</v>
      </c>
      <c r="BS108" s="235">
        <f t="shared" ca="1" si="106"/>
        <v>12.794480851591103</v>
      </c>
      <c r="BT108" s="235">
        <f t="shared" ref="BT108:BT171" ca="1" si="174">BS108*$BF$28+$BF$29*BT109</f>
        <v>12.780644496980187</v>
      </c>
      <c r="BU108" s="235">
        <f t="shared" ref="BU108:BU171" ca="1" si="175">BT108*$BF$28+$BF$29*BU109</f>
        <v>12.826815327596449</v>
      </c>
      <c r="BV108" s="235">
        <f t="shared" ref="BV108:BV171" ca="1" si="176">BU108*$BF$28+$BF$29*BV109</f>
        <v>12.887803215316389</v>
      </c>
      <c r="BW108" s="235">
        <f t="shared" ref="BW108:BW171" ca="1" si="177">3*BT108-3*BU108+BV108</f>
        <v>12.749290723467603</v>
      </c>
      <c r="BX108" s="235">
        <f t="shared" ca="1" si="148"/>
        <v>0.29210166182988806</v>
      </c>
      <c r="BY108" s="236">
        <f t="shared" si="163"/>
        <v>-58</v>
      </c>
      <c r="BZ108" s="235">
        <f t="shared" ca="1" si="149"/>
        <v>12.901914770910068</v>
      </c>
      <c r="CA108" s="235">
        <f t="shared" ca="1" si="150"/>
        <v>36.937420478341139</v>
      </c>
      <c r="CB108" s="235">
        <f t="shared" ca="1" si="78"/>
        <v>13.065126057942708</v>
      </c>
      <c r="CC108" s="235">
        <f t="shared" ca="1" si="79"/>
        <v>0.94512605794270854</v>
      </c>
      <c r="CD108" s="81">
        <f t="shared" ca="1" si="80"/>
        <v>2.5881232910156253</v>
      </c>
      <c r="CE108" s="235">
        <f t="shared" ca="1" si="151"/>
        <v>36.517814326064212</v>
      </c>
      <c r="CF108" s="235">
        <f t="shared" ca="1" si="152"/>
        <v>25.56243772778252</v>
      </c>
      <c r="CG108">
        <f t="shared" si="153"/>
        <v>100</v>
      </c>
      <c r="CH108">
        <f t="shared" si="153"/>
        <v>50</v>
      </c>
      <c r="CI108">
        <f t="shared" si="153"/>
        <v>0</v>
      </c>
      <c r="CJ108" t="e">
        <f t="shared" si="154"/>
        <v>#N/A</v>
      </c>
      <c r="CK108" s="259">
        <f t="shared" ca="1" si="155"/>
        <v>12.656482495422523</v>
      </c>
      <c r="CL108" s="259">
        <f t="shared" ca="1" si="156"/>
        <v>12.996366247711261</v>
      </c>
      <c r="CM108" s="259">
        <f t="shared" ca="1" si="157"/>
        <v>12.919758699287259</v>
      </c>
      <c r="CN108" s="259">
        <f t="shared" ca="1" si="158"/>
        <v>12.845709275839157</v>
      </c>
      <c r="CO108">
        <f t="shared" ca="1" si="159"/>
        <v>100</v>
      </c>
      <c r="CP108">
        <f t="shared" ca="1" si="160"/>
        <v>16.7</v>
      </c>
      <c r="CQ108" t="e">
        <f t="shared" ca="1" si="161"/>
        <v>#N/A</v>
      </c>
      <c r="CR108" t="e">
        <f t="shared" ca="1" si="83"/>
        <v>#N/A</v>
      </c>
      <c r="CS108" t="e">
        <f t="shared" ca="1" si="84"/>
        <v>#N/A</v>
      </c>
    </row>
    <row r="109" spans="1:97" x14ac:dyDescent="0.25">
      <c r="A109">
        <v>78</v>
      </c>
      <c r="B109" s="100">
        <f ca="1">OFFSET(InputPriceData!B$15,CalculationsAndCharts!$A109+$A$11,0,1,1)</f>
        <v>40381</v>
      </c>
      <c r="C109" s="3">
        <f ca="1">OFFSET(InputPriceData!G$15,CalculationsAndCharts!$A109+$A$11,0,1,1)</f>
        <v>3971900</v>
      </c>
      <c r="D109" s="4">
        <f ca="1">OFFSET(InputPriceData!C$15,CalculationsAndCharts!$A109+$A$11,IF($C$7,7,0),1,1)</f>
        <v>12.49</v>
      </c>
      <c r="E109" s="4">
        <f ca="1">OFFSET(InputPriceData!D$15,CalculationsAndCharts!$A109+$A$11,IF($C$7,7,0),1,1)</f>
        <v>13</v>
      </c>
      <c r="F109" s="4">
        <f ca="1">OFFSET(InputPriceData!E$15,CalculationsAndCharts!$A109+$A$11,IF($C$7,7,0),1,1)</f>
        <v>12.42</v>
      </c>
      <c r="G109" s="4">
        <f ca="1">OFFSET(InputPriceData!F$15,CalculationsAndCharts!$A109+$A$11,IF($C$7,7,0),1,1)</f>
        <v>12.95</v>
      </c>
      <c r="H109" s="105">
        <f t="shared" si="128"/>
        <v>0</v>
      </c>
      <c r="I109" s="105">
        <f t="shared" ca="1" si="123"/>
        <v>0</v>
      </c>
      <c r="J109" s="105">
        <f t="shared" ca="1" si="123"/>
        <v>0</v>
      </c>
      <c r="K109" s="105">
        <f t="shared" ca="1" si="123"/>
        <v>0</v>
      </c>
      <c r="L109" s="4">
        <f t="shared" ca="1" si="129"/>
        <v>12.790000000000001</v>
      </c>
      <c r="M109" s="105">
        <f t="shared" ca="1" si="130"/>
        <v>0.58000000000000007</v>
      </c>
      <c r="N109" s="105">
        <f t="shared" ca="1" si="137"/>
        <v>1.7895641025641027</v>
      </c>
      <c r="O109" s="198">
        <f t="shared" ca="1" si="138"/>
        <v>1.7765370049231068</v>
      </c>
      <c r="P109" s="198">
        <f t="shared" ca="1" si="139"/>
        <v>1.5988833044307962</v>
      </c>
      <c r="Q109" s="105">
        <f t="shared" ca="1" si="131"/>
        <v>12.799741200427908</v>
      </c>
      <c r="R109" s="105">
        <f t="shared" ca="1" si="132"/>
        <v>12.968814541670621</v>
      </c>
      <c r="S109" s="105">
        <f t="shared" ca="1" si="140"/>
        <v>0</v>
      </c>
      <c r="T109" s="105">
        <f t="shared" si="141"/>
        <v>0</v>
      </c>
      <c r="U109" s="105">
        <f t="shared" si="142"/>
        <v>0</v>
      </c>
      <c r="V109" s="115">
        <f t="shared" ca="1" si="133"/>
        <v>0.71000000000000085</v>
      </c>
      <c r="W109" s="114">
        <f t="shared" ca="1" si="134"/>
        <v>0.63015930750766047</v>
      </c>
      <c r="X109" s="116">
        <f t="shared" ca="1" si="135"/>
        <v>9.8660950386691926E-2</v>
      </c>
      <c r="Y109" s="90" t="e">
        <f t="shared" si="143"/>
        <v>#N/A</v>
      </c>
      <c r="Z109" s="117" t="str">
        <f t="shared" ca="1" si="144"/>
        <v/>
      </c>
      <c r="AA109" s="112"/>
      <c r="AB109" s="118"/>
      <c r="AC109" s="107"/>
      <c r="AD109" s="107"/>
      <c r="AH109" s="107"/>
      <c r="BE109" s="235">
        <f t="shared" ca="1" si="145"/>
        <v>12.62</v>
      </c>
      <c r="BF109" s="235">
        <f t="shared" ref="BF109:BN109" ca="1" si="178">AVERAGE(OFFSET(BE$31,$A109,0,$BE$27,1))</f>
        <v>12.535</v>
      </c>
      <c r="BG109" s="235">
        <f t="shared" ca="1" si="178"/>
        <v>12.522500000000001</v>
      </c>
      <c r="BH109" s="235">
        <f t="shared" ca="1" si="178"/>
        <v>12.543125</v>
      </c>
      <c r="BI109" s="235">
        <f t="shared" ca="1" si="178"/>
        <v>12.600937500000001</v>
      </c>
      <c r="BJ109" s="235">
        <f t="shared" ca="1" si="178"/>
        <v>12.7</v>
      </c>
      <c r="BK109" s="235">
        <f t="shared" ca="1" si="178"/>
        <v>12.829296874999999</v>
      </c>
      <c r="BL109" s="235">
        <f t="shared" ca="1" si="178"/>
        <v>12.965937499999999</v>
      </c>
      <c r="BM109" s="235">
        <f t="shared" ca="1" si="178"/>
        <v>13.085371093749998</v>
      </c>
      <c r="BN109" s="235">
        <f t="shared" ca="1" si="178"/>
        <v>13.170078124999998</v>
      </c>
      <c r="BO109" s="235">
        <f t="shared" ca="1" si="147"/>
        <v>12.662268554687499</v>
      </c>
      <c r="BP109" s="235">
        <f t="shared" ca="1" si="103"/>
        <v>12.748771814391741</v>
      </c>
      <c r="BQ109" s="235">
        <f t="shared" ca="1" si="104"/>
        <v>12.844574192233525</v>
      </c>
      <c r="BR109" s="235">
        <f t="shared" ca="1" si="105"/>
        <v>-9.5802377841783581E-2</v>
      </c>
      <c r="BS109" s="235">
        <f t="shared" ca="1" si="106"/>
        <v>12.652969436549958</v>
      </c>
      <c r="BT109" s="235">
        <f t="shared" ca="1" si="174"/>
        <v>12.766808142369269</v>
      </c>
      <c r="BU109" s="235">
        <f t="shared" ca="1" si="175"/>
        <v>12.872986158212711</v>
      </c>
      <c r="BV109" s="235">
        <f t="shared" ca="1" si="176"/>
        <v>12.94879110303633</v>
      </c>
      <c r="BW109" s="235">
        <f t="shared" ca="1" si="177"/>
        <v>12.630257055506002</v>
      </c>
      <c r="BX109" s="235">
        <f t="shared" ca="1" si="148"/>
        <v>0.3594705655775276</v>
      </c>
      <c r="BY109" s="236">
        <f t="shared" si="163"/>
        <v>-59</v>
      </c>
      <c r="BZ109" s="235">
        <f t="shared" ca="1" si="149"/>
        <v>12.929528247326459</v>
      </c>
      <c r="CA109" s="235">
        <f t="shared" ca="1" si="150"/>
        <v>29.186669196430181</v>
      </c>
      <c r="CB109" s="235">
        <f t="shared" ca="1" si="78"/>
        <v>12.72613427734375</v>
      </c>
      <c r="CC109" s="235">
        <f t="shared" ca="1" si="79"/>
        <v>0.60613427734375058</v>
      </c>
      <c r="CD109" s="81">
        <f t="shared" ca="1" si="80"/>
        <v>2.5881232910156253</v>
      </c>
      <c r="CE109" s="235">
        <f t="shared" ca="1" si="151"/>
        <v>23.419837820241277</v>
      </c>
      <c r="CF109" s="235">
        <f t="shared" ca="1" si="152"/>
        <v>20.316260083902222</v>
      </c>
      <c r="CG109">
        <f t="shared" si="153"/>
        <v>100</v>
      </c>
      <c r="CH109">
        <f t="shared" si="153"/>
        <v>50</v>
      </c>
      <c r="CI109">
        <f t="shared" si="153"/>
        <v>0</v>
      </c>
      <c r="CJ109" t="e">
        <f t="shared" si="154"/>
        <v>#N/A</v>
      </c>
      <c r="CK109" s="259">
        <f t="shared" ca="1" si="155"/>
        <v>12.597964990845048</v>
      </c>
      <c r="CL109" s="259">
        <f t="shared" ca="1" si="156"/>
        <v>12.683241247711262</v>
      </c>
      <c r="CM109" s="259">
        <f t="shared" ca="1" si="157"/>
        <v>12.695153387700987</v>
      </c>
      <c r="CN109" s="259">
        <f t="shared" ca="1" si="158"/>
        <v>12.785446487090315</v>
      </c>
      <c r="CO109">
        <f t="shared" ca="1" si="159"/>
        <v>0</v>
      </c>
      <c r="CP109" t="e">
        <f t="shared" ca="1" si="160"/>
        <v>#N/A</v>
      </c>
      <c r="CQ109">
        <f t="shared" ca="1" si="161"/>
        <v>16.7</v>
      </c>
      <c r="CR109" t="e">
        <f t="shared" ca="1" si="83"/>
        <v>#N/A</v>
      </c>
      <c r="CS109" t="e">
        <f t="shared" ca="1" si="84"/>
        <v>#N/A</v>
      </c>
    </row>
    <row r="110" spans="1:97" x14ac:dyDescent="0.25">
      <c r="A110">
        <v>79</v>
      </c>
      <c r="B110" s="100">
        <f ca="1">OFFSET(InputPriceData!B$15,CalculationsAndCharts!$A110+$A$11,0,1,1)</f>
        <v>40380</v>
      </c>
      <c r="C110" s="3">
        <f ca="1">OFFSET(InputPriceData!G$15,CalculationsAndCharts!$A110+$A$11,0,1,1)</f>
        <v>2973700</v>
      </c>
      <c r="D110" s="4">
        <f ca="1">OFFSET(InputPriceData!C$15,CalculationsAndCharts!$A110+$A$11,IF($C$7,7,0),1,1)</f>
        <v>12.76</v>
      </c>
      <c r="E110" s="4">
        <f ca="1">OFFSET(InputPriceData!D$15,CalculationsAndCharts!$A110+$A$11,IF($C$7,7,0),1,1)</f>
        <v>12.79</v>
      </c>
      <c r="F110" s="4">
        <f ca="1">OFFSET(InputPriceData!E$15,CalculationsAndCharts!$A110+$A$11,IF($C$7,7,0),1,1)</f>
        <v>12.21</v>
      </c>
      <c r="G110" s="4">
        <f ca="1">OFFSET(InputPriceData!F$15,CalculationsAndCharts!$A110+$A$11,IF($C$7,7,0),1,1)</f>
        <v>12.29</v>
      </c>
      <c r="H110" s="105">
        <f t="shared" si="128"/>
        <v>0</v>
      </c>
      <c r="I110" s="105">
        <f t="shared" ca="1" si="123"/>
        <v>0</v>
      </c>
      <c r="J110" s="105">
        <f t="shared" ca="1" si="123"/>
        <v>0</v>
      </c>
      <c r="K110" s="105">
        <f t="shared" ca="1" si="123"/>
        <v>0</v>
      </c>
      <c r="L110" s="4">
        <f t="shared" ca="1" si="129"/>
        <v>12.43</v>
      </c>
      <c r="M110" s="105">
        <f t="shared" ca="1" si="130"/>
        <v>0.26333333333333364</v>
      </c>
      <c r="N110" s="105">
        <f t="shared" ca="1" si="137"/>
        <v>1.7094615384615384</v>
      </c>
      <c r="O110" s="198">
        <f t="shared" ca="1" si="138"/>
        <v>1.7728149770256794</v>
      </c>
      <c r="P110" s="198">
        <f t="shared" ca="1" si="139"/>
        <v>1.5955334793231115</v>
      </c>
      <c r="Q110" s="105">
        <f t="shared" ca="1" si="131"/>
        <v>12.802524400550167</v>
      </c>
      <c r="R110" s="105">
        <f t="shared" ca="1" si="132"/>
        <v>13.017121210597109</v>
      </c>
      <c r="S110" s="105">
        <f t="shared" ca="1" si="140"/>
        <v>0</v>
      </c>
      <c r="T110" s="105">
        <f t="shared" si="141"/>
        <v>0</v>
      </c>
      <c r="U110" s="105">
        <f t="shared" si="142"/>
        <v>0</v>
      </c>
      <c r="V110" s="115">
        <f t="shared" ca="1" si="133"/>
        <v>0.57999999999999829</v>
      </c>
      <c r="W110" s="114">
        <f t="shared" ca="1" si="134"/>
        <v>0.59023896126149034</v>
      </c>
      <c r="X110" s="116">
        <f t="shared" ca="1" si="135"/>
        <v>9.802595290980394E-2</v>
      </c>
      <c r="Y110" s="90" t="e">
        <f t="shared" si="143"/>
        <v>#N/A</v>
      </c>
      <c r="Z110" s="117" t="str">
        <f t="shared" ca="1" si="144"/>
        <v/>
      </c>
      <c r="AA110" s="112"/>
      <c r="AB110" s="118"/>
      <c r="AC110" s="107"/>
      <c r="AD110" s="107"/>
      <c r="AH110" s="107"/>
      <c r="BE110" s="235">
        <f t="shared" ca="1" si="145"/>
        <v>12.45</v>
      </c>
      <c r="BF110" s="235">
        <f t="shared" ref="BF110:BN110" ca="1" si="179">AVERAGE(OFFSET(BE$31,$A110,0,$BE$27,1))</f>
        <v>12.51</v>
      </c>
      <c r="BG110" s="235">
        <f t="shared" ca="1" si="179"/>
        <v>12.563749999999999</v>
      </c>
      <c r="BH110" s="235">
        <f t="shared" ca="1" si="179"/>
        <v>12.65875</v>
      </c>
      <c r="BI110" s="235">
        <f t="shared" ca="1" si="179"/>
        <v>12.7990625</v>
      </c>
      <c r="BJ110" s="235">
        <f t="shared" ca="1" si="179"/>
        <v>12.958593749999999</v>
      </c>
      <c r="BK110" s="235">
        <f t="shared" ca="1" si="179"/>
        <v>13.102578124999999</v>
      </c>
      <c r="BL110" s="235">
        <f t="shared" ca="1" si="179"/>
        <v>13.204804687499999</v>
      </c>
      <c r="BM110" s="235">
        <f t="shared" ca="1" si="179"/>
        <v>13.254785156249998</v>
      </c>
      <c r="BN110" s="235">
        <f t="shared" ca="1" si="179"/>
        <v>13.256494140624998</v>
      </c>
      <c r="BO110" s="235">
        <f t="shared" ca="1" si="147"/>
        <v>12.693753417968749</v>
      </c>
      <c r="BP110" s="235">
        <f t="shared" ca="1" si="103"/>
        <v>12.835275074095986</v>
      </c>
      <c r="BQ110" s="235">
        <f t="shared" ca="1" si="104"/>
        <v>12.940376570075308</v>
      </c>
      <c r="BR110" s="235">
        <f t="shared" ca="1" si="105"/>
        <v>-0.10510149597932283</v>
      </c>
      <c r="BS110" s="235">
        <f t="shared" ca="1" si="106"/>
        <v>12.730173578116663</v>
      </c>
      <c r="BT110" s="235">
        <f t="shared" ca="1" si="174"/>
        <v>12.880646848188581</v>
      </c>
      <c r="BU110" s="235">
        <f t="shared" ca="1" si="175"/>
        <v>12.979164174056152</v>
      </c>
      <c r="BV110" s="235">
        <f t="shared" ca="1" si="176"/>
        <v>13.024596047859948</v>
      </c>
      <c r="BW110" s="235">
        <f t="shared" ca="1" si="177"/>
        <v>12.729044070257235</v>
      </c>
      <c r="BX110" s="235">
        <f t="shared" ca="1" si="148"/>
        <v>0.42535251756641951</v>
      </c>
      <c r="BY110" s="236">
        <f t="shared" si="163"/>
        <v>-60</v>
      </c>
      <c r="BZ110" s="235">
        <f t="shared" ca="1" si="149"/>
        <v>12.978300094931006</v>
      </c>
      <c r="CA110" s="235">
        <f t="shared" ca="1" si="150"/>
        <v>35.350032362577345</v>
      </c>
      <c r="CB110" s="235">
        <f t="shared" ca="1" si="78"/>
        <v>12.561876708984375</v>
      </c>
      <c r="CC110" s="235">
        <f t="shared" ca="1" si="79"/>
        <v>0.44187670898437581</v>
      </c>
      <c r="CD110" s="81">
        <f t="shared" ca="1" si="80"/>
        <v>2.6381232910156243</v>
      </c>
      <c r="CE110" s="235">
        <f t="shared" ca="1" si="151"/>
        <v>16.749661037042063</v>
      </c>
      <c r="CF110" s="235">
        <f t="shared" ca="1" si="152"/>
        <v>21.702249909251748</v>
      </c>
      <c r="CG110">
        <f t="shared" si="153"/>
        <v>100</v>
      </c>
      <c r="CH110">
        <f t="shared" si="153"/>
        <v>50</v>
      </c>
      <c r="CI110">
        <f t="shared" si="153"/>
        <v>0</v>
      </c>
      <c r="CJ110" t="e">
        <f t="shared" si="154"/>
        <v>#N/A</v>
      </c>
      <c r="CK110" s="259">
        <f t="shared" ca="1" si="155"/>
        <v>12.683429981690097</v>
      </c>
      <c r="CL110" s="259">
        <f t="shared" ca="1" si="156"/>
        <v>12.548982495422523</v>
      </c>
      <c r="CM110" s="259">
        <f t="shared" ca="1" si="157"/>
        <v>12.631922312834977</v>
      </c>
      <c r="CN110" s="259">
        <f t="shared" ca="1" si="158"/>
        <v>12.826328582841935</v>
      </c>
      <c r="CO110">
        <f t="shared" ca="1" si="159"/>
        <v>0</v>
      </c>
      <c r="CP110" t="e">
        <f t="shared" ca="1" si="160"/>
        <v>#N/A</v>
      </c>
      <c r="CQ110">
        <f t="shared" ca="1" si="161"/>
        <v>16.7</v>
      </c>
      <c r="CR110" t="e">
        <f t="shared" ca="1" si="83"/>
        <v>#N/A</v>
      </c>
      <c r="CS110" t="e">
        <f t="shared" ca="1" si="84"/>
        <v>#N/A</v>
      </c>
    </row>
    <row r="111" spans="1:97" x14ac:dyDescent="0.25">
      <c r="A111">
        <v>80</v>
      </c>
      <c r="B111" s="100">
        <f ca="1">OFFSET(InputPriceData!B$15,CalculationsAndCharts!$A111+$A$11,0,1,1)</f>
        <v>40379</v>
      </c>
      <c r="C111" s="3">
        <f ca="1">OFFSET(InputPriceData!G$15,CalculationsAndCharts!$A111+$A$11,0,1,1)</f>
        <v>5155300</v>
      </c>
      <c r="D111" s="4">
        <f ca="1">OFFSET(InputPriceData!C$15,CalculationsAndCharts!$A111+$A$11,IF($C$7,7,0),1,1)</f>
        <v>12.25</v>
      </c>
      <c r="E111" s="4">
        <f ca="1">OFFSET(InputPriceData!D$15,CalculationsAndCharts!$A111+$A$11,IF($C$7,7,0),1,1)</f>
        <v>12.65</v>
      </c>
      <c r="F111" s="4">
        <f ca="1">OFFSET(InputPriceData!E$15,CalculationsAndCharts!$A111+$A$11,IF($C$7,7,0),1,1)</f>
        <v>12.16</v>
      </c>
      <c r="G111" s="4">
        <f ca="1">OFFSET(InputPriceData!F$15,CalculationsAndCharts!$A111+$A$11,IF($C$7,7,0),1,1)</f>
        <v>12.61</v>
      </c>
      <c r="H111" s="105">
        <f t="shared" si="128"/>
        <v>0</v>
      </c>
      <c r="I111" s="105">
        <f t="shared" ca="1" si="123"/>
        <v>0</v>
      </c>
      <c r="J111" s="105">
        <f t="shared" ca="1" si="123"/>
        <v>0</v>
      </c>
      <c r="K111" s="105">
        <f t="shared" ca="1" si="123"/>
        <v>0</v>
      </c>
      <c r="L111" s="4">
        <f t="shared" ca="1" si="129"/>
        <v>12.473333333333334</v>
      </c>
      <c r="M111" s="105">
        <f t="shared" ca="1" si="130"/>
        <v>0.49666666666666615</v>
      </c>
      <c r="N111" s="105">
        <f t="shared" ca="1" si="137"/>
        <v>1.8287051282051281</v>
      </c>
      <c r="O111" s="198">
        <f t="shared" ca="1" si="138"/>
        <v>1.7909159594725768</v>
      </c>
      <c r="P111" s="198">
        <f t="shared" ca="1" si="139"/>
        <v>1.6118243635253191</v>
      </c>
      <c r="Q111" s="105">
        <f t="shared" ca="1" si="131"/>
        <v>12.908959943564501</v>
      </c>
      <c r="R111" s="105">
        <f t="shared" ca="1" si="132"/>
        <v>13.078434584896234</v>
      </c>
      <c r="S111" s="105">
        <f t="shared" ca="1" si="140"/>
        <v>0</v>
      </c>
      <c r="T111" s="105">
        <f t="shared" si="141"/>
        <v>0</v>
      </c>
      <c r="U111" s="105">
        <f t="shared" si="142"/>
        <v>0</v>
      </c>
      <c r="V111" s="115">
        <f t="shared" ca="1" si="133"/>
        <v>0.49000000000000021</v>
      </c>
      <c r="W111" s="114">
        <f t="shared" ca="1" si="134"/>
        <v>0.59535844189223641</v>
      </c>
      <c r="X111" s="116">
        <f t="shared" ca="1" si="135"/>
        <v>9.7213199198432715E-2</v>
      </c>
      <c r="Y111" s="90" t="e">
        <f t="shared" si="143"/>
        <v>#N/A</v>
      </c>
      <c r="Z111" s="117" t="str">
        <f t="shared" ca="1" si="144"/>
        <v/>
      </c>
      <c r="AA111" s="112"/>
      <c r="AB111" s="118"/>
      <c r="AC111" s="107"/>
      <c r="AD111" s="107"/>
      <c r="AH111" s="107"/>
      <c r="BE111" s="235">
        <f t="shared" ca="1" si="145"/>
        <v>12.57</v>
      </c>
      <c r="BF111" s="235">
        <f t="shared" ref="BF111:BN111" ca="1" si="180">AVERAGE(OFFSET(BE$31,$A111,0,$BE$27,1))</f>
        <v>12.6175</v>
      </c>
      <c r="BG111" s="235">
        <f t="shared" ca="1" si="180"/>
        <v>12.75375</v>
      </c>
      <c r="BH111" s="235">
        <f t="shared" ca="1" si="180"/>
        <v>12.939375</v>
      </c>
      <c r="BI111" s="235">
        <f t="shared" ca="1" si="180"/>
        <v>13.118124999999999</v>
      </c>
      <c r="BJ111" s="235">
        <f t="shared" ca="1" si="180"/>
        <v>13.2465625</v>
      </c>
      <c r="BK111" s="235">
        <f t="shared" ca="1" si="180"/>
        <v>13.30703125</v>
      </c>
      <c r="BL111" s="235">
        <f t="shared" ca="1" si="180"/>
        <v>13.304765624999998</v>
      </c>
      <c r="BM111" s="235">
        <f t="shared" ca="1" si="180"/>
        <v>13.258203124999998</v>
      </c>
      <c r="BN111" s="235">
        <f t="shared" ca="1" si="180"/>
        <v>13.188681640624999</v>
      </c>
      <c r="BO111" s="235">
        <f t="shared" ca="1" si="147"/>
        <v>12.84416845703125</v>
      </c>
      <c r="BP111" s="235">
        <f t="shared" ca="1" si="103"/>
        <v>12.976796730223224</v>
      </c>
      <c r="BQ111" s="235">
        <f t="shared" ca="1" si="104"/>
        <v>13.045478066054633</v>
      </c>
      <c r="BR111" s="235">
        <f t="shared" ca="1" si="105"/>
        <v>-6.8681335831408674E-2</v>
      </c>
      <c r="BS111" s="235">
        <f t="shared" ca="1" si="106"/>
        <v>12.908115394391816</v>
      </c>
      <c r="BT111" s="235">
        <f t="shared" ca="1" si="174"/>
        <v>13.0311201182605</v>
      </c>
      <c r="BU111" s="235">
        <f t="shared" ca="1" si="175"/>
        <v>13.077681499923724</v>
      </c>
      <c r="BV111" s="235">
        <f t="shared" ca="1" si="176"/>
        <v>13.070027921663742</v>
      </c>
      <c r="BW111" s="235">
        <f t="shared" ca="1" si="177"/>
        <v>12.93034377667407</v>
      </c>
      <c r="BX111" s="235">
        <f t="shared" ca="1" si="148"/>
        <v>0.49564975106978898</v>
      </c>
      <c r="BY111" s="236">
        <f t="shared" si="163"/>
        <v>-61</v>
      </c>
      <c r="BZ111" s="235">
        <f t="shared" ca="1" si="149"/>
        <v>13.025807637403652</v>
      </c>
      <c r="CA111" s="235">
        <f t="shared" ca="1" si="150"/>
        <v>45.184913312095006</v>
      </c>
      <c r="CB111" s="235">
        <f t="shared" ca="1" si="78"/>
        <v>12.658750895182292</v>
      </c>
      <c r="CC111" s="235">
        <f t="shared" ca="1" si="79"/>
        <v>0.53875089518229302</v>
      </c>
      <c r="CD111" s="81">
        <f t="shared" ca="1" si="80"/>
        <v>2.5927311197916652</v>
      </c>
      <c r="CE111" s="235">
        <f t="shared" ca="1" si="151"/>
        <v>20.779281394423325</v>
      </c>
      <c r="CF111" s="235">
        <f t="shared" ca="1" si="152"/>
        <v>28.254044862439986</v>
      </c>
      <c r="CG111">
        <f t="shared" si="153"/>
        <v>100</v>
      </c>
      <c r="CH111">
        <f t="shared" si="153"/>
        <v>50</v>
      </c>
      <c r="CI111">
        <f t="shared" si="153"/>
        <v>0</v>
      </c>
      <c r="CJ111" t="e">
        <f t="shared" si="154"/>
        <v>#N/A</v>
      </c>
      <c r="CK111" s="259">
        <f t="shared" ca="1" si="155"/>
        <v>12.949359963380193</v>
      </c>
      <c r="CL111" s="259">
        <f t="shared" ca="1" si="156"/>
        <v>12.619054981690095</v>
      </c>
      <c r="CM111" s="259">
        <f t="shared" ca="1" si="157"/>
        <v>12.766537188058294</v>
      </c>
      <c r="CN111" s="259">
        <f t="shared" ca="1" si="158"/>
        <v>12.937267017809699</v>
      </c>
      <c r="CO111">
        <f t="shared" ca="1" si="159"/>
        <v>0</v>
      </c>
      <c r="CP111" t="e">
        <f t="shared" ca="1" si="160"/>
        <v>#N/A</v>
      </c>
      <c r="CQ111">
        <f t="shared" ca="1" si="161"/>
        <v>16.7</v>
      </c>
      <c r="CR111" t="e">
        <f t="shared" ca="1" si="83"/>
        <v>#N/A</v>
      </c>
      <c r="CS111">
        <f t="shared" ca="1" si="84"/>
        <v>12.25</v>
      </c>
    </row>
    <row r="112" spans="1:97" x14ac:dyDescent="0.25">
      <c r="A112">
        <v>81</v>
      </c>
      <c r="B112" s="100">
        <f ca="1">OFFSET(InputPriceData!B$15,CalculationsAndCharts!$A112+$A$11,0,1,1)</f>
        <v>40378</v>
      </c>
      <c r="C112" s="3">
        <f ca="1">OFFSET(InputPriceData!G$15,CalculationsAndCharts!$A112+$A$11,0,1,1)</f>
        <v>4842200</v>
      </c>
      <c r="D112" s="4">
        <f ca="1">OFFSET(InputPriceData!C$15,CalculationsAndCharts!$A112+$A$11,IF($C$7,7,0),1,1)</f>
        <v>12.83</v>
      </c>
      <c r="E112" s="4">
        <f ca="1">OFFSET(InputPriceData!D$15,CalculationsAndCharts!$A112+$A$11,IF($C$7,7,0),1,1)</f>
        <v>13.01</v>
      </c>
      <c r="F112" s="4">
        <f ca="1">OFFSET(InputPriceData!E$15,CalculationsAndCharts!$A112+$A$11,IF($C$7,7,0),1,1)</f>
        <v>12.43</v>
      </c>
      <c r="G112" s="4">
        <f ca="1">OFFSET(InputPriceData!F$15,CalculationsAndCharts!$A112+$A$11,IF($C$7,7,0),1,1)</f>
        <v>12.53</v>
      </c>
      <c r="H112" s="105">
        <f t="shared" si="128"/>
        <v>0</v>
      </c>
      <c r="I112" s="105">
        <f t="shared" ref="I112:K131" ca="1" si="181">IF($S$16,AVERAGE(OFFSET($G112,0,0,I$31,1)),0)</f>
        <v>0</v>
      </c>
      <c r="J112" s="105">
        <f t="shared" ca="1" si="181"/>
        <v>0</v>
      </c>
      <c r="K112" s="105">
        <f t="shared" ca="1" si="181"/>
        <v>0</v>
      </c>
      <c r="L112" s="4">
        <f t="shared" ca="1" si="129"/>
        <v>12.656666666666666</v>
      </c>
      <c r="M112" s="105">
        <f t="shared" ca="1" si="130"/>
        <v>0.5166666666666675</v>
      </c>
      <c r="N112" s="105">
        <f t="shared" ca="1" si="137"/>
        <v>1.8114102564102561</v>
      </c>
      <c r="O112" s="198">
        <f t="shared" ca="1" si="138"/>
        <v>1.7801190541204193</v>
      </c>
      <c r="P112" s="198">
        <f t="shared" ca="1" si="139"/>
        <v>1.6021071487083773</v>
      </c>
      <c r="Q112" s="105">
        <f t="shared" ca="1" si="131"/>
        <v>13.033424689344834</v>
      </c>
      <c r="R112" s="105">
        <f t="shared" ca="1" si="132"/>
        <v>13.126855910991015</v>
      </c>
      <c r="S112" s="105">
        <f t="shared" ca="1" si="140"/>
        <v>0</v>
      </c>
      <c r="T112" s="105">
        <f t="shared" si="141"/>
        <v>0</v>
      </c>
      <c r="U112" s="105">
        <f t="shared" si="142"/>
        <v>0</v>
      </c>
      <c r="V112" s="115">
        <f t="shared" ca="1" si="133"/>
        <v>0.58000000000000007</v>
      </c>
      <c r="W112" s="114">
        <f t="shared" ca="1" si="134"/>
        <v>0.64803766283835451</v>
      </c>
      <c r="X112" s="116">
        <f t="shared" ca="1" si="135"/>
        <v>0.10171888769659654</v>
      </c>
      <c r="Y112" s="90" t="e">
        <f t="shared" si="143"/>
        <v>#N/A</v>
      </c>
      <c r="Z112" s="117" t="str">
        <f t="shared" ca="1" si="144"/>
        <v/>
      </c>
      <c r="AA112" s="112"/>
      <c r="AB112" s="118"/>
      <c r="AC112" s="107"/>
      <c r="AD112" s="107"/>
      <c r="AH112" s="107"/>
      <c r="BE112" s="235">
        <f t="shared" ca="1" si="145"/>
        <v>12.664999999999999</v>
      </c>
      <c r="BF112" s="235">
        <f t="shared" ref="BF112:BN112" ca="1" si="182">AVERAGE(OFFSET(BE$31,$A112,0,$BE$27,1))</f>
        <v>12.89</v>
      </c>
      <c r="BG112" s="235">
        <f t="shared" ca="1" si="182"/>
        <v>13.125</v>
      </c>
      <c r="BH112" s="235">
        <f t="shared" ca="1" si="182"/>
        <v>13.296875</v>
      </c>
      <c r="BI112" s="235">
        <f t="shared" ca="1" si="182"/>
        <v>13.375</v>
      </c>
      <c r="BJ112" s="235">
        <f t="shared" ca="1" si="182"/>
        <v>13.3675</v>
      </c>
      <c r="BK112" s="235">
        <f t="shared" ca="1" si="182"/>
        <v>13.302499999999998</v>
      </c>
      <c r="BL112" s="235">
        <f t="shared" ca="1" si="182"/>
        <v>13.211640624999999</v>
      </c>
      <c r="BM112" s="235">
        <f t="shared" ca="1" si="182"/>
        <v>13.11916015625</v>
      </c>
      <c r="BN112" s="235">
        <f t="shared" ca="1" si="182"/>
        <v>13.0378515625</v>
      </c>
      <c r="BO112" s="235">
        <f t="shared" ca="1" si="147"/>
        <v>13.013370117187501</v>
      </c>
      <c r="BP112" s="235">
        <f t="shared" ca="1" si="103"/>
        <v>13.1094250034152</v>
      </c>
      <c r="BQ112" s="235">
        <f t="shared" ca="1" si="104"/>
        <v>13.114159401886042</v>
      </c>
      <c r="BR112" s="235">
        <f t="shared" ca="1" si="105"/>
        <v>-4.7343984708412279E-3</v>
      </c>
      <c r="BS112" s="235">
        <f t="shared" ca="1" si="106"/>
        <v>13.104690604944359</v>
      </c>
      <c r="BT112" s="235">
        <f t="shared" ca="1" si="174"/>
        <v>13.154124842129182</v>
      </c>
      <c r="BU112" s="235">
        <f t="shared" ca="1" si="175"/>
        <v>13.124242881586948</v>
      </c>
      <c r="BV112" s="235">
        <f t="shared" ca="1" si="176"/>
        <v>13.062374343403761</v>
      </c>
      <c r="BW112" s="235">
        <f t="shared" ca="1" si="177"/>
        <v>13.152020225030469</v>
      </c>
      <c r="BX112" s="235">
        <f t="shared" ca="1" si="148"/>
        <v>0.56825256751068709</v>
      </c>
      <c r="BY112" s="236">
        <f t="shared" si="163"/>
        <v>-62</v>
      </c>
      <c r="BZ112" s="235">
        <f t="shared" ca="1" si="149"/>
        <v>13.060936229696971</v>
      </c>
      <c r="CA112" s="235">
        <f t="shared" ca="1" si="150"/>
        <v>54.007196823258731</v>
      </c>
      <c r="CB112" s="235">
        <f t="shared" ca="1" si="78"/>
        <v>12.835018391927083</v>
      </c>
      <c r="CC112" s="235">
        <f t="shared" ca="1" si="79"/>
        <v>0.71501839192708339</v>
      </c>
      <c r="CD112" s="81">
        <f t="shared" ca="1" si="80"/>
        <v>2.5927311197916652</v>
      </c>
      <c r="CE112" s="235">
        <f t="shared" ca="1" si="151"/>
        <v>27.577807296289848</v>
      </c>
      <c r="CF112" s="235">
        <f t="shared" ca="1" si="152"/>
        <v>34.969733635944898</v>
      </c>
      <c r="CG112">
        <f t="shared" si="153"/>
        <v>100</v>
      </c>
      <c r="CH112">
        <f t="shared" si="153"/>
        <v>50</v>
      </c>
      <c r="CI112">
        <f t="shared" si="153"/>
        <v>0</v>
      </c>
      <c r="CJ112" t="e">
        <f t="shared" si="154"/>
        <v>#N/A</v>
      </c>
      <c r="CK112" s="259">
        <f t="shared" ca="1" si="155"/>
        <v>13.198719926760388</v>
      </c>
      <c r="CL112" s="259">
        <f t="shared" ca="1" si="156"/>
        <v>12.881859963380194</v>
      </c>
      <c r="CM112" s="259">
        <f t="shared" ca="1" si="157"/>
        <v>12.962006424541599</v>
      </c>
      <c r="CN112" s="259">
        <f t="shared" ca="1" si="158"/>
        <v>13.064551832257541</v>
      </c>
      <c r="CO112">
        <f t="shared" ca="1" si="159"/>
        <v>0</v>
      </c>
      <c r="CP112" t="e">
        <f t="shared" ca="1" si="160"/>
        <v>#N/A</v>
      </c>
      <c r="CQ112">
        <f t="shared" ca="1" si="161"/>
        <v>16.7</v>
      </c>
      <c r="CR112" t="e">
        <f t="shared" ca="1" si="83"/>
        <v>#N/A</v>
      </c>
      <c r="CS112" t="e">
        <f t="shared" ca="1" si="84"/>
        <v>#N/A</v>
      </c>
    </row>
    <row r="113" spans="1:97" x14ac:dyDescent="0.25">
      <c r="A113">
        <v>82</v>
      </c>
      <c r="B113" s="100">
        <f ca="1">OFFSET(InputPriceData!B$15,CalculationsAndCharts!$A113+$A$11,0,1,1)</f>
        <v>40375</v>
      </c>
      <c r="C113" s="3">
        <f ca="1">OFFSET(InputPriceData!G$15,CalculationsAndCharts!$A113+$A$11,0,1,1)</f>
        <v>6426200</v>
      </c>
      <c r="D113" s="4">
        <f ca="1">OFFSET(InputPriceData!C$15,CalculationsAndCharts!$A113+$A$11,IF($C$7,7,0),1,1)</f>
        <v>13.32</v>
      </c>
      <c r="E113" s="4">
        <f ca="1">OFFSET(InputPriceData!D$15,CalculationsAndCharts!$A113+$A$11,IF($C$7,7,0),1,1)</f>
        <v>13.42</v>
      </c>
      <c r="F113" s="4">
        <f ca="1">OFFSET(InputPriceData!E$15,CalculationsAndCharts!$A113+$A$11,IF($C$7,7,0),1,1)</f>
        <v>12.62</v>
      </c>
      <c r="G113" s="4">
        <f ca="1">OFFSET(InputPriceData!F$15,CalculationsAndCharts!$A113+$A$11,IF($C$7,7,0),1,1)</f>
        <v>12.8</v>
      </c>
      <c r="H113" s="105">
        <f t="shared" si="128"/>
        <v>0</v>
      </c>
      <c r="I113" s="105">
        <f t="shared" ca="1" si="181"/>
        <v>0</v>
      </c>
      <c r="J113" s="105">
        <f t="shared" ca="1" si="181"/>
        <v>0</v>
      </c>
      <c r="K113" s="105">
        <f t="shared" ca="1" si="181"/>
        <v>0</v>
      </c>
      <c r="L113" s="4">
        <f t="shared" ca="1" si="129"/>
        <v>12.946666666666667</v>
      </c>
      <c r="M113" s="105">
        <f t="shared" ca="1" si="130"/>
        <v>0.74666666666666792</v>
      </c>
      <c r="N113" s="105">
        <f t="shared" ca="1" si="137"/>
        <v>1.8159615384615375</v>
      </c>
      <c r="O113" s="198">
        <f t="shared" ca="1" si="138"/>
        <v>1.7711787106090373</v>
      </c>
      <c r="P113" s="198">
        <f t="shared" ca="1" si="139"/>
        <v>1.5940608395481337</v>
      </c>
      <c r="Q113" s="105">
        <f t="shared" ca="1" si="131"/>
        <v>13.141069838681453</v>
      </c>
      <c r="R113" s="105">
        <f t="shared" ca="1" si="132"/>
        <v>13.153550545747066</v>
      </c>
      <c r="S113" s="105">
        <f t="shared" ca="1" si="140"/>
        <v>0</v>
      </c>
      <c r="T113" s="105">
        <f t="shared" si="141"/>
        <v>0</v>
      </c>
      <c r="U113" s="105">
        <f t="shared" si="142"/>
        <v>0</v>
      </c>
      <c r="V113" s="115">
        <f t="shared" ca="1" si="133"/>
        <v>0.8100000000000005</v>
      </c>
      <c r="W113" s="114">
        <f t="shared" ca="1" si="134"/>
        <v>0.68205649425753168</v>
      </c>
      <c r="X113" s="116">
        <f t="shared" ca="1" si="135"/>
        <v>0.10328566361386966</v>
      </c>
      <c r="Y113" s="90" t="e">
        <f t="shared" si="143"/>
        <v>#N/A</v>
      </c>
      <c r="Z113" s="117" t="str">
        <f t="shared" ca="1" si="144"/>
        <v/>
      </c>
      <c r="AA113" s="112"/>
      <c r="AB113" s="118"/>
      <c r="AC113" s="107"/>
      <c r="AD113" s="107"/>
      <c r="AH113" s="107"/>
      <c r="BE113" s="235">
        <f t="shared" ca="1" si="145"/>
        <v>13.115</v>
      </c>
      <c r="BF113" s="235">
        <f t="shared" ref="BF113:BN113" ca="1" si="183">AVERAGE(OFFSET(BE$31,$A113,0,$BE$27,1))</f>
        <v>13.36</v>
      </c>
      <c r="BG113" s="235">
        <f t="shared" ca="1" si="183"/>
        <v>13.46875</v>
      </c>
      <c r="BH113" s="235">
        <f t="shared" ca="1" si="183"/>
        <v>13.453125</v>
      </c>
      <c r="BI113" s="235">
        <f t="shared" ca="1" si="183"/>
        <v>13.36</v>
      </c>
      <c r="BJ113" s="235">
        <f t="shared" ca="1" si="183"/>
        <v>13.237499999999999</v>
      </c>
      <c r="BK113" s="235">
        <f t="shared" ca="1" si="183"/>
        <v>13.12078125</v>
      </c>
      <c r="BL113" s="235">
        <f t="shared" ca="1" si="183"/>
        <v>13.0266796875</v>
      </c>
      <c r="BM113" s="235">
        <f t="shared" ca="1" si="183"/>
        <v>12.95654296875</v>
      </c>
      <c r="BN113" s="235">
        <f t="shared" ca="1" si="183"/>
        <v>12.903642578125</v>
      </c>
      <c r="BO113" s="235">
        <f t="shared" ca="1" si="147"/>
        <v>13.246632324218751</v>
      </c>
      <c r="BP113" s="235">
        <f t="shared" ca="1" si="103"/>
        <v>13.2054798896429</v>
      </c>
      <c r="BQ113" s="235">
        <f t="shared" ca="1" si="104"/>
        <v>13.118893800356885</v>
      </c>
      <c r="BR113" s="235">
        <f t="shared" ca="1" si="105"/>
        <v>8.6586089286015522E-2</v>
      </c>
      <c r="BS113" s="235">
        <f t="shared" ca="1" si="106"/>
        <v>13.292065978928916</v>
      </c>
      <c r="BT113" s="235">
        <f t="shared" ca="1" si="174"/>
        <v>13.203559079314005</v>
      </c>
      <c r="BU113" s="235">
        <f t="shared" ca="1" si="175"/>
        <v>13.094360921044712</v>
      </c>
      <c r="BV113" s="235">
        <f t="shared" ca="1" si="176"/>
        <v>13.000505805220575</v>
      </c>
      <c r="BW113" s="235">
        <f t="shared" ca="1" si="177"/>
        <v>13.328100280028449</v>
      </c>
      <c r="BX113" s="235">
        <f t="shared" ca="1" si="148"/>
        <v>0.63907057699742398</v>
      </c>
      <c r="BY113" s="236">
        <f t="shared" si="163"/>
        <v>-63</v>
      </c>
      <c r="BZ113" s="235">
        <f t="shared" ca="1" si="149"/>
        <v>13.080921505168734</v>
      </c>
      <c r="CA113" s="235">
        <f t="shared" ca="1" si="150"/>
        <v>59.669463113958734</v>
      </c>
      <c r="CB113" s="235">
        <f t="shared" ca="1" si="78"/>
        <v>13.096649495442708</v>
      </c>
      <c r="CC113" s="235">
        <f t="shared" ca="1" si="79"/>
        <v>0.97664949544270918</v>
      </c>
      <c r="CD113" s="81">
        <f t="shared" ca="1" si="80"/>
        <v>2.682731119791665</v>
      </c>
      <c r="CE113" s="235">
        <f t="shared" ca="1" si="151"/>
        <v>36.405045896606794</v>
      </c>
      <c r="CF113" s="235">
        <f t="shared" ca="1" si="152"/>
        <v>40.205067950863373</v>
      </c>
      <c r="CG113">
        <f t="shared" si="153"/>
        <v>100</v>
      </c>
      <c r="CH113">
        <f t="shared" si="153"/>
        <v>50</v>
      </c>
      <c r="CI113">
        <f t="shared" si="153"/>
        <v>0</v>
      </c>
      <c r="CJ113" t="e">
        <f t="shared" si="154"/>
        <v>#N/A</v>
      </c>
      <c r="CK113" s="259">
        <f t="shared" ca="1" si="155"/>
        <v>13.357439853520777</v>
      </c>
      <c r="CL113" s="259">
        <f t="shared" ca="1" si="156"/>
        <v>13.109359963380193</v>
      </c>
      <c r="CM113" s="259">
        <f t="shared" ca="1" si="157"/>
        <v>13.165566263124887</v>
      </c>
      <c r="CN113" s="259">
        <f t="shared" ca="1" si="158"/>
        <v>13.13762857980848</v>
      </c>
      <c r="CO113">
        <f t="shared" ca="1" si="159"/>
        <v>100</v>
      </c>
      <c r="CP113">
        <f t="shared" ca="1" si="160"/>
        <v>16.7</v>
      </c>
      <c r="CQ113" t="e">
        <f t="shared" ca="1" si="161"/>
        <v>#N/A</v>
      </c>
      <c r="CR113" t="e">
        <f t="shared" ca="1" si="83"/>
        <v>#N/A</v>
      </c>
      <c r="CS113" t="e">
        <f t="shared" ca="1" si="84"/>
        <v>#N/A</v>
      </c>
    </row>
    <row r="114" spans="1:97" x14ac:dyDescent="0.25">
      <c r="A114">
        <v>83</v>
      </c>
      <c r="B114" s="100">
        <f ca="1">OFFSET(InputPriceData!B$15,CalculationsAndCharts!$A114+$A$11,0,1,1)</f>
        <v>40374</v>
      </c>
      <c r="C114" s="3">
        <f ca="1">OFFSET(InputPriceData!G$15,CalculationsAndCharts!$A114+$A$11,0,1,1)</f>
        <v>5770900</v>
      </c>
      <c r="D114" s="4">
        <f ca="1">OFFSET(InputPriceData!C$15,CalculationsAndCharts!$A114+$A$11,IF($C$7,7,0),1,1)</f>
        <v>13.47</v>
      </c>
      <c r="E114" s="4">
        <f ca="1">OFFSET(InputPriceData!D$15,CalculationsAndCharts!$A114+$A$11,IF($C$7,7,0),1,1)</f>
        <v>13.54</v>
      </c>
      <c r="F114" s="4">
        <f ca="1">OFFSET(InputPriceData!E$15,CalculationsAndCharts!$A114+$A$11,IF($C$7,7,0),1,1)</f>
        <v>13.13</v>
      </c>
      <c r="G114" s="4">
        <f ca="1">OFFSET(InputPriceData!F$15,CalculationsAndCharts!$A114+$A$11,IF($C$7,7,0),1,1)</f>
        <v>13.43</v>
      </c>
      <c r="H114" s="105">
        <f t="shared" si="128"/>
        <v>0</v>
      </c>
      <c r="I114" s="105">
        <f t="shared" ca="1" si="181"/>
        <v>0</v>
      </c>
      <c r="J114" s="105">
        <f t="shared" ca="1" si="181"/>
        <v>0</v>
      </c>
      <c r="K114" s="105">
        <f t="shared" ca="1" si="181"/>
        <v>0</v>
      </c>
      <c r="L114" s="4">
        <f t="shared" ca="1" si="129"/>
        <v>13.366666666666667</v>
      </c>
      <c r="M114" s="105">
        <f t="shared" ca="1" si="130"/>
        <v>0.56333333333333258</v>
      </c>
      <c r="N114" s="105">
        <f t="shared" ca="1" si="137"/>
        <v>1.7294871794871776</v>
      </c>
      <c r="O114" s="198">
        <f t="shared" ca="1" si="138"/>
        <v>1.7583836169368943</v>
      </c>
      <c r="P114" s="198">
        <f t="shared" ca="1" si="139"/>
        <v>1.5825452552432049</v>
      </c>
      <c r="Q114" s="105">
        <f t="shared" ca="1" si="131"/>
        <v>13.196613602114247</v>
      </c>
      <c r="R114" s="105">
        <f t="shared" ca="1" si="132"/>
        <v>13.157116462051528</v>
      </c>
      <c r="S114" s="105">
        <f t="shared" ca="1" si="140"/>
        <v>0</v>
      </c>
      <c r="T114" s="105">
        <f t="shared" si="141"/>
        <v>0</v>
      </c>
      <c r="U114" s="105">
        <f t="shared" si="142"/>
        <v>0</v>
      </c>
      <c r="V114" s="115">
        <f t="shared" ca="1" si="133"/>
        <v>0.64999999999999858</v>
      </c>
      <c r="W114" s="114">
        <f t="shared" ca="1" si="134"/>
        <v>0.61808474138629732</v>
      </c>
      <c r="X114" s="116">
        <f t="shared" ca="1" si="135"/>
        <v>9.602269109354411E-2</v>
      </c>
      <c r="Y114" s="90" t="e">
        <f t="shared" si="143"/>
        <v>#N/A</v>
      </c>
      <c r="Z114" s="117" t="str">
        <f t="shared" ca="1" si="144"/>
        <v/>
      </c>
      <c r="AA114" s="112"/>
      <c r="AB114" s="118"/>
      <c r="AC114" s="107"/>
      <c r="AD114" s="107"/>
      <c r="AH114" s="107"/>
      <c r="BE114" s="235">
        <f t="shared" ca="1" si="145"/>
        <v>13.605</v>
      </c>
      <c r="BF114" s="235">
        <f t="shared" ref="BF114:BN114" ca="1" si="184">AVERAGE(OFFSET(BE$31,$A114,0,$BE$27,1))</f>
        <v>13.577500000000001</v>
      </c>
      <c r="BG114" s="235">
        <f t="shared" ca="1" si="184"/>
        <v>13.4375</v>
      </c>
      <c r="BH114" s="235">
        <f t="shared" ca="1" si="184"/>
        <v>13.266874999999999</v>
      </c>
      <c r="BI114" s="235">
        <f t="shared" ca="1" si="184"/>
        <v>13.114999999999998</v>
      </c>
      <c r="BJ114" s="235">
        <f t="shared" ca="1" si="184"/>
        <v>13.0040625</v>
      </c>
      <c r="BK114" s="235">
        <f t="shared" ca="1" si="184"/>
        <v>12.932578125000001</v>
      </c>
      <c r="BL114" s="235">
        <f t="shared" ca="1" si="184"/>
        <v>12.88640625</v>
      </c>
      <c r="BM114" s="235">
        <f t="shared" ca="1" si="184"/>
        <v>12.8507421875</v>
      </c>
      <c r="BN114" s="235">
        <f t="shared" ca="1" si="184"/>
        <v>12.81666015625</v>
      </c>
      <c r="BO114" s="235">
        <f t="shared" ca="1" si="147"/>
        <v>13.339334960937501</v>
      </c>
      <c r="BP114" s="235">
        <f t="shared" ca="1" si="103"/>
        <v>13.164327455067049</v>
      </c>
      <c r="BQ114" s="235">
        <f t="shared" ca="1" si="104"/>
        <v>13.032307711070869</v>
      </c>
      <c r="BR114" s="235">
        <f t="shared" ca="1" si="105"/>
        <v>0.13201974399617988</v>
      </c>
      <c r="BS114" s="235">
        <f t="shared" ca="1" si="106"/>
        <v>13.296347199063229</v>
      </c>
      <c r="BT114" s="235">
        <f t="shared" ca="1" si="174"/>
        <v>13.115052179699092</v>
      </c>
      <c r="BU114" s="235">
        <f t="shared" ca="1" si="175"/>
        <v>12.98516276277542</v>
      </c>
      <c r="BV114" s="235">
        <f t="shared" ca="1" si="176"/>
        <v>12.906650689396438</v>
      </c>
      <c r="BW114" s="235">
        <f t="shared" ca="1" si="177"/>
        <v>13.296318940167447</v>
      </c>
      <c r="BX114" s="235">
        <f t="shared" ca="1" si="148"/>
        <v>0.70196190747224096</v>
      </c>
      <c r="BY114" s="236">
        <f t="shared" si="163"/>
        <v>-64</v>
      </c>
      <c r="BZ114" s="235">
        <f t="shared" ca="1" si="149"/>
        <v>13.089872100135066</v>
      </c>
      <c r="CA114" s="235">
        <f t="shared" ca="1" si="150"/>
        <v>57.352494410123867</v>
      </c>
      <c r="CB114" s="235">
        <f t="shared" ca="1" si="78"/>
        <v>13.353000813802083</v>
      </c>
      <c r="CC114" s="235">
        <f t="shared" ca="1" si="79"/>
        <v>1.233000813802084</v>
      </c>
      <c r="CD114" s="81">
        <f t="shared" ca="1" si="80"/>
        <v>3.0127311197916651</v>
      </c>
      <c r="CE114" s="235">
        <f t="shared" ca="1" si="151"/>
        <v>40.926347714938068</v>
      </c>
      <c r="CF114" s="235">
        <f t="shared" ca="1" si="152"/>
        <v>38.634383239817474</v>
      </c>
      <c r="CG114">
        <f t="shared" si="153"/>
        <v>100</v>
      </c>
      <c r="CH114">
        <f t="shared" si="153"/>
        <v>50</v>
      </c>
      <c r="CI114">
        <f t="shared" si="153"/>
        <v>0</v>
      </c>
      <c r="CJ114" t="e">
        <f t="shared" si="154"/>
        <v>#N/A</v>
      </c>
      <c r="CK114" s="259">
        <f t="shared" ca="1" si="155"/>
        <v>13.322379707041556</v>
      </c>
      <c r="CL114" s="259">
        <f t="shared" ca="1" si="156"/>
        <v>13.346219926760389</v>
      </c>
      <c r="CM114" s="259">
        <f t="shared" ca="1" si="157"/>
        <v>13.311499327430369</v>
      </c>
      <c r="CN114" s="259">
        <f t="shared" ca="1" si="158"/>
        <v>13.148936026379793</v>
      </c>
      <c r="CO114">
        <f t="shared" ca="1" si="159"/>
        <v>100</v>
      </c>
      <c r="CP114">
        <f t="shared" ca="1" si="160"/>
        <v>16.7</v>
      </c>
      <c r="CQ114" t="e">
        <f t="shared" ca="1" si="161"/>
        <v>#N/A</v>
      </c>
      <c r="CR114" t="e">
        <f t="shared" ca="1" si="83"/>
        <v>#N/A</v>
      </c>
      <c r="CS114" t="e">
        <f t="shared" ca="1" si="84"/>
        <v>#N/A</v>
      </c>
    </row>
    <row r="115" spans="1:97" x14ac:dyDescent="0.25">
      <c r="A115">
        <v>84</v>
      </c>
      <c r="B115" s="100">
        <f ca="1">OFFSET(InputPriceData!B$15,CalculationsAndCharts!$A115+$A$11,0,1,1)</f>
        <v>40373</v>
      </c>
      <c r="C115" s="3">
        <f ca="1">OFFSET(InputPriceData!G$15,CalculationsAndCharts!$A115+$A$11,0,1,1)</f>
        <v>6872500</v>
      </c>
      <c r="D115" s="4">
        <f ca="1">OFFSET(InputPriceData!C$15,CalculationsAndCharts!$A115+$A$11,IF($C$7,7,0),1,1)</f>
        <v>13.43</v>
      </c>
      <c r="E115" s="4">
        <f ca="1">OFFSET(InputPriceData!D$15,CalculationsAndCharts!$A115+$A$11,IF($C$7,7,0),1,1)</f>
        <v>13.95</v>
      </c>
      <c r="F115" s="4">
        <f ca="1">OFFSET(InputPriceData!E$15,CalculationsAndCharts!$A115+$A$11,IF($C$7,7,0),1,1)</f>
        <v>13.35</v>
      </c>
      <c r="G115" s="4">
        <f ca="1">OFFSET(InputPriceData!F$15,CalculationsAndCharts!$A115+$A$11,IF($C$7,7,0),1,1)</f>
        <v>13.78</v>
      </c>
      <c r="H115" s="105">
        <f t="shared" si="128"/>
        <v>0</v>
      </c>
      <c r="I115" s="105">
        <f t="shared" ca="1" si="181"/>
        <v>0</v>
      </c>
      <c r="J115" s="105">
        <f t="shared" ca="1" si="181"/>
        <v>0</v>
      </c>
      <c r="K115" s="105">
        <f t="shared" ca="1" si="181"/>
        <v>0</v>
      </c>
      <c r="L115" s="4">
        <f t="shared" ca="1" si="129"/>
        <v>13.693333333333333</v>
      </c>
      <c r="M115" s="105">
        <f t="shared" ca="1" si="130"/>
        <v>0.69333333333333336</v>
      </c>
      <c r="N115" s="105">
        <f t="shared" ca="1" si="137"/>
        <v>1.8268846153846141</v>
      </c>
      <c r="O115" s="198">
        <f t="shared" ca="1" si="138"/>
        <v>1.7666397419225277</v>
      </c>
      <c r="P115" s="198">
        <f t="shared" ca="1" si="139"/>
        <v>1.589975767730275</v>
      </c>
      <c r="Q115" s="105">
        <f t="shared" ca="1" si="131"/>
        <v>13.148027012242128</v>
      </c>
      <c r="R115" s="105">
        <f t="shared" ca="1" si="132"/>
        <v>13.145831564890752</v>
      </c>
      <c r="S115" s="105">
        <f t="shared" ca="1" si="140"/>
        <v>0</v>
      </c>
      <c r="T115" s="105">
        <f t="shared" si="141"/>
        <v>0</v>
      </c>
      <c r="U115" s="105">
        <f t="shared" si="142"/>
        <v>0</v>
      </c>
      <c r="V115" s="115">
        <f t="shared" ca="1" si="133"/>
        <v>0.62999999999999901</v>
      </c>
      <c r="W115" s="114">
        <f t="shared" ca="1" si="134"/>
        <v>0.60212711207944669</v>
      </c>
      <c r="X115" s="116">
        <f t="shared" ca="1" si="135"/>
        <v>9.3695726565997589E-2</v>
      </c>
      <c r="Y115" s="90" t="e">
        <f t="shared" si="143"/>
        <v>#N/A</v>
      </c>
      <c r="Z115" s="117" t="str">
        <f t="shared" ca="1" si="144"/>
        <v/>
      </c>
      <c r="AA115" s="112"/>
      <c r="AB115" s="118"/>
      <c r="AC115" s="107"/>
      <c r="AD115" s="107"/>
      <c r="AH115" s="107"/>
      <c r="BE115" s="235">
        <f t="shared" ca="1" si="145"/>
        <v>13.55</v>
      </c>
      <c r="BF115" s="235">
        <f t="shared" ref="BF115:BN115" ca="1" si="185">AVERAGE(OFFSET(BE$31,$A115,0,$BE$27,1))</f>
        <v>13.297499999999999</v>
      </c>
      <c r="BG115" s="235">
        <f t="shared" ca="1" si="185"/>
        <v>13.09625</v>
      </c>
      <c r="BH115" s="235">
        <f t="shared" ca="1" si="185"/>
        <v>12.963125</v>
      </c>
      <c r="BI115" s="235">
        <f t="shared" ca="1" si="185"/>
        <v>12.893125000000001</v>
      </c>
      <c r="BJ115" s="235">
        <f t="shared" ca="1" si="185"/>
        <v>12.861093750000002</v>
      </c>
      <c r="BK115" s="235">
        <f t="shared" ca="1" si="185"/>
        <v>12.840234375000001</v>
      </c>
      <c r="BL115" s="235">
        <f t="shared" ca="1" si="185"/>
        <v>12.815078125000001</v>
      </c>
      <c r="BM115" s="235">
        <f t="shared" ca="1" si="185"/>
        <v>12.782578125000001</v>
      </c>
      <c r="BN115" s="235">
        <f t="shared" ca="1" si="185"/>
        <v>12.747216796875001</v>
      </c>
      <c r="BO115" s="235">
        <f t="shared" ca="1" si="147"/>
        <v>13.154716308593752</v>
      </c>
      <c r="BP115" s="235">
        <f t="shared" ca="1" si="103"/>
        <v>12.989319949196597</v>
      </c>
      <c r="BQ115" s="235">
        <f t="shared" ca="1" si="104"/>
        <v>12.900287967074689</v>
      </c>
      <c r="BR115" s="235">
        <f t="shared" ca="1" si="105"/>
        <v>8.903198212190766E-2</v>
      </c>
      <c r="BS115" s="235">
        <f t="shared" ca="1" si="106"/>
        <v>13.078351931318505</v>
      </c>
      <c r="BT115" s="235">
        <f t="shared" ca="1" si="174"/>
        <v>12.933757160334952</v>
      </c>
      <c r="BU115" s="235">
        <f t="shared" ca="1" si="175"/>
        <v>12.855273345851748</v>
      </c>
      <c r="BV115" s="235">
        <f t="shared" ca="1" si="176"/>
        <v>12.828138616017455</v>
      </c>
      <c r="BW115" s="235">
        <f t="shared" ca="1" si="177"/>
        <v>13.063590059467074</v>
      </c>
      <c r="BX115" s="235">
        <f t="shared" ca="1" si="148"/>
        <v>0.75163056745063006</v>
      </c>
      <c r="BY115" s="236">
        <f t="shared" si="163"/>
        <v>-65</v>
      </c>
      <c r="BZ115" s="235">
        <f t="shared" ca="1" si="149"/>
        <v>13.109789267531141</v>
      </c>
      <c r="CA115" s="235">
        <f t="shared" ca="1" si="150"/>
        <v>48.463367175820004</v>
      </c>
      <c r="CB115" s="235">
        <f t="shared" ca="1" si="78"/>
        <v>13.424024820963542</v>
      </c>
      <c r="CC115" s="235">
        <f t="shared" ca="1" si="79"/>
        <v>1.3040248209635426</v>
      </c>
      <c r="CD115" s="81">
        <f t="shared" ca="1" si="80"/>
        <v>3.0127311197916651</v>
      </c>
      <c r="CE115" s="235">
        <f t="shared" ca="1" si="151"/>
        <v>43.283810241045266</v>
      </c>
      <c r="CF115" s="235">
        <f t="shared" ca="1" si="152"/>
        <v>31.005719003125307</v>
      </c>
      <c r="CG115">
        <f t="shared" si="153"/>
        <v>100</v>
      </c>
      <c r="CH115">
        <f t="shared" si="153"/>
        <v>50</v>
      </c>
      <c r="CI115">
        <f t="shared" si="153"/>
        <v>0</v>
      </c>
      <c r="CJ115" t="e">
        <f t="shared" si="154"/>
        <v>#N/A</v>
      </c>
      <c r="CK115" s="259">
        <f t="shared" ca="1" si="155"/>
        <v>13.017259414083114</v>
      </c>
      <c r="CL115" s="259">
        <f t="shared" ca="1" si="156"/>
        <v>13.403004707041557</v>
      </c>
      <c r="CM115" s="259">
        <f t="shared" ca="1" si="157"/>
        <v>13.274721101272835</v>
      </c>
      <c r="CN115" s="259">
        <f t="shared" ca="1" si="158"/>
        <v>13.070022466227556</v>
      </c>
      <c r="CO115">
        <f t="shared" ca="1" si="159"/>
        <v>100</v>
      </c>
      <c r="CP115">
        <f t="shared" ca="1" si="160"/>
        <v>16.7</v>
      </c>
      <c r="CQ115" t="e">
        <f t="shared" ca="1" si="161"/>
        <v>#N/A</v>
      </c>
      <c r="CR115">
        <f t="shared" ca="1" si="83"/>
        <v>13.43</v>
      </c>
      <c r="CS115" t="e">
        <f t="shared" ca="1" si="84"/>
        <v>#N/A</v>
      </c>
    </row>
    <row r="116" spans="1:97" x14ac:dyDescent="0.25">
      <c r="A116">
        <v>85</v>
      </c>
      <c r="B116" s="100">
        <f ca="1">OFFSET(InputPriceData!B$15,CalculationsAndCharts!$A116+$A$11,0,1,1)</f>
        <v>40372</v>
      </c>
      <c r="C116" s="3">
        <f ca="1">OFFSET(InputPriceData!G$15,CalculationsAndCharts!$A116+$A$11,0,1,1)</f>
        <v>6314000</v>
      </c>
      <c r="D116" s="4">
        <f ca="1">OFFSET(InputPriceData!C$15,CalculationsAndCharts!$A116+$A$11,IF($C$7,7,0),1,1)</f>
        <v>13.08</v>
      </c>
      <c r="E116" s="4">
        <f ca="1">OFFSET(InputPriceData!D$15,CalculationsAndCharts!$A116+$A$11,IF($C$7,7,0),1,1)</f>
        <v>13.5</v>
      </c>
      <c r="F116" s="4">
        <f ca="1">OFFSET(InputPriceData!E$15,CalculationsAndCharts!$A116+$A$11,IF($C$7,7,0),1,1)</f>
        <v>13</v>
      </c>
      <c r="G116" s="4">
        <f ca="1">OFFSET(InputPriceData!F$15,CalculationsAndCharts!$A116+$A$11,IF($C$7,7,0),1,1)</f>
        <v>13.32</v>
      </c>
      <c r="H116" s="105">
        <f t="shared" si="128"/>
        <v>0</v>
      </c>
      <c r="I116" s="105">
        <f t="shared" ca="1" si="181"/>
        <v>0</v>
      </c>
      <c r="J116" s="105">
        <f t="shared" ca="1" si="181"/>
        <v>0</v>
      </c>
      <c r="K116" s="105">
        <f t="shared" ca="1" si="181"/>
        <v>0</v>
      </c>
      <c r="L116" s="4">
        <f t="shared" ca="1" si="129"/>
        <v>13.273333333333333</v>
      </c>
      <c r="M116" s="105">
        <f t="shared" ca="1" si="130"/>
        <v>0.663333333333334</v>
      </c>
      <c r="N116" s="105">
        <f t="shared" ca="1" si="137"/>
        <v>1.7486025641025629</v>
      </c>
      <c r="O116" s="198">
        <f t="shared" ca="1" si="138"/>
        <v>1.7494269209333602</v>
      </c>
      <c r="P116" s="198">
        <f t="shared" ca="1" si="139"/>
        <v>1.5744842288400243</v>
      </c>
      <c r="Q116" s="105">
        <f t="shared" ca="1" si="131"/>
        <v>12.992225206216069</v>
      </c>
      <c r="R116" s="105">
        <f t="shared" ca="1" si="132"/>
        <v>13.145204294218932</v>
      </c>
      <c r="S116" s="105">
        <f t="shared" ca="1" si="140"/>
        <v>0</v>
      </c>
      <c r="T116" s="105">
        <f t="shared" si="141"/>
        <v>0</v>
      </c>
      <c r="U116" s="105">
        <f t="shared" si="142"/>
        <v>0</v>
      </c>
      <c r="V116" s="115">
        <f t="shared" ca="1" si="133"/>
        <v>0.73000000000000043</v>
      </c>
      <c r="W116" s="114">
        <f t="shared" ca="1" si="134"/>
        <v>0.58819066811917053</v>
      </c>
      <c r="X116" s="116">
        <f t="shared" ca="1" si="135"/>
        <v>9.4158458567505293E-2</v>
      </c>
      <c r="Y116" s="90" t="e">
        <f t="shared" si="143"/>
        <v>#N/A</v>
      </c>
      <c r="Z116" s="117" t="str">
        <f t="shared" ca="1" si="144"/>
        <v/>
      </c>
      <c r="AA116" s="112"/>
      <c r="AB116" s="118"/>
      <c r="AC116" s="107"/>
      <c r="AD116" s="107"/>
      <c r="AH116" s="107"/>
      <c r="BE116" s="235">
        <f t="shared" ca="1" si="145"/>
        <v>13.045</v>
      </c>
      <c r="BF116" s="235">
        <f t="shared" ref="BF116:BN116" ca="1" si="186">AVERAGE(OFFSET(BE$31,$A116,0,$BE$27,1))</f>
        <v>12.895</v>
      </c>
      <c r="BG116" s="235">
        <f t="shared" ca="1" si="186"/>
        <v>12.83</v>
      </c>
      <c r="BH116" s="235">
        <f t="shared" ca="1" si="186"/>
        <v>12.823125000000001</v>
      </c>
      <c r="BI116" s="235">
        <f t="shared" ca="1" si="186"/>
        <v>12.829062500000001</v>
      </c>
      <c r="BJ116" s="235">
        <f t="shared" ca="1" si="186"/>
        <v>12.819375000000001</v>
      </c>
      <c r="BK116" s="235">
        <f t="shared" ca="1" si="186"/>
        <v>12.789921875000001</v>
      </c>
      <c r="BL116" s="235">
        <f t="shared" ca="1" si="186"/>
        <v>12.750078125000002</v>
      </c>
      <c r="BM116" s="235">
        <f t="shared" ca="1" si="186"/>
        <v>12.71185546875</v>
      </c>
      <c r="BN116" s="235">
        <f t="shared" ca="1" si="186"/>
        <v>12.684775390624999</v>
      </c>
      <c r="BO116" s="235">
        <f t="shared" ca="1" si="147"/>
        <v>12.87631591796875</v>
      </c>
      <c r="BP116" s="235">
        <f t="shared" ca="1" si="103"/>
        <v>12.823923589799442</v>
      </c>
      <c r="BQ116" s="235">
        <f t="shared" ca="1" si="104"/>
        <v>12.81125598495278</v>
      </c>
      <c r="BR116" s="235">
        <f t="shared" ca="1" si="105"/>
        <v>1.2667604846662073E-2</v>
      </c>
      <c r="BS116" s="235">
        <f t="shared" ca="1" si="106"/>
        <v>12.836591194646104</v>
      </c>
      <c r="BT116" s="235">
        <f t="shared" ca="1" si="174"/>
        <v>12.789162389351398</v>
      </c>
      <c r="BU116" s="235">
        <f t="shared" ca="1" si="175"/>
        <v>12.776789531368543</v>
      </c>
      <c r="BV116" s="235">
        <f t="shared" ca="1" si="176"/>
        <v>12.801003886183162</v>
      </c>
      <c r="BW116" s="235">
        <f t="shared" ca="1" si="177"/>
        <v>12.83812246013173</v>
      </c>
      <c r="BX116" s="235">
        <f t="shared" ca="1" si="148"/>
        <v>0.78089323975787117</v>
      </c>
      <c r="BY116" s="236">
        <f t="shared" si="163"/>
        <v>-66</v>
      </c>
      <c r="BZ116" s="235">
        <f t="shared" ca="1" si="149"/>
        <v>13.162821491856286</v>
      </c>
      <c r="CA116" s="235">
        <f t="shared" ca="1" si="150"/>
        <v>39.604884022775174</v>
      </c>
      <c r="CB116" s="235">
        <f t="shared" ca="1" si="78"/>
        <v>13.074824625651042</v>
      </c>
      <c r="CC116" s="235">
        <f t="shared" ca="1" si="79"/>
        <v>0.95482462565104242</v>
      </c>
      <c r="CD116" s="81">
        <f t="shared" ca="1" si="80"/>
        <v>3.0127311197916651</v>
      </c>
      <c r="CE116" s="235">
        <f t="shared" ca="1" si="151"/>
        <v>31.692991763469088</v>
      </c>
      <c r="CF116" s="235">
        <f t="shared" ca="1" si="152"/>
        <v>22.364399551901482</v>
      </c>
      <c r="CG116">
        <f t="shared" si="153"/>
        <v>100</v>
      </c>
      <c r="CH116">
        <f t="shared" si="153"/>
        <v>50</v>
      </c>
      <c r="CI116">
        <f t="shared" si="153"/>
        <v>0</v>
      </c>
      <c r="CJ116" t="e">
        <f t="shared" si="154"/>
        <v>#N/A</v>
      </c>
      <c r="CK116" s="259">
        <f t="shared" ca="1" si="155"/>
        <v>12.80951882816623</v>
      </c>
      <c r="CL116" s="259">
        <f t="shared" ca="1" si="156"/>
        <v>13.086009414083115</v>
      </c>
      <c r="CM116" s="259">
        <f t="shared" ca="1" si="157"/>
        <v>12.995646279899169</v>
      </c>
      <c r="CN116" s="259">
        <f t="shared" ca="1" si="158"/>
        <v>12.936829569901956</v>
      </c>
      <c r="CO116">
        <f t="shared" ca="1" si="159"/>
        <v>100</v>
      </c>
      <c r="CP116">
        <f t="shared" ca="1" si="160"/>
        <v>16.7</v>
      </c>
      <c r="CQ116" t="e">
        <f t="shared" ca="1" si="161"/>
        <v>#N/A</v>
      </c>
      <c r="CR116" t="e">
        <f t="shared" ca="1" si="83"/>
        <v>#N/A</v>
      </c>
      <c r="CS116" t="e">
        <f t="shared" ca="1" si="84"/>
        <v>#N/A</v>
      </c>
    </row>
    <row r="117" spans="1:97" x14ac:dyDescent="0.25">
      <c r="A117">
        <v>86</v>
      </c>
      <c r="B117" s="100">
        <f ca="1">OFFSET(InputPriceData!B$15,CalculationsAndCharts!$A117+$A$11,0,1,1)</f>
        <v>40371</v>
      </c>
      <c r="C117" s="3">
        <f ca="1">OFFSET(InputPriceData!G$15,CalculationsAndCharts!$A117+$A$11,0,1,1)</f>
        <v>3117600</v>
      </c>
      <c r="D117" s="4">
        <f ca="1">OFFSET(InputPriceData!C$15,CalculationsAndCharts!$A117+$A$11,IF($C$7,7,0),1,1)</f>
        <v>12.76</v>
      </c>
      <c r="E117" s="4">
        <f ca="1">OFFSET(InputPriceData!D$15,CalculationsAndCharts!$A117+$A$11,IF($C$7,7,0),1,1)</f>
        <v>13.06</v>
      </c>
      <c r="F117" s="4">
        <f ca="1">OFFSET(InputPriceData!E$15,CalculationsAndCharts!$A117+$A$11,IF($C$7,7,0),1,1)</f>
        <v>12.61</v>
      </c>
      <c r="G117" s="4">
        <f ca="1">OFFSET(InputPriceData!F$15,CalculationsAndCharts!$A117+$A$11,IF($C$7,7,0),1,1)</f>
        <v>12.77</v>
      </c>
      <c r="H117" s="105">
        <f t="shared" si="128"/>
        <v>0</v>
      </c>
      <c r="I117" s="105">
        <f t="shared" ca="1" si="181"/>
        <v>0</v>
      </c>
      <c r="J117" s="105">
        <f t="shared" ca="1" si="181"/>
        <v>0</v>
      </c>
      <c r="K117" s="105">
        <f t="shared" ca="1" si="181"/>
        <v>0</v>
      </c>
      <c r="L117" s="4">
        <f t="shared" ca="1" si="129"/>
        <v>12.813333333333333</v>
      </c>
      <c r="M117" s="105">
        <f t="shared" ca="1" si="130"/>
        <v>0.17333333333333201</v>
      </c>
      <c r="N117" s="105">
        <f t="shared" ca="1" si="137"/>
        <v>1.7003589743589729</v>
      </c>
      <c r="O117" s="198">
        <f t="shared" ca="1" si="138"/>
        <v>1.7496624514564449</v>
      </c>
      <c r="P117" s="198">
        <f t="shared" ca="1" si="139"/>
        <v>1.5746962063108005</v>
      </c>
      <c r="Q117" s="105">
        <f t="shared" ca="1" si="131"/>
        <v>12.91190859846828</v>
      </c>
      <c r="R117" s="105">
        <f t="shared" ca="1" si="132"/>
        <v>13.18891260507689</v>
      </c>
      <c r="S117" s="105">
        <f t="shared" ca="1" si="140"/>
        <v>0</v>
      </c>
      <c r="T117" s="105">
        <f t="shared" si="141"/>
        <v>0</v>
      </c>
      <c r="U117" s="105">
        <f t="shared" si="142"/>
        <v>0</v>
      </c>
      <c r="V117" s="115">
        <f t="shared" ca="1" si="133"/>
        <v>0.45000000000000107</v>
      </c>
      <c r="W117" s="114">
        <f t="shared" ca="1" si="134"/>
        <v>0.51728600217875564</v>
      </c>
      <c r="X117" s="116">
        <f t="shared" ca="1" si="135"/>
        <v>9.050790933271384E-2</v>
      </c>
      <c r="Y117" s="90" t="e">
        <f t="shared" si="143"/>
        <v>#N/A</v>
      </c>
      <c r="Z117" s="117" t="str">
        <f t="shared" ca="1" si="144"/>
        <v/>
      </c>
      <c r="AA117" s="112"/>
      <c r="AB117" s="118"/>
      <c r="AC117" s="107"/>
      <c r="AD117" s="107"/>
      <c r="AH117" s="107"/>
      <c r="BE117" s="235">
        <f t="shared" ca="1" si="145"/>
        <v>12.745000000000001</v>
      </c>
      <c r="BF117" s="235">
        <f t="shared" ref="BF117:BN117" ca="1" si="187">AVERAGE(OFFSET(BE$31,$A117,0,$BE$27,1))</f>
        <v>12.765000000000001</v>
      </c>
      <c r="BG117" s="235">
        <f t="shared" ca="1" si="187"/>
        <v>12.81625</v>
      </c>
      <c r="BH117" s="235">
        <f t="shared" ca="1" si="187"/>
        <v>12.835000000000001</v>
      </c>
      <c r="BI117" s="235">
        <f t="shared" ca="1" si="187"/>
        <v>12.809687500000001</v>
      </c>
      <c r="BJ117" s="235">
        <f t="shared" ca="1" si="187"/>
        <v>12.760468750000001</v>
      </c>
      <c r="BK117" s="235">
        <f t="shared" ca="1" si="187"/>
        <v>12.710234375000001</v>
      </c>
      <c r="BL117" s="235">
        <f t="shared" ca="1" si="187"/>
        <v>12.673632812499999</v>
      </c>
      <c r="BM117" s="235">
        <f t="shared" ca="1" si="187"/>
        <v>12.6576953125</v>
      </c>
      <c r="BN117" s="235">
        <f t="shared" ca="1" si="187"/>
        <v>12.66513671875</v>
      </c>
      <c r="BO117" s="235">
        <f t="shared" ca="1" si="147"/>
        <v>12.759030273437499</v>
      </c>
      <c r="BP117" s="235">
        <f t="shared" ca="1" si="103"/>
        <v>12.771531261630134</v>
      </c>
      <c r="BQ117" s="235">
        <f t="shared" ca="1" si="104"/>
        <v>12.798588380106116</v>
      </c>
      <c r="BR117" s="235">
        <f t="shared" ca="1" si="105"/>
        <v>-2.7057118475982023E-2</v>
      </c>
      <c r="BS117" s="235">
        <f t="shared" ca="1" si="106"/>
        <v>12.744474143154152</v>
      </c>
      <c r="BT117" s="235">
        <f t="shared" ca="1" si="174"/>
        <v>12.741733584056693</v>
      </c>
      <c r="BU117" s="235">
        <f t="shared" ca="1" si="175"/>
        <v>12.764416673385689</v>
      </c>
      <c r="BV117" s="235">
        <f t="shared" ca="1" si="176"/>
        <v>12.825218240997781</v>
      </c>
      <c r="BW117" s="235">
        <f t="shared" ca="1" si="177"/>
        <v>12.757168973010796</v>
      </c>
      <c r="BX117" s="235">
        <f t="shared" ca="1" si="148"/>
        <v>0.78171132779311536</v>
      </c>
      <c r="BY117" s="236">
        <f t="shared" si="163"/>
        <v>-67</v>
      </c>
      <c r="BZ117" s="235">
        <f t="shared" ca="1" si="149"/>
        <v>13.248709735833661</v>
      </c>
      <c r="CA117" s="235">
        <f t="shared" ca="1" si="150"/>
        <v>34.279978255830166</v>
      </c>
      <c r="CB117" s="235">
        <f t="shared" ca="1" si="78"/>
        <v>12.786181803385416</v>
      </c>
      <c r="CC117" s="235">
        <f t="shared" ca="1" si="79"/>
        <v>0.66618180338541677</v>
      </c>
      <c r="CD117" s="81">
        <f t="shared" ca="1" si="80"/>
        <v>3.6927311197916666</v>
      </c>
      <c r="CE117" s="235">
        <f t="shared" ca="1" si="151"/>
        <v>18.040355004861574</v>
      </c>
      <c r="CF117" s="235">
        <f t="shared" ca="1" si="152"/>
        <v>18.773845424672711</v>
      </c>
      <c r="CG117">
        <f t="shared" si="153"/>
        <v>100</v>
      </c>
      <c r="CH117">
        <f t="shared" si="153"/>
        <v>50</v>
      </c>
      <c r="CI117">
        <f t="shared" si="153"/>
        <v>0</v>
      </c>
      <c r="CJ117" t="e">
        <f t="shared" si="154"/>
        <v>#N/A</v>
      </c>
      <c r="CK117" s="259">
        <f t="shared" ca="1" si="155"/>
        <v>12.81903765633246</v>
      </c>
      <c r="CL117" s="259">
        <f t="shared" ca="1" si="156"/>
        <v>12.822259414083115</v>
      </c>
      <c r="CM117" s="259">
        <f t="shared" ca="1" si="157"/>
        <v>12.810521577609727</v>
      </c>
      <c r="CN117" s="259">
        <f t="shared" ca="1" si="158"/>
        <v>12.877157632229492</v>
      </c>
      <c r="CO117">
        <f t="shared" ca="1" si="159"/>
        <v>0</v>
      </c>
      <c r="CP117" t="e">
        <f t="shared" ca="1" si="160"/>
        <v>#N/A</v>
      </c>
      <c r="CQ117">
        <f t="shared" ca="1" si="161"/>
        <v>16.7</v>
      </c>
      <c r="CR117" t="e">
        <f t="shared" ca="1" si="83"/>
        <v>#N/A</v>
      </c>
      <c r="CS117" t="e">
        <f t="shared" ca="1" si="84"/>
        <v>#N/A</v>
      </c>
    </row>
    <row r="118" spans="1:97" x14ac:dyDescent="0.25">
      <c r="A118">
        <v>87</v>
      </c>
      <c r="B118" s="100">
        <f ca="1">OFFSET(InputPriceData!B$15,CalculationsAndCharts!$A118+$A$11,0,1,1)</f>
        <v>40368</v>
      </c>
      <c r="C118" s="3">
        <f ca="1">OFFSET(InputPriceData!G$15,CalculationsAndCharts!$A118+$A$11,0,1,1)</f>
        <v>4815900</v>
      </c>
      <c r="D118" s="4">
        <f ca="1">OFFSET(InputPriceData!C$15,CalculationsAndCharts!$A118+$A$11,IF($C$7,7,0),1,1)</f>
        <v>12.82</v>
      </c>
      <c r="E118" s="4">
        <f ca="1">OFFSET(InputPriceData!D$15,CalculationsAndCharts!$A118+$A$11,IF($C$7,7,0),1,1)</f>
        <v>12.87</v>
      </c>
      <c r="F118" s="4">
        <f ca="1">OFFSET(InputPriceData!E$15,CalculationsAndCharts!$A118+$A$11,IF($C$7,7,0),1,1)</f>
        <v>12.64</v>
      </c>
      <c r="G118" s="4">
        <f ca="1">OFFSET(InputPriceData!F$15,CalculationsAndCharts!$A118+$A$11,IF($C$7,7,0),1,1)</f>
        <v>12.72</v>
      </c>
      <c r="H118" s="105">
        <f t="shared" si="128"/>
        <v>0</v>
      </c>
      <c r="I118" s="105">
        <f t="shared" ca="1" si="181"/>
        <v>0</v>
      </c>
      <c r="J118" s="105">
        <f t="shared" ca="1" si="181"/>
        <v>0</v>
      </c>
      <c r="K118" s="105">
        <f t="shared" ca="1" si="181"/>
        <v>0</v>
      </c>
      <c r="L118" s="4">
        <f t="shared" ca="1" si="129"/>
        <v>12.743333333333332</v>
      </c>
      <c r="M118" s="105">
        <f t="shared" ca="1" si="130"/>
        <v>0.35666666666666735</v>
      </c>
      <c r="N118" s="105">
        <f t="shared" ca="1" si="137"/>
        <v>1.8341666666666652</v>
      </c>
      <c r="O118" s="198">
        <f t="shared" ca="1" si="138"/>
        <v>1.7637491591985799</v>
      </c>
      <c r="P118" s="198">
        <f t="shared" ca="1" si="139"/>
        <v>1.5873742432787219</v>
      </c>
      <c r="Q118" s="105">
        <f t="shared" ca="1" si="131"/>
        <v>12.940072959935408</v>
      </c>
      <c r="R118" s="105">
        <f t="shared" ca="1" si="132"/>
        <v>13.268056606965065</v>
      </c>
      <c r="S118" s="105">
        <f t="shared" ca="1" si="140"/>
        <v>0</v>
      </c>
      <c r="T118" s="105">
        <f t="shared" si="141"/>
        <v>0</v>
      </c>
      <c r="U118" s="105">
        <f t="shared" si="142"/>
        <v>0</v>
      </c>
      <c r="V118" s="115">
        <f t="shared" ca="1" si="133"/>
        <v>0.22999999999999865</v>
      </c>
      <c r="W118" s="114">
        <f t="shared" ca="1" si="134"/>
        <v>0.55092900326813299</v>
      </c>
      <c r="X118" s="116">
        <f t="shared" ca="1" si="135"/>
        <v>9.3312028558815485E-2</v>
      </c>
      <c r="Y118" s="90" t="e">
        <f t="shared" si="143"/>
        <v>#N/A</v>
      </c>
      <c r="Z118" s="117" t="str">
        <f t="shared" ca="1" si="144"/>
        <v/>
      </c>
      <c r="AA118" s="112"/>
      <c r="AB118" s="118"/>
      <c r="AC118" s="107"/>
      <c r="AD118" s="107"/>
      <c r="AH118" s="107"/>
      <c r="BE118" s="235">
        <f t="shared" ca="1" si="145"/>
        <v>12.785</v>
      </c>
      <c r="BF118" s="235">
        <f t="shared" ref="BF118:BN118" ca="1" si="188">AVERAGE(OFFSET(BE$31,$A118,0,$BE$27,1))</f>
        <v>12.8675</v>
      </c>
      <c r="BG118" s="235">
        <f t="shared" ca="1" si="188"/>
        <v>12.85375</v>
      </c>
      <c r="BH118" s="235">
        <f t="shared" ca="1" si="188"/>
        <v>12.784375000000001</v>
      </c>
      <c r="BI118" s="235">
        <f t="shared" ca="1" si="188"/>
        <v>12.71125</v>
      </c>
      <c r="BJ118" s="235">
        <f t="shared" ca="1" si="188"/>
        <v>12.66</v>
      </c>
      <c r="BK118" s="235">
        <f t="shared" ca="1" si="188"/>
        <v>12.63703125</v>
      </c>
      <c r="BL118" s="235">
        <f t="shared" ca="1" si="188"/>
        <v>12.6417578125</v>
      </c>
      <c r="BM118" s="235">
        <f t="shared" ca="1" si="188"/>
        <v>12.672578125000001</v>
      </c>
      <c r="BN118" s="235">
        <f t="shared" ca="1" si="188"/>
        <v>12.727822265625001</v>
      </c>
      <c r="BO118" s="235">
        <f t="shared" ca="1" si="147"/>
        <v>12.778771972656251</v>
      </c>
      <c r="BP118" s="235">
        <f t="shared" ca="1" si="103"/>
        <v>12.784032249822769</v>
      </c>
      <c r="BQ118" s="235">
        <f t="shared" ca="1" si="104"/>
        <v>12.825645498582098</v>
      </c>
      <c r="BR118" s="235">
        <f t="shared" ca="1" si="105"/>
        <v>-4.161324875932948E-2</v>
      </c>
      <c r="BS118" s="235">
        <f t="shared" ca="1" si="106"/>
        <v>12.742419001063439</v>
      </c>
      <c r="BT118" s="235">
        <f t="shared" ca="1" si="174"/>
        <v>12.738993024959232</v>
      </c>
      <c r="BU118" s="235">
        <f t="shared" ca="1" si="175"/>
        <v>12.787099762714684</v>
      </c>
      <c r="BV118" s="235">
        <f t="shared" ca="1" si="176"/>
        <v>12.886019808609872</v>
      </c>
      <c r="BW118" s="235">
        <f t="shared" ca="1" si="177"/>
        <v>12.741699595343517</v>
      </c>
      <c r="BX118" s="235">
        <f t="shared" ca="1" si="148"/>
        <v>0.76067521716508935</v>
      </c>
      <c r="BY118" s="236">
        <f t="shared" si="163"/>
        <v>-68</v>
      </c>
      <c r="BZ118" s="235">
        <f t="shared" ca="1" si="149"/>
        <v>13.35178639566133</v>
      </c>
      <c r="CA118" s="235">
        <f t="shared" ca="1" si="150"/>
        <v>29.949169285693795</v>
      </c>
      <c r="CB118" s="235">
        <f t="shared" ca="1" si="78"/>
        <v>12.761052652994792</v>
      </c>
      <c r="CC118" s="235">
        <f t="shared" ca="1" si="79"/>
        <v>0.64105265299479264</v>
      </c>
      <c r="CD118" s="81">
        <f t="shared" ca="1" si="80"/>
        <v>3.6927311197916666</v>
      </c>
      <c r="CE118" s="235">
        <f t="shared" ca="1" si="151"/>
        <v>17.359851887373786</v>
      </c>
      <c r="CF118" s="235">
        <f t="shared" ca="1" si="152"/>
        <v>18.642841590363972</v>
      </c>
      <c r="CG118">
        <f t="shared" si="153"/>
        <v>100</v>
      </c>
      <c r="CH118">
        <f t="shared" si="153"/>
        <v>50</v>
      </c>
      <c r="CI118">
        <f t="shared" si="153"/>
        <v>0</v>
      </c>
      <c r="CJ118" t="e">
        <f t="shared" si="154"/>
        <v>#N/A</v>
      </c>
      <c r="CK118" s="259">
        <f t="shared" ca="1" si="155"/>
        <v>12.875575312664921</v>
      </c>
      <c r="CL118" s="259">
        <f t="shared" ca="1" si="156"/>
        <v>12.788412656332461</v>
      </c>
      <c r="CM118" s="259">
        <f t="shared" ca="1" si="157"/>
        <v>12.808647073793988</v>
      </c>
      <c r="CN118" s="259">
        <f t="shared" ca="1" si="158"/>
        <v>12.899116919488042</v>
      </c>
      <c r="CO118">
        <f t="shared" ca="1" si="159"/>
        <v>0</v>
      </c>
      <c r="CP118" t="e">
        <f t="shared" ca="1" si="160"/>
        <v>#N/A</v>
      </c>
      <c r="CQ118">
        <f t="shared" ca="1" si="161"/>
        <v>16.7</v>
      </c>
      <c r="CR118" t="e">
        <f t="shared" ca="1" si="83"/>
        <v>#N/A</v>
      </c>
      <c r="CS118" t="e">
        <f t="shared" ca="1" si="84"/>
        <v>#N/A</v>
      </c>
    </row>
    <row r="119" spans="1:97" x14ac:dyDescent="0.25">
      <c r="A119">
        <v>88</v>
      </c>
      <c r="B119" s="100">
        <f ca="1">OFFSET(InputPriceData!B$15,CalculationsAndCharts!$A119+$A$11,0,1,1)</f>
        <v>40367</v>
      </c>
      <c r="C119" s="3">
        <f ca="1">OFFSET(InputPriceData!G$15,CalculationsAndCharts!$A119+$A$11,0,1,1)</f>
        <v>6067900</v>
      </c>
      <c r="D119" s="4">
        <f ca="1">OFFSET(InputPriceData!C$15,CalculationsAndCharts!$A119+$A$11,IF($C$7,7,0),1,1)</f>
        <v>13.22</v>
      </c>
      <c r="E119" s="4">
        <f ca="1">OFFSET(InputPriceData!D$15,CalculationsAndCharts!$A119+$A$11,IF($C$7,7,0),1,1)</f>
        <v>13.46</v>
      </c>
      <c r="F119" s="4">
        <f ca="1">OFFSET(InputPriceData!E$15,CalculationsAndCharts!$A119+$A$11,IF($C$7,7,0),1,1)</f>
        <v>12.68</v>
      </c>
      <c r="G119" s="4">
        <f ca="1">OFFSET(InputPriceData!F$15,CalculationsAndCharts!$A119+$A$11,IF($C$7,7,0),1,1)</f>
        <v>12.85</v>
      </c>
      <c r="H119" s="105">
        <f t="shared" si="128"/>
        <v>0</v>
      </c>
      <c r="I119" s="105">
        <f t="shared" ca="1" si="181"/>
        <v>0</v>
      </c>
      <c r="J119" s="105">
        <f t="shared" ca="1" si="181"/>
        <v>0</v>
      </c>
      <c r="K119" s="105">
        <f t="shared" ca="1" si="181"/>
        <v>0</v>
      </c>
      <c r="L119" s="4">
        <f t="shared" ca="1" si="129"/>
        <v>12.996666666666668</v>
      </c>
      <c r="M119" s="105">
        <f t="shared" ca="1" si="130"/>
        <v>0.61666666666666714</v>
      </c>
      <c r="N119" s="105">
        <f t="shared" ca="1" si="137"/>
        <v>1.8059487179487159</v>
      </c>
      <c r="O119" s="198">
        <f t="shared" ca="1" si="138"/>
        <v>1.7436298713505554</v>
      </c>
      <c r="P119" s="198">
        <f t="shared" ca="1" si="139"/>
        <v>1.5692668842154998</v>
      </c>
      <c r="Q119" s="105">
        <f t="shared" ca="1" si="131"/>
        <v>12.996284281821715</v>
      </c>
      <c r="R119" s="105">
        <f t="shared" ca="1" si="132"/>
        <v>13.36176622040211</v>
      </c>
      <c r="S119" s="105">
        <f t="shared" ca="1" si="140"/>
        <v>0</v>
      </c>
      <c r="T119" s="105">
        <f t="shared" si="141"/>
        <v>0</v>
      </c>
      <c r="U119" s="105">
        <f t="shared" si="142"/>
        <v>0</v>
      </c>
      <c r="V119" s="115">
        <f t="shared" ca="1" si="133"/>
        <v>0.78000000000000114</v>
      </c>
      <c r="W119" s="114">
        <f t="shared" ca="1" si="134"/>
        <v>0.71139350490220021</v>
      </c>
      <c r="X119" s="116">
        <f t="shared" ca="1" si="135"/>
        <v>0.10536136224919847</v>
      </c>
      <c r="Y119" s="90" t="e">
        <f t="shared" si="143"/>
        <v>#N/A</v>
      </c>
      <c r="Z119" s="117" t="str">
        <f t="shared" ca="1" si="144"/>
        <v/>
      </c>
      <c r="AA119" s="112"/>
      <c r="AB119" s="118"/>
      <c r="AC119" s="107"/>
      <c r="AD119" s="107"/>
      <c r="AH119" s="107"/>
      <c r="BE119" s="235">
        <f t="shared" ca="1" si="145"/>
        <v>12.95</v>
      </c>
      <c r="BF119" s="235">
        <f t="shared" ref="BF119:BN119" ca="1" si="189">AVERAGE(OFFSET(BE$31,$A119,0,$BE$27,1))</f>
        <v>12.84</v>
      </c>
      <c r="BG119" s="235">
        <f t="shared" ca="1" si="189"/>
        <v>12.715</v>
      </c>
      <c r="BH119" s="235">
        <f t="shared" ca="1" si="189"/>
        <v>12.638124999999999</v>
      </c>
      <c r="BI119" s="235">
        <f t="shared" ca="1" si="189"/>
        <v>12.608749999999999</v>
      </c>
      <c r="BJ119" s="235">
        <f t="shared" ca="1" si="189"/>
        <v>12.614062499999999</v>
      </c>
      <c r="BK119" s="235">
        <f t="shared" ca="1" si="189"/>
        <v>12.646484375</v>
      </c>
      <c r="BL119" s="235">
        <f t="shared" ca="1" si="189"/>
        <v>12.703398437500001</v>
      </c>
      <c r="BM119" s="235">
        <f t="shared" ca="1" si="189"/>
        <v>12.783066406250001</v>
      </c>
      <c r="BN119" s="235">
        <f t="shared" ca="1" si="189"/>
        <v>12.882392578125</v>
      </c>
      <c r="BO119" s="235">
        <f t="shared" ca="1" si="147"/>
        <v>12.78847021484375</v>
      </c>
      <c r="BP119" s="235">
        <f t="shared" ca="1" si="103"/>
        <v>12.789292526989286</v>
      </c>
      <c r="BQ119" s="235">
        <f t="shared" ca="1" si="104"/>
        <v>12.867258747341426</v>
      </c>
      <c r="BR119" s="235">
        <f t="shared" ca="1" si="105"/>
        <v>-7.796622035214007E-2</v>
      </c>
      <c r="BS119" s="235">
        <f t="shared" ca="1" si="106"/>
        <v>12.711326306637146</v>
      </c>
      <c r="BT119" s="235">
        <f t="shared" ca="1" si="174"/>
        <v>12.735567048855025</v>
      </c>
      <c r="BU119" s="235">
        <f t="shared" ca="1" si="175"/>
        <v>12.835206500470136</v>
      </c>
      <c r="BV119" s="235">
        <f t="shared" ca="1" si="176"/>
        <v>12.984939854505059</v>
      </c>
      <c r="BW119" s="235">
        <f t="shared" ca="1" si="177"/>
        <v>12.686021499659725</v>
      </c>
      <c r="BX119" s="235">
        <f t="shared" ca="1" si="148"/>
        <v>0.72567770984211055</v>
      </c>
      <c r="BY119" s="236">
        <f t="shared" si="163"/>
        <v>-69</v>
      </c>
      <c r="BZ119" s="235">
        <f t="shared" ca="1" si="149"/>
        <v>13.464657967186342</v>
      </c>
      <c r="CA119" s="235">
        <f t="shared" ca="1" si="150"/>
        <v>23.175541395090217</v>
      </c>
      <c r="CB119" s="235">
        <f t="shared" ca="1" si="78"/>
        <v>12.892568440755209</v>
      </c>
      <c r="CC119" s="235">
        <f t="shared" ca="1" si="79"/>
        <v>0.77256844075520981</v>
      </c>
      <c r="CD119" s="81">
        <f t="shared" ca="1" si="80"/>
        <v>3.6927311197916666</v>
      </c>
      <c r="CE119" s="235">
        <f t="shared" ca="1" si="151"/>
        <v>20.921329381782769</v>
      </c>
      <c r="CF119" s="235">
        <f t="shared" ca="1" si="152"/>
        <v>17.254675056365741</v>
      </c>
      <c r="CG119">
        <f t="shared" si="153"/>
        <v>100</v>
      </c>
      <c r="CH119">
        <f t="shared" si="153"/>
        <v>50</v>
      </c>
      <c r="CI119">
        <f t="shared" si="153"/>
        <v>0</v>
      </c>
      <c r="CJ119" t="e">
        <f t="shared" si="154"/>
        <v>#N/A</v>
      </c>
      <c r="CK119" s="259">
        <f t="shared" ca="1" si="155"/>
        <v>12.69865062532984</v>
      </c>
      <c r="CL119" s="259">
        <f t="shared" ca="1" si="156"/>
        <v>12.972787656332461</v>
      </c>
      <c r="CM119" s="259">
        <f t="shared" ca="1" si="157"/>
        <v>12.852189567434426</v>
      </c>
      <c r="CN119" s="259">
        <f t="shared" ca="1" si="158"/>
        <v>12.943398624750275</v>
      </c>
      <c r="CO119">
        <f t="shared" ca="1" si="159"/>
        <v>0</v>
      </c>
      <c r="CP119" t="e">
        <f t="shared" ca="1" si="160"/>
        <v>#N/A</v>
      </c>
      <c r="CQ119">
        <f t="shared" ca="1" si="161"/>
        <v>16.7</v>
      </c>
      <c r="CR119" t="e">
        <f t="shared" ca="1" si="83"/>
        <v>#N/A</v>
      </c>
      <c r="CS119" t="e">
        <f t="shared" ca="1" si="84"/>
        <v>#N/A</v>
      </c>
    </row>
    <row r="120" spans="1:97" x14ac:dyDescent="0.25">
      <c r="A120">
        <v>89</v>
      </c>
      <c r="B120" s="100">
        <f ca="1">OFFSET(InputPriceData!B$15,CalculationsAndCharts!$A120+$A$11,0,1,1)</f>
        <v>40366</v>
      </c>
      <c r="C120" s="3">
        <f ca="1">OFFSET(InputPriceData!G$15,CalculationsAndCharts!$A120+$A$11,0,1,1)</f>
        <v>4859500</v>
      </c>
      <c r="D120" s="4">
        <f ca="1">OFFSET(InputPriceData!C$15,CalculationsAndCharts!$A120+$A$11,IF($C$7,7,0),1,1)</f>
        <v>12.41</v>
      </c>
      <c r="E120" s="4">
        <f ca="1">OFFSET(InputPriceData!D$15,CalculationsAndCharts!$A120+$A$11,IF($C$7,7,0),1,1)</f>
        <v>13.12</v>
      </c>
      <c r="F120" s="4">
        <f ca="1">OFFSET(InputPriceData!E$15,CalculationsAndCharts!$A120+$A$11,IF($C$7,7,0),1,1)</f>
        <v>12.38</v>
      </c>
      <c r="G120" s="4">
        <f ca="1">OFFSET(InputPriceData!F$15,CalculationsAndCharts!$A120+$A$11,IF($C$7,7,0),1,1)</f>
        <v>13.05</v>
      </c>
      <c r="H120" s="105">
        <f t="shared" si="128"/>
        <v>0</v>
      </c>
      <c r="I120" s="105">
        <f t="shared" ca="1" si="181"/>
        <v>0</v>
      </c>
      <c r="J120" s="105">
        <f t="shared" ca="1" si="181"/>
        <v>0</v>
      </c>
      <c r="K120" s="105">
        <f t="shared" ca="1" si="181"/>
        <v>0</v>
      </c>
      <c r="L120" s="4">
        <f t="shared" ca="1" si="129"/>
        <v>12.85</v>
      </c>
      <c r="M120" s="105">
        <f t="shared" ca="1" si="130"/>
        <v>0.58000000000000007</v>
      </c>
      <c r="N120" s="105">
        <f t="shared" ca="1" si="137"/>
        <v>1.686705128205126</v>
      </c>
      <c r="O120" s="198">
        <f t="shared" ca="1" si="138"/>
        <v>1.7258244866082237</v>
      </c>
      <c r="P120" s="198">
        <f t="shared" ca="1" si="139"/>
        <v>1.5532420379474015</v>
      </c>
      <c r="Q120" s="105">
        <f t="shared" ca="1" si="131"/>
        <v>12.996175029008871</v>
      </c>
      <c r="R120" s="105">
        <f t="shared" ca="1" si="132"/>
        <v>13.466189631425079</v>
      </c>
      <c r="S120" s="105">
        <f t="shared" ca="1" si="140"/>
        <v>0</v>
      </c>
      <c r="T120" s="105">
        <f t="shared" si="141"/>
        <v>0</v>
      </c>
      <c r="U120" s="105">
        <f t="shared" si="142"/>
        <v>0</v>
      </c>
      <c r="V120" s="115">
        <f t="shared" ca="1" si="133"/>
        <v>0.73999999999999844</v>
      </c>
      <c r="W120" s="114">
        <f t="shared" ca="1" si="134"/>
        <v>0.67709025735329964</v>
      </c>
      <c r="X120" s="116">
        <f t="shared" ca="1" si="135"/>
        <v>0.10188431090829883</v>
      </c>
      <c r="Y120" s="90" t="e">
        <f t="shared" si="143"/>
        <v>#N/A</v>
      </c>
      <c r="Z120" s="117" t="str">
        <f t="shared" ca="1" si="144"/>
        <v/>
      </c>
      <c r="AA120" s="112"/>
      <c r="AB120" s="118"/>
      <c r="AC120" s="107"/>
      <c r="AD120" s="107"/>
      <c r="AH120" s="107"/>
      <c r="BE120" s="235">
        <f t="shared" ca="1" si="145"/>
        <v>12.73</v>
      </c>
      <c r="BF120" s="235">
        <f t="shared" ref="BF120:BN120" ca="1" si="190">AVERAGE(OFFSET(BE$31,$A120,0,$BE$27,1))</f>
        <v>12.59</v>
      </c>
      <c r="BG120" s="235">
        <f t="shared" ca="1" si="190"/>
        <v>12.561249999999999</v>
      </c>
      <c r="BH120" s="235">
        <f t="shared" ca="1" si="190"/>
        <v>12.579374999999999</v>
      </c>
      <c r="BI120" s="235">
        <f t="shared" ca="1" si="190"/>
        <v>12.619375</v>
      </c>
      <c r="BJ120" s="235">
        <f t="shared" ca="1" si="190"/>
        <v>12.678906250000001</v>
      </c>
      <c r="BK120" s="235">
        <f t="shared" ca="1" si="190"/>
        <v>12.760312500000001</v>
      </c>
      <c r="BL120" s="235">
        <f t="shared" ca="1" si="190"/>
        <v>12.862734375</v>
      </c>
      <c r="BM120" s="235">
        <f t="shared" ca="1" si="190"/>
        <v>12.981718749999999</v>
      </c>
      <c r="BN120" s="235">
        <f t="shared" ca="1" si="190"/>
        <v>13.111210937499999</v>
      </c>
      <c r="BO120" s="235">
        <f t="shared" ca="1" si="147"/>
        <v>12.693337890624999</v>
      </c>
      <c r="BP120" s="235">
        <f t="shared" ca="1" si="103"/>
        <v>12.790114839134819</v>
      </c>
      <c r="BQ120" s="235">
        <f t="shared" ca="1" si="104"/>
        <v>12.945224967693566</v>
      </c>
      <c r="BR120" s="235">
        <f t="shared" ca="1" si="105"/>
        <v>-0.1551101285587464</v>
      </c>
      <c r="BS120" s="235">
        <f t="shared" ca="1" si="106"/>
        <v>12.635004710576073</v>
      </c>
      <c r="BT120" s="235">
        <f t="shared" ca="1" si="174"/>
        <v>12.759807791072902</v>
      </c>
      <c r="BU120" s="235">
        <f t="shared" ca="1" si="175"/>
        <v>12.934845952085247</v>
      </c>
      <c r="BV120" s="235">
        <f t="shared" ca="1" si="176"/>
        <v>13.134673208539983</v>
      </c>
      <c r="BW120" s="235">
        <f t="shared" ca="1" si="177"/>
        <v>12.609558725502946</v>
      </c>
      <c r="BX120" s="235">
        <f t="shared" ca="1" si="148"/>
        <v>0.67353592897718673</v>
      </c>
      <c r="BY120" s="236">
        <f t="shared" si="163"/>
        <v>-70</v>
      </c>
      <c r="BZ120" s="235">
        <f t="shared" ca="1" si="149"/>
        <v>13.591482507861494</v>
      </c>
      <c r="CA120" s="235">
        <f t="shared" ca="1" si="150"/>
        <v>13.553400044683956</v>
      </c>
      <c r="CB120" s="235">
        <f t="shared" ref="CB120:CB183" ca="1" si="191">(BO120+L120)/2</f>
        <v>12.771668945312499</v>
      </c>
      <c r="CC120" s="235">
        <f t="shared" ref="CC120:CC183" ca="1" si="192">CB120-MIN(OFFSET(F120,0,0,$BI$27,1))</f>
        <v>0.6516689453124993</v>
      </c>
      <c r="CD120" s="81">
        <f t="shared" ref="CD120:CD183" ca="1" si="193">MAX(OFFSET(E120,0,0,$BI$27,1))-MIN(OFFSET(CB120,0,0,$BI$27,1))</f>
        <v>3.6927311197916666</v>
      </c>
      <c r="CE120" s="235">
        <f t="shared" ca="1" si="151"/>
        <v>17.647343501935357</v>
      </c>
      <c r="CF120" s="235">
        <f t="shared" ca="1" si="152"/>
        <v>15.869241721956135</v>
      </c>
      <c r="CG120">
        <f t="shared" si="153"/>
        <v>100</v>
      </c>
      <c r="CH120">
        <f t="shared" si="153"/>
        <v>50</v>
      </c>
      <c r="CI120">
        <f t="shared" si="153"/>
        <v>0</v>
      </c>
      <c r="CJ120" t="e">
        <f t="shared" si="154"/>
        <v>#N/A</v>
      </c>
      <c r="CK120" s="259">
        <f t="shared" ca="1" si="155"/>
        <v>12.65730125065968</v>
      </c>
      <c r="CL120" s="259">
        <f t="shared" ca="1" si="156"/>
        <v>12.72432531266492</v>
      </c>
      <c r="CM120" s="259">
        <f t="shared" ca="1" si="157"/>
        <v>12.755871501279596</v>
      </c>
      <c r="CN120" s="259">
        <f t="shared" ca="1" si="158"/>
        <v>12.9316430121174</v>
      </c>
      <c r="CO120">
        <f t="shared" ca="1" si="159"/>
        <v>0</v>
      </c>
      <c r="CP120" t="e">
        <f t="shared" ca="1" si="160"/>
        <v>#N/A</v>
      </c>
      <c r="CQ120">
        <f t="shared" ca="1" si="161"/>
        <v>16.7</v>
      </c>
      <c r="CR120" t="e">
        <f t="shared" ca="1" si="83"/>
        <v>#N/A</v>
      </c>
      <c r="CS120" t="e">
        <f t="shared" ca="1" si="84"/>
        <v>#N/A</v>
      </c>
    </row>
    <row r="121" spans="1:97" x14ac:dyDescent="0.25">
      <c r="A121">
        <v>90</v>
      </c>
      <c r="B121" s="100">
        <f ca="1">OFFSET(InputPriceData!B$15,CalculationsAndCharts!$A121+$A$11,0,1,1)</f>
        <v>40365</v>
      </c>
      <c r="C121" s="3">
        <f ca="1">OFFSET(InputPriceData!G$15,CalculationsAndCharts!$A121+$A$11,0,1,1)</f>
        <v>3306900</v>
      </c>
      <c r="D121" s="4">
        <f ca="1">OFFSET(InputPriceData!C$15,CalculationsAndCharts!$A121+$A$11,IF($C$7,7,0),1,1)</f>
        <v>12.67</v>
      </c>
      <c r="E121" s="4">
        <f ca="1">OFFSET(InputPriceData!D$15,CalculationsAndCharts!$A121+$A$11,IF($C$7,7,0),1,1)</f>
        <v>12.9</v>
      </c>
      <c r="F121" s="4">
        <f ca="1">OFFSET(InputPriceData!E$15,CalculationsAndCharts!$A121+$A$11,IF($C$7,7,0),1,1)</f>
        <v>12.27</v>
      </c>
      <c r="G121" s="4">
        <f ca="1">OFFSET(InputPriceData!F$15,CalculationsAndCharts!$A121+$A$11,IF($C$7,7,0),1,1)</f>
        <v>12.41</v>
      </c>
      <c r="H121" s="105">
        <f t="shared" si="128"/>
        <v>0</v>
      </c>
      <c r="I121" s="105">
        <f t="shared" ca="1" si="181"/>
        <v>0</v>
      </c>
      <c r="J121" s="105">
        <f t="shared" ca="1" si="181"/>
        <v>0</v>
      </c>
      <c r="K121" s="105">
        <f t="shared" ca="1" si="181"/>
        <v>0</v>
      </c>
      <c r="L121" s="4">
        <f t="shared" ca="1" si="129"/>
        <v>12.526666666666666</v>
      </c>
      <c r="M121" s="105">
        <f t="shared" ca="1" si="130"/>
        <v>0.30333333333333279</v>
      </c>
      <c r="N121" s="105">
        <f t="shared" ca="1" si="137"/>
        <v>1.6102435897435872</v>
      </c>
      <c r="O121" s="198">
        <f t="shared" ca="1" si="138"/>
        <v>1.7370014461519658</v>
      </c>
      <c r="P121" s="198">
        <f t="shared" ca="1" si="139"/>
        <v>1.5633013015367694</v>
      </c>
      <c r="Q121" s="105">
        <f t="shared" ca="1" si="131"/>
        <v>13.037939323011404</v>
      </c>
      <c r="R121" s="105">
        <f t="shared" ca="1" si="132"/>
        <v>13.60047951782971</v>
      </c>
      <c r="S121" s="105">
        <f t="shared" ca="1" si="140"/>
        <v>0</v>
      </c>
      <c r="T121" s="105">
        <f t="shared" si="141"/>
        <v>0</v>
      </c>
      <c r="U121" s="105">
        <f t="shared" si="142"/>
        <v>0</v>
      </c>
      <c r="V121" s="115">
        <f t="shared" ca="1" si="133"/>
        <v>0.63000000000000078</v>
      </c>
      <c r="W121" s="114">
        <f t="shared" ca="1" si="134"/>
        <v>0.6456353860299503</v>
      </c>
      <c r="X121" s="116">
        <f t="shared" ca="1" si="135"/>
        <v>0.1020254138622039</v>
      </c>
      <c r="Y121" s="90" t="e">
        <f t="shared" si="143"/>
        <v>#N/A</v>
      </c>
      <c r="Z121" s="117" t="str">
        <f t="shared" ca="1" si="144"/>
        <v/>
      </c>
      <c r="AA121" s="112"/>
      <c r="AB121" s="118"/>
      <c r="AC121" s="107"/>
      <c r="AD121" s="107"/>
      <c r="AH121" s="107"/>
      <c r="BE121" s="235">
        <f t="shared" ca="1" si="145"/>
        <v>12.45</v>
      </c>
      <c r="BF121" s="235">
        <f t="shared" ref="BF121:BN121" ca="1" si="194">AVERAGE(OFFSET(BE$31,$A121,0,$BE$27,1))</f>
        <v>12.532499999999999</v>
      </c>
      <c r="BG121" s="235">
        <f t="shared" ca="1" si="194"/>
        <v>12.5975</v>
      </c>
      <c r="BH121" s="235">
        <f t="shared" ca="1" si="194"/>
        <v>12.659375000000001</v>
      </c>
      <c r="BI121" s="235">
        <f t="shared" ca="1" si="194"/>
        <v>12.7384375</v>
      </c>
      <c r="BJ121" s="235">
        <f t="shared" ca="1" si="194"/>
        <v>12.84171875</v>
      </c>
      <c r="BK121" s="235">
        <f t="shared" ca="1" si="194"/>
        <v>12.96515625</v>
      </c>
      <c r="BL121" s="235">
        <f t="shared" ca="1" si="194"/>
        <v>13.100703124999999</v>
      </c>
      <c r="BM121" s="235">
        <f t="shared" ca="1" si="194"/>
        <v>13.240703125</v>
      </c>
      <c r="BN121" s="235">
        <f t="shared" ca="1" si="194"/>
        <v>13.379453125</v>
      </c>
      <c r="BO121" s="235">
        <f t="shared" ca="1" si="147"/>
        <v>12.687871093750001</v>
      </c>
      <c r="BP121" s="235">
        <f t="shared" ca="1" si="103"/>
        <v>12.88689178764464</v>
      </c>
      <c r="BQ121" s="235">
        <f t="shared" ca="1" si="104"/>
        <v>13.10033509625231</v>
      </c>
      <c r="BR121" s="235">
        <f t="shared" ca="1" si="105"/>
        <v>-0.2134433086076708</v>
      </c>
      <c r="BS121" s="235">
        <f t="shared" ca="1" si="106"/>
        <v>12.673448479036969</v>
      </c>
      <c r="BT121" s="235">
        <f t="shared" ca="1" si="174"/>
        <v>12.884610871569731</v>
      </c>
      <c r="BU121" s="235">
        <f t="shared" ca="1" si="175"/>
        <v>13.109884113097593</v>
      </c>
      <c r="BV121" s="235">
        <f t="shared" ca="1" si="176"/>
        <v>13.33450046499472</v>
      </c>
      <c r="BW121" s="235">
        <f t="shared" ca="1" si="177"/>
        <v>12.65868074041113</v>
      </c>
      <c r="BX121" s="235">
        <f t="shared" ca="1" si="148"/>
        <v>0.59796637649540596</v>
      </c>
      <c r="BY121" s="236">
        <f t="shared" si="163"/>
        <v>-71</v>
      </c>
      <c r="BZ121" s="235">
        <f t="shared" ca="1" si="149"/>
        <v>13.734851641510826</v>
      </c>
      <c r="CA121" s="235">
        <f t="shared" ca="1" si="150"/>
        <v>5.0070479126695693</v>
      </c>
      <c r="CB121" s="235">
        <f t="shared" ca="1" si="191"/>
        <v>12.607268880208334</v>
      </c>
      <c r="CC121" s="235">
        <f t="shared" ca="1" si="192"/>
        <v>0.48726888020833492</v>
      </c>
      <c r="CD121" s="81">
        <f t="shared" ca="1" si="193"/>
        <v>3.6927311197916666</v>
      </c>
      <c r="CE121" s="235">
        <f t="shared" ca="1" si="151"/>
        <v>13.1953522853791</v>
      </c>
      <c r="CF121" s="235">
        <f t="shared" ca="1" si="152"/>
        <v>16.677710818791692</v>
      </c>
      <c r="CG121">
        <f t="shared" si="153"/>
        <v>100</v>
      </c>
      <c r="CH121">
        <f t="shared" si="153"/>
        <v>50</v>
      </c>
      <c r="CI121">
        <f t="shared" si="153"/>
        <v>0</v>
      </c>
      <c r="CJ121" t="e">
        <f t="shared" si="154"/>
        <v>#N/A</v>
      </c>
      <c r="CK121" s="259">
        <f t="shared" ca="1" si="155"/>
        <v>12.75210250131936</v>
      </c>
      <c r="CL121" s="259">
        <f t="shared" ca="1" si="156"/>
        <v>12.62115062532984</v>
      </c>
      <c r="CM121" s="259">
        <f t="shared" ca="1" si="157"/>
        <v>12.693119168799328</v>
      </c>
      <c r="CN121" s="259">
        <f t="shared" ca="1" si="158"/>
        <v>13.014570091898392</v>
      </c>
      <c r="CO121">
        <f t="shared" ca="1" si="159"/>
        <v>0</v>
      </c>
      <c r="CP121" t="e">
        <f t="shared" ca="1" si="160"/>
        <v>#N/A</v>
      </c>
      <c r="CQ121">
        <f t="shared" ca="1" si="161"/>
        <v>16.7</v>
      </c>
      <c r="CR121" t="e">
        <f t="shared" ca="1" si="83"/>
        <v>#N/A</v>
      </c>
      <c r="CS121" t="e">
        <f t="shared" ca="1" si="84"/>
        <v>#N/A</v>
      </c>
    </row>
    <row r="122" spans="1:97" x14ac:dyDescent="0.25">
      <c r="A122">
        <v>91</v>
      </c>
      <c r="B122" s="100">
        <f ca="1">OFFSET(InputPriceData!B$15,CalculationsAndCharts!$A122+$A$11,0,1,1)</f>
        <v>40361</v>
      </c>
      <c r="C122" s="3">
        <f ca="1">OFFSET(InputPriceData!G$15,CalculationsAndCharts!$A122+$A$11,0,1,1)</f>
        <v>3295000</v>
      </c>
      <c r="D122" s="4">
        <f ca="1">OFFSET(InputPriceData!C$15,CalculationsAndCharts!$A122+$A$11,IF($C$7,7,0),1,1)</f>
        <v>12.83</v>
      </c>
      <c r="E122" s="4">
        <f ca="1">OFFSET(InputPriceData!D$15,CalculationsAndCharts!$A122+$A$11,IF($C$7,7,0),1,1)</f>
        <v>12.93</v>
      </c>
      <c r="F122" s="4">
        <f ca="1">OFFSET(InputPriceData!E$15,CalculationsAndCharts!$A122+$A$11,IF($C$7,7,0),1,1)</f>
        <v>12.3</v>
      </c>
      <c r="G122" s="4">
        <f ca="1">OFFSET(InputPriceData!F$15,CalculationsAndCharts!$A122+$A$11,IF($C$7,7,0),1,1)</f>
        <v>12.49</v>
      </c>
      <c r="H122" s="105">
        <f t="shared" si="128"/>
        <v>0</v>
      </c>
      <c r="I122" s="105">
        <f t="shared" ca="1" si="181"/>
        <v>0</v>
      </c>
      <c r="J122" s="105">
        <f t="shared" ca="1" si="181"/>
        <v>0</v>
      </c>
      <c r="K122" s="105">
        <f t="shared" ca="1" si="181"/>
        <v>0</v>
      </c>
      <c r="L122" s="4">
        <f t="shared" ca="1" si="129"/>
        <v>12.573333333333332</v>
      </c>
      <c r="M122" s="105">
        <f t="shared" ca="1" si="130"/>
        <v>0.28666666666666529</v>
      </c>
      <c r="N122" s="105">
        <f t="shared" ca="1" si="137"/>
        <v>1.6393717948717919</v>
      </c>
      <c r="O122" s="198">
        <f t="shared" ca="1" si="138"/>
        <v>1.7732179765543599</v>
      </c>
      <c r="P122" s="198">
        <f t="shared" ca="1" si="139"/>
        <v>1.5958961788989239</v>
      </c>
      <c r="Q122" s="105">
        <f t="shared" ca="1" si="131"/>
        <v>13.184017224824188</v>
      </c>
      <c r="R122" s="105">
        <f t="shared" ca="1" si="132"/>
        <v>13.761205287777798</v>
      </c>
      <c r="S122" s="105">
        <f t="shared" ca="1" si="140"/>
        <v>0</v>
      </c>
      <c r="T122" s="105">
        <f t="shared" si="141"/>
        <v>0</v>
      </c>
      <c r="U122" s="105">
        <f t="shared" si="142"/>
        <v>0</v>
      </c>
      <c r="V122" s="115">
        <f t="shared" ca="1" si="133"/>
        <v>0.62999999999999901</v>
      </c>
      <c r="W122" s="114">
        <f t="shared" ca="1" si="134"/>
        <v>0.653453079044925</v>
      </c>
      <c r="X122" s="116">
        <f t="shared" ca="1" si="135"/>
        <v>0.10231810080423739</v>
      </c>
      <c r="Y122" s="90" t="e">
        <f t="shared" si="143"/>
        <v>#N/A</v>
      </c>
      <c r="Z122" s="117" t="str">
        <f t="shared" ca="1" si="144"/>
        <v/>
      </c>
      <c r="AA122" s="112"/>
      <c r="AB122" s="118"/>
      <c r="AC122" s="107"/>
      <c r="AD122" s="107"/>
      <c r="AH122" s="107"/>
      <c r="BE122" s="235">
        <f t="shared" ca="1" si="145"/>
        <v>12.615</v>
      </c>
      <c r="BF122" s="235">
        <f t="shared" ref="BF122:BN122" ca="1" si="195">AVERAGE(OFFSET(BE$31,$A122,0,$BE$27,1))</f>
        <v>12.662500000000001</v>
      </c>
      <c r="BG122" s="235">
        <f t="shared" ca="1" si="195"/>
        <v>12.721250000000001</v>
      </c>
      <c r="BH122" s="235">
        <f t="shared" ca="1" si="195"/>
        <v>12.817500000000001</v>
      </c>
      <c r="BI122" s="235">
        <f t="shared" ca="1" si="195"/>
        <v>12.945</v>
      </c>
      <c r="BJ122" s="235">
        <f t="shared" ca="1" si="195"/>
        <v>13.088593750000001</v>
      </c>
      <c r="BK122" s="235">
        <f t="shared" ca="1" si="195"/>
        <v>13.23625</v>
      </c>
      <c r="BL122" s="235">
        <f t="shared" ca="1" si="195"/>
        <v>13.380703125</v>
      </c>
      <c r="BM122" s="235">
        <f t="shared" ca="1" si="195"/>
        <v>13.518203124999999</v>
      </c>
      <c r="BN122" s="235">
        <f t="shared" ca="1" si="195"/>
        <v>13.647275390625</v>
      </c>
      <c r="BO122" s="235">
        <f t="shared" ca="1" si="147"/>
        <v>12.86698876953125</v>
      </c>
      <c r="BP122" s="235">
        <f t="shared" ca="1" si="103"/>
        <v>13.08591248153928</v>
      </c>
      <c r="BQ122" s="235">
        <f t="shared" ca="1" si="104"/>
        <v>13.313778404859981</v>
      </c>
      <c r="BR122" s="235">
        <f t="shared" ca="1" si="105"/>
        <v>-0.22786592332070121</v>
      </c>
      <c r="BS122" s="235">
        <f t="shared" ca="1" si="106"/>
        <v>12.858046558218579</v>
      </c>
      <c r="BT122" s="235">
        <f t="shared" ca="1" si="174"/>
        <v>13.095773264102492</v>
      </c>
      <c r="BU122" s="235">
        <f t="shared" ca="1" si="175"/>
        <v>13.335157354625453</v>
      </c>
      <c r="BV122" s="235">
        <f t="shared" ca="1" si="176"/>
        <v>13.559116816891848</v>
      </c>
      <c r="BW122" s="235">
        <f t="shared" ca="1" si="177"/>
        <v>12.840964545322965</v>
      </c>
      <c r="BX122" s="235">
        <f t="shared" ca="1" si="148"/>
        <v>0.50740574890150114</v>
      </c>
      <c r="BY122" s="236">
        <f t="shared" si="163"/>
        <v>-72</v>
      </c>
      <c r="BZ122" s="235">
        <f t="shared" ca="1" si="149"/>
        <v>13.882095932032257</v>
      </c>
      <c r="CA122" s="235">
        <f t="shared" ca="1" si="150"/>
        <v>-1.296787086235752</v>
      </c>
      <c r="CB122" s="235">
        <f t="shared" ca="1" si="191"/>
        <v>12.720161051432292</v>
      </c>
      <c r="CC122" s="235">
        <f t="shared" ca="1" si="192"/>
        <v>0.60016105143229304</v>
      </c>
      <c r="CD122" s="81">
        <f t="shared" ca="1" si="193"/>
        <v>3.5798389485677085</v>
      </c>
      <c r="CE122" s="235">
        <f t="shared" ca="1" si="151"/>
        <v>16.765029378553947</v>
      </c>
      <c r="CF122" s="235">
        <f t="shared" ca="1" si="152"/>
        <v>16.982100442002466</v>
      </c>
      <c r="CG122">
        <f t="shared" si="153"/>
        <v>100</v>
      </c>
      <c r="CH122">
        <f t="shared" si="153"/>
        <v>50</v>
      </c>
      <c r="CI122">
        <f t="shared" si="153"/>
        <v>0</v>
      </c>
      <c r="CJ122" t="e">
        <f t="shared" si="154"/>
        <v>#N/A</v>
      </c>
      <c r="CK122" s="259">
        <f t="shared" ca="1" si="155"/>
        <v>12.866705002638721</v>
      </c>
      <c r="CL122" s="259">
        <f t="shared" ca="1" si="156"/>
        <v>12.683551250659679</v>
      </c>
      <c r="CM122" s="259">
        <f t="shared" ca="1" si="157"/>
        <v>12.804087503554435</v>
      </c>
      <c r="CN122" s="259">
        <f t="shared" ca="1" si="158"/>
        <v>13.171937878525814</v>
      </c>
      <c r="CO122">
        <f t="shared" ca="1" si="159"/>
        <v>0</v>
      </c>
      <c r="CP122" t="e">
        <f t="shared" ca="1" si="160"/>
        <v>#N/A</v>
      </c>
      <c r="CQ122">
        <f t="shared" ca="1" si="161"/>
        <v>16.7</v>
      </c>
      <c r="CR122" t="e">
        <f t="shared" ref="CR122:CR185" ca="1" si="196">IF(AND($S$18,$CO123&gt;$CO124),$D122,NA())</f>
        <v>#N/A</v>
      </c>
      <c r="CS122" t="e">
        <f t="shared" ref="CS122:CS185" ca="1" si="197">IF(AND($S$18,$CO123&lt;$CO124),$D122,NA())</f>
        <v>#N/A</v>
      </c>
    </row>
    <row r="123" spans="1:97" x14ac:dyDescent="0.25">
      <c r="A123">
        <v>92</v>
      </c>
      <c r="B123" s="100">
        <f ca="1">OFFSET(InputPriceData!B$15,CalculationsAndCharts!$A123+$A$11,0,1,1)</f>
        <v>40360</v>
      </c>
      <c r="C123" s="3">
        <f ca="1">OFFSET(InputPriceData!G$15,CalculationsAndCharts!$A123+$A$11,0,1,1)</f>
        <v>6629800</v>
      </c>
      <c r="D123" s="4">
        <f ca="1">OFFSET(InputPriceData!C$15,CalculationsAndCharts!$A123+$A$11,IF($C$7,7,0),1,1)</f>
        <v>12.67</v>
      </c>
      <c r="E123" s="4">
        <f ca="1">OFFSET(InputPriceData!D$15,CalculationsAndCharts!$A123+$A$11,IF($C$7,7,0),1,1)</f>
        <v>12.9</v>
      </c>
      <c r="F123" s="4">
        <f ca="1">OFFSET(InputPriceData!E$15,CalculationsAndCharts!$A123+$A$11,IF($C$7,7,0),1,1)</f>
        <v>12.12</v>
      </c>
      <c r="G123" s="4">
        <f ca="1">OFFSET(InputPriceData!F$15,CalculationsAndCharts!$A123+$A$11,IF($C$7,7,0),1,1)</f>
        <v>12.74</v>
      </c>
      <c r="H123" s="105">
        <f t="shared" si="128"/>
        <v>0</v>
      </c>
      <c r="I123" s="105">
        <f t="shared" ca="1" si="181"/>
        <v>0</v>
      </c>
      <c r="J123" s="105">
        <f t="shared" ca="1" si="181"/>
        <v>0</v>
      </c>
      <c r="K123" s="105">
        <f t="shared" ca="1" si="181"/>
        <v>0</v>
      </c>
      <c r="L123" s="4">
        <f t="shared" ca="1" si="129"/>
        <v>12.586666666666666</v>
      </c>
      <c r="M123" s="105">
        <f t="shared" ca="1" si="130"/>
        <v>0.70000000000000107</v>
      </c>
      <c r="N123" s="105">
        <f t="shared" ca="1" si="137"/>
        <v>1.6639487179487156</v>
      </c>
      <c r="O123" s="198">
        <f t="shared" ca="1" si="138"/>
        <v>1.8114597427493793</v>
      </c>
      <c r="P123" s="198">
        <f t="shared" ca="1" si="139"/>
        <v>1.6303137684744413</v>
      </c>
      <c r="Q123" s="105">
        <f t="shared" ca="1" si="131"/>
        <v>13.35849833667872</v>
      </c>
      <c r="R123" s="105">
        <f t="shared" ca="1" si="132"/>
        <v>13.926116162907404</v>
      </c>
      <c r="S123" s="105">
        <f t="shared" ca="1" si="140"/>
        <v>0</v>
      </c>
      <c r="T123" s="105">
        <f t="shared" si="141"/>
        <v>0</v>
      </c>
      <c r="U123" s="105">
        <f t="shared" si="142"/>
        <v>0</v>
      </c>
      <c r="V123" s="115">
        <f t="shared" ca="1" si="133"/>
        <v>0.78000000000000114</v>
      </c>
      <c r="W123" s="114">
        <f t="shared" ca="1" si="134"/>
        <v>0.66517961856738805</v>
      </c>
      <c r="X123" s="116">
        <f t="shared" ca="1" si="135"/>
        <v>0.10221190098645119</v>
      </c>
      <c r="Y123" s="90" t="e">
        <f t="shared" si="143"/>
        <v>#N/A</v>
      </c>
      <c r="Z123" s="117" t="str">
        <f t="shared" ca="1" si="144"/>
        <v/>
      </c>
      <c r="AA123" s="112"/>
      <c r="AB123" s="118"/>
      <c r="AC123" s="107"/>
      <c r="AD123" s="107"/>
      <c r="AH123" s="107"/>
      <c r="BE123" s="235">
        <f t="shared" ca="1" si="145"/>
        <v>12.71</v>
      </c>
      <c r="BF123" s="235">
        <f t="shared" ref="BF123:BN123" ca="1" si="198">AVERAGE(OFFSET(BE$31,$A123,0,$BE$27,1))</f>
        <v>12.780000000000001</v>
      </c>
      <c r="BG123" s="235">
        <f t="shared" ca="1" si="198"/>
        <v>12.91375</v>
      </c>
      <c r="BH123" s="235">
        <f t="shared" ca="1" si="198"/>
        <v>13.0725</v>
      </c>
      <c r="BI123" s="235">
        <f t="shared" ca="1" si="198"/>
        <v>13.2321875</v>
      </c>
      <c r="BJ123" s="235">
        <f t="shared" ca="1" si="198"/>
        <v>13.383906249999999</v>
      </c>
      <c r="BK123" s="235">
        <f t="shared" ca="1" si="198"/>
        <v>13.525156249999998</v>
      </c>
      <c r="BL123" s="235">
        <f t="shared" ca="1" si="198"/>
        <v>13.655703124999999</v>
      </c>
      <c r="BM123" s="235">
        <f t="shared" ca="1" si="198"/>
        <v>13.77634765625</v>
      </c>
      <c r="BN123" s="235">
        <f t="shared" ca="1" si="198"/>
        <v>13.888203125</v>
      </c>
      <c r="BO123" s="235">
        <f t="shared" ca="1" si="147"/>
        <v>13.050887695312502</v>
      </c>
      <c r="BP123" s="235">
        <f t="shared" ca="1" si="103"/>
        <v>13.30483619354731</v>
      </c>
      <c r="BQ123" s="235">
        <f t="shared" ca="1" si="104"/>
        <v>13.541644328180682</v>
      </c>
      <c r="BR123" s="235">
        <f t="shared" ca="1" si="105"/>
        <v>-0.2368081346333728</v>
      </c>
      <c r="BS123" s="235">
        <f t="shared" ca="1" si="106"/>
        <v>13.068028058913937</v>
      </c>
      <c r="BT123" s="235">
        <f t="shared" ca="1" si="174"/>
        <v>13.333499969986406</v>
      </c>
      <c r="BU123" s="235">
        <f t="shared" ca="1" si="175"/>
        <v>13.574541445148414</v>
      </c>
      <c r="BV123" s="235">
        <f t="shared" ca="1" si="176"/>
        <v>13.783076279158241</v>
      </c>
      <c r="BW123" s="235">
        <f t="shared" ca="1" si="177"/>
        <v>13.059951853672214</v>
      </c>
      <c r="BX123" s="235">
        <f t="shared" ca="1" si="148"/>
        <v>0.42193952346229241</v>
      </c>
      <c r="BY123" s="236">
        <f t="shared" si="163"/>
        <v>-73</v>
      </c>
      <c r="BZ123" s="235">
        <f t="shared" ca="1" si="149"/>
        <v>14.019915086920102</v>
      </c>
      <c r="CA123" s="235">
        <f t="shared" ca="1" si="150"/>
        <v>-6.87801093926665</v>
      </c>
      <c r="CB123" s="235">
        <f t="shared" ca="1" si="191"/>
        <v>12.818777180989585</v>
      </c>
      <c r="CC123" s="235">
        <f t="shared" ca="1" si="192"/>
        <v>0.69877718098958574</v>
      </c>
      <c r="CD123" s="81">
        <f t="shared" ca="1" si="193"/>
        <v>3.4812228190104157</v>
      </c>
      <c r="CE123" s="235">
        <f t="shared" ca="1" si="151"/>
        <v>20.072750792442026</v>
      </c>
      <c r="CF123" s="235">
        <f t="shared" ca="1" si="152"/>
        <v>15.210217890675715</v>
      </c>
      <c r="CG123">
        <f t="shared" si="153"/>
        <v>100</v>
      </c>
      <c r="CH123">
        <f t="shared" si="153"/>
        <v>50</v>
      </c>
      <c r="CI123">
        <f t="shared" si="153"/>
        <v>0</v>
      </c>
      <c r="CJ123" t="e">
        <f t="shared" si="154"/>
        <v>#N/A</v>
      </c>
      <c r="CK123" s="259">
        <f t="shared" ca="1" si="155"/>
        <v>13.12591000527744</v>
      </c>
      <c r="CL123" s="259">
        <f t="shared" ca="1" si="156"/>
        <v>12.74483000263872</v>
      </c>
      <c r="CM123" s="259">
        <f t="shared" ca="1" si="157"/>
        <v>12.957923617035171</v>
      </c>
      <c r="CN123" s="259">
        <f t="shared" ca="1" si="158"/>
        <v>13.367292529672268</v>
      </c>
      <c r="CO123">
        <f t="shared" ca="1" si="159"/>
        <v>0</v>
      </c>
      <c r="CP123" t="e">
        <f t="shared" ca="1" si="160"/>
        <v>#N/A</v>
      </c>
      <c r="CQ123">
        <f t="shared" ca="1" si="161"/>
        <v>16.7</v>
      </c>
      <c r="CR123" t="e">
        <f t="shared" ca="1" si="196"/>
        <v>#N/A</v>
      </c>
      <c r="CS123" t="e">
        <f t="shared" ca="1" si="197"/>
        <v>#N/A</v>
      </c>
    </row>
    <row r="124" spans="1:97" x14ac:dyDescent="0.25">
      <c r="A124">
        <v>93</v>
      </c>
      <c r="B124" s="100">
        <f ca="1">OFFSET(InputPriceData!B$15,CalculationsAndCharts!$A124+$A$11,0,1,1)</f>
        <v>40359</v>
      </c>
      <c r="C124" s="3">
        <f ca="1">OFFSET(InputPriceData!G$15,CalculationsAndCharts!$A124+$A$11,0,1,1)</f>
        <v>4182600</v>
      </c>
      <c r="D124" s="4">
        <f ca="1">OFFSET(InputPriceData!C$15,CalculationsAndCharts!$A124+$A$11,IF($C$7,7,0),1,1)</f>
        <v>13.01</v>
      </c>
      <c r="E124" s="4">
        <f ca="1">OFFSET(InputPriceData!D$15,CalculationsAndCharts!$A124+$A$11,IF($C$7,7,0),1,1)</f>
        <v>13.18</v>
      </c>
      <c r="F124" s="4">
        <f ca="1">OFFSET(InputPriceData!E$15,CalculationsAndCharts!$A124+$A$11,IF($C$7,7,0),1,1)</f>
        <v>12.6</v>
      </c>
      <c r="G124" s="4">
        <f ca="1">OFFSET(InputPriceData!F$15,CalculationsAndCharts!$A124+$A$11,IF($C$7,7,0),1,1)</f>
        <v>12.68</v>
      </c>
      <c r="H124" s="105">
        <f t="shared" si="128"/>
        <v>0</v>
      </c>
      <c r="I124" s="105">
        <f t="shared" ca="1" si="181"/>
        <v>0</v>
      </c>
      <c r="J124" s="105">
        <f t="shared" ca="1" si="181"/>
        <v>0</v>
      </c>
      <c r="K124" s="105">
        <f t="shared" ca="1" si="181"/>
        <v>0</v>
      </c>
      <c r="L124" s="4">
        <f t="shared" ca="1" si="129"/>
        <v>12.82</v>
      </c>
      <c r="M124" s="105">
        <f t="shared" ca="1" si="130"/>
        <v>0.43333333333333179</v>
      </c>
      <c r="N124" s="105">
        <f t="shared" ca="1" si="137"/>
        <v>1.6275384615384594</v>
      </c>
      <c r="O124" s="198">
        <f t="shared" ca="1" si="138"/>
        <v>1.8536057498352831</v>
      </c>
      <c r="P124" s="198">
        <f t="shared" ca="1" si="139"/>
        <v>1.6682451748517548</v>
      </c>
      <c r="Q124" s="105">
        <f t="shared" ca="1" si="131"/>
        <v>13.579021670967878</v>
      </c>
      <c r="R124" s="105">
        <f t="shared" ca="1" si="132"/>
        <v>14.088292684687028</v>
      </c>
      <c r="S124" s="105">
        <f t="shared" ca="1" si="140"/>
        <v>0</v>
      </c>
      <c r="T124" s="105">
        <f t="shared" si="141"/>
        <v>0</v>
      </c>
      <c r="U124" s="105">
        <f t="shared" si="142"/>
        <v>0</v>
      </c>
      <c r="V124" s="115">
        <f t="shared" ca="1" si="133"/>
        <v>0.58000000000000007</v>
      </c>
      <c r="W124" s="114">
        <f t="shared" ca="1" si="134"/>
        <v>0.60776942785108157</v>
      </c>
      <c r="X124" s="116">
        <f t="shared" ca="1" si="135"/>
        <v>9.7931342890463846E-2</v>
      </c>
      <c r="Y124" s="90" t="e">
        <f t="shared" si="143"/>
        <v>#N/A</v>
      </c>
      <c r="Z124" s="117" t="str">
        <f t="shared" ca="1" si="144"/>
        <v/>
      </c>
      <c r="AA124" s="112"/>
      <c r="AB124" s="118"/>
      <c r="AC124" s="107"/>
      <c r="AD124" s="107"/>
      <c r="AH124" s="107"/>
      <c r="BE124" s="235">
        <f t="shared" ca="1" si="145"/>
        <v>12.85</v>
      </c>
      <c r="BF124" s="235">
        <f t="shared" ref="BF124:BN124" ca="1" si="199">AVERAGE(OFFSET(BE$31,$A124,0,$BE$27,1))</f>
        <v>13.047499999999999</v>
      </c>
      <c r="BG124" s="235">
        <f t="shared" ca="1" si="199"/>
        <v>13.231249999999999</v>
      </c>
      <c r="BH124" s="235">
        <f t="shared" ca="1" si="199"/>
        <v>13.391875000000001</v>
      </c>
      <c r="BI124" s="235">
        <f t="shared" ca="1" si="199"/>
        <v>13.535625</v>
      </c>
      <c r="BJ124" s="235">
        <f t="shared" ca="1" si="199"/>
        <v>13.66640625</v>
      </c>
      <c r="BK124" s="235">
        <f t="shared" ca="1" si="199"/>
        <v>13.786249999999999</v>
      </c>
      <c r="BL124" s="235">
        <f t="shared" ca="1" si="199"/>
        <v>13.8969921875</v>
      </c>
      <c r="BM124" s="235">
        <f t="shared" ca="1" si="199"/>
        <v>14.00005859375</v>
      </c>
      <c r="BN124" s="235">
        <f t="shared" ca="1" si="199"/>
        <v>14.096074218749999</v>
      </c>
      <c r="BO124" s="235">
        <f t="shared" ca="1" si="147"/>
        <v>13.294945312499999</v>
      </c>
      <c r="BP124" s="235">
        <f t="shared" ca="1" si="103"/>
        <v>13.558784691782115</v>
      </c>
      <c r="BQ124" s="235">
        <f t="shared" ca="1" si="104"/>
        <v>13.778452462814055</v>
      </c>
      <c r="BR124" s="235">
        <f t="shared" ca="1" si="105"/>
        <v>-0.21966777103193991</v>
      </c>
      <c r="BS124" s="235">
        <f t="shared" ca="1" si="106"/>
        <v>13.339116920750175</v>
      </c>
      <c r="BT124" s="235">
        <f t="shared" ca="1" si="174"/>
        <v>13.598971881058876</v>
      </c>
      <c r="BU124" s="235">
        <f t="shared" ca="1" si="175"/>
        <v>13.815582920310423</v>
      </c>
      <c r="BV124" s="235">
        <f t="shared" ca="1" si="176"/>
        <v>13.991611113168069</v>
      </c>
      <c r="BW124" s="235">
        <f t="shared" ca="1" si="177"/>
        <v>13.34177799541343</v>
      </c>
      <c r="BX124" s="235">
        <f t="shared" ca="1" si="148"/>
        <v>0.36437719582423944</v>
      </c>
      <c r="BY124" s="236">
        <f t="shared" si="163"/>
        <v>-74</v>
      </c>
      <c r="BZ124" s="235">
        <f t="shared" ca="1" si="149"/>
        <v>14.145443420701131</v>
      </c>
      <c r="CA124" s="235">
        <f t="shared" ca="1" si="150"/>
        <v>-5.1396625871282131</v>
      </c>
      <c r="CB124" s="235">
        <f t="shared" ca="1" si="191"/>
        <v>13.057472656249999</v>
      </c>
      <c r="CC124" s="235">
        <f t="shared" ca="1" si="192"/>
        <v>0.45747265624999933</v>
      </c>
      <c r="CD124" s="81">
        <f t="shared" ca="1" si="193"/>
        <v>3.2425273437500017</v>
      </c>
      <c r="CE124" s="235">
        <f t="shared" ca="1" si="151"/>
        <v>14.108521155011434</v>
      </c>
      <c r="CF124" s="235">
        <f t="shared" ca="1" si="152"/>
        <v>14.529511976486157</v>
      </c>
      <c r="CG124">
        <f t="shared" si="153"/>
        <v>100</v>
      </c>
      <c r="CH124">
        <f t="shared" si="153"/>
        <v>50</v>
      </c>
      <c r="CI124">
        <f t="shared" si="153"/>
        <v>0</v>
      </c>
      <c r="CJ124" t="e">
        <f t="shared" si="154"/>
        <v>#N/A</v>
      </c>
      <c r="CK124" s="259">
        <f t="shared" ca="1" si="155"/>
        <v>13.384320010554879</v>
      </c>
      <c r="CL124" s="259">
        <f t="shared" ca="1" si="156"/>
        <v>13.05903500527744</v>
      </c>
      <c r="CM124" s="259">
        <f t="shared" ca="1" si="157"/>
        <v>13.205428250614172</v>
      </c>
      <c r="CN124" s="259">
        <f t="shared" ca="1" si="158"/>
        <v>13.616277540485688</v>
      </c>
      <c r="CO124">
        <f t="shared" ca="1" si="159"/>
        <v>0</v>
      </c>
      <c r="CP124" t="e">
        <f t="shared" ca="1" si="160"/>
        <v>#N/A</v>
      </c>
      <c r="CQ124">
        <f t="shared" ca="1" si="161"/>
        <v>16.7</v>
      </c>
      <c r="CR124" t="e">
        <f t="shared" ca="1" si="196"/>
        <v>#N/A</v>
      </c>
      <c r="CS124" t="e">
        <f t="shared" ca="1" si="197"/>
        <v>#N/A</v>
      </c>
    </row>
    <row r="125" spans="1:97" x14ac:dyDescent="0.25">
      <c r="A125">
        <v>94</v>
      </c>
      <c r="B125" s="100">
        <f ca="1">OFFSET(InputPriceData!B$15,CalculationsAndCharts!$A125+$A$11,0,1,1)</f>
        <v>40358</v>
      </c>
      <c r="C125" s="3">
        <f ca="1">OFFSET(InputPriceData!G$15,CalculationsAndCharts!$A125+$A$11,0,1,1)</f>
        <v>6912500</v>
      </c>
      <c r="D125" s="4">
        <f ca="1">OFFSET(InputPriceData!C$15,CalculationsAndCharts!$A125+$A$11,IF($C$7,7,0),1,1)</f>
        <v>13.15</v>
      </c>
      <c r="E125" s="4">
        <f ca="1">OFFSET(InputPriceData!D$15,CalculationsAndCharts!$A125+$A$11,IF($C$7,7,0),1,1)</f>
        <v>13.18</v>
      </c>
      <c r="F125" s="4">
        <f ca="1">OFFSET(InputPriceData!E$15,CalculationsAndCharts!$A125+$A$11,IF($C$7,7,0),1,1)</f>
        <v>12.9</v>
      </c>
      <c r="G125" s="4">
        <f ca="1">OFFSET(InputPriceData!F$15,CalculationsAndCharts!$A125+$A$11,IF($C$7,7,0),1,1)</f>
        <v>13.02</v>
      </c>
      <c r="H125" s="105">
        <f t="shared" si="128"/>
        <v>0</v>
      </c>
      <c r="I125" s="105">
        <f t="shared" ca="1" si="181"/>
        <v>0</v>
      </c>
      <c r="J125" s="105">
        <f t="shared" ca="1" si="181"/>
        <v>0</v>
      </c>
      <c r="K125" s="105">
        <f t="shared" ca="1" si="181"/>
        <v>0</v>
      </c>
      <c r="L125" s="4">
        <f t="shared" ca="1" si="129"/>
        <v>13.033333333333331</v>
      </c>
      <c r="M125" s="105">
        <f t="shared" ca="1" si="130"/>
        <v>0.53333333333333144</v>
      </c>
      <c r="N125" s="105">
        <f t="shared" ca="1" si="137"/>
        <v>1.6748717948717933</v>
      </c>
      <c r="O125" s="198">
        <f t="shared" ca="1" si="138"/>
        <v>1.9181964036343755</v>
      </c>
      <c r="P125" s="198">
        <f t="shared" ca="1" si="139"/>
        <v>1.7263767632709379</v>
      </c>
      <c r="Q125" s="105">
        <f t="shared" ca="1" si="131"/>
        <v>13.795885005530129</v>
      </c>
      <c r="R125" s="105">
        <f t="shared" ca="1" si="132"/>
        <v>14.233798688606786</v>
      </c>
      <c r="S125" s="105">
        <f t="shared" ca="1" si="140"/>
        <v>0</v>
      </c>
      <c r="T125" s="105">
        <f t="shared" si="141"/>
        <v>0</v>
      </c>
      <c r="U125" s="105">
        <f t="shared" si="142"/>
        <v>0</v>
      </c>
      <c r="V125" s="115">
        <f t="shared" ca="1" si="133"/>
        <v>0.57000000000000028</v>
      </c>
      <c r="W125" s="114">
        <f t="shared" ca="1" si="134"/>
        <v>0.62165414177662237</v>
      </c>
      <c r="X125" s="116">
        <f t="shared" ca="1" si="135"/>
        <v>9.774609383845026E-2</v>
      </c>
      <c r="Y125" s="90" t="e">
        <f t="shared" si="143"/>
        <v>#N/A</v>
      </c>
      <c r="Z125" s="117" t="str">
        <f t="shared" ca="1" si="144"/>
        <v/>
      </c>
      <c r="AA125" s="112"/>
      <c r="AB125" s="118"/>
      <c r="AC125" s="107"/>
      <c r="AD125" s="107"/>
      <c r="AH125" s="107"/>
      <c r="BE125" s="235">
        <f t="shared" ca="1" si="145"/>
        <v>13.245000000000001</v>
      </c>
      <c r="BF125" s="235">
        <f t="shared" ref="BF125:BN125" ca="1" si="200">AVERAGE(OFFSET(BE$31,$A125,0,$BE$27,1))</f>
        <v>13.415000000000001</v>
      </c>
      <c r="BG125" s="235">
        <f t="shared" ca="1" si="200"/>
        <v>13.552500000000002</v>
      </c>
      <c r="BH125" s="235">
        <f t="shared" ca="1" si="200"/>
        <v>13.679375</v>
      </c>
      <c r="BI125" s="235">
        <f t="shared" ca="1" si="200"/>
        <v>13.7971875</v>
      </c>
      <c r="BJ125" s="235">
        <f t="shared" ca="1" si="200"/>
        <v>13.90609375</v>
      </c>
      <c r="BK125" s="235">
        <f t="shared" ca="1" si="200"/>
        <v>14.007734375</v>
      </c>
      <c r="BL125" s="235">
        <f t="shared" ca="1" si="200"/>
        <v>14.103124999999999</v>
      </c>
      <c r="BM125" s="235">
        <f t="shared" ca="1" si="200"/>
        <v>14.192089843749999</v>
      </c>
      <c r="BN125" s="235">
        <f t="shared" ca="1" si="200"/>
        <v>14.273847656249998</v>
      </c>
      <c r="BO125" s="235">
        <f t="shared" ca="1" si="147"/>
        <v>13.609066406249999</v>
      </c>
      <c r="BP125" s="235">
        <f t="shared" ca="1" si="103"/>
        <v>13.822624071064233</v>
      </c>
      <c r="BQ125" s="235">
        <f t="shared" ca="1" si="104"/>
        <v>13.998120233845995</v>
      </c>
      <c r="BR125" s="235">
        <f t="shared" ca="1" si="105"/>
        <v>-0.17549616278176217</v>
      </c>
      <c r="BS125" s="235">
        <f t="shared" ca="1" si="106"/>
        <v>13.647127908282471</v>
      </c>
      <c r="BT125" s="235">
        <f t="shared" ca="1" si="174"/>
        <v>13.858826841367577</v>
      </c>
      <c r="BU125" s="235">
        <f t="shared" ca="1" si="175"/>
        <v>14.032193959561969</v>
      </c>
      <c r="BV125" s="235">
        <f t="shared" ca="1" si="176"/>
        <v>14.167639306025716</v>
      </c>
      <c r="BW125" s="235">
        <f t="shared" ca="1" si="177"/>
        <v>13.647537951442541</v>
      </c>
      <c r="BX125" s="235">
        <f t="shared" ca="1" si="148"/>
        <v>0.35556542294013554</v>
      </c>
      <c r="BY125" s="236">
        <f t="shared" si="163"/>
        <v>-75</v>
      </c>
      <c r="BZ125" s="235">
        <f t="shared" ca="1" si="149"/>
        <v>14.25220437734087</v>
      </c>
      <c r="CA125" s="235">
        <f t="shared" ca="1" si="150"/>
        <v>7.4855717902487351</v>
      </c>
      <c r="CB125" s="235">
        <f t="shared" ca="1" si="191"/>
        <v>13.321199869791666</v>
      </c>
      <c r="CC125" s="235">
        <f t="shared" ca="1" si="192"/>
        <v>0.4211998697916659</v>
      </c>
      <c r="CD125" s="81">
        <f t="shared" ca="1" si="193"/>
        <v>3.6788001302083337</v>
      </c>
      <c r="CE125" s="235">
        <f t="shared" ca="1" si="151"/>
        <v>11.449381724573685</v>
      </c>
      <c r="CF125" s="235">
        <f t="shared" ca="1" si="152"/>
        <v>17.948137127023983</v>
      </c>
      <c r="CG125">
        <f t="shared" si="153"/>
        <v>100</v>
      </c>
      <c r="CH125">
        <f t="shared" si="153"/>
        <v>50</v>
      </c>
      <c r="CI125">
        <f t="shared" si="153"/>
        <v>0</v>
      </c>
      <c r="CJ125" t="e">
        <f t="shared" si="154"/>
        <v>#N/A</v>
      </c>
      <c r="CK125" s="259">
        <f t="shared" ca="1" si="155"/>
        <v>13.706140021109757</v>
      </c>
      <c r="CL125" s="259">
        <f t="shared" ca="1" si="156"/>
        <v>13.343695010554878</v>
      </c>
      <c r="CM125" s="259">
        <f t="shared" ca="1" si="157"/>
        <v>13.462380417690287</v>
      </c>
      <c r="CN125" s="259">
        <f t="shared" ca="1" si="158"/>
        <v>13.839174554568988</v>
      </c>
      <c r="CO125">
        <f t="shared" ca="1" si="159"/>
        <v>0</v>
      </c>
      <c r="CP125" t="e">
        <f t="shared" ca="1" si="160"/>
        <v>#N/A</v>
      </c>
      <c r="CQ125">
        <f t="shared" ca="1" si="161"/>
        <v>16.7</v>
      </c>
      <c r="CR125" t="e">
        <f t="shared" ca="1" si="196"/>
        <v>#N/A</v>
      </c>
      <c r="CS125" t="e">
        <f t="shared" ca="1" si="197"/>
        <v>#N/A</v>
      </c>
    </row>
    <row r="126" spans="1:97" x14ac:dyDescent="0.25">
      <c r="A126">
        <v>95</v>
      </c>
      <c r="B126" s="100">
        <f ca="1">OFFSET(InputPriceData!B$15,CalculationsAndCharts!$A126+$A$11,0,1,1)</f>
        <v>40357</v>
      </c>
      <c r="C126" s="3">
        <f ca="1">OFFSET(InputPriceData!G$15,CalculationsAndCharts!$A126+$A$11,0,1,1)</f>
        <v>5826100</v>
      </c>
      <c r="D126" s="4">
        <f ca="1">OFFSET(InputPriceData!C$15,CalculationsAndCharts!$A126+$A$11,IF($C$7,7,0),1,1)</f>
        <v>13.63</v>
      </c>
      <c r="E126" s="4">
        <f ca="1">OFFSET(InputPriceData!D$15,CalculationsAndCharts!$A126+$A$11,IF($C$7,7,0),1,1)</f>
        <v>13.68</v>
      </c>
      <c r="F126" s="4">
        <f ca="1">OFFSET(InputPriceData!E$15,CalculationsAndCharts!$A126+$A$11,IF($C$7,7,0),1,1)</f>
        <v>13.15</v>
      </c>
      <c r="G126" s="4">
        <f ca="1">OFFSET(InputPriceData!F$15,CalculationsAndCharts!$A126+$A$11,IF($C$7,7,0),1,1)</f>
        <v>13.47</v>
      </c>
      <c r="H126" s="105">
        <f t="shared" si="128"/>
        <v>0</v>
      </c>
      <c r="I126" s="105">
        <f t="shared" ca="1" si="181"/>
        <v>0</v>
      </c>
      <c r="J126" s="105">
        <f t="shared" ca="1" si="181"/>
        <v>0</v>
      </c>
      <c r="K126" s="105">
        <f t="shared" ca="1" si="181"/>
        <v>0</v>
      </c>
      <c r="L126" s="4">
        <f t="shared" ca="1" si="129"/>
        <v>13.433333333333332</v>
      </c>
      <c r="M126" s="105">
        <f t="shared" ca="1" si="130"/>
        <v>0.42999999999999794</v>
      </c>
      <c r="N126" s="105">
        <f t="shared" ca="1" si="137"/>
        <v>1.7276666666666651</v>
      </c>
      <c r="O126" s="198">
        <f t="shared" ca="1" si="138"/>
        <v>1.9877177204236847</v>
      </c>
      <c r="P126" s="198">
        <f t="shared" ca="1" si="139"/>
        <v>1.7889459483813162</v>
      </c>
      <c r="Q126" s="105">
        <f t="shared" ca="1" si="131"/>
        <v>14.013756911872072</v>
      </c>
      <c r="R126" s="105">
        <f t="shared" ca="1" si="132"/>
        <v>14.358916883771546</v>
      </c>
      <c r="S126" s="105">
        <f t="shared" ca="1" si="140"/>
        <v>0</v>
      </c>
      <c r="T126" s="105">
        <f t="shared" si="141"/>
        <v>0</v>
      </c>
      <c r="U126" s="105">
        <f t="shared" si="142"/>
        <v>0</v>
      </c>
      <c r="V126" s="115">
        <f t="shared" ca="1" si="133"/>
        <v>0.54999999999999893</v>
      </c>
      <c r="W126" s="114">
        <f t="shared" ca="1" si="134"/>
        <v>0.64748121266493341</v>
      </c>
      <c r="X126" s="116">
        <f t="shared" ca="1" si="135"/>
        <v>9.806838995285326E-2</v>
      </c>
      <c r="Y126" s="90" t="e">
        <f t="shared" si="143"/>
        <v>#N/A</v>
      </c>
      <c r="Z126" s="117" t="str">
        <f t="shared" ca="1" si="144"/>
        <v/>
      </c>
      <c r="AA126" s="112"/>
      <c r="AB126" s="118"/>
      <c r="AC126" s="107"/>
      <c r="AD126" s="107"/>
      <c r="AH126" s="107"/>
      <c r="BE126" s="235">
        <f t="shared" ca="1" si="145"/>
        <v>13.585000000000001</v>
      </c>
      <c r="BF126" s="235">
        <f t="shared" ref="BF126:BN126" ca="1" si="201">AVERAGE(OFFSET(BE$31,$A126,0,$BE$27,1))</f>
        <v>13.690000000000001</v>
      </c>
      <c r="BG126" s="235">
        <f t="shared" ca="1" si="201"/>
        <v>13.80625</v>
      </c>
      <c r="BH126" s="235">
        <f t="shared" ca="1" si="201"/>
        <v>13.914999999999999</v>
      </c>
      <c r="BI126" s="235">
        <f t="shared" ca="1" si="201"/>
        <v>14.015000000000001</v>
      </c>
      <c r="BJ126" s="235">
        <f t="shared" ca="1" si="201"/>
        <v>14.109375</v>
      </c>
      <c r="BK126" s="235">
        <f t="shared" ca="1" si="201"/>
        <v>14.198515624999999</v>
      </c>
      <c r="BL126" s="235">
        <f t="shared" ca="1" si="201"/>
        <v>14.281054687499999</v>
      </c>
      <c r="BM126" s="235">
        <f t="shared" ca="1" si="201"/>
        <v>14.355605468749999</v>
      </c>
      <c r="BN126" s="235">
        <f t="shared" ca="1" si="201"/>
        <v>14.4208984375</v>
      </c>
      <c r="BO126" s="235">
        <f t="shared" ca="1" si="147"/>
        <v>13.865709960937499</v>
      </c>
      <c r="BP126" s="235">
        <f t="shared" ca="1" si="103"/>
        <v>14.036181735878465</v>
      </c>
      <c r="BQ126" s="235">
        <f t="shared" ca="1" si="104"/>
        <v>14.173616396627756</v>
      </c>
      <c r="BR126" s="235">
        <f t="shared" ca="1" si="105"/>
        <v>-0.13743466074929067</v>
      </c>
      <c r="BS126" s="235">
        <f t="shared" ca="1" si="106"/>
        <v>13.898747075129174</v>
      </c>
      <c r="BT126" s="235">
        <f t="shared" ca="1" si="174"/>
        <v>14.070525774452685</v>
      </c>
      <c r="BU126" s="235">
        <f t="shared" ca="1" si="175"/>
        <v>14.205561077756361</v>
      </c>
      <c r="BV126" s="235">
        <f t="shared" ca="1" si="176"/>
        <v>14.303084652489465</v>
      </c>
      <c r="BW126" s="235">
        <f t="shared" ca="1" si="177"/>
        <v>13.897978742578436</v>
      </c>
      <c r="BX126" s="235">
        <f t="shared" ca="1" si="148"/>
        <v>0.37680260278429312</v>
      </c>
      <c r="BY126" s="236">
        <f t="shared" si="163"/>
        <v>-76</v>
      </c>
      <c r="BZ126" s="235">
        <f t="shared" ca="1" si="149"/>
        <v>14.336587355988442</v>
      </c>
      <c r="CA126" s="235">
        <f t="shared" ca="1" si="150"/>
        <v>20.899311060419194</v>
      </c>
      <c r="CB126" s="235">
        <f t="shared" ca="1" si="191"/>
        <v>13.649521647135415</v>
      </c>
      <c r="CC126" s="235">
        <f t="shared" ca="1" si="192"/>
        <v>0.60952164713541634</v>
      </c>
      <c r="CD126" s="81">
        <f t="shared" ca="1" si="193"/>
        <v>3.3804783528645856</v>
      </c>
      <c r="CE126" s="235">
        <f t="shared" ca="1" si="151"/>
        <v>18.030633049873355</v>
      </c>
      <c r="CF126" s="235">
        <f t="shared" ca="1" si="152"/>
        <v>19.67120924943907</v>
      </c>
      <c r="CG126">
        <f t="shared" si="153"/>
        <v>100</v>
      </c>
      <c r="CH126">
        <f t="shared" si="153"/>
        <v>50</v>
      </c>
      <c r="CI126">
        <f t="shared" si="153"/>
        <v>0</v>
      </c>
      <c r="CJ126" t="e">
        <f t="shared" si="154"/>
        <v>#N/A</v>
      </c>
      <c r="CK126" s="259">
        <f t="shared" ca="1" si="155"/>
        <v>13.929780042219512</v>
      </c>
      <c r="CL126" s="259">
        <f t="shared" ca="1" si="156"/>
        <v>13.623015021109756</v>
      </c>
      <c r="CM126" s="259">
        <f t="shared" ca="1" si="157"/>
        <v>13.74841180726159</v>
      </c>
      <c r="CN126" s="259">
        <f t="shared" ca="1" si="158"/>
        <v>14.037366372174631</v>
      </c>
      <c r="CO126">
        <f t="shared" ca="1" si="159"/>
        <v>0</v>
      </c>
      <c r="CP126" t="e">
        <f t="shared" ca="1" si="160"/>
        <v>#N/A</v>
      </c>
      <c r="CQ126">
        <f t="shared" ca="1" si="161"/>
        <v>16.7</v>
      </c>
      <c r="CR126" t="e">
        <f t="shared" ca="1" si="196"/>
        <v>#N/A</v>
      </c>
      <c r="CS126" t="e">
        <f t="shared" ca="1" si="197"/>
        <v>#N/A</v>
      </c>
    </row>
    <row r="127" spans="1:97" x14ac:dyDescent="0.25">
      <c r="A127">
        <v>96</v>
      </c>
      <c r="B127" s="100">
        <f ca="1">OFFSET(InputPriceData!B$15,CalculationsAndCharts!$A127+$A$11,0,1,1)</f>
        <v>40354</v>
      </c>
      <c r="C127" s="3">
        <f ca="1">OFFSET(InputPriceData!G$15,CalculationsAndCharts!$A127+$A$11,0,1,1)</f>
        <v>11094400</v>
      </c>
      <c r="D127" s="4">
        <f ca="1">OFFSET(InputPriceData!C$15,CalculationsAndCharts!$A127+$A$11,IF($C$7,7,0),1,1)</f>
        <v>14</v>
      </c>
      <c r="E127" s="4">
        <f ca="1">OFFSET(InputPriceData!D$15,CalculationsAndCharts!$A127+$A$11,IF($C$7,7,0),1,1)</f>
        <v>14</v>
      </c>
      <c r="F127" s="4">
        <f ca="1">OFFSET(InputPriceData!E$15,CalculationsAndCharts!$A127+$A$11,IF($C$7,7,0),1,1)</f>
        <v>13.04</v>
      </c>
      <c r="G127" s="4">
        <f ca="1">OFFSET(InputPriceData!F$15,CalculationsAndCharts!$A127+$A$11,IF($C$7,7,0),1,1)</f>
        <v>13.7</v>
      </c>
      <c r="H127" s="105">
        <f t="shared" si="128"/>
        <v>0</v>
      </c>
      <c r="I127" s="105">
        <f t="shared" ca="1" si="181"/>
        <v>0</v>
      </c>
      <c r="J127" s="105">
        <f t="shared" ca="1" si="181"/>
        <v>0</v>
      </c>
      <c r="K127" s="105">
        <f t="shared" ca="1" si="181"/>
        <v>0</v>
      </c>
      <c r="L127" s="4">
        <f t="shared" ca="1" si="129"/>
        <v>13.579999999999998</v>
      </c>
      <c r="M127" s="105">
        <f t="shared" ca="1" si="130"/>
        <v>0.92000000000000171</v>
      </c>
      <c r="N127" s="105">
        <f t="shared" ca="1" si="137"/>
        <v>1.8551025641025625</v>
      </c>
      <c r="O127" s="198">
        <f t="shared" ca="1" si="138"/>
        <v>2.0620180214971189</v>
      </c>
      <c r="P127" s="198">
        <f t="shared" ca="1" si="139"/>
        <v>1.855816219347407</v>
      </c>
      <c r="Q127" s="105">
        <f t="shared" ca="1" si="131"/>
        <v>14.179592220025999</v>
      </c>
      <c r="R127" s="105">
        <f t="shared" ca="1" si="132"/>
        <v>14.457534018599967</v>
      </c>
      <c r="S127" s="105">
        <f t="shared" ca="1" si="140"/>
        <v>0</v>
      </c>
      <c r="T127" s="105">
        <f t="shared" si="141"/>
        <v>0</v>
      </c>
      <c r="U127" s="105">
        <f t="shared" si="142"/>
        <v>0</v>
      </c>
      <c r="V127" s="115">
        <f t="shared" ca="1" si="133"/>
        <v>0.96000000000000085</v>
      </c>
      <c r="W127" s="114">
        <f t="shared" ca="1" si="134"/>
        <v>0.69622181899740065</v>
      </c>
      <c r="X127" s="116">
        <f t="shared" ca="1" si="135"/>
        <v>0.10081911087572268</v>
      </c>
      <c r="Y127" s="90" t="e">
        <f t="shared" si="143"/>
        <v>#N/A</v>
      </c>
      <c r="Z127" s="117" t="str">
        <f t="shared" ca="1" si="144"/>
        <v/>
      </c>
      <c r="AA127" s="112"/>
      <c r="AB127" s="118"/>
      <c r="AC127" s="107"/>
      <c r="AD127" s="107"/>
      <c r="AH127" s="107"/>
      <c r="BE127" s="235">
        <f t="shared" ca="1" si="145"/>
        <v>13.795</v>
      </c>
      <c r="BF127" s="235">
        <f t="shared" ref="BF127:BN127" ca="1" si="202">AVERAGE(OFFSET(BE$31,$A127,0,$BE$27,1))</f>
        <v>13.922499999999999</v>
      </c>
      <c r="BG127" s="235">
        <f t="shared" ca="1" si="202"/>
        <v>14.02375</v>
      </c>
      <c r="BH127" s="235">
        <f t="shared" ca="1" si="202"/>
        <v>14.115</v>
      </c>
      <c r="BI127" s="235">
        <f t="shared" ca="1" si="202"/>
        <v>14.203749999999999</v>
      </c>
      <c r="BJ127" s="235">
        <f t="shared" ca="1" si="202"/>
        <v>14.28765625</v>
      </c>
      <c r="BK127" s="235">
        <f t="shared" ca="1" si="202"/>
        <v>14.36359375</v>
      </c>
      <c r="BL127" s="235">
        <f t="shared" ca="1" si="202"/>
        <v>14.43015625</v>
      </c>
      <c r="BM127" s="235">
        <f t="shared" ca="1" si="202"/>
        <v>14.486191406250001</v>
      </c>
      <c r="BN127" s="235">
        <f t="shared" ca="1" si="202"/>
        <v>14.529853515625</v>
      </c>
      <c r="BO127" s="235">
        <f t="shared" ca="1" si="147"/>
        <v>14.06337255859375</v>
      </c>
      <c r="BP127" s="235">
        <f t="shared" ca="1" si="103"/>
        <v>14.206653510819429</v>
      </c>
      <c r="BQ127" s="235">
        <f t="shared" ca="1" si="104"/>
        <v>14.311051057377046</v>
      </c>
      <c r="BR127" s="235">
        <f t="shared" ca="1" si="105"/>
        <v>-0.10439754655761746</v>
      </c>
      <c r="BS127" s="235">
        <f t="shared" ca="1" si="106"/>
        <v>14.102255964261811</v>
      </c>
      <c r="BT127" s="235">
        <f t="shared" ca="1" si="174"/>
        <v>14.242304473776196</v>
      </c>
      <c r="BU127" s="235">
        <f t="shared" ca="1" si="175"/>
        <v>14.340596381060038</v>
      </c>
      <c r="BV127" s="235">
        <f t="shared" ca="1" si="176"/>
        <v>14.40060822722257</v>
      </c>
      <c r="BW127" s="235">
        <f t="shared" ca="1" si="177"/>
        <v>14.105732505371044</v>
      </c>
      <c r="BX127" s="235">
        <f t="shared" ca="1" si="148"/>
        <v>0.41068841051519434</v>
      </c>
      <c r="BY127" s="236">
        <f t="shared" si="163"/>
        <v>-77</v>
      </c>
      <c r="BZ127" s="235">
        <f t="shared" ca="1" si="149"/>
        <v>14.403410122259174</v>
      </c>
      <c r="CA127" s="235">
        <f t="shared" ca="1" si="150"/>
        <v>31.879351275416855</v>
      </c>
      <c r="CB127" s="235">
        <f t="shared" ca="1" si="191"/>
        <v>13.821686279296873</v>
      </c>
      <c r="CC127" s="235">
        <f t="shared" ca="1" si="192"/>
        <v>0.78168627929687418</v>
      </c>
      <c r="CD127" s="81">
        <f t="shared" ca="1" si="193"/>
        <v>3.2083137207031278</v>
      </c>
      <c r="CE127" s="235">
        <f t="shared" ca="1" si="151"/>
        <v>24.364396606624908</v>
      </c>
      <c r="CF127" s="235">
        <f t="shared" ca="1" si="152"/>
        <v>20.711425379522026</v>
      </c>
      <c r="CG127">
        <f t="shared" si="153"/>
        <v>100</v>
      </c>
      <c r="CH127">
        <f t="shared" si="153"/>
        <v>50</v>
      </c>
      <c r="CI127">
        <f t="shared" si="153"/>
        <v>0</v>
      </c>
      <c r="CJ127" t="e">
        <f t="shared" si="154"/>
        <v>#N/A</v>
      </c>
      <c r="CK127" s="259">
        <f t="shared" ca="1" si="155"/>
        <v>14.174560084439026</v>
      </c>
      <c r="CL127" s="259">
        <f t="shared" ca="1" si="156"/>
        <v>13.768530042219512</v>
      </c>
      <c r="CM127" s="259">
        <f t="shared" ca="1" si="157"/>
        <v>13.958464123213762</v>
      </c>
      <c r="CN127" s="259">
        <f t="shared" ca="1" si="158"/>
        <v>14.203106912600582</v>
      </c>
      <c r="CO127">
        <f t="shared" ca="1" si="159"/>
        <v>0</v>
      </c>
      <c r="CP127" t="e">
        <f t="shared" ca="1" si="160"/>
        <v>#N/A</v>
      </c>
      <c r="CQ127">
        <f t="shared" ca="1" si="161"/>
        <v>16.7</v>
      </c>
      <c r="CR127" t="e">
        <f t="shared" ca="1" si="196"/>
        <v>#N/A</v>
      </c>
      <c r="CS127" t="e">
        <f t="shared" ca="1" si="197"/>
        <v>#N/A</v>
      </c>
    </row>
    <row r="128" spans="1:97" x14ac:dyDescent="0.25">
      <c r="A128">
        <v>97</v>
      </c>
      <c r="B128" s="100">
        <f ca="1">OFFSET(InputPriceData!B$15,CalculationsAndCharts!$A128+$A$11,0,1,1)</f>
        <v>40353</v>
      </c>
      <c r="C128" s="3">
        <f ca="1">OFFSET(InputPriceData!G$15,CalculationsAndCharts!$A128+$A$11,0,1,1)</f>
        <v>3891000</v>
      </c>
      <c r="D128" s="4">
        <f ca="1">OFFSET(InputPriceData!C$15,CalculationsAndCharts!$A128+$A$11,IF($C$7,7,0),1,1)</f>
        <v>14.14</v>
      </c>
      <c r="E128" s="4">
        <f ca="1">OFFSET(InputPriceData!D$15,CalculationsAndCharts!$A128+$A$11,IF($C$7,7,0),1,1)</f>
        <v>14.23</v>
      </c>
      <c r="F128" s="4">
        <f ca="1">OFFSET(InputPriceData!E$15,CalculationsAndCharts!$A128+$A$11,IF($C$7,7,0),1,1)</f>
        <v>13.76</v>
      </c>
      <c r="G128" s="4">
        <f ca="1">OFFSET(InputPriceData!F$15,CalculationsAndCharts!$A128+$A$11,IF($C$7,7,0),1,1)</f>
        <v>13.89</v>
      </c>
      <c r="H128" s="105">
        <f t="shared" si="128"/>
        <v>0</v>
      </c>
      <c r="I128" s="105">
        <f t="shared" ca="1" si="181"/>
        <v>0</v>
      </c>
      <c r="J128" s="105">
        <f t="shared" ca="1" si="181"/>
        <v>0</v>
      </c>
      <c r="K128" s="105">
        <f t="shared" ca="1" si="181"/>
        <v>0</v>
      </c>
      <c r="L128" s="4">
        <f t="shared" ca="1" si="129"/>
        <v>13.96</v>
      </c>
      <c r="M128" s="105">
        <f t="shared" ca="1" si="130"/>
        <v>0.40666666666666629</v>
      </c>
      <c r="N128" s="105">
        <f t="shared" ca="1" si="137"/>
        <v>1.7904743589743561</v>
      </c>
      <c r="O128" s="198">
        <f t="shared" ca="1" si="138"/>
        <v>2.1211367236098493</v>
      </c>
      <c r="P128" s="198">
        <f t="shared" ca="1" si="139"/>
        <v>1.9090230512488644</v>
      </c>
      <c r="Q128" s="105">
        <f t="shared" ca="1" si="131"/>
        <v>14.350904282890571</v>
      </c>
      <c r="R128" s="105">
        <f t="shared" ca="1" si="132"/>
        <v>14.536945961049671</v>
      </c>
      <c r="S128" s="105">
        <f t="shared" ca="1" si="140"/>
        <v>0</v>
      </c>
      <c r="T128" s="105">
        <f t="shared" si="141"/>
        <v>0</v>
      </c>
      <c r="U128" s="105">
        <f t="shared" si="142"/>
        <v>0</v>
      </c>
      <c r="V128" s="115">
        <f t="shared" ca="1" si="133"/>
        <v>0.47000000000000064</v>
      </c>
      <c r="W128" s="114">
        <f t="shared" ca="1" si="134"/>
        <v>0.56433272849610072</v>
      </c>
      <c r="X128" s="116">
        <f t="shared" ca="1" si="135"/>
        <v>9.0628706155226835E-2</v>
      </c>
      <c r="Y128" s="90" t="e">
        <f t="shared" si="143"/>
        <v>#N/A</v>
      </c>
      <c r="Z128" s="117" t="str">
        <f t="shared" ca="1" si="144"/>
        <v/>
      </c>
      <c r="AA128" s="112"/>
      <c r="AB128" s="118"/>
      <c r="AC128" s="107"/>
      <c r="AD128" s="107"/>
      <c r="AH128" s="107"/>
      <c r="BE128" s="235">
        <f t="shared" ca="1" si="145"/>
        <v>14.05</v>
      </c>
      <c r="BF128" s="235">
        <f t="shared" ref="BF128:BN128" ca="1" si="203">AVERAGE(OFFSET(BE$31,$A128,0,$BE$27,1))</f>
        <v>14.125</v>
      </c>
      <c r="BG128" s="235">
        <f t="shared" ca="1" si="203"/>
        <v>14.206250000000001</v>
      </c>
      <c r="BH128" s="235">
        <f t="shared" ca="1" si="203"/>
        <v>14.2925</v>
      </c>
      <c r="BI128" s="235">
        <f t="shared" ca="1" si="203"/>
        <v>14.3715625</v>
      </c>
      <c r="BJ128" s="235">
        <f t="shared" ca="1" si="203"/>
        <v>14.43953125</v>
      </c>
      <c r="BK128" s="235">
        <f t="shared" ca="1" si="203"/>
        <v>14.496718749999999</v>
      </c>
      <c r="BL128" s="235">
        <f t="shared" ca="1" si="203"/>
        <v>14.5422265625</v>
      </c>
      <c r="BM128" s="235">
        <f t="shared" ca="1" si="203"/>
        <v>14.573515624999999</v>
      </c>
      <c r="BN128" s="235">
        <f t="shared" ca="1" si="203"/>
        <v>14.58837890625</v>
      </c>
      <c r="BO128" s="235">
        <f t="shared" ca="1" si="147"/>
        <v>14.248284179687499</v>
      </c>
      <c r="BP128" s="235">
        <f t="shared" ca="1" si="103"/>
        <v>14.349934463045106</v>
      </c>
      <c r="BQ128" s="235">
        <f t="shared" ca="1" si="104"/>
        <v>14.415448603934665</v>
      </c>
      <c r="BR128" s="235">
        <f t="shared" ca="1" si="105"/>
        <v>-6.5514140889559869E-2</v>
      </c>
      <c r="BS128" s="235">
        <f t="shared" ca="1" si="106"/>
        <v>14.284420322155546</v>
      </c>
      <c r="BT128" s="235">
        <f t="shared" ca="1" si="174"/>
        <v>14.382352983290581</v>
      </c>
      <c r="BU128" s="235">
        <f t="shared" ca="1" si="175"/>
        <v>14.438888288343882</v>
      </c>
      <c r="BV128" s="235">
        <f t="shared" ca="1" si="176"/>
        <v>14.460620073385103</v>
      </c>
      <c r="BW128" s="235">
        <f t="shared" ca="1" si="177"/>
        <v>14.291014158225197</v>
      </c>
      <c r="BX128" s="235">
        <f t="shared" ca="1" si="148"/>
        <v>0.46006462664095338</v>
      </c>
      <c r="BY128" s="236">
        <f t="shared" si="163"/>
        <v>-78</v>
      </c>
      <c r="BZ128" s="235">
        <f t="shared" ca="1" si="149"/>
        <v>14.456925829439186</v>
      </c>
      <c r="CA128" s="235">
        <f t="shared" ca="1" si="150"/>
        <v>40.984327983149278</v>
      </c>
      <c r="CB128" s="235">
        <f t="shared" ca="1" si="191"/>
        <v>14.10414208984375</v>
      </c>
      <c r="CC128" s="235">
        <f t="shared" ca="1" si="192"/>
        <v>0.63414208984374909</v>
      </c>
      <c r="CD128" s="81">
        <f t="shared" ca="1" si="193"/>
        <v>3.815857910156252</v>
      </c>
      <c r="CE128" s="235">
        <f t="shared" ca="1" si="151"/>
        <v>16.618598091818942</v>
      </c>
      <c r="CF128" s="235">
        <f t="shared" ca="1" si="152"/>
        <v>20.901051029841799</v>
      </c>
      <c r="CG128">
        <f t="shared" si="153"/>
        <v>100</v>
      </c>
      <c r="CH128">
        <f t="shared" si="153"/>
        <v>50</v>
      </c>
      <c r="CI128">
        <f t="shared" si="153"/>
        <v>0</v>
      </c>
      <c r="CJ128" t="e">
        <f t="shared" si="154"/>
        <v>#N/A</v>
      </c>
      <c r="CK128" s="259">
        <f t="shared" ca="1" si="155"/>
        <v>14.344120168878053</v>
      </c>
      <c r="CL128" s="259">
        <f t="shared" ca="1" si="156"/>
        <v>14.113310084439027</v>
      </c>
      <c r="CM128" s="259">
        <f t="shared" ca="1" si="157"/>
        <v>14.210773538689605</v>
      </c>
      <c r="CN128" s="259">
        <f t="shared" ca="1" si="158"/>
        <v>14.376937660753011</v>
      </c>
      <c r="CO128">
        <f t="shared" ca="1" si="159"/>
        <v>0</v>
      </c>
      <c r="CP128" t="e">
        <f t="shared" ca="1" si="160"/>
        <v>#N/A</v>
      </c>
      <c r="CQ128">
        <f t="shared" ca="1" si="161"/>
        <v>16.7</v>
      </c>
      <c r="CR128" t="e">
        <f t="shared" ca="1" si="196"/>
        <v>#N/A</v>
      </c>
      <c r="CS128" t="e">
        <f t="shared" ca="1" si="197"/>
        <v>#N/A</v>
      </c>
    </row>
    <row r="129" spans="1:97" x14ac:dyDescent="0.25">
      <c r="A129">
        <v>98</v>
      </c>
      <c r="B129" s="100">
        <f ca="1">OFFSET(InputPriceData!B$15,CalculationsAndCharts!$A129+$A$11,0,1,1)</f>
        <v>40352</v>
      </c>
      <c r="C129" s="3">
        <f ca="1">OFFSET(InputPriceData!G$15,CalculationsAndCharts!$A129+$A$11,0,1,1)</f>
        <v>4384800</v>
      </c>
      <c r="D129" s="4">
        <f ca="1">OFFSET(InputPriceData!C$15,CalculationsAndCharts!$A129+$A$11,IF($C$7,7,0),1,1)</f>
        <v>14.2</v>
      </c>
      <c r="E129" s="4">
        <f ca="1">OFFSET(InputPriceData!D$15,CalculationsAndCharts!$A129+$A$11,IF($C$7,7,0),1,1)</f>
        <v>14.44</v>
      </c>
      <c r="F129" s="4">
        <f ca="1">OFFSET(InputPriceData!E$15,CalculationsAndCharts!$A129+$A$11,IF($C$7,7,0),1,1)</f>
        <v>13.85</v>
      </c>
      <c r="G129" s="4">
        <f ca="1">OFFSET(InputPriceData!F$15,CalculationsAndCharts!$A129+$A$11,IF($C$7,7,0),1,1)</f>
        <v>14.21</v>
      </c>
      <c r="H129" s="105">
        <f t="shared" si="128"/>
        <v>0</v>
      </c>
      <c r="I129" s="105">
        <f t="shared" ca="1" si="181"/>
        <v>0</v>
      </c>
      <c r="J129" s="105">
        <f t="shared" ca="1" si="181"/>
        <v>0</v>
      </c>
      <c r="K129" s="105">
        <f t="shared" ca="1" si="181"/>
        <v>0</v>
      </c>
      <c r="L129" s="4">
        <f t="shared" ca="1" si="129"/>
        <v>14.166666666666666</v>
      </c>
      <c r="M129" s="105">
        <f t="shared" ca="1" si="130"/>
        <v>0.48666666666666636</v>
      </c>
      <c r="N129" s="105">
        <f t="shared" ca="1" si="137"/>
        <v>1.9515897435897407</v>
      </c>
      <c r="O129" s="198">
        <f t="shared" ca="1" si="138"/>
        <v>2.215611684934276</v>
      </c>
      <c r="P129" s="198">
        <f t="shared" ca="1" si="139"/>
        <v>1.9940505164408484</v>
      </c>
      <c r="Q129" s="105">
        <f t="shared" ca="1" si="131"/>
        <v>14.462591220859306</v>
      </c>
      <c r="R129" s="105">
        <f t="shared" ca="1" si="132"/>
        <v>14.590100726237985</v>
      </c>
      <c r="S129" s="105">
        <f t="shared" ca="1" si="140"/>
        <v>0</v>
      </c>
      <c r="T129" s="105">
        <f t="shared" si="141"/>
        <v>0</v>
      </c>
      <c r="U129" s="105">
        <f t="shared" si="142"/>
        <v>0</v>
      </c>
      <c r="V129" s="115">
        <f t="shared" ca="1" si="133"/>
        <v>0.58999999999999986</v>
      </c>
      <c r="W129" s="114">
        <f t="shared" ca="1" si="134"/>
        <v>0.61149909274415082</v>
      </c>
      <c r="X129" s="116">
        <f t="shared" ca="1" si="135"/>
        <v>9.3033011452790346E-2</v>
      </c>
      <c r="Y129" s="90" t="e">
        <f t="shared" si="143"/>
        <v>#N/A</v>
      </c>
      <c r="Z129" s="117" t="str">
        <f t="shared" ca="1" si="144"/>
        <v/>
      </c>
      <c r="AA129" s="112"/>
      <c r="AB129" s="118"/>
      <c r="AC129" s="107"/>
      <c r="AD129" s="107"/>
      <c r="AH129" s="107"/>
      <c r="BE129" s="235">
        <f t="shared" ca="1" si="145"/>
        <v>14.2</v>
      </c>
      <c r="BF129" s="235">
        <f t="shared" ref="BF129:BN129" ca="1" si="204">AVERAGE(OFFSET(BE$31,$A129,0,$BE$27,1))</f>
        <v>14.2875</v>
      </c>
      <c r="BG129" s="235">
        <f t="shared" ca="1" si="204"/>
        <v>14.37875</v>
      </c>
      <c r="BH129" s="235">
        <f t="shared" ca="1" si="204"/>
        <v>14.450625</v>
      </c>
      <c r="BI129" s="235">
        <f t="shared" ca="1" si="204"/>
        <v>14.5075</v>
      </c>
      <c r="BJ129" s="235">
        <f t="shared" ca="1" si="204"/>
        <v>14.553906250000001</v>
      </c>
      <c r="BK129" s="235">
        <f t="shared" ca="1" si="204"/>
        <v>14.587734375</v>
      </c>
      <c r="BL129" s="235">
        <f t="shared" ca="1" si="204"/>
        <v>14.6048046875</v>
      </c>
      <c r="BM129" s="235">
        <f t="shared" ca="1" si="204"/>
        <v>14.603242187499999</v>
      </c>
      <c r="BN129" s="235">
        <f t="shared" ca="1" si="204"/>
        <v>14.584296875</v>
      </c>
      <c r="BO129" s="235">
        <f t="shared" ca="1" si="147"/>
        <v>14.381449218749998</v>
      </c>
      <c r="BP129" s="235">
        <f t="shared" ca="1" si="103"/>
        <v>14.451584746402713</v>
      </c>
      <c r="BQ129" s="235">
        <f t="shared" ca="1" si="104"/>
        <v>14.480962744824225</v>
      </c>
      <c r="BR129" s="235">
        <f t="shared" ca="1" si="105"/>
        <v>-2.9377998421512785E-2</v>
      </c>
      <c r="BS129" s="235">
        <f t="shared" ca="1" si="106"/>
        <v>14.4222067479812</v>
      </c>
      <c r="BT129" s="235">
        <f t="shared" ca="1" si="174"/>
        <v>14.480285644425614</v>
      </c>
      <c r="BU129" s="235">
        <f t="shared" ca="1" si="175"/>
        <v>14.495423593397184</v>
      </c>
      <c r="BV129" s="235">
        <f t="shared" ca="1" si="176"/>
        <v>14.482351858426323</v>
      </c>
      <c r="BW129" s="235">
        <f t="shared" ca="1" si="177"/>
        <v>14.436938011511611</v>
      </c>
      <c r="BX129" s="235">
        <f t="shared" ca="1" si="148"/>
        <v>0.50911305859347444</v>
      </c>
      <c r="BY129" s="236">
        <f t="shared" si="163"/>
        <v>-79</v>
      </c>
      <c r="BZ129" s="235">
        <f t="shared" ca="1" si="149"/>
        <v>14.498853875623716</v>
      </c>
      <c r="CA129" s="235">
        <f t="shared" ca="1" si="150"/>
        <v>46.959621096581152</v>
      </c>
      <c r="CB129" s="235">
        <f t="shared" ca="1" si="191"/>
        <v>14.274057942708332</v>
      </c>
      <c r="CC129" s="235">
        <f t="shared" ca="1" si="192"/>
        <v>0.8040579427083312</v>
      </c>
      <c r="CD129" s="81">
        <f t="shared" ca="1" si="193"/>
        <v>3.8014620768229186</v>
      </c>
      <c r="CE129" s="235">
        <f t="shared" ca="1" si="151"/>
        <v>21.151281440122236</v>
      </c>
      <c r="CF129" s="235">
        <f t="shared" ca="1" si="152"/>
        <v>25.650662467692825</v>
      </c>
      <c r="CG129">
        <f t="shared" si="153"/>
        <v>100</v>
      </c>
      <c r="CH129">
        <f t="shared" si="153"/>
        <v>50</v>
      </c>
      <c r="CI129">
        <f t="shared" si="153"/>
        <v>0</v>
      </c>
      <c r="CJ129" t="e">
        <f t="shared" si="154"/>
        <v>#N/A</v>
      </c>
      <c r="CK129" s="259">
        <f t="shared" ca="1" si="155"/>
        <v>14.513240337756107</v>
      </c>
      <c r="CL129" s="259">
        <f t="shared" ca="1" si="156"/>
        <v>14.262870168878054</v>
      </c>
      <c r="CM129" s="259">
        <f t="shared" ca="1" si="157"/>
        <v>14.377955897816005</v>
      </c>
      <c r="CN129" s="259">
        <f t="shared" ca="1" si="158"/>
        <v>14.482388691278604</v>
      </c>
      <c r="CO129">
        <f t="shared" ca="1" si="159"/>
        <v>0</v>
      </c>
      <c r="CP129" t="e">
        <f t="shared" ca="1" si="160"/>
        <v>#N/A</v>
      </c>
      <c r="CQ129">
        <f t="shared" ca="1" si="161"/>
        <v>16.7</v>
      </c>
      <c r="CR129" t="e">
        <f t="shared" ca="1" si="196"/>
        <v>#N/A</v>
      </c>
      <c r="CS129">
        <f t="shared" ca="1" si="197"/>
        <v>14.2</v>
      </c>
    </row>
    <row r="130" spans="1:97" x14ac:dyDescent="0.25">
      <c r="A130">
        <v>99</v>
      </c>
      <c r="B130" s="100">
        <f ca="1">OFFSET(InputPriceData!B$15,CalculationsAndCharts!$A130+$A$11,0,1,1)</f>
        <v>40351</v>
      </c>
      <c r="C130" s="3">
        <f ca="1">OFFSET(InputPriceData!G$15,CalculationsAndCharts!$A130+$A$11,0,1,1)</f>
        <v>6343000</v>
      </c>
      <c r="D130" s="4">
        <f ca="1">OFFSET(InputPriceData!C$15,CalculationsAndCharts!$A130+$A$11,IF($C$7,7,0),1,1)</f>
        <v>14.38</v>
      </c>
      <c r="E130" s="4">
        <f ca="1">OFFSET(InputPriceData!D$15,CalculationsAndCharts!$A130+$A$11,IF($C$7,7,0),1,1)</f>
        <v>14.77</v>
      </c>
      <c r="F130" s="4">
        <f ca="1">OFFSET(InputPriceData!E$15,CalculationsAndCharts!$A130+$A$11,IF($C$7,7,0),1,1)</f>
        <v>14.05</v>
      </c>
      <c r="G130" s="4">
        <f ca="1">OFFSET(InputPriceData!F$15,CalculationsAndCharts!$A130+$A$11,IF($C$7,7,0),1,1)</f>
        <v>14.19</v>
      </c>
      <c r="H130" s="105">
        <f t="shared" si="128"/>
        <v>0</v>
      </c>
      <c r="I130" s="105">
        <f t="shared" ca="1" si="181"/>
        <v>0</v>
      </c>
      <c r="J130" s="105">
        <f t="shared" ca="1" si="181"/>
        <v>0</v>
      </c>
      <c r="K130" s="105">
        <f t="shared" ca="1" si="181"/>
        <v>0</v>
      </c>
      <c r="L130" s="4">
        <f t="shared" ca="1" si="129"/>
        <v>14.336666666666666</v>
      </c>
      <c r="M130" s="105">
        <f t="shared" ca="1" si="130"/>
        <v>0.66333333333333222</v>
      </c>
      <c r="N130" s="105">
        <f t="shared" ca="1" si="137"/>
        <v>2.089038461538459</v>
      </c>
      <c r="O130" s="198">
        <f t="shared" ca="1" si="138"/>
        <v>2.2910465253184289</v>
      </c>
      <c r="P130" s="198">
        <f t="shared" ca="1" si="139"/>
        <v>2.0619418727865861</v>
      </c>
      <c r="Q130" s="105">
        <f t="shared" ca="1" si="131"/>
        <v>14.547141093485772</v>
      </c>
      <c r="R130" s="105">
        <f t="shared" ca="1" si="132"/>
        <v>14.626532013489037</v>
      </c>
      <c r="S130" s="105">
        <f t="shared" ca="1" si="140"/>
        <v>0</v>
      </c>
      <c r="T130" s="105">
        <f t="shared" si="141"/>
        <v>0</v>
      </c>
      <c r="U130" s="105">
        <f t="shared" si="142"/>
        <v>0</v>
      </c>
      <c r="V130" s="115">
        <f t="shared" ca="1" si="133"/>
        <v>0.71999999999999886</v>
      </c>
      <c r="W130" s="114">
        <f t="shared" ca="1" si="134"/>
        <v>0.6222486391162263</v>
      </c>
      <c r="X130" s="116">
        <f t="shared" ca="1" si="135"/>
        <v>9.3851207830600872E-2</v>
      </c>
      <c r="Y130" s="90" t="e">
        <f t="shared" si="143"/>
        <v>#N/A</v>
      </c>
      <c r="Z130" s="117" t="str">
        <f t="shared" ca="1" si="144"/>
        <v/>
      </c>
      <c r="AA130" s="112"/>
      <c r="AB130" s="118"/>
      <c r="AC130" s="107"/>
      <c r="AD130" s="107"/>
      <c r="AH130" s="107"/>
      <c r="BE130" s="235">
        <f t="shared" ca="1" si="145"/>
        <v>14.375</v>
      </c>
      <c r="BF130" s="235">
        <f t="shared" ref="BF130:BN130" ca="1" si="205">AVERAGE(OFFSET(BE$31,$A130,0,$BE$27,1))</f>
        <v>14.47</v>
      </c>
      <c r="BG130" s="235">
        <f t="shared" ca="1" si="205"/>
        <v>14.522500000000001</v>
      </c>
      <c r="BH130" s="235">
        <f t="shared" ca="1" si="205"/>
        <v>14.564375</v>
      </c>
      <c r="BI130" s="235">
        <f t="shared" ca="1" si="205"/>
        <v>14.600312500000001</v>
      </c>
      <c r="BJ130" s="235">
        <f t="shared" ca="1" si="205"/>
        <v>14.6215625</v>
      </c>
      <c r="BK130" s="235">
        <f t="shared" ca="1" si="205"/>
        <v>14.621874999999999</v>
      </c>
      <c r="BL130" s="235">
        <f t="shared" ca="1" si="205"/>
        <v>14.601679687499999</v>
      </c>
      <c r="BM130" s="235">
        <f t="shared" ca="1" si="205"/>
        <v>14.565351562499998</v>
      </c>
      <c r="BN130" s="235">
        <f t="shared" ca="1" si="205"/>
        <v>14.517792968749999</v>
      </c>
      <c r="BO130" s="235">
        <f t="shared" ca="1" si="147"/>
        <v>14.498991210937499</v>
      </c>
      <c r="BP130" s="235">
        <f t="shared" ca="1" si="103"/>
        <v>14.521720274055429</v>
      </c>
      <c r="BQ130" s="235">
        <f t="shared" ca="1" si="104"/>
        <v>14.51034074324574</v>
      </c>
      <c r="BR130" s="235">
        <f t="shared" ca="1" si="105"/>
        <v>1.1379530809689342E-2</v>
      </c>
      <c r="BS130" s="235">
        <f t="shared" ca="1" si="106"/>
        <v>14.533099804865119</v>
      </c>
      <c r="BT130" s="235">
        <f t="shared" ca="1" si="174"/>
        <v>14.538364540870027</v>
      </c>
      <c r="BU130" s="235">
        <f t="shared" ca="1" si="175"/>
        <v>14.510561542368755</v>
      </c>
      <c r="BV130" s="235">
        <f t="shared" ca="1" si="176"/>
        <v>14.469280123455462</v>
      </c>
      <c r="BW130" s="235">
        <f t="shared" ca="1" si="177"/>
        <v>14.552689118959279</v>
      </c>
      <c r="BX130" s="235">
        <f t="shared" ca="1" si="148"/>
        <v>0.54058216082456978</v>
      </c>
      <c r="BY130" s="236">
        <f t="shared" si="163"/>
        <v>-80</v>
      </c>
      <c r="BZ130" s="235">
        <f t="shared" ca="1" si="149"/>
        <v>14.531880512892984</v>
      </c>
      <c r="CA130" s="235">
        <f t="shared" ca="1" si="150"/>
        <v>50.962323934004559</v>
      </c>
      <c r="CB130" s="235">
        <f t="shared" ca="1" si="191"/>
        <v>14.417828938802081</v>
      </c>
      <c r="CC130" s="235">
        <f t="shared" ca="1" si="192"/>
        <v>0.94782893880208086</v>
      </c>
      <c r="CD130" s="81">
        <f t="shared" ca="1" si="193"/>
        <v>3.8014620768229186</v>
      </c>
      <c r="CE130" s="235">
        <f t="shared" ca="1" si="151"/>
        <v>24.933273557584226</v>
      </c>
      <c r="CF130" s="235">
        <f t="shared" ca="1" si="152"/>
        <v>28.412659151825711</v>
      </c>
      <c r="CG130">
        <f t="shared" si="153"/>
        <v>100</v>
      </c>
      <c r="CH130">
        <f t="shared" si="153"/>
        <v>50</v>
      </c>
      <c r="CI130">
        <f t="shared" si="153"/>
        <v>0</v>
      </c>
      <c r="CJ130" t="e">
        <f t="shared" si="154"/>
        <v>#N/A</v>
      </c>
      <c r="CK130" s="259">
        <f t="shared" ca="1" si="155"/>
        <v>14.678980675512214</v>
      </c>
      <c r="CL130" s="259">
        <f t="shared" ca="1" si="156"/>
        <v>14.461620168878053</v>
      </c>
      <c r="CM130" s="259">
        <f t="shared" ca="1" si="157"/>
        <v>14.518815385248899</v>
      </c>
      <c r="CN130" s="259">
        <f t="shared" ca="1" si="158"/>
        <v>14.570196100238826</v>
      </c>
      <c r="CO130">
        <f t="shared" ca="1" si="159"/>
        <v>0</v>
      </c>
      <c r="CP130" t="e">
        <f t="shared" ca="1" si="160"/>
        <v>#N/A</v>
      </c>
      <c r="CQ130">
        <f t="shared" ca="1" si="161"/>
        <v>16.7</v>
      </c>
      <c r="CR130" t="e">
        <f t="shared" ca="1" si="196"/>
        <v>#N/A</v>
      </c>
      <c r="CS130" t="e">
        <f t="shared" ca="1" si="197"/>
        <v>#N/A</v>
      </c>
    </row>
    <row r="131" spans="1:97" x14ac:dyDescent="0.25">
      <c r="A131">
        <v>100</v>
      </c>
      <c r="B131" s="100">
        <f ca="1">OFFSET(InputPriceData!B$15,CalculationsAndCharts!$A131+$A$11,0,1,1)</f>
        <v>40350</v>
      </c>
      <c r="C131" s="3">
        <f ca="1">OFFSET(InputPriceData!G$15,CalculationsAndCharts!$A131+$A$11,0,1,1)</f>
        <v>5033300</v>
      </c>
      <c r="D131" s="4">
        <f ca="1">OFFSET(InputPriceData!C$15,CalculationsAndCharts!$A131+$A$11,IF($C$7,7,0),1,1)</f>
        <v>14.83</v>
      </c>
      <c r="E131" s="4">
        <f ca="1">OFFSET(InputPriceData!D$15,CalculationsAndCharts!$A131+$A$11,IF($C$7,7,0),1,1)</f>
        <v>15.15</v>
      </c>
      <c r="F131" s="4">
        <f ca="1">OFFSET(InputPriceData!E$15,CalculationsAndCharts!$A131+$A$11,IF($C$7,7,0),1,1)</f>
        <v>14.43</v>
      </c>
      <c r="G131" s="4">
        <f ca="1">OFFSET(InputPriceData!F$15,CalculationsAndCharts!$A131+$A$11,IF($C$7,7,0),1,1)</f>
        <v>14.56</v>
      </c>
      <c r="H131" s="105">
        <f t="shared" si="128"/>
        <v>0</v>
      </c>
      <c r="I131" s="105">
        <f t="shared" ca="1" si="181"/>
        <v>0</v>
      </c>
      <c r="J131" s="105">
        <f t="shared" ca="1" si="181"/>
        <v>0</v>
      </c>
      <c r="K131" s="105">
        <f t="shared" ca="1" si="181"/>
        <v>0</v>
      </c>
      <c r="L131" s="4">
        <f t="shared" ca="1" si="129"/>
        <v>14.713333333333333</v>
      </c>
      <c r="M131" s="105">
        <f t="shared" ca="1" si="130"/>
        <v>0.25333333333333208</v>
      </c>
      <c r="N131" s="105">
        <f t="shared" ca="1" si="137"/>
        <v>2.0007435897435872</v>
      </c>
      <c r="O131" s="198">
        <f t="shared" ca="1" si="138"/>
        <v>2.3487631149698487</v>
      </c>
      <c r="P131" s="198">
        <f t="shared" ca="1" si="139"/>
        <v>2.1138868034728637</v>
      </c>
      <c r="Q131" s="105">
        <f t="shared" ca="1" si="131"/>
        <v>14.607276644005516</v>
      </c>
      <c r="R131" s="105">
        <f t="shared" ca="1" si="132"/>
        <v>14.649215133489971</v>
      </c>
      <c r="S131" s="105">
        <f t="shared" ca="1" si="140"/>
        <v>0</v>
      </c>
      <c r="T131" s="105">
        <f t="shared" si="141"/>
        <v>0</v>
      </c>
      <c r="U131" s="105">
        <f t="shared" si="142"/>
        <v>0</v>
      </c>
      <c r="V131" s="115">
        <f t="shared" ca="1" si="133"/>
        <v>0.72000000000000064</v>
      </c>
      <c r="W131" s="114">
        <f t="shared" ca="1" si="134"/>
        <v>0.57337295867434002</v>
      </c>
      <c r="X131" s="116">
        <f t="shared" ca="1" si="135"/>
        <v>8.9380010897962908E-2</v>
      </c>
      <c r="Y131" s="90" t="e">
        <f t="shared" si="143"/>
        <v>#N/A</v>
      </c>
      <c r="Z131" s="117" t="str">
        <f t="shared" ca="1" si="144"/>
        <v/>
      </c>
      <c r="AA131" s="112"/>
      <c r="AB131" s="118"/>
      <c r="AC131" s="107"/>
      <c r="AD131" s="107"/>
      <c r="AH131" s="107"/>
      <c r="BE131" s="235">
        <f t="shared" ca="1" si="145"/>
        <v>14.565000000000001</v>
      </c>
      <c r="BF131" s="235">
        <f t="shared" ref="BF131:BN131" ca="1" si="206">AVERAGE(OFFSET(BE$31,$A131,0,$BE$27,1))</f>
        <v>14.575000000000001</v>
      </c>
      <c r="BG131" s="235">
        <f t="shared" ca="1" si="206"/>
        <v>14.606249999999999</v>
      </c>
      <c r="BH131" s="235">
        <f t="shared" ca="1" si="206"/>
        <v>14.63625</v>
      </c>
      <c r="BI131" s="235">
        <f t="shared" ca="1" si="206"/>
        <v>14.6428125</v>
      </c>
      <c r="BJ131" s="235">
        <f t="shared" ca="1" si="206"/>
        <v>14.622187499999999</v>
      </c>
      <c r="BK131" s="235">
        <f t="shared" ca="1" si="206"/>
        <v>14.581484374999999</v>
      </c>
      <c r="BL131" s="235">
        <f t="shared" ca="1" si="206"/>
        <v>14.529023437499999</v>
      </c>
      <c r="BM131" s="235">
        <f t="shared" ca="1" si="206"/>
        <v>14.470234375</v>
      </c>
      <c r="BN131" s="235">
        <f t="shared" ca="1" si="206"/>
        <v>14.407890625</v>
      </c>
      <c r="BO131" s="235">
        <f t="shared" ca="1" si="147"/>
        <v>14.573494140624998</v>
      </c>
      <c r="BP131" s="235">
        <f t="shared" ca="1" si="103"/>
        <v>14.54444933717336</v>
      </c>
      <c r="BQ131" s="235">
        <f t="shared" ca="1" si="104"/>
        <v>14.498961212436051</v>
      </c>
      <c r="BR131" s="235">
        <f t="shared" ca="1" si="105"/>
        <v>4.5488124737309121E-2</v>
      </c>
      <c r="BS131" s="235">
        <f t="shared" ca="1" si="106"/>
        <v>14.589937461910669</v>
      </c>
      <c r="BT131" s="235">
        <f t="shared" ca="1" si="174"/>
        <v>14.543629276874935</v>
      </c>
      <c r="BU131" s="235">
        <f t="shared" ca="1" si="175"/>
        <v>14.482758543867483</v>
      </c>
      <c r="BV131" s="235">
        <f t="shared" ca="1" si="176"/>
        <v>14.427998704542169</v>
      </c>
      <c r="BW131" s="235">
        <f t="shared" ca="1" si="177"/>
        <v>14.61061090356452</v>
      </c>
      <c r="BX131" s="235">
        <f t="shared" ca="1" si="148"/>
        <v>0.56269559098574096</v>
      </c>
      <c r="BY131" s="236">
        <f t="shared" si="163"/>
        <v>-81</v>
      </c>
      <c r="BZ131" s="235">
        <f t="shared" ca="1" si="149"/>
        <v>14.558120755479207</v>
      </c>
      <c r="CA131" s="235">
        <f t="shared" ca="1" si="150"/>
        <v>52.332084564291691</v>
      </c>
      <c r="CB131" s="235">
        <f t="shared" ca="1" si="191"/>
        <v>14.643413736979166</v>
      </c>
      <c r="CC131" s="235">
        <f t="shared" ca="1" si="192"/>
        <v>1.1734137369791657</v>
      </c>
      <c r="CD131" s="81">
        <f t="shared" ca="1" si="193"/>
        <v>3.8014620768229186</v>
      </c>
      <c r="CE131" s="235">
        <f t="shared" ca="1" si="151"/>
        <v>30.867432405372018</v>
      </c>
      <c r="CF131" s="235">
        <f t="shared" ca="1" si="152"/>
        <v>29.203789970373979</v>
      </c>
      <c r="CG131">
        <f t="shared" si="153"/>
        <v>100</v>
      </c>
      <c r="CH131">
        <f t="shared" si="153"/>
        <v>50</v>
      </c>
      <c r="CI131">
        <f t="shared" si="153"/>
        <v>0</v>
      </c>
      <c r="CJ131" t="e">
        <f t="shared" si="154"/>
        <v>#N/A</v>
      </c>
      <c r="CK131" s="259">
        <f t="shared" ca="1" si="155"/>
        <v>14.615461351024429</v>
      </c>
      <c r="CL131" s="259">
        <f t="shared" ca="1" si="156"/>
        <v>14.734490337756107</v>
      </c>
      <c r="CM131" s="259">
        <f t="shared" ca="1" si="157"/>
        <v>14.640247864303722</v>
      </c>
      <c r="CN131" s="259">
        <f t="shared" ca="1" si="158"/>
        <v>14.613626472783135</v>
      </c>
      <c r="CO131">
        <f t="shared" ca="1" si="159"/>
        <v>100</v>
      </c>
      <c r="CP131">
        <f t="shared" ca="1" si="160"/>
        <v>16.7</v>
      </c>
      <c r="CQ131" t="e">
        <f t="shared" ca="1" si="161"/>
        <v>#N/A</v>
      </c>
      <c r="CR131" t="e">
        <f t="shared" ca="1" si="196"/>
        <v>#N/A</v>
      </c>
      <c r="CS131" t="e">
        <f t="shared" ca="1" si="197"/>
        <v>#N/A</v>
      </c>
    </row>
    <row r="132" spans="1:97" x14ac:dyDescent="0.25">
      <c r="A132">
        <v>101</v>
      </c>
      <c r="B132" s="100">
        <f ca="1">OFFSET(InputPriceData!B$15,CalculationsAndCharts!$A132+$A$11,0,1,1)</f>
        <v>40347</v>
      </c>
      <c r="C132" s="3">
        <f ca="1">OFFSET(InputPriceData!G$15,CalculationsAndCharts!$A132+$A$11,0,1,1)</f>
        <v>2391100</v>
      </c>
      <c r="D132" s="4">
        <f ca="1">OFFSET(InputPriceData!C$15,CalculationsAndCharts!$A132+$A$11,IF($C$7,7,0),1,1)</f>
        <v>14.64</v>
      </c>
      <c r="E132" s="4">
        <f ca="1">OFFSET(InputPriceData!D$15,CalculationsAndCharts!$A132+$A$11,IF($C$7,7,0),1,1)</f>
        <v>14.79</v>
      </c>
      <c r="F132" s="4">
        <f ca="1">OFFSET(InputPriceData!E$15,CalculationsAndCharts!$A132+$A$11,IF($C$7,7,0),1,1)</f>
        <v>14.46</v>
      </c>
      <c r="G132" s="4">
        <f ca="1">OFFSET(InputPriceData!F$15,CalculationsAndCharts!$A132+$A$11,IF($C$7,7,0),1,1)</f>
        <v>14.57</v>
      </c>
      <c r="H132" s="105">
        <f t="shared" si="128"/>
        <v>0</v>
      </c>
      <c r="I132" s="105">
        <f t="shared" ref="I132:K151" ca="1" si="207">IF($S$16,AVERAGE(OFFSET($G132,0,0,I$31,1)),0)</f>
        <v>0</v>
      </c>
      <c r="J132" s="105">
        <f t="shared" ca="1" si="207"/>
        <v>0</v>
      </c>
      <c r="K132" s="105">
        <f t="shared" ca="1" si="207"/>
        <v>0</v>
      </c>
      <c r="L132" s="4">
        <f t="shared" ca="1" si="129"/>
        <v>14.606666666666667</v>
      </c>
      <c r="M132" s="105">
        <f t="shared" ca="1" si="130"/>
        <v>0.17999999999999972</v>
      </c>
      <c r="N132" s="105">
        <f t="shared" ca="1" si="137"/>
        <v>2.0626410256410228</v>
      </c>
      <c r="O132" s="198">
        <f t="shared" ca="1" si="138"/>
        <v>2.4481972650344948</v>
      </c>
      <c r="P132" s="198">
        <f t="shared" ca="1" si="139"/>
        <v>2.2033775385310452</v>
      </c>
      <c r="Q132" s="105">
        <f t="shared" ca="1" si="131"/>
        <v>14.576974732768996</v>
      </c>
      <c r="R132" s="105">
        <f t="shared" ca="1" si="132"/>
        <v>14.661197559056959</v>
      </c>
      <c r="S132" s="105">
        <f t="shared" ca="1" si="140"/>
        <v>0</v>
      </c>
      <c r="T132" s="105">
        <f t="shared" si="141"/>
        <v>0</v>
      </c>
      <c r="U132" s="105">
        <f t="shared" si="142"/>
        <v>0</v>
      </c>
      <c r="V132" s="115">
        <f t="shared" ca="1" si="133"/>
        <v>0.32999999999999829</v>
      </c>
      <c r="W132" s="114">
        <f t="shared" ca="1" si="134"/>
        <v>0.50005943801150965</v>
      </c>
      <c r="X132" s="116">
        <f t="shared" ca="1" si="135"/>
        <v>8.4321169389945758E-2</v>
      </c>
      <c r="Y132" s="90" t="e">
        <f t="shared" si="143"/>
        <v>#N/A</v>
      </c>
      <c r="Z132" s="117" t="str">
        <f t="shared" ca="1" si="144"/>
        <v/>
      </c>
      <c r="AA132" s="112"/>
      <c r="AB132" s="118"/>
      <c r="AC132" s="107"/>
      <c r="AD132" s="107"/>
      <c r="AH132" s="107"/>
      <c r="BE132" s="235">
        <f t="shared" ca="1" si="145"/>
        <v>14.585000000000001</v>
      </c>
      <c r="BF132" s="235">
        <f t="shared" ref="BF132:BN132" ca="1" si="208">AVERAGE(OFFSET(BE$31,$A132,0,$BE$27,1))</f>
        <v>14.637499999999999</v>
      </c>
      <c r="BG132" s="235">
        <f t="shared" ca="1" si="208"/>
        <v>14.66625</v>
      </c>
      <c r="BH132" s="235">
        <f t="shared" ca="1" si="208"/>
        <v>14.649374999999999</v>
      </c>
      <c r="BI132" s="235">
        <f t="shared" ca="1" si="208"/>
        <v>14.6015625</v>
      </c>
      <c r="BJ132" s="235">
        <f t="shared" ca="1" si="208"/>
        <v>14.54078125</v>
      </c>
      <c r="BK132" s="235">
        <f t="shared" ca="1" si="208"/>
        <v>14.4765625</v>
      </c>
      <c r="BL132" s="235">
        <f t="shared" ca="1" si="208"/>
        <v>14.4114453125</v>
      </c>
      <c r="BM132" s="235">
        <f t="shared" ca="1" si="208"/>
        <v>14.345546875</v>
      </c>
      <c r="BN132" s="235">
        <f t="shared" ca="1" si="208"/>
        <v>14.280136718749999</v>
      </c>
      <c r="BO132" s="235">
        <f t="shared" ca="1" si="147"/>
        <v>14.571426757812503</v>
      </c>
      <c r="BP132" s="235">
        <f t="shared" ca="1" si="103"/>
        <v>14.515404533721721</v>
      </c>
      <c r="BQ132" s="235">
        <f t="shared" ca="1" si="104"/>
        <v>14.45347308769874</v>
      </c>
      <c r="BR132" s="235">
        <f t="shared" ca="1" si="105"/>
        <v>6.1931446022981618E-2</v>
      </c>
      <c r="BS132" s="235">
        <f t="shared" ca="1" si="106"/>
        <v>14.577335979744703</v>
      </c>
      <c r="BT132" s="235">
        <f t="shared" ca="1" si="174"/>
        <v>14.497321091839199</v>
      </c>
      <c r="BU132" s="235">
        <f t="shared" ca="1" si="175"/>
        <v>14.421887810860031</v>
      </c>
      <c r="BV132" s="235">
        <f t="shared" ca="1" si="176"/>
        <v>14.373238865216855</v>
      </c>
      <c r="BW132" s="235">
        <f t="shared" ca="1" si="177"/>
        <v>14.599538708154356</v>
      </c>
      <c r="BX132" s="235">
        <f t="shared" ca="1" si="148"/>
        <v>0.5818851877298078</v>
      </c>
      <c r="BY132" s="236">
        <f t="shared" si="163"/>
        <v>-82</v>
      </c>
      <c r="BZ132" s="235">
        <f t="shared" ca="1" si="149"/>
        <v>14.583413682473008</v>
      </c>
      <c r="CA132" s="235">
        <f t="shared" ca="1" si="150"/>
        <v>50.692792410830123</v>
      </c>
      <c r="CB132" s="235">
        <f t="shared" ca="1" si="191"/>
        <v>14.589046712239586</v>
      </c>
      <c r="CC132" s="235">
        <f t="shared" ca="1" si="192"/>
        <v>1.1190467122395855</v>
      </c>
      <c r="CD132" s="81">
        <f t="shared" ca="1" si="193"/>
        <v>3.8014620768229186</v>
      </c>
      <c r="CE132" s="235">
        <f t="shared" ca="1" si="151"/>
        <v>29.437271492520889</v>
      </c>
      <c r="CF132" s="235">
        <f t="shared" ca="1" si="152"/>
        <v>27.756400073256604</v>
      </c>
      <c r="CG132">
        <f t="shared" si="153"/>
        <v>100</v>
      </c>
      <c r="CH132">
        <f t="shared" si="153"/>
        <v>50</v>
      </c>
      <c r="CI132">
        <f t="shared" si="153"/>
        <v>0</v>
      </c>
      <c r="CJ132" t="e">
        <f t="shared" si="154"/>
        <v>#N/A</v>
      </c>
      <c r="CK132" s="259">
        <f t="shared" ca="1" si="155"/>
        <v>14.615922702048859</v>
      </c>
      <c r="CL132" s="259">
        <f t="shared" ca="1" si="156"/>
        <v>14.620230675512214</v>
      </c>
      <c r="CM132" s="259">
        <f t="shared" ca="1" si="157"/>
        <v>14.591524218283983</v>
      </c>
      <c r="CN132" s="259">
        <f t="shared" ca="1" si="158"/>
        <v>14.565280926793944</v>
      </c>
      <c r="CO132">
        <f t="shared" ca="1" si="159"/>
        <v>100</v>
      </c>
      <c r="CP132">
        <f t="shared" ca="1" si="160"/>
        <v>16.7</v>
      </c>
      <c r="CQ132" t="e">
        <f t="shared" ca="1" si="161"/>
        <v>#N/A</v>
      </c>
      <c r="CR132" t="e">
        <f t="shared" ca="1" si="196"/>
        <v>#N/A</v>
      </c>
      <c r="CS132" t="e">
        <f t="shared" ca="1" si="197"/>
        <v>#N/A</v>
      </c>
    </row>
    <row r="133" spans="1:97" x14ac:dyDescent="0.25">
      <c r="A133">
        <v>102</v>
      </c>
      <c r="B133" s="100">
        <f ca="1">OFFSET(InputPriceData!B$15,CalculationsAndCharts!$A133+$A$11,0,1,1)</f>
        <v>40346</v>
      </c>
      <c r="C133" s="3">
        <f ca="1">OFFSET(InputPriceData!G$15,CalculationsAndCharts!$A133+$A$11,0,1,1)</f>
        <v>3950000</v>
      </c>
      <c r="D133" s="4">
        <f ca="1">OFFSET(InputPriceData!C$15,CalculationsAndCharts!$A133+$A$11,IF($C$7,7,0),1,1)</f>
        <v>14.85</v>
      </c>
      <c r="E133" s="4">
        <f ca="1">OFFSET(InputPriceData!D$15,CalculationsAndCharts!$A133+$A$11,IF($C$7,7,0),1,1)</f>
        <v>14.9</v>
      </c>
      <c r="F133" s="4">
        <f ca="1">OFFSET(InputPriceData!E$15,CalculationsAndCharts!$A133+$A$11,IF($C$7,7,0),1,1)</f>
        <v>14.42</v>
      </c>
      <c r="G133" s="4">
        <f ca="1">OFFSET(InputPriceData!F$15,CalculationsAndCharts!$A133+$A$11,IF($C$7,7,0),1,1)</f>
        <v>14.6</v>
      </c>
      <c r="H133" s="105">
        <f t="shared" si="128"/>
        <v>0</v>
      </c>
      <c r="I133" s="105">
        <f t="shared" ca="1" si="207"/>
        <v>0</v>
      </c>
      <c r="J133" s="105">
        <f t="shared" ca="1" si="207"/>
        <v>0</v>
      </c>
      <c r="K133" s="105">
        <f t="shared" ca="1" si="207"/>
        <v>0</v>
      </c>
      <c r="L133" s="4">
        <f t="shared" ca="1" si="129"/>
        <v>14.64</v>
      </c>
      <c r="M133" s="105">
        <f t="shared" ca="1" si="130"/>
        <v>0.29999999999999893</v>
      </c>
      <c r="N133" s="105">
        <f t="shared" ca="1" si="137"/>
        <v>2.2792820512820491</v>
      </c>
      <c r="O133" s="198">
        <f t="shared" ca="1" si="138"/>
        <v>2.5583561905754868</v>
      </c>
      <c r="P133" s="198">
        <f t="shared" ca="1" si="139"/>
        <v>2.3025205715179382</v>
      </c>
      <c r="Q133" s="105">
        <f t="shared" ca="1" si="131"/>
        <v>14.568491323083947</v>
      </c>
      <c r="R133" s="105">
        <f t="shared" ca="1" si="132"/>
        <v>14.685261223710663</v>
      </c>
      <c r="S133" s="105">
        <f t="shared" ca="1" si="140"/>
        <v>0</v>
      </c>
      <c r="T133" s="105">
        <f t="shared" si="141"/>
        <v>0</v>
      </c>
      <c r="U133" s="105">
        <f t="shared" si="142"/>
        <v>0</v>
      </c>
      <c r="V133" s="115">
        <f t="shared" ca="1" si="133"/>
        <v>0.48000000000000043</v>
      </c>
      <c r="W133" s="114">
        <f t="shared" ca="1" si="134"/>
        <v>0.58508915701726527</v>
      </c>
      <c r="X133" s="116">
        <f t="shared" ca="1" si="135"/>
        <v>9.0074599795703106E-2</v>
      </c>
      <c r="Y133" s="90" t="e">
        <f t="shared" si="143"/>
        <v>#N/A</v>
      </c>
      <c r="Z133" s="117" t="str">
        <f t="shared" ca="1" si="144"/>
        <v/>
      </c>
      <c r="AA133" s="112"/>
      <c r="AB133" s="118"/>
      <c r="AC133" s="107"/>
      <c r="AD133" s="107"/>
      <c r="AH133" s="107"/>
      <c r="BE133" s="235">
        <f t="shared" ca="1" si="145"/>
        <v>14.69</v>
      </c>
      <c r="BF133" s="235">
        <f t="shared" ref="BF133:BN133" ca="1" si="209">AVERAGE(OFFSET(BE$31,$A133,0,$BE$27,1))</f>
        <v>14.695</v>
      </c>
      <c r="BG133" s="235">
        <f t="shared" ca="1" si="209"/>
        <v>14.6325</v>
      </c>
      <c r="BH133" s="235">
        <f t="shared" ca="1" si="209"/>
        <v>14.553750000000001</v>
      </c>
      <c r="BI133" s="235">
        <f t="shared" ca="1" si="209"/>
        <v>14.48</v>
      </c>
      <c r="BJ133" s="235">
        <f t="shared" ca="1" si="209"/>
        <v>14.41234375</v>
      </c>
      <c r="BK133" s="235">
        <f t="shared" ca="1" si="209"/>
        <v>14.346328124999999</v>
      </c>
      <c r="BL133" s="235">
        <f t="shared" ca="1" si="209"/>
        <v>14.279648437499999</v>
      </c>
      <c r="BM133" s="235">
        <f t="shared" ca="1" si="209"/>
        <v>14.214726562499997</v>
      </c>
      <c r="BN133" s="235">
        <f t="shared" ca="1" si="209"/>
        <v>14.158535156249998</v>
      </c>
      <c r="BO133" s="235">
        <f t="shared" ca="1" si="147"/>
        <v>14.5563291015625</v>
      </c>
      <c r="BP133" s="235">
        <f t="shared" ca="1" si="103"/>
        <v>14.459382309630938</v>
      </c>
      <c r="BQ133" s="235">
        <f t="shared" ca="1" si="104"/>
        <v>14.39154164167576</v>
      </c>
      <c r="BR133" s="235">
        <f t="shared" ca="1" si="105"/>
        <v>6.7840667955177736E-2</v>
      </c>
      <c r="BS133" s="235">
        <f t="shared" ca="1" si="106"/>
        <v>14.527222977586115</v>
      </c>
      <c r="BT133" s="235">
        <f t="shared" ca="1" si="174"/>
        <v>14.417306203933695</v>
      </c>
      <c r="BU133" s="235">
        <f t="shared" ca="1" si="175"/>
        <v>14.346454529880862</v>
      </c>
      <c r="BV133" s="235">
        <f t="shared" ca="1" si="176"/>
        <v>14.324589919573679</v>
      </c>
      <c r="BW133" s="235">
        <f t="shared" ca="1" si="177"/>
        <v>14.537144941732176</v>
      </c>
      <c r="BX133" s="235">
        <f t="shared" ca="1" si="148"/>
        <v>0.59933685721830576</v>
      </c>
      <c r="BY133" s="236">
        <f t="shared" si="163"/>
        <v>-83</v>
      </c>
      <c r="BZ133" s="235">
        <f t="shared" ca="1" si="149"/>
        <v>14.615410740313783</v>
      </c>
      <c r="CA133" s="235">
        <f t="shared" ca="1" si="150"/>
        <v>46.735316807276824</v>
      </c>
      <c r="CB133" s="235">
        <f t="shared" ca="1" si="191"/>
        <v>14.598164550781251</v>
      </c>
      <c r="CC133" s="235">
        <f t="shared" ca="1" si="192"/>
        <v>1.1281645507812499</v>
      </c>
      <c r="CD133" s="81">
        <f t="shared" ca="1" si="193"/>
        <v>4.1314620768229169</v>
      </c>
      <c r="CE133" s="235">
        <f t="shared" ca="1" si="151"/>
        <v>27.306666013229034</v>
      </c>
      <c r="CF133" s="235">
        <f t="shared" ca="1" si="152"/>
        <v>24.805738191769247</v>
      </c>
      <c r="CG133">
        <f t="shared" si="153"/>
        <v>100</v>
      </c>
      <c r="CH133">
        <f t="shared" si="153"/>
        <v>50</v>
      </c>
      <c r="CI133">
        <f t="shared" si="153"/>
        <v>0</v>
      </c>
      <c r="CJ133" t="e">
        <f t="shared" si="154"/>
        <v>#N/A</v>
      </c>
      <c r="CK133" s="259">
        <f t="shared" ca="1" si="155"/>
        <v>14.53934540409772</v>
      </c>
      <c r="CL133" s="259">
        <f t="shared" ca="1" si="156"/>
        <v>14.63796135102443</v>
      </c>
      <c r="CM133" s="259">
        <f t="shared" ca="1" si="157"/>
        <v>14.581429252695528</v>
      </c>
      <c r="CN133" s="259">
        <f t="shared" ca="1" si="158"/>
        <v>14.543301027306637</v>
      </c>
      <c r="CO133">
        <f t="shared" ca="1" si="159"/>
        <v>100</v>
      </c>
      <c r="CP133">
        <f t="shared" ca="1" si="160"/>
        <v>16.7</v>
      </c>
      <c r="CQ133" t="e">
        <f t="shared" ca="1" si="161"/>
        <v>#N/A</v>
      </c>
      <c r="CR133">
        <f t="shared" ca="1" si="196"/>
        <v>14.85</v>
      </c>
      <c r="CS133" t="e">
        <f t="shared" ca="1" si="197"/>
        <v>#N/A</v>
      </c>
    </row>
    <row r="134" spans="1:97" x14ac:dyDescent="0.25">
      <c r="A134">
        <v>103</v>
      </c>
      <c r="B134" s="100">
        <f ca="1">OFFSET(InputPriceData!B$15,CalculationsAndCharts!$A134+$A$11,0,1,1)</f>
        <v>40345</v>
      </c>
      <c r="C134" s="3">
        <f ca="1">OFFSET(InputPriceData!G$15,CalculationsAndCharts!$A134+$A$11,0,1,1)</f>
        <v>5789900</v>
      </c>
      <c r="D134" s="4">
        <f ca="1">OFFSET(InputPriceData!C$15,CalculationsAndCharts!$A134+$A$11,IF($C$7,7,0),1,1)</f>
        <v>14.45</v>
      </c>
      <c r="E134" s="4">
        <f ca="1">OFFSET(InputPriceData!D$15,CalculationsAndCharts!$A134+$A$11,IF($C$7,7,0),1,1)</f>
        <v>14.95</v>
      </c>
      <c r="F134" s="4">
        <f ca="1">OFFSET(InputPriceData!E$15,CalculationsAndCharts!$A134+$A$11,IF($C$7,7,0),1,1)</f>
        <v>14.43</v>
      </c>
      <c r="G134" s="4">
        <f ca="1">OFFSET(InputPriceData!F$15,CalculationsAndCharts!$A134+$A$11,IF($C$7,7,0),1,1)</f>
        <v>14.78</v>
      </c>
      <c r="H134" s="105">
        <f t="shared" si="128"/>
        <v>0</v>
      </c>
      <c r="I134" s="105">
        <f t="shared" ca="1" si="207"/>
        <v>0</v>
      </c>
      <c r="J134" s="105">
        <f t="shared" ca="1" si="207"/>
        <v>0</v>
      </c>
      <c r="K134" s="105">
        <f t="shared" ca="1" si="207"/>
        <v>0</v>
      </c>
      <c r="L134" s="4">
        <f t="shared" ca="1" si="129"/>
        <v>14.719999999999999</v>
      </c>
      <c r="M134" s="105">
        <f t="shared" ca="1" si="130"/>
        <v>0.40999999999999837</v>
      </c>
      <c r="N134" s="105">
        <f t="shared" ca="1" si="137"/>
        <v>2.3675769230769208</v>
      </c>
      <c r="O134" s="198">
        <f t="shared" ca="1" si="138"/>
        <v>2.6380916589450401</v>
      </c>
      <c r="P134" s="198">
        <f t="shared" ca="1" si="139"/>
        <v>2.374282493050536</v>
      </c>
      <c r="Q134" s="105">
        <f t="shared" ca="1" si="131"/>
        <v>14.548060272536501</v>
      </c>
      <c r="R134" s="105">
        <f t="shared" ca="1" si="132"/>
        <v>14.718624052461152</v>
      </c>
      <c r="S134" s="105">
        <f t="shared" ca="1" si="140"/>
        <v>0</v>
      </c>
      <c r="T134" s="105">
        <f t="shared" si="141"/>
        <v>0</v>
      </c>
      <c r="U134" s="105">
        <f t="shared" si="142"/>
        <v>0</v>
      </c>
      <c r="V134" s="115">
        <f t="shared" ca="1" si="133"/>
        <v>0.51999999999999957</v>
      </c>
      <c r="W134" s="114">
        <f t="shared" ca="1" si="134"/>
        <v>0.63763373552589775</v>
      </c>
      <c r="X134" s="116">
        <f t="shared" ca="1" si="135"/>
        <v>9.314166004911352E-2</v>
      </c>
      <c r="Y134" s="90" t="e">
        <f t="shared" si="143"/>
        <v>#N/A</v>
      </c>
      <c r="Z134" s="117" t="str">
        <f t="shared" ca="1" si="144"/>
        <v/>
      </c>
      <c r="AA134" s="112"/>
      <c r="AB134" s="118"/>
      <c r="AC134" s="107"/>
      <c r="AD134" s="107"/>
      <c r="AH134" s="107"/>
      <c r="BE134" s="235">
        <f t="shared" ca="1" si="145"/>
        <v>14.7</v>
      </c>
      <c r="BF134" s="235">
        <f t="shared" ref="BF134:BN134" ca="1" si="210">AVERAGE(OFFSET(BE$31,$A134,0,$BE$27,1))</f>
        <v>14.57</v>
      </c>
      <c r="BG134" s="235">
        <f t="shared" ca="1" si="210"/>
        <v>14.475</v>
      </c>
      <c r="BH134" s="235">
        <f t="shared" ca="1" si="210"/>
        <v>14.40625</v>
      </c>
      <c r="BI134" s="235">
        <f t="shared" ca="1" si="210"/>
        <v>14.344687499999999</v>
      </c>
      <c r="BJ134" s="235">
        <f t="shared" ca="1" si="210"/>
        <v>14.280312499999999</v>
      </c>
      <c r="BK134" s="235">
        <f t="shared" ca="1" si="210"/>
        <v>14.212968749999998</v>
      </c>
      <c r="BL134" s="235">
        <f t="shared" ca="1" si="210"/>
        <v>14.149804687499998</v>
      </c>
      <c r="BM134" s="235">
        <f t="shared" ca="1" si="210"/>
        <v>14.102343749999999</v>
      </c>
      <c r="BN134" s="235">
        <f t="shared" ca="1" si="210"/>
        <v>14.0825390625</v>
      </c>
      <c r="BO134" s="235">
        <f t="shared" ca="1" si="147"/>
        <v>14.459507812499998</v>
      </c>
      <c r="BP134" s="235">
        <f t="shared" ca="1" si="103"/>
        <v>14.362435517699375</v>
      </c>
      <c r="BQ134" s="235">
        <f t="shared" ca="1" si="104"/>
        <v>14.323700973720582</v>
      </c>
      <c r="BR134" s="235">
        <f t="shared" ca="1" si="105"/>
        <v>3.8734543978792502E-2</v>
      </c>
      <c r="BS134" s="235">
        <f t="shared" ca="1" si="106"/>
        <v>14.401170061678167</v>
      </c>
      <c r="BT134" s="235">
        <f t="shared" ca="1" si="174"/>
        <v>14.307389430281273</v>
      </c>
      <c r="BU134" s="235">
        <f t="shared" ca="1" si="175"/>
        <v>14.27560285582803</v>
      </c>
      <c r="BV134" s="235">
        <f t="shared" ca="1" si="176"/>
        <v>14.302725309266497</v>
      </c>
      <c r="BW134" s="235">
        <f t="shared" ca="1" si="177"/>
        <v>14.398085032626218</v>
      </c>
      <c r="BX134" s="235">
        <f t="shared" ca="1" si="148"/>
        <v>0.61927479169432709</v>
      </c>
      <c r="BY134" s="236">
        <f t="shared" si="163"/>
        <v>-84</v>
      </c>
      <c r="BZ134" s="235">
        <f t="shared" ca="1" si="149"/>
        <v>14.660824728191432</v>
      </c>
      <c r="CA134" s="235">
        <f t="shared" ca="1" si="150"/>
        <v>39.393250819787021</v>
      </c>
      <c r="CB134" s="235">
        <f t="shared" ca="1" si="191"/>
        <v>14.589753906249999</v>
      </c>
      <c r="CC134" s="235">
        <f t="shared" ca="1" si="192"/>
        <v>1.1197539062499988</v>
      </c>
      <c r="CD134" s="81">
        <f t="shared" ca="1" si="193"/>
        <v>4.2214620768229167</v>
      </c>
      <c r="CE134" s="235">
        <f t="shared" ca="1" si="151"/>
        <v>26.525262714019888</v>
      </c>
      <c r="CF134" s="235">
        <f t="shared" ca="1" si="152"/>
        <v>21.01238374864262</v>
      </c>
      <c r="CG134">
        <f t="shared" si="153"/>
        <v>100</v>
      </c>
      <c r="CH134">
        <f t="shared" si="153"/>
        <v>50</v>
      </c>
      <c r="CI134">
        <f t="shared" si="153"/>
        <v>0</v>
      </c>
      <c r="CJ134" t="e">
        <f t="shared" si="154"/>
        <v>#N/A</v>
      </c>
      <c r="CK134" s="259">
        <f t="shared" ca="1" si="155"/>
        <v>14.42619080819544</v>
      </c>
      <c r="CL134" s="259">
        <f t="shared" ca="1" si="156"/>
        <v>14.61372040409772</v>
      </c>
      <c r="CM134" s="259">
        <f t="shared" ca="1" si="157"/>
        <v>14.542382087825882</v>
      </c>
      <c r="CN134" s="259">
        <f t="shared" ca="1" si="158"/>
        <v>14.50543689781952</v>
      </c>
      <c r="CO134">
        <f t="shared" ca="1" si="159"/>
        <v>100</v>
      </c>
      <c r="CP134">
        <f t="shared" ca="1" si="160"/>
        <v>16.7</v>
      </c>
      <c r="CQ134" t="e">
        <f t="shared" ca="1" si="161"/>
        <v>#N/A</v>
      </c>
      <c r="CR134" t="e">
        <f t="shared" ca="1" si="196"/>
        <v>#N/A</v>
      </c>
      <c r="CS134" t="e">
        <f t="shared" ca="1" si="197"/>
        <v>#N/A</v>
      </c>
    </row>
    <row r="135" spans="1:97" x14ac:dyDescent="0.25">
      <c r="A135">
        <v>104</v>
      </c>
      <c r="B135" s="100">
        <f ca="1">OFFSET(InputPriceData!B$15,CalculationsAndCharts!$A135+$A$11,0,1,1)</f>
        <v>40344</v>
      </c>
      <c r="C135" s="3">
        <f ca="1">OFFSET(InputPriceData!G$15,CalculationsAndCharts!$A135+$A$11,0,1,1)</f>
        <v>6279800</v>
      </c>
      <c r="D135" s="4">
        <f ca="1">OFFSET(InputPriceData!C$15,CalculationsAndCharts!$A135+$A$11,IF($C$7,7,0),1,1)</f>
        <v>14.36</v>
      </c>
      <c r="E135" s="4">
        <f ca="1">OFFSET(InputPriceData!D$15,CalculationsAndCharts!$A135+$A$11,IF($C$7,7,0),1,1)</f>
        <v>14.8</v>
      </c>
      <c r="F135" s="4">
        <f ca="1">OFFSET(InputPriceData!E$15,CalculationsAndCharts!$A135+$A$11,IF($C$7,7,0),1,1)</f>
        <v>14.31</v>
      </c>
      <c r="G135" s="4">
        <f ca="1">OFFSET(InputPriceData!F$15,CalculationsAndCharts!$A135+$A$11,IF($C$7,7,0),1,1)</f>
        <v>14.62</v>
      </c>
      <c r="H135" s="105">
        <f t="shared" si="128"/>
        <v>0</v>
      </c>
      <c r="I135" s="105">
        <f t="shared" ca="1" si="207"/>
        <v>0</v>
      </c>
      <c r="J135" s="105">
        <f t="shared" ca="1" si="207"/>
        <v>0</v>
      </c>
      <c r="K135" s="105">
        <f t="shared" ca="1" si="207"/>
        <v>0</v>
      </c>
      <c r="L135" s="4">
        <f t="shared" ca="1" si="129"/>
        <v>14.576666666666666</v>
      </c>
      <c r="M135" s="105">
        <f t="shared" ca="1" si="130"/>
        <v>0.37666666666666693</v>
      </c>
      <c r="N135" s="105">
        <f t="shared" ca="1" si="137"/>
        <v>2.403987179487177</v>
      </c>
      <c r="O135" s="198">
        <f t="shared" ca="1" si="138"/>
        <v>2.7153815834787882</v>
      </c>
      <c r="P135" s="198">
        <f t="shared" ca="1" si="139"/>
        <v>2.4438434251309094</v>
      </c>
      <c r="Q135" s="105">
        <f t="shared" ca="1" si="131"/>
        <v>14.49893463611836</v>
      </c>
      <c r="R135" s="105">
        <f t="shared" ca="1" si="132"/>
        <v>14.767356561011052</v>
      </c>
      <c r="S135" s="105">
        <f t="shared" ca="1" si="140"/>
        <v>0</v>
      </c>
      <c r="T135" s="105">
        <f t="shared" si="141"/>
        <v>0</v>
      </c>
      <c r="U135" s="105">
        <f t="shared" si="142"/>
        <v>0</v>
      </c>
      <c r="V135" s="115">
        <f t="shared" ca="1" si="133"/>
        <v>0.54000000000000092</v>
      </c>
      <c r="W135" s="114">
        <f t="shared" ca="1" si="134"/>
        <v>0.69645060328884689</v>
      </c>
      <c r="X135" s="116">
        <f t="shared" ca="1" si="135"/>
        <v>9.7636840170235772E-2</v>
      </c>
      <c r="Y135" s="90" t="e">
        <f t="shared" si="143"/>
        <v>#N/A</v>
      </c>
      <c r="Z135" s="117" t="str">
        <f t="shared" ca="1" si="144"/>
        <v/>
      </c>
      <c r="AA135" s="112"/>
      <c r="AB135" s="118"/>
      <c r="AC135" s="107"/>
      <c r="AD135" s="107"/>
      <c r="AH135" s="107"/>
      <c r="BE135" s="235">
        <f t="shared" ca="1" si="145"/>
        <v>14.44</v>
      </c>
      <c r="BF135" s="235">
        <f t="shared" ref="BF135:BN135" ca="1" si="211">AVERAGE(OFFSET(BE$31,$A135,0,$BE$27,1))</f>
        <v>14.379999999999999</v>
      </c>
      <c r="BG135" s="235">
        <f t="shared" ca="1" si="211"/>
        <v>14.337499999999999</v>
      </c>
      <c r="BH135" s="235">
        <f t="shared" ca="1" si="211"/>
        <v>14.283124999999998</v>
      </c>
      <c r="BI135" s="235">
        <f t="shared" ca="1" si="211"/>
        <v>14.215937499999999</v>
      </c>
      <c r="BJ135" s="235">
        <f t="shared" ca="1" si="211"/>
        <v>14.145624999999999</v>
      </c>
      <c r="BK135" s="235">
        <f t="shared" ca="1" si="211"/>
        <v>14.086640624999999</v>
      </c>
      <c r="BL135" s="235">
        <f t="shared" ca="1" si="211"/>
        <v>14.054882812500001</v>
      </c>
      <c r="BM135" s="235">
        <f t="shared" ca="1" si="211"/>
        <v>14.062734375</v>
      </c>
      <c r="BN135" s="235">
        <f t="shared" ca="1" si="211"/>
        <v>14.114472656249999</v>
      </c>
      <c r="BO135" s="235">
        <f t="shared" ca="1" si="147"/>
        <v>14.298952148437497</v>
      </c>
      <c r="BP135" s="235">
        <f t="shared" ca="1" si="103"/>
        <v>14.265363222898753</v>
      </c>
      <c r="BQ135" s="235">
        <f t="shared" ca="1" si="104"/>
        <v>14.28496642974179</v>
      </c>
      <c r="BR135" s="235">
        <f t="shared" ca="1" si="105"/>
        <v>-1.9603206843036958E-2</v>
      </c>
      <c r="BS135" s="235">
        <f t="shared" ca="1" si="106"/>
        <v>14.245760016055716</v>
      </c>
      <c r="BT135" s="235">
        <f t="shared" ca="1" si="174"/>
        <v>14.21360879888438</v>
      </c>
      <c r="BU135" s="235">
        <f t="shared" ca="1" si="175"/>
        <v>14.243816281374786</v>
      </c>
      <c r="BV135" s="235">
        <f t="shared" ca="1" si="176"/>
        <v>14.329847762704965</v>
      </c>
      <c r="BW135" s="235">
        <f t="shared" ca="1" si="177"/>
        <v>14.239225315233746</v>
      </c>
      <c r="BX135" s="235">
        <f t="shared" ca="1" si="148"/>
        <v>0.6491143669678977</v>
      </c>
      <c r="BY135" s="236">
        <f t="shared" si="163"/>
        <v>-85</v>
      </c>
      <c r="BZ135" s="235">
        <f t="shared" ca="1" si="149"/>
        <v>14.730503910759142</v>
      </c>
      <c r="CA135" s="235">
        <f t="shared" ca="1" si="150"/>
        <v>31.078889155534139</v>
      </c>
      <c r="CB135" s="235">
        <f t="shared" ca="1" si="191"/>
        <v>14.437809407552081</v>
      </c>
      <c r="CC135" s="235">
        <f t="shared" ca="1" si="192"/>
        <v>0.96780940755208</v>
      </c>
      <c r="CD135" s="81">
        <f t="shared" ca="1" si="193"/>
        <v>4.7014620768229172</v>
      </c>
      <c r="CE135" s="235">
        <f t="shared" ca="1" si="151"/>
        <v>20.585285848058817</v>
      </c>
      <c r="CF135" s="235">
        <f t="shared" ca="1" si="152"/>
        <v>16.792572825976539</v>
      </c>
      <c r="CG135">
        <f t="shared" si="153"/>
        <v>100</v>
      </c>
      <c r="CH135">
        <f t="shared" si="153"/>
        <v>50</v>
      </c>
      <c r="CI135">
        <f t="shared" si="153"/>
        <v>0</v>
      </c>
      <c r="CJ135" t="e">
        <f t="shared" si="154"/>
        <v>#N/A</v>
      </c>
      <c r="CK135" s="259">
        <f t="shared" ca="1" si="155"/>
        <v>14.329881616390882</v>
      </c>
      <c r="CL135" s="259">
        <f t="shared" ca="1" si="156"/>
        <v>14.490595404097721</v>
      </c>
      <c r="CM135" s="259">
        <f t="shared" ca="1" si="157"/>
        <v>14.423970146376469</v>
      </c>
      <c r="CN135" s="259">
        <f t="shared" ca="1" si="158"/>
        <v>14.462123495308241</v>
      </c>
      <c r="CO135">
        <f t="shared" ca="1" si="159"/>
        <v>0</v>
      </c>
      <c r="CP135" t="e">
        <f t="shared" ca="1" si="160"/>
        <v>#N/A</v>
      </c>
      <c r="CQ135">
        <f t="shared" ca="1" si="161"/>
        <v>16.7</v>
      </c>
      <c r="CR135" t="e">
        <f t="shared" ca="1" si="196"/>
        <v>#N/A</v>
      </c>
      <c r="CS135" t="e">
        <f t="shared" ca="1" si="197"/>
        <v>#N/A</v>
      </c>
    </row>
    <row r="136" spans="1:97" x14ac:dyDescent="0.25">
      <c r="A136">
        <v>105</v>
      </c>
      <c r="B136" s="100">
        <f ca="1">OFFSET(InputPriceData!B$15,CalculationsAndCharts!$A136+$A$11,0,1,1)</f>
        <v>40343</v>
      </c>
      <c r="C136" s="3">
        <f ca="1">OFFSET(InputPriceData!G$15,CalculationsAndCharts!$A136+$A$11,0,1,1)</f>
        <v>5376400</v>
      </c>
      <c r="D136" s="4">
        <f ca="1">OFFSET(InputPriceData!C$15,CalculationsAndCharts!$A136+$A$11,IF($C$7,7,0),1,1)</f>
        <v>14.5</v>
      </c>
      <c r="E136" s="4">
        <f ca="1">OFFSET(InputPriceData!D$15,CalculationsAndCharts!$A136+$A$11,IF($C$7,7,0),1,1)</f>
        <v>14.82</v>
      </c>
      <c r="F136" s="4">
        <f ca="1">OFFSET(InputPriceData!E$15,CalculationsAndCharts!$A136+$A$11,IF($C$7,7,0),1,1)</f>
        <v>14.2</v>
      </c>
      <c r="G136" s="4">
        <f ca="1">OFFSET(InputPriceData!F$15,CalculationsAndCharts!$A136+$A$11,IF($C$7,7,0),1,1)</f>
        <v>14.26</v>
      </c>
      <c r="H136" s="105">
        <f t="shared" si="128"/>
        <v>0</v>
      </c>
      <c r="I136" s="105">
        <f t="shared" ca="1" si="207"/>
        <v>0</v>
      </c>
      <c r="J136" s="105">
        <f t="shared" ca="1" si="207"/>
        <v>0</v>
      </c>
      <c r="K136" s="105">
        <f t="shared" ca="1" si="207"/>
        <v>0</v>
      </c>
      <c r="L136" s="4">
        <f t="shared" ca="1" si="129"/>
        <v>14.426666666666668</v>
      </c>
      <c r="M136" s="105">
        <f t="shared" ca="1" si="130"/>
        <v>0.56666666666666821</v>
      </c>
      <c r="N136" s="105">
        <f t="shared" ca="1" si="137"/>
        <v>2.5860384615384588</v>
      </c>
      <c r="O136" s="198">
        <f t="shared" ca="1" si="138"/>
        <v>2.8043514131906773</v>
      </c>
      <c r="P136" s="198">
        <f t="shared" ca="1" si="139"/>
        <v>2.5239162718716095</v>
      </c>
      <c r="Q136" s="105">
        <f t="shared" ca="1" si="131"/>
        <v>14.47672548453313</v>
      </c>
      <c r="R136" s="105">
        <f t="shared" ca="1" si="132"/>
        <v>14.844048539551821</v>
      </c>
      <c r="S136" s="105">
        <f t="shared" ca="1" si="140"/>
        <v>0</v>
      </c>
      <c r="T136" s="105">
        <f t="shared" si="141"/>
        <v>0</v>
      </c>
      <c r="U136" s="105">
        <f t="shared" si="142"/>
        <v>0</v>
      </c>
      <c r="V136" s="115">
        <f t="shared" ca="1" si="133"/>
        <v>0.62000000000000099</v>
      </c>
      <c r="W136" s="114">
        <f t="shared" ca="1" si="134"/>
        <v>0.77467590493326988</v>
      </c>
      <c r="X136" s="116">
        <f t="shared" ca="1" si="135"/>
        <v>0.10432509852266969</v>
      </c>
      <c r="Y136" s="90" t="e">
        <f t="shared" si="143"/>
        <v>#N/A</v>
      </c>
      <c r="Z136" s="117" t="str">
        <f t="shared" ca="1" si="144"/>
        <v/>
      </c>
      <c r="AA136" s="112"/>
      <c r="AB136" s="118"/>
      <c r="AC136" s="107"/>
      <c r="AD136" s="107"/>
      <c r="AH136" s="107"/>
      <c r="BE136" s="235">
        <f t="shared" ca="1" si="145"/>
        <v>14.32</v>
      </c>
      <c r="BF136" s="235">
        <f t="shared" ref="BF136:BN136" ca="1" si="212">AVERAGE(OFFSET(BE$31,$A136,0,$BE$27,1))</f>
        <v>14.295</v>
      </c>
      <c r="BG136" s="235">
        <f t="shared" ca="1" si="212"/>
        <v>14.22875</v>
      </c>
      <c r="BH136" s="235">
        <f t="shared" ca="1" si="212"/>
        <v>14.14875</v>
      </c>
      <c r="BI136" s="235">
        <f t="shared" ca="1" si="212"/>
        <v>14.075312499999999</v>
      </c>
      <c r="BJ136" s="235">
        <f t="shared" ca="1" si="212"/>
        <v>14.02765625</v>
      </c>
      <c r="BK136" s="235">
        <f t="shared" ca="1" si="212"/>
        <v>14.023125</v>
      </c>
      <c r="BL136" s="235">
        <f t="shared" ca="1" si="212"/>
        <v>14.070585937499999</v>
      </c>
      <c r="BM136" s="235">
        <f t="shared" ca="1" si="212"/>
        <v>14.166210937499999</v>
      </c>
      <c r="BN136" s="235">
        <f t="shared" ca="1" si="212"/>
        <v>14.295976562499998</v>
      </c>
      <c r="BO136" s="235">
        <f t="shared" ca="1" si="147"/>
        <v>14.221130859375</v>
      </c>
      <c r="BP136" s="235">
        <f t="shared" ca="1" si="103"/>
        <v>14.231774297360008</v>
      </c>
      <c r="BQ136" s="235">
        <f t="shared" ca="1" si="104"/>
        <v>14.304569636584826</v>
      </c>
      <c r="BR136" s="235">
        <f t="shared" ca="1" si="105"/>
        <v>-7.2795339224818179E-2</v>
      </c>
      <c r="BS136" s="235">
        <f t="shared" ca="1" si="106"/>
        <v>14.15897895813519</v>
      </c>
      <c r="BT136" s="235">
        <f t="shared" ca="1" si="174"/>
        <v>14.181457581713042</v>
      </c>
      <c r="BU136" s="235">
        <f t="shared" ca="1" si="175"/>
        <v>14.274023763865191</v>
      </c>
      <c r="BV136" s="235">
        <f t="shared" ca="1" si="176"/>
        <v>14.415879244035143</v>
      </c>
      <c r="BW136" s="235">
        <f t="shared" ca="1" si="177"/>
        <v>14.138180697578694</v>
      </c>
      <c r="BX136" s="235">
        <f t="shared" ca="1" si="148"/>
        <v>0.68697064535468111</v>
      </c>
      <c r="BY136" s="236">
        <f t="shared" si="163"/>
        <v>-86</v>
      </c>
      <c r="BZ136" s="235">
        <f t="shared" ca="1" si="149"/>
        <v>14.829655567755772</v>
      </c>
      <c r="CA136" s="235">
        <f t="shared" ca="1" si="150"/>
        <v>24.836083795834128</v>
      </c>
      <c r="CB136" s="235">
        <f t="shared" ca="1" si="191"/>
        <v>14.323898763020834</v>
      </c>
      <c r="CC136" s="235">
        <f t="shared" ca="1" si="192"/>
        <v>0.85389876302083323</v>
      </c>
      <c r="CD136" s="81">
        <f t="shared" ca="1" si="193"/>
        <v>5.3614620768229173</v>
      </c>
      <c r="CE136" s="235">
        <f t="shared" ca="1" si="151"/>
        <v>15.926602683849152</v>
      </c>
      <c r="CF136" s="235">
        <f t="shared" ca="1" si="152"/>
        <v>13.962907059122331</v>
      </c>
      <c r="CG136">
        <f t="shared" si="153"/>
        <v>100</v>
      </c>
      <c r="CH136">
        <f t="shared" si="153"/>
        <v>50</v>
      </c>
      <c r="CI136">
        <f t="shared" si="153"/>
        <v>0</v>
      </c>
      <c r="CJ136" t="e">
        <f t="shared" si="154"/>
        <v>#N/A</v>
      </c>
      <c r="CK136" s="259">
        <f t="shared" ca="1" si="155"/>
        <v>14.214763232781763</v>
      </c>
      <c r="CL136" s="259">
        <f t="shared" ca="1" si="156"/>
        <v>14.419940808195442</v>
      </c>
      <c r="CM136" s="259">
        <f t="shared" ca="1" si="157"/>
        <v>14.322172466183005</v>
      </c>
      <c r="CN136" s="259">
        <f t="shared" ca="1" si="158"/>
        <v>14.450734731792448</v>
      </c>
      <c r="CO136">
        <f t="shared" ca="1" si="159"/>
        <v>0</v>
      </c>
      <c r="CP136" t="e">
        <f t="shared" ca="1" si="160"/>
        <v>#N/A</v>
      </c>
      <c r="CQ136">
        <f t="shared" ca="1" si="161"/>
        <v>16.7</v>
      </c>
      <c r="CR136" t="e">
        <f t="shared" ca="1" si="196"/>
        <v>#N/A</v>
      </c>
      <c r="CS136" t="e">
        <f t="shared" ca="1" si="197"/>
        <v>#N/A</v>
      </c>
    </row>
    <row r="137" spans="1:97" x14ac:dyDescent="0.25">
      <c r="A137">
        <v>106</v>
      </c>
      <c r="B137" s="100">
        <f ca="1">OFFSET(InputPriceData!B$15,CalculationsAndCharts!$A137+$A$11,0,1,1)</f>
        <v>40340</v>
      </c>
      <c r="C137" s="3">
        <f ca="1">OFFSET(InputPriceData!G$15,CalculationsAndCharts!$A137+$A$11,0,1,1)</f>
        <v>5159700</v>
      </c>
      <c r="D137" s="4">
        <f ca="1">OFFSET(InputPriceData!C$15,CalculationsAndCharts!$A137+$A$11,IF($C$7,7,0),1,1)</f>
        <v>13.93</v>
      </c>
      <c r="E137" s="4">
        <f ca="1">OFFSET(InputPriceData!D$15,CalculationsAndCharts!$A137+$A$11,IF($C$7,7,0),1,1)</f>
        <v>14.5</v>
      </c>
      <c r="F137" s="4">
        <f ca="1">OFFSET(InputPriceData!E$15,CalculationsAndCharts!$A137+$A$11,IF($C$7,7,0),1,1)</f>
        <v>13.86</v>
      </c>
      <c r="G137" s="4">
        <f ca="1">OFFSET(InputPriceData!F$15,CalculationsAndCharts!$A137+$A$11,IF($C$7,7,0),1,1)</f>
        <v>14.38</v>
      </c>
      <c r="H137" s="105">
        <f t="shared" si="128"/>
        <v>0</v>
      </c>
      <c r="I137" s="105">
        <f t="shared" ca="1" si="207"/>
        <v>0</v>
      </c>
      <c r="J137" s="105">
        <f t="shared" ca="1" si="207"/>
        <v>0</v>
      </c>
      <c r="K137" s="105">
        <f t="shared" ca="1" si="207"/>
        <v>0</v>
      </c>
      <c r="L137" s="4">
        <f t="shared" ca="1" si="129"/>
        <v>14.246666666666668</v>
      </c>
      <c r="M137" s="105">
        <f t="shared" ca="1" si="130"/>
        <v>0.60666666666666735</v>
      </c>
      <c r="N137" s="105">
        <f t="shared" ca="1" si="137"/>
        <v>2.6943589743589715</v>
      </c>
      <c r="O137" s="198">
        <f t="shared" ca="1" si="138"/>
        <v>2.8667265422341681</v>
      </c>
      <c r="P137" s="198">
        <f t="shared" ca="1" si="139"/>
        <v>2.5800538880107515</v>
      </c>
      <c r="Q137" s="105">
        <f t="shared" ca="1" si="131"/>
        <v>14.491028003923546</v>
      </c>
      <c r="R137" s="105">
        <f t="shared" ca="1" si="132"/>
        <v>14.948997983842876</v>
      </c>
      <c r="S137" s="105">
        <f t="shared" ca="1" si="140"/>
        <v>0</v>
      </c>
      <c r="T137" s="105">
        <f t="shared" si="141"/>
        <v>0</v>
      </c>
      <c r="U137" s="105">
        <f t="shared" si="142"/>
        <v>0</v>
      </c>
      <c r="V137" s="115">
        <f t="shared" ca="1" si="133"/>
        <v>0.64000000000000057</v>
      </c>
      <c r="W137" s="114">
        <f t="shared" ca="1" si="134"/>
        <v>0.85201385739990432</v>
      </c>
      <c r="X137" s="116">
        <f t="shared" ca="1" si="135"/>
        <v>0.10924992054241336</v>
      </c>
      <c r="Y137" s="90" t="e">
        <f t="shared" si="143"/>
        <v>#N/A</v>
      </c>
      <c r="Z137" s="117" t="str">
        <f t="shared" ca="1" si="144"/>
        <v/>
      </c>
      <c r="AA137" s="112"/>
      <c r="AB137" s="118"/>
      <c r="AC137" s="107"/>
      <c r="AD137" s="107"/>
      <c r="AH137" s="107"/>
      <c r="BE137" s="235">
        <f t="shared" ca="1" si="145"/>
        <v>14.27</v>
      </c>
      <c r="BF137" s="235">
        <f t="shared" ref="BF137:BN137" ca="1" si="213">AVERAGE(OFFSET(BE$31,$A137,0,$BE$27,1))</f>
        <v>14.1625</v>
      </c>
      <c r="BG137" s="235">
        <f t="shared" ca="1" si="213"/>
        <v>14.06875</v>
      </c>
      <c r="BH137" s="235">
        <f t="shared" ca="1" si="213"/>
        <v>14.001874999999998</v>
      </c>
      <c r="BI137" s="235">
        <f t="shared" ca="1" si="213"/>
        <v>13.979999999999999</v>
      </c>
      <c r="BJ137" s="235">
        <f t="shared" ca="1" si="213"/>
        <v>14.018593749999999</v>
      </c>
      <c r="BK137" s="235">
        <f t="shared" ca="1" si="213"/>
        <v>14.118046874999999</v>
      </c>
      <c r="BL137" s="235">
        <f t="shared" ca="1" si="213"/>
        <v>14.261835937499999</v>
      </c>
      <c r="BM137" s="235">
        <f t="shared" ca="1" si="213"/>
        <v>14.425742187499999</v>
      </c>
      <c r="BN137" s="235">
        <f t="shared" ca="1" si="213"/>
        <v>14.588896484374999</v>
      </c>
      <c r="BO137" s="235">
        <f t="shared" ca="1" si="147"/>
        <v>14.180155761718748</v>
      </c>
      <c r="BP137" s="235">
        <f t="shared" ca="1" si="103"/>
        <v>14.242417735345017</v>
      </c>
      <c r="BQ137" s="235">
        <f t="shared" ca="1" si="104"/>
        <v>14.377364975809645</v>
      </c>
      <c r="BR137" s="235">
        <f t="shared" ca="1" si="105"/>
        <v>-0.13494724046462814</v>
      </c>
      <c r="BS137" s="235">
        <f t="shared" ca="1" si="106"/>
        <v>14.107470494880388</v>
      </c>
      <c r="BT137" s="235">
        <f t="shared" ca="1" si="174"/>
        <v>14.203936205290894</v>
      </c>
      <c r="BU137" s="235">
        <f t="shared" ca="1" si="175"/>
        <v>14.366589946017339</v>
      </c>
      <c r="BV137" s="235">
        <f t="shared" ca="1" si="176"/>
        <v>14.557734724205096</v>
      </c>
      <c r="BW137" s="235">
        <f t="shared" ca="1" si="177"/>
        <v>14.069773502025766</v>
      </c>
      <c r="BX137" s="235">
        <f t="shared" ca="1" si="148"/>
        <v>0.71515063042876015</v>
      </c>
      <c r="BY137" s="236">
        <f t="shared" si="163"/>
        <v>-87</v>
      </c>
      <c r="BZ137" s="235">
        <f t="shared" ca="1" si="149"/>
        <v>14.954115040379223</v>
      </c>
      <c r="CA137" s="235">
        <f t="shared" ca="1" si="150"/>
        <v>19.085480011978028</v>
      </c>
      <c r="CB137" s="235">
        <f t="shared" ca="1" si="191"/>
        <v>14.213411214192707</v>
      </c>
      <c r="CC137" s="235">
        <f t="shared" ca="1" si="192"/>
        <v>0.74341121419270628</v>
      </c>
      <c r="CD137" s="81">
        <f t="shared" ca="1" si="193"/>
        <v>5.3614620768229173</v>
      </c>
      <c r="CE137" s="235">
        <f t="shared" ca="1" si="151"/>
        <v>13.865829946021647</v>
      </c>
      <c r="CF137" s="235">
        <f t="shared" ca="1" si="152"/>
        <v>13.733869394753571</v>
      </c>
      <c r="CG137">
        <f t="shared" si="153"/>
        <v>100</v>
      </c>
      <c r="CH137">
        <f t="shared" si="153"/>
        <v>50</v>
      </c>
      <c r="CI137">
        <f t="shared" si="153"/>
        <v>0</v>
      </c>
      <c r="CJ137" t="e">
        <f t="shared" si="154"/>
        <v>#N/A</v>
      </c>
      <c r="CK137" s="259">
        <f t="shared" ca="1" si="155"/>
        <v>14.262026465563526</v>
      </c>
      <c r="CL137" s="259">
        <f t="shared" ca="1" si="156"/>
        <v>14.197381616390881</v>
      </c>
      <c r="CM137" s="259">
        <f t="shared" ca="1" si="157"/>
        <v>14.252509665860565</v>
      </c>
      <c r="CN137" s="259">
        <f t="shared" ca="1" si="158"/>
        <v>14.463052301231251</v>
      </c>
      <c r="CO137">
        <f t="shared" ca="1" si="159"/>
        <v>0</v>
      </c>
      <c r="CP137" t="e">
        <f t="shared" ca="1" si="160"/>
        <v>#N/A</v>
      </c>
      <c r="CQ137">
        <f t="shared" ca="1" si="161"/>
        <v>16.7</v>
      </c>
      <c r="CR137" t="e">
        <f t="shared" ca="1" si="196"/>
        <v>#N/A</v>
      </c>
      <c r="CS137" t="e">
        <f t="shared" ca="1" si="197"/>
        <v>#N/A</v>
      </c>
    </row>
    <row r="138" spans="1:97" x14ac:dyDescent="0.25">
      <c r="A138">
        <v>107</v>
      </c>
      <c r="B138" s="100">
        <f ca="1">OFFSET(InputPriceData!B$15,CalculationsAndCharts!$A138+$A$11,0,1,1)</f>
        <v>40339</v>
      </c>
      <c r="C138" s="3">
        <f ca="1">OFFSET(InputPriceData!G$15,CalculationsAndCharts!$A138+$A$11,0,1,1)</f>
        <v>9649000</v>
      </c>
      <c r="D138" s="4">
        <f ca="1">OFFSET(InputPriceData!C$15,CalculationsAndCharts!$A138+$A$11,IF($C$7,7,0),1,1)</f>
        <v>14.23</v>
      </c>
      <c r="E138" s="4">
        <f ca="1">OFFSET(InputPriceData!D$15,CalculationsAndCharts!$A138+$A$11,IF($C$7,7,0),1,1)</f>
        <v>14.49</v>
      </c>
      <c r="F138" s="4">
        <f ca="1">OFFSET(InputPriceData!E$15,CalculationsAndCharts!$A138+$A$11,IF($C$7,7,0),1,1)</f>
        <v>13.64</v>
      </c>
      <c r="G138" s="4">
        <f ca="1">OFFSET(InputPriceData!F$15,CalculationsAndCharts!$A138+$A$11,IF($C$7,7,0),1,1)</f>
        <v>14.16</v>
      </c>
      <c r="H138" s="105">
        <f t="shared" si="128"/>
        <v>0</v>
      </c>
      <c r="I138" s="105">
        <f t="shared" ca="1" si="207"/>
        <v>0</v>
      </c>
      <c r="J138" s="105">
        <f t="shared" ca="1" si="207"/>
        <v>0</v>
      </c>
      <c r="K138" s="105">
        <f t="shared" ca="1" si="207"/>
        <v>0</v>
      </c>
      <c r="L138" s="4">
        <f t="shared" ca="1" si="129"/>
        <v>14.096666666666669</v>
      </c>
      <c r="M138" s="105">
        <f t="shared" ca="1" si="130"/>
        <v>0.7266666666666648</v>
      </c>
      <c r="N138" s="105">
        <f t="shared" ca="1" si="137"/>
        <v>2.8491025641025618</v>
      </c>
      <c r="O138" s="198">
        <f t="shared" ca="1" si="138"/>
        <v>2.9159744187699386</v>
      </c>
      <c r="P138" s="198">
        <f t="shared" ca="1" si="139"/>
        <v>2.6243769768929446</v>
      </c>
      <c r="Q138" s="105">
        <f t="shared" ca="1" si="131"/>
        <v>14.560845528854083</v>
      </c>
      <c r="R138" s="105">
        <f t="shared" ca="1" si="132"/>
        <v>15.079846549534112</v>
      </c>
      <c r="S138" s="105">
        <f t="shared" ca="1" si="140"/>
        <v>0</v>
      </c>
      <c r="T138" s="105">
        <f t="shared" si="141"/>
        <v>0</v>
      </c>
      <c r="U138" s="105">
        <f t="shared" si="142"/>
        <v>0</v>
      </c>
      <c r="V138" s="115">
        <f t="shared" ca="1" si="133"/>
        <v>0.84999999999999964</v>
      </c>
      <c r="W138" s="114">
        <f t="shared" ca="1" si="134"/>
        <v>0.95802078609985608</v>
      </c>
      <c r="X138" s="116">
        <f t="shared" ca="1" si="135"/>
        <v>0.11765683517654352</v>
      </c>
      <c r="Y138" s="90" t="e">
        <f t="shared" si="143"/>
        <v>#N/A</v>
      </c>
      <c r="Z138" s="117" t="str">
        <f t="shared" ca="1" si="144"/>
        <v/>
      </c>
      <c r="AA138" s="112"/>
      <c r="AB138" s="118"/>
      <c r="AC138" s="107"/>
      <c r="AD138" s="107"/>
      <c r="AH138" s="107"/>
      <c r="BE138" s="235">
        <f t="shared" ca="1" si="145"/>
        <v>14.055</v>
      </c>
      <c r="BF138" s="235">
        <f t="shared" ref="BF138:BN138" ca="1" si="214">AVERAGE(OFFSET(BE$31,$A138,0,$BE$27,1))</f>
        <v>13.975</v>
      </c>
      <c r="BG138" s="235">
        <f t="shared" ca="1" si="214"/>
        <v>13.934999999999999</v>
      </c>
      <c r="BH138" s="235">
        <f t="shared" ca="1" si="214"/>
        <v>13.958124999999999</v>
      </c>
      <c r="BI138" s="235">
        <f t="shared" ca="1" si="214"/>
        <v>14.0571875</v>
      </c>
      <c r="BJ138" s="235">
        <f t="shared" ca="1" si="214"/>
        <v>14.217499999999999</v>
      </c>
      <c r="BK138" s="235">
        <f t="shared" ca="1" si="214"/>
        <v>14.405625000000001</v>
      </c>
      <c r="BL138" s="235">
        <f t="shared" ca="1" si="214"/>
        <v>14.589648437499999</v>
      </c>
      <c r="BM138" s="235">
        <f t="shared" ca="1" si="214"/>
        <v>14.752050781249999</v>
      </c>
      <c r="BN138" s="235">
        <f t="shared" ca="1" si="214"/>
        <v>14.889921874999999</v>
      </c>
      <c r="BO138" s="235">
        <f t="shared" ca="1" si="147"/>
        <v>14.140409179687499</v>
      </c>
      <c r="BP138" s="235">
        <f t="shared" ca="1" si="103"/>
        <v>14.304679708971285</v>
      </c>
      <c r="BQ138" s="235">
        <f t="shared" ca="1" si="104"/>
        <v>14.512312216274271</v>
      </c>
      <c r="BR138" s="235">
        <f t="shared" ca="1" si="105"/>
        <v>-0.20763250730298566</v>
      </c>
      <c r="BS138" s="235">
        <f t="shared" ca="1" si="106"/>
        <v>14.0970472016683</v>
      </c>
      <c r="BT138" s="235">
        <f t="shared" ca="1" si="174"/>
        <v>14.300401915701402</v>
      </c>
      <c r="BU138" s="235">
        <f t="shared" ca="1" si="175"/>
        <v>14.529243686743783</v>
      </c>
      <c r="BV138" s="235">
        <f t="shared" ca="1" si="176"/>
        <v>14.748879502392853</v>
      </c>
      <c r="BW138" s="235">
        <f t="shared" ca="1" si="177"/>
        <v>14.062354189265712</v>
      </c>
      <c r="BX138" s="235">
        <f t="shared" ca="1" si="148"/>
        <v>0.71947939637420066</v>
      </c>
      <c r="BY138" s="236">
        <f t="shared" si="163"/>
        <v>-88</v>
      </c>
      <c r="BZ138" s="235">
        <f t="shared" ca="1" si="149"/>
        <v>15.101521763073931</v>
      </c>
      <c r="CA138" s="235">
        <f t="shared" ca="1" si="150"/>
        <v>13.891684075837347</v>
      </c>
      <c r="CB138" s="235">
        <f t="shared" ca="1" si="191"/>
        <v>14.118537923177083</v>
      </c>
      <c r="CC138" s="235">
        <f t="shared" ca="1" si="192"/>
        <v>0.64853792317708248</v>
      </c>
      <c r="CD138" s="81">
        <f t="shared" ca="1" si="193"/>
        <v>5.3614620768229173</v>
      </c>
      <c r="CE138" s="235">
        <f t="shared" ca="1" si="151"/>
        <v>12.096288547496199</v>
      </c>
      <c r="CF138" s="235">
        <f t="shared" ca="1" si="152"/>
        <v>13.171264651485865</v>
      </c>
      <c r="CG138">
        <f t="shared" si="153"/>
        <v>100</v>
      </c>
      <c r="CH138">
        <f t="shared" si="153"/>
        <v>50</v>
      </c>
      <c r="CI138">
        <f t="shared" si="153"/>
        <v>0</v>
      </c>
      <c r="CJ138" t="e">
        <f t="shared" si="154"/>
        <v>#N/A</v>
      </c>
      <c r="CK138" s="259">
        <f t="shared" ca="1" si="155"/>
        <v>14.394052931127055</v>
      </c>
      <c r="CL138" s="259">
        <f t="shared" ca="1" si="156"/>
        <v>14.163513232781764</v>
      </c>
      <c r="CM138" s="259">
        <f t="shared" ca="1" si="157"/>
        <v>14.256404998656496</v>
      </c>
      <c r="CN138" s="259">
        <f t="shared" ca="1" si="158"/>
        <v>14.569320575167396</v>
      </c>
      <c r="CO138">
        <f t="shared" ca="1" si="159"/>
        <v>0</v>
      </c>
      <c r="CP138" t="e">
        <f t="shared" ca="1" si="160"/>
        <v>#N/A</v>
      </c>
      <c r="CQ138">
        <f t="shared" ca="1" si="161"/>
        <v>16.7</v>
      </c>
      <c r="CR138" t="e">
        <f t="shared" ca="1" si="196"/>
        <v>#N/A</v>
      </c>
      <c r="CS138" t="e">
        <f t="shared" ca="1" si="197"/>
        <v>#N/A</v>
      </c>
    </row>
    <row r="139" spans="1:97" x14ac:dyDescent="0.25">
      <c r="A139">
        <v>108</v>
      </c>
      <c r="B139" s="100">
        <f ca="1">OFFSET(InputPriceData!B$15,CalculationsAndCharts!$A139+$A$11,0,1,1)</f>
        <v>40338</v>
      </c>
      <c r="C139" s="3">
        <f ca="1">OFFSET(InputPriceData!G$15,CalculationsAndCharts!$A139+$A$11,0,1,1)</f>
        <v>13792300</v>
      </c>
      <c r="D139" s="4">
        <f ca="1">OFFSET(InputPriceData!C$15,CalculationsAndCharts!$A139+$A$11,IF($C$7,7,0),1,1)</f>
        <v>15.01</v>
      </c>
      <c r="E139" s="4">
        <f ca="1">OFFSET(InputPriceData!D$15,CalculationsAndCharts!$A139+$A$11,IF($C$7,7,0),1,1)</f>
        <v>15.2</v>
      </c>
      <c r="F139" s="4">
        <f ca="1">OFFSET(InputPriceData!E$15,CalculationsAndCharts!$A139+$A$11,IF($C$7,7,0),1,1)</f>
        <v>13.95</v>
      </c>
      <c r="G139" s="4">
        <f ca="1">OFFSET(InputPriceData!F$15,CalculationsAndCharts!$A139+$A$11,IF($C$7,7,0),1,1)</f>
        <v>13.95</v>
      </c>
      <c r="H139" s="105">
        <f t="shared" si="128"/>
        <v>0</v>
      </c>
      <c r="I139" s="105">
        <f t="shared" ca="1" si="207"/>
        <v>0</v>
      </c>
      <c r="J139" s="105">
        <f t="shared" ca="1" si="207"/>
        <v>0</v>
      </c>
      <c r="K139" s="105">
        <f t="shared" ca="1" si="207"/>
        <v>0</v>
      </c>
      <c r="L139" s="4">
        <f t="shared" ca="1" si="129"/>
        <v>14.366666666666665</v>
      </c>
      <c r="M139" s="105">
        <f t="shared" ca="1" si="130"/>
        <v>0.89666666666666472</v>
      </c>
      <c r="N139" s="105">
        <f t="shared" ca="1" si="137"/>
        <v>2.8454615384615365</v>
      </c>
      <c r="O139" s="198">
        <f t="shared" ca="1" si="138"/>
        <v>2.9350806629606172</v>
      </c>
      <c r="P139" s="198">
        <f t="shared" ca="1" si="139"/>
        <v>2.6415725966645556</v>
      </c>
      <c r="Q139" s="105">
        <f t="shared" ca="1" si="131"/>
        <v>14.69346806090763</v>
      </c>
      <c r="R139" s="105">
        <f t="shared" ca="1" si="132"/>
        <v>15.228132555442691</v>
      </c>
      <c r="S139" s="105">
        <f t="shared" ca="1" si="140"/>
        <v>0</v>
      </c>
      <c r="T139" s="105">
        <f t="shared" si="141"/>
        <v>0</v>
      </c>
      <c r="U139" s="105">
        <f t="shared" si="142"/>
        <v>0</v>
      </c>
      <c r="V139" s="115">
        <f t="shared" ca="1" si="133"/>
        <v>1.3599999999999994</v>
      </c>
      <c r="W139" s="114">
        <f t="shared" ca="1" si="134"/>
        <v>1.0120311791497842</v>
      </c>
      <c r="X139" s="116">
        <f t="shared" ca="1" si="135"/>
        <v>0.12254703793188418</v>
      </c>
      <c r="Y139" s="90" t="e">
        <f t="shared" si="143"/>
        <v>#N/A</v>
      </c>
      <c r="Z139" s="117" t="str">
        <f t="shared" ca="1" si="144"/>
        <v/>
      </c>
      <c r="AA139" s="112"/>
      <c r="AB139" s="118"/>
      <c r="AC139" s="107"/>
      <c r="AD139" s="107"/>
      <c r="AH139" s="107"/>
      <c r="BE139" s="235">
        <f t="shared" ca="1" si="145"/>
        <v>13.895</v>
      </c>
      <c r="BF139" s="235">
        <f t="shared" ref="BF139:BN139" ca="1" si="215">AVERAGE(OFFSET(BE$31,$A139,0,$BE$27,1))</f>
        <v>13.895</v>
      </c>
      <c r="BG139" s="235">
        <f t="shared" ca="1" si="215"/>
        <v>13.981249999999999</v>
      </c>
      <c r="BH139" s="235">
        <f t="shared" ca="1" si="215"/>
        <v>14.15625</v>
      </c>
      <c r="BI139" s="235">
        <f t="shared" ca="1" si="215"/>
        <v>14.377812499999999</v>
      </c>
      <c r="BJ139" s="235">
        <f t="shared" ca="1" si="215"/>
        <v>14.59375</v>
      </c>
      <c r="BK139" s="235">
        <f t="shared" ca="1" si="215"/>
        <v>14.773671875</v>
      </c>
      <c r="BL139" s="235">
        <f t="shared" ca="1" si="215"/>
        <v>14.914453125</v>
      </c>
      <c r="BM139" s="235">
        <f t="shared" ca="1" si="215"/>
        <v>15.027792968749999</v>
      </c>
      <c r="BN139" s="235">
        <f t="shared" ca="1" si="215"/>
        <v>15.126503906249999</v>
      </c>
      <c r="BO139" s="235">
        <f t="shared" ca="1" si="147"/>
        <v>14.206261718749996</v>
      </c>
      <c r="BP139" s="235">
        <f t="shared" ref="BP139:BP202" ca="1" si="216">BO139*$BF$28+$BF$29*BP140</f>
        <v>14.46895023825507</v>
      </c>
      <c r="BQ139" s="235">
        <f t="shared" ref="BQ139:BQ202" ca="1" si="217">BP139*$BF$28+$BF$29*BQ140</f>
        <v>14.719944723577255</v>
      </c>
      <c r="BR139" s="235">
        <f t="shared" ref="BR139:BR202" ca="1" si="218">BP139-BQ139</f>
        <v>-0.2509944853221846</v>
      </c>
      <c r="BS139" s="235">
        <f t="shared" ref="BS139:BS202" ca="1" si="219">BP139+BR139</f>
        <v>14.217955752932886</v>
      </c>
      <c r="BT139" s="235">
        <f t="shared" ca="1" si="174"/>
        <v>14.503756629734504</v>
      </c>
      <c r="BU139" s="235">
        <f t="shared" ca="1" si="175"/>
        <v>14.758085457786162</v>
      </c>
      <c r="BV139" s="235">
        <f t="shared" ca="1" si="176"/>
        <v>14.968515318041922</v>
      </c>
      <c r="BW139" s="235">
        <f t="shared" ca="1" si="177"/>
        <v>14.20552883388695</v>
      </c>
      <c r="BX139" s="235">
        <f t="shared" ca="1" si="148"/>
        <v>0.70012093207523041</v>
      </c>
      <c r="BY139" s="236">
        <f t="shared" si="163"/>
        <v>-89</v>
      </c>
      <c r="BZ139" s="235">
        <f t="shared" ca="1" si="149"/>
        <v>15.266046946939525</v>
      </c>
      <c r="CA139" s="235">
        <f t="shared" ca="1" si="150"/>
        <v>12.130895375849903</v>
      </c>
      <c r="CB139" s="235">
        <f t="shared" ca="1" si="191"/>
        <v>14.28646419270833</v>
      </c>
      <c r="CC139" s="235">
        <f t="shared" ca="1" si="192"/>
        <v>0.81646419270832915</v>
      </c>
      <c r="CD139" s="81">
        <f t="shared" ca="1" si="193"/>
        <v>5.357555989583334</v>
      </c>
      <c r="CE139" s="235">
        <f t="shared" ca="1" si="151"/>
        <v>15.239489690742868</v>
      </c>
      <c r="CF139" s="235">
        <f t="shared" ca="1" si="152"/>
        <v>14.155249985463795</v>
      </c>
      <c r="CG139">
        <f t="shared" si="153"/>
        <v>100</v>
      </c>
      <c r="CH139">
        <f t="shared" si="153"/>
        <v>50</v>
      </c>
      <c r="CI139">
        <f t="shared" si="153"/>
        <v>0</v>
      </c>
      <c r="CJ139" t="e">
        <f t="shared" si="154"/>
        <v>#N/A</v>
      </c>
      <c r="CK139" s="259">
        <f t="shared" ca="1" si="155"/>
        <v>14.26060586225411</v>
      </c>
      <c r="CL139" s="259">
        <f t="shared" ca="1" si="156"/>
        <v>14.484526465563526</v>
      </c>
      <c r="CM139" s="259">
        <f t="shared" ca="1" si="157"/>
        <v>14.362897219983045</v>
      </c>
      <c r="CN139" s="259">
        <f t="shared" ca="1" si="158"/>
        <v>14.73164351212165</v>
      </c>
      <c r="CO139">
        <f t="shared" ca="1" si="159"/>
        <v>0</v>
      </c>
      <c r="CP139" t="e">
        <f t="shared" ca="1" si="160"/>
        <v>#N/A</v>
      </c>
      <c r="CQ139">
        <f t="shared" ca="1" si="161"/>
        <v>16.7</v>
      </c>
      <c r="CR139" t="e">
        <f t="shared" ca="1" si="196"/>
        <v>#N/A</v>
      </c>
      <c r="CS139" t="e">
        <f t="shared" ca="1" si="197"/>
        <v>#N/A</v>
      </c>
    </row>
    <row r="140" spans="1:97" x14ac:dyDescent="0.25">
      <c r="A140">
        <v>109</v>
      </c>
      <c r="B140" s="100">
        <f ca="1">OFFSET(InputPriceData!B$15,CalculationsAndCharts!$A140+$A$11,0,1,1)</f>
        <v>40337</v>
      </c>
      <c r="C140" s="3">
        <f ca="1">OFFSET(InputPriceData!G$15,CalculationsAndCharts!$A140+$A$11,0,1,1)</f>
        <v>9361800</v>
      </c>
      <c r="D140" s="4">
        <f ca="1">OFFSET(InputPriceData!C$15,CalculationsAndCharts!$A140+$A$11,IF($C$7,7,0),1,1)</f>
        <v>13.93</v>
      </c>
      <c r="E140" s="4">
        <f ca="1">OFFSET(InputPriceData!D$15,CalculationsAndCharts!$A140+$A$11,IF($C$7,7,0),1,1)</f>
        <v>14.16</v>
      </c>
      <c r="F140" s="4">
        <f ca="1">OFFSET(InputPriceData!E$15,CalculationsAndCharts!$A140+$A$11,IF($C$7,7,0),1,1)</f>
        <v>13.47</v>
      </c>
      <c r="G140" s="4">
        <f ca="1">OFFSET(InputPriceData!F$15,CalculationsAndCharts!$A140+$A$11,IF($C$7,7,0),1,1)</f>
        <v>13.84</v>
      </c>
      <c r="H140" s="105">
        <f t="shared" si="128"/>
        <v>0</v>
      </c>
      <c r="I140" s="105">
        <f t="shared" ca="1" si="207"/>
        <v>0</v>
      </c>
      <c r="J140" s="105">
        <f t="shared" ca="1" si="207"/>
        <v>0</v>
      </c>
      <c r="K140" s="105">
        <f t="shared" ca="1" si="207"/>
        <v>0</v>
      </c>
      <c r="L140" s="4">
        <f t="shared" ca="1" si="129"/>
        <v>13.823333333333332</v>
      </c>
      <c r="M140" s="105">
        <f t="shared" ca="1" si="130"/>
        <v>0.68333333333333002</v>
      </c>
      <c r="N140" s="105">
        <f t="shared" ca="1" si="137"/>
        <v>2.9073589743589729</v>
      </c>
      <c r="O140" s="198">
        <f t="shared" ca="1" si="138"/>
        <v>2.9606861271032114</v>
      </c>
      <c r="P140" s="198">
        <f t="shared" ca="1" si="139"/>
        <v>2.6646175143928903</v>
      </c>
      <c r="Q140" s="105">
        <f t="shared" ca="1" si="131"/>
        <v>14.786839887833619</v>
      </c>
      <c r="R140" s="105">
        <f t="shared" ca="1" si="132"/>
        <v>15.380893839595565</v>
      </c>
      <c r="S140" s="105">
        <f t="shared" ca="1" si="140"/>
        <v>0</v>
      </c>
      <c r="T140" s="105">
        <f t="shared" si="141"/>
        <v>0</v>
      </c>
      <c r="U140" s="105">
        <f t="shared" si="142"/>
        <v>0</v>
      </c>
      <c r="V140" s="115">
        <f t="shared" ca="1" si="133"/>
        <v>0.6899999999999995</v>
      </c>
      <c r="W140" s="114">
        <f t="shared" ca="1" si="134"/>
        <v>0.83804676872467676</v>
      </c>
      <c r="X140" s="116">
        <f t="shared" ca="1" si="135"/>
        <v>0.11055251219108936</v>
      </c>
      <c r="Y140" s="90" t="e">
        <f t="shared" si="143"/>
        <v>#N/A</v>
      </c>
      <c r="Z140" s="117" t="str">
        <f t="shared" ca="1" si="144"/>
        <v/>
      </c>
      <c r="AA140" s="112"/>
      <c r="AB140" s="118"/>
      <c r="AC140" s="107"/>
      <c r="AD140" s="107"/>
      <c r="AH140" s="107"/>
      <c r="BE140" s="235">
        <f t="shared" ca="1" si="145"/>
        <v>13.895</v>
      </c>
      <c r="BF140" s="235">
        <f t="shared" ref="BF140:BN140" ca="1" si="220">AVERAGE(OFFSET(BE$31,$A140,0,$BE$27,1))</f>
        <v>14.067499999999999</v>
      </c>
      <c r="BG140" s="235">
        <f t="shared" ca="1" si="220"/>
        <v>14.331249999999999</v>
      </c>
      <c r="BH140" s="235">
        <f t="shared" ca="1" si="220"/>
        <v>14.599374999999998</v>
      </c>
      <c r="BI140" s="235">
        <f t="shared" ca="1" si="220"/>
        <v>14.809687499999999</v>
      </c>
      <c r="BJ140" s="235">
        <f t="shared" ca="1" si="220"/>
        <v>14.95359375</v>
      </c>
      <c r="BK140" s="235">
        <f t="shared" ca="1" si="220"/>
        <v>15.055234375</v>
      </c>
      <c r="BL140" s="235">
        <f t="shared" ca="1" si="220"/>
        <v>15.1411328125</v>
      </c>
      <c r="BM140" s="235">
        <f t="shared" ca="1" si="220"/>
        <v>15.225214843749999</v>
      </c>
      <c r="BN140" s="235">
        <f t="shared" ca="1" si="220"/>
        <v>15.308730468749999</v>
      </c>
      <c r="BO140" s="235">
        <f t="shared" ca="1" si="147"/>
        <v>14.4215546875</v>
      </c>
      <c r="BP140" s="235">
        <f t="shared" ca="1" si="216"/>
        <v>14.731638757760145</v>
      </c>
      <c r="BQ140" s="235">
        <f t="shared" ca="1" si="217"/>
        <v>14.97093920889944</v>
      </c>
      <c r="BR140" s="235">
        <f t="shared" ca="1" si="218"/>
        <v>-0.23930045113929488</v>
      </c>
      <c r="BS140" s="235">
        <f t="shared" ca="1" si="219"/>
        <v>14.49233830662085</v>
      </c>
      <c r="BT140" s="235">
        <f t="shared" ca="1" si="174"/>
        <v>14.789557506536124</v>
      </c>
      <c r="BU140" s="235">
        <f t="shared" ca="1" si="175"/>
        <v>15.012414285837822</v>
      </c>
      <c r="BV140" s="235">
        <f t="shared" ca="1" si="176"/>
        <v>15.178945178297681</v>
      </c>
      <c r="BW140" s="235">
        <f t="shared" ca="1" si="177"/>
        <v>14.510374840392579</v>
      </c>
      <c r="BX140" s="235">
        <f t="shared" ca="1" si="148"/>
        <v>0.66526085160829007</v>
      </c>
      <c r="BY140" s="236">
        <f t="shared" si="163"/>
        <v>-90</v>
      </c>
      <c r="BZ140" s="235">
        <f t="shared" ca="1" si="149"/>
        <v>15.431094442295837</v>
      </c>
      <c r="CA140" s="235">
        <f t="shared" ca="1" si="150"/>
        <v>15.4000532393651</v>
      </c>
      <c r="CB140" s="235">
        <f t="shared" ca="1" si="191"/>
        <v>14.122444010416666</v>
      </c>
      <c r="CC140" s="235">
        <f t="shared" ca="1" si="192"/>
        <v>0.65244401041666578</v>
      </c>
      <c r="CD140" s="81">
        <f t="shared" ca="1" si="193"/>
        <v>5.357555989583334</v>
      </c>
      <c r="CE140" s="235">
        <f t="shared" ca="1" si="151"/>
        <v>12.178015716218534</v>
      </c>
      <c r="CF140" s="235">
        <f t="shared" ca="1" si="152"/>
        <v>13.637321084219783</v>
      </c>
      <c r="CG140">
        <f t="shared" si="153"/>
        <v>100</v>
      </c>
      <c r="CH140">
        <f t="shared" si="153"/>
        <v>50</v>
      </c>
      <c r="CI140">
        <f t="shared" si="153"/>
        <v>0</v>
      </c>
      <c r="CJ140" t="e">
        <f t="shared" si="154"/>
        <v>#N/A</v>
      </c>
      <c r="CK140" s="259">
        <f t="shared" ca="1" si="155"/>
        <v>14.671211724508218</v>
      </c>
      <c r="CL140" s="259">
        <f t="shared" ca="1" si="156"/>
        <v>14.165605862254109</v>
      </c>
      <c r="CM140" s="259">
        <f t="shared" ca="1" si="157"/>
        <v>14.360384255527299</v>
      </c>
      <c r="CN140" s="259">
        <f t="shared" ca="1" si="158"/>
        <v>14.830490330744901</v>
      </c>
      <c r="CO140">
        <f t="shared" ca="1" si="159"/>
        <v>0</v>
      </c>
      <c r="CP140" t="e">
        <f t="shared" ca="1" si="160"/>
        <v>#N/A</v>
      </c>
      <c r="CQ140">
        <f t="shared" ca="1" si="161"/>
        <v>16.7</v>
      </c>
      <c r="CR140" t="e">
        <f t="shared" ca="1" si="196"/>
        <v>#N/A</v>
      </c>
      <c r="CS140" t="e">
        <f t="shared" ca="1" si="197"/>
        <v>#N/A</v>
      </c>
    </row>
    <row r="141" spans="1:97" x14ac:dyDescent="0.25">
      <c r="A141">
        <v>110</v>
      </c>
      <c r="B141" s="100">
        <f ca="1">OFFSET(InputPriceData!B$15,CalculationsAndCharts!$A141+$A$11,0,1,1)</f>
        <v>40336</v>
      </c>
      <c r="C141" s="3">
        <f ca="1">OFFSET(InputPriceData!G$15,CalculationsAndCharts!$A141+$A$11,0,1,1)</f>
        <v>7213400</v>
      </c>
      <c r="D141" s="4">
        <f ca="1">OFFSET(InputPriceData!C$15,CalculationsAndCharts!$A141+$A$11,IF($C$7,7,0),1,1)</f>
        <v>14.65</v>
      </c>
      <c r="E141" s="4">
        <f ca="1">OFFSET(InputPriceData!D$15,CalculationsAndCharts!$A141+$A$11,IF($C$7,7,0),1,1)</f>
        <v>14.79</v>
      </c>
      <c r="F141" s="4">
        <f ca="1">OFFSET(InputPriceData!E$15,CalculationsAndCharts!$A141+$A$11,IF($C$7,7,0),1,1)</f>
        <v>13.72</v>
      </c>
      <c r="G141" s="4">
        <f ca="1">OFFSET(InputPriceData!F$15,CalculationsAndCharts!$A141+$A$11,IF($C$7,7,0),1,1)</f>
        <v>13.95</v>
      </c>
      <c r="H141" s="105">
        <f t="shared" si="128"/>
        <v>0</v>
      </c>
      <c r="I141" s="105">
        <f t="shared" ca="1" si="207"/>
        <v>0</v>
      </c>
      <c r="J141" s="105">
        <f t="shared" ca="1" si="207"/>
        <v>0</v>
      </c>
      <c r="K141" s="105">
        <f t="shared" ca="1" si="207"/>
        <v>0</v>
      </c>
      <c r="L141" s="4">
        <f t="shared" ca="1" si="129"/>
        <v>14.153333333333331</v>
      </c>
      <c r="M141" s="105">
        <f t="shared" ca="1" si="130"/>
        <v>0.99666666666666615</v>
      </c>
      <c r="N141" s="105">
        <f t="shared" ca="1" si="137"/>
        <v>3.0329743589743594</v>
      </c>
      <c r="O141" s="198">
        <f t="shared" ca="1" si="138"/>
        <v>2.9759224564587079</v>
      </c>
      <c r="P141" s="198">
        <f t="shared" ca="1" si="139"/>
        <v>2.6783302108128373</v>
      </c>
      <c r="Q141" s="105">
        <f t="shared" ca="1" si="131"/>
        <v>15.0621274748337</v>
      </c>
      <c r="R141" s="105">
        <f t="shared" ca="1" si="132"/>
        <v>15.550623540098979</v>
      </c>
      <c r="S141" s="105">
        <f t="shared" ca="1" si="140"/>
        <v>0</v>
      </c>
      <c r="T141" s="105">
        <f t="shared" si="141"/>
        <v>0</v>
      </c>
      <c r="U141" s="105">
        <f t="shared" si="142"/>
        <v>0</v>
      </c>
      <c r="V141" s="115">
        <f t="shared" ca="1" si="133"/>
        <v>1.0699999999999985</v>
      </c>
      <c r="W141" s="114">
        <f t="shared" ca="1" si="134"/>
        <v>0.91207015308701556</v>
      </c>
      <c r="X141" s="116">
        <f t="shared" ca="1" si="135"/>
        <v>0.11538137298114808</v>
      </c>
      <c r="Y141" s="90" t="e">
        <f t="shared" si="143"/>
        <v>#N/A</v>
      </c>
      <c r="Z141" s="117" t="str">
        <f t="shared" ca="1" si="144"/>
        <v/>
      </c>
      <c r="AA141" s="112"/>
      <c r="AB141" s="118"/>
      <c r="AC141" s="107"/>
      <c r="AD141" s="107"/>
      <c r="AH141" s="107"/>
      <c r="BE141" s="235">
        <f t="shared" ca="1" si="145"/>
        <v>14.239999999999998</v>
      </c>
      <c r="BF141" s="235">
        <f t="shared" ref="BF141:BN141" ca="1" si="221">AVERAGE(OFFSET(BE$31,$A141,0,$BE$27,1))</f>
        <v>14.594999999999999</v>
      </c>
      <c r="BG141" s="235">
        <f t="shared" ca="1" si="221"/>
        <v>14.8675</v>
      </c>
      <c r="BH141" s="235">
        <f t="shared" ca="1" si="221"/>
        <v>15.02</v>
      </c>
      <c r="BI141" s="235">
        <f t="shared" ca="1" si="221"/>
        <v>15.0975</v>
      </c>
      <c r="BJ141" s="235">
        <f t="shared" ca="1" si="221"/>
        <v>15.156874999999999</v>
      </c>
      <c r="BK141" s="235">
        <f t="shared" ca="1" si="221"/>
        <v>15.22703125</v>
      </c>
      <c r="BL141" s="235">
        <f t="shared" ca="1" si="221"/>
        <v>15.309296874999999</v>
      </c>
      <c r="BM141" s="235">
        <f t="shared" ca="1" si="221"/>
        <v>15.39224609375</v>
      </c>
      <c r="BN141" s="235">
        <f t="shared" ca="1" si="221"/>
        <v>15.464072265624999</v>
      </c>
      <c r="BO141" s="235">
        <f t="shared" ca="1" si="147"/>
        <v>14.793476074218749</v>
      </c>
      <c r="BP141" s="235">
        <f t="shared" ca="1" si="216"/>
        <v>15.041722828020291</v>
      </c>
      <c r="BQ141" s="235">
        <f t="shared" ca="1" si="217"/>
        <v>15.210239660038734</v>
      </c>
      <c r="BR141" s="235">
        <f t="shared" ca="1" si="218"/>
        <v>-0.16851683201844381</v>
      </c>
      <c r="BS141" s="235">
        <f t="shared" ca="1" si="219"/>
        <v>14.873205996001847</v>
      </c>
      <c r="BT141" s="235">
        <f t="shared" ca="1" si="174"/>
        <v>15.086776706451399</v>
      </c>
      <c r="BU141" s="235">
        <f t="shared" ca="1" si="175"/>
        <v>15.235271065139521</v>
      </c>
      <c r="BV141" s="235">
        <f t="shared" ca="1" si="176"/>
        <v>15.345476070757538</v>
      </c>
      <c r="BW141" s="235">
        <f t="shared" ca="1" si="177"/>
        <v>14.899992994693168</v>
      </c>
      <c r="BX141" s="235">
        <f t="shared" ca="1" si="148"/>
        <v>0.62808445857655548</v>
      </c>
      <c r="BY141" s="236">
        <f t="shared" si="163"/>
        <v>-91</v>
      </c>
      <c r="BZ141" s="235">
        <f t="shared" ca="1" si="149"/>
        <v>15.577335684407032</v>
      </c>
      <c r="CA141" s="235">
        <f t="shared" ca="1" si="150"/>
        <v>23.039346840035517</v>
      </c>
      <c r="CB141" s="235">
        <f t="shared" ca="1" si="191"/>
        <v>14.47340470377604</v>
      </c>
      <c r="CC141" s="235">
        <f t="shared" ca="1" si="192"/>
        <v>0.75340470377603985</v>
      </c>
      <c r="CD141" s="81">
        <f t="shared" ca="1" si="193"/>
        <v>5.0065952962239599</v>
      </c>
      <c r="CE141" s="235">
        <f t="shared" ca="1" si="151"/>
        <v>15.048244549429983</v>
      </c>
      <c r="CF141" s="235">
        <f t="shared" ca="1" si="152"/>
        <v>16.553200638042593</v>
      </c>
      <c r="CG141">
        <f t="shared" si="153"/>
        <v>100</v>
      </c>
      <c r="CH141">
        <f t="shared" si="153"/>
        <v>50</v>
      </c>
      <c r="CI141">
        <f t="shared" si="153"/>
        <v>0</v>
      </c>
      <c r="CJ141" t="e">
        <f t="shared" si="154"/>
        <v>#N/A</v>
      </c>
      <c r="CK141" s="259">
        <f t="shared" ca="1" si="155"/>
        <v>15.064923449016437</v>
      </c>
      <c r="CL141" s="259">
        <f t="shared" ca="1" si="156"/>
        <v>14.531836724508217</v>
      </c>
      <c r="CM141" s="259">
        <f t="shared" ca="1" si="157"/>
        <v>14.718418203656608</v>
      </c>
      <c r="CN141" s="259">
        <f t="shared" ca="1" si="158"/>
        <v>15.096444118141218</v>
      </c>
      <c r="CO141">
        <f t="shared" ca="1" si="159"/>
        <v>0</v>
      </c>
      <c r="CP141" t="e">
        <f t="shared" ca="1" si="160"/>
        <v>#N/A</v>
      </c>
      <c r="CQ141">
        <f t="shared" ca="1" si="161"/>
        <v>16.7</v>
      </c>
      <c r="CR141" t="e">
        <f t="shared" ca="1" si="196"/>
        <v>#N/A</v>
      </c>
      <c r="CS141" t="e">
        <f t="shared" ca="1" si="197"/>
        <v>#N/A</v>
      </c>
    </row>
    <row r="142" spans="1:97" x14ac:dyDescent="0.25">
      <c r="A142">
        <v>111</v>
      </c>
      <c r="B142" s="100">
        <f ca="1">OFFSET(InputPriceData!B$15,CalculationsAndCharts!$A142+$A$11,0,1,1)</f>
        <v>40333</v>
      </c>
      <c r="C142" s="3">
        <f ca="1">OFFSET(InputPriceData!G$15,CalculationsAndCharts!$A142+$A$11,0,1,1)</f>
        <v>8379100</v>
      </c>
      <c r="D142" s="4">
        <f ca="1">OFFSET(InputPriceData!C$15,CalculationsAndCharts!$A142+$A$11,IF($C$7,7,0),1,1)</f>
        <v>15</v>
      </c>
      <c r="E142" s="4">
        <f ca="1">OFFSET(InputPriceData!D$15,CalculationsAndCharts!$A142+$A$11,IF($C$7,7,0),1,1)</f>
        <v>15.29</v>
      </c>
      <c r="F142" s="4">
        <f ca="1">OFFSET(InputPriceData!E$15,CalculationsAndCharts!$A142+$A$11,IF($C$7,7,0),1,1)</f>
        <v>14.33</v>
      </c>
      <c r="G142" s="4">
        <f ca="1">OFFSET(InputPriceData!F$15,CalculationsAndCharts!$A142+$A$11,IF($C$7,7,0),1,1)</f>
        <v>14.53</v>
      </c>
      <c r="H142" s="105">
        <f t="shared" si="128"/>
        <v>0</v>
      </c>
      <c r="I142" s="105">
        <f t="shared" ca="1" si="207"/>
        <v>0</v>
      </c>
      <c r="J142" s="105">
        <f t="shared" ca="1" si="207"/>
        <v>0</v>
      </c>
      <c r="K142" s="105">
        <f t="shared" ca="1" si="207"/>
        <v>0</v>
      </c>
      <c r="L142" s="4">
        <f t="shared" ca="1" si="129"/>
        <v>14.716666666666667</v>
      </c>
      <c r="M142" s="105">
        <f t="shared" ca="1" si="130"/>
        <v>0.99000000000000021</v>
      </c>
      <c r="N142" s="105">
        <f t="shared" ca="1" si="137"/>
        <v>2.9264743589743603</v>
      </c>
      <c r="O142" s="198">
        <f t="shared" ca="1" si="138"/>
        <v>2.9596219128828074</v>
      </c>
      <c r="P142" s="198">
        <f t="shared" ca="1" si="139"/>
        <v>2.6636597215945268</v>
      </c>
      <c r="Q142" s="105">
        <f t="shared" ca="1" si="131"/>
        <v>15.321782943833805</v>
      </c>
      <c r="R142" s="105">
        <f t="shared" ca="1" si="132"/>
        <v>15.690193844460488</v>
      </c>
      <c r="S142" s="105">
        <f t="shared" ca="1" si="140"/>
        <v>0</v>
      </c>
      <c r="T142" s="105">
        <f t="shared" si="141"/>
        <v>0</v>
      </c>
      <c r="U142" s="105">
        <f t="shared" si="142"/>
        <v>0</v>
      </c>
      <c r="V142" s="115">
        <f t="shared" ca="1" si="133"/>
        <v>1.0399999999999991</v>
      </c>
      <c r="W142" s="114">
        <f t="shared" ca="1" si="134"/>
        <v>0.83310522963052414</v>
      </c>
      <c r="X142" s="116">
        <f t="shared" ca="1" si="135"/>
        <v>0.10733690499865961</v>
      </c>
      <c r="Y142" s="90" t="e">
        <f t="shared" si="143"/>
        <v>#N/A</v>
      </c>
      <c r="Z142" s="117" t="str">
        <f t="shared" ca="1" si="144"/>
        <v/>
      </c>
      <c r="AA142" s="112"/>
      <c r="AB142" s="118"/>
      <c r="AC142" s="107"/>
      <c r="AD142" s="107"/>
      <c r="AH142" s="107"/>
      <c r="BE142" s="235">
        <f t="shared" ca="1" si="145"/>
        <v>14.95</v>
      </c>
      <c r="BF142" s="235">
        <f t="shared" ref="BF142:BN142" ca="1" si="222">AVERAGE(OFFSET(BE$31,$A142,0,$BE$27,1))</f>
        <v>15.139999999999999</v>
      </c>
      <c r="BG142" s="235">
        <f t="shared" ca="1" si="222"/>
        <v>15.172499999999999</v>
      </c>
      <c r="BH142" s="235">
        <f t="shared" ca="1" si="222"/>
        <v>15.174999999999999</v>
      </c>
      <c r="BI142" s="235">
        <f t="shared" ca="1" si="222"/>
        <v>15.216249999999999</v>
      </c>
      <c r="BJ142" s="235">
        <f t="shared" ca="1" si="222"/>
        <v>15.2971875</v>
      </c>
      <c r="BK142" s="235">
        <f t="shared" ca="1" si="222"/>
        <v>15.391562499999999</v>
      </c>
      <c r="BL142" s="235">
        <f t="shared" ca="1" si="222"/>
        <v>15.475195312499999</v>
      </c>
      <c r="BM142" s="235">
        <f t="shared" ca="1" si="222"/>
        <v>15.5358984375</v>
      </c>
      <c r="BN142" s="235">
        <f t="shared" ca="1" si="222"/>
        <v>15.571748046875001</v>
      </c>
      <c r="BO142" s="235">
        <f t="shared" ca="1" si="147"/>
        <v>15.183267089843747</v>
      </c>
      <c r="BP142" s="235">
        <f t="shared" ca="1" si="216"/>
        <v>15.289969581821833</v>
      </c>
      <c r="BQ142" s="235">
        <f t="shared" ca="1" si="217"/>
        <v>15.378756492057176</v>
      </c>
      <c r="BR142" s="235">
        <f t="shared" ca="1" si="218"/>
        <v>-8.8786910235343797E-2</v>
      </c>
      <c r="BS142" s="235">
        <f t="shared" ca="1" si="219"/>
        <v>15.201182671586489</v>
      </c>
      <c r="BT142" s="235">
        <f t="shared" ca="1" si="174"/>
        <v>15.300347416900951</v>
      </c>
      <c r="BU142" s="235">
        <f t="shared" ca="1" si="175"/>
        <v>15.383765423827645</v>
      </c>
      <c r="BV142" s="235">
        <f t="shared" ca="1" si="176"/>
        <v>15.455681076375555</v>
      </c>
      <c r="BW142" s="235">
        <f t="shared" ca="1" si="177"/>
        <v>15.205427055595479</v>
      </c>
      <c r="BX142" s="235">
        <f t="shared" ca="1" si="148"/>
        <v>0.61102043466353528</v>
      </c>
      <c r="BY142" s="236">
        <f t="shared" si="163"/>
        <v>-92</v>
      </c>
      <c r="BZ142" s="235">
        <f t="shared" ca="1" si="149"/>
        <v>15.693707582346974</v>
      </c>
      <c r="CA142" s="235">
        <f t="shared" ca="1" si="150"/>
        <v>30.021923202111395</v>
      </c>
      <c r="CB142" s="235">
        <f t="shared" ca="1" si="191"/>
        <v>14.949966878255207</v>
      </c>
      <c r="CC142" s="235">
        <f t="shared" ca="1" si="192"/>
        <v>0.61996687825520702</v>
      </c>
      <c r="CD142" s="81">
        <f t="shared" ca="1" si="193"/>
        <v>4.5300331217447933</v>
      </c>
      <c r="CE142" s="235">
        <f t="shared" ca="1" si="151"/>
        <v>13.685702987010828</v>
      </c>
      <c r="CF142" s="235">
        <f t="shared" ca="1" si="152"/>
        <v>18.135648295534423</v>
      </c>
      <c r="CG142">
        <f t="shared" si="153"/>
        <v>100</v>
      </c>
      <c r="CH142">
        <f t="shared" si="153"/>
        <v>50</v>
      </c>
      <c r="CI142">
        <f t="shared" si="153"/>
        <v>0</v>
      </c>
      <c r="CJ142" t="e">
        <f t="shared" si="154"/>
        <v>#N/A</v>
      </c>
      <c r="CK142" s="259">
        <f t="shared" ca="1" si="155"/>
        <v>15.342346898032876</v>
      </c>
      <c r="CL142" s="259">
        <f t="shared" ca="1" si="156"/>
        <v>14.950548449016438</v>
      </c>
      <c r="CM142" s="259">
        <f t="shared" ca="1" si="157"/>
        <v>15.09514145053879</v>
      </c>
      <c r="CN142" s="259">
        <f t="shared" ca="1" si="158"/>
        <v>15.322287075594417</v>
      </c>
      <c r="CO142">
        <f t="shared" ca="1" si="159"/>
        <v>0</v>
      </c>
      <c r="CP142" t="e">
        <f t="shared" ca="1" si="160"/>
        <v>#N/A</v>
      </c>
      <c r="CQ142">
        <f t="shared" ca="1" si="161"/>
        <v>16.7</v>
      </c>
      <c r="CR142" t="e">
        <f t="shared" ca="1" si="196"/>
        <v>#N/A</v>
      </c>
      <c r="CS142" t="e">
        <f t="shared" ca="1" si="197"/>
        <v>#N/A</v>
      </c>
    </row>
    <row r="143" spans="1:97" x14ac:dyDescent="0.25">
      <c r="A143">
        <v>112</v>
      </c>
      <c r="B143" s="100">
        <f ca="1">OFFSET(InputPriceData!B$15,CalculationsAndCharts!$A143+$A$11,0,1,1)</f>
        <v>40332</v>
      </c>
      <c r="C143" s="3">
        <f ca="1">OFFSET(InputPriceData!G$15,CalculationsAndCharts!$A143+$A$11,0,1,1)</f>
        <v>5391600</v>
      </c>
      <c r="D143" s="4">
        <f ca="1">OFFSET(InputPriceData!C$15,CalculationsAndCharts!$A143+$A$11,IF($C$7,7,0),1,1)</f>
        <v>15.44</v>
      </c>
      <c r="E143" s="4">
        <f ca="1">OFFSET(InputPriceData!D$15,CalculationsAndCharts!$A143+$A$11,IF($C$7,7,0),1,1)</f>
        <v>15.62</v>
      </c>
      <c r="F143" s="4">
        <f ca="1">OFFSET(InputPriceData!E$15,CalculationsAndCharts!$A143+$A$11,IF($C$7,7,0),1,1)</f>
        <v>14.97</v>
      </c>
      <c r="G143" s="4">
        <f ca="1">OFFSET(InputPriceData!F$15,CalculationsAndCharts!$A143+$A$11,IF($C$7,7,0),1,1)</f>
        <v>15.37</v>
      </c>
      <c r="H143" s="105">
        <f t="shared" si="128"/>
        <v>0</v>
      </c>
      <c r="I143" s="105">
        <f t="shared" ca="1" si="207"/>
        <v>0</v>
      </c>
      <c r="J143" s="105">
        <f t="shared" ca="1" si="207"/>
        <v>0</v>
      </c>
      <c r="K143" s="105">
        <f t="shared" ca="1" si="207"/>
        <v>0</v>
      </c>
      <c r="L143" s="4">
        <f t="shared" ca="1" si="129"/>
        <v>15.32</v>
      </c>
      <c r="M143" s="105">
        <f t="shared" ca="1" si="130"/>
        <v>0.33999999999999986</v>
      </c>
      <c r="N143" s="105">
        <f t="shared" ca="1" si="137"/>
        <v>2.7753717948717971</v>
      </c>
      <c r="O143" s="198">
        <f t="shared" ca="1" si="138"/>
        <v>2.969092642570935</v>
      </c>
      <c r="P143" s="198">
        <f t="shared" ca="1" si="139"/>
        <v>2.6721833783138416</v>
      </c>
      <c r="Q143" s="105">
        <f t="shared" ca="1" si="131"/>
        <v>15.494673308738701</v>
      </c>
      <c r="R143" s="105">
        <f t="shared" ca="1" si="132"/>
        <v>15.795454101782399</v>
      </c>
      <c r="S143" s="105">
        <f t="shared" ca="1" si="140"/>
        <v>0</v>
      </c>
      <c r="T143" s="105">
        <f t="shared" si="141"/>
        <v>0</v>
      </c>
      <c r="U143" s="105">
        <f t="shared" si="142"/>
        <v>0</v>
      </c>
      <c r="V143" s="115">
        <f t="shared" ca="1" si="133"/>
        <v>0.64999999999999858</v>
      </c>
      <c r="W143" s="114">
        <f t="shared" ca="1" si="134"/>
        <v>0.72965784444578663</v>
      </c>
      <c r="X143" s="116">
        <f t="shared" ca="1" si="135"/>
        <v>9.7472859105126014E-2</v>
      </c>
      <c r="Y143" s="90" t="e">
        <f t="shared" si="143"/>
        <v>#N/A</v>
      </c>
      <c r="Z143" s="117" t="str">
        <f t="shared" ca="1" si="144"/>
        <v/>
      </c>
      <c r="AA143" s="112"/>
      <c r="AB143" s="118"/>
      <c r="AC143" s="107"/>
      <c r="AD143" s="107"/>
      <c r="AH143" s="107"/>
      <c r="BE143" s="235">
        <f t="shared" ca="1" si="145"/>
        <v>15.329999999999998</v>
      </c>
      <c r="BF143" s="235">
        <f t="shared" ref="BF143:BN143" ca="1" si="223">AVERAGE(OFFSET(BE$31,$A143,0,$BE$27,1))</f>
        <v>15.204999999999998</v>
      </c>
      <c r="BG143" s="235">
        <f t="shared" ca="1" si="223"/>
        <v>15.177499999999998</v>
      </c>
      <c r="BH143" s="235">
        <f t="shared" ca="1" si="223"/>
        <v>15.257499999999999</v>
      </c>
      <c r="BI143" s="235">
        <f t="shared" ca="1" si="223"/>
        <v>15.378124999999999</v>
      </c>
      <c r="BJ143" s="235">
        <f t="shared" ca="1" si="223"/>
        <v>15.485937499999999</v>
      </c>
      <c r="BK143" s="235">
        <f t="shared" ca="1" si="223"/>
        <v>15.558828125</v>
      </c>
      <c r="BL143" s="235">
        <f t="shared" ca="1" si="223"/>
        <v>15.596601562500002</v>
      </c>
      <c r="BM143" s="235">
        <f t="shared" ca="1" si="223"/>
        <v>15.607597656250002</v>
      </c>
      <c r="BN143" s="235">
        <f t="shared" ca="1" si="223"/>
        <v>15.600625000000001</v>
      </c>
      <c r="BO143" s="235">
        <f t="shared" ca="1" si="147"/>
        <v>15.337260742187496</v>
      </c>
      <c r="BP143" s="235">
        <f t="shared" ca="1" si="216"/>
        <v>15.39667207379992</v>
      </c>
      <c r="BQ143" s="235">
        <f t="shared" ca="1" si="217"/>
        <v>15.46754340229252</v>
      </c>
      <c r="BR143" s="235">
        <f t="shared" ca="1" si="218"/>
        <v>-7.0871328492600583E-2</v>
      </c>
      <c r="BS143" s="235">
        <f t="shared" ca="1" si="219"/>
        <v>15.325800745307319</v>
      </c>
      <c r="BT143" s="235">
        <f t="shared" ca="1" si="174"/>
        <v>15.399512162215416</v>
      </c>
      <c r="BU143" s="235">
        <f t="shared" ca="1" si="175"/>
        <v>15.467183430754339</v>
      </c>
      <c r="BV143" s="235">
        <f t="shared" ca="1" si="176"/>
        <v>15.527596728923465</v>
      </c>
      <c r="BW143" s="235">
        <f t="shared" ca="1" si="177"/>
        <v>15.324582923306695</v>
      </c>
      <c r="BX143" s="235">
        <f t="shared" ca="1" si="148"/>
        <v>0.62666977775673582</v>
      </c>
      <c r="BY143" s="236">
        <f t="shared" si="163"/>
        <v>-93</v>
      </c>
      <c r="BZ143" s="235">
        <f t="shared" ca="1" si="149"/>
        <v>15.788979277959466</v>
      </c>
      <c r="CA143" s="235">
        <f t="shared" ca="1" si="150"/>
        <v>31.473641655611985</v>
      </c>
      <c r="CB143" s="235">
        <f t="shared" ca="1" si="191"/>
        <v>15.328630371093748</v>
      </c>
      <c r="CC143" s="235">
        <f t="shared" ca="1" si="192"/>
        <v>0.87863037109374886</v>
      </c>
      <c r="CD143" s="81">
        <f t="shared" ca="1" si="193"/>
        <v>4.1988190917968744</v>
      </c>
      <c r="CE143" s="235">
        <f t="shared" ca="1" si="151"/>
        <v>20.925654377686968</v>
      </c>
      <c r="CF143" s="235">
        <f t="shared" ca="1" si="152"/>
        <v>20.197148811062277</v>
      </c>
      <c r="CG143">
        <f t="shared" si="153"/>
        <v>100</v>
      </c>
      <c r="CH143">
        <f t="shared" si="153"/>
        <v>50</v>
      </c>
      <c r="CI143">
        <f t="shared" si="153"/>
        <v>0</v>
      </c>
      <c r="CJ143" t="e">
        <f t="shared" si="154"/>
        <v>#N/A</v>
      </c>
      <c r="CK143" s="259">
        <f t="shared" ca="1" si="155"/>
        <v>15.33469379606575</v>
      </c>
      <c r="CL143" s="259">
        <f t="shared" ca="1" si="156"/>
        <v>15.318673449016437</v>
      </c>
      <c r="CM143" s="259">
        <f t="shared" ca="1" si="157"/>
        <v>15.347457973120205</v>
      </c>
      <c r="CN143" s="259">
        <f t="shared" ca="1" si="158"/>
        <v>15.47098252622561</v>
      </c>
      <c r="CO143">
        <f t="shared" ca="1" si="159"/>
        <v>0</v>
      </c>
      <c r="CP143" t="e">
        <f t="shared" ca="1" si="160"/>
        <v>#N/A</v>
      </c>
      <c r="CQ143">
        <f t="shared" ca="1" si="161"/>
        <v>16.7</v>
      </c>
      <c r="CR143" t="e">
        <f t="shared" ca="1" si="196"/>
        <v>#N/A</v>
      </c>
      <c r="CS143" t="e">
        <f t="shared" ca="1" si="197"/>
        <v>#N/A</v>
      </c>
    </row>
    <row r="144" spans="1:97" x14ac:dyDescent="0.25">
      <c r="A144">
        <v>113</v>
      </c>
      <c r="B144" s="100">
        <f ca="1">OFFSET(InputPriceData!B$15,CalculationsAndCharts!$A144+$A$11,0,1,1)</f>
        <v>40331</v>
      </c>
      <c r="C144" s="3">
        <f ca="1">OFFSET(InputPriceData!G$15,CalculationsAndCharts!$A144+$A$11,0,1,1)</f>
        <v>6084300</v>
      </c>
      <c r="D144" s="4">
        <f ca="1">OFFSET(InputPriceData!C$15,CalculationsAndCharts!$A144+$A$11,IF($C$7,7,0),1,1)</f>
        <v>15.19</v>
      </c>
      <c r="E144" s="4">
        <f ca="1">OFFSET(InputPriceData!D$15,CalculationsAndCharts!$A144+$A$11,IF($C$7,7,0),1,1)</f>
        <v>15.42</v>
      </c>
      <c r="F144" s="4">
        <f ca="1">OFFSET(InputPriceData!E$15,CalculationsAndCharts!$A144+$A$11,IF($C$7,7,0),1,1)</f>
        <v>14.98</v>
      </c>
      <c r="G144" s="4">
        <f ca="1">OFFSET(InputPriceData!F$15,CalculationsAndCharts!$A144+$A$11,IF($C$7,7,0),1,1)</f>
        <v>15.29</v>
      </c>
      <c r="H144" s="105">
        <f t="shared" si="128"/>
        <v>0</v>
      </c>
      <c r="I144" s="105">
        <f t="shared" ca="1" si="207"/>
        <v>0</v>
      </c>
      <c r="J144" s="105">
        <f t="shared" ca="1" si="207"/>
        <v>0</v>
      </c>
      <c r="K144" s="105">
        <f t="shared" ca="1" si="207"/>
        <v>0</v>
      </c>
      <c r="L144" s="4">
        <f t="shared" ca="1" si="129"/>
        <v>15.229999999999999</v>
      </c>
      <c r="M144" s="105">
        <f t="shared" ca="1" si="130"/>
        <v>0.47999999999999865</v>
      </c>
      <c r="N144" s="105">
        <f t="shared" ca="1" si="137"/>
        <v>2.9756282051282081</v>
      </c>
      <c r="O144" s="198">
        <f t="shared" ca="1" si="138"/>
        <v>3.0244414561992596</v>
      </c>
      <c r="P144" s="198">
        <f t="shared" ca="1" si="139"/>
        <v>2.7219973105793338</v>
      </c>
      <c r="Q144" s="105">
        <f t="shared" ca="1" si="131"/>
        <v>15.544579968378331</v>
      </c>
      <c r="R144" s="105">
        <f t="shared" ca="1" si="132"/>
        <v>15.881391471223456</v>
      </c>
      <c r="S144" s="105">
        <f t="shared" ca="1" si="140"/>
        <v>0</v>
      </c>
      <c r="T144" s="105">
        <f t="shared" si="141"/>
        <v>0</v>
      </c>
      <c r="U144" s="105">
        <f t="shared" si="142"/>
        <v>0</v>
      </c>
      <c r="V144" s="115">
        <f t="shared" ca="1" si="133"/>
        <v>0.55000000000000071</v>
      </c>
      <c r="W144" s="114">
        <f t="shared" ca="1" si="134"/>
        <v>0.76948676666868077</v>
      </c>
      <c r="X144" s="116">
        <f t="shared" ca="1" si="135"/>
        <v>0.10032614562908312</v>
      </c>
      <c r="Y144" s="90" t="e">
        <f t="shared" si="143"/>
        <v>#N/A</v>
      </c>
      <c r="Z144" s="117" t="str">
        <f t="shared" ca="1" si="144"/>
        <v/>
      </c>
      <c r="AA144" s="112"/>
      <c r="AB144" s="118"/>
      <c r="AC144" s="107"/>
      <c r="AD144" s="107"/>
      <c r="AH144" s="107"/>
      <c r="BE144" s="235">
        <f t="shared" ca="1" si="145"/>
        <v>15.079999999999998</v>
      </c>
      <c r="BF144" s="235">
        <f t="shared" ref="BF144:BN144" ca="1" si="224">AVERAGE(OFFSET(BE$31,$A144,0,$BE$27,1))</f>
        <v>15.149999999999999</v>
      </c>
      <c r="BG144" s="235">
        <f t="shared" ca="1" si="224"/>
        <v>15.337499999999999</v>
      </c>
      <c r="BH144" s="235">
        <f t="shared" ca="1" si="224"/>
        <v>15.498749999999999</v>
      </c>
      <c r="BI144" s="235">
        <f t="shared" ca="1" si="224"/>
        <v>15.59375</v>
      </c>
      <c r="BJ144" s="235">
        <f t="shared" ca="1" si="224"/>
        <v>15.631718750000001</v>
      </c>
      <c r="BK144" s="235">
        <f t="shared" ca="1" si="224"/>
        <v>15.634375000000002</v>
      </c>
      <c r="BL144" s="235">
        <f t="shared" ca="1" si="224"/>
        <v>15.618593750000002</v>
      </c>
      <c r="BM144" s="235">
        <f t="shared" ca="1" si="224"/>
        <v>15.593652343750001</v>
      </c>
      <c r="BN144" s="235">
        <f t="shared" ca="1" si="224"/>
        <v>15.565146484375001</v>
      </c>
      <c r="BO144" s="235">
        <f t="shared" ca="1" si="147"/>
        <v>15.332361816406252</v>
      </c>
      <c r="BP144" s="235">
        <f t="shared" ca="1" si="216"/>
        <v>15.456083405412341</v>
      </c>
      <c r="BQ144" s="235">
        <f t="shared" ca="1" si="217"/>
        <v>15.538414730785123</v>
      </c>
      <c r="BR144" s="235">
        <f t="shared" ca="1" si="218"/>
        <v>-8.2331325372781095E-2</v>
      </c>
      <c r="BS144" s="235">
        <f t="shared" ca="1" si="219"/>
        <v>15.37375208003956</v>
      </c>
      <c r="BT144" s="235">
        <f t="shared" ca="1" si="174"/>
        <v>15.473223579123511</v>
      </c>
      <c r="BU144" s="235">
        <f t="shared" ca="1" si="175"/>
        <v>15.534854699293263</v>
      </c>
      <c r="BV144" s="235">
        <f t="shared" ca="1" si="176"/>
        <v>15.58801002709259</v>
      </c>
      <c r="BW144" s="235">
        <f t="shared" ca="1" si="177"/>
        <v>15.403116666583333</v>
      </c>
      <c r="BX144" s="235">
        <f t="shared" ca="1" si="148"/>
        <v>0.68773714410655806</v>
      </c>
      <c r="BY144" s="236">
        <f t="shared" si="163"/>
        <v>-94</v>
      </c>
      <c r="BZ144" s="235">
        <f t="shared" ca="1" si="149"/>
        <v>15.885292398794771</v>
      </c>
      <c r="CA144" s="235">
        <f t="shared" ca="1" si="150"/>
        <v>32.472382932078133</v>
      </c>
      <c r="CB144" s="235">
        <f t="shared" ca="1" si="191"/>
        <v>15.281180908203126</v>
      </c>
      <c r="CC144" s="235">
        <f t="shared" ca="1" si="192"/>
        <v>0.83118090820312673</v>
      </c>
      <c r="CD144" s="81">
        <f t="shared" ca="1" si="193"/>
        <v>4.1988190917968744</v>
      </c>
      <c r="CE144" s="235">
        <f t="shared" ca="1" si="151"/>
        <v>19.795587521905471</v>
      </c>
      <c r="CF144" s="235">
        <f t="shared" ca="1" si="152"/>
        <v>23.645257056341848</v>
      </c>
      <c r="CG144">
        <f t="shared" si="153"/>
        <v>100</v>
      </c>
      <c r="CH144">
        <f t="shared" si="153"/>
        <v>50</v>
      </c>
      <c r="CI144">
        <f t="shared" si="153"/>
        <v>0</v>
      </c>
      <c r="CJ144" t="e">
        <f t="shared" si="154"/>
        <v>#N/A</v>
      </c>
      <c r="CK144" s="259">
        <f t="shared" ca="1" si="155"/>
        <v>15.449387592131501</v>
      </c>
      <c r="CL144" s="259">
        <f t="shared" ca="1" si="156"/>
        <v>15.274693796065751</v>
      </c>
      <c r="CM144" s="259">
        <f t="shared" ca="1" si="157"/>
        <v>15.365763288533675</v>
      </c>
      <c r="CN144" s="259">
        <f t="shared" ca="1" si="158"/>
        <v>15.53190615710928</v>
      </c>
      <c r="CO144">
        <f t="shared" ca="1" si="159"/>
        <v>0</v>
      </c>
      <c r="CP144" t="e">
        <f t="shared" ca="1" si="160"/>
        <v>#N/A</v>
      </c>
      <c r="CQ144">
        <f t="shared" ca="1" si="161"/>
        <v>16.7</v>
      </c>
      <c r="CR144" t="e">
        <f t="shared" ca="1" si="196"/>
        <v>#N/A</v>
      </c>
      <c r="CS144" t="e">
        <f t="shared" ca="1" si="197"/>
        <v>#N/A</v>
      </c>
    </row>
    <row r="145" spans="1:97" x14ac:dyDescent="0.25">
      <c r="A145">
        <v>114</v>
      </c>
      <c r="B145" s="100">
        <f ca="1">OFFSET(InputPriceData!B$15,CalculationsAndCharts!$A145+$A$11,0,1,1)</f>
        <v>40330</v>
      </c>
      <c r="C145" s="3">
        <f ca="1">OFFSET(InputPriceData!G$15,CalculationsAndCharts!$A145+$A$11,0,1,1)</f>
        <v>6691200</v>
      </c>
      <c r="D145" s="4">
        <f ca="1">OFFSET(InputPriceData!C$15,CalculationsAndCharts!$A145+$A$11,IF($C$7,7,0),1,1)</f>
        <v>15.29</v>
      </c>
      <c r="E145" s="4">
        <f ca="1">OFFSET(InputPriceData!D$15,CalculationsAndCharts!$A145+$A$11,IF($C$7,7,0),1,1)</f>
        <v>15.57</v>
      </c>
      <c r="F145" s="4">
        <f ca="1">OFFSET(InputPriceData!E$15,CalculationsAndCharts!$A145+$A$11,IF($C$7,7,0),1,1)</f>
        <v>14.75</v>
      </c>
      <c r="G145" s="4">
        <f ca="1">OFFSET(InputPriceData!F$15,CalculationsAndCharts!$A145+$A$11,IF($C$7,7,0),1,1)</f>
        <v>14.87</v>
      </c>
      <c r="H145" s="105">
        <f t="shared" si="128"/>
        <v>0</v>
      </c>
      <c r="I145" s="105">
        <f t="shared" ca="1" si="207"/>
        <v>0</v>
      </c>
      <c r="J145" s="105">
        <f t="shared" ca="1" si="207"/>
        <v>0</v>
      </c>
      <c r="K145" s="105">
        <f t="shared" ca="1" si="207"/>
        <v>0</v>
      </c>
      <c r="L145" s="4">
        <f t="shared" ca="1" si="129"/>
        <v>15.063333333333333</v>
      </c>
      <c r="M145" s="105">
        <f t="shared" ca="1" si="130"/>
        <v>0.97333333333333449</v>
      </c>
      <c r="N145" s="105">
        <f t="shared" ca="1" si="137"/>
        <v>2.9328461538461572</v>
      </c>
      <c r="O145" s="198">
        <f t="shared" ca="1" si="138"/>
        <v>3.0383880993624168</v>
      </c>
      <c r="P145" s="198">
        <f t="shared" ca="1" si="139"/>
        <v>2.7345492894261754</v>
      </c>
      <c r="Q145" s="105">
        <f t="shared" ca="1" si="131"/>
        <v>15.63445995934357</v>
      </c>
      <c r="R145" s="105">
        <f t="shared" ca="1" si="132"/>
        <v>15.977623329179206</v>
      </c>
      <c r="S145" s="105">
        <f t="shared" ca="1" si="140"/>
        <v>0</v>
      </c>
      <c r="T145" s="105">
        <f t="shared" si="141"/>
        <v>0</v>
      </c>
      <c r="U145" s="105">
        <f t="shared" si="142"/>
        <v>0</v>
      </c>
      <c r="V145" s="115">
        <f t="shared" ca="1" si="133"/>
        <v>0.82000000000000028</v>
      </c>
      <c r="W145" s="114">
        <f t="shared" ca="1" si="134"/>
        <v>0.87923015000302096</v>
      </c>
      <c r="X145" s="116">
        <f t="shared" ca="1" si="135"/>
        <v>0.1091277841293222</v>
      </c>
      <c r="Y145" s="90" t="e">
        <f t="shared" si="143"/>
        <v>#N/A</v>
      </c>
      <c r="Z145" s="117" t="str">
        <f t="shared" ca="1" si="144"/>
        <v/>
      </c>
      <c r="AA145" s="112"/>
      <c r="AB145" s="118"/>
      <c r="AC145" s="107"/>
      <c r="AD145" s="107"/>
      <c r="AH145" s="107"/>
      <c r="BE145" s="235">
        <f t="shared" ca="1" si="145"/>
        <v>15.219999999999999</v>
      </c>
      <c r="BF145" s="235">
        <f t="shared" ref="BF145:BN145" ca="1" si="225">AVERAGE(OFFSET(BE$31,$A145,0,$BE$27,1))</f>
        <v>15.524999999999999</v>
      </c>
      <c r="BG145" s="235">
        <f t="shared" ca="1" si="225"/>
        <v>15.66</v>
      </c>
      <c r="BH145" s="235">
        <f t="shared" ca="1" si="225"/>
        <v>15.688750000000001</v>
      </c>
      <c r="BI145" s="235">
        <f t="shared" ca="1" si="225"/>
        <v>15.669687500000002</v>
      </c>
      <c r="BJ145" s="235">
        <f t="shared" ca="1" si="225"/>
        <v>15.637031250000001</v>
      </c>
      <c r="BK145" s="235">
        <f t="shared" ca="1" si="225"/>
        <v>15.602812500000001</v>
      </c>
      <c r="BL145" s="235">
        <f t="shared" ca="1" si="225"/>
        <v>15.568710937500001</v>
      </c>
      <c r="BM145" s="235">
        <f t="shared" ca="1" si="225"/>
        <v>15.536640625</v>
      </c>
      <c r="BN145" s="235">
        <f t="shared" ca="1" si="225"/>
        <v>15.512734374999999</v>
      </c>
      <c r="BO145" s="235">
        <f t="shared" ca="1" si="147"/>
        <v>15.504255859375002</v>
      </c>
      <c r="BP145" s="235">
        <f t="shared" ca="1" si="216"/>
        <v>15.579804994418431</v>
      </c>
      <c r="BQ145" s="235">
        <f t="shared" ca="1" si="217"/>
        <v>15.620746056157904</v>
      </c>
      <c r="BR145" s="235">
        <f t="shared" ca="1" si="218"/>
        <v>-4.0941061739472318E-2</v>
      </c>
      <c r="BS145" s="235">
        <f t="shared" ca="1" si="219"/>
        <v>15.538863932678959</v>
      </c>
      <c r="BT145" s="235">
        <f t="shared" ca="1" si="174"/>
        <v>15.572695078207461</v>
      </c>
      <c r="BU145" s="235">
        <f t="shared" ca="1" si="175"/>
        <v>15.596485819463012</v>
      </c>
      <c r="BV145" s="235">
        <f t="shared" ca="1" si="176"/>
        <v>15.641165354891918</v>
      </c>
      <c r="BW145" s="235">
        <f t="shared" ca="1" si="177"/>
        <v>15.569793131125266</v>
      </c>
      <c r="BX145" s="235">
        <f t="shared" ca="1" si="148"/>
        <v>0.79180188585961064</v>
      </c>
      <c r="BY145" s="236">
        <f t="shared" si="163"/>
        <v>-95</v>
      </c>
      <c r="BZ145" s="235">
        <f t="shared" ca="1" si="149"/>
        <v>15.989795330111214</v>
      </c>
      <c r="CA145" s="235">
        <f t="shared" ca="1" si="150"/>
        <v>36.739037678283097</v>
      </c>
      <c r="CB145" s="235">
        <f t="shared" ca="1" si="191"/>
        <v>15.283794596354166</v>
      </c>
      <c r="CC145" s="235">
        <f t="shared" ca="1" si="192"/>
        <v>0.83379459635416708</v>
      </c>
      <c r="CD145" s="81">
        <f t="shared" ca="1" si="193"/>
        <v>4.1962054036458341</v>
      </c>
      <c r="CE145" s="235">
        <f t="shared" ca="1" si="151"/>
        <v>19.870204533594386</v>
      </c>
      <c r="CF145" s="235">
        <f t="shared" ca="1" si="152"/>
        <v>27.94851893435478</v>
      </c>
      <c r="CG145">
        <f t="shared" si="153"/>
        <v>100</v>
      </c>
      <c r="CH145">
        <f t="shared" si="153"/>
        <v>50</v>
      </c>
      <c r="CI145">
        <f t="shared" si="153"/>
        <v>0</v>
      </c>
      <c r="CJ145" t="e">
        <f t="shared" si="154"/>
        <v>#N/A</v>
      </c>
      <c r="CK145" s="259">
        <f t="shared" ca="1" si="155"/>
        <v>15.778775184263001</v>
      </c>
      <c r="CL145" s="259">
        <f t="shared" ca="1" si="156"/>
        <v>15.3568875921315</v>
      </c>
      <c r="CM145" s="259">
        <f t="shared" ca="1" si="157"/>
        <v>15.456272147556128</v>
      </c>
      <c r="CN145" s="259">
        <f t="shared" ca="1" si="158"/>
        <v>15.634791101526691</v>
      </c>
      <c r="CO145">
        <f t="shared" ca="1" si="159"/>
        <v>0</v>
      </c>
      <c r="CP145" t="e">
        <f t="shared" ca="1" si="160"/>
        <v>#N/A</v>
      </c>
      <c r="CQ145">
        <f t="shared" ca="1" si="161"/>
        <v>16.7</v>
      </c>
      <c r="CR145" t="e">
        <f t="shared" ca="1" si="196"/>
        <v>#N/A</v>
      </c>
      <c r="CS145" t="e">
        <f t="shared" ca="1" si="197"/>
        <v>#N/A</v>
      </c>
    </row>
    <row r="146" spans="1:97" x14ac:dyDescent="0.25">
      <c r="A146">
        <v>115</v>
      </c>
      <c r="B146" s="100">
        <f ca="1">OFFSET(InputPriceData!B$15,CalculationsAndCharts!$A146+$A$11,0,1,1)</f>
        <v>40326</v>
      </c>
      <c r="C146" s="3">
        <f ca="1">OFFSET(InputPriceData!G$15,CalculationsAndCharts!$A146+$A$11,0,1,1)</f>
        <v>7283500</v>
      </c>
      <c r="D146" s="4">
        <f ca="1">OFFSET(InputPriceData!C$15,CalculationsAndCharts!$A146+$A$11,IF($C$7,7,0),1,1)</f>
        <v>16.21</v>
      </c>
      <c r="E146" s="4">
        <f ca="1">OFFSET(InputPriceData!D$15,CalculationsAndCharts!$A146+$A$11,IF($C$7,7,0),1,1)</f>
        <v>16.3</v>
      </c>
      <c r="F146" s="4">
        <f ca="1">OFFSET(InputPriceData!E$15,CalculationsAndCharts!$A146+$A$11,IF($C$7,7,0),1,1)</f>
        <v>15.3</v>
      </c>
      <c r="G146" s="4">
        <f ca="1">OFFSET(InputPriceData!F$15,CalculationsAndCharts!$A146+$A$11,IF($C$7,7,0),1,1)</f>
        <v>15.57</v>
      </c>
      <c r="H146" s="105">
        <f t="shared" si="128"/>
        <v>0</v>
      </c>
      <c r="I146" s="105">
        <f t="shared" ca="1" si="207"/>
        <v>0</v>
      </c>
      <c r="J146" s="105">
        <f t="shared" ca="1" si="207"/>
        <v>0</v>
      </c>
      <c r="K146" s="105">
        <f t="shared" ca="1" si="207"/>
        <v>0</v>
      </c>
      <c r="L146" s="4">
        <f t="shared" ca="1" si="129"/>
        <v>15.723333333333334</v>
      </c>
      <c r="M146" s="105">
        <f t="shared" ca="1" si="130"/>
        <v>0.6233333333333313</v>
      </c>
      <c r="N146" s="105">
        <f t="shared" ca="1" si="137"/>
        <v>2.9091794871794909</v>
      </c>
      <c r="O146" s="198">
        <f t="shared" ca="1" si="138"/>
        <v>3.0685429409384906</v>
      </c>
      <c r="P146" s="198">
        <f t="shared" ca="1" si="139"/>
        <v>2.7616886468446418</v>
      </c>
      <c r="Q146" s="105">
        <f t="shared" ca="1" si="131"/>
        <v>15.797638995346496</v>
      </c>
      <c r="R146" s="105">
        <f t="shared" ca="1" si="132"/>
        <v>16.0756700062751</v>
      </c>
      <c r="S146" s="105">
        <f t="shared" ca="1" si="140"/>
        <v>0</v>
      </c>
      <c r="T146" s="105">
        <f t="shared" si="141"/>
        <v>0</v>
      </c>
      <c r="U146" s="105">
        <f t="shared" si="142"/>
        <v>0</v>
      </c>
      <c r="V146" s="115">
        <f t="shared" ca="1" si="133"/>
        <v>1</v>
      </c>
      <c r="W146" s="114">
        <f t="shared" ca="1" si="134"/>
        <v>0.90884522500453147</v>
      </c>
      <c r="X146" s="116">
        <f t="shared" ca="1" si="135"/>
        <v>0.10837156229958456</v>
      </c>
      <c r="Y146" s="90" t="e">
        <f t="shared" si="143"/>
        <v>#N/A</v>
      </c>
      <c r="Z146" s="117" t="str">
        <f t="shared" ca="1" si="144"/>
        <v/>
      </c>
      <c r="AA146" s="112"/>
      <c r="AB146" s="118"/>
      <c r="AC146" s="107"/>
      <c r="AD146" s="107"/>
      <c r="AH146" s="107"/>
      <c r="BE146" s="235">
        <f t="shared" ca="1" si="145"/>
        <v>15.83</v>
      </c>
      <c r="BF146" s="235">
        <f t="shared" ref="BF146:BN146" ca="1" si="226">AVERAGE(OFFSET(BE$31,$A146,0,$BE$27,1))</f>
        <v>15.795</v>
      </c>
      <c r="BG146" s="235">
        <f t="shared" ca="1" si="226"/>
        <v>15.717500000000001</v>
      </c>
      <c r="BH146" s="235">
        <f t="shared" ca="1" si="226"/>
        <v>15.650625000000002</v>
      </c>
      <c r="BI146" s="235">
        <f t="shared" ca="1" si="226"/>
        <v>15.604375000000001</v>
      </c>
      <c r="BJ146" s="235">
        <f t="shared" ca="1" si="226"/>
        <v>15.56859375</v>
      </c>
      <c r="BK146" s="235">
        <f t="shared" ca="1" si="226"/>
        <v>15.534609374999999</v>
      </c>
      <c r="BL146" s="235">
        <f t="shared" ca="1" si="226"/>
        <v>15.504570312499999</v>
      </c>
      <c r="BM146" s="235">
        <f t="shared" ca="1" si="226"/>
        <v>15.488828124999998</v>
      </c>
      <c r="BN146" s="235">
        <f t="shared" ca="1" si="226"/>
        <v>15.498623046874998</v>
      </c>
      <c r="BO146" s="235">
        <f t="shared" ca="1" si="147"/>
        <v>15.69916748046875</v>
      </c>
      <c r="BP146" s="235">
        <f t="shared" ca="1" si="216"/>
        <v>15.655354129461859</v>
      </c>
      <c r="BQ146" s="235">
        <f t="shared" ca="1" si="217"/>
        <v>15.661687117897376</v>
      </c>
      <c r="BR146" s="235">
        <f t="shared" ca="1" si="218"/>
        <v>-6.3329884355169952E-3</v>
      </c>
      <c r="BS146" s="235">
        <f t="shared" ca="1" si="219"/>
        <v>15.649021141026342</v>
      </c>
      <c r="BT146" s="235">
        <f t="shared" ca="1" si="174"/>
        <v>15.606526223735964</v>
      </c>
      <c r="BU146" s="235">
        <f t="shared" ca="1" si="175"/>
        <v>15.620276560718562</v>
      </c>
      <c r="BV146" s="235">
        <f t="shared" ca="1" si="176"/>
        <v>15.685844890320823</v>
      </c>
      <c r="BW146" s="235">
        <f t="shared" ca="1" si="177"/>
        <v>15.644593879373033</v>
      </c>
      <c r="BX146" s="235">
        <f t="shared" ca="1" si="148"/>
        <v>0.90390761498484529</v>
      </c>
      <c r="BY146" s="236">
        <f t="shared" si="163"/>
        <v>-96</v>
      </c>
      <c r="BZ146" s="235">
        <f t="shared" ca="1" si="149"/>
        <v>16.094118791203663</v>
      </c>
      <c r="CA146" s="235">
        <f t="shared" ca="1" si="150"/>
        <v>37.56717765238195</v>
      </c>
      <c r="CB146" s="235">
        <f t="shared" ca="1" si="191"/>
        <v>15.711250406901042</v>
      </c>
      <c r="CC146" s="235">
        <f t="shared" ca="1" si="192"/>
        <v>1.2612504069010431</v>
      </c>
      <c r="CD146" s="81">
        <f t="shared" ca="1" si="193"/>
        <v>4.0334226074218744</v>
      </c>
      <c r="CE146" s="235">
        <f t="shared" ca="1" si="151"/>
        <v>31.269979113525679</v>
      </c>
      <c r="CF146" s="235">
        <f t="shared" ca="1" si="152"/>
        <v>30.98836610929385</v>
      </c>
      <c r="CG146">
        <f t="shared" si="153"/>
        <v>100</v>
      </c>
      <c r="CH146">
        <f t="shared" si="153"/>
        <v>50</v>
      </c>
      <c r="CI146">
        <f t="shared" si="153"/>
        <v>0</v>
      </c>
      <c r="CJ146" t="e">
        <f t="shared" si="154"/>
        <v>#N/A</v>
      </c>
      <c r="CK146" s="259">
        <f t="shared" ca="1" si="155"/>
        <v>15.712550368526001</v>
      </c>
      <c r="CL146" s="259">
        <f t="shared" ca="1" si="156"/>
        <v>15.789387592131501</v>
      </c>
      <c r="CM146" s="259">
        <f t="shared" ca="1" si="157"/>
        <v>15.71823135703799</v>
      </c>
      <c r="CN146" s="259">
        <f t="shared" ca="1" si="158"/>
        <v>15.745952505284766</v>
      </c>
      <c r="CO146">
        <f t="shared" ca="1" si="159"/>
        <v>0</v>
      </c>
      <c r="CP146" t="e">
        <f t="shared" ca="1" si="160"/>
        <v>#N/A</v>
      </c>
      <c r="CQ146">
        <f t="shared" ca="1" si="161"/>
        <v>16.7</v>
      </c>
      <c r="CR146" t="e">
        <f t="shared" ca="1" si="196"/>
        <v>#N/A</v>
      </c>
      <c r="CS146" t="e">
        <f t="shared" ca="1" si="197"/>
        <v>#N/A</v>
      </c>
    </row>
    <row r="147" spans="1:97" x14ac:dyDescent="0.25">
      <c r="A147">
        <v>116</v>
      </c>
      <c r="B147" s="100">
        <f ca="1">OFFSET(InputPriceData!B$15,CalculationsAndCharts!$A147+$A$11,0,1,1)</f>
        <v>40325</v>
      </c>
      <c r="C147" s="3">
        <f ca="1">OFFSET(InputPriceData!G$15,CalculationsAndCharts!$A147+$A$11,0,1,1)</f>
        <v>3898000</v>
      </c>
      <c r="D147" s="4">
        <f ca="1">OFFSET(InputPriceData!C$15,CalculationsAndCharts!$A147+$A$11,IF($C$7,7,0),1,1)</f>
        <v>15.73</v>
      </c>
      <c r="E147" s="4">
        <f ca="1">OFFSET(InputPriceData!D$15,CalculationsAndCharts!$A147+$A$11,IF($C$7,7,0),1,1)</f>
        <v>16.11</v>
      </c>
      <c r="F147" s="4">
        <f ca="1">OFFSET(InputPriceData!E$15,CalculationsAndCharts!$A147+$A$11,IF($C$7,7,0),1,1)</f>
        <v>15.57</v>
      </c>
      <c r="G147" s="4">
        <f ca="1">OFFSET(InputPriceData!F$15,CalculationsAndCharts!$A147+$A$11,IF($C$7,7,0),1,1)</f>
        <v>16.09</v>
      </c>
      <c r="H147" s="105">
        <f t="shared" si="128"/>
        <v>0</v>
      </c>
      <c r="I147" s="105">
        <f t="shared" ca="1" si="207"/>
        <v>0</v>
      </c>
      <c r="J147" s="105">
        <f t="shared" ca="1" si="207"/>
        <v>0</v>
      </c>
      <c r="K147" s="105">
        <f t="shared" ca="1" si="207"/>
        <v>0</v>
      </c>
      <c r="L147" s="4">
        <f t="shared" ca="1" si="129"/>
        <v>15.923333333333332</v>
      </c>
      <c r="M147" s="105">
        <f t="shared" ca="1" si="130"/>
        <v>0.54333333333333123</v>
      </c>
      <c r="N147" s="105">
        <f t="shared" ca="1" si="137"/>
        <v>2.880961538461543</v>
      </c>
      <c r="O147" s="198">
        <f t="shared" ca="1" si="138"/>
        <v>3.1140753562982049</v>
      </c>
      <c r="P147" s="198">
        <f t="shared" ca="1" si="139"/>
        <v>2.8026678206683844</v>
      </c>
      <c r="Q147" s="105">
        <f t="shared" ca="1" si="131"/>
        <v>15.818869184493114</v>
      </c>
      <c r="R147" s="105">
        <f t="shared" ca="1" si="132"/>
        <v>16.155107437968987</v>
      </c>
      <c r="S147" s="105">
        <f t="shared" ca="1" si="140"/>
        <v>0</v>
      </c>
      <c r="T147" s="105">
        <f t="shared" si="141"/>
        <v>0</v>
      </c>
      <c r="U147" s="105">
        <f t="shared" si="142"/>
        <v>0</v>
      </c>
      <c r="V147" s="115">
        <f t="shared" ca="1" si="133"/>
        <v>0.67999999999999972</v>
      </c>
      <c r="W147" s="114">
        <f t="shared" ca="1" si="134"/>
        <v>0.86326783750679736</v>
      </c>
      <c r="X147" s="116">
        <f t="shared" ca="1" si="135"/>
        <v>0.10365244484193893</v>
      </c>
      <c r="Y147" s="90" t="e">
        <f t="shared" si="143"/>
        <v>#N/A</v>
      </c>
      <c r="Z147" s="117" t="str">
        <f t="shared" ca="1" si="144"/>
        <v/>
      </c>
      <c r="AA147" s="112"/>
      <c r="AB147" s="118"/>
      <c r="AC147" s="107"/>
      <c r="AD147" s="107"/>
      <c r="AH147" s="107"/>
      <c r="BE147" s="235">
        <f t="shared" ca="1" si="145"/>
        <v>15.76</v>
      </c>
      <c r="BF147" s="235">
        <f t="shared" ref="BF147:BN147" ca="1" si="227">AVERAGE(OFFSET(BE$31,$A147,0,$BE$27,1))</f>
        <v>15.64</v>
      </c>
      <c r="BG147" s="235">
        <f t="shared" ca="1" si="227"/>
        <v>15.58375</v>
      </c>
      <c r="BH147" s="235">
        <f t="shared" ca="1" si="227"/>
        <v>15.558125</v>
      </c>
      <c r="BI147" s="235">
        <f t="shared" ca="1" si="227"/>
        <v>15.532812499999999</v>
      </c>
      <c r="BJ147" s="235">
        <f t="shared" ca="1" si="227"/>
        <v>15.500624999999999</v>
      </c>
      <c r="BK147" s="235">
        <f t="shared" ca="1" si="227"/>
        <v>15.474531249999998</v>
      </c>
      <c r="BL147" s="235">
        <f t="shared" ca="1" si="227"/>
        <v>15.473085937499999</v>
      </c>
      <c r="BM147" s="235">
        <f t="shared" ca="1" si="227"/>
        <v>15.508417968749999</v>
      </c>
      <c r="BN147" s="235">
        <f t="shared" ca="1" si="227"/>
        <v>15.582197265624998</v>
      </c>
      <c r="BO147" s="235">
        <f t="shared" ca="1" si="147"/>
        <v>15.614958496093749</v>
      </c>
      <c r="BP147" s="235">
        <f t="shared" ca="1" si="216"/>
        <v>15.611540778454968</v>
      </c>
      <c r="BQ147" s="235">
        <f t="shared" ca="1" si="217"/>
        <v>15.668020106332893</v>
      </c>
      <c r="BR147" s="235">
        <f t="shared" ca="1" si="218"/>
        <v>-5.6479327877925201E-2</v>
      </c>
      <c r="BS147" s="235">
        <f t="shared" ca="1" si="219"/>
        <v>15.555061450577043</v>
      </c>
      <c r="BT147" s="235">
        <f t="shared" ca="1" si="174"/>
        <v>15.564031306445585</v>
      </c>
      <c r="BU147" s="235">
        <f t="shared" ca="1" si="175"/>
        <v>15.634026897701162</v>
      </c>
      <c r="BV147" s="235">
        <f t="shared" ca="1" si="176"/>
        <v>15.751413219923082</v>
      </c>
      <c r="BW147" s="235">
        <f t="shared" ca="1" si="177"/>
        <v>15.541426446156352</v>
      </c>
      <c r="BX147" s="235">
        <f t="shared" ca="1" si="148"/>
        <v>0.98621405155752784</v>
      </c>
      <c r="BY147" s="236">
        <f t="shared" si="163"/>
        <v>-97</v>
      </c>
      <c r="BZ147" s="235">
        <f t="shared" ca="1" si="149"/>
        <v>16.207799953937819</v>
      </c>
      <c r="CA147" s="235">
        <f t="shared" ca="1" si="150"/>
        <v>33.107787129754854</v>
      </c>
      <c r="CB147" s="235">
        <f t="shared" ca="1" si="191"/>
        <v>15.76914591471354</v>
      </c>
      <c r="CC147" s="235">
        <f t="shared" ca="1" si="192"/>
        <v>1.3191459147135411</v>
      </c>
      <c r="CD147" s="81">
        <f t="shared" ca="1" si="193"/>
        <v>4.0334226074218744</v>
      </c>
      <c r="CE147" s="235">
        <f t="shared" ca="1" si="151"/>
        <v>32.705373155944272</v>
      </c>
      <c r="CF147" s="235">
        <f t="shared" ca="1" si="152"/>
        <v>28.801034240193456</v>
      </c>
      <c r="CG147">
        <f t="shared" si="153"/>
        <v>100</v>
      </c>
      <c r="CH147">
        <f t="shared" si="153"/>
        <v>50</v>
      </c>
      <c r="CI147">
        <f t="shared" si="153"/>
        <v>0</v>
      </c>
      <c r="CJ147" t="e">
        <f t="shared" si="154"/>
        <v>#N/A</v>
      </c>
      <c r="CK147" s="259">
        <f t="shared" ca="1" si="155"/>
        <v>15.550100737052002</v>
      </c>
      <c r="CL147" s="259">
        <f t="shared" ca="1" si="156"/>
        <v>15.771300368526003</v>
      </c>
      <c r="CM147" s="259">
        <f t="shared" ca="1" si="157"/>
        <v>15.714830039507758</v>
      </c>
      <c r="CN147" s="259">
        <f t="shared" ca="1" si="158"/>
        <v>15.728578470546072</v>
      </c>
      <c r="CO147">
        <f t="shared" ca="1" si="159"/>
        <v>0</v>
      </c>
      <c r="CP147" t="e">
        <f t="shared" ca="1" si="160"/>
        <v>#N/A</v>
      </c>
      <c r="CQ147">
        <f t="shared" ca="1" si="161"/>
        <v>16.7</v>
      </c>
      <c r="CR147" t="e">
        <f t="shared" ca="1" si="196"/>
        <v>#N/A</v>
      </c>
      <c r="CS147" t="e">
        <f t="shared" ca="1" si="197"/>
        <v>#N/A</v>
      </c>
    </row>
    <row r="148" spans="1:97" x14ac:dyDescent="0.25">
      <c r="A148">
        <v>117</v>
      </c>
      <c r="B148" s="100">
        <f ca="1">OFFSET(InputPriceData!B$15,CalculationsAndCharts!$A148+$A$11,0,1,1)</f>
        <v>40324</v>
      </c>
      <c r="C148" s="3">
        <f ca="1">OFFSET(InputPriceData!G$15,CalculationsAndCharts!$A148+$A$11,0,1,1)</f>
        <v>5606000</v>
      </c>
      <c r="D148" s="4">
        <f ca="1">OFFSET(InputPriceData!C$15,CalculationsAndCharts!$A148+$A$11,IF($C$7,7,0),1,1)</f>
        <v>15.87</v>
      </c>
      <c r="E148" s="4">
        <f ca="1">OFFSET(InputPriceData!D$15,CalculationsAndCharts!$A148+$A$11,IF($C$7,7,0),1,1)</f>
        <v>16.3</v>
      </c>
      <c r="F148" s="4">
        <f ca="1">OFFSET(InputPriceData!E$15,CalculationsAndCharts!$A148+$A$11,IF($C$7,7,0),1,1)</f>
        <v>15.38</v>
      </c>
      <c r="G148" s="4">
        <f ca="1">OFFSET(InputPriceData!F$15,CalculationsAndCharts!$A148+$A$11,IF($C$7,7,0),1,1)</f>
        <v>15.43</v>
      </c>
      <c r="H148" s="105">
        <f t="shared" si="128"/>
        <v>0</v>
      </c>
      <c r="I148" s="105">
        <f t="shared" ca="1" si="207"/>
        <v>0</v>
      </c>
      <c r="J148" s="105">
        <f t="shared" ca="1" si="207"/>
        <v>0</v>
      </c>
      <c r="K148" s="105">
        <f t="shared" ca="1" si="207"/>
        <v>0</v>
      </c>
      <c r="L148" s="4">
        <f t="shared" ca="1" si="129"/>
        <v>15.703333333333333</v>
      </c>
      <c r="M148" s="105">
        <f t="shared" ca="1" si="130"/>
        <v>1.043333333333333</v>
      </c>
      <c r="N148" s="105">
        <f t="shared" ca="1" si="137"/>
        <v>3.0147692307692355</v>
      </c>
      <c r="O148" s="198">
        <f t="shared" ca="1" si="138"/>
        <v>3.1806793042515369</v>
      </c>
      <c r="P148" s="198">
        <f t="shared" ca="1" si="139"/>
        <v>2.8626113738263834</v>
      </c>
      <c r="Q148" s="105">
        <f t="shared" ca="1" si="131"/>
        <v>15.789022284824478</v>
      </c>
      <c r="R148" s="105">
        <f t="shared" ca="1" si="132"/>
        <v>16.251175510390667</v>
      </c>
      <c r="S148" s="105">
        <f t="shared" ca="1" si="140"/>
        <v>0</v>
      </c>
      <c r="T148" s="105">
        <f t="shared" si="141"/>
        <v>0</v>
      </c>
      <c r="U148" s="105">
        <f t="shared" si="142"/>
        <v>0</v>
      </c>
      <c r="V148" s="115">
        <f t="shared" ca="1" si="133"/>
        <v>0.91999999999999993</v>
      </c>
      <c r="W148" s="114">
        <f t="shared" ca="1" si="134"/>
        <v>0.95490175626019624</v>
      </c>
      <c r="X148" s="116">
        <f t="shared" ca="1" si="135"/>
        <v>0.11188605030850268</v>
      </c>
      <c r="Y148" s="90" t="e">
        <f t="shared" si="143"/>
        <v>#N/A</v>
      </c>
      <c r="Z148" s="117" t="str">
        <f t="shared" ca="1" si="144"/>
        <v/>
      </c>
      <c r="AA148" s="112"/>
      <c r="AB148" s="118"/>
      <c r="AC148" s="107"/>
      <c r="AD148" s="107"/>
      <c r="AH148" s="107"/>
      <c r="BE148" s="235">
        <f t="shared" ca="1" si="145"/>
        <v>15.52</v>
      </c>
      <c r="BF148" s="235">
        <f t="shared" ref="BF148:BN148" ca="1" si="228">AVERAGE(OFFSET(BE$31,$A148,0,$BE$27,1))</f>
        <v>15.5275</v>
      </c>
      <c r="BG148" s="235">
        <f t="shared" ca="1" si="228"/>
        <v>15.532499999999999</v>
      </c>
      <c r="BH148" s="235">
        <f t="shared" ca="1" si="228"/>
        <v>15.507499999999999</v>
      </c>
      <c r="BI148" s="235">
        <f t="shared" ca="1" si="228"/>
        <v>15.468437499999999</v>
      </c>
      <c r="BJ148" s="235">
        <f t="shared" ca="1" si="228"/>
        <v>15.448437499999997</v>
      </c>
      <c r="BK148" s="235">
        <f t="shared" ca="1" si="228"/>
        <v>15.471640624999997</v>
      </c>
      <c r="BL148" s="235">
        <f t="shared" ca="1" si="228"/>
        <v>15.543749999999999</v>
      </c>
      <c r="BM148" s="235">
        <f t="shared" ca="1" si="228"/>
        <v>15.655976562499999</v>
      </c>
      <c r="BN148" s="235">
        <f t="shared" ca="1" si="228"/>
        <v>15.793749999999999</v>
      </c>
      <c r="BO148" s="235">
        <f t="shared" ca="1" si="147"/>
        <v>15.535224609374996</v>
      </c>
      <c r="BP148" s="235">
        <f t="shared" ca="1" si="216"/>
        <v>15.608123060816187</v>
      </c>
      <c r="BQ148" s="235">
        <f t="shared" ca="1" si="217"/>
        <v>15.72449943421082</v>
      </c>
      <c r="BR148" s="235">
        <f t="shared" ca="1" si="218"/>
        <v>-0.11637637339463325</v>
      </c>
      <c r="BS148" s="235">
        <f t="shared" ca="1" si="219"/>
        <v>15.491746687421553</v>
      </c>
      <c r="BT148" s="235">
        <f t="shared" ca="1" si="174"/>
        <v>15.573001162314128</v>
      </c>
      <c r="BU148" s="235">
        <f t="shared" ca="1" si="175"/>
        <v>15.704022488956738</v>
      </c>
      <c r="BV148" s="235">
        <f t="shared" ca="1" si="176"/>
        <v>15.868799542145002</v>
      </c>
      <c r="BW148" s="235">
        <f t="shared" ca="1" si="177"/>
        <v>15.475735562217171</v>
      </c>
      <c r="BX148" s="235">
        <f t="shared" ca="1" si="148"/>
        <v>1.0113620023293097</v>
      </c>
      <c r="BY148" s="236">
        <f t="shared" si="163"/>
        <v>-98</v>
      </c>
      <c r="BZ148" s="235">
        <f t="shared" ca="1" si="149"/>
        <v>16.348962568958754</v>
      </c>
      <c r="CA148" s="235">
        <f t="shared" ca="1" si="150"/>
        <v>28.414578441487393</v>
      </c>
      <c r="CB148" s="235">
        <f t="shared" ca="1" si="191"/>
        <v>15.619278971354165</v>
      </c>
      <c r="CC148" s="235">
        <f t="shared" ca="1" si="192"/>
        <v>1.1692789713541654</v>
      </c>
      <c r="CD148" s="81">
        <f t="shared" ca="1" si="193"/>
        <v>4.0334226074218744</v>
      </c>
      <c r="CE148" s="235">
        <f t="shared" ca="1" si="151"/>
        <v>28.989746058411605</v>
      </c>
      <c r="CF148" s="235">
        <f t="shared" ca="1" si="152"/>
        <v>27.658980271527543</v>
      </c>
      <c r="CG148">
        <f t="shared" si="153"/>
        <v>100</v>
      </c>
      <c r="CH148">
        <f t="shared" si="153"/>
        <v>50</v>
      </c>
      <c r="CI148">
        <f t="shared" si="153"/>
        <v>0</v>
      </c>
      <c r="CJ148" t="e">
        <f t="shared" si="154"/>
        <v>#N/A</v>
      </c>
      <c r="CK148" s="259">
        <f t="shared" ca="1" si="155"/>
        <v>15.355201474104001</v>
      </c>
      <c r="CL148" s="259">
        <f t="shared" ca="1" si="156"/>
        <v>15.688850737052002</v>
      </c>
      <c r="CM148" s="259">
        <f t="shared" ca="1" si="157"/>
        <v>15.57582784362404</v>
      </c>
      <c r="CN148" s="259">
        <f t="shared" ca="1" si="158"/>
        <v>15.711489711354101</v>
      </c>
      <c r="CO148">
        <f t="shared" ca="1" si="159"/>
        <v>0</v>
      </c>
      <c r="CP148" t="e">
        <f t="shared" ca="1" si="160"/>
        <v>#N/A</v>
      </c>
      <c r="CQ148">
        <f t="shared" ca="1" si="161"/>
        <v>16.7</v>
      </c>
      <c r="CR148" t="e">
        <f t="shared" ca="1" si="196"/>
        <v>#N/A</v>
      </c>
      <c r="CS148" t="e">
        <f t="shared" ca="1" si="197"/>
        <v>#N/A</v>
      </c>
    </row>
    <row r="149" spans="1:97" x14ac:dyDescent="0.25">
      <c r="A149">
        <v>118</v>
      </c>
      <c r="B149" s="100">
        <f ca="1">OFFSET(InputPriceData!B$15,CalculationsAndCharts!$A149+$A$11,0,1,1)</f>
        <v>40323</v>
      </c>
      <c r="C149" s="3">
        <f ca="1">OFFSET(InputPriceData!G$15,CalculationsAndCharts!$A149+$A$11,0,1,1)</f>
        <v>6392800</v>
      </c>
      <c r="D149" s="4">
        <f ca="1">OFFSET(InputPriceData!C$15,CalculationsAndCharts!$A149+$A$11,IF($C$7,7,0),1,1)</f>
        <v>14.88</v>
      </c>
      <c r="E149" s="4">
        <f ca="1">OFFSET(InputPriceData!D$15,CalculationsAndCharts!$A149+$A$11,IF($C$7,7,0),1,1)</f>
        <v>15.69</v>
      </c>
      <c r="F149" s="4">
        <f ca="1">OFFSET(InputPriceData!E$15,CalculationsAndCharts!$A149+$A$11,IF($C$7,7,0),1,1)</f>
        <v>14.66</v>
      </c>
      <c r="G149" s="4">
        <f ca="1">OFFSET(InputPriceData!F$15,CalculationsAndCharts!$A149+$A$11,IF($C$7,7,0),1,1)</f>
        <v>15.61</v>
      </c>
      <c r="H149" s="105">
        <f t="shared" si="128"/>
        <v>0</v>
      </c>
      <c r="I149" s="105">
        <f t="shared" ca="1" si="207"/>
        <v>0</v>
      </c>
      <c r="J149" s="105">
        <f t="shared" ca="1" si="207"/>
        <v>0</v>
      </c>
      <c r="K149" s="105">
        <f t="shared" ca="1" si="207"/>
        <v>0</v>
      </c>
      <c r="L149" s="4">
        <f t="shared" ca="1" si="129"/>
        <v>15.32</v>
      </c>
      <c r="M149" s="105">
        <f t="shared" ca="1" si="130"/>
        <v>0.96333333333333471</v>
      </c>
      <c r="N149" s="105">
        <f t="shared" ca="1" si="137"/>
        <v>3.1121666666666719</v>
      </c>
      <c r="O149" s="198">
        <f t="shared" ca="1" si="138"/>
        <v>3.2280821823893371</v>
      </c>
      <c r="P149" s="198">
        <f t="shared" ca="1" si="139"/>
        <v>2.9052739641504033</v>
      </c>
      <c r="Q149" s="105">
        <f t="shared" ca="1" si="131"/>
        <v>15.813504842393376</v>
      </c>
      <c r="R149" s="105">
        <f t="shared" ca="1" si="132"/>
        <v>16.383219289123865</v>
      </c>
      <c r="S149" s="105">
        <f t="shared" ca="1" si="140"/>
        <v>0</v>
      </c>
      <c r="T149" s="105">
        <f t="shared" si="141"/>
        <v>0</v>
      </c>
      <c r="U149" s="105">
        <f t="shared" si="142"/>
        <v>0</v>
      </c>
      <c r="V149" s="115">
        <f t="shared" ca="1" si="133"/>
        <v>1.0299999999999994</v>
      </c>
      <c r="W149" s="114">
        <f t="shared" ca="1" si="134"/>
        <v>0.97235263439029429</v>
      </c>
      <c r="X149" s="116">
        <f t="shared" ca="1" si="135"/>
        <v>0.11229036735363833</v>
      </c>
      <c r="Y149" s="90" t="e">
        <f t="shared" si="143"/>
        <v>#N/A</v>
      </c>
      <c r="Z149" s="117" t="str">
        <f t="shared" ca="1" si="144"/>
        <v/>
      </c>
      <c r="AA149" s="112"/>
      <c r="AB149" s="118"/>
      <c r="AC149" s="107"/>
      <c r="AD149" s="107"/>
      <c r="AH149" s="107"/>
      <c r="BE149" s="235">
        <f t="shared" ca="1" si="145"/>
        <v>15.535</v>
      </c>
      <c r="BF149" s="235">
        <f t="shared" ref="BF149:BN149" ca="1" si="229">AVERAGE(OFFSET(BE$31,$A149,0,$BE$27,1))</f>
        <v>15.5375</v>
      </c>
      <c r="BG149" s="235">
        <f t="shared" ca="1" si="229"/>
        <v>15.482499999999998</v>
      </c>
      <c r="BH149" s="235">
        <f t="shared" ca="1" si="229"/>
        <v>15.429374999999999</v>
      </c>
      <c r="BI149" s="235">
        <f t="shared" ca="1" si="229"/>
        <v>15.428437499999998</v>
      </c>
      <c r="BJ149" s="235">
        <f t="shared" ca="1" si="229"/>
        <v>15.494843749999998</v>
      </c>
      <c r="BK149" s="235">
        <f t="shared" ca="1" si="229"/>
        <v>15.615859374999999</v>
      </c>
      <c r="BL149" s="235">
        <f t="shared" ca="1" si="229"/>
        <v>15.768203124999999</v>
      </c>
      <c r="BM149" s="235">
        <f t="shared" ca="1" si="229"/>
        <v>15.931523437499999</v>
      </c>
      <c r="BN149" s="235">
        <f t="shared" ca="1" si="229"/>
        <v>16.092978515624999</v>
      </c>
      <c r="BO149" s="235">
        <f t="shared" ca="1" si="147"/>
        <v>15.573154785156252</v>
      </c>
      <c r="BP149" s="235">
        <f t="shared" ca="1" si="216"/>
        <v>15.681021512257379</v>
      </c>
      <c r="BQ149" s="235">
        <f t="shared" ca="1" si="217"/>
        <v>15.840875807605453</v>
      </c>
      <c r="BR149" s="235">
        <f t="shared" ca="1" si="218"/>
        <v>-0.15985429534807416</v>
      </c>
      <c r="BS149" s="235">
        <f t="shared" ca="1" si="219"/>
        <v>15.521167216909305</v>
      </c>
      <c r="BT149" s="235">
        <f t="shared" ca="1" si="174"/>
        <v>15.654255637206704</v>
      </c>
      <c r="BU149" s="235">
        <f t="shared" ca="1" si="175"/>
        <v>15.835043815599349</v>
      </c>
      <c r="BV149" s="235">
        <f t="shared" ca="1" si="176"/>
        <v>16.033576595333265</v>
      </c>
      <c r="BW149" s="235">
        <f t="shared" ca="1" si="177"/>
        <v>15.491212060155334</v>
      </c>
      <c r="BX149" s="235">
        <f t="shared" ca="1" si="148"/>
        <v>0.98811570603265075</v>
      </c>
      <c r="BY149" s="236">
        <f t="shared" si="163"/>
        <v>-99</v>
      </c>
      <c r="BZ149" s="235">
        <f t="shared" ca="1" si="149"/>
        <v>16.512501488949443</v>
      </c>
      <c r="CA149" s="235">
        <f t="shared" ca="1" si="150"/>
        <v>24.160682231875168</v>
      </c>
      <c r="CB149" s="235">
        <f t="shared" ca="1" si="191"/>
        <v>15.446577392578126</v>
      </c>
      <c r="CC149" s="235">
        <f t="shared" ca="1" si="192"/>
        <v>0.99657739257812672</v>
      </c>
      <c r="CD149" s="81">
        <f t="shared" ca="1" si="193"/>
        <v>4.0334226074218744</v>
      </c>
      <c r="CE149" s="235">
        <f t="shared" ca="1" si="151"/>
        <v>24.707983506224494</v>
      </c>
      <c r="CF149" s="235">
        <f t="shared" ca="1" si="152"/>
        <v>26.762120287137435</v>
      </c>
      <c r="CG149">
        <f t="shared" si="153"/>
        <v>100</v>
      </c>
      <c r="CH149">
        <f t="shared" si="153"/>
        <v>50</v>
      </c>
      <c r="CI149">
        <f t="shared" si="153"/>
        <v>0</v>
      </c>
      <c r="CJ149" t="e">
        <f t="shared" si="154"/>
        <v>#N/A</v>
      </c>
      <c r="CK149" s="259">
        <f t="shared" ca="1" si="155"/>
        <v>15.500402948208002</v>
      </c>
      <c r="CL149" s="259">
        <f t="shared" ca="1" si="156"/>
        <v>15.265100737052002</v>
      </c>
      <c r="CM149" s="259">
        <f t="shared" ca="1" si="157"/>
        <v>15.490824183817844</v>
      </c>
      <c r="CN149" s="259">
        <f t="shared" ca="1" si="158"/>
        <v>15.720545301074941</v>
      </c>
      <c r="CO149">
        <f t="shared" ca="1" si="159"/>
        <v>0</v>
      </c>
      <c r="CP149" t="e">
        <f t="shared" ca="1" si="160"/>
        <v>#N/A</v>
      </c>
      <c r="CQ149">
        <f t="shared" ca="1" si="161"/>
        <v>16.7</v>
      </c>
      <c r="CR149" t="e">
        <f t="shared" ca="1" si="196"/>
        <v>#N/A</v>
      </c>
      <c r="CS149" t="e">
        <f t="shared" ca="1" si="197"/>
        <v>#N/A</v>
      </c>
    </row>
    <row r="150" spans="1:97" x14ac:dyDescent="0.25">
      <c r="A150" s="69">
        <v>119</v>
      </c>
      <c r="B150" s="100">
        <f ca="1">OFFSET(InputPriceData!B$15,CalculationsAndCharts!$A150+$A$11,0,1,1)</f>
        <v>40322</v>
      </c>
      <c r="C150" s="3">
        <f ca="1">OFFSET(InputPriceData!G$15,CalculationsAndCharts!$A150+$A$11,0,1,1)</f>
        <v>4151100</v>
      </c>
      <c r="D150" s="4">
        <f ca="1">OFFSET(InputPriceData!C$15,CalculationsAndCharts!$A150+$A$11,IF($C$7,7,0),1,1)</f>
        <v>15.54</v>
      </c>
      <c r="E150" s="4">
        <f ca="1">OFFSET(InputPriceData!D$15,CalculationsAndCharts!$A150+$A$11,IF($C$7,7,0),1,1)</f>
        <v>15.97</v>
      </c>
      <c r="F150" s="4">
        <f ca="1">OFFSET(InputPriceData!E$15,CalculationsAndCharts!$A150+$A$11,IF($C$7,7,0),1,1)</f>
        <v>15.44</v>
      </c>
      <c r="G150" s="4">
        <f ca="1">OFFSET(InputPriceData!F$15,CalculationsAndCharts!$A150+$A$11,IF($C$7,7,0),1,1)</f>
        <v>15.46</v>
      </c>
      <c r="H150" s="105">
        <f t="shared" si="128"/>
        <v>0</v>
      </c>
      <c r="I150" s="105">
        <f t="shared" ca="1" si="207"/>
        <v>0</v>
      </c>
      <c r="J150" s="105">
        <f t="shared" ca="1" si="207"/>
        <v>0</v>
      </c>
      <c r="K150" s="105">
        <f t="shared" ca="1" si="207"/>
        <v>0</v>
      </c>
      <c r="L150" s="4">
        <f t="shared" ca="1" si="129"/>
        <v>15.623333333333335</v>
      </c>
      <c r="M150" s="105">
        <f t="shared" ca="1" si="130"/>
        <v>1.1733333333333356</v>
      </c>
      <c r="N150" s="105">
        <f t="shared" ca="1" si="137"/>
        <v>3.3952564102564153</v>
      </c>
      <c r="O150" s="198">
        <f t="shared" ca="1" si="138"/>
        <v>3.2612009011672414</v>
      </c>
      <c r="P150" s="198">
        <f t="shared" ca="1" si="139"/>
        <v>2.9350808110505171</v>
      </c>
      <c r="Q150" s="105">
        <f t="shared" ca="1" si="131"/>
        <v>15.954506225934342</v>
      </c>
      <c r="R150" s="105">
        <f t="shared" ca="1" si="132"/>
        <v>16.545994845332579</v>
      </c>
      <c r="S150" s="105">
        <f t="shared" ca="1" si="140"/>
        <v>0</v>
      </c>
      <c r="T150" s="105">
        <f t="shared" si="141"/>
        <v>0</v>
      </c>
      <c r="U150" s="105">
        <f t="shared" si="142"/>
        <v>0</v>
      </c>
      <c r="V150" s="115">
        <f t="shared" ca="1" si="133"/>
        <v>0.53000000000000114</v>
      </c>
      <c r="W150" s="114">
        <f t="shared" ca="1" si="134"/>
        <v>0.94352895158544181</v>
      </c>
      <c r="X150" s="116">
        <f t="shared" ca="1" si="135"/>
        <v>0.11103033322027436</v>
      </c>
      <c r="Y150" s="90" t="e">
        <f t="shared" si="143"/>
        <v>#N/A</v>
      </c>
      <c r="Z150" s="117" t="str">
        <f t="shared" ca="1" si="144"/>
        <v/>
      </c>
      <c r="AA150" s="112"/>
      <c r="AB150" s="118"/>
      <c r="AC150" s="107"/>
      <c r="AD150" s="107"/>
      <c r="AH150" s="107"/>
      <c r="BE150" s="235">
        <f t="shared" ca="1" si="145"/>
        <v>15.54</v>
      </c>
      <c r="BF150" s="235">
        <f t="shared" ref="BF150:BN150" ca="1" si="230">AVERAGE(OFFSET(BE$31,$A150,0,$BE$27,1))</f>
        <v>15.427499999999998</v>
      </c>
      <c r="BG150" s="235">
        <f t="shared" ca="1" si="230"/>
        <v>15.376249999999999</v>
      </c>
      <c r="BH150" s="235">
        <f t="shared" ca="1" si="230"/>
        <v>15.427499999999998</v>
      </c>
      <c r="BI150" s="235">
        <f t="shared" ca="1" si="230"/>
        <v>15.561249999999999</v>
      </c>
      <c r="BJ150" s="235">
        <f t="shared" ca="1" si="230"/>
        <v>15.736875</v>
      </c>
      <c r="BK150" s="235">
        <f t="shared" ca="1" si="230"/>
        <v>15.920546874999999</v>
      </c>
      <c r="BL150" s="235">
        <f t="shared" ca="1" si="230"/>
        <v>16.094843749999999</v>
      </c>
      <c r="BM150" s="235">
        <f t="shared" ca="1" si="230"/>
        <v>16.254433593750001</v>
      </c>
      <c r="BN150" s="235">
        <f t="shared" ca="1" si="230"/>
        <v>16.39826171875</v>
      </c>
      <c r="BO150" s="235">
        <f t="shared" ca="1" si="147"/>
        <v>15.617998046874996</v>
      </c>
      <c r="BP150" s="235">
        <f t="shared" ca="1" si="216"/>
        <v>15.788888239358506</v>
      </c>
      <c r="BQ150" s="235">
        <f t="shared" ca="1" si="217"/>
        <v>16.000730102953526</v>
      </c>
      <c r="BR150" s="235">
        <f t="shared" ca="1" si="218"/>
        <v>-0.21184186359501922</v>
      </c>
      <c r="BS150" s="235">
        <f t="shared" ca="1" si="219"/>
        <v>15.577046375763487</v>
      </c>
      <c r="BT150" s="235">
        <f t="shared" ca="1" si="174"/>
        <v>15.787344057504104</v>
      </c>
      <c r="BU150" s="235">
        <f t="shared" ca="1" si="175"/>
        <v>16.015831993991995</v>
      </c>
      <c r="BV150" s="235">
        <f t="shared" ca="1" si="176"/>
        <v>16.232109375067179</v>
      </c>
      <c r="BW150" s="235">
        <f t="shared" ca="1" si="177"/>
        <v>15.546645565603509</v>
      </c>
      <c r="BX150" s="235">
        <f t="shared" ca="1" si="148"/>
        <v>0.93486434563510534</v>
      </c>
      <c r="BY150" s="236">
        <f t="shared" si="163"/>
        <v>-100</v>
      </c>
      <c r="BZ150" s="235">
        <f t="shared" ca="1" si="149"/>
        <v>16.688830821941949</v>
      </c>
      <c r="CA150" s="235">
        <f t="shared" ca="1" si="150"/>
        <v>19.455855770109366</v>
      </c>
      <c r="CB150" s="235">
        <f t="shared" ca="1" si="191"/>
        <v>15.620665690104165</v>
      </c>
      <c r="CC150" s="235">
        <f t="shared" ca="1" si="192"/>
        <v>1.1706656901041654</v>
      </c>
      <c r="CD150" s="81">
        <f t="shared" ca="1" si="193"/>
        <v>3.9982828776041686</v>
      </c>
      <c r="CE150" s="235">
        <f t="shared" ca="1" si="151"/>
        <v>29.279211249946528</v>
      </c>
      <c r="CF150" s="235">
        <f t="shared" ca="1" si="152"/>
        <v>25.793554904686562</v>
      </c>
      <c r="CG150">
        <f t="shared" si="153"/>
        <v>100</v>
      </c>
      <c r="CH150">
        <f t="shared" si="153"/>
        <v>50</v>
      </c>
      <c r="CI150">
        <f t="shared" si="153"/>
        <v>0</v>
      </c>
      <c r="CJ150" t="e">
        <f t="shared" si="154"/>
        <v>#N/A</v>
      </c>
      <c r="CK150" s="259">
        <f t="shared" ca="1" si="155"/>
        <v>15.398305896416005</v>
      </c>
      <c r="CL150" s="259">
        <f t="shared" ca="1" si="156"/>
        <v>15.592277948208002</v>
      </c>
      <c r="CM150" s="259">
        <f t="shared" ca="1" si="157"/>
        <v>15.604706973029742</v>
      </c>
      <c r="CN150" s="259">
        <f t="shared" ca="1" si="158"/>
        <v>15.902723126684116</v>
      </c>
      <c r="CO150">
        <f t="shared" ca="1" si="159"/>
        <v>0</v>
      </c>
      <c r="CP150" t="e">
        <f t="shared" ca="1" si="160"/>
        <v>#N/A</v>
      </c>
      <c r="CQ150">
        <f t="shared" ca="1" si="161"/>
        <v>16.7</v>
      </c>
      <c r="CR150" t="e">
        <f t="shared" ca="1" si="196"/>
        <v>#N/A</v>
      </c>
      <c r="CS150" t="e">
        <f t="shared" ca="1" si="197"/>
        <v>#N/A</v>
      </c>
    </row>
    <row r="151" spans="1:97" x14ac:dyDescent="0.25">
      <c r="A151">
        <v>120</v>
      </c>
      <c r="B151" s="100">
        <f ca="1">OFFSET(InputPriceData!B$15,CalculationsAndCharts!$A151+$A$11,0,1,1)</f>
        <v>40319</v>
      </c>
      <c r="C151" s="3">
        <f ca="1">OFFSET(InputPriceData!G$15,CalculationsAndCharts!$A151+$A$11,0,1,1)</f>
        <v>10440700</v>
      </c>
      <c r="D151" s="4">
        <f ca="1">OFFSET(InputPriceData!C$15,CalculationsAndCharts!$A151+$A$11,IF($C$7,7,0),1,1)</f>
        <v>14.61</v>
      </c>
      <c r="E151" s="4">
        <f ca="1">OFFSET(InputPriceData!D$15,CalculationsAndCharts!$A151+$A$11,IF($C$7,7,0),1,1)</f>
        <v>15.9</v>
      </c>
      <c r="F151" s="4">
        <f ca="1">OFFSET(InputPriceData!E$15,CalculationsAndCharts!$A151+$A$11,IF($C$7,7,0),1,1)</f>
        <v>14.45</v>
      </c>
      <c r="G151" s="4">
        <f ca="1">OFFSET(InputPriceData!F$15,CalculationsAndCharts!$A151+$A$11,IF($C$7,7,0),1,1)</f>
        <v>15.62</v>
      </c>
      <c r="H151" s="105">
        <f t="shared" si="128"/>
        <v>0</v>
      </c>
      <c r="I151" s="105">
        <f t="shared" ca="1" si="207"/>
        <v>0</v>
      </c>
      <c r="J151" s="105">
        <f t="shared" ca="1" si="207"/>
        <v>0</v>
      </c>
      <c r="K151" s="105">
        <f t="shared" ca="1" si="207"/>
        <v>0</v>
      </c>
      <c r="L151" s="4">
        <f t="shared" ca="1" si="129"/>
        <v>15.323333333333332</v>
      </c>
      <c r="M151" s="105">
        <f t="shared" ca="1" si="130"/>
        <v>0.71333333333333293</v>
      </c>
      <c r="N151" s="105">
        <f t="shared" ca="1" si="137"/>
        <v>3.3124230769230816</v>
      </c>
      <c r="O151" s="198">
        <f t="shared" ca="1" si="138"/>
        <v>3.2228993271417634</v>
      </c>
      <c r="P151" s="198">
        <f t="shared" ca="1" si="139"/>
        <v>2.9006093944275873</v>
      </c>
      <c r="Q151" s="105">
        <f t="shared" ca="1" si="131"/>
        <v>16.049127052391771</v>
      </c>
      <c r="R151" s="105">
        <f t="shared" ca="1" si="132"/>
        <v>16.714991593732076</v>
      </c>
      <c r="S151" s="105">
        <f t="shared" ca="1" si="140"/>
        <v>0</v>
      </c>
      <c r="T151" s="105">
        <f t="shared" si="141"/>
        <v>0</v>
      </c>
      <c r="U151" s="105">
        <f t="shared" si="142"/>
        <v>0</v>
      </c>
      <c r="V151" s="115">
        <f t="shared" ca="1" si="133"/>
        <v>1.4500000000000011</v>
      </c>
      <c r="W151" s="114">
        <f t="shared" ca="1" si="134"/>
        <v>1.1502934273781622</v>
      </c>
      <c r="X151" s="116">
        <f t="shared" ca="1" si="135"/>
        <v>0.12364234490257121</v>
      </c>
      <c r="Y151" s="90" t="e">
        <f t="shared" si="143"/>
        <v>#N/A</v>
      </c>
      <c r="Z151" s="117" t="str">
        <f t="shared" ca="1" si="144"/>
        <v/>
      </c>
      <c r="AA151" s="112"/>
      <c r="AB151" s="118"/>
      <c r="AC151" s="107"/>
      <c r="AD151" s="107"/>
      <c r="AH151" s="107"/>
      <c r="BE151" s="235">
        <f t="shared" ca="1" si="145"/>
        <v>15.315</v>
      </c>
      <c r="BF151" s="235">
        <f t="shared" ref="BF151:BN151" ca="1" si="231">AVERAGE(OFFSET(BE$31,$A151,0,$BE$27,1))</f>
        <v>15.324999999999999</v>
      </c>
      <c r="BG151" s="235">
        <f t="shared" ca="1" si="231"/>
        <v>15.47875</v>
      </c>
      <c r="BH151" s="235">
        <f t="shared" ca="1" si="231"/>
        <v>15.695</v>
      </c>
      <c r="BI151" s="235">
        <f t="shared" ca="1" si="231"/>
        <v>15.9125</v>
      </c>
      <c r="BJ151" s="235">
        <f t="shared" ca="1" si="231"/>
        <v>16.104218750000001</v>
      </c>
      <c r="BK151" s="235">
        <f t="shared" ca="1" si="231"/>
        <v>16.269140624999999</v>
      </c>
      <c r="BL151" s="235">
        <f t="shared" ca="1" si="231"/>
        <v>16.414023437499999</v>
      </c>
      <c r="BM151" s="235">
        <f t="shared" ca="1" si="231"/>
        <v>16.542089843749999</v>
      </c>
      <c r="BN151" s="235">
        <f t="shared" ca="1" si="231"/>
        <v>16.650712890624998</v>
      </c>
      <c r="BO151" s="235">
        <f t="shared" ca="1" si="147"/>
        <v>15.67969677734375</v>
      </c>
      <c r="BP151" s="235">
        <f t="shared" ca="1" si="216"/>
        <v>15.959778431842018</v>
      </c>
      <c r="BQ151" s="235">
        <f t="shared" ca="1" si="217"/>
        <v>16.212571966548545</v>
      </c>
      <c r="BR151" s="235">
        <f t="shared" ca="1" si="218"/>
        <v>-0.25279353470652666</v>
      </c>
      <c r="BS151" s="235">
        <f t="shared" ca="1" si="219"/>
        <v>15.706984897135492</v>
      </c>
      <c r="BT151" s="235">
        <f t="shared" ca="1" si="174"/>
        <v>15.99764173924472</v>
      </c>
      <c r="BU151" s="235">
        <f t="shared" ca="1" si="175"/>
        <v>16.244319930479882</v>
      </c>
      <c r="BV151" s="235">
        <f t="shared" ca="1" si="176"/>
        <v>16.448386756142362</v>
      </c>
      <c r="BW151" s="235">
        <f t="shared" ca="1" si="177"/>
        <v>15.708352182436876</v>
      </c>
      <c r="BX151" s="235">
        <f t="shared" ca="1" si="148"/>
        <v>0.85942948150251919</v>
      </c>
      <c r="BY151" s="236">
        <f t="shared" si="163"/>
        <v>-101</v>
      </c>
      <c r="BZ151" s="235">
        <f t="shared" ca="1" si="149"/>
        <v>16.872870054030017</v>
      </c>
      <c r="CA151" s="235">
        <f t="shared" ca="1" si="150"/>
        <v>16.125264007779865</v>
      </c>
      <c r="CB151" s="235">
        <f t="shared" ca="1" si="191"/>
        <v>15.50151505533854</v>
      </c>
      <c r="CC151" s="235">
        <f t="shared" ca="1" si="192"/>
        <v>1.0515150553385411</v>
      </c>
      <c r="CD151" s="81">
        <f t="shared" ca="1" si="193"/>
        <v>3.9982828776041686</v>
      </c>
      <c r="CE151" s="235">
        <f t="shared" ca="1" si="151"/>
        <v>26.299166105241277</v>
      </c>
      <c r="CF151" s="235">
        <f t="shared" ca="1" si="152"/>
        <v>23.457967507219081</v>
      </c>
      <c r="CG151">
        <f t="shared" si="153"/>
        <v>100</v>
      </c>
      <c r="CH151">
        <f t="shared" si="153"/>
        <v>50</v>
      </c>
      <c r="CI151">
        <f t="shared" si="153"/>
        <v>0</v>
      </c>
      <c r="CJ151" t="e">
        <f t="shared" si="154"/>
        <v>#N/A</v>
      </c>
      <c r="CK151" s="259">
        <f t="shared" ca="1" si="155"/>
        <v>15.651611792832014</v>
      </c>
      <c r="CL151" s="259">
        <f t="shared" ca="1" si="156"/>
        <v>15.286652948208001</v>
      </c>
      <c r="CM151" s="259">
        <f t="shared" ca="1" si="157"/>
        <v>15.592289399494014</v>
      </c>
      <c r="CN151" s="259">
        <f t="shared" ca="1" si="158"/>
        <v>16.026901198074558</v>
      </c>
      <c r="CO151">
        <f t="shared" ca="1" si="159"/>
        <v>0</v>
      </c>
      <c r="CP151" t="e">
        <f t="shared" ca="1" si="160"/>
        <v>#N/A</v>
      </c>
      <c r="CQ151">
        <f t="shared" ca="1" si="161"/>
        <v>16.7</v>
      </c>
      <c r="CR151" t="e">
        <f t="shared" ca="1" si="196"/>
        <v>#N/A</v>
      </c>
      <c r="CS151" t="e">
        <f t="shared" ca="1" si="197"/>
        <v>#N/A</v>
      </c>
    </row>
    <row r="152" spans="1:97" x14ac:dyDescent="0.25">
      <c r="A152">
        <v>121</v>
      </c>
      <c r="B152" s="100">
        <f ca="1">OFFSET(InputPriceData!B$15,CalculationsAndCharts!$A152+$A$11,0,1,1)</f>
        <v>40318</v>
      </c>
      <c r="C152" s="3">
        <f ca="1">OFFSET(InputPriceData!G$15,CalculationsAndCharts!$A152+$A$11,0,1,1)</f>
        <v>8247300</v>
      </c>
      <c r="D152" s="4">
        <f ca="1">OFFSET(InputPriceData!C$15,CalculationsAndCharts!$A152+$A$11,IF($C$7,7,0),1,1)</f>
        <v>15.21</v>
      </c>
      <c r="E152" s="4">
        <f ca="1">OFFSET(InputPriceData!D$15,CalculationsAndCharts!$A152+$A$11,IF($C$7,7,0),1,1)</f>
        <v>15.46</v>
      </c>
      <c r="F152" s="4">
        <f ca="1">OFFSET(InputPriceData!E$15,CalculationsAndCharts!$A152+$A$11,IF($C$7,7,0),1,1)</f>
        <v>14.61</v>
      </c>
      <c r="G152" s="4">
        <f ca="1">OFFSET(InputPriceData!F$15,CalculationsAndCharts!$A152+$A$11,IF($C$7,7,0),1,1)</f>
        <v>15.01</v>
      </c>
      <c r="H152" s="105">
        <f t="shared" si="128"/>
        <v>0</v>
      </c>
      <c r="I152" s="105">
        <f t="shared" ref="I152:K171" ca="1" si="232">IF($S$16,AVERAGE(OFFSET($G152,0,0,I$31,1)),0)</f>
        <v>0</v>
      </c>
      <c r="J152" s="105">
        <f t="shared" ca="1" si="232"/>
        <v>0</v>
      </c>
      <c r="K152" s="105">
        <f t="shared" ca="1" si="232"/>
        <v>0</v>
      </c>
      <c r="L152" s="4">
        <f t="shared" ca="1" si="129"/>
        <v>15.026666666666666</v>
      </c>
      <c r="M152" s="105">
        <f t="shared" ca="1" si="130"/>
        <v>1.1233333333333348</v>
      </c>
      <c r="N152" s="105">
        <f t="shared" ca="1" si="137"/>
        <v>3.3897948717948756</v>
      </c>
      <c r="O152" s="198">
        <f t="shared" ca="1" si="138"/>
        <v>3.1973211129185293</v>
      </c>
      <c r="P152" s="198">
        <f t="shared" ca="1" si="139"/>
        <v>2.8775890016266765</v>
      </c>
      <c r="Q152" s="105">
        <f t="shared" ca="1" si="131"/>
        <v>16.256496686408468</v>
      </c>
      <c r="R152" s="105">
        <f t="shared" ca="1" si="132"/>
        <v>16.905238605543591</v>
      </c>
      <c r="S152" s="105">
        <f t="shared" ca="1" si="140"/>
        <v>0</v>
      </c>
      <c r="T152" s="105">
        <f t="shared" si="141"/>
        <v>0</v>
      </c>
      <c r="U152" s="105">
        <f t="shared" si="142"/>
        <v>0</v>
      </c>
      <c r="V152" s="115">
        <f t="shared" ca="1" si="133"/>
        <v>1.0500000000000007</v>
      </c>
      <c r="W152" s="114">
        <f t="shared" ca="1" si="134"/>
        <v>1.0004401410672428</v>
      </c>
      <c r="X152" s="116">
        <f t="shared" ca="1" si="135"/>
        <v>0.11665157502113543</v>
      </c>
      <c r="Y152" s="90" t="e">
        <f t="shared" si="143"/>
        <v>#N/A</v>
      </c>
      <c r="Z152" s="117" t="str">
        <f t="shared" ca="1" si="144"/>
        <v/>
      </c>
      <c r="AA152" s="112"/>
      <c r="AB152" s="118"/>
      <c r="AC152" s="107"/>
      <c r="AD152" s="107"/>
      <c r="AH152" s="107"/>
      <c r="BE152" s="235">
        <f t="shared" ca="1" si="145"/>
        <v>15.335000000000001</v>
      </c>
      <c r="BF152" s="235">
        <f t="shared" ref="BF152:BN152" ca="1" si="233">AVERAGE(OFFSET(BE$31,$A152,0,$BE$27,1))</f>
        <v>15.6325</v>
      </c>
      <c r="BG152" s="235">
        <f t="shared" ca="1" si="233"/>
        <v>15.911249999999999</v>
      </c>
      <c r="BH152" s="235">
        <f t="shared" ca="1" si="233"/>
        <v>16.13</v>
      </c>
      <c r="BI152" s="235">
        <f t="shared" ca="1" si="233"/>
        <v>16.295937500000001</v>
      </c>
      <c r="BJ152" s="235">
        <f t="shared" ca="1" si="233"/>
        <v>16.4340625</v>
      </c>
      <c r="BK152" s="235">
        <f t="shared" ca="1" si="233"/>
        <v>16.55890625</v>
      </c>
      <c r="BL152" s="235">
        <f t="shared" ca="1" si="233"/>
        <v>16.670156249999998</v>
      </c>
      <c r="BM152" s="235">
        <f t="shared" ca="1" si="233"/>
        <v>16.759335937499998</v>
      </c>
      <c r="BN152" s="235">
        <f t="shared" ca="1" si="233"/>
        <v>16.818203124999997</v>
      </c>
      <c r="BO152" s="235">
        <f t="shared" ca="1" si="147"/>
        <v>15.936767578125</v>
      </c>
      <c r="BP152" s="235">
        <f t="shared" ca="1" si="216"/>
        <v>16.239860086340286</v>
      </c>
      <c r="BQ152" s="235">
        <f t="shared" ca="1" si="217"/>
        <v>16.465365501255071</v>
      </c>
      <c r="BR152" s="235">
        <f t="shared" ca="1" si="218"/>
        <v>-0.22550541491478526</v>
      </c>
      <c r="BS152" s="235">
        <f t="shared" ca="1" si="219"/>
        <v>16.014354671425501</v>
      </c>
      <c r="BT152" s="235">
        <f t="shared" ca="1" si="174"/>
        <v>16.288298581353949</v>
      </c>
      <c r="BU152" s="235">
        <f t="shared" ca="1" si="175"/>
        <v>16.490998121715041</v>
      </c>
      <c r="BV152" s="235">
        <f t="shared" ca="1" si="176"/>
        <v>16.652453581804842</v>
      </c>
      <c r="BW152" s="235">
        <f t="shared" ca="1" si="177"/>
        <v>16.044354960721563</v>
      </c>
      <c r="BX152" s="235">
        <f t="shared" ca="1" si="148"/>
        <v>0.77620687495526608</v>
      </c>
      <c r="BY152" s="236">
        <f t="shared" si="163"/>
        <v>-102</v>
      </c>
      <c r="BZ152" s="235">
        <f t="shared" ca="1" si="149"/>
        <v>17.052504908958301</v>
      </c>
      <c r="CA152" s="235">
        <f t="shared" ca="1" si="150"/>
        <v>17.529598720223902</v>
      </c>
      <c r="CB152" s="235">
        <f t="shared" ca="1" si="191"/>
        <v>15.481717122395832</v>
      </c>
      <c r="CC152" s="235">
        <f t="shared" ca="1" si="192"/>
        <v>0.87171712239583243</v>
      </c>
      <c r="CD152" s="81">
        <f t="shared" ca="1" si="193"/>
        <v>3.9982828776041686</v>
      </c>
      <c r="CE152" s="235">
        <f t="shared" ca="1" si="151"/>
        <v>21.80228735887188</v>
      </c>
      <c r="CF152" s="235">
        <f t="shared" ca="1" si="152"/>
        <v>22.907729409522844</v>
      </c>
      <c r="CG152">
        <f t="shared" si="153"/>
        <v>100</v>
      </c>
      <c r="CH152">
        <f t="shared" si="153"/>
        <v>50</v>
      </c>
      <c r="CI152">
        <f t="shared" si="153"/>
        <v>0</v>
      </c>
      <c r="CJ152" t="e">
        <f t="shared" si="154"/>
        <v>#N/A</v>
      </c>
      <c r="CK152" s="259">
        <f t="shared" ca="1" si="155"/>
        <v>16.230723585664027</v>
      </c>
      <c r="CL152" s="259">
        <f t="shared" ca="1" si="156"/>
        <v>15.535986792832013</v>
      </c>
      <c r="CM152" s="259">
        <f t="shared" ca="1" si="157"/>
        <v>15.771593443601134</v>
      </c>
      <c r="CN152" s="259">
        <f t="shared" ca="1" si="158"/>
        <v>16.32300049802118</v>
      </c>
      <c r="CO152">
        <f t="shared" ca="1" si="159"/>
        <v>0</v>
      </c>
      <c r="CP152" t="e">
        <f t="shared" ca="1" si="160"/>
        <v>#N/A</v>
      </c>
      <c r="CQ152">
        <f t="shared" ca="1" si="161"/>
        <v>16.7</v>
      </c>
      <c r="CR152" t="e">
        <f t="shared" ca="1" si="196"/>
        <v>#N/A</v>
      </c>
      <c r="CS152" t="e">
        <f t="shared" ca="1" si="197"/>
        <v>#N/A</v>
      </c>
    </row>
    <row r="153" spans="1:97" x14ac:dyDescent="0.25">
      <c r="A153">
        <v>122</v>
      </c>
      <c r="B153" s="100">
        <f ca="1">OFFSET(InputPriceData!B$15,CalculationsAndCharts!$A153+$A$11,0,1,1)</f>
        <v>40317</v>
      </c>
      <c r="C153" s="3">
        <f ca="1">OFFSET(InputPriceData!G$15,CalculationsAndCharts!$A153+$A$11,0,1,1)</f>
        <v>8686000</v>
      </c>
      <c r="D153" s="4">
        <f ca="1">OFFSET(InputPriceData!C$15,CalculationsAndCharts!$A153+$A$11,IF($C$7,7,0),1,1)</f>
        <v>16.079999999999998</v>
      </c>
      <c r="E153" s="4">
        <f ca="1">OFFSET(InputPriceData!D$15,CalculationsAndCharts!$A153+$A$11,IF($C$7,7,0),1,1)</f>
        <v>16.28</v>
      </c>
      <c r="F153" s="4">
        <f ca="1">OFFSET(InputPriceData!E$15,CalculationsAndCharts!$A153+$A$11,IF($C$7,7,0),1,1)</f>
        <v>15.26</v>
      </c>
      <c r="G153" s="4">
        <f ca="1">OFFSET(InputPriceData!F$15,CalculationsAndCharts!$A153+$A$11,IF($C$7,7,0),1,1)</f>
        <v>15.66</v>
      </c>
      <c r="H153" s="105">
        <f t="shared" si="128"/>
        <v>0</v>
      </c>
      <c r="I153" s="105">
        <f t="shared" ca="1" si="232"/>
        <v>0</v>
      </c>
      <c r="J153" s="105">
        <f t="shared" ca="1" si="232"/>
        <v>0</v>
      </c>
      <c r="K153" s="105">
        <f t="shared" ca="1" si="232"/>
        <v>0</v>
      </c>
      <c r="L153" s="4">
        <f t="shared" ca="1" si="129"/>
        <v>15.733333333333334</v>
      </c>
      <c r="M153" s="105">
        <f t="shared" ca="1" si="130"/>
        <v>1.1433333333333362</v>
      </c>
      <c r="N153" s="105">
        <f t="shared" ca="1" si="137"/>
        <v>3.2787435897435926</v>
      </c>
      <c r="O153" s="198">
        <f t="shared" ca="1" si="138"/>
        <v>3.1423286103824308</v>
      </c>
      <c r="P153" s="198">
        <f t="shared" ca="1" si="139"/>
        <v>2.8280957493441878</v>
      </c>
      <c r="Q153" s="105">
        <f t="shared" ca="1" si="131"/>
        <v>16.607876692048983</v>
      </c>
      <c r="R153" s="105">
        <f t="shared" ca="1" si="132"/>
        <v>17.090593439582197</v>
      </c>
      <c r="S153" s="105">
        <f t="shared" ca="1" si="140"/>
        <v>0</v>
      </c>
      <c r="T153" s="105">
        <f t="shared" si="141"/>
        <v>0</v>
      </c>
      <c r="U153" s="105">
        <f t="shared" si="142"/>
        <v>0</v>
      </c>
      <c r="V153" s="115">
        <f t="shared" ca="1" si="133"/>
        <v>1.0200000000000014</v>
      </c>
      <c r="W153" s="114">
        <f t="shared" ca="1" si="134"/>
        <v>0.97566021160086402</v>
      </c>
      <c r="X153" s="116">
        <f t="shared" ca="1" si="135"/>
        <v>0.11230269550452517</v>
      </c>
      <c r="Y153" s="90" t="e">
        <f t="shared" si="143"/>
        <v>#N/A</v>
      </c>
      <c r="Z153" s="117" t="str">
        <f t="shared" ca="1" si="144"/>
        <v/>
      </c>
      <c r="AA153" s="112"/>
      <c r="AB153" s="118"/>
      <c r="AC153" s="107"/>
      <c r="AD153" s="107"/>
      <c r="AH153" s="112"/>
      <c r="AI153" s="118"/>
      <c r="AJ153" s="118"/>
      <c r="BE153" s="235">
        <f t="shared" ca="1" si="145"/>
        <v>15.93</v>
      </c>
      <c r="BF153" s="235">
        <f t="shared" ref="BF153:BN153" ca="1" si="234">AVERAGE(OFFSET(BE$31,$A153,0,$BE$27,1))</f>
        <v>16.189999999999998</v>
      </c>
      <c r="BG153" s="235">
        <f t="shared" ca="1" si="234"/>
        <v>16.348749999999999</v>
      </c>
      <c r="BH153" s="235">
        <f t="shared" ca="1" si="234"/>
        <v>16.461874999999999</v>
      </c>
      <c r="BI153" s="235">
        <f t="shared" ca="1" si="234"/>
        <v>16.572187499999998</v>
      </c>
      <c r="BJ153" s="235">
        <f t="shared" ca="1" si="234"/>
        <v>16.683749999999996</v>
      </c>
      <c r="BK153" s="235">
        <f t="shared" ca="1" si="234"/>
        <v>16.781406249999996</v>
      </c>
      <c r="BL153" s="235">
        <f t="shared" ca="1" si="234"/>
        <v>16.848515624999997</v>
      </c>
      <c r="BM153" s="235">
        <f t="shared" ca="1" si="234"/>
        <v>16.877070312499999</v>
      </c>
      <c r="BN153" s="235">
        <f t="shared" ca="1" si="234"/>
        <v>16.87126953125</v>
      </c>
      <c r="BO153" s="235">
        <f t="shared" ca="1" si="147"/>
        <v>16.350709960937497</v>
      </c>
      <c r="BP153" s="235">
        <f t="shared" ca="1" si="216"/>
        <v>16.542952594555572</v>
      </c>
      <c r="BQ153" s="235">
        <f t="shared" ca="1" si="217"/>
        <v>16.690870916169857</v>
      </c>
      <c r="BR153" s="235">
        <f t="shared" ca="1" si="218"/>
        <v>-0.14791832161428431</v>
      </c>
      <c r="BS153" s="235">
        <f t="shared" ca="1" si="219"/>
        <v>16.395034272941288</v>
      </c>
      <c r="BT153" s="235">
        <f t="shared" ca="1" si="174"/>
        <v>16.562242491282397</v>
      </c>
      <c r="BU153" s="235">
        <f t="shared" ca="1" si="175"/>
        <v>16.693697662076133</v>
      </c>
      <c r="BV153" s="235">
        <f t="shared" ca="1" si="176"/>
        <v>16.81390904189464</v>
      </c>
      <c r="BW153" s="235">
        <f t="shared" ca="1" si="177"/>
        <v>16.419543529513433</v>
      </c>
      <c r="BX153" s="235">
        <f t="shared" ca="1" si="148"/>
        <v>0.70617451388273145</v>
      </c>
      <c r="BY153" s="236">
        <f t="shared" si="163"/>
        <v>-103</v>
      </c>
      <c r="BZ153" s="235">
        <f t="shared" ca="1" si="149"/>
        <v>17.207343334198924</v>
      </c>
      <c r="CA153" s="235">
        <f t="shared" ca="1" si="150"/>
        <v>22.110300315358174</v>
      </c>
      <c r="CB153" s="235">
        <f t="shared" ca="1" si="191"/>
        <v>16.042021647135414</v>
      </c>
      <c r="CC153" s="235">
        <f t="shared" ca="1" si="192"/>
        <v>0.782021647135414</v>
      </c>
      <c r="CD153" s="81">
        <f t="shared" ca="1" si="193"/>
        <v>3.5111614583333353</v>
      </c>
      <c r="CE153" s="235">
        <f t="shared" ca="1" si="151"/>
        <v>22.272449057544083</v>
      </c>
      <c r="CF153" s="235">
        <f t="shared" ca="1" si="152"/>
        <v>28.015211260205675</v>
      </c>
      <c r="CG153">
        <f t="shared" si="153"/>
        <v>100</v>
      </c>
      <c r="CH153">
        <f t="shared" si="153"/>
        <v>50</v>
      </c>
      <c r="CI153">
        <f t="shared" si="153"/>
        <v>0</v>
      </c>
      <c r="CJ153" t="e">
        <f t="shared" si="154"/>
        <v>#N/A</v>
      </c>
      <c r="CK153" s="259">
        <f t="shared" ca="1" si="155"/>
        <v>16.641447171328053</v>
      </c>
      <c r="CL153" s="259">
        <f t="shared" ca="1" si="156"/>
        <v>16.090723585664026</v>
      </c>
      <c r="CM153" s="259">
        <f t="shared" ca="1" si="157"/>
        <v>16.268211294890779</v>
      </c>
      <c r="CN153" s="259">
        <f t="shared" ca="1" si="158"/>
        <v>16.637805980096847</v>
      </c>
      <c r="CO153">
        <f t="shared" ca="1" si="159"/>
        <v>0</v>
      </c>
      <c r="CP153" t="e">
        <f t="shared" ca="1" si="160"/>
        <v>#N/A</v>
      </c>
      <c r="CQ153">
        <f t="shared" ca="1" si="161"/>
        <v>16.7</v>
      </c>
      <c r="CR153" t="e">
        <f t="shared" ca="1" si="196"/>
        <v>#N/A</v>
      </c>
      <c r="CS153" t="e">
        <f t="shared" ca="1" si="197"/>
        <v>#N/A</v>
      </c>
    </row>
    <row r="154" spans="1:97" x14ac:dyDescent="0.25">
      <c r="A154">
        <v>123</v>
      </c>
      <c r="B154" s="100">
        <f ca="1">OFFSET(InputPriceData!B$15,CalculationsAndCharts!$A154+$A$11,0,1,1)</f>
        <v>40316</v>
      </c>
      <c r="C154" s="3">
        <f ca="1">OFFSET(InputPriceData!G$15,CalculationsAndCharts!$A154+$A$11,0,1,1)</f>
        <v>4935900</v>
      </c>
      <c r="D154" s="4">
        <f ca="1">OFFSET(InputPriceData!C$15,CalculationsAndCharts!$A154+$A$11,IF($C$7,7,0),1,1)</f>
        <v>16.989999999999998</v>
      </c>
      <c r="E154" s="4">
        <f ca="1">OFFSET(InputPriceData!D$15,CalculationsAndCharts!$A154+$A$11,IF($C$7,7,0),1,1)</f>
        <v>17</v>
      </c>
      <c r="F154" s="4">
        <f ca="1">OFFSET(InputPriceData!E$15,CalculationsAndCharts!$A154+$A$11,IF($C$7,7,0),1,1)</f>
        <v>16.010000000000002</v>
      </c>
      <c r="G154" s="4">
        <f ca="1">OFFSET(InputPriceData!F$15,CalculationsAndCharts!$A154+$A$11,IF($C$7,7,0),1,1)</f>
        <v>16.2</v>
      </c>
      <c r="H154" s="105">
        <f t="shared" si="128"/>
        <v>0</v>
      </c>
      <c r="I154" s="105">
        <f t="shared" ca="1" si="232"/>
        <v>0</v>
      </c>
      <c r="J154" s="105">
        <f t="shared" ca="1" si="232"/>
        <v>0</v>
      </c>
      <c r="K154" s="105">
        <f t="shared" ca="1" si="232"/>
        <v>0</v>
      </c>
      <c r="L154" s="4">
        <f t="shared" ca="1" si="129"/>
        <v>16.403333333333336</v>
      </c>
      <c r="M154" s="105">
        <f t="shared" ca="1" si="130"/>
        <v>0.60666666666666913</v>
      </c>
      <c r="N154" s="105">
        <f t="shared" ca="1" si="137"/>
        <v>3.1485769230769245</v>
      </c>
      <c r="O154" s="198">
        <f t="shared" ca="1" si="138"/>
        <v>3.1033529019935271</v>
      </c>
      <c r="P154" s="198">
        <f t="shared" ca="1" si="139"/>
        <v>2.7930176117941743</v>
      </c>
      <c r="Q154" s="105">
        <f t="shared" ca="1" si="131"/>
        <v>16.857746223110599</v>
      </c>
      <c r="R154" s="105">
        <f t="shared" ca="1" si="132"/>
        <v>17.228512510305972</v>
      </c>
      <c r="S154" s="105">
        <f t="shared" ca="1" si="140"/>
        <v>0</v>
      </c>
      <c r="T154" s="105">
        <f t="shared" si="141"/>
        <v>0</v>
      </c>
      <c r="U154" s="105">
        <f t="shared" si="142"/>
        <v>0</v>
      </c>
      <c r="V154" s="115">
        <f t="shared" ca="1" si="133"/>
        <v>0.98999999999999844</v>
      </c>
      <c r="W154" s="114">
        <f t="shared" ca="1" si="134"/>
        <v>0.95349031740129531</v>
      </c>
      <c r="X154" s="116">
        <f t="shared" ca="1" si="135"/>
        <v>0.10885742700007997</v>
      </c>
      <c r="Y154" s="90" t="e">
        <f t="shared" si="143"/>
        <v>#N/A</v>
      </c>
      <c r="Z154" s="117" t="str">
        <f t="shared" ca="1" si="144"/>
        <v/>
      </c>
      <c r="AA154" s="112"/>
      <c r="AB154" s="118"/>
      <c r="AC154" s="107"/>
      <c r="AD154" s="107"/>
      <c r="AH154" s="107"/>
      <c r="AK154" s="112"/>
      <c r="AL154" s="118"/>
      <c r="AM154" s="118"/>
      <c r="AN154" s="112"/>
      <c r="AO154" s="118"/>
      <c r="AP154" s="118"/>
      <c r="BE154" s="235">
        <f t="shared" ca="1" si="145"/>
        <v>16.45</v>
      </c>
      <c r="BF154" s="235">
        <f t="shared" ref="BF154:BN154" ca="1" si="235">AVERAGE(OFFSET(BE$31,$A154,0,$BE$27,1))</f>
        <v>16.5075</v>
      </c>
      <c r="BG154" s="235">
        <f t="shared" ca="1" si="235"/>
        <v>16.574999999999999</v>
      </c>
      <c r="BH154" s="235">
        <f t="shared" ca="1" si="235"/>
        <v>16.682499999999997</v>
      </c>
      <c r="BI154" s="235">
        <f t="shared" ca="1" si="235"/>
        <v>16.795312499999998</v>
      </c>
      <c r="BJ154" s="235">
        <f t="shared" ca="1" si="235"/>
        <v>16.879062499999996</v>
      </c>
      <c r="BK154" s="235">
        <f t="shared" ca="1" si="235"/>
        <v>16.915624999999999</v>
      </c>
      <c r="BL154" s="235">
        <f t="shared" ca="1" si="235"/>
        <v>16.905625000000001</v>
      </c>
      <c r="BM154" s="235">
        <f t="shared" ca="1" si="235"/>
        <v>16.865468750000002</v>
      </c>
      <c r="BN154" s="235">
        <f t="shared" ca="1" si="235"/>
        <v>16.820117187500003</v>
      </c>
      <c r="BO154" s="235">
        <f t="shared" ca="1" si="147"/>
        <v>16.627560546874996</v>
      </c>
      <c r="BP154" s="235">
        <f t="shared" ca="1" si="216"/>
        <v>16.735195228173652</v>
      </c>
      <c r="BQ154" s="235">
        <f t="shared" ca="1" si="217"/>
        <v>16.838789237784145</v>
      </c>
      <c r="BR154" s="235">
        <f t="shared" ca="1" si="218"/>
        <v>-0.10359400961049303</v>
      </c>
      <c r="BS154" s="235">
        <f t="shared" ca="1" si="219"/>
        <v>16.631601218563159</v>
      </c>
      <c r="BT154" s="235">
        <f t="shared" ca="1" si="174"/>
        <v>16.729450709623507</v>
      </c>
      <c r="BU154" s="235">
        <f t="shared" ca="1" si="175"/>
        <v>16.825152832869868</v>
      </c>
      <c r="BV154" s="235">
        <f t="shared" ca="1" si="176"/>
        <v>16.93412042171315</v>
      </c>
      <c r="BW154" s="235">
        <f t="shared" ca="1" si="177"/>
        <v>16.647014051974065</v>
      </c>
      <c r="BX154" s="235">
        <f t="shared" ca="1" si="148"/>
        <v>0.65596994212762583</v>
      </c>
      <c r="BY154" s="236">
        <f t="shared" si="163"/>
        <v>-104</v>
      </c>
      <c r="BZ154" s="235">
        <f t="shared" ca="1" si="149"/>
        <v>17.330682888468189</v>
      </c>
      <c r="CA154" s="235">
        <f t="shared" ca="1" si="150"/>
        <v>23.944353521875684</v>
      </c>
      <c r="CB154" s="235">
        <f t="shared" ca="1" si="191"/>
        <v>16.515446940104166</v>
      </c>
      <c r="CC154" s="235">
        <f t="shared" ca="1" si="192"/>
        <v>0.86544694010416556</v>
      </c>
      <c r="CD154" s="81">
        <f t="shared" ca="1" si="193"/>
        <v>3.5111614583333353</v>
      </c>
      <c r="CE154" s="235">
        <f t="shared" ca="1" si="151"/>
        <v>24.648451812152569</v>
      </c>
      <c r="CF154" s="235">
        <f t="shared" ca="1" si="152"/>
        <v>33.486504605759656</v>
      </c>
      <c r="CG154">
        <f t="shared" si="153"/>
        <v>100</v>
      </c>
      <c r="CH154">
        <f t="shared" si="153"/>
        <v>50</v>
      </c>
      <c r="CI154">
        <f t="shared" si="153"/>
        <v>0</v>
      </c>
      <c r="CJ154" t="e">
        <f t="shared" si="154"/>
        <v>#N/A</v>
      </c>
      <c r="CK154" s="259">
        <f t="shared" ca="1" si="155"/>
        <v>16.732894342656106</v>
      </c>
      <c r="CL154" s="259">
        <f t="shared" ca="1" si="156"/>
        <v>16.573223585664028</v>
      </c>
      <c r="CM154" s="259">
        <f t="shared" ca="1" si="157"/>
        <v>16.62479660259574</v>
      </c>
      <c r="CN154" s="259">
        <f t="shared" ca="1" si="158"/>
        <v>16.856638937869974</v>
      </c>
      <c r="CO154">
        <f t="shared" ca="1" si="159"/>
        <v>0</v>
      </c>
      <c r="CP154" t="e">
        <f t="shared" ca="1" si="160"/>
        <v>#N/A</v>
      </c>
      <c r="CQ154">
        <f t="shared" ca="1" si="161"/>
        <v>16.7</v>
      </c>
      <c r="CR154" t="e">
        <f t="shared" ca="1" si="196"/>
        <v>#N/A</v>
      </c>
      <c r="CS154" t="e">
        <f t="shared" ca="1" si="197"/>
        <v>#N/A</v>
      </c>
    </row>
    <row r="155" spans="1:97" x14ac:dyDescent="0.25">
      <c r="A155">
        <v>124</v>
      </c>
      <c r="B155" s="100">
        <f ca="1">OFFSET(InputPriceData!B$15,CalculationsAndCharts!$A155+$A$11,0,1,1)</f>
        <v>40315</v>
      </c>
      <c r="C155" s="3">
        <f ca="1">OFFSET(InputPriceData!G$15,CalculationsAndCharts!$A155+$A$11,0,1,1)</f>
        <v>5892500</v>
      </c>
      <c r="D155" s="4">
        <f ca="1">OFFSET(InputPriceData!C$15,CalculationsAndCharts!$A155+$A$11,IF($C$7,7,0),1,1)</f>
        <v>16.579999999999998</v>
      </c>
      <c r="E155" s="4">
        <f ca="1">OFFSET(InputPriceData!D$15,CalculationsAndCharts!$A155+$A$11,IF($C$7,7,0),1,1)</f>
        <v>17.03</v>
      </c>
      <c r="F155" s="4">
        <f ca="1">OFFSET(InputPriceData!E$15,CalculationsAndCharts!$A155+$A$11,IF($C$7,7,0),1,1)</f>
        <v>16.12</v>
      </c>
      <c r="G155" s="4">
        <f ca="1">OFFSET(InputPriceData!F$15,CalculationsAndCharts!$A155+$A$11,IF($C$7,7,0),1,1)</f>
        <v>16.7</v>
      </c>
      <c r="H155" s="105">
        <f t="shared" si="128"/>
        <v>0</v>
      </c>
      <c r="I155" s="105">
        <f t="shared" ca="1" si="232"/>
        <v>0</v>
      </c>
      <c r="J155" s="105">
        <f t="shared" ca="1" si="232"/>
        <v>0</v>
      </c>
      <c r="K155" s="105">
        <f t="shared" ca="1" si="232"/>
        <v>0</v>
      </c>
      <c r="L155" s="4">
        <f t="shared" ca="1" si="129"/>
        <v>16.616666666666671</v>
      </c>
      <c r="M155" s="105">
        <f t="shared" ca="1" si="130"/>
        <v>0.43666666666667098</v>
      </c>
      <c r="N155" s="105">
        <f t="shared" ca="1" si="137"/>
        <v>3.1103461538461552</v>
      </c>
      <c r="O155" s="198">
        <f t="shared" ca="1" si="138"/>
        <v>3.090431753112556</v>
      </c>
      <c r="P155" s="198">
        <f t="shared" ca="1" si="139"/>
        <v>2.7813885778013003</v>
      </c>
      <c r="Q155" s="105">
        <f t="shared" ca="1" si="131"/>
        <v>16.987578477332676</v>
      </c>
      <c r="R155" s="105">
        <f t="shared" ca="1" si="132"/>
        <v>17.334445735218935</v>
      </c>
      <c r="S155" s="105">
        <f t="shared" ca="1" si="140"/>
        <v>0</v>
      </c>
      <c r="T155" s="105">
        <f t="shared" si="141"/>
        <v>0</v>
      </c>
      <c r="U155" s="105">
        <f t="shared" si="142"/>
        <v>0</v>
      </c>
      <c r="V155" s="115">
        <f t="shared" ca="1" si="133"/>
        <v>0.91000000000000014</v>
      </c>
      <c r="W155" s="114">
        <f t="shared" ca="1" si="134"/>
        <v>0.93523547610194357</v>
      </c>
      <c r="X155" s="116">
        <f t="shared" ca="1" si="135"/>
        <v>0.10600212431748166</v>
      </c>
      <c r="Y155" s="90" t="e">
        <f t="shared" si="143"/>
        <v>#N/A</v>
      </c>
      <c r="Z155" s="117" t="str">
        <f t="shared" ca="1" si="144"/>
        <v/>
      </c>
      <c r="AA155" s="112"/>
      <c r="AB155" s="118"/>
      <c r="AC155" s="107"/>
      <c r="AD155" s="107"/>
      <c r="AH155" s="112"/>
      <c r="AI155" s="118"/>
      <c r="AJ155" s="118"/>
      <c r="AN155" s="112"/>
      <c r="AO155" s="118"/>
      <c r="AP155" s="118"/>
      <c r="BE155" s="235">
        <f t="shared" ca="1" si="145"/>
        <v>16.564999999999998</v>
      </c>
      <c r="BF155" s="235">
        <f t="shared" ref="BF155:BN155" ca="1" si="236">AVERAGE(OFFSET(BE$31,$A155,0,$BE$27,1))</f>
        <v>16.642499999999998</v>
      </c>
      <c r="BG155" s="235">
        <f t="shared" ca="1" si="236"/>
        <v>16.79</v>
      </c>
      <c r="BH155" s="235">
        <f t="shared" ca="1" si="236"/>
        <v>16.908124999999998</v>
      </c>
      <c r="BI155" s="235">
        <f t="shared" ca="1" si="236"/>
        <v>16.962812499999998</v>
      </c>
      <c r="BJ155" s="235">
        <f t="shared" ca="1" si="236"/>
        <v>16.952187500000001</v>
      </c>
      <c r="BK155" s="235">
        <f t="shared" ca="1" si="236"/>
        <v>16.895625000000003</v>
      </c>
      <c r="BL155" s="235">
        <f t="shared" ca="1" si="236"/>
        <v>16.825312500000003</v>
      </c>
      <c r="BM155" s="235">
        <f t="shared" ca="1" si="236"/>
        <v>16.774765625000001</v>
      </c>
      <c r="BN155" s="235">
        <f t="shared" ca="1" si="236"/>
        <v>16.769541015625002</v>
      </c>
      <c r="BO155" s="235">
        <f t="shared" ca="1" si="147"/>
        <v>16.738074707031249</v>
      </c>
      <c r="BP155" s="235">
        <f t="shared" ca="1" si="216"/>
        <v>16.842829909472307</v>
      </c>
      <c r="BQ155" s="235">
        <f t="shared" ca="1" si="217"/>
        <v>16.942383247394638</v>
      </c>
      <c r="BR155" s="235">
        <f t="shared" ca="1" si="218"/>
        <v>-9.9553337922330343E-2</v>
      </c>
      <c r="BS155" s="235">
        <f t="shared" ca="1" si="219"/>
        <v>16.743276571549977</v>
      </c>
      <c r="BT155" s="235">
        <f t="shared" ca="1" si="174"/>
        <v>16.827300200683858</v>
      </c>
      <c r="BU155" s="235">
        <f t="shared" ca="1" si="175"/>
        <v>16.920854956116226</v>
      </c>
      <c r="BV155" s="235">
        <f t="shared" ca="1" si="176"/>
        <v>17.043088010556431</v>
      </c>
      <c r="BW155" s="235">
        <f t="shared" ca="1" si="177"/>
        <v>16.76242374425933</v>
      </c>
      <c r="BX155" s="235">
        <f t="shared" ca="1" si="148"/>
        <v>0.61600071497509001</v>
      </c>
      <c r="BY155" s="236">
        <f t="shared" si="163"/>
        <v>-105</v>
      </c>
      <c r="BZ155" s="235">
        <f t="shared" ca="1" si="149"/>
        <v>17.436948848683635</v>
      </c>
      <c r="CA155" s="235">
        <f t="shared" ca="1" si="150"/>
        <v>22.624824613572862</v>
      </c>
      <c r="CB155" s="235">
        <f t="shared" ca="1" si="191"/>
        <v>16.67737068684896</v>
      </c>
      <c r="CC155" s="235">
        <f t="shared" ca="1" si="192"/>
        <v>1.3973706868489604</v>
      </c>
      <c r="CD155" s="81">
        <f t="shared" ca="1" si="193"/>
        <v>3.7639885253906264</v>
      </c>
      <c r="CE155" s="235">
        <f t="shared" ca="1" si="151"/>
        <v>37.124732910920372</v>
      </c>
      <c r="CF155" s="235">
        <f t="shared" ca="1" si="152"/>
        <v>42.17088747283973</v>
      </c>
      <c r="CG155">
        <f t="shared" si="153"/>
        <v>100</v>
      </c>
      <c r="CH155">
        <f t="shared" si="153"/>
        <v>50</v>
      </c>
      <c r="CI155">
        <f t="shared" si="153"/>
        <v>0</v>
      </c>
      <c r="CJ155" t="e">
        <f t="shared" si="154"/>
        <v>#N/A</v>
      </c>
      <c r="CK155" s="259">
        <f t="shared" ca="1" si="155"/>
        <v>16.85828868531221</v>
      </c>
      <c r="CL155" s="259">
        <f t="shared" ca="1" si="156"/>
        <v>16.653947171328053</v>
      </c>
      <c r="CM155" s="259">
        <f t="shared" ca="1" si="157"/>
        <v>16.772438782104011</v>
      </c>
      <c r="CN155" s="259">
        <f t="shared" ca="1" si="158"/>
        <v>16.970005078752351</v>
      </c>
      <c r="CO155">
        <f t="shared" ca="1" si="159"/>
        <v>0</v>
      </c>
      <c r="CP155" t="e">
        <f t="shared" ca="1" si="160"/>
        <v>#N/A</v>
      </c>
      <c r="CQ155">
        <f t="shared" ca="1" si="161"/>
        <v>16.7</v>
      </c>
      <c r="CR155" t="e">
        <f t="shared" ca="1" si="196"/>
        <v>#N/A</v>
      </c>
      <c r="CS155" t="e">
        <f t="shared" ca="1" si="197"/>
        <v>#N/A</v>
      </c>
    </row>
    <row r="156" spans="1:97" x14ac:dyDescent="0.25">
      <c r="A156">
        <v>125</v>
      </c>
      <c r="B156" s="100">
        <f ca="1">OFFSET(InputPriceData!B$15,CalculationsAndCharts!$A156+$A$11,0,1,1)</f>
        <v>40312</v>
      </c>
      <c r="C156" s="3">
        <f ca="1">OFFSET(InputPriceData!G$15,CalculationsAndCharts!$A156+$A$11,0,1,1)</f>
        <v>7088000</v>
      </c>
      <c r="D156" s="4">
        <f ca="1">OFFSET(InputPriceData!C$15,CalculationsAndCharts!$A156+$A$11,IF($C$7,7,0),1,1)</f>
        <v>16.829999999999998</v>
      </c>
      <c r="E156" s="4">
        <f ca="1">OFFSET(InputPriceData!D$15,CalculationsAndCharts!$A156+$A$11,IF($C$7,7,0),1,1)</f>
        <v>16.899999999999999</v>
      </c>
      <c r="F156" s="4">
        <f ca="1">OFFSET(InputPriceData!E$15,CalculationsAndCharts!$A156+$A$11,IF($C$7,7,0),1,1)</f>
        <v>16.18</v>
      </c>
      <c r="G156" s="4">
        <f ca="1">OFFSET(InputPriceData!F$15,CalculationsAndCharts!$A156+$A$11,IF($C$7,7,0),1,1)</f>
        <v>16.43</v>
      </c>
      <c r="H156" s="105">
        <f t="shared" si="128"/>
        <v>0</v>
      </c>
      <c r="I156" s="105">
        <f t="shared" ca="1" si="232"/>
        <v>0</v>
      </c>
      <c r="J156" s="105">
        <f t="shared" ca="1" si="232"/>
        <v>0</v>
      </c>
      <c r="K156" s="105">
        <f t="shared" ca="1" si="232"/>
        <v>0</v>
      </c>
      <c r="L156" s="4">
        <f t="shared" ca="1" si="129"/>
        <v>16.503333333333334</v>
      </c>
      <c r="M156" s="105">
        <f t="shared" ca="1" si="130"/>
        <v>1.0733333333333341</v>
      </c>
      <c r="N156" s="105">
        <f t="shared" ca="1" si="137"/>
        <v>3.1576794871794873</v>
      </c>
      <c r="O156" s="198">
        <f t="shared" ca="1" si="138"/>
        <v>3.0847419243315275</v>
      </c>
      <c r="P156" s="198">
        <f t="shared" ca="1" si="139"/>
        <v>2.7762677318983746</v>
      </c>
      <c r="Q156" s="105">
        <f t="shared" ca="1" si="131"/>
        <v>17.093553280380103</v>
      </c>
      <c r="R156" s="105">
        <f t="shared" ca="1" si="132"/>
        <v>17.43355066604358</v>
      </c>
      <c r="S156" s="105">
        <f t="shared" ca="1" si="140"/>
        <v>0</v>
      </c>
      <c r="T156" s="105">
        <f t="shared" si="141"/>
        <v>0</v>
      </c>
      <c r="U156" s="105">
        <f t="shared" si="142"/>
        <v>0</v>
      </c>
      <c r="V156" s="115">
        <f t="shared" ca="1" si="133"/>
        <v>0.83000000000000185</v>
      </c>
      <c r="W156" s="114">
        <f t="shared" ca="1" si="134"/>
        <v>0.94785321415291535</v>
      </c>
      <c r="X156" s="116">
        <f t="shared" ca="1" si="135"/>
        <v>0.10769039647917927</v>
      </c>
      <c r="Y156" s="90" t="e">
        <f t="shared" si="143"/>
        <v>#N/A</v>
      </c>
      <c r="Z156" s="117" t="str">
        <f t="shared" ca="1" si="144"/>
        <v/>
      </c>
      <c r="AA156" s="112"/>
      <c r="AB156" s="118"/>
      <c r="AC156" s="107"/>
      <c r="AD156" s="107"/>
      <c r="AH156" s="112"/>
      <c r="AI156" s="118"/>
      <c r="AJ156" s="118"/>
      <c r="BE156" s="235">
        <f t="shared" ca="1" si="145"/>
        <v>16.72</v>
      </c>
      <c r="BF156" s="235">
        <f t="shared" ref="BF156:BN156" ca="1" si="237">AVERAGE(OFFSET(BE$31,$A156,0,$BE$27,1))</f>
        <v>16.9375</v>
      </c>
      <c r="BG156" s="235">
        <f t="shared" ca="1" si="237"/>
        <v>17.026250000000001</v>
      </c>
      <c r="BH156" s="235">
        <f t="shared" ca="1" si="237"/>
        <v>17.017500000000002</v>
      </c>
      <c r="BI156" s="235">
        <f t="shared" ca="1" si="237"/>
        <v>16.941562500000003</v>
      </c>
      <c r="BJ156" s="235">
        <f t="shared" ca="1" si="237"/>
        <v>16.839062500000004</v>
      </c>
      <c r="BK156" s="235">
        <f t="shared" ca="1" si="237"/>
        <v>16.755000000000003</v>
      </c>
      <c r="BL156" s="235">
        <f t="shared" ca="1" si="237"/>
        <v>16.724218750000002</v>
      </c>
      <c r="BM156" s="235">
        <f t="shared" ca="1" si="237"/>
        <v>16.764316406250003</v>
      </c>
      <c r="BN156" s="235">
        <f t="shared" ca="1" si="237"/>
        <v>16.875986328125002</v>
      </c>
      <c r="BO156" s="235">
        <f t="shared" ca="1" si="147"/>
        <v>16.868194824218751</v>
      </c>
      <c r="BP156" s="235">
        <f t="shared" ca="1" si="216"/>
        <v>16.947585111913369</v>
      </c>
      <c r="BQ156" s="235">
        <f t="shared" ca="1" si="217"/>
        <v>17.041936585316968</v>
      </c>
      <c r="BR156" s="235">
        <f t="shared" ca="1" si="218"/>
        <v>-9.4351473403598618E-2</v>
      </c>
      <c r="BS156" s="235">
        <f t="shared" ca="1" si="219"/>
        <v>16.853233638509771</v>
      </c>
      <c r="BT156" s="235">
        <f t="shared" ca="1" si="174"/>
        <v>16.911323829817743</v>
      </c>
      <c r="BU156" s="235">
        <f t="shared" ca="1" si="175"/>
        <v>17.014409711548595</v>
      </c>
      <c r="BV156" s="235">
        <f t="shared" ca="1" si="176"/>
        <v>17.16532106499664</v>
      </c>
      <c r="BW156" s="235">
        <f t="shared" ca="1" si="177"/>
        <v>16.85606341980408</v>
      </c>
      <c r="BX156" s="235">
        <f t="shared" ca="1" si="148"/>
        <v>0.57789904592107033</v>
      </c>
      <c r="BY156" s="236">
        <f t="shared" si="163"/>
        <v>-106</v>
      </c>
      <c r="BZ156" s="235">
        <f t="shared" ca="1" si="149"/>
        <v>17.537603516083585</v>
      </c>
      <c r="CA156" s="235">
        <f t="shared" ca="1" si="150"/>
        <v>20.516472509776779</v>
      </c>
      <c r="CB156" s="235">
        <f t="shared" ca="1" si="191"/>
        <v>16.685764078776042</v>
      </c>
      <c r="CC156" s="235">
        <f t="shared" ca="1" si="192"/>
        <v>1.6257640787760419</v>
      </c>
      <c r="CD156" s="81">
        <f t="shared" ca="1" si="193"/>
        <v>4.2024252929687478</v>
      </c>
      <c r="CE156" s="235">
        <f t="shared" ca="1" si="151"/>
        <v>38.686329094206037</v>
      </c>
      <c r="CF156" s="235">
        <f t="shared" ca="1" si="152"/>
        <v>46.326657317152971</v>
      </c>
      <c r="CG156">
        <f t="shared" si="153"/>
        <v>100</v>
      </c>
      <c r="CH156">
        <f t="shared" si="153"/>
        <v>50</v>
      </c>
      <c r="CI156">
        <f t="shared" si="153"/>
        <v>0</v>
      </c>
      <c r="CJ156" t="e">
        <f t="shared" si="154"/>
        <v>#N/A</v>
      </c>
      <c r="CK156" s="259">
        <f t="shared" ca="1" si="155"/>
        <v>17.131577370624424</v>
      </c>
      <c r="CL156" s="259">
        <f t="shared" ca="1" si="156"/>
        <v>16.75703868531221</v>
      </c>
      <c r="CM156" s="259">
        <f t="shared" ca="1" si="157"/>
        <v>16.876286859062237</v>
      </c>
      <c r="CN156" s="259">
        <f t="shared" ca="1" si="158"/>
        <v>17.096428241722073</v>
      </c>
      <c r="CO156">
        <f t="shared" ca="1" si="159"/>
        <v>0</v>
      </c>
      <c r="CP156" t="e">
        <f t="shared" ca="1" si="160"/>
        <v>#N/A</v>
      </c>
      <c r="CQ156">
        <f t="shared" ca="1" si="161"/>
        <v>16.7</v>
      </c>
      <c r="CR156" t="e">
        <f t="shared" ca="1" si="196"/>
        <v>#N/A</v>
      </c>
      <c r="CS156" t="e">
        <f t="shared" ca="1" si="197"/>
        <v>#N/A</v>
      </c>
    </row>
    <row r="157" spans="1:97" x14ac:dyDescent="0.25">
      <c r="A157">
        <v>126</v>
      </c>
      <c r="B157" s="100">
        <f ca="1">OFFSET(InputPriceData!B$15,CalculationsAndCharts!$A157+$A$11,0,1,1)</f>
        <v>40311</v>
      </c>
      <c r="C157" s="3">
        <f ca="1">OFFSET(InputPriceData!G$15,CalculationsAndCharts!$A157+$A$11,0,1,1)</f>
        <v>5879500</v>
      </c>
      <c r="D157" s="4">
        <f ca="1">OFFSET(InputPriceData!C$15,CalculationsAndCharts!$A157+$A$11,IF($C$7,7,0),1,1)</f>
        <v>17.29</v>
      </c>
      <c r="E157" s="4">
        <f ca="1">OFFSET(InputPriceData!D$15,CalculationsAndCharts!$A157+$A$11,IF($C$7,7,0),1,1)</f>
        <v>17.920000000000002</v>
      </c>
      <c r="F157" s="4">
        <f ca="1">OFFSET(InputPriceData!E$15,CalculationsAndCharts!$A157+$A$11,IF($C$7,7,0),1,1)</f>
        <v>16.829999999999998</v>
      </c>
      <c r="G157" s="4">
        <f ca="1">OFFSET(InputPriceData!F$15,CalculationsAndCharts!$A157+$A$11,IF($C$7,7,0),1,1)</f>
        <v>17.010000000000002</v>
      </c>
      <c r="H157" s="105">
        <f t="shared" si="128"/>
        <v>0</v>
      </c>
      <c r="I157" s="105">
        <f t="shared" ca="1" si="232"/>
        <v>0</v>
      </c>
      <c r="J157" s="105">
        <f t="shared" ca="1" si="232"/>
        <v>0</v>
      </c>
      <c r="K157" s="105">
        <f t="shared" ca="1" si="232"/>
        <v>0</v>
      </c>
      <c r="L157" s="4">
        <f t="shared" ca="1" si="129"/>
        <v>17.253333333333334</v>
      </c>
      <c r="M157" s="105">
        <f t="shared" ca="1" si="130"/>
        <v>0.32333333333333414</v>
      </c>
      <c r="N157" s="105">
        <f t="shared" ca="1" si="137"/>
        <v>3.0639230769230767</v>
      </c>
      <c r="O157" s="198">
        <f t="shared" ca="1" si="138"/>
        <v>3.0639026206606821</v>
      </c>
      <c r="P157" s="198">
        <f t="shared" ca="1" si="139"/>
        <v>2.7575123585946137</v>
      </c>
      <c r="Q157" s="105">
        <f t="shared" ca="1" si="131"/>
        <v>17.262187550964896</v>
      </c>
      <c r="R157" s="105">
        <f t="shared" ca="1" si="132"/>
        <v>17.530692776233145</v>
      </c>
      <c r="S157" s="105">
        <f t="shared" ca="1" si="140"/>
        <v>0</v>
      </c>
      <c r="T157" s="105">
        <f t="shared" si="141"/>
        <v>0</v>
      </c>
      <c r="U157" s="105">
        <f t="shared" si="142"/>
        <v>0</v>
      </c>
      <c r="V157" s="115">
        <f t="shared" ca="1" si="133"/>
        <v>1.0900000000000034</v>
      </c>
      <c r="W157" s="114">
        <f t="shared" ca="1" si="134"/>
        <v>1.0067798212293722</v>
      </c>
      <c r="X157" s="116">
        <f t="shared" ca="1" si="135"/>
        <v>0.1091875262333552</v>
      </c>
      <c r="Y157" s="90" t="e">
        <f t="shared" si="143"/>
        <v>#N/A</v>
      </c>
      <c r="Z157" s="117" t="str">
        <f t="shared" ca="1" si="144"/>
        <v/>
      </c>
      <c r="AA157" s="112"/>
      <c r="AB157" s="118"/>
      <c r="AC157" s="107"/>
      <c r="AD157" s="107"/>
      <c r="AH157" s="107"/>
      <c r="AN157" s="107"/>
      <c r="BE157" s="235">
        <f t="shared" ca="1" si="145"/>
        <v>17.155000000000001</v>
      </c>
      <c r="BF157" s="235">
        <f t="shared" ref="BF157:BN157" ca="1" si="238">AVERAGE(OFFSET(BE$31,$A157,0,$BE$27,1))</f>
        <v>17.115000000000002</v>
      </c>
      <c r="BG157" s="235">
        <f t="shared" ca="1" si="238"/>
        <v>17.008750000000003</v>
      </c>
      <c r="BH157" s="235">
        <f t="shared" ca="1" si="238"/>
        <v>16.865625000000001</v>
      </c>
      <c r="BI157" s="235">
        <f t="shared" ca="1" si="238"/>
        <v>16.736562500000002</v>
      </c>
      <c r="BJ157" s="235">
        <f t="shared" ca="1" si="238"/>
        <v>16.670937500000001</v>
      </c>
      <c r="BK157" s="235">
        <f t="shared" ca="1" si="238"/>
        <v>16.693437500000002</v>
      </c>
      <c r="BL157" s="235">
        <f t="shared" ca="1" si="238"/>
        <v>16.804414062500001</v>
      </c>
      <c r="BM157" s="235">
        <f t="shared" ca="1" si="238"/>
        <v>16.987656250000001</v>
      </c>
      <c r="BN157" s="235">
        <f t="shared" ca="1" si="238"/>
        <v>17.21775390625</v>
      </c>
      <c r="BO157" s="235">
        <f t="shared" ca="1" si="147"/>
        <v>17.0051630859375</v>
      </c>
      <c r="BP157" s="235">
        <f t="shared" ca="1" si="216"/>
        <v>17.026975399607991</v>
      </c>
      <c r="BQ157" s="235">
        <f t="shared" ca="1" si="217"/>
        <v>17.13628805872057</v>
      </c>
      <c r="BR157" s="235">
        <f t="shared" ca="1" si="218"/>
        <v>-0.10931265911257881</v>
      </c>
      <c r="BS157" s="235">
        <f t="shared" ca="1" si="219"/>
        <v>16.917662740495413</v>
      </c>
      <c r="BT157" s="235">
        <f t="shared" ca="1" si="174"/>
        <v>16.969414021125715</v>
      </c>
      <c r="BU157" s="235">
        <f t="shared" ca="1" si="175"/>
        <v>17.11749559327945</v>
      </c>
      <c r="BV157" s="235">
        <f t="shared" ca="1" si="176"/>
        <v>17.316232418444681</v>
      </c>
      <c r="BW157" s="235">
        <f t="shared" ca="1" si="177"/>
        <v>16.871987701983475</v>
      </c>
      <c r="BX157" s="235">
        <f t="shared" ca="1" si="148"/>
        <v>0.5390771699492255</v>
      </c>
      <c r="BY157" s="236">
        <f t="shared" si="163"/>
        <v>-107</v>
      </c>
      <c r="BZ157" s="235">
        <f t="shared" ca="1" si="149"/>
        <v>17.63425567760731</v>
      </c>
      <c r="CA157" s="235">
        <f t="shared" ca="1" si="150"/>
        <v>14.649403734922009</v>
      </c>
      <c r="CB157" s="235">
        <f t="shared" ca="1" si="191"/>
        <v>17.129248209635417</v>
      </c>
      <c r="CC157" s="235">
        <f t="shared" ca="1" si="192"/>
        <v>2.1692482096354162</v>
      </c>
      <c r="CD157" s="81">
        <f t="shared" ca="1" si="193"/>
        <v>4.2784610188802077</v>
      </c>
      <c r="CE157" s="235">
        <f t="shared" ca="1" si="151"/>
        <v>50.701600413392775</v>
      </c>
      <c r="CF157" s="235">
        <f t="shared" ca="1" si="152"/>
        <v>48.148024653149463</v>
      </c>
      <c r="CG157">
        <f t="shared" si="153"/>
        <v>100</v>
      </c>
      <c r="CH157">
        <f t="shared" si="153"/>
        <v>50</v>
      </c>
      <c r="CI157">
        <f t="shared" si="153"/>
        <v>0</v>
      </c>
      <c r="CJ157" t="e">
        <f t="shared" si="154"/>
        <v>#N/A</v>
      </c>
      <c r="CK157" s="259">
        <f t="shared" ca="1" si="155"/>
        <v>17.000654741248848</v>
      </c>
      <c r="CL157" s="259">
        <f t="shared" ca="1" si="156"/>
        <v>17.253288685312214</v>
      </c>
      <c r="CM157" s="259">
        <f t="shared" ca="1" si="157"/>
        <v>17.124922542881507</v>
      </c>
      <c r="CN157" s="259">
        <f t="shared" ca="1" si="158"/>
        <v>17.23218406428602</v>
      </c>
      <c r="CO157">
        <f t="shared" ca="1" si="159"/>
        <v>0</v>
      </c>
      <c r="CP157" t="e">
        <f t="shared" ca="1" si="160"/>
        <v>#N/A</v>
      </c>
      <c r="CQ157">
        <f t="shared" ca="1" si="161"/>
        <v>16.7</v>
      </c>
      <c r="CR157" t="e">
        <f t="shared" ca="1" si="196"/>
        <v>#N/A</v>
      </c>
      <c r="CS157" t="e">
        <f t="shared" ca="1" si="197"/>
        <v>#N/A</v>
      </c>
    </row>
    <row r="158" spans="1:97" x14ac:dyDescent="0.25">
      <c r="A158">
        <v>127</v>
      </c>
      <c r="B158" s="100">
        <f ca="1">OFFSET(InputPriceData!B$15,CalculationsAndCharts!$A158+$A$11,0,1,1)</f>
        <v>40310</v>
      </c>
      <c r="C158" s="3">
        <f ca="1">OFFSET(InputPriceData!G$15,CalculationsAndCharts!$A158+$A$11,0,1,1)</f>
        <v>4382600</v>
      </c>
      <c r="D158" s="4">
        <f ca="1">OFFSET(InputPriceData!C$15,CalculationsAndCharts!$A158+$A$11,IF($C$7,7,0),1,1)</f>
        <v>17.09</v>
      </c>
      <c r="E158" s="4">
        <f ca="1">OFFSET(InputPriceData!D$15,CalculationsAndCharts!$A158+$A$11,IF($C$7,7,0),1,1)</f>
        <v>17.420000000000002</v>
      </c>
      <c r="F158" s="4">
        <f ca="1">OFFSET(InputPriceData!E$15,CalculationsAndCharts!$A158+$A$11,IF($C$7,7,0),1,1)</f>
        <v>16.93</v>
      </c>
      <c r="G158" s="4">
        <f ca="1">OFFSET(InputPriceData!F$15,CalculationsAndCharts!$A158+$A$11,IF($C$7,7,0),1,1)</f>
        <v>17.3</v>
      </c>
      <c r="H158" s="105">
        <f t="shared" si="128"/>
        <v>0</v>
      </c>
      <c r="I158" s="105">
        <f t="shared" ca="1" si="232"/>
        <v>0</v>
      </c>
      <c r="J158" s="105">
        <f t="shared" ca="1" si="232"/>
        <v>0</v>
      </c>
      <c r="K158" s="105">
        <f t="shared" ca="1" si="232"/>
        <v>0</v>
      </c>
      <c r="L158" s="4">
        <f t="shared" ca="1" si="129"/>
        <v>17.216666666666669</v>
      </c>
      <c r="M158" s="105">
        <f t="shared" ca="1" si="130"/>
        <v>0.88666666666667027</v>
      </c>
      <c r="N158" s="105">
        <f t="shared" ca="1" si="137"/>
        <v>3.1695128205128205</v>
      </c>
      <c r="O158" s="198">
        <f t="shared" ca="1" si="138"/>
        <v>3.0638967760142837</v>
      </c>
      <c r="P158" s="198">
        <f t="shared" ca="1" si="139"/>
        <v>2.7575070984128556</v>
      </c>
      <c r="Q158" s="105">
        <f t="shared" ca="1" si="131"/>
        <v>17.264717327431054</v>
      </c>
      <c r="R158" s="105">
        <f t="shared" ca="1" si="132"/>
        <v>17.607408554881218</v>
      </c>
      <c r="S158" s="105">
        <f t="shared" ca="1" si="140"/>
        <v>0</v>
      </c>
      <c r="T158" s="105">
        <f t="shared" si="141"/>
        <v>0</v>
      </c>
      <c r="U158" s="105">
        <f t="shared" si="142"/>
        <v>0</v>
      </c>
      <c r="V158" s="115">
        <f t="shared" ca="1" si="133"/>
        <v>0.57000000000000028</v>
      </c>
      <c r="W158" s="114">
        <f t="shared" ca="1" si="134"/>
        <v>0.96516973184405652</v>
      </c>
      <c r="X158" s="116">
        <f t="shared" ca="1" si="135"/>
        <v>0.10579015791006108</v>
      </c>
      <c r="Y158" s="90" t="e">
        <f t="shared" si="143"/>
        <v>#N/A</v>
      </c>
      <c r="Z158" s="117" t="str">
        <f t="shared" ca="1" si="144"/>
        <v/>
      </c>
      <c r="AA158" s="112"/>
      <c r="AB158" s="118"/>
      <c r="AC158" s="107"/>
      <c r="AD158" s="107"/>
      <c r="AH158" s="107"/>
      <c r="AK158" s="112"/>
      <c r="AL158" s="118"/>
      <c r="AM158" s="118"/>
      <c r="BE158" s="235">
        <f t="shared" ca="1" si="145"/>
        <v>17.075000000000003</v>
      </c>
      <c r="BF158" s="235">
        <f t="shared" ref="BF158:BN158" ca="1" si="239">AVERAGE(OFFSET(BE$31,$A158,0,$BE$27,1))</f>
        <v>16.902500000000003</v>
      </c>
      <c r="BG158" s="235">
        <f t="shared" ca="1" si="239"/>
        <v>16.722500000000004</v>
      </c>
      <c r="BH158" s="235">
        <f t="shared" ca="1" si="239"/>
        <v>16.607500000000002</v>
      </c>
      <c r="BI158" s="235">
        <f t="shared" ca="1" si="239"/>
        <v>16.6053125</v>
      </c>
      <c r="BJ158" s="235">
        <f t="shared" ca="1" si="239"/>
        <v>16.715937500000003</v>
      </c>
      <c r="BK158" s="235">
        <f t="shared" ca="1" si="239"/>
        <v>16.915390625000001</v>
      </c>
      <c r="BL158" s="235">
        <f t="shared" ca="1" si="239"/>
        <v>17.1708984375</v>
      </c>
      <c r="BM158" s="235">
        <f t="shared" ca="1" si="239"/>
        <v>17.447851562499999</v>
      </c>
      <c r="BN158" s="235">
        <f t="shared" ca="1" si="239"/>
        <v>17.71482421875</v>
      </c>
      <c r="BO158" s="235">
        <f t="shared" ca="1" si="147"/>
        <v>16.946885742187497</v>
      </c>
      <c r="BP158" s="235">
        <f t="shared" ca="1" si="216"/>
        <v>17.048787713278479</v>
      </c>
      <c r="BQ158" s="235">
        <f t="shared" ca="1" si="217"/>
        <v>17.245600717833149</v>
      </c>
      <c r="BR158" s="235">
        <f t="shared" ca="1" si="218"/>
        <v>-0.1968130045546701</v>
      </c>
      <c r="BS158" s="235">
        <f t="shared" ca="1" si="219"/>
        <v>16.851974708723809</v>
      </c>
      <c r="BT158" s="235">
        <f t="shared" ca="1" si="174"/>
        <v>17.021165301756014</v>
      </c>
      <c r="BU158" s="235">
        <f t="shared" ca="1" si="175"/>
        <v>17.265577165433182</v>
      </c>
      <c r="BV158" s="235">
        <f t="shared" ca="1" si="176"/>
        <v>17.514969243609912</v>
      </c>
      <c r="BW158" s="235">
        <f t="shared" ca="1" si="177"/>
        <v>16.78173365257841</v>
      </c>
      <c r="BX158" s="235">
        <f t="shared" ca="1" si="148"/>
        <v>0.49318383506486035</v>
      </c>
      <c r="BY158" s="236">
        <f t="shared" si="163"/>
        <v>-108</v>
      </c>
      <c r="BZ158" s="235">
        <f t="shared" ca="1" si="149"/>
        <v>17.735397195043888</v>
      </c>
      <c r="CA158" s="235">
        <f t="shared" ca="1" si="150"/>
        <v>1.6578061434202085</v>
      </c>
      <c r="CB158" s="235">
        <f t="shared" ca="1" si="191"/>
        <v>17.081776204427083</v>
      </c>
      <c r="CC158" s="235">
        <f t="shared" ca="1" si="192"/>
        <v>2.121776204427082</v>
      </c>
      <c r="CD158" s="81">
        <f t="shared" ca="1" si="193"/>
        <v>4.2784610188802077</v>
      </c>
      <c r="CE158" s="235">
        <f t="shared" ca="1" si="151"/>
        <v>49.592042443860102</v>
      </c>
      <c r="CF158" s="235">
        <f t="shared" ca="1" si="152"/>
        <v>45.910544028558412</v>
      </c>
      <c r="CG158">
        <f t="shared" si="153"/>
        <v>100</v>
      </c>
      <c r="CH158">
        <f t="shared" si="153"/>
        <v>50</v>
      </c>
      <c r="CI158">
        <f t="shared" si="153"/>
        <v>0</v>
      </c>
      <c r="CJ158" t="e">
        <f t="shared" si="154"/>
        <v>#N/A</v>
      </c>
      <c r="CK158" s="259">
        <f t="shared" ca="1" si="155"/>
        <v>16.816309482497694</v>
      </c>
      <c r="CL158" s="259">
        <f t="shared" ca="1" si="156"/>
        <v>17.059404741248848</v>
      </c>
      <c r="CM158" s="259">
        <f t="shared" ca="1" si="157"/>
        <v>17.039315349246952</v>
      </c>
      <c r="CN158" s="259">
        <f t="shared" ca="1" si="158"/>
        <v>17.223742215875543</v>
      </c>
      <c r="CO158">
        <f t="shared" ca="1" si="159"/>
        <v>0</v>
      </c>
      <c r="CP158" t="e">
        <f t="shared" ca="1" si="160"/>
        <v>#N/A</v>
      </c>
      <c r="CQ158">
        <f t="shared" ca="1" si="161"/>
        <v>16.7</v>
      </c>
      <c r="CR158" t="e">
        <f t="shared" ca="1" si="196"/>
        <v>#N/A</v>
      </c>
      <c r="CS158" t="e">
        <f t="shared" ca="1" si="197"/>
        <v>#N/A</v>
      </c>
    </row>
    <row r="159" spans="1:97" x14ac:dyDescent="0.25">
      <c r="A159">
        <v>128</v>
      </c>
      <c r="B159" s="100">
        <f ca="1">OFFSET(InputPriceData!B$15,CalculationsAndCharts!$A159+$A$11,0,1,1)</f>
        <v>40309</v>
      </c>
      <c r="C159" s="3">
        <f ca="1">OFFSET(InputPriceData!G$15,CalculationsAndCharts!$A159+$A$11,0,1,1)</f>
        <v>5477800</v>
      </c>
      <c r="D159" s="4">
        <f ca="1">OFFSET(InputPriceData!C$15,CalculationsAndCharts!$A159+$A$11,IF($C$7,7,0),1,1)</f>
        <v>16.350000000000001</v>
      </c>
      <c r="E159" s="4">
        <f ca="1">OFFSET(InputPriceData!D$15,CalculationsAndCharts!$A159+$A$11,IF($C$7,7,0),1,1)</f>
        <v>17.25</v>
      </c>
      <c r="F159" s="4">
        <f ca="1">OFFSET(InputPriceData!E$15,CalculationsAndCharts!$A159+$A$11,IF($C$7,7,0),1,1)</f>
        <v>16.329999999999998</v>
      </c>
      <c r="G159" s="4">
        <f ca="1">OFFSET(InputPriceData!F$15,CalculationsAndCharts!$A159+$A$11,IF($C$7,7,0),1,1)</f>
        <v>16.850000000000001</v>
      </c>
      <c r="H159" s="105">
        <f t="shared" si="128"/>
        <v>0</v>
      </c>
      <c r="I159" s="105">
        <f t="shared" ca="1" si="232"/>
        <v>0</v>
      </c>
      <c r="J159" s="105">
        <f t="shared" ca="1" si="232"/>
        <v>0</v>
      </c>
      <c r="K159" s="105">
        <f t="shared" ca="1" si="232"/>
        <v>0</v>
      </c>
      <c r="L159" s="4">
        <f t="shared" ca="1" si="129"/>
        <v>16.809999999999999</v>
      </c>
      <c r="M159" s="105">
        <f t="shared" ca="1" si="130"/>
        <v>0.51999999999999957</v>
      </c>
      <c r="N159" s="105">
        <f t="shared" ca="1" si="137"/>
        <v>3.1594999999999995</v>
      </c>
      <c r="O159" s="198">
        <f t="shared" ca="1" si="138"/>
        <v>3.033720763300416</v>
      </c>
      <c r="P159" s="198">
        <f t="shared" ca="1" si="139"/>
        <v>2.7303486869703746</v>
      </c>
      <c r="Q159" s="105">
        <f t="shared" ca="1" si="131"/>
        <v>17.278446087649449</v>
      </c>
      <c r="R159" s="105">
        <f t="shared" ca="1" si="132"/>
        <v>17.705320334152692</v>
      </c>
      <c r="S159" s="105">
        <f t="shared" ca="1" si="140"/>
        <v>0</v>
      </c>
      <c r="T159" s="105">
        <f t="shared" si="141"/>
        <v>0</v>
      </c>
      <c r="U159" s="105">
        <f t="shared" si="142"/>
        <v>0</v>
      </c>
      <c r="V159" s="115">
        <f t="shared" ca="1" si="133"/>
        <v>0.92000000000000171</v>
      </c>
      <c r="W159" s="114">
        <f t="shared" ca="1" si="134"/>
        <v>1.1627545977660847</v>
      </c>
      <c r="X159" s="116">
        <f t="shared" ca="1" si="135"/>
        <v>0.11900620758255695</v>
      </c>
      <c r="Y159" s="90" t="e">
        <f t="shared" si="143"/>
        <v>#N/A</v>
      </c>
      <c r="Z159" s="117" t="str">
        <f t="shared" ca="1" si="144"/>
        <v/>
      </c>
      <c r="AA159" s="112"/>
      <c r="AB159" s="118"/>
      <c r="AC159" s="107"/>
      <c r="AD159" s="107"/>
      <c r="AH159" s="107"/>
      <c r="BE159" s="235">
        <f t="shared" ca="1" si="145"/>
        <v>16.73</v>
      </c>
      <c r="BF159" s="235">
        <f t="shared" ref="BF159:BN159" ca="1" si="240">AVERAGE(OFFSET(BE$31,$A159,0,$BE$27,1))</f>
        <v>16.5425</v>
      </c>
      <c r="BG159" s="235">
        <f t="shared" ca="1" si="240"/>
        <v>16.4925</v>
      </c>
      <c r="BH159" s="235">
        <f t="shared" ca="1" si="240"/>
        <v>16.603124999999999</v>
      </c>
      <c r="BI159" s="235">
        <f t="shared" ca="1" si="240"/>
        <v>16.826562500000001</v>
      </c>
      <c r="BJ159" s="235">
        <f t="shared" ca="1" si="240"/>
        <v>17.114843750000002</v>
      </c>
      <c r="BK159" s="235">
        <f t="shared" ca="1" si="240"/>
        <v>17.426406249999999</v>
      </c>
      <c r="BL159" s="235">
        <f t="shared" ca="1" si="240"/>
        <v>17.724804687500001</v>
      </c>
      <c r="BM159" s="235">
        <f t="shared" ca="1" si="240"/>
        <v>17.981796875000001</v>
      </c>
      <c r="BN159" s="235">
        <f t="shared" ca="1" si="240"/>
        <v>18.180195312500004</v>
      </c>
      <c r="BO159" s="235">
        <f t="shared" ca="1" si="147"/>
        <v>16.887917968749999</v>
      </c>
      <c r="BP159" s="235">
        <f t="shared" ca="1" si="216"/>
        <v>17.150689684369461</v>
      </c>
      <c r="BQ159" s="235">
        <f t="shared" ca="1" si="217"/>
        <v>17.442413722387819</v>
      </c>
      <c r="BR159" s="235">
        <f t="shared" ca="1" si="218"/>
        <v>-0.29172403801835856</v>
      </c>
      <c r="BS159" s="235">
        <f t="shared" ca="1" si="219"/>
        <v>16.858965646351102</v>
      </c>
      <c r="BT159" s="235">
        <f t="shared" ca="1" si="174"/>
        <v>17.190355894788219</v>
      </c>
      <c r="BU159" s="235">
        <f t="shared" ca="1" si="175"/>
        <v>17.509989029110351</v>
      </c>
      <c r="BV159" s="235">
        <f t="shared" ca="1" si="176"/>
        <v>17.764361321786645</v>
      </c>
      <c r="BW159" s="235">
        <f t="shared" ca="1" si="177"/>
        <v>16.805461918820249</v>
      </c>
      <c r="BX159" s="235">
        <f t="shared" ca="1" si="148"/>
        <v>0.42315265790135059</v>
      </c>
      <c r="BY159" s="236">
        <f t="shared" si="163"/>
        <v>-109</v>
      </c>
      <c r="BZ159" s="235">
        <f t="shared" ca="1" si="149"/>
        <v>17.853277032770801</v>
      </c>
      <c r="CA159" s="235">
        <f t="shared" ca="1" si="150"/>
        <v>-11.905266006554758</v>
      </c>
      <c r="CB159" s="235">
        <f t="shared" ca="1" si="191"/>
        <v>16.848958984374999</v>
      </c>
      <c r="CC159" s="235">
        <f t="shared" ca="1" si="192"/>
        <v>1.8889589843749981</v>
      </c>
      <c r="CD159" s="81">
        <f t="shared" ca="1" si="193"/>
        <v>4.2784610188802077</v>
      </c>
      <c r="CE159" s="235">
        <f t="shared" ca="1" si="151"/>
        <v>44.150431102195505</v>
      </c>
      <c r="CF159" s="235">
        <f t="shared" ca="1" si="152"/>
        <v>44.17005687384281</v>
      </c>
      <c r="CG159">
        <f t="shared" si="153"/>
        <v>100</v>
      </c>
      <c r="CH159">
        <f t="shared" si="153"/>
        <v>50</v>
      </c>
      <c r="CI159">
        <f t="shared" si="153"/>
        <v>0</v>
      </c>
      <c r="CJ159" t="e">
        <f t="shared" si="154"/>
        <v>#N/A</v>
      </c>
      <c r="CK159" s="259">
        <f t="shared" ca="1" si="155"/>
        <v>16.937618964995384</v>
      </c>
      <c r="CL159" s="259">
        <f t="shared" ca="1" si="156"/>
        <v>16.803154741248846</v>
      </c>
      <c r="CM159" s="259">
        <f t="shared" ca="1" si="157"/>
        <v>16.921081137633806</v>
      </c>
      <c r="CN159" s="259">
        <f t="shared" ca="1" si="158"/>
        <v>17.289477205726222</v>
      </c>
      <c r="CO159">
        <f t="shared" ca="1" si="159"/>
        <v>0</v>
      </c>
      <c r="CP159" t="e">
        <f t="shared" ca="1" si="160"/>
        <v>#N/A</v>
      </c>
      <c r="CQ159">
        <f t="shared" ca="1" si="161"/>
        <v>16.7</v>
      </c>
      <c r="CR159" t="e">
        <f t="shared" ca="1" si="196"/>
        <v>#N/A</v>
      </c>
      <c r="CS159" t="e">
        <f t="shared" ca="1" si="197"/>
        <v>#N/A</v>
      </c>
    </row>
    <row r="160" spans="1:97" x14ac:dyDescent="0.25">
      <c r="A160">
        <v>129</v>
      </c>
      <c r="B160" s="100">
        <f ca="1">OFFSET(InputPriceData!B$15,CalculationsAndCharts!$A160+$A$11,0,1,1)</f>
        <v>40308</v>
      </c>
      <c r="C160" s="3">
        <f ca="1">OFFSET(InputPriceData!G$15,CalculationsAndCharts!$A160+$A$11,0,1,1)</f>
        <v>8297200</v>
      </c>
      <c r="D160" s="4">
        <f ca="1">OFFSET(InputPriceData!C$15,CalculationsAndCharts!$A160+$A$11,IF($C$7,7,0),1,1)</f>
        <v>17.05</v>
      </c>
      <c r="E160" s="4">
        <f ca="1">OFFSET(InputPriceData!D$15,CalculationsAndCharts!$A160+$A$11,IF($C$7,7,0),1,1)</f>
        <v>17.149999999999999</v>
      </c>
      <c r="F160" s="4">
        <f ca="1">OFFSET(InputPriceData!E$15,CalculationsAndCharts!$A160+$A$11,IF($C$7,7,0),1,1)</f>
        <v>16.29</v>
      </c>
      <c r="G160" s="4">
        <f ca="1">OFFSET(InputPriceData!F$15,CalculationsAndCharts!$A160+$A$11,IF($C$7,7,0),1,1)</f>
        <v>16.61</v>
      </c>
      <c r="H160" s="105">
        <f t="shared" ref="H160:H223" si="241">IF($S$16,$C$17*G160+$D$17*H161,0)</f>
        <v>0</v>
      </c>
      <c r="I160" s="105">
        <f t="shared" ca="1" si="232"/>
        <v>0</v>
      </c>
      <c r="J160" s="105">
        <f t="shared" ca="1" si="232"/>
        <v>0</v>
      </c>
      <c r="K160" s="105">
        <f t="shared" ca="1" si="232"/>
        <v>0</v>
      </c>
      <c r="L160" s="4">
        <f t="shared" ref="L160:L223" ca="1" si="242">AVERAGE(E160:G160)</f>
        <v>16.683333333333334</v>
      </c>
      <c r="M160" s="105">
        <f t="shared" ref="M160:M223" ca="1" si="243">IF(L160&gt;=L161,L160-F161,L161-F160)</f>
        <v>1.0333333333333332</v>
      </c>
      <c r="N160" s="105">
        <f t="shared" ca="1" si="137"/>
        <v>3.1886282051282056</v>
      </c>
      <c r="O160" s="198">
        <f t="shared" ca="1" si="138"/>
        <v>2.9977838385291067</v>
      </c>
      <c r="P160" s="198">
        <f t="shared" ca="1" si="139"/>
        <v>2.698005454676196</v>
      </c>
      <c r="Q160" s="105">
        <f t="shared" ref="Q160:Q223" ca="1" si="244">(L160*$E$17+Q161*$F$17)</f>
        <v>17.412287826977867</v>
      </c>
      <c r="R160" s="105">
        <f t="shared" ref="R160:R223" ca="1" si="245">Q160*$E$17+R161*$F$17</f>
        <v>17.827284404582191</v>
      </c>
      <c r="S160" s="105">
        <f t="shared" ca="1" si="140"/>
        <v>0</v>
      </c>
      <c r="T160" s="105">
        <f t="shared" si="141"/>
        <v>0</v>
      </c>
      <c r="U160" s="105">
        <f t="shared" si="142"/>
        <v>0</v>
      </c>
      <c r="V160" s="115">
        <f t="shared" ref="V160:V223" ca="1" si="246">MAX(E160-F160,ABS(E160-G161),ABS(F160-G161))</f>
        <v>1.0499999999999972</v>
      </c>
      <c r="W160" s="114">
        <f t="shared" ref="W160:W223" ca="1" si="247">(W161*($W$31-1)+V160)/$W$31</f>
        <v>1.2841318966491262</v>
      </c>
      <c r="X160" s="116">
        <f t="shared" ref="X160:X223" ca="1" si="248">$B$16+W160/G160*$F$16</f>
        <v>0.12731077041837002</v>
      </c>
      <c r="Y160" s="90" t="e">
        <f t="shared" si="143"/>
        <v>#N/A</v>
      </c>
      <c r="Z160" s="117" t="str">
        <f t="shared" ca="1" si="144"/>
        <v/>
      </c>
      <c r="AA160" s="112"/>
      <c r="AB160" s="118"/>
      <c r="AC160" s="107"/>
      <c r="AD160" s="107"/>
      <c r="AH160" s="107"/>
      <c r="BE160" s="235">
        <f t="shared" ca="1" si="145"/>
        <v>16.355</v>
      </c>
      <c r="BF160" s="235">
        <f t="shared" ref="BF160:BN160" ca="1" si="249">AVERAGE(OFFSET(BE$31,$A160,0,$BE$27,1))</f>
        <v>16.442500000000003</v>
      </c>
      <c r="BG160" s="235">
        <f t="shared" ca="1" si="249"/>
        <v>16.713750000000001</v>
      </c>
      <c r="BH160" s="235">
        <f t="shared" ca="1" si="249"/>
        <v>17.05</v>
      </c>
      <c r="BI160" s="235">
        <f t="shared" ca="1" si="249"/>
        <v>17.403125000000003</v>
      </c>
      <c r="BJ160" s="235">
        <f t="shared" ca="1" si="249"/>
        <v>17.73796875</v>
      </c>
      <c r="BK160" s="235">
        <f t="shared" ca="1" si="249"/>
        <v>18.023203125000002</v>
      </c>
      <c r="BL160" s="235">
        <f t="shared" ca="1" si="249"/>
        <v>18.238789062500004</v>
      </c>
      <c r="BM160" s="235">
        <f t="shared" ca="1" si="249"/>
        <v>18.378593750000004</v>
      </c>
      <c r="BN160" s="235">
        <f t="shared" ca="1" si="249"/>
        <v>18.447763671875002</v>
      </c>
      <c r="BO160" s="235">
        <f t="shared" ca="1" si="147"/>
        <v>17.000784667968752</v>
      </c>
      <c r="BP160" s="235">
        <f t="shared" ca="1" si="216"/>
        <v>17.413461399988925</v>
      </c>
      <c r="BQ160" s="235">
        <f t="shared" ca="1" si="217"/>
        <v>17.734137760406178</v>
      </c>
      <c r="BR160" s="235">
        <f t="shared" ca="1" si="218"/>
        <v>-0.32067636041725223</v>
      </c>
      <c r="BS160" s="235">
        <f t="shared" ca="1" si="219"/>
        <v>17.092785039571673</v>
      </c>
      <c r="BT160" s="235">
        <f t="shared" ca="1" si="174"/>
        <v>17.521746143225336</v>
      </c>
      <c r="BU160" s="235">
        <f t="shared" ca="1" si="175"/>
        <v>17.829622163432479</v>
      </c>
      <c r="BV160" s="235">
        <f t="shared" ca="1" si="176"/>
        <v>18.018733614462938</v>
      </c>
      <c r="BW160" s="235">
        <f t="shared" ca="1" si="177"/>
        <v>17.095105553841506</v>
      </c>
      <c r="BX160" s="235">
        <f t="shared" ca="1" si="148"/>
        <v>0.33002666502704531</v>
      </c>
      <c r="BY160" s="236">
        <f t="shared" si="163"/>
        <v>-110</v>
      </c>
      <c r="BZ160" s="235">
        <f t="shared" ca="1" si="149"/>
        <v>17.974855289069794</v>
      </c>
      <c r="CA160" s="235">
        <f t="shared" ca="1" si="150"/>
        <v>-16.642322307213668</v>
      </c>
      <c r="CB160" s="235">
        <f t="shared" ca="1" si="191"/>
        <v>16.842059000651041</v>
      </c>
      <c r="CC160" s="235">
        <f t="shared" ca="1" si="192"/>
        <v>1.88205900065104</v>
      </c>
      <c r="CD160" s="81">
        <f t="shared" ca="1" si="193"/>
        <v>4.2784610188802077</v>
      </c>
      <c r="CE160" s="235">
        <f t="shared" ca="1" si="151"/>
        <v>43.989158539619631</v>
      </c>
      <c r="CF160" s="235">
        <f t="shared" ca="1" si="152"/>
        <v>49.53318224773443</v>
      </c>
      <c r="CG160">
        <f t="shared" si="153"/>
        <v>100</v>
      </c>
      <c r="CH160">
        <f t="shared" si="153"/>
        <v>50</v>
      </c>
      <c r="CI160">
        <f t="shared" si="153"/>
        <v>0</v>
      </c>
      <c r="CJ160" t="e">
        <f t="shared" si="154"/>
        <v>#N/A</v>
      </c>
      <c r="CK160" s="259">
        <f t="shared" ca="1" si="155"/>
        <v>17.100237929990769</v>
      </c>
      <c r="CL160" s="259">
        <f t="shared" ca="1" si="156"/>
        <v>16.828809482497689</v>
      </c>
      <c r="CM160" s="259">
        <f t="shared" ca="1" si="157"/>
        <v>16.995135229389675</v>
      </c>
      <c r="CN160" s="259">
        <f t="shared" ca="1" si="158"/>
        <v>17.484006191517171</v>
      </c>
      <c r="CO160">
        <f t="shared" ca="1" si="159"/>
        <v>0</v>
      </c>
      <c r="CP160" t="e">
        <f t="shared" ca="1" si="160"/>
        <v>#N/A</v>
      </c>
      <c r="CQ160">
        <f t="shared" ca="1" si="161"/>
        <v>16.7</v>
      </c>
      <c r="CR160" t="e">
        <f t="shared" ca="1" si="196"/>
        <v>#N/A</v>
      </c>
      <c r="CS160" t="e">
        <f t="shared" ca="1" si="197"/>
        <v>#N/A</v>
      </c>
    </row>
    <row r="161" spans="1:97" x14ac:dyDescent="0.25">
      <c r="A161">
        <v>130</v>
      </c>
      <c r="B161" s="100">
        <f ca="1">OFFSET(InputPriceData!B$15,CalculationsAndCharts!$A161+$A$11,0,1,1)</f>
        <v>40305</v>
      </c>
      <c r="C161" s="3">
        <f ca="1">OFFSET(InputPriceData!G$15,CalculationsAndCharts!$A161+$A$11,0,1,1)</f>
        <v>10531700</v>
      </c>
      <c r="D161" s="4">
        <f ca="1">OFFSET(InputPriceData!C$15,CalculationsAndCharts!$A161+$A$11,IF($C$7,7,0),1,1)</f>
        <v>16.93</v>
      </c>
      <c r="E161" s="4">
        <f ca="1">OFFSET(InputPriceData!D$15,CalculationsAndCharts!$A161+$A$11,IF($C$7,7,0),1,1)</f>
        <v>17.11</v>
      </c>
      <c r="F161" s="4">
        <f ca="1">OFFSET(InputPriceData!E$15,CalculationsAndCharts!$A161+$A$11,IF($C$7,7,0),1,1)</f>
        <v>15.65</v>
      </c>
      <c r="G161" s="4">
        <f ca="1">OFFSET(InputPriceData!F$15,CalculationsAndCharts!$A161+$A$11,IF($C$7,7,0),1,1)</f>
        <v>16.100000000000001</v>
      </c>
      <c r="H161" s="105">
        <f t="shared" si="241"/>
        <v>0</v>
      </c>
      <c r="I161" s="105">
        <f t="shared" ca="1" si="232"/>
        <v>0</v>
      </c>
      <c r="J161" s="105">
        <f t="shared" ca="1" si="232"/>
        <v>0</v>
      </c>
      <c r="K161" s="105">
        <f t="shared" ca="1" si="232"/>
        <v>0</v>
      </c>
      <c r="L161" s="4">
        <f t="shared" ca="1" si="242"/>
        <v>16.286666666666665</v>
      </c>
      <c r="M161" s="105">
        <f t="shared" ca="1" si="243"/>
        <v>1.4000000000000004</v>
      </c>
      <c r="N161" s="105">
        <f t="shared" ref="N161:N224" ca="1" si="250">AVERAGE(OFFSET(M161,0,0,$F$19,1))*$F$20</f>
        <v>3.2714615384615393</v>
      </c>
      <c r="O161" s="198">
        <f t="shared" ref="O161:O224" ca="1" si="251">(N161*$E$17+O162*$F$17)</f>
        <v>2.94325687664365</v>
      </c>
      <c r="P161" s="198">
        <f t="shared" ref="P161:P224" ca="1" si="252">O161*$F$21</f>
        <v>2.6489311889792853</v>
      </c>
      <c r="Q161" s="105">
        <f t="shared" ca="1" si="244"/>
        <v>17.620560539447734</v>
      </c>
      <c r="R161" s="105">
        <f t="shared" ca="1" si="245"/>
        <v>17.945854855326282</v>
      </c>
      <c r="S161" s="105">
        <f t="shared" ref="S161:S224" ca="1" si="253">IF($S$15,AVERAGE(OFFSET(Q161,0,0,$F$18,1)),0)</f>
        <v>0</v>
      </c>
      <c r="T161" s="105">
        <f t="shared" ref="T161:T224" si="254">IF($S$15,R161+O161,0)</f>
        <v>0</v>
      </c>
      <c r="U161" s="105">
        <f t="shared" ref="U161:U224" si="255">IF($S$15,R161-P161,0)</f>
        <v>0</v>
      </c>
      <c r="V161" s="115">
        <f t="shared" ca="1" si="246"/>
        <v>1.4599999999999991</v>
      </c>
      <c r="W161" s="114">
        <f t="shared" ca="1" si="247"/>
        <v>1.4011978449736908</v>
      </c>
      <c r="X161" s="116">
        <f t="shared" ca="1" si="248"/>
        <v>0.13703092204805534</v>
      </c>
      <c r="Y161" s="90" t="e">
        <f t="shared" ref="Y161:Y224" si="256">IF($A161=$B$28,Y$31,NA())</f>
        <v>#N/A</v>
      </c>
      <c r="Z161" s="117" t="str">
        <f t="shared" ref="Z161:Z224" ca="1" si="257">IF(AA161="","",OFFSET($B$31,AA161,0,1,1))</f>
        <v/>
      </c>
      <c r="AA161" s="112"/>
      <c r="AB161" s="118"/>
      <c r="AC161" s="107"/>
      <c r="AD161" s="107"/>
      <c r="AH161" s="107"/>
      <c r="BE161" s="235">
        <f t="shared" ref="BE161:BE224" ca="1" si="258">AVERAGE(OFFSET($G$31,$A161,0,$BE$27,1))</f>
        <v>16.53</v>
      </c>
      <c r="BF161" s="235">
        <f t="shared" ref="BF161:BN161" ca="1" si="259">AVERAGE(OFFSET(BE$31,$A161,0,$BE$27,1))</f>
        <v>16.984999999999999</v>
      </c>
      <c r="BG161" s="235">
        <f t="shared" ca="1" si="259"/>
        <v>17.38625</v>
      </c>
      <c r="BH161" s="235">
        <f t="shared" ca="1" si="259"/>
        <v>17.756250000000001</v>
      </c>
      <c r="BI161" s="235">
        <f t="shared" ca="1" si="259"/>
        <v>18.072812500000001</v>
      </c>
      <c r="BJ161" s="235">
        <f t="shared" ca="1" si="259"/>
        <v>18.308437500000004</v>
      </c>
      <c r="BK161" s="235">
        <f t="shared" ca="1" si="259"/>
        <v>18.454375000000002</v>
      </c>
      <c r="BL161" s="235">
        <f t="shared" ca="1" si="259"/>
        <v>18.518398437500004</v>
      </c>
      <c r="BM161" s="235">
        <f t="shared" ca="1" si="259"/>
        <v>18.516933593750004</v>
      </c>
      <c r="BN161" s="235">
        <f t="shared" ca="1" si="259"/>
        <v>18.469580078125006</v>
      </c>
      <c r="BO161" s="235">
        <f t="shared" ref="BO161:BO224" ca="1" si="260">(5*BE161+4*BF161+3*BG161+2*BH161+BI161+BJ161+BK161+BL161+BM161+BN161)/20</f>
        <v>17.430089355468755</v>
      </c>
      <c r="BP161" s="235">
        <f t="shared" ca="1" si="216"/>
        <v>17.826138132009103</v>
      </c>
      <c r="BQ161" s="235">
        <f t="shared" ca="1" si="217"/>
        <v>18.05481412082343</v>
      </c>
      <c r="BR161" s="235">
        <f t="shared" ca="1" si="218"/>
        <v>-0.22867598881432727</v>
      </c>
      <c r="BS161" s="235">
        <f t="shared" ca="1" si="219"/>
        <v>17.597462143194775</v>
      </c>
      <c r="BT161" s="235">
        <f t="shared" ca="1" si="174"/>
        <v>17.950707246879002</v>
      </c>
      <c r="BU161" s="235">
        <f t="shared" ca="1" si="175"/>
        <v>18.137498183639622</v>
      </c>
      <c r="BV161" s="235">
        <f t="shared" ca="1" si="176"/>
        <v>18.207845065493402</v>
      </c>
      <c r="BW161" s="235">
        <f t="shared" ca="1" si="177"/>
        <v>17.64747225521154</v>
      </c>
      <c r="BX161" s="235">
        <f t="shared" ref="BX161:BX224" ca="1" si="261">_xlfn.STDEV.P(OFFSET(BW161,0,0,$BG$27,1))</f>
        <v>0.29017806012765102</v>
      </c>
      <c r="BY161" s="236">
        <f t="shared" si="163"/>
        <v>-111</v>
      </c>
      <c r="BZ161" s="235">
        <f t="shared" ref="BZ161:BZ224" ca="1" si="262">SUMPRODUCT(OFFSET(BW161,0,0,$BG$27,1),OFFSET($BY$31,1,0,$BG$27,1))/$BH$27</f>
        <v>18.067753021790203</v>
      </c>
      <c r="CA161" s="235">
        <f t="shared" ref="CA161:CA224" ca="1" si="263">(BW161+2*BX161-BZ161)/(4*BX161)*100</f>
        <v>13.791131693952066</v>
      </c>
      <c r="CB161" s="235">
        <f t="shared" ca="1" si="191"/>
        <v>16.85837801106771</v>
      </c>
      <c r="CC161" s="235">
        <f t="shared" ca="1" si="192"/>
        <v>1.8983780110677095</v>
      </c>
      <c r="CD161" s="81">
        <f t="shared" ca="1" si="193"/>
        <v>4.2784610188802077</v>
      </c>
      <c r="CE161" s="235">
        <f t="shared" ref="CE161:CE224" ca="1" si="264">IF(CD161&lt;0.000000000001,IF($A161&gt;=$A$8,50,CE162),MIN(100,MAX(0,100*CC161/CD161)))</f>
        <v>44.370580979713303</v>
      </c>
      <c r="CF161" s="235">
        <f t="shared" ref="CF161:CF224" ca="1" si="265">AVERAGE(OFFSET(CE$31,$A161,0,$BJ$27,1))</f>
        <v>59.925911539075663</v>
      </c>
      <c r="CG161">
        <f t="shared" ref="CG161:CI224" si="266">CG$30</f>
        <v>100</v>
      </c>
      <c r="CH161">
        <f t="shared" si="266"/>
        <v>50</v>
      </c>
      <c r="CI161">
        <f t="shared" si="266"/>
        <v>0</v>
      </c>
      <c r="CJ161" t="e">
        <f t="shared" ref="CJ161:CJ224" si="267">IF($A161=$B$28,CJ$30,NA())</f>
        <v>#N/A</v>
      </c>
      <c r="CK161" s="259">
        <f t="shared" ref="CK161:CK224" ca="1" si="268">IF(A161&gt;=$A$8,0,(AVERAGE(D162:G162)+CK162)/2)</f>
        <v>17.752975859981539</v>
      </c>
      <c r="CL161" s="259">
        <f t="shared" ref="CL161:CL224" ca="1" si="269">(AVERAGE(D161:G161)+CK161+MAX(E161,CK161)+MIN(F161,CK161))/4</f>
        <v>16.900862929990769</v>
      </c>
      <c r="CM161" s="259">
        <f t="shared" ref="CM161:CM224" ca="1" si="270">IF(A161&gt;=$A$8,L161,(L161*CM$28+CM162*CM$29))</f>
        <v>17.2030031600939</v>
      </c>
      <c r="CN161" s="259">
        <f t="shared" ref="CN161:CN224" ca="1" si="271">IF(A161&gt;=$A$8,CL161,(CL161*CN$28+CN162*CN$29))</f>
        <v>17.746084875124964</v>
      </c>
      <c r="CO161">
        <f t="shared" ref="CO161:CO224" ca="1" si="272">IF(AND(CM161&gt;CN161,G161&gt;D161),100,IF(AND(CM161&lt;CN161,G161&lt;D161),0,CO162))</f>
        <v>0</v>
      </c>
      <c r="CP161" t="e">
        <f t="shared" ref="CP161:CP224" ca="1" si="273">IF($S$17,IF($A161&gt;$A$8,NA(),IF($CO161=100,CP$30,NA())),NA())</f>
        <v>#N/A</v>
      </c>
      <c r="CQ161">
        <f t="shared" ref="CQ161:CQ224" ca="1" si="274">IF($S$17,IF($A161&gt;$A$8,NA(),IF($CO161=0,CQ$30,NA())),NA())</f>
        <v>16.7</v>
      </c>
      <c r="CR161" t="e">
        <f t="shared" ca="1" si="196"/>
        <v>#N/A</v>
      </c>
      <c r="CS161">
        <f t="shared" ca="1" si="197"/>
        <v>16.93</v>
      </c>
    </row>
    <row r="162" spans="1:97" x14ac:dyDescent="0.25">
      <c r="A162">
        <v>131</v>
      </c>
      <c r="B162" s="100">
        <f ca="1">OFFSET(InputPriceData!B$15,CalculationsAndCharts!$A162+$A$11,0,1,1)</f>
        <v>40304</v>
      </c>
      <c r="C162" s="3">
        <f ca="1">OFFSET(InputPriceData!G$15,CalculationsAndCharts!$A162+$A$11,0,1,1)</f>
        <v>13420400</v>
      </c>
      <c r="D162" s="4">
        <f ca="1">OFFSET(InputPriceData!C$15,CalculationsAndCharts!$A162+$A$11,IF($C$7,7,0),1,1)</f>
        <v>17.8</v>
      </c>
      <c r="E162" s="4">
        <f ca="1">OFFSET(InputPriceData!D$15,CalculationsAndCharts!$A162+$A$11,IF($C$7,7,0),1,1)</f>
        <v>18.25</v>
      </c>
      <c r="F162" s="4">
        <f ca="1">OFFSET(InputPriceData!E$15,CalculationsAndCharts!$A162+$A$11,IF($C$7,7,0),1,1)</f>
        <v>15.94</v>
      </c>
      <c r="G162" s="4">
        <f ca="1">OFFSET(InputPriceData!F$15,CalculationsAndCharts!$A162+$A$11,IF($C$7,7,0),1,1)</f>
        <v>16.96</v>
      </c>
      <c r="H162" s="105">
        <f t="shared" si="241"/>
        <v>0</v>
      </c>
      <c r="I162" s="105">
        <f t="shared" ca="1" si="232"/>
        <v>0</v>
      </c>
      <c r="J162" s="105">
        <f t="shared" ca="1" si="232"/>
        <v>0</v>
      </c>
      <c r="K162" s="105">
        <f t="shared" ca="1" si="232"/>
        <v>0</v>
      </c>
      <c r="L162" s="4">
        <f t="shared" ca="1" si="242"/>
        <v>17.05</v>
      </c>
      <c r="M162" s="105">
        <f t="shared" ca="1" si="243"/>
        <v>2.0000000000000018</v>
      </c>
      <c r="N162" s="105">
        <f t="shared" ca="1" si="250"/>
        <v>3.0702948717948728</v>
      </c>
      <c r="O162" s="198">
        <f t="shared" ca="1" si="251"/>
        <v>2.8494841161242528</v>
      </c>
      <c r="P162" s="198">
        <f t="shared" ca="1" si="252"/>
        <v>2.5645357045118278</v>
      </c>
      <c r="Q162" s="105">
        <f t="shared" ca="1" si="244"/>
        <v>18.001673074528039</v>
      </c>
      <c r="R162" s="105">
        <f t="shared" ca="1" si="245"/>
        <v>18.038796088434438</v>
      </c>
      <c r="S162" s="105">
        <f t="shared" ca="1" si="253"/>
        <v>0</v>
      </c>
      <c r="T162" s="105">
        <f t="shared" si="254"/>
        <v>0</v>
      </c>
      <c r="U162" s="105">
        <f t="shared" si="255"/>
        <v>0</v>
      </c>
      <c r="V162" s="115">
        <f t="shared" ca="1" si="246"/>
        <v>2.3100000000000005</v>
      </c>
      <c r="W162" s="114">
        <f t="shared" ca="1" si="247"/>
        <v>1.3717967674605365</v>
      </c>
      <c r="X162" s="116">
        <f t="shared" ca="1" si="248"/>
        <v>0.13088424336441842</v>
      </c>
      <c r="Y162" s="90" t="e">
        <f t="shared" si="256"/>
        <v>#N/A</v>
      </c>
      <c r="Z162" s="117" t="str">
        <f t="shared" ca="1" si="257"/>
        <v/>
      </c>
      <c r="AA162" s="112"/>
      <c r="AB162" s="118"/>
      <c r="AC162" s="107"/>
      <c r="AD162" s="107"/>
      <c r="AH162" s="107"/>
      <c r="BE162" s="235">
        <f t="shared" ca="1" si="258"/>
        <v>17.440000000000001</v>
      </c>
      <c r="BF162" s="235">
        <f t="shared" ref="BF162:BN162" ca="1" si="275">AVERAGE(OFFSET(BE$31,$A162,0,$BE$27,1))</f>
        <v>17.787500000000001</v>
      </c>
      <c r="BG162" s="235">
        <f t="shared" ca="1" si="275"/>
        <v>18.126250000000002</v>
      </c>
      <c r="BH162" s="235">
        <f t="shared" ca="1" si="275"/>
        <v>18.389375000000001</v>
      </c>
      <c r="BI162" s="235">
        <f t="shared" ca="1" si="275"/>
        <v>18.544062500000003</v>
      </c>
      <c r="BJ162" s="235">
        <f t="shared" ca="1" si="275"/>
        <v>18.600312500000001</v>
      </c>
      <c r="BK162" s="235">
        <f t="shared" ca="1" si="275"/>
        <v>18.582421875000001</v>
      </c>
      <c r="BL162" s="235">
        <f t="shared" ca="1" si="275"/>
        <v>18.515468750000004</v>
      </c>
      <c r="BM162" s="235">
        <f t="shared" ca="1" si="275"/>
        <v>18.422226562500004</v>
      </c>
      <c r="BN162" s="235">
        <f t="shared" ca="1" si="275"/>
        <v>18.321474609375002</v>
      </c>
      <c r="BO162" s="235">
        <f t="shared" ca="1" si="260"/>
        <v>18.024673339843751</v>
      </c>
      <c r="BP162" s="235">
        <f t="shared" ca="1" si="216"/>
        <v>18.22218690854945</v>
      </c>
      <c r="BQ162" s="235">
        <f t="shared" ca="1" si="217"/>
        <v>18.283490109637761</v>
      </c>
      <c r="BR162" s="235">
        <f t="shared" ca="1" si="218"/>
        <v>-6.1303201088310999E-2</v>
      </c>
      <c r="BS162" s="235">
        <f t="shared" ca="1" si="219"/>
        <v>18.160883707461139</v>
      </c>
      <c r="BT162" s="235">
        <f t="shared" ca="1" si="174"/>
        <v>18.303952350563229</v>
      </c>
      <c r="BU162" s="235">
        <f t="shared" ca="1" si="175"/>
        <v>18.324289120400238</v>
      </c>
      <c r="BV162" s="235">
        <f t="shared" ca="1" si="176"/>
        <v>18.278191947347182</v>
      </c>
      <c r="BW162" s="235">
        <f t="shared" ca="1" si="177"/>
        <v>18.217181637836156</v>
      </c>
      <c r="BX162" s="235">
        <f t="shared" ca="1" si="261"/>
        <v>0.39005324654946916</v>
      </c>
      <c r="BY162" s="236">
        <f t="shared" ref="BY162:BY225" si="276">BY161-1</f>
        <v>-112</v>
      </c>
      <c r="BZ162" s="235">
        <f t="shared" ca="1" si="262"/>
        <v>18.097589884909091</v>
      </c>
      <c r="CA162" s="235">
        <f t="shared" ca="1" si="263"/>
        <v>57.665091496161693</v>
      </c>
      <c r="CB162" s="235">
        <f t="shared" ca="1" si="191"/>
        <v>17.537336669921878</v>
      </c>
      <c r="CC162" s="235">
        <f t="shared" ca="1" si="192"/>
        <v>2.5773366699218769</v>
      </c>
      <c r="CD162" s="81">
        <f t="shared" ca="1" si="193"/>
        <v>4.2784610188802077</v>
      </c>
      <c r="CE162" s="235">
        <f t="shared" ca="1" si="264"/>
        <v>60.239807223870365</v>
      </c>
      <c r="CF162" s="235">
        <f t="shared" ca="1" si="265"/>
        <v>72.824020148922727</v>
      </c>
      <c r="CG162">
        <f t="shared" si="266"/>
        <v>100</v>
      </c>
      <c r="CH162">
        <f t="shared" si="266"/>
        <v>50</v>
      </c>
      <c r="CI162">
        <f t="shared" si="266"/>
        <v>0</v>
      </c>
      <c r="CJ162" t="e">
        <f t="shared" si="267"/>
        <v>#N/A</v>
      </c>
      <c r="CK162" s="259">
        <f t="shared" ca="1" si="268"/>
        <v>18.268451719963082</v>
      </c>
      <c r="CL162" s="259">
        <f t="shared" ca="1" si="269"/>
        <v>17.42860085998154</v>
      </c>
      <c r="CM162" s="259">
        <f t="shared" ca="1" si="270"/>
        <v>17.813894155712052</v>
      </c>
      <c r="CN162" s="259">
        <f t="shared" ca="1" si="271"/>
        <v>18.084173653178645</v>
      </c>
      <c r="CO162">
        <f t="shared" ca="1" si="272"/>
        <v>0</v>
      </c>
      <c r="CP162" t="e">
        <f t="shared" ca="1" si="273"/>
        <v>#N/A</v>
      </c>
      <c r="CQ162">
        <f t="shared" ca="1" si="274"/>
        <v>16.7</v>
      </c>
      <c r="CR162" t="e">
        <f t="shared" ca="1" si="196"/>
        <v>#N/A</v>
      </c>
      <c r="CS162" t="e">
        <f t="shared" ca="1" si="197"/>
        <v>#N/A</v>
      </c>
    </row>
    <row r="163" spans="1:97" x14ac:dyDescent="0.25">
      <c r="A163">
        <v>132</v>
      </c>
      <c r="B163" s="100">
        <f ca="1">OFFSET(InputPriceData!B$15,CalculationsAndCharts!$A163+$A$11,0,1,1)</f>
        <v>40303</v>
      </c>
      <c r="C163" s="3">
        <f ca="1">OFFSET(InputPriceData!G$15,CalculationsAndCharts!$A163+$A$11,0,1,1)</f>
        <v>6582400</v>
      </c>
      <c r="D163" s="4">
        <f ca="1">OFFSET(InputPriceData!C$15,CalculationsAndCharts!$A163+$A$11,IF($C$7,7,0),1,1)</f>
        <v>17.850000000000001</v>
      </c>
      <c r="E163" s="4">
        <f ca="1">OFFSET(InputPriceData!D$15,CalculationsAndCharts!$A163+$A$11,IF($C$7,7,0),1,1)</f>
        <v>18.34</v>
      </c>
      <c r="F163" s="4">
        <f ca="1">OFFSET(InputPriceData!E$15,CalculationsAndCharts!$A163+$A$11,IF($C$7,7,0),1,1)</f>
        <v>17.559999999999999</v>
      </c>
      <c r="G163" s="4">
        <f ca="1">OFFSET(InputPriceData!F$15,CalculationsAndCharts!$A163+$A$11,IF($C$7,7,0),1,1)</f>
        <v>17.920000000000002</v>
      </c>
      <c r="H163" s="105">
        <f t="shared" si="241"/>
        <v>0</v>
      </c>
      <c r="I163" s="105">
        <f t="shared" ca="1" si="232"/>
        <v>0</v>
      </c>
      <c r="J163" s="105">
        <f t="shared" ca="1" si="232"/>
        <v>0</v>
      </c>
      <c r="K163" s="105">
        <f t="shared" ca="1" si="232"/>
        <v>0</v>
      </c>
      <c r="L163" s="4">
        <f t="shared" ca="1" si="242"/>
        <v>17.940000000000001</v>
      </c>
      <c r="M163" s="105">
        <f t="shared" ca="1" si="243"/>
        <v>0.87000000000000099</v>
      </c>
      <c r="N163" s="105">
        <f t="shared" ca="1" si="250"/>
        <v>2.7426025641025649</v>
      </c>
      <c r="O163" s="198">
        <f t="shared" ca="1" si="251"/>
        <v>2.7863953287897902</v>
      </c>
      <c r="P163" s="198">
        <f t="shared" ca="1" si="252"/>
        <v>2.5077557959108114</v>
      </c>
      <c r="Q163" s="105">
        <f t="shared" ca="1" si="244"/>
        <v>18.273579667250335</v>
      </c>
      <c r="R163" s="105">
        <f t="shared" ca="1" si="245"/>
        <v>18.049402663836268</v>
      </c>
      <c r="S163" s="105">
        <f t="shared" ca="1" si="253"/>
        <v>0</v>
      </c>
      <c r="T163" s="105">
        <f t="shared" si="254"/>
        <v>0</v>
      </c>
      <c r="U163" s="105">
        <f t="shared" si="255"/>
        <v>0</v>
      </c>
      <c r="V163" s="115">
        <f t="shared" ca="1" si="246"/>
        <v>0.7900000000000027</v>
      </c>
      <c r="W163" s="114">
        <f t="shared" ca="1" si="247"/>
        <v>0.90269515119080435</v>
      </c>
      <c r="X163" s="116">
        <f t="shared" ca="1" si="248"/>
        <v>0.10037361334770113</v>
      </c>
      <c r="Y163" s="90" t="e">
        <f t="shared" si="256"/>
        <v>#N/A</v>
      </c>
      <c r="Z163" s="117" t="str">
        <f t="shared" ca="1" si="257"/>
        <v/>
      </c>
      <c r="AA163" s="112"/>
      <c r="AB163" s="118"/>
      <c r="AC163" s="107"/>
      <c r="AD163" s="107"/>
      <c r="AH163" s="107"/>
      <c r="BE163" s="235">
        <f t="shared" ca="1" si="258"/>
        <v>18.135000000000002</v>
      </c>
      <c r="BF163" s="235">
        <f t="shared" ref="BF163:BN163" ca="1" si="277">AVERAGE(OFFSET(BE$31,$A163,0,$BE$27,1))</f>
        <v>18.465000000000003</v>
      </c>
      <c r="BG163" s="235">
        <f t="shared" ca="1" si="277"/>
        <v>18.652500000000003</v>
      </c>
      <c r="BH163" s="235">
        <f t="shared" ca="1" si="277"/>
        <v>18.69875</v>
      </c>
      <c r="BI163" s="235">
        <f t="shared" ca="1" si="277"/>
        <v>18.6565625</v>
      </c>
      <c r="BJ163" s="235">
        <f t="shared" ca="1" si="277"/>
        <v>18.564531250000002</v>
      </c>
      <c r="BK163" s="235">
        <f t="shared" ca="1" si="277"/>
        <v>18.448515625000002</v>
      </c>
      <c r="BL163" s="235">
        <f t="shared" ca="1" si="277"/>
        <v>18.328984375000005</v>
      </c>
      <c r="BM163" s="235">
        <f t="shared" ca="1" si="277"/>
        <v>18.220722656250004</v>
      </c>
      <c r="BN163" s="235">
        <f t="shared" ca="1" si="277"/>
        <v>18.130908203125003</v>
      </c>
      <c r="BO163" s="235">
        <f t="shared" ca="1" si="260"/>
        <v>18.412011230468757</v>
      </c>
      <c r="BP163" s="235">
        <f t="shared" ca="1" si="216"/>
        <v>18.419700477255148</v>
      </c>
      <c r="BQ163" s="235">
        <f t="shared" ca="1" si="217"/>
        <v>18.344793310726072</v>
      </c>
      <c r="BR163" s="235">
        <f t="shared" ca="1" si="218"/>
        <v>7.4907166529076363E-2</v>
      </c>
      <c r="BS163" s="235">
        <f t="shared" ca="1" si="219"/>
        <v>18.494607643784224</v>
      </c>
      <c r="BT163" s="235">
        <f t="shared" ca="1" si="174"/>
        <v>18.447020993665319</v>
      </c>
      <c r="BU163" s="235">
        <f t="shared" ca="1" si="175"/>
        <v>18.344625890237246</v>
      </c>
      <c r="BV163" s="235">
        <f t="shared" ca="1" si="176"/>
        <v>18.232094774294129</v>
      </c>
      <c r="BW163" s="235">
        <f t="shared" ca="1" si="177"/>
        <v>18.539280084578348</v>
      </c>
      <c r="BX163" s="235">
        <f t="shared" ca="1" si="261"/>
        <v>0.53252054998880471</v>
      </c>
      <c r="BY163" s="236">
        <f t="shared" si="276"/>
        <v>-113</v>
      </c>
      <c r="BZ163" s="235">
        <f t="shared" ca="1" si="262"/>
        <v>18.056260926982802</v>
      </c>
      <c r="CA163" s="235">
        <f t="shared" ca="1" si="263"/>
        <v>72.67608065105189</v>
      </c>
      <c r="CB163" s="235">
        <f t="shared" ca="1" si="191"/>
        <v>18.176005615234381</v>
      </c>
      <c r="CC163" s="235">
        <f t="shared" ca="1" si="192"/>
        <v>3.2160056152343799</v>
      </c>
      <c r="CD163" s="81">
        <f t="shared" ca="1" si="193"/>
        <v>4.2784610188802077</v>
      </c>
      <c r="CE163" s="235">
        <f t="shared" ca="1" si="264"/>
        <v>75.16734641364333</v>
      </c>
      <c r="CF163" s="235">
        <f t="shared" ca="1" si="265"/>
        <v>86.077417740965942</v>
      </c>
      <c r="CG163">
        <f t="shared" si="266"/>
        <v>100</v>
      </c>
      <c r="CH163">
        <f t="shared" si="266"/>
        <v>50</v>
      </c>
      <c r="CI163">
        <f t="shared" si="266"/>
        <v>0</v>
      </c>
      <c r="CJ163" t="e">
        <f t="shared" si="267"/>
        <v>#N/A</v>
      </c>
      <c r="CK163" s="259">
        <f t="shared" ca="1" si="268"/>
        <v>18.619403439926163</v>
      </c>
      <c r="CL163" s="259">
        <f t="shared" ca="1" si="269"/>
        <v>18.179076719963081</v>
      </c>
      <c r="CM163" s="259">
        <f t="shared" ca="1" si="270"/>
        <v>18.323156926186755</v>
      </c>
      <c r="CN163" s="259">
        <f t="shared" ca="1" si="271"/>
        <v>18.346402770457487</v>
      </c>
      <c r="CO163">
        <f t="shared" ca="1" si="272"/>
        <v>100</v>
      </c>
      <c r="CP163">
        <f t="shared" ca="1" si="273"/>
        <v>16.7</v>
      </c>
      <c r="CQ163" t="e">
        <f t="shared" ca="1" si="274"/>
        <v>#N/A</v>
      </c>
      <c r="CR163" t="e">
        <f t="shared" ca="1" si="196"/>
        <v>#N/A</v>
      </c>
      <c r="CS163" t="e">
        <f t="shared" ca="1" si="197"/>
        <v>#N/A</v>
      </c>
    </row>
    <row r="164" spans="1:97" x14ac:dyDescent="0.25">
      <c r="A164">
        <v>133</v>
      </c>
      <c r="B164" s="100">
        <f ca="1">OFFSET(InputPriceData!B$15,CalculationsAndCharts!$A164+$A$11,0,1,1)</f>
        <v>40302</v>
      </c>
      <c r="C164" s="3">
        <f ca="1">OFFSET(InputPriceData!G$15,CalculationsAndCharts!$A164+$A$11,0,1,1)</f>
        <v>7808500</v>
      </c>
      <c r="D164" s="4">
        <f ca="1">OFFSET(InputPriceData!C$15,CalculationsAndCharts!$A164+$A$11,IF($C$7,7,0),1,1)</f>
        <v>18.809999999999999</v>
      </c>
      <c r="E164" s="4">
        <f ca="1">OFFSET(InputPriceData!D$15,CalculationsAndCharts!$A164+$A$11,IF($C$7,7,0),1,1)</f>
        <v>18.82</v>
      </c>
      <c r="F164" s="4">
        <f ca="1">OFFSET(InputPriceData!E$15,CalculationsAndCharts!$A164+$A$11,IF($C$7,7,0),1,1)</f>
        <v>18.12</v>
      </c>
      <c r="G164" s="4">
        <f ca="1">OFFSET(InputPriceData!F$15,CalculationsAndCharts!$A164+$A$11,IF($C$7,7,0),1,1)</f>
        <v>18.350000000000001</v>
      </c>
      <c r="H164" s="105">
        <f t="shared" si="241"/>
        <v>0</v>
      </c>
      <c r="I164" s="105">
        <f t="shared" ca="1" si="232"/>
        <v>0</v>
      </c>
      <c r="J164" s="105">
        <f t="shared" ca="1" si="232"/>
        <v>0</v>
      </c>
      <c r="K164" s="105">
        <f t="shared" ca="1" si="232"/>
        <v>0</v>
      </c>
      <c r="L164" s="4">
        <f t="shared" ca="1" si="242"/>
        <v>18.43</v>
      </c>
      <c r="M164" s="105">
        <f t="shared" ca="1" si="243"/>
        <v>0.99666666666666259</v>
      </c>
      <c r="N164" s="105">
        <f t="shared" ca="1" si="250"/>
        <v>2.6980000000000008</v>
      </c>
      <c r="O164" s="198">
        <f t="shared" ca="1" si="251"/>
        <v>2.7989075472718548</v>
      </c>
      <c r="P164" s="198">
        <f t="shared" ca="1" si="252"/>
        <v>2.5190167925446691</v>
      </c>
      <c r="Q164" s="105">
        <f t="shared" ca="1" si="244"/>
        <v>18.368888143607574</v>
      </c>
      <c r="R164" s="105">
        <f t="shared" ca="1" si="245"/>
        <v>17.985352091432247</v>
      </c>
      <c r="S164" s="105">
        <f t="shared" ca="1" si="253"/>
        <v>0</v>
      </c>
      <c r="T164" s="105">
        <f t="shared" si="254"/>
        <v>0</v>
      </c>
      <c r="U164" s="105">
        <f t="shared" si="255"/>
        <v>0</v>
      </c>
      <c r="V164" s="115">
        <f t="shared" ca="1" si="246"/>
        <v>1.1199999999999974</v>
      </c>
      <c r="W164" s="114">
        <f t="shared" ca="1" si="247"/>
        <v>0.95904272678620506</v>
      </c>
      <c r="X164" s="116">
        <f t="shared" ca="1" si="248"/>
        <v>0.10226390881668693</v>
      </c>
      <c r="Y164" s="90" t="e">
        <f t="shared" si="256"/>
        <v>#N/A</v>
      </c>
      <c r="Z164" s="117" t="str">
        <f t="shared" ca="1" si="257"/>
        <v/>
      </c>
      <c r="AA164" s="112"/>
      <c r="AB164" s="118"/>
      <c r="AC164" s="107"/>
      <c r="AD164" s="107"/>
      <c r="AH164" s="107"/>
      <c r="BE164" s="235">
        <f t="shared" ca="1" si="258"/>
        <v>18.795000000000002</v>
      </c>
      <c r="BF164" s="235">
        <f t="shared" ref="BF164:BN164" ca="1" si="278">AVERAGE(OFFSET(BE$31,$A164,0,$BE$27,1))</f>
        <v>18.84</v>
      </c>
      <c r="BG164" s="235">
        <f t="shared" ca="1" si="278"/>
        <v>18.744999999999997</v>
      </c>
      <c r="BH164" s="235">
        <f t="shared" ca="1" si="278"/>
        <v>18.614374999999999</v>
      </c>
      <c r="BI164" s="235">
        <f t="shared" ca="1" si="278"/>
        <v>18.4725</v>
      </c>
      <c r="BJ164" s="235">
        <f t="shared" ca="1" si="278"/>
        <v>18.332500000000003</v>
      </c>
      <c r="BK164" s="235">
        <f t="shared" ca="1" si="278"/>
        <v>18.209453125000003</v>
      </c>
      <c r="BL164" s="235">
        <f t="shared" ca="1" si="278"/>
        <v>18.112460937500003</v>
      </c>
      <c r="BM164" s="235">
        <f t="shared" ca="1" si="278"/>
        <v>18.041093750000002</v>
      </c>
      <c r="BN164" s="235">
        <f t="shared" ca="1" si="278"/>
        <v>17.989228515625001</v>
      </c>
      <c r="BO164" s="235">
        <f t="shared" ca="1" si="260"/>
        <v>18.597799316406253</v>
      </c>
      <c r="BP164" s="235">
        <f t="shared" ca="1" si="216"/>
        <v>18.427389724041543</v>
      </c>
      <c r="BQ164" s="235">
        <f t="shared" ca="1" si="217"/>
        <v>18.269886144196995</v>
      </c>
      <c r="BR164" s="235">
        <f t="shared" ca="1" si="218"/>
        <v>0.15750357984454766</v>
      </c>
      <c r="BS164" s="235">
        <f t="shared" ca="1" si="219"/>
        <v>18.584893303886091</v>
      </c>
      <c r="BT164" s="235">
        <f t="shared" ca="1" si="174"/>
        <v>18.399434343546417</v>
      </c>
      <c r="BU164" s="235">
        <f t="shared" ca="1" si="175"/>
        <v>18.242230786809174</v>
      </c>
      <c r="BV164" s="235">
        <f t="shared" ca="1" si="176"/>
        <v>18.119563658351012</v>
      </c>
      <c r="BW164" s="235">
        <f t="shared" ca="1" si="177"/>
        <v>18.591174328562744</v>
      </c>
      <c r="BX164" s="235">
        <f t="shared" ca="1" si="261"/>
        <v>0.64406367509762874</v>
      </c>
      <c r="BY164" s="236">
        <f t="shared" si="276"/>
        <v>-114</v>
      </c>
      <c r="BZ164" s="235">
        <f t="shared" ca="1" si="262"/>
        <v>17.966348267329629</v>
      </c>
      <c r="CA164" s="235">
        <f t="shared" ca="1" si="263"/>
        <v>74.253272051804586</v>
      </c>
      <c r="CB164" s="235">
        <f t="shared" ca="1" si="191"/>
        <v>18.513899658203126</v>
      </c>
      <c r="CC164" s="235">
        <f t="shared" ca="1" si="192"/>
        <v>3.5538996582031253</v>
      </c>
      <c r="CD164" s="81">
        <f t="shared" ca="1" si="193"/>
        <v>4.2784610188802077</v>
      </c>
      <c r="CE164" s="235">
        <f t="shared" ca="1" si="264"/>
        <v>83.064906809254495</v>
      </c>
      <c r="CF164" s="235">
        <f t="shared" ca="1" si="265"/>
        <v>93.814936552579084</v>
      </c>
      <c r="CG164">
        <f t="shared" si="266"/>
        <v>100</v>
      </c>
      <c r="CH164">
        <f t="shared" si="266"/>
        <v>50</v>
      </c>
      <c r="CI164">
        <f t="shared" si="266"/>
        <v>0</v>
      </c>
      <c r="CJ164" t="e">
        <f t="shared" si="267"/>
        <v>#N/A</v>
      </c>
      <c r="CK164" s="259">
        <f t="shared" ca="1" si="268"/>
        <v>18.713806879852328</v>
      </c>
      <c r="CL164" s="259">
        <f t="shared" ca="1" si="269"/>
        <v>18.544701719963083</v>
      </c>
      <c r="CM164" s="259">
        <f t="shared" ca="1" si="270"/>
        <v>18.578594876977924</v>
      </c>
      <c r="CN164" s="259">
        <f t="shared" ca="1" si="271"/>
        <v>18.413333190655248</v>
      </c>
      <c r="CO164">
        <f t="shared" ca="1" si="272"/>
        <v>100</v>
      </c>
      <c r="CP164">
        <f t="shared" ca="1" si="273"/>
        <v>16.7</v>
      </c>
      <c r="CQ164" t="e">
        <f t="shared" ca="1" si="274"/>
        <v>#N/A</v>
      </c>
      <c r="CR164" t="e">
        <f t="shared" ca="1" si="196"/>
        <v>#N/A</v>
      </c>
      <c r="CS164" t="e">
        <f t="shared" ca="1" si="197"/>
        <v>#N/A</v>
      </c>
    </row>
    <row r="165" spans="1:97" x14ac:dyDescent="0.25">
      <c r="A165">
        <v>134</v>
      </c>
      <c r="B165" s="100">
        <f ca="1">OFFSET(InputPriceData!B$15,CalculationsAndCharts!$A165+$A$11,0,1,1)</f>
        <v>40301</v>
      </c>
      <c r="C165" s="3">
        <f ca="1">OFFSET(InputPriceData!G$15,CalculationsAndCharts!$A165+$A$11,0,1,1)</f>
        <v>5876400</v>
      </c>
      <c r="D165" s="4">
        <f ca="1">OFFSET(InputPriceData!C$15,CalculationsAndCharts!$A165+$A$11,IF($C$7,7,0),1,1)</f>
        <v>18.63</v>
      </c>
      <c r="E165" s="4">
        <f ca="1">OFFSET(InputPriceData!D$15,CalculationsAndCharts!$A165+$A$11,IF($C$7,7,0),1,1)</f>
        <v>19.48</v>
      </c>
      <c r="F165" s="4">
        <f ca="1">OFFSET(InputPriceData!E$15,CalculationsAndCharts!$A165+$A$11,IF($C$7,7,0),1,1)</f>
        <v>18.63</v>
      </c>
      <c r="G165" s="4">
        <f ca="1">OFFSET(InputPriceData!F$15,CalculationsAndCharts!$A165+$A$11,IF($C$7,7,0),1,1)</f>
        <v>19.239999999999998</v>
      </c>
      <c r="H165" s="105">
        <f t="shared" si="241"/>
        <v>0</v>
      </c>
      <c r="I165" s="105">
        <f t="shared" ca="1" si="232"/>
        <v>0</v>
      </c>
      <c r="J165" s="105">
        <f t="shared" ca="1" si="232"/>
        <v>0</v>
      </c>
      <c r="K165" s="105">
        <f t="shared" ca="1" si="232"/>
        <v>0</v>
      </c>
      <c r="L165" s="4">
        <f t="shared" ca="1" si="242"/>
        <v>19.116666666666664</v>
      </c>
      <c r="M165" s="105">
        <f t="shared" ca="1" si="243"/>
        <v>0.71666666666666501</v>
      </c>
      <c r="N165" s="105">
        <f t="shared" ca="1" si="250"/>
        <v>2.6479358974358997</v>
      </c>
      <c r="O165" s="198">
        <f t="shared" ca="1" si="251"/>
        <v>2.8277382750638127</v>
      </c>
      <c r="P165" s="198">
        <f t="shared" ca="1" si="252"/>
        <v>2.5449644475574313</v>
      </c>
      <c r="Q165" s="105">
        <f t="shared" ca="1" si="244"/>
        <v>18.351427613209736</v>
      </c>
      <c r="R165" s="105">
        <f t="shared" ca="1" si="245"/>
        <v>17.875770362239297</v>
      </c>
      <c r="S165" s="105">
        <f t="shared" ca="1" si="253"/>
        <v>0</v>
      </c>
      <c r="T165" s="105">
        <f t="shared" si="254"/>
        <v>0</v>
      </c>
      <c r="U165" s="105">
        <f t="shared" si="255"/>
        <v>0</v>
      </c>
      <c r="V165" s="115">
        <f t="shared" ca="1" si="246"/>
        <v>0.94999999999999929</v>
      </c>
      <c r="W165" s="114">
        <f t="shared" ca="1" si="247"/>
        <v>0.8785640901793087</v>
      </c>
      <c r="X165" s="116">
        <f t="shared" ca="1" si="248"/>
        <v>9.566341425048383E-2</v>
      </c>
      <c r="Y165" s="90" t="e">
        <f t="shared" si="256"/>
        <v>#N/A</v>
      </c>
      <c r="Z165" s="117" t="str">
        <f t="shared" ca="1" si="257"/>
        <v/>
      </c>
      <c r="AA165" s="112"/>
      <c r="AB165" s="118"/>
      <c r="AC165" s="107"/>
      <c r="AD165" s="107"/>
      <c r="AH165" s="107"/>
      <c r="BE165" s="235">
        <f t="shared" ca="1" si="258"/>
        <v>18.884999999999998</v>
      </c>
      <c r="BF165" s="235">
        <f t="shared" ref="BF165:BN165" ca="1" si="279">AVERAGE(OFFSET(BE$31,$A165,0,$BE$27,1))</f>
        <v>18.649999999999999</v>
      </c>
      <c r="BG165" s="235">
        <f t="shared" ca="1" si="279"/>
        <v>18.483750000000001</v>
      </c>
      <c r="BH165" s="235">
        <f t="shared" ca="1" si="279"/>
        <v>18.330625000000001</v>
      </c>
      <c r="BI165" s="235">
        <f t="shared" ca="1" si="279"/>
        <v>18.192500000000003</v>
      </c>
      <c r="BJ165" s="235">
        <f t="shared" ca="1" si="279"/>
        <v>18.086406250000003</v>
      </c>
      <c r="BK165" s="235">
        <f t="shared" ca="1" si="279"/>
        <v>18.015468750000004</v>
      </c>
      <c r="BL165" s="235">
        <f t="shared" ca="1" si="279"/>
        <v>17.969726562500004</v>
      </c>
      <c r="BM165" s="235">
        <f t="shared" ca="1" si="279"/>
        <v>17.937363281250001</v>
      </c>
      <c r="BN165" s="235">
        <f t="shared" ca="1" si="279"/>
        <v>17.911103515625001</v>
      </c>
      <c r="BO165" s="235">
        <f t="shared" ca="1" si="260"/>
        <v>18.462503417968747</v>
      </c>
      <c r="BP165" s="235">
        <f t="shared" ca="1" si="216"/>
        <v>18.256980131676833</v>
      </c>
      <c r="BQ165" s="235">
        <f t="shared" ca="1" si="217"/>
        <v>18.112382564352444</v>
      </c>
      <c r="BR165" s="235">
        <f t="shared" ca="1" si="218"/>
        <v>0.14459756732438933</v>
      </c>
      <c r="BS165" s="235">
        <f t="shared" ca="1" si="219"/>
        <v>18.401577699001223</v>
      </c>
      <c r="BT165" s="235">
        <f t="shared" ca="1" si="174"/>
        <v>18.213975383206748</v>
      </c>
      <c r="BU165" s="235">
        <f t="shared" ca="1" si="175"/>
        <v>18.085027230071933</v>
      </c>
      <c r="BV165" s="235">
        <f t="shared" ca="1" si="176"/>
        <v>17.996896529892851</v>
      </c>
      <c r="BW165" s="235">
        <f t="shared" ca="1" si="177"/>
        <v>18.383740989297294</v>
      </c>
      <c r="BX165" s="235">
        <f t="shared" ca="1" si="261"/>
        <v>0.72507441470172185</v>
      </c>
      <c r="BY165" s="236">
        <f t="shared" si="276"/>
        <v>-115</v>
      </c>
      <c r="BZ165" s="235">
        <f t="shared" ca="1" si="262"/>
        <v>17.855176085341128</v>
      </c>
      <c r="CA165" s="235">
        <f t="shared" ca="1" si="263"/>
        <v>68.224505417613017</v>
      </c>
      <c r="CB165" s="235">
        <f t="shared" ca="1" si="191"/>
        <v>18.789585042317704</v>
      </c>
      <c r="CC165" s="235">
        <f t="shared" ca="1" si="192"/>
        <v>4.4895850423177031</v>
      </c>
      <c r="CD165" s="81">
        <f t="shared" ca="1" si="193"/>
        <v>4.2994296874999982</v>
      </c>
      <c r="CE165" s="235">
        <f t="shared" ca="1" si="264"/>
        <v>100</v>
      </c>
      <c r="CF165" s="235">
        <f t="shared" ca="1" si="265"/>
        <v>99.459967616160938</v>
      </c>
      <c r="CG165">
        <f t="shared" si="266"/>
        <v>100</v>
      </c>
      <c r="CH165">
        <f t="shared" si="266"/>
        <v>50</v>
      </c>
      <c r="CI165">
        <f t="shared" si="266"/>
        <v>0</v>
      </c>
      <c r="CJ165" t="e">
        <f t="shared" si="267"/>
        <v>#N/A</v>
      </c>
      <c r="CK165" s="259">
        <f t="shared" ca="1" si="268"/>
        <v>18.432613759704655</v>
      </c>
      <c r="CL165" s="259">
        <f t="shared" ca="1" si="269"/>
        <v>18.835056879852328</v>
      </c>
      <c r="CM165" s="259">
        <f t="shared" ca="1" si="270"/>
        <v>18.677658128296542</v>
      </c>
      <c r="CN165" s="259">
        <f t="shared" ca="1" si="271"/>
        <v>18.360785778932112</v>
      </c>
      <c r="CO165">
        <f t="shared" ca="1" si="272"/>
        <v>100</v>
      </c>
      <c r="CP165">
        <f t="shared" ca="1" si="273"/>
        <v>16.7</v>
      </c>
      <c r="CQ165" t="e">
        <f t="shared" ca="1" si="274"/>
        <v>#N/A</v>
      </c>
      <c r="CR165" t="e">
        <f t="shared" ca="1" si="196"/>
        <v>#N/A</v>
      </c>
      <c r="CS165" t="e">
        <f t="shared" ca="1" si="197"/>
        <v>#N/A</v>
      </c>
    </row>
    <row r="166" spans="1:97" x14ac:dyDescent="0.25">
      <c r="A166">
        <v>135</v>
      </c>
      <c r="B166" s="100">
        <f ca="1">OFFSET(InputPriceData!B$15,CalculationsAndCharts!$A166+$A$11,0,1,1)</f>
        <v>40298</v>
      </c>
      <c r="C166" s="3">
        <f ca="1">OFFSET(InputPriceData!G$15,CalculationsAndCharts!$A166+$A$11,0,1,1)</f>
        <v>9542400</v>
      </c>
      <c r="D166" s="4">
        <f ca="1">OFFSET(InputPriceData!C$15,CalculationsAndCharts!$A166+$A$11,IF($C$7,7,0),1,1)</f>
        <v>18.41</v>
      </c>
      <c r="E166" s="4">
        <f ca="1">OFFSET(InputPriceData!D$15,CalculationsAndCharts!$A166+$A$11,IF($C$7,7,0),1,1)</f>
        <v>19.43</v>
      </c>
      <c r="F166" s="4">
        <f ca="1">OFFSET(InputPriceData!E$15,CalculationsAndCharts!$A166+$A$11,IF($C$7,7,0),1,1)</f>
        <v>18.399999999999999</v>
      </c>
      <c r="G166" s="4">
        <f ca="1">OFFSET(InputPriceData!F$15,CalculationsAndCharts!$A166+$A$11,IF($C$7,7,0),1,1)</f>
        <v>18.53</v>
      </c>
      <c r="H166" s="105">
        <f t="shared" si="241"/>
        <v>0</v>
      </c>
      <c r="I166" s="105">
        <f t="shared" ca="1" si="232"/>
        <v>0</v>
      </c>
      <c r="J166" s="105">
        <f t="shared" ca="1" si="232"/>
        <v>0</v>
      </c>
      <c r="K166" s="105">
        <f t="shared" ca="1" si="232"/>
        <v>0</v>
      </c>
      <c r="L166" s="4">
        <f t="shared" ca="1" si="242"/>
        <v>18.786666666666665</v>
      </c>
      <c r="M166" s="105">
        <f t="shared" ca="1" si="243"/>
        <v>0.6666666666666643</v>
      </c>
      <c r="N166" s="105">
        <f t="shared" ca="1" si="250"/>
        <v>2.7644487179487212</v>
      </c>
      <c r="O166" s="198">
        <f t="shared" ca="1" si="251"/>
        <v>2.879110382957502</v>
      </c>
      <c r="P166" s="198">
        <f t="shared" ca="1" si="252"/>
        <v>2.5911993446617521</v>
      </c>
      <c r="Q166" s="105">
        <f t="shared" ca="1" si="244"/>
        <v>18.132787883650614</v>
      </c>
      <c r="R166" s="105">
        <f t="shared" ca="1" si="245"/>
        <v>17.739868290533458</v>
      </c>
      <c r="S166" s="105">
        <f t="shared" ca="1" si="253"/>
        <v>0</v>
      </c>
      <c r="T166" s="105">
        <f t="shared" si="254"/>
        <v>0</v>
      </c>
      <c r="U166" s="105">
        <f t="shared" si="255"/>
        <v>0</v>
      </c>
      <c r="V166" s="115">
        <f t="shared" ca="1" si="246"/>
        <v>1.129999999999999</v>
      </c>
      <c r="W166" s="114">
        <f t="shared" ca="1" si="247"/>
        <v>0.84284613526896324</v>
      </c>
      <c r="X166" s="116">
        <f t="shared" ca="1" si="248"/>
        <v>9.5485490300537684E-2</v>
      </c>
      <c r="Y166" s="90" t="e">
        <f t="shared" si="256"/>
        <v>#N/A</v>
      </c>
      <c r="Z166" s="117" t="str">
        <f t="shared" ca="1" si="257"/>
        <v/>
      </c>
      <c r="AA166" s="112"/>
      <c r="AB166" s="118"/>
      <c r="AC166" s="107"/>
      <c r="AD166" s="107"/>
      <c r="AH166" s="107"/>
      <c r="BE166" s="235">
        <f t="shared" ca="1" si="258"/>
        <v>18.414999999999999</v>
      </c>
      <c r="BF166" s="235">
        <f t="shared" ref="BF166:BN166" ca="1" si="280">AVERAGE(OFFSET(BE$31,$A166,0,$BE$27,1))</f>
        <v>18.317499999999999</v>
      </c>
      <c r="BG166" s="235">
        <f t="shared" ca="1" si="280"/>
        <v>18.177500000000002</v>
      </c>
      <c r="BH166" s="235">
        <f t="shared" ca="1" si="280"/>
        <v>18.054375</v>
      </c>
      <c r="BI166" s="235">
        <f t="shared" ca="1" si="280"/>
        <v>17.9803125</v>
      </c>
      <c r="BJ166" s="235">
        <f t="shared" ca="1" si="280"/>
        <v>17.944531250000001</v>
      </c>
      <c r="BK166" s="235">
        <f t="shared" ca="1" si="280"/>
        <v>17.923984375000003</v>
      </c>
      <c r="BL166" s="235">
        <f t="shared" ca="1" si="280"/>
        <v>17.905000000000001</v>
      </c>
      <c r="BM166" s="235">
        <f t="shared" ca="1" si="280"/>
        <v>17.884843750000002</v>
      </c>
      <c r="BN166" s="235">
        <f t="shared" ca="1" si="280"/>
        <v>17.865136718750001</v>
      </c>
      <c r="BO166" s="235">
        <f t="shared" ca="1" si="260"/>
        <v>18.174502929687499</v>
      </c>
      <c r="BP166" s="235">
        <f t="shared" ca="1" si="216"/>
        <v>18.051456845384923</v>
      </c>
      <c r="BQ166" s="235">
        <f t="shared" ca="1" si="217"/>
        <v>17.967784997028051</v>
      </c>
      <c r="BR166" s="235">
        <f t="shared" ca="1" si="218"/>
        <v>8.3671848356871692E-2</v>
      </c>
      <c r="BS166" s="235">
        <f t="shared" ca="1" si="219"/>
        <v>18.135128693741795</v>
      </c>
      <c r="BT166" s="235">
        <f t="shared" ca="1" si="174"/>
        <v>18.026373067412273</v>
      </c>
      <c r="BU166" s="235">
        <f t="shared" ca="1" si="175"/>
        <v>17.956079076937119</v>
      </c>
      <c r="BV166" s="235">
        <f t="shared" ca="1" si="176"/>
        <v>17.908765829713772</v>
      </c>
      <c r="BW166" s="235">
        <f t="shared" ca="1" si="177"/>
        <v>18.11964780113923</v>
      </c>
      <c r="BX166" s="235">
        <f t="shared" ca="1" si="261"/>
        <v>0.81148301674961421</v>
      </c>
      <c r="BY166" s="236">
        <f t="shared" si="276"/>
        <v>-116</v>
      </c>
      <c r="BZ166" s="235">
        <f t="shared" ca="1" si="262"/>
        <v>17.749899540043902</v>
      </c>
      <c r="CA166" s="235">
        <f t="shared" ca="1" si="263"/>
        <v>61.391127524034637</v>
      </c>
      <c r="CB166" s="235">
        <f t="shared" ca="1" si="191"/>
        <v>18.480584798177084</v>
      </c>
      <c r="CC166" s="235">
        <f t="shared" ca="1" si="192"/>
        <v>4.1805847981770832</v>
      </c>
      <c r="CD166" s="81">
        <f t="shared" ca="1" si="193"/>
        <v>4.2494296874999975</v>
      </c>
      <c r="CE166" s="235">
        <f t="shared" ca="1" si="264"/>
        <v>98.379902848482786</v>
      </c>
      <c r="CF166" s="235">
        <f t="shared" ca="1" si="265"/>
        <v>99.459967616160938</v>
      </c>
      <c r="CG166">
        <f t="shared" si="266"/>
        <v>100</v>
      </c>
      <c r="CH166">
        <f t="shared" si="266"/>
        <v>50</v>
      </c>
      <c r="CI166">
        <f t="shared" si="266"/>
        <v>0</v>
      </c>
      <c r="CJ166" t="e">
        <f t="shared" si="267"/>
        <v>#N/A</v>
      </c>
      <c r="CK166" s="259">
        <f t="shared" ca="1" si="268"/>
        <v>18.172727519409307</v>
      </c>
      <c r="CL166" s="259">
        <f t="shared" ca="1" si="269"/>
        <v>18.616988759704654</v>
      </c>
      <c r="CM166" s="259">
        <f t="shared" ca="1" si="270"/>
        <v>18.384985769383128</v>
      </c>
      <c r="CN166" s="259">
        <f t="shared" ca="1" si="271"/>
        <v>18.171077338564029</v>
      </c>
      <c r="CO166">
        <f t="shared" ca="1" si="272"/>
        <v>100</v>
      </c>
      <c r="CP166">
        <f t="shared" ca="1" si="273"/>
        <v>16.7</v>
      </c>
      <c r="CQ166" t="e">
        <f t="shared" ca="1" si="274"/>
        <v>#N/A</v>
      </c>
      <c r="CR166" t="e">
        <f t="shared" ca="1" si="196"/>
        <v>#N/A</v>
      </c>
      <c r="CS166" t="e">
        <f t="shared" ca="1" si="197"/>
        <v>#N/A</v>
      </c>
    </row>
    <row r="167" spans="1:97" x14ac:dyDescent="0.25">
      <c r="A167">
        <v>136</v>
      </c>
      <c r="B167" s="100">
        <f ca="1">OFFSET(InputPriceData!B$15,CalculationsAndCharts!$A167+$A$11,0,1,1)</f>
        <v>40297</v>
      </c>
      <c r="C167" s="3">
        <f ca="1">OFFSET(InputPriceData!G$15,CalculationsAndCharts!$A167+$A$11,0,1,1)</f>
        <v>4680000</v>
      </c>
      <c r="D167" s="4">
        <f ca="1">OFFSET(InputPriceData!C$15,CalculationsAndCharts!$A167+$A$11,IF($C$7,7,0),1,1)</f>
        <v>18.28</v>
      </c>
      <c r="E167" s="4">
        <f ca="1">OFFSET(InputPriceData!D$15,CalculationsAndCharts!$A167+$A$11,IF($C$7,7,0),1,1)</f>
        <v>18.5</v>
      </c>
      <c r="F167" s="4">
        <f ca="1">OFFSET(InputPriceData!E$15,CalculationsAndCharts!$A167+$A$11,IF($C$7,7,0),1,1)</f>
        <v>18.12</v>
      </c>
      <c r="G167" s="4">
        <f ca="1">OFFSET(InputPriceData!F$15,CalculationsAndCharts!$A167+$A$11,IF($C$7,7,0),1,1)</f>
        <v>18.3</v>
      </c>
      <c r="H167" s="105">
        <f t="shared" si="241"/>
        <v>0</v>
      </c>
      <c r="I167" s="105">
        <f t="shared" ca="1" si="232"/>
        <v>0</v>
      </c>
      <c r="J167" s="105">
        <f t="shared" ca="1" si="232"/>
        <v>0</v>
      </c>
      <c r="K167" s="105">
        <f t="shared" ca="1" si="232"/>
        <v>0</v>
      </c>
      <c r="L167" s="4">
        <f t="shared" ca="1" si="242"/>
        <v>18.306666666666668</v>
      </c>
      <c r="M167" s="105">
        <f t="shared" ca="1" si="243"/>
        <v>0.46666666666666856</v>
      </c>
      <c r="N167" s="105">
        <f t="shared" ca="1" si="250"/>
        <v>2.8372692307692349</v>
      </c>
      <c r="O167" s="198">
        <f t="shared" ca="1" si="251"/>
        <v>2.9118708586742961</v>
      </c>
      <c r="P167" s="198">
        <f t="shared" ca="1" si="252"/>
        <v>2.6206837728068666</v>
      </c>
      <c r="Q167" s="105">
        <f t="shared" ca="1" si="244"/>
        <v>17.945965374217455</v>
      </c>
      <c r="R167" s="105">
        <f t="shared" ca="1" si="245"/>
        <v>17.627605549642841</v>
      </c>
      <c r="S167" s="105">
        <f t="shared" ca="1" si="253"/>
        <v>0</v>
      </c>
      <c r="T167" s="105">
        <f t="shared" si="254"/>
        <v>0</v>
      </c>
      <c r="U167" s="105">
        <f t="shared" si="255"/>
        <v>0</v>
      </c>
      <c r="V167" s="115">
        <f t="shared" ca="1" si="246"/>
        <v>0.37999999999999901</v>
      </c>
      <c r="W167" s="114">
        <f t="shared" ca="1" si="247"/>
        <v>0.6992692029034453</v>
      </c>
      <c r="X167" s="116">
        <f t="shared" ca="1" si="248"/>
        <v>8.8211431852647293E-2</v>
      </c>
      <c r="Y167" s="90" t="e">
        <f t="shared" si="256"/>
        <v>#N/A</v>
      </c>
      <c r="Z167" s="117" t="str">
        <f t="shared" ca="1" si="257"/>
        <v/>
      </c>
      <c r="AA167" s="112"/>
      <c r="AB167" s="118"/>
      <c r="AC167" s="107"/>
      <c r="AD167" s="107"/>
      <c r="AH167" s="107"/>
      <c r="BE167" s="235">
        <f t="shared" ca="1" si="258"/>
        <v>18.22</v>
      </c>
      <c r="BF167" s="235">
        <f t="shared" ref="BF167:BN167" ca="1" si="281">AVERAGE(OFFSET(BE$31,$A167,0,$BE$27,1))</f>
        <v>18.037500000000001</v>
      </c>
      <c r="BG167" s="235">
        <f t="shared" ca="1" si="281"/>
        <v>17.931250000000002</v>
      </c>
      <c r="BH167" s="235">
        <f t="shared" ca="1" si="281"/>
        <v>17.90625</v>
      </c>
      <c r="BI167" s="235">
        <f t="shared" ca="1" si="281"/>
        <v>17.908750000000001</v>
      </c>
      <c r="BJ167" s="235">
        <f t="shared" ca="1" si="281"/>
        <v>17.903437500000003</v>
      </c>
      <c r="BK167" s="235">
        <f t="shared" ca="1" si="281"/>
        <v>17.886015624999999</v>
      </c>
      <c r="BL167" s="235">
        <f t="shared" ca="1" si="281"/>
        <v>17.864687499999999</v>
      </c>
      <c r="BM167" s="235">
        <f t="shared" ca="1" si="281"/>
        <v>17.845429687500001</v>
      </c>
      <c r="BN167" s="235">
        <f t="shared" ca="1" si="281"/>
        <v>17.829082031250003</v>
      </c>
      <c r="BO167" s="235">
        <f t="shared" ca="1" si="260"/>
        <v>18.004682617187502</v>
      </c>
      <c r="BP167" s="235">
        <f t="shared" ca="1" si="216"/>
        <v>17.928410761082347</v>
      </c>
      <c r="BQ167" s="235">
        <f t="shared" ca="1" si="217"/>
        <v>17.88411314867118</v>
      </c>
      <c r="BR167" s="235">
        <f t="shared" ca="1" si="218"/>
        <v>4.4297612411167364E-2</v>
      </c>
      <c r="BS167" s="235">
        <f t="shared" ca="1" si="219"/>
        <v>17.972708373493514</v>
      </c>
      <c r="BT167" s="235">
        <f t="shared" ca="1" si="174"/>
        <v>17.917617441082747</v>
      </c>
      <c r="BU167" s="235">
        <f t="shared" ca="1" si="175"/>
        <v>17.885785086461965</v>
      </c>
      <c r="BV167" s="235">
        <f t="shared" ca="1" si="176"/>
        <v>17.861452582490429</v>
      </c>
      <c r="BW167" s="235">
        <f t="shared" ca="1" si="177"/>
        <v>17.956949646352776</v>
      </c>
      <c r="BX167" s="235">
        <f t="shared" ca="1" si="261"/>
        <v>0.91026608308179102</v>
      </c>
      <c r="BY167" s="236">
        <f t="shared" si="276"/>
        <v>-117</v>
      </c>
      <c r="BZ167" s="235">
        <f t="shared" ca="1" si="262"/>
        <v>17.65639195764091</v>
      </c>
      <c r="CA167" s="235">
        <f t="shared" ca="1" si="263"/>
        <v>58.254665704293252</v>
      </c>
      <c r="CB167" s="235">
        <f t="shared" ca="1" si="191"/>
        <v>18.155674641927085</v>
      </c>
      <c r="CC167" s="235">
        <f t="shared" ca="1" si="192"/>
        <v>3.8556746419270844</v>
      </c>
      <c r="CD167" s="81">
        <f t="shared" ca="1" si="193"/>
        <v>3.6094296874999969</v>
      </c>
      <c r="CE167" s="235">
        <f t="shared" ca="1" si="264"/>
        <v>100</v>
      </c>
      <c r="CF167" s="235">
        <f t="shared" ca="1" si="265"/>
        <v>99.317363938449276</v>
      </c>
      <c r="CG167">
        <f t="shared" si="266"/>
        <v>100</v>
      </c>
      <c r="CH167">
        <f t="shared" si="266"/>
        <v>50</v>
      </c>
      <c r="CI167">
        <f t="shared" si="266"/>
        <v>0</v>
      </c>
      <c r="CJ167" t="e">
        <f t="shared" si="267"/>
        <v>#N/A</v>
      </c>
      <c r="CK167" s="259">
        <f t="shared" ca="1" si="268"/>
        <v>18.045455038818609</v>
      </c>
      <c r="CL167" s="259">
        <f t="shared" ca="1" si="269"/>
        <v>18.222727519409304</v>
      </c>
      <c r="CM167" s="259">
        <f t="shared" ca="1" si="270"/>
        <v>18.117198504527437</v>
      </c>
      <c r="CN167" s="259">
        <f t="shared" ca="1" si="271"/>
        <v>17.992712770107779</v>
      </c>
      <c r="CO167">
        <f t="shared" ca="1" si="272"/>
        <v>100</v>
      </c>
      <c r="CP167">
        <f t="shared" ca="1" si="273"/>
        <v>16.7</v>
      </c>
      <c r="CQ167" t="e">
        <f t="shared" ca="1" si="274"/>
        <v>#N/A</v>
      </c>
      <c r="CR167" t="e">
        <f t="shared" ca="1" si="196"/>
        <v>#N/A</v>
      </c>
      <c r="CS167" t="e">
        <f t="shared" ca="1" si="197"/>
        <v>#N/A</v>
      </c>
    </row>
    <row r="168" spans="1:97" x14ac:dyDescent="0.25">
      <c r="A168">
        <v>137</v>
      </c>
      <c r="B168" s="100">
        <f ca="1">OFFSET(InputPriceData!B$15,CalculationsAndCharts!$A168+$A$11,0,1,1)</f>
        <v>40296</v>
      </c>
      <c r="C168" s="3">
        <f ca="1">OFFSET(InputPriceData!G$15,CalculationsAndCharts!$A168+$A$11,0,1,1)</f>
        <v>8159800</v>
      </c>
      <c r="D168" s="4">
        <f ca="1">OFFSET(InputPriceData!C$15,CalculationsAndCharts!$A168+$A$11,IF($C$7,7,0),1,1)</f>
        <v>18.100000000000001</v>
      </c>
      <c r="E168" s="4">
        <f ca="1">OFFSET(InputPriceData!D$15,CalculationsAndCharts!$A168+$A$11,IF($C$7,7,0),1,1)</f>
        <v>18.440000000000001</v>
      </c>
      <c r="F168" s="4">
        <f ca="1">OFFSET(InputPriceData!E$15,CalculationsAndCharts!$A168+$A$11,IF($C$7,7,0),1,1)</f>
        <v>17.84</v>
      </c>
      <c r="G168" s="4">
        <f ca="1">OFFSET(InputPriceData!F$15,CalculationsAndCharts!$A168+$A$11,IF($C$7,7,0),1,1)</f>
        <v>18.14</v>
      </c>
      <c r="H168" s="105">
        <f t="shared" si="241"/>
        <v>0</v>
      </c>
      <c r="I168" s="105">
        <f t="shared" ca="1" si="232"/>
        <v>0</v>
      </c>
      <c r="J168" s="105">
        <f t="shared" ca="1" si="232"/>
        <v>0</v>
      </c>
      <c r="K168" s="105">
        <f t="shared" ca="1" si="232"/>
        <v>0</v>
      </c>
      <c r="L168" s="4">
        <f t="shared" ca="1" si="242"/>
        <v>18.14</v>
      </c>
      <c r="M168" s="105">
        <f t="shared" ca="1" si="243"/>
        <v>0.60999999999999943</v>
      </c>
      <c r="N168" s="105">
        <f t="shared" ca="1" si="250"/>
        <v>3.1048846153846195</v>
      </c>
      <c r="O168" s="198">
        <f t="shared" ca="1" si="251"/>
        <v>2.9331856095043132</v>
      </c>
      <c r="P168" s="198">
        <f t="shared" ca="1" si="252"/>
        <v>2.639867048553882</v>
      </c>
      <c r="Q168" s="105">
        <f t="shared" ca="1" si="244"/>
        <v>17.842907862089106</v>
      </c>
      <c r="R168" s="105">
        <f t="shared" ca="1" si="245"/>
        <v>17.53664559976438</v>
      </c>
      <c r="S168" s="105">
        <f t="shared" ca="1" si="253"/>
        <v>0</v>
      </c>
      <c r="T168" s="105">
        <f t="shared" si="254"/>
        <v>0</v>
      </c>
      <c r="U168" s="105">
        <f t="shared" si="255"/>
        <v>0</v>
      </c>
      <c r="V168" s="115">
        <f t="shared" ca="1" si="246"/>
        <v>0.87000000000000099</v>
      </c>
      <c r="W168" s="114">
        <f t="shared" ca="1" si="247"/>
        <v>0.85890380435516855</v>
      </c>
      <c r="X168" s="116">
        <f t="shared" ca="1" si="248"/>
        <v>9.7348611044937639E-2</v>
      </c>
      <c r="Y168" s="90" t="e">
        <f t="shared" si="256"/>
        <v>#N/A</v>
      </c>
      <c r="Z168" s="117" t="str">
        <f t="shared" ca="1" si="257"/>
        <v/>
      </c>
      <c r="AA168" s="112"/>
      <c r="AB168" s="118"/>
      <c r="AC168" s="107"/>
      <c r="AD168" s="107"/>
      <c r="AH168" s="107"/>
      <c r="BE168" s="235">
        <f t="shared" ca="1" si="258"/>
        <v>17.855</v>
      </c>
      <c r="BF168" s="235">
        <f t="shared" ref="BF168:BN168" ca="1" si="282">AVERAGE(OFFSET(BE$31,$A168,0,$BE$27,1))</f>
        <v>17.825000000000003</v>
      </c>
      <c r="BG168" s="235">
        <f t="shared" ca="1" si="282"/>
        <v>17.881250000000001</v>
      </c>
      <c r="BH168" s="235">
        <f t="shared" ca="1" si="282"/>
        <v>17.911250000000003</v>
      </c>
      <c r="BI168" s="235">
        <f t="shared" ca="1" si="282"/>
        <v>17.898125</v>
      </c>
      <c r="BJ168" s="235">
        <f t="shared" ca="1" si="282"/>
        <v>17.868593749999999</v>
      </c>
      <c r="BK168" s="235">
        <f t="shared" ca="1" si="282"/>
        <v>17.843359374999999</v>
      </c>
      <c r="BL168" s="235">
        <f t="shared" ca="1" si="282"/>
        <v>17.826171875</v>
      </c>
      <c r="BM168" s="235">
        <f t="shared" ca="1" si="282"/>
        <v>17.812734375000002</v>
      </c>
      <c r="BN168" s="235">
        <f t="shared" ca="1" si="282"/>
        <v>17.800322265625002</v>
      </c>
      <c r="BO168" s="235">
        <f t="shared" ca="1" si="260"/>
        <v>17.854527832031252</v>
      </c>
      <c r="BP168" s="235">
        <f t="shared" ca="1" si="216"/>
        <v>17.852138904977188</v>
      </c>
      <c r="BQ168" s="235">
        <f t="shared" ca="1" si="217"/>
        <v>17.839815536260012</v>
      </c>
      <c r="BR168" s="235">
        <f t="shared" ca="1" si="218"/>
        <v>1.2323368717176209E-2</v>
      </c>
      <c r="BS168" s="235">
        <f t="shared" ca="1" si="219"/>
        <v>17.864462273694365</v>
      </c>
      <c r="BT168" s="235">
        <f t="shared" ca="1" si="174"/>
        <v>17.862526508671984</v>
      </c>
      <c r="BU168" s="235">
        <f t="shared" ca="1" si="175"/>
        <v>17.853952731841183</v>
      </c>
      <c r="BV168" s="235">
        <f t="shared" ca="1" si="176"/>
        <v>17.837120078518893</v>
      </c>
      <c r="BW168" s="235">
        <f t="shared" ca="1" si="177"/>
        <v>17.862841409011295</v>
      </c>
      <c r="BX168" s="235">
        <f t="shared" ca="1" si="261"/>
        <v>0.99867748366227094</v>
      </c>
      <c r="BY168" s="236">
        <f t="shared" si="276"/>
        <v>-118</v>
      </c>
      <c r="BZ168" s="235">
        <f t="shared" ca="1" si="262"/>
        <v>17.564107365846041</v>
      </c>
      <c r="CA168" s="235">
        <f t="shared" ca="1" si="263"/>
        <v>57.478241175263065</v>
      </c>
      <c r="CB168" s="235">
        <f t="shared" ca="1" si="191"/>
        <v>17.997263916015626</v>
      </c>
      <c r="CC168" s="235">
        <f t="shared" ca="1" si="192"/>
        <v>3.6972639160156255</v>
      </c>
      <c r="CD168" s="81">
        <f t="shared" ca="1" si="193"/>
        <v>3.6094296874999969</v>
      </c>
      <c r="CE168" s="235">
        <f t="shared" ca="1" si="264"/>
        <v>100</v>
      </c>
      <c r="CF168" s="235">
        <f t="shared" ca="1" si="265"/>
        <v>99.317363938449276</v>
      </c>
      <c r="CG168">
        <f t="shared" si="266"/>
        <v>100</v>
      </c>
      <c r="CH168">
        <f t="shared" si="266"/>
        <v>50</v>
      </c>
      <c r="CI168">
        <f t="shared" si="266"/>
        <v>0</v>
      </c>
      <c r="CJ168" t="e">
        <f t="shared" si="267"/>
        <v>#N/A</v>
      </c>
      <c r="CK168" s="259">
        <f t="shared" ca="1" si="268"/>
        <v>17.960910077637212</v>
      </c>
      <c r="CL168" s="259">
        <f t="shared" ca="1" si="269"/>
        <v>18.092727519409305</v>
      </c>
      <c r="CM168" s="259">
        <f t="shared" ca="1" si="270"/>
        <v>17.990886396434618</v>
      </c>
      <c r="CN168" s="259">
        <f t="shared" ca="1" si="271"/>
        <v>17.900706870387172</v>
      </c>
      <c r="CO168">
        <f t="shared" ca="1" si="272"/>
        <v>100</v>
      </c>
      <c r="CP168">
        <f t="shared" ca="1" si="273"/>
        <v>16.7</v>
      </c>
      <c r="CQ168" t="e">
        <f t="shared" ca="1" si="274"/>
        <v>#N/A</v>
      </c>
      <c r="CR168" t="e">
        <f t="shared" ca="1" si="196"/>
        <v>#N/A</v>
      </c>
      <c r="CS168" t="e">
        <f t="shared" ca="1" si="197"/>
        <v>#N/A</v>
      </c>
    </row>
    <row r="169" spans="1:97" x14ac:dyDescent="0.25">
      <c r="A169">
        <v>138</v>
      </c>
      <c r="B169" s="100">
        <f ca="1">OFFSET(InputPriceData!B$15,CalculationsAndCharts!$A169+$A$11,0,1,1)</f>
        <v>40295</v>
      </c>
      <c r="C169" s="3">
        <f ca="1">OFFSET(InputPriceData!G$15,CalculationsAndCharts!$A169+$A$11,0,1,1)</f>
        <v>8263600</v>
      </c>
      <c r="D169" s="4">
        <f ca="1">OFFSET(InputPriceData!C$15,CalculationsAndCharts!$A169+$A$11,IF($C$7,7,0),1,1)</f>
        <v>18.21</v>
      </c>
      <c r="E169" s="4">
        <f ca="1">OFFSET(InputPriceData!D$15,CalculationsAndCharts!$A169+$A$11,IF($C$7,7,0),1,1)</f>
        <v>18.34</v>
      </c>
      <c r="F169" s="4">
        <f ca="1">OFFSET(InputPriceData!E$15,CalculationsAndCharts!$A169+$A$11,IF($C$7,7,0),1,1)</f>
        <v>17.53</v>
      </c>
      <c r="G169" s="4">
        <f ca="1">OFFSET(InputPriceData!F$15,CalculationsAndCharts!$A169+$A$11,IF($C$7,7,0),1,1)</f>
        <v>17.57</v>
      </c>
      <c r="H169" s="105">
        <f t="shared" si="241"/>
        <v>0</v>
      </c>
      <c r="I169" s="105">
        <f t="shared" ca="1" si="232"/>
        <v>0</v>
      </c>
      <c r="J169" s="105">
        <f t="shared" ca="1" si="232"/>
        <v>0</v>
      </c>
      <c r="K169" s="105">
        <f t="shared" ca="1" si="232"/>
        <v>0</v>
      </c>
      <c r="L169" s="4">
        <f t="shared" ca="1" si="242"/>
        <v>17.813333333333336</v>
      </c>
      <c r="M169" s="105">
        <f t="shared" ca="1" si="243"/>
        <v>0.73000000000000043</v>
      </c>
      <c r="N169" s="105">
        <f t="shared" ca="1" si="250"/>
        <v>3.052089743589748</v>
      </c>
      <c r="O169" s="198">
        <f t="shared" ca="1" si="251"/>
        <v>2.8841287506813686</v>
      </c>
      <c r="P169" s="198">
        <f t="shared" ca="1" si="252"/>
        <v>2.5957158756132319</v>
      </c>
      <c r="Q169" s="105">
        <f t="shared" ca="1" si="244"/>
        <v>17.758024394114567</v>
      </c>
      <c r="R169" s="105">
        <f t="shared" ca="1" si="245"/>
        <v>17.44914209624303</v>
      </c>
      <c r="S169" s="105">
        <f t="shared" ca="1" si="253"/>
        <v>0</v>
      </c>
      <c r="T169" s="105">
        <f t="shared" si="254"/>
        <v>0</v>
      </c>
      <c r="U169" s="105">
        <f t="shared" si="255"/>
        <v>0</v>
      </c>
      <c r="V169" s="115">
        <f t="shared" ca="1" si="246"/>
        <v>0.80999999999999872</v>
      </c>
      <c r="W169" s="114">
        <f t="shared" ca="1" si="247"/>
        <v>0.85335570653275228</v>
      </c>
      <c r="X169" s="116">
        <f t="shared" ca="1" si="248"/>
        <v>9.8568907600042818E-2</v>
      </c>
      <c r="Y169" s="90" t="e">
        <f t="shared" si="256"/>
        <v>#N/A</v>
      </c>
      <c r="Z169" s="117" t="str">
        <f t="shared" ca="1" si="257"/>
        <v/>
      </c>
      <c r="AA169" s="112"/>
      <c r="AB169" s="118"/>
      <c r="AC169" s="107"/>
      <c r="AD169" s="107"/>
      <c r="AH169" s="107"/>
      <c r="BE169" s="235">
        <f t="shared" ca="1" si="258"/>
        <v>17.795000000000002</v>
      </c>
      <c r="BF169" s="235">
        <f t="shared" ref="BF169:BN169" ca="1" si="283">AVERAGE(OFFSET(BE$31,$A169,0,$BE$27,1))</f>
        <v>17.9375</v>
      </c>
      <c r="BG169" s="235">
        <f t="shared" ca="1" si="283"/>
        <v>17.94125</v>
      </c>
      <c r="BH169" s="235">
        <f t="shared" ca="1" si="283"/>
        <v>17.884999999999998</v>
      </c>
      <c r="BI169" s="235">
        <f t="shared" ca="1" si="283"/>
        <v>17.839062499999997</v>
      </c>
      <c r="BJ169" s="235">
        <f t="shared" ca="1" si="283"/>
        <v>17.818124999999998</v>
      </c>
      <c r="BK169" s="235">
        <f t="shared" ca="1" si="283"/>
        <v>17.808984375000001</v>
      </c>
      <c r="BL169" s="235">
        <f t="shared" ca="1" si="283"/>
        <v>17.799296875000003</v>
      </c>
      <c r="BM169" s="235">
        <f t="shared" ca="1" si="283"/>
        <v>17.787910156250003</v>
      </c>
      <c r="BN169" s="235">
        <f t="shared" ca="1" si="283"/>
        <v>17.781679687500002</v>
      </c>
      <c r="BO169" s="235">
        <f t="shared" ca="1" si="260"/>
        <v>17.857690429687501</v>
      </c>
      <c r="BP169" s="235">
        <f t="shared" ca="1" si="216"/>
        <v>17.849749977923125</v>
      </c>
      <c r="BQ169" s="235">
        <f t="shared" ca="1" si="217"/>
        <v>17.827492167542839</v>
      </c>
      <c r="BR169" s="235">
        <f t="shared" ca="1" si="218"/>
        <v>2.2257810380285292E-2</v>
      </c>
      <c r="BS169" s="235">
        <f t="shared" ca="1" si="219"/>
        <v>17.87200778830341</v>
      </c>
      <c r="BT169" s="235">
        <f t="shared" ca="1" si="174"/>
        <v>17.860590743649603</v>
      </c>
      <c r="BU169" s="235">
        <f t="shared" ca="1" si="175"/>
        <v>17.845378955010379</v>
      </c>
      <c r="BV169" s="235">
        <f t="shared" ca="1" si="176"/>
        <v>17.820287425196604</v>
      </c>
      <c r="BW169" s="235">
        <f t="shared" ca="1" si="177"/>
        <v>17.865922791114272</v>
      </c>
      <c r="BX169" s="235">
        <f t="shared" ca="1" si="261"/>
        <v>1.0620654008299819</v>
      </c>
      <c r="BY169" s="236">
        <f t="shared" si="276"/>
        <v>-119</v>
      </c>
      <c r="BZ169" s="235">
        <f t="shared" ca="1" si="262"/>
        <v>17.466460934202253</v>
      </c>
      <c r="CA169" s="235">
        <f t="shared" ca="1" si="263"/>
        <v>59.402948646096718</v>
      </c>
      <c r="CB169" s="235">
        <f t="shared" ca="1" si="191"/>
        <v>17.835511881510421</v>
      </c>
      <c r="CC169" s="235">
        <f t="shared" ca="1" si="192"/>
        <v>3.5355118815104198</v>
      </c>
      <c r="CD169" s="81">
        <f t="shared" ca="1" si="193"/>
        <v>3.6094296874999969</v>
      </c>
      <c r="CE169" s="235">
        <f t="shared" ca="1" si="264"/>
        <v>97.952091815347842</v>
      </c>
      <c r="CF169" s="235">
        <f t="shared" ca="1" si="265"/>
        <v>99.316741519776897</v>
      </c>
      <c r="CG169">
        <f t="shared" si="266"/>
        <v>100</v>
      </c>
      <c r="CH169">
        <f t="shared" si="266"/>
        <v>50</v>
      </c>
      <c r="CI169">
        <f t="shared" si="266"/>
        <v>0</v>
      </c>
      <c r="CJ169" t="e">
        <f t="shared" si="267"/>
        <v>#N/A</v>
      </c>
      <c r="CK169" s="259">
        <f t="shared" ca="1" si="268"/>
        <v>18.009320155274423</v>
      </c>
      <c r="CL169" s="259">
        <f t="shared" ca="1" si="269"/>
        <v>17.947955038818606</v>
      </c>
      <c r="CM169" s="259">
        <f t="shared" ca="1" si="270"/>
        <v>17.891477327391026</v>
      </c>
      <c r="CN169" s="259">
        <f t="shared" ca="1" si="271"/>
        <v>17.823898610778318</v>
      </c>
      <c r="CO169">
        <f t="shared" ca="1" si="272"/>
        <v>100</v>
      </c>
      <c r="CP169">
        <f t="shared" ca="1" si="273"/>
        <v>16.7</v>
      </c>
      <c r="CQ169" t="e">
        <f t="shared" ca="1" si="274"/>
        <v>#N/A</v>
      </c>
      <c r="CR169" t="e">
        <f t="shared" ca="1" si="196"/>
        <v>#N/A</v>
      </c>
      <c r="CS169" t="e">
        <f t="shared" ca="1" si="197"/>
        <v>#N/A</v>
      </c>
    </row>
    <row r="170" spans="1:97" x14ac:dyDescent="0.25">
      <c r="A170">
        <v>139</v>
      </c>
      <c r="B170" s="100">
        <f ca="1">OFFSET(InputPriceData!B$15,CalculationsAndCharts!$A170+$A$11,0,1,1)</f>
        <v>40294</v>
      </c>
      <c r="C170" s="3">
        <f ca="1">OFFSET(InputPriceData!G$15,CalculationsAndCharts!$A170+$A$11,0,1,1)</f>
        <v>7331300</v>
      </c>
      <c r="D170" s="4">
        <f ca="1">OFFSET(InputPriceData!C$15,CalculationsAndCharts!$A170+$A$11,IF($C$7,7,0),1,1)</f>
        <v>18.29</v>
      </c>
      <c r="E170" s="4">
        <f ca="1">OFFSET(InputPriceData!D$15,CalculationsAndCharts!$A170+$A$11,IF($C$7,7,0),1,1)</f>
        <v>18.79</v>
      </c>
      <c r="F170" s="4">
        <f ca="1">OFFSET(InputPriceData!E$15,CalculationsAndCharts!$A170+$A$11,IF($C$7,7,0),1,1)</f>
        <v>17.97</v>
      </c>
      <c r="G170" s="4">
        <f ca="1">OFFSET(InputPriceData!F$15,CalculationsAndCharts!$A170+$A$11,IF($C$7,7,0),1,1)</f>
        <v>18.02</v>
      </c>
      <c r="H170" s="105">
        <f t="shared" si="241"/>
        <v>0</v>
      </c>
      <c r="I170" s="105">
        <f t="shared" ca="1" si="232"/>
        <v>0</v>
      </c>
      <c r="J170" s="105">
        <f t="shared" ca="1" si="232"/>
        <v>0</v>
      </c>
      <c r="K170" s="105">
        <f t="shared" ca="1" si="232"/>
        <v>0</v>
      </c>
      <c r="L170" s="4">
        <f t="shared" ca="1" si="242"/>
        <v>18.260000000000002</v>
      </c>
      <c r="M170" s="105">
        <f t="shared" ca="1" si="243"/>
        <v>0.71000000000000085</v>
      </c>
      <c r="N170" s="105">
        <f t="shared" ca="1" si="250"/>
        <v>3.0256923076923119</v>
      </c>
      <c r="O170" s="198">
        <f t="shared" ca="1" si="251"/>
        <v>2.8361398955646888</v>
      </c>
      <c r="P170" s="198">
        <f t="shared" ca="1" si="252"/>
        <v>2.5525259060082202</v>
      </c>
      <c r="Q170" s="105">
        <f t="shared" ca="1" si="244"/>
        <v>17.742221840052061</v>
      </c>
      <c r="R170" s="105">
        <f t="shared" ca="1" si="245"/>
        <v>17.360890011136878</v>
      </c>
      <c r="S170" s="105">
        <f t="shared" ca="1" si="253"/>
        <v>0</v>
      </c>
      <c r="T170" s="105">
        <f t="shared" si="254"/>
        <v>0</v>
      </c>
      <c r="U170" s="105">
        <f t="shared" si="255"/>
        <v>0</v>
      </c>
      <c r="V170" s="115">
        <f t="shared" ca="1" si="246"/>
        <v>0.82000000000000028</v>
      </c>
      <c r="W170" s="114">
        <f t="shared" ca="1" si="247"/>
        <v>0.875033559799129</v>
      </c>
      <c r="X170" s="116">
        <f t="shared" ca="1" si="248"/>
        <v>9.8559021076533249E-2</v>
      </c>
      <c r="Y170" s="90" t="e">
        <f t="shared" si="256"/>
        <v>#N/A</v>
      </c>
      <c r="Z170" s="117" t="str">
        <f t="shared" ca="1" si="257"/>
        <v/>
      </c>
      <c r="AA170" s="112"/>
      <c r="AB170" s="118"/>
      <c r="AC170" s="107"/>
      <c r="AD170" s="107"/>
      <c r="AH170" s="107"/>
      <c r="BE170" s="235">
        <f t="shared" ca="1" si="258"/>
        <v>18.079999999999998</v>
      </c>
      <c r="BF170" s="235">
        <f t="shared" ref="BF170:BN170" ca="1" si="284">AVERAGE(OFFSET(BE$31,$A170,0,$BE$27,1))</f>
        <v>17.945</v>
      </c>
      <c r="BG170" s="235">
        <f t="shared" ca="1" si="284"/>
        <v>17.828749999999999</v>
      </c>
      <c r="BH170" s="235">
        <f t="shared" ca="1" si="284"/>
        <v>17.793125</v>
      </c>
      <c r="BI170" s="235">
        <f t="shared" ca="1" si="284"/>
        <v>17.7971875</v>
      </c>
      <c r="BJ170" s="235">
        <f t="shared" ca="1" si="284"/>
        <v>17.799843750000001</v>
      </c>
      <c r="BK170" s="235">
        <f t="shared" ca="1" si="284"/>
        <v>17.789609375000001</v>
      </c>
      <c r="BL170" s="235">
        <f t="shared" ca="1" si="284"/>
        <v>17.776523437500003</v>
      </c>
      <c r="BM170" s="235">
        <f t="shared" ca="1" si="284"/>
        <v>17.775449218750005</v>
      </c>
      <c r="BN170" s="235">
        <f t="shared" ca="1" si="284"/>
        <v>17.794375000000002</v>
      </c>
      <c r="BO170" s="235">
        <f t="shared" ca="1" si="260"/>
        <v>17.8992744140625</v>
      </c>
      <c r="BP170" s="235">
        <f t="shared" ca="1" si="216"/>
        <v>17.841809526158748</v>
      </c>
      <c r="BQ170" s="235">
        <f t="shared" ca="1" si="217"/>
        <v>17.805234357162554</v>
      </c>
      <c r="BR170" s="235">
        <f t="shared" ca="1" si="218"/>
        <v>3.6575168996193952E-2</v>
      </c>
      <c r="BS170" s="235">
        <f t="shared" ca="1" si="219"/>
        <v>17.878384695154942</v>
      </c>
      <c r="BT170" s="235">
        <f t="shared" ca="1" si="174"/>
        <v>17.849173698995795</v>
      </c>
      <c r="BU170" s="235">
        <f t="shared" ca="1" si="175"/>
        <v>17.830167166371155</v>
      </c>
      <c r="BV170" s="235">
        <f t="shared" ca="1" si="176"/>
        <v>17.795195895382829</v>
      </c>
      <c r="BW170" s="235">
        <f t="shared" ca="1" si="177"/>
        <v>17.852215493256747</v>
      </c>
      <c r="BX170" s="235">
        <f t="shared" ca="1" si="261"/>
        <v>1.0997892457858707</v>
      </c>
      <c r="BY170" s="236">
        <f t="shared" si="276"/>
        <v>-120</v>
      </c>
      <c r="BZ170" s="235">
        <f t="shared" ca="1" si="262"/>
        <v>17.353433758543872</v>
      </c>
      <c r="CA170" s="235">
        <f t="shared" ca="1" si="263"/>
        <v>61.338120840517576</v>
      </c>
      <c r="CB170" s="235">
        <f t="shared" ca="1" si="191"/>
        <v>18.079637207031251</v>
      </c>
      <c r="CC170" s="235">
        <f t="shared" ca="1" si="192"/>
        <v>3.7796372070312501</v>
      </c>
      <c r="CD170" s="81">
        <f t="shared" ca="1" si="193"/>
        <v>3.6094296874999969</v>
      </c>
      <c r="CE170" s="235">
        <f t="shared" ca="1" si="264"/>
        <v>100</v>
      </c>
      <c r="CF170" s="235">
        <f t="shared" ca="1" si="265"/>
        <v>97.33895574227823</v>
      </c>
      <c r="CG170">
        <f t="shared" si="266"/>
        <v>100</v>
      </c>
      <c r="CH170">
        <f t="shared" si="266"/>
        <v>50</v>
      </c>
      <c r="CI170">
        <f t="shared" si="266"/>
        <v>0</v>
      </c>
      <c r="CJ170" t="e">
        <f t="shared" si="267"/>
        <v>#N/A</v>
      </c>
      <c r="CK170" s="259">
        <f t="shared" ca="1" si="268"/>
        <v>17.751140310548848</v>
      </c>
      <c r="CL170" s="259">
        <f t="shared" ca="1" si="269"/>
        <v>18.139945155274425</v>
      </c>
      <c r="CM170" s="259">
        <f t="shared" ca="1" si="270"/>
        <v>17.943573323429487</v>
      </c>
      <c r="CN170" s="259">
        <f t="shared" ca="1" si="271"/>
        <v>17.774276039562203</v>
      </c>
      <c r="CO170">
        <f t="shared" ca="1" si="272"/>
        <v>100</v>
      </c>
      <c r="CP170">
        <f t="shared" ca="1" si="273"/>
        <v>16.7</v>
      </c>
      <c r="CQ170" t="e">
        <f t="shared" ca="1" si="274"/>
        <v>#N/A</v>
      </c>
      <c r="CR170" t="e">
        <f t="shared" ca="1" si="196"/>
        <v>#N/A</v>
      </c>
      <c r="CS170" t="e">
        <f t="shared" ca="1" si="197"/>
        <v>#N/A</v>
      </c>
    </row>
    <row r="171" spans="1:97" x14ac:dyDescent="0.25">
      <c r="A171">
        <v>140</v>
      </c>
      <c r="B171" s="100">
        <f ca="1">OFFSET(InputPriceData!B$15,CalculationsAndCharts!$A171+$A$11,0,1,1)</f>
        <v>40291</v>
      </c>
      <c r="C171" s="3">
        <f ca="1">OFFSET(InputPriceData!G$15,CalculationsAndCharts!$A171+$A$11,0,1,1)</f>
        <v>6894100</v>
      </c>
      <c r="D171" s="4">
        <f ca="1">OFFSET(InputPriceData!C$15,CalculationsAndCharts!$A171+$A$11,IF($C$7,7,0),1,1)</f>
        <v>17.75</v>
      </c>
      <c r="E171" s="4">
        <f ca="1">OFFSET(InputPriceData!D$15,CalculationsAndCharts!$A171+$A$11,IF($C$7,7,0),1,1)</f>
        <v>18.190000000000001</v>
      </c>
      <c r="F171" s="4">
        <f ca="1">OFFSET(InputPriceData!E$15,CalculationsAndCharts!$A171+$A$11,IF($C$7,7,0),1,1)</f>
        <v>17.55</v>
      </c>
      <c r="G171" s="4">
        <f ca="1">OFFSET(InputPriceData!F$15,CalculationsAndCharts!$A171+$A$11,IF($C$7,7,0),1,1)</f>
        <v>18.14</v>
      </c>
      <c r="H171" s="105">
        <f t="shared" si="241"/>
        <v>0</v>
      </c>
      <c r="I171" s="105">
        <f t="shared" ca="1" si="232"/>
        <v>0</v>
      </c>
      <c r="J171" s="105">
        <f t="shared" ca="1" si="232"/>
        <v>0</v>
      </c>
      <c r="K171" s="105">
        <f t="shared" ca="1" si="232"/>
        <v>0</v>
      </c>
      <c r="L171" s="4">
        <f t="shared" ca="1" si="242"/>
        <v>17.96</v>
      </c>
      <c r="M171" s="105">
        <f t="shared" ca="1" si="243"/>
        <v>0.85000000000000142</v>
      </c>
      <c r="N171" s="105">
        <f t="shared" ca="1" si="250"/>
        <v>3.1467564102564145</v>
      </c>
      <c r="O171" s="198">
        <f t="shared" ca="1" si="251"/>
        <v>2.7819820635282255</v>
      </c>
      <c r="P171" s="198">
        <f t="shared" ca="1" si="252"/>
        <v>2.503783857175403</v>
      </c>
      <c r="Q171" s="105">
        <f t="shared" ca="1" si="244"/>
        <v>17.594285222924075</v>
      </c>
      <c r="R171" s="105">
        <f t="shared" ca="1" si="245"/>
        <v>17.251938060018254</v>
      </c>
      <c r="S171" s="105">
        <f t="shared" ca="1" si="253"/>
        <v>0</v>
      </c>
      <c r="T171" s="105">
        <f t="shared" si="254"/>
        <v>0</v>
      </c>
      <c r="U171" s="105">
        <f t="shared" si="255"/>
        <v>0</v>
      </c>
      <c r="V171" s="115">
        <f t="shared" ca="1" si="246"/>
        <v>0.71000000000000085</v>
      </c>
      <c r="W171" s="114">
        <f t="shared" ca="1" si="247"/>
        <v>0.90255033969869347</v>
      </c>
      <c r="X171" s="116">
        <f t="shared" ca="1" si="248"/>
        <v>9.9754704503786845E-2</v>
      </c>
      <c r="Y171" s="90" t="e">
        <f t="shared" si="256"/>
        <v>#N/A</v>
      </c>
      <c r="Z171" s="117" t="str">
        <f t="shared" ca="1" si="257"/>
        <v/>
      </c>
      <c r="AA171" s="112"/>
      <c r="AB171" s="118"/>
      <c r="AC171" s="107"/>
      <c r="AD171" s="107"/>
      <c r="AH171" s="107"/>
      <c r="BE171" s="235">
        <f t="shared" ca="1" si="258"/>
        <v>17.810000000000002</v>
      </c>
      <c r="BF171" s="235">
        <f t="shared" ref="BF171:BN171" ca="1" si="285">AVERAGE(OFFSET(BE$31,$A171,0,$BE$27,1))</f>
        <v>17.712500000000002</v>
      </c>
      <c r="BG171" s="235">
        <f t="shared" ca="1" si="285"/>
        <v>17.7575</v>
      </c>
      <c r="BH171" s="235">
        <f t="shared" ca="1" si="285"/>
        <v>17.801250000000003</v>
      </c>
      <c r="BI171" s="235">
        <f t="shared" ca="1" si="285"/>
        <v>17.802500000000002</v>
      </c>
      <c r="BJ171" s="235">
        <f t="shared" ca="1" si="285"/>
        <v>17.779375000000002</v>
      </c>
      <c r="BK171" s="235">
        <f t="shared" ca="1" si="285"/>
        <v>17.763437500000002</v>
      </c>
      <c r="BL171" s="235">
        <f t="shared" ca="1" si="285"/>
        <v>17.774375000000003</v>
      </c>
      <c r="BM171" s="235">
        <f t="shared" ca="1" si="285"/>
        <v>17.81330078125</v>
      </c>
      <c r="BN171" s="235">
        <f t="shared" ca="1" si="285"/>
        <v>17.866533203125002</v>
      </c>
      <c r="BO171" s="235">
        <f t="shared" ca="1" si="260"/>
        <v>17.778726074218756</v>
      </c>
      <c r="BP171" s="235">
        <f t="shared" ca="1" si="216"/>
        <v>17.784344638255</v>
      </c>
      <c r="BQ171" s="235">
        <f t="shared" ca="1" si="217"/>
        <v>17.76865918816636</v>
      </c>
      <c r="BR171" s="235">
        <f t="shared" ca="1" si="218"/>
        <v>1.5685450088639641E-2</v>
      </c>
      <c r="BS171" s="235">
        <f t="shared" ca="1" si="219"/>
        <v>17.80003008834364</v>
      </c>
      <c r="BT171" s="235">
        <f t="shared" ca="1" si="174"/>
        <v>17.819962702836648</v>
      </c>
      <c r="BU171" s="235">
        <f t="shared" ca="1" si="175"/>
        <v>17.81116063374651</v>
      </c>
      <c r="BV171" s="235">
        <f t="shared" ca="1" si="176"/>
        <v>17.760224624394503</v>
      </c>
      <c r="BW171" s="235">
        <f t="shared" ca="1" si="177"/>
        <v>17.786630831664915</v>
      </c>
      <c r="BX171" s="235">
        <f t="shared" ca="1" si="261"/>
        <v>1.1176986441862085</v>
      </c>
      <c r="BY171" s="236">
        <f t="shared" si="276"/>
        <v>-121</v>
      </c>
      <c r="BZ171" s="235">
        <f t="shared" ca="1" si="262"/>
        <v>17.226980969262996</v>
      </c>
      <c r="CA171" s="235">
        <f t="shared" ca="1" si="263"/>
        <v>62.517905996240145</v>
      </c>
      <c r="CB171" s="235">
        <f t="shared" ca="1" si="191"/>
        <v>17.86936303710938</v>
      </c>
      <c r="CC171" s="235">
        <f t="shared" ca="1" si="192"/>
        <v>3.5693630371093796</v>
      </c>
      <c r="CD171" s="81">
        <f t="shared" ca="1" si="193"/>
        <v>3.5694296874999978</v>
      </c>
      <c r="CE171" s="235">
        <f t="shared" ca="1" si="264"/>
        <v>99.99813274398285</v>
      </c>
      <c r="CF171" s="235">
        <f t="shared" ca="1" si="265"/>
        <v>96.772708265087815</v>
      </c>
      <c r="CG171">
        <f t="shared" si="266"/>
        <v>100</v>
      </c>
      <c r="CH171">
        <f t="shared" si="266"/>
        <v>50</v>
      </c>
      <c r="CI171">
        <f t="shared" si="266"/>
        <v>0</v>
      </c>
      <c r="CJ171" t="e">
        <f t="shared" si="267"/>
        <v>#N/A</v>
      </c>
      <c r="CK171" s="259">
        <f t="shared" ca="1" si="268"/>
        <v>17.594780621097698</v>
      </c>
      <c r="CL171" s="259">
        <f t="shared" ca="1" si="269"/>
        <v>17.810570155274423</v>
      </c>
      <c r="CM171" s="259">
        <f t="shared" ca="1" si="270"/>
        <v>17.73262220571581</v>
      </c>
      <c r="CN171" s="259">
        <f t="shared" ca="1" si="271"/>
        <v>17.628008393277316</v>
      </c>
      <c r="CO171">
        <f t="shared" ca="1" si="272"/>
        <v>100</v>
      </c>
      <c r="CP171">
        <f t="shared" ca="1" si="273"/>
        <v>16.7</v>
      </c>
      <c r="CQ171" t="e">
        <f t="shared" ca="1" si="274"/>
        <v>#N/A</v>
      </c>
      <c r="CR171" t="e">
        <f t="shared" ca="1" si="196"/>
        <v>#N/A</v>
      </c>
      <c r="CS171" t="e">
        <f t="shared" ca="1" si="197"/>
        <v>#N/A</v>
      </c>
    </row>
    <row r="172" spans="1:97" x14ac:dyDescent="0.25">
      <c r="A172">
        <v>141</v>
      </c>
      <c r="B172" s="100">
        <f ca="1">OFFSET(InputPriceData!B$15,CalculationsAndCharts!$A172+$A$11,0,1,1)</f>
        <v>40290</v>
      </c>
      <c r="C172" s="3">
        <f ca="1">OFFSET(InputPriceData!G$15,CalculationsAndCharts!$A172+$A$11,0,1,1)</f>
        <v>6690100</v>
      </c>
      <c r="D172" s="4">
        <f ca="1">OFFSET(InputPriceData!C$15,CalculationsAndCharts!$A172+$A$11,IF($C$7,7,0),1,1)</f>
        <v>17.55</v>
      </c>
      <c r="E172" s="4">
        <f ca="1">OFFSET(InputPriceData!D$15,CalculationsAndCharts!$A172+$A$11,IF($C$7,7,0),1,1)</f>
        <v>17.600000000000001</v>
      </c>
      <c r="F172" s="4">
        <f ca="1">OFFSET(InputPriceData!E$15,CalculationsAndCharts!$A172+$A$11,IF($C$7,7,0),1,1)</f>
        <v>17.11</v>
      </c>
      <c r="G172" s="4">
        <f ca="1">OFFSET(InputPriceData!F$15,CalculationsAndCharts!$A172+$A$11,IF($C$7,7,0),1,1)</f>
        <v>17.48</v>
      </c>
      <c r="H172" s="105">
        <f t="shared" si="241"/>
        <v>0</v>
      </c>
      <c r="I172" s="105">
        <f t="shared" ref="I172:K191" ca="1" si="286">IF($S$16,AVERAGE(OFFSET($G172,0,0,I$31,1)),0)</f>
        <v>0</v>
      </c>
      <c r="J172" s="105">
        <f t="shared" ca="1" si="286"/>
        <v>0</v>
      </c>
      <c r="K172" s="105">
        <f t="shared" ca="1" si="286"/>
        <v>0</v>
      </c>
      <c r="L172" s="4">
        <f t="shared" ca="1" si="242"/>
        <v>17.396666666666665</v>
      </c>
      <c r="M172" s="105">
        <f t="shared" ca="1" si="243"/>
        <v>0.6266666666666687</v>
      </c>
      <c r="N172" s="105">
        <f t="shared" ca="1" si="250"/>
        <v>3.1631410256410293</v>
      </c>
      <c r="O172" s="198">
        <f t="shared" ca="1" si="251"/>
        <v>2.6777608216058857</v>
      </c>
      <c r="P172" s="198">
        <f t="shared" ca="1" si="252"/>
        <v>2.4099847394452971</v>
      </c>
      <c r="Q172" s="105">
        <f t="shared" ca="1" si="244"/>
        <v>17.489795286616669</v>
      </c>
      <c r="R172" s="105">
        <f t="shared" ca="1" si="245"/>
        <v>17.154124584902306</v>
      </c>
      <c r="S172" s="105">
        <f t="shared" ca="1" si="253"/>
        <v>0</v>
      </c>
      <c r="T172" s="105">
        <f t="shared" si="254"/>
        <v>0</v>
      </c>
      <c r="U172" s="105">
        <f t="shared" si="255"/>
        <v>0</v>
      </c>
      <c r="V172" s="115">
        <f t="shared" ca="1" si="246"/>
        <v>0.64000000000000057</v>
      </c>
      <c r="W172" s="114">
        <f t="shared" ca="1" si="247"/>
        <v>0.99882550954803972</v>
      </c>
      <c r="X172" s="116">
        <f t="shared" ca="1" si="248"/>
        <v>0.10714104745698168</v>
      </c>
      <c r="Y172" s="90" t="e">
        <f t="shared" si="256"/>
        <v>#N/A</v>
      </c>
      <c r="Z172" s="117" t="str">
        <f t="shared" ca="1" si="257"/>
        <v/>
      </c>
      <c r="AA172" s="112"/>
      <c r="AB172" s="118"/>
      <c r="AC172" s="107"/>
      <c r="AD172" s="107"/>
      <c r="AH172" s="107"/>
      <c r="BE172" s="235">
        <f t="shared" ca="1" si="258"/>
        <v>17.615000000000002</v>
      </c>
      <c r="BF172" s="235">
        <f t="shared" ref="BF172:BN172" ca="1" si="287">AVERAGE(OFFSET(BE$31,$A172,0,$BE$27,1))</f>
        <v>17.802500000000002</v>
      </c>
      <c r="BG172" s="235">
        <f t="shared" ca="1" si="287"/>
        <v>17.845000000000002</v>
      </c>
      <c r="BH172" s="235">
        <f t="shared" ca="1" si="287"/>
        <v>17.803750000000001</v>
      </c>
      <c r="BI172" s="235">
        <f t="shared" ca="1" si="287"/>
        <v>17.756250000000001</v>
      </c>
      <c r="BJ172" s="235">
        <f t="shared" ca="1" si="287"/>
        <v>17.747500000000002</v>
      </c>
      <c r="BK172" s="235">
        <f t="shared" ca="1" si="287"/>
        <v>17.785312500000003</v>
      </c>
      <c r="BL172" s="235">
        <f t="shared" ca="1" si="287"/>
        <v>17.8522265625</v>
      </c>
      <c r="BM172" s="235">
        <f t="shared" ca="1" si="287"/>
        <v>17.919765625</v>
      </c>
      <c r="BN172" s="235">
        <f t="shared" ca="1" si="287"/>
        <v>17.959873046875003</v>
      </c>
      <c r="BO172" s="235">
        <f t="shared" ca="1" si="260"/>
        <v>17.772421386718758</v>
      </c>
      <c r="BP172" s="235">
        <f t="shared" ca="1" si="216"/>
        <v>17.78996320229124</v>
      </c>
      <c r="BQ172" s="235">
        <f t="shared" ca="1" si="217"/>
        <v>17.752973738077724</v>
      </c>
      <c r="BR172" s="235">
        <f t="shared" ca="1" si="218"/>
        <v>3.6989464213515788E-2</v>
      </c>
      <c r="BS172" s="235">
        <f t="shared" ca="1" si="219"/>
        <v>17.826952666504756</v>
      </c>
      <c r="BT172" s="235">
        <f t="shared" ref="BT172:BT235" ca="1" si="288">BS172*$BF$28+$BF$29*BT173</f>
        <v>17.839895317329656</v>
      </c>
      <c r="BU172" s="235">
        <f t="shared" ref="BU172:BU235" ca="1" si="289">BT172*$BF$28+$BF$29*BU173</f>
        <v>17.802358564656373</v>
      </c>
      <c r="BV172" s="235">
        <f t="shared" ref="BV172:BV235" ca="1" si="290">BU172*$BF$28+$BF$29*BV173</f>
        <v>17.709288615042496</v>
      </c>
      <c r="BW172" s="235">
        <f t="shared" ref="BW172:BW235" ca="1" si="291">3*BT172-3*BU172+BV172</f>
        <v>17.821898873062345</v>
      </c>
      <c r="BX172" s="235">
        <f t="shared" ca="1" si="261"/>
        <v>1.1210765931966877</v>
      </c>
      <c r="BY172" s="236">
        <f t="shared" si="276"/>
        <v>-122</v>
      </c>
      <c r="BZ172" s="235">
        <f t="shared" ca="1" si="262"/>
        <v>17.093025085523681</v>
      </c>
      <c r="CA172" s="235">
        <f t="shared" ca="1" si="263"/>
        <v>66.253880242480108</v>
      </c>
      <c r="CB172" s="235">
        <f t="shared" ca="1" si="191"/>
        <v>17.584544026692711</v>
      </c>
      <c r="CC172" s="235">
        <f t="shared" ca="1" si="192"/>
        <v>3.2845440266927106</v>
      </c>
      <c r="CD172" s="81">
        <f t="shared" ca="1" si="193"/>
        <v>3.5694296874999978</v>
      </c>
      <c r="CE172" s="235">
        <f t="shared" ca="1" si="264"/>
        <v>92.018734482851826</v>
      </c>
      <c r="CF172" s="235">
        <f t="shared" ca="1" si="265"/>
        <v>95.572071005643863</v>
      </c>
      <c r="CG172">
        <f t="shared" si="266"/>
        <v>100</v>
      </c>
      <c r="CH172">
        <f t="shared" si="266"/>
        <v>50</v>
      </c>
      <c r="CI172">
        <f t="shared" si="266"/>
        <v>0</v>
      </c>
      <c r="CJ172" t="e">
        <f t="shared" si="267"/>
        <v>#N/A</v>
      </c>
      <c r="CK172" s="259">
        <f t="shared" ca="1" si="268"/>
        <v>17.75456124219539</v>
      </c>
      <c r="CL172" s="259">
        <f t="shared" ca="1" si="269"/>
        <v>17.513530621097697</v>
      </c>
      <c r="CM172" s="259">
        <f t="shared" ca="1" si="270"/>
        <v>17.581037009526348</v>
      </c>
      <c r="CN172" s="259">
        <f t="shared" ca="1" si="271"/>
        <v>17.554983688478472</v>
      </c>
      <c r="CO172">
        <f t="shared" ca="1" si="272"/>
        <v>100</v>
      </c>
      <c r="CP172">
        <f t="shared" ca="1" si="273"/>
        <v>16.7</v>
      </c>
      <c r="CQ172" t="e">
        <f t="shared" ca="1" si="274"/>
        <v>#N/A</v>
      </c>
      <c r="CR172" t="e">
        <f t="shared" ca="1" si="196"/>
        <v>#N/A</v>
      </c>
      <c r="CS172" t="e">
        <f t="shared" ca="1" si="197"/>
        <v>#N/A</v>
      </c>
    </row>
    <row r="173" spans="1:97" x14ac:dyDescent="0.25">
      <c r="A173">
        <v>142</v>
      </c>
      <c r="B173" s="100">
        <f ca="1">OFFSET(InputPriceData!B$15,CalculationsAndCharts!$A173+$A$11,0,1,1)</f>
        <v>40289</v>
      </c>
      <c r="C173" s="3">
        <f ca="1">OFFSET(InputPriceData!G$15,CalculationsAndCharts!$A173+$A$11,0,1,1)</f>
        <v>11108300</v>
      </c>
      <c r="D173" s="4">
        <f ca="1">OFFSET(InputPriceData!C$15,CalculationsAndCharts!$A173+$A$11,IF($C$7,7,0),1,1)</f>
        <v>18.100000000000001</v>
      </c>
      <c r="E173" s="4">
        <f ca="1">OFFSET(InputPriceData!D$15,CalculationsAndCharts!$A173+$A$11,IF($C$7,7,0),1,1)</f>
        <v>18.23</v>
      </c>
      <c r="F173" s="4">
        <f ca="1">OFFSET(InputPriceData!E$15,CalculationsAndCharts!$A173+$A$11,IF($C$7,7,0),1,1)</f>
        <v>17.23</v>
      </c>
      <c r="G173" s="4">
        <f ca="1">OFFSET(InputPriceData!F$15,CalculationsAndCharts!$A173+$A$11,IF($C$7,7,0),1,1)</f>
        <v>17.75</v>
      </c>
      <c r="H173" s="105">
        <f t="shared" si="241"/>
        <v>0</v>
      </c>
      <c r="I173" s="105">
        <f t="shared" ca="1" si="286"/>
        <v>0</v>
      </c>
      <c r="J173" s="105">
        <f t="shared" ca="1" si="286"/>
        <v>0</v>
      </c>
      <c r="K173" s="105">
        <f t="shared" ca="1" si="286"/>
        <v>0</v>
      </c>
      <c r="L173" s="4">
        <f t="shared" ca="1" si="242"/>
        <v>17.736666666666668</v>
      </c>
      <c r="M173" s="105">
        <f t="shared" ca="1" si="243"/>
        <v>1.3366666666666696</v>
      </c>
      <c r="N173" s="105">
        <f t="shared" ca="1" si="250"/>
        <v>3.0875897435897461</v>
      </c>
      <c r="O173" s="198">
        <f t="shared" ca="1" si="251"/>
        <v>2.5390807633101304</v>
      </c>
      <c r="P173" s="198">
        <f t="shared" ca="1" si="252"/>
        <v>2.2851726869791174</v>
      </c>
      <c r="Q173" s="105">
        <f t="shared" ca="1" si="244"/>
        <v>17.516403463745242</v>
      </c>
      <c r="R173" s="105">
        <f t="shared" ca="1" si="245"/>
        <v>17.05821867012677</v>
      </c>
      <c r="S173" s="105">
        <f t="shared" ca="1" si="253"/>
        <v>0</v>
      </c>
      <c r="T173" s="105">
        <f t="shared" si="254"/>
        <v>0</v>
      </c>
      <c r="U173" s="105">
        <f t="shared" si="255"/>
        <v>0</v>
      </c>
      <c r="V173" s="115">
        <f t="shared" ca="1" si="246"/>
        <v>1</v>
      </c>
      <c r="W173" s="114">
        <f t="shared" ca="1" si="247"/>
        <v>1.1782382643220592</v>
      </c>
      <c r="X173" s="116">
        <f t="shared" ca="1" si="248"/>
        <v>0.11637962052518644</v>
      </c>
      <c r="Y173" s="90" t="e">
        <f t="shared" si="256"/>
        <v>#N/A</v>
      </c>
      <c r="Z173" s="117" t="str">
        <f t="shared" ca="1" si="257"/>
        <v/>
      </c>
      <c r="AA173" s="112"/>
      <c r="AB173" s="118"/>
      <c r="AC173" s="107"/>
      <c r="AD173" s="107"/>
      <c r="AH173" s="107"/>
      <c r="BE173" s="235">
        <f t="shared" ca="1" si="258"/>
        <v>17.990000000000002</v>
      </c>
      <c r="BF173" s="235">
        <f t="shared" ref="BF173:BN173" ca="1" si="292">AVERAGE(OFFSET(BE$31,$A173,0,$BE$27,1))</f>
        <v>17.887500000000003</v>
      </c>
      <c r="BG173" s="235">
        <f t="shared" ca="1" si="292"/>
        <v>17.762500000000003</v>
      </c>
      <c r="BH173" s="235">
        <f t="shared" ca="1" si="292"/>
        <v>17.708750000000002</v>
      </c>
      <c r="BI173" s="235">
        <f t="shared" ca="1" si="292"/>
        <v>17.738750000000003</v>
      </c>
      <c r="BJ173" s="235">
        <f t="shared" ca="1" si="292"/>
        <v>17.823125000000001</v>
      </c>
      <c r="BK173" s="235">
        <f t="shared" ca="1" si="292"/>
        <v>17.919140625000001</v>
      </c>
      <c r="BL173" s="235">
        <f t="shared" ca="1" si="292"/>
        <v>17.9873046875</v>
      </c>
      <c r="BM173" s="235">
        <f t="shared" ca="1" si="292"/>
        <v>17.999980468750003</v>
      </c>
      <c r="BN173" s="235">
        <f t="shared" ca="1" si="292"/>
        <v>17.945136718750003</v>
      </c>
      <c r="BO173" s="235">
        <f t="shared" ca="1" si="260"/>
        <v>17.880921875000002</v>
      </c>
      <c r="BP173" s="235">
        <f t="shared" ca="1" si="216"/>
        <v>17.807505017863718</v>
      </c>
      <c r="BQ173" s="235">
        <f t="shared" ca="1" si="217"/>
        <v>17.715984273864208</v>
      </c>
      <c r="BR173" s="235">
        <f t="shared" ca="1" si="218"/>
        <v>9.1520743999510046E-2</v>
      </c>
      <c r="BS173" s="235">
        <f t="shared" ca="1" si="219"/>
        <v>17.899025761863228</v>
      </c>
      <c r="BT173" s="235">
        <f t="shared" ca="1" si="288"/>
        <v>17.852837968154553</v>
      </c>
      <c r="BU173" s="235">
        <f t="shared" ca="1" si="289"/>
        <v>17.764821811983087</v>
      </c>
      <c r="BV173" s="235">
        <f t="shared" ca="1" si="290"/>
        <v>17.616218665428619</v>
      </c>
      <c r="BW173" s="235">
        <f t="shared" ca="1" si="291"/>
        <v>17.880267133943015</v>
      </c>
      <c r="BX173" s="235">
        <f t="shared" ca="1" si="261"/>
        <v>1.1051324678528318</v>
      </c>
      <c r="BY173" s="236">
        <f t="shared" si="276"/>
        <v>-123</v>
      </c>
      <c r="BZ173" s="235">
        <f t="shared" ca="1" si="262"/>
        <v>16.940743676984958</v>
      </c>
      <c r="CA173" s="235">
        <f t="shared" ca="1" si="263"/>
        <v>71.253638914062975</v>
      </c>
      <c r="CB173" s="235">
        <f t="shared" ca="1" si="191"/>
        <v>17.808794270833335</v>
      </c>
      <c r="CC173" s="235">
        <f t="shared" ca="1" si="192"/>
        <v>3.5087942708333344</v>
      </c>
      <c r="CD173" s="81">
        <f t="shared" ca="1" si="193"/>
        <v>3.5694296874999978</v>
      </c>
      <c r="CE173" s="235">
        <f t="shared" ca="1" si="264"/>
        <v>98.301257568428753</v>
      </c>
      <c r="CF173" s="235">
        <f t="shared" ca="1" si="265"/>
        <v>95.241751143583812</v>
      </c>
      <c r="CG173">
        <f t="shared" si="266"/>
        <v>100</v>
      </c>
      <c r="CH173">
        <f t="shared" si="266"/>
        <v>50</v>
      </c>
      <c r="CI173">
        <f t="shared" si="266"/>
        <v>0</v>
      </c>
      <c r="CJ173" t="e">
        <f t="shared" si="267"/>
        <v>#N/A</v>
      </c>
      <c r="CK173" s="259">
        <f t="shared" ca="1" si="268"/>
        <v>17.681622484390779</v>
      </c>
      <c r="CL173" s="259">
        <f t="shared" ca="1" si="269"/>
        <v>17.742280621097695</v>
      </c>
      <c r="CM173" s="259">
        <f t="shared" ca="1" si="270"/>
        <v>17.703950571432802</v>
      </c>
      <c r="CN173" s="259">
        <f t="shared" ca="1" si="271"/>
        <v>17.571564915430784</v>
      </c>
      <c r="CO173">
        <f t="shared" ca="1" si="272"/>
        <v>100</v>
      </c>
      <c r="CP173">
        <f t="shared" ca="1" si="273"/>
        <v>16.7</v>
      </c>
      <c r="CQ173" t="e">
        <f t="shared" ca="1" si="274"/>
        <v>#N/A</v>
      </c>
      <c r="CR173" t="e">
        <f t="shared" ca="1" si="196"/>
        <v>#N/A</v>
      </c>
      <c r="CS173" t="e">
        <f t="shared" ca="1" si="197"/>
        <v>#N/A</v>
      </c>
    </row>
    <row r="174" spans="1:97" x14ac:dyDescent="0.25">
      <c r="A174">
        <v>143</v>
      </c>
      <c r="B174" s="100">
        <f ca="1">OFFSET(InputPriceData!B$15,CalculationsAndCharts!$A174+$A$11,0,1,1)</f>
        <v>40288</v>
      </c>
      <c r="C174" s="3">
        <f ca="1">OFFSET(InputPriceData!G$15,CalculationsAndCharts!$A174+$A$11,0,1,1)</f>
        <v>25449100</v>
      </c>
      <c r="D174" s="4">
        <f ca="1">OFFSET(InputPriceData!C$15,CalculationsAndCharts!$A174+$A$11,IF($C$7,7,0),1,1)</f>
        <v>17.559999999999999</v>
      </c>
      <c r="E174" s="4">
        <f ca="1">OFFSET(InputPriceData!D$15,CalculationsAndCharts!$A174+$A$11,IF($C$7,7,0),1,1)</f>
        <v>18.48</v>
      </c>
      <c r="F174" s="4">
        <f ca="1">OFFSET(InputPriceData!E$15,CalculationsAndCharts!$A174+$A$11,IF($C$7,7,0),1,1)</f>
        <v>16.399999999999999</v>
      </c>
      <c r="G174" s="4">
        <f ca="1">OFFSET(InputPriceData!F$15,CalculationsAndCharts!$A174+$A$11,IF($C$7,7,0),1,1)</f>
        <v>18.23</v>
      </c>
      <c r="H174" s="105">
        <f t="shared" si="241"/>
        <v>0</v>
      </c>
      <c r="I174" s="105">
        <f t="shared" ca="1" si="286"/>
        <v>0</v>
      </c>
      <c r="J174" s="105">
        <f t="shared" ca="1" si="286"/>
        <v>0</v>
      </c>
      <c r="K174" s="105">
        <f t="shared" ca="1" si="286"/>
        <v>0</v>
      </c>
      <c r="L174" s="4">
        <f t="shared" ca="1" si="242"/>
        <v>17.703333333333333</v>
      </c>
      <c r="M174" s="105">
        <f t="shared" ca="1" si="243"/>
        <v>0.663333333333334</v>
      </c>
      <c r="N174" s="105">
        <f t="shared" ca="1" si="250"/>
        <v>2.7999487179487197</v>
      </c>
      <c r="O174" s="198">
        <f t="shared" ca="1" si="251"/>
        <v>2.3823639118016686</v>
      </c>
      <c r="P174" s="198">
        <f t="shared" ca="1" si="252"/>
        <v>2.144127520621502</v>
      </c>
      <c r="Q174" s="105">
        <f t="shared" ca="1" si="244"/>
        <v>17.453471120053404</v>
      </c>
      <c r="R174" s="105">
        <f t="shared" ca="1" si="245"/>
        <v>16.927308729092925</v>
      </c>
      <c r="S174" s="105">
        <f t="shared" ca="1" si="253"/>
        <v>0</v>
      </c>
      <c r="T174" s="105">
        <f t="shared" si="254"/>
        <v>0</v>
      </c>
      <c r="U174" s="105">
        <f t="shared" si="255"/>
        <v>0</v>
      </c>
      <c r="V174" s="115">
        <f t="shared" ca="1" si="246"/>
        <v>2.0800000000000018</v>
      </c>
      <c r="W174" s="114">
        <f t="shared" ca="1" si="247"/>
        <v>1.2673573964830889</v>
      </c>
      <c r="X174" s="116">
        <f t="shared" ca="1" si="248"/>
        <v>0.11952042767323581</v>
      </c>
      <c r="Y174" s="90" t="e">
        <f t="shared" si="256"/>
        <v>#N/A</v>
      </c>
      <c r="Z174" s="117" t="str">
        <f t="shared" ca="1" si="257"/>
        <v/>
      </c>
      <c r="AA174" s="112"/>
      <c r="AB174" s="118"/>
      <c r="AC174" s="107"/>
      <c r="AD174" s="107"/>
      <c r="AH174" s="107"/>
      <c r="BE174" s="235">
        <f t="shared" ca="1" si="258"/>
        <v>17.785</v>
      </c>
      <c r="BF174" s="235">
        <f t="shared" ref="BF174:BN174" ca="1" si="293">AVERAGE(OFFSET(BE$31,$A174,0,$BE$27,1))</f>
        <v>17.637500000000003</v>
      </c>
      <c r="BG174" s="235">
        <f t="shared" ca="1" si="293"/>
        <v>17.655000000000001</v>
      </c>
      <c r="BH174" s="235">
        <f t="shared" ca="1" si="293"/>
        <v>17.768750000000001</v>
      </c>
      <c r="BI174" s="235">
        <f t="shared" ca="1" si="293"/>
        <v>17.907499999999999</v>
      </c>
      <c r="BJ174" s="235">
        <f t="shared" ca="1" si="293"/>
        <v>18.01515625</v>
      </c>
      <c r="BK174" s="235">
        <f t="shared" ca="1" si="293"/>
        <v>18.055468750000003</v>
      </c>
      <c r="BL174" s="235">
        <f t="shared" ca="1" si="293"/>
        <v>18.012656250000003</v>
      </c>
      <c r="BM174" s="235">
        <f t="shared" ca="1" si="293"/>
        <v>17.890292968750003</v>
      </c>
      <c r="BN174" s="235">
        <f t="shared" ca="1" si="293"/>
        <v>17.706572265625002</v>
      </c>
      <c r="BO174" s="235">
        <f t="shared" ca="1" si="260"/>
        <v>17.778257324218753</v>
      </c>
      <c r="BP174" s="235">
        <f t="shared" ca="1" si="216"/>
        <v>17.734088160727431</v>
      </c>
      <c r="BQ174" s="235">
        <f t="shared" ca="1" si="217"/>
        <v>17.624463529864698</v>
      </c>
      <c r="BR174" s="235">
        <f t="shared" ca="1" si="218"/>
        <v>0.10962463086273289</v>
      </c>
      <c r="BS174" s="235">
        <f t="shared" ca="1" si="219"/>
        <v>17.843712791590164</v>
      </c>
      <c r="BT174" s="235">
        <f t="shared" ca="1" si="288"/>
        <v>17.806650174445874</v>
      </c>
      <c r="BU174" s="235">
        <f t="shared" ca="1" si="289"/>
        <v>17.67680565581162</v>
      </c>
      <c r="BV174" s="235">
        <f t="shared" ca="1" si="290"/>
        <v>17.467615518874155</v>
      </c>
      <c r="BW174" s="235">
        <f t="shared" ca="1" si="291"/>
        <v>17.857149074776913</v>
      </c>
      <c r="BX174" s="235">
        <f t="shared" ca="1" si="261"/>
        <v>1.0652625936650992</v>
      </c>
      <c r="BY174" s="236">
        <f t="shared" si="276"/>
        <v>-124</v>
      </c>
      <c r="BZ174" s="235">
        <f t="shared" ca="1" si="262"/>
        <v>16.767481368265248</v>
      </c>
      <c r="CA174" s="235">
        <f t="shared" ca="1" si="263"/>
        <v>75.572748752084692</v>
      </c>
      <c r="CB174" s="235">
        <f t="shared" ca="1" si="191"/>
        <v>17.740795328776045</v>
      </c>
      <c r="CC174" s="235">
        <f t="shared" ca="1" si="192"/>
        <v>3.4407953287760442</v>
      </c>
      <c r="CD174" s="81">
        <f t="shared" ca="1" si="193"/>
        <v>3.5694296874999978</v>
      </c>
      <c r="CE174" s="235">
        <f t="shared" ca="1" si="264"/>
        <v>96.396220965651011</v>
      </c>
      <c r="CF174" s="235">
        <f t="shared" ca="1" si="265"/>
        <v>94.743764737218228</v>
      </c>
      <c r="CG174">
        <f t="shared" si="266"/>
        <v>100</v>
      </c>
      <c r="CH174">
        <f t="shared" si="266"/>
        <v>50</v>
      </c>
      <c r="CI174">
        <f t="shared" si="266"/>
        <v>0</v>
      </c>
      <c r="CJ174" t="e">
        <f t="shared" si="267"/>
        <v>#N/A</v>
      </c>
      <c r="CK174" s="259">
        <f t="shared" ca="1" si="268"/>
        <v>17.695744968781554</v>
      </c>
      <c r="CL174" s="259">
        <f t="shared" ca="1" si="269"/>
        <v>17.560811242195392</v>
      </c>
      <c r="CM174" s="259">
        <f t="shared" ca="1" si="270"/>
        <v>17.682139841276893</v>
      </c>
      <c r="CN174" s="259">
        <f t="shared" ca="1" si="271"/>
        <v>17.503278633164022</v>
      </c>
      <c r="CO174">
        <f t="shared" ca="1" si="272"/>
        <v>100</v>
      </c>
      <c r="CP174">
        <f t="shared" ca="1" si="273"/>
        <v>16.7</v>
      </c>
      <c r="CQ174" t="e">
        <f t="shared" ca="1" si="274"/>
        <v>#N/A</v>
      </c>
      <c r="CR174" t="e">
        <f t="shared" ca="1" si="196"/>
        <v>#N/A</v>
      </c>
      <c r="CS174" t="e">
        <f t="shared" ca="1" si="197"/>
        <v>#N/A</v>
      </c>
    </row>
    <row r="175" spans="1:97" x14ac:dyDescent="0.25">
      <c r="A175">
        <v>144</v>
      </c>
      <c r="B175" s="100">
        <f ca="1">OFFSET(InputPriceData!B$15,CalculationsAndCharts!$A175+$A$11,0,1,1)</f>
        <v>40287</v>
      </c>
      <c r="C175" s="3">
        <f ca="1">OFFSET(InputPriceData!G$15,CalculationsAndCharts!$A175+$A$11,0,1,1)</f>
        <v>7761700</v>
      </c>
      <c r="D175" s="4">
        <f ca="1">OFFSET(InputPriceData!C$15,CalculationsAndCharts!$A175+$A$11,IF($C$7,7,0),1,1)</f>
        <v>17.57</v>
      </c>
      <c r="E175" s="4">
        <f ca="1">OFFSET(InputPriceData!D$15,CalculationsAndCharts!$A175+$A$11,IF($C$7,7,0),1,1)</f>
        <v>17.809999999999999</v>
      </c>
      <c r="F175" s="4">
        <f ca="1">OFFSET(InputPriceData!E$15,CalculationsAndCharts!$A175+$A$11,IF($C$7,7,0),1,1)</f>
        <v>17.04</v>
      </c>
      <c r="G175" s="4">
        <f ca="1">OFFSET(InputPriceData!F$15,CalculationsAndCharts!$A175+$A$11,IF($C$7,7,0),1,1)</f>
        <v>17.34</v>
      </c>
      <c r="H175" s="105">
        <f t="shared" si="241"/>
        <v>0</v>
      </c>
      <c r="I175" s="105">
        <f t="shared" ca="1" si="286"/>
        <v>0</v>
      </c>
      <c r="J175" s="105">
        <f t="shared" ca="1" si="286"/>
        <v>0</v>
      </c>
      <c r="K175" s="105">
        <f t="shared" ca="1" si="286"/>
        <v>0</v>
      </c>
      <c r="L175" s="4">
        <f t="shared" ca="1" si="242"/>
        <v>17.396666666666665</v>
      </c>
      <c r="M175" s="105">
        <f t="shared" ca="1" si="243"/>
        <v>0.80000000000000071</v>
      </c>
      <c r="N175" s="105">
        <f t="shared" ca="1" si="250"/>
        <v>2.669782051282052</v>
      </c>
      <c r="O175" s="198">
        <f t="shared" ca="1" si="251"/>
        <v>2.2630539671882257</v>
      </c>
      <c r="P175" s="198">
        <f t="shared" ca="1" si="252"/>
        <v>2.0367485704694031</v>
      </c>
      <c r="Q175" s="105">
        <f t="shared" ca="1" si="244"/>
        <v>17.382081916259139</v>
      </c>
      <c r="R175" s="105">
        <f t="shared" ca="1" si="245"/>
        <v>16.776976617389931</v>
      </c>
      <c r="S175" s="105">
        <f t="shared" ca="1" si="253"/>
        <v>0</v>
      </c>
      <c r="T175" s="105">
        <f t="shared" si="254"/>
        <v>0</v>
      </c>
      <c r="U175" s="105">
        <f t="shared" si="255"/>
        <v>0</v>
      </c>
      <c r="V175" s="115">
        <f t="shared" ca="1" si="246"/>
        <v>0.76999999999999957</v>
      </c>
      <c r="W175" s="114">
        <f t="shared" ca="1" si="247"/>
        <v>0.86103609472463261</v>
      </c>
      <c r="X175" s="116">
        <f t="shared" ca="1" si="248"/>
        <v>9.9656060826103385E-2</v>
      </c>
      <c r="Y175" s="90" t="e">
        <f t="shared" si="256"/>
        <v>#N/A</v>
      </c>
      <c r="Z175" s="117" t="str">
        <f t="shared" ca="1" si="257"/>
        <v/>
      </c>
      <c r="AA175" s="112"/>
      <c r="AB175" s="118"/>
      <c r="AC175" s="107"/>
      <c r="AD175" s="107"/>
      <c r="AH175" s="107"/>
      <c r="BE175" s="235">
        <f t="shared" ca="1" si="258"/>
        <v>17.490000000000002</v>
      </c>
      <c r="BF175" s="235">
        <f t="shared" ref="BF175:BN175" ca="1" si="294">AVERAGE(OFFSET(BE$31,$A175,0,$BE$27,1))</f>
        <v>17.672499999999999</v>
      </c>
      <c r="BG175" s="235">
        <f t="shared" ca="1" si="294"/>
        <v>17.8825</v>
      </c>
      <c r="BH175" s="235">
        <f t="shared" ca="1" si="294"/>
        <v>18.046250000000001</v>
      </c>
      <c r="BI175" s="235">
        <f t="shared" ca="1" si="294"/>
        <v>18.122812500000002</v>
      </c>
      <c r="BJ175" s="235">
        <f t="shared" ca="1" si="294"/>
        <v>18.095781250000002</v>
      </c>
      <c r="BK175" s="235">
        <f t="shared" ca="1" si="294"/>
        <v>17.969843750000003</v>
      </c>
      <c r="BL175" s="235">
        <f t="shared" ca="1" si="294"/>
        <v>17.767929687500001</v>
      </c>
      <c r="BM175" s="235">
        <f t="shared" ca="1" si="294"/>
        <v>17.522851562500001</v>
      </c>
      <c r="BN175" s="235">
        <f t="shared" ca="1" si="294"/>
        <v>17.266552734375004</v>
      </c>
      <c r="BO175" s="235">
        <f t="shared" ca="1" si="260"/>
        <v>17.731288574218752</v>
      </c>
      <c r="BP175" s="235">
        <f t="shared" ca="1" si="216"/>
        <v>17.689918997236113</v>
      </c>
      <c r="BQ175" s="235">
        <f t="shared" ca="1" si="217"/>
        <v>17.514838899001969</v>
      </c>
      <c r="BR175" s="235">
        <f t="shared" ca="1" si="218"/>
        <v>0.17508009823414383</v>
      </c>
      <c r="BS175" s="235">
        <f t="shared" ca="1" si="219"/>
        <v>17.864999095470257</v>
      </c>
      <c r="BT175" s="235">
        <f t="shared" ca="1" si="288"/>
        <v>17.769587557301584</v>
      </c>
      <c r="BU175" s="235">
        <f t="shared" ca="1" si="289"/>
        <v>17.546961137177366</v>
      </c>
      <c r="BV175" s="235">
        <f t="shared" ca="1" si="290"/>
        <v>17.258425381936689</v>
      </c>
      <c r="BW175" s="235">
        <f t="shared" ca="1" si="291"/>
        <v>17.92630464230934</v>
      </c>
      <c r="BX175" s="235">
        <f t="shared" ca="1" si="261"/>
        <v>1.006441048156649</v>
      </c>
      <c r="BY175" s="236">
        <f t="shared" si="276"/>
        <v>-125</v>
      </c>
      <c r="BZ175" s="235">
        <f t="shared" ca="1" si="262"/>
        <v>16.581961531931313</v>
      </c>
      <c r="CA175" s="235">
        <f t="shared" ca="1" si="263"/>
        <v>83.393488690675525</v>
      </c>
      <c r="CB175" s="235">
        <f t="shared" ca="1" si="191"/>
        <v>17.563977620442706</v>
      </c>
      <c r="CC175" s="235">
        <f t="shared" ca="1" si="192"/>
        <v>3.2639776204427058</v>
      </c>
      <c r="CD175" s="81">
        <f t="shared" ca="1" si="193"/>
        <v>3.5856941731770817</v>
      </c>
      <c r="CE175" s="235">
        <f t="shared" ca="1" si="264"/>
        <v>91.027774896671644</v>
      </c>
      <c r="CF175" s="235">
        <f t="shared" ca="1" si="265"/>
        <v>95.945024415334558</v>
      </c>
      <c r="CG175">
        <f t="shared" si="266"/>
        <v>100</v>
      </c>
      <c r="CH175">
        <f t="shared" si="266"/>
        <v>50</v>
      </c>
      <c r="CI175">
        <f t="shared" si="266"/>
        <v>0</v>
      </c>
      <c r="CJ175" t="e">
        <f t="shared" si="267"/>
        <v>#N/A</v>
      </c>
      <c r="CK175" s="259">
        <f t="shared" ca="1" si="268"/>
        <v>17.95148993756311</v>
      </c>
      <c r="CL175" s="259">
        <f t="shared" ca="1" si="269"/>
        <v>17.595744968781553</v>
      </c>
      <c r="CM175" s="259">
        <f t="shared" ca="1" si="270"/>
        <v>17.668010846572599</v>
      </c>
      <c r="CN175" s="259">
        <f t="shared" ca="1" si="271"/>
        <v>17.480265589551475</v>
      </c>
      <c r="CO175">
        <f t="shared" ca="1" si="272"/>
        <v>100</v>
      </c>
      <c r="CP175">
        <f t="shared" ca="1" si="273"/>
        <v>16.7</v>
      </c>
      <c r="CQ175" t="e">
        <f t="shared" ca="1" si="274"/>
        <v>#N/A</v>
      </c>
      <c r="CR175" t="e">
        <f t="shared" ca="1" si="196"/>
        <v>#N/A</v>
      </c>
      <c r="CS175" t="e">
        <f t="shared" ca="1" si="197"/>
        <v>#N/A</v>
      </c>
    </row>
    <row r="176" spans="1:97" x14ac:dyDescent="0.25">
      <c r="A176">
        <v>145</v>
      </c>
      <c r="B176" s="100">
        <f ca="1">OFFSET(InputPriceData!B$15,CalculationsAndCharts!$A176+$A$11,0,1,1)</f>
        <v>40284</v>
      </c>
      <c r="C176" s="3">
        <f ca="1">OFFSET(InputPriceData!G$15,CalculationsAndCharts!$A176+$A$11,0,1,1)</f>
        <v>9024400</v>
      </c>
      <c r="D176" s="4">
        <f ca="1">OFFSET(InputPriceData!C$15,CalculationsAndCharts!$A176+$A$11,IF($C$7,7,0),1,1)</f>
        <v>17.91</v>
      </c>
      <c r="E176" s="4">
        <f ca="1">OFFSET(InputPriceData!D$15,CalculationsAndCharts!$A176+$A$11,IF($C$7,7,0),1,1)</f>
        <v>18.420000000000002</v>
      </c>
      <c r="F176" s="4">
        <f ca="1">OFFSET(InputPriceData!E$15,CalculationsAndCharts!$A176+$A$11,IF($C$7,7,0),1,1)</f>
        <v>17.46</v>
      </c>
      <c r="G176" s="4">
        <f ca="1">OFFSET(InputPriceData!F$15,CalculationsAndCharts!$A176+$A$11,IF($C$7,7,0),1,1)</f>
        <v>17.64</v>
      </c>
      <c r="H176" s="105">
        <f t="shared" si="241"/>
        <v>0</v>
      </c>
      <c r="I176" s="105">
        <f t="shared" ca="1" si="286"/>
        <v>0</v>
      </c>
      <c r="J176" s="105">
        <f t="shared" ca="1" si="286"/>
        <v>0</v>
      </c>
      <c r="K176" s="105">
        <f t="shared" ca="1" si="286"/>
        <v>0</v>
      </c>
      <c r="L176" s="4">
        <f t="shared" ca="1" si="242"/>
        <v>17.84</v>
      </c>
      <c r="M176" s="105">
        <f t="shared" ca="1" si="243"/>
        <v>0.706666666666667</v>
      </c>
      <c r="N176" s="105">
        <f t="shared" ca="1" si="250"/>
        <v>2.5305128205128216</v>
      </c>
      <c r="O176" s="198">
        <f t="shared" ca="1" si="251"/>
        <v>2.1468459431614182</v>
      </c>
      <c r="P176" s="198">
        <f t="shared" ca="1" si="252"/>
        <v>1.9321613488452765</v>
      </c>
      <c r="Q176" s="105">
        <f t="shared" ca="1" si="244"/>
        <v>17.37791484471413</v>
      </c>
      <c r="R176" s="105">
        <f t="shared" ca="1" si="245"/>
        <v>16.604089389141585</v>
      </c>
      <c r="S176" s="105">
        <f t="shared" ca="1" si="253"/>
        <v>0</v>
      </c>
      <c r="T176" s="105">
        <f t="shared" si="254"/>
        <v>0</v>
      </c>
      <c r="U176" s="105">
        <f t="shared" si="255"/>
        <v>0</v>
      </c>
      <c r="V176" s="115">
        <f t="shared" ca="1" si="246"/>
        <v>0.96000000000000085</v>
      </c>
      <c r="W176" s="114">
        <f t="shared" ca="1" si="247"/>
        <v>0.90655414208694918</v>
      </c>
      <c r="X176" s="116">
        <f t="shared" ca="1" si="248"/>
        <v>0.10139195816819441</v>
      </c>
      <c r="Y176" s="90" t="e">
        <f t="shared" si="256"/>
        <v>#N/A</v>
      </c>
      <c r="Z176" s="117" t="str">
        <f t="shared" ca="1" si="257"/>
        <v/>
      </c>
      <c r="AA176" s="112"/>
      <c r="AB176" s="118"/>
      <c r="AC176" s="107"/>
      <c r="AD176" s="107"/>
      <c r="AH176" s="107"/>
      <c r="BE176" s="235">
        <f t="shared" ca="1" si="258"/>
        <v>17.855</v>
      </c>
      <c r="BF176" s="235">
        <f t="shared" ref="BF176:BN176" ca="1" si="295">AVERAGE(OFFSET(BE$31,$A176,0,$BE$27,1))</f>
        <v>18.092500000000001</v>
      </c>
      <c r="BG176" s="235">
        <f t="shared" ca="1" si="295"/>
        <v>18.21</v>
      </c>
      <c r="BH176" s="235">
        <f t="shared" ca="1" si="295"/>
        <v>18.199375</v>
      </c>
      <c r="BI176" s="235">
        <f t="shared" ca="1" si="295"/>
        <v>18.068750000000001</v>
      </c>
      <c r="BJ176" s="235">
        <f t="shared" ca="1" si="295"/>
        <v>17.84390625</v>
      </c>
      <c r="BK176" s="235">
        <f t="shared" ca="1" si="295"/>
        <v>17.566015624999999</v>
      </c>
      <c r="BL176" s="235">
        <f t="shared" ca="1" si="295"/>
        <v>17.277773437500002</v>
      </c>
      <c r="BM176" s="235">
        <f t="shared" ca="1" si="295"/>
        <v>17.010253906250004</v>
      </c>
      <c r="BN176" s="235">
        <f t="shared" ca="1" si="295"/>
        <v>16.777773437500002</v>
      </c>
      <c r="BO176" s="235">
        <f t="shared" ca="1" si="260"/>
        <v>17.860911132812497</v>
      </c>
      <c r="BP176" s="235">
        <f t="shared" ca="1" si="216"/>
        <v>17.648549420253474</v>
      </c>
      <c r="BQ176" s="235">
        <f t="shared" ca="1" si="217"/>
        <v>17.339758800767825</v>
      </c>
      <c r="BR176" s="235">
        <f t="shared" ca="1" si="218"/>
        <v>0.30879061948564868</v>
      </c>
      <c r="BS176" s="235">
        <f t="shared" ca="1" si="219"/>
        <v>17.957340039739123</v>
      </c>
      <c r="BT176" s="235">
        <f t="shared" ca="1" si="288"/>
        <v>17.674176019132915</v>
      </c>
      <c r="BU176" s="235">
        <f t="shared" ca="1" si="289"/>
        <v>17.324334717053148</v>
      </c>
      <c r="BV176" s="235">
        <f t="shared" ca="1" si="290"/>
        <v>16.969889626696016</v>
      </c>
      <c r="BW176" s="235">
        <f t="shared" ca="1" si="291"/>
        <v>18.019413532935317</v>
      </c>
      <c r="BX176" s="235">
        <f t="shared" ca="1" si="261"/>
        <v>0.91624920157060186</v>
      </c>
      <c r="BY176" s="236">
        <f t="shared" si="276"/>
        <v>-126</v>
      </c>
      <c r="BZ176" s="235">
        <f t="shared" ca="1" si="262"/>
        <v>16.373871985800182</v>
      </c>
      <c r="CA176" s="235">
        <f t="shared" ca="1" si="263"/>
        <v>94.898853508259748</v>
      </c>
      <c r="CB176" s="235">
        <f t="shared" ca="1" si="191"/>
        <v>17.850455566406247</v>
      </c>
      <c r="CC176" s="235">
        <f t="shared" ca="1" si="192"/>
        <v>3.5504555664062458</v>
      </c>
      <c r="CD176" s="81">
        <f t="shared" ca="1" si="193"/>
        <v>3.6675494791666647</v>
      </c>
      <c r="CE176" s="235">
        <f t="shared" ca="1" si="264"/>
        <v>96.807298349332015</v>
      </c>
      <c r="CF176" s="235">
        <f t="shared" ca="1" si="265"/>
        <v>98.935766116444015</v>
      </c>
      <c r="CG176">
        <f t="shared" si="266"/>
        <v>100</v>
      </c>
      <c r="CH176">
        <f t="shared" si="266"/>
        <v>50</v>
      </c>
      <c r="CI176">
        <f t="shared" si="266"/>
        <v>0</v>
      </c>
      <c r="CJ176" t="e">
        <f t="shared" si="267"/>
        <v>#N/A</v>
      </c>
      <c r="CK176" s="259">
        <f t="shared" ca="1" si="268"/>
        <v>18.045479875126222</v>
      </c>
      <c r="CL176" s="259">
        <f t="shared" ca="1" si="269"/>
        <v>17.945744968781554</v>
      </c>
      <c r="CM176" s="259">
        <f t="shared" ca="1" si="270"/>
        <v>17.848906966509894</v>
      </c>
      <c r="CN176" s="259">
        <f t="shared" ca="1" si="271"/>
        <v>17.434073837859444</v>
      </c>
      <c r="CO176">
        <f t="shared" ca="1" si="272"/>
        <v>100</v>
      </c>
      <c r="CP176">
        <f t="shared" ca="1" si="273"/>
        <v>16.7</v>
      </c>
      <c r="CQ176" t="e">
        <f t="shared" ca="1" si="274"/>
        <v>#N/A</v>
      </c>
      <c r="CR176" t="e">
        <f t="shared" ca="1" si="196"/>
        <v>#N/A</v>
      </c>
      <c r="CS176" t="e">
        <f t="shared" ca="1" si="197"/>
        <v>#N/A</v>
      </c>
    </row>
    <row r="177" spans="1:97" x14ac:dyDescent="0.25">
      <c r="A177">
        <v>146</v>
      </c>
      <c r="B177" s="100">
        <f ca="1">OFFSET(InputPriceData!B$15,CalculationsAndCharts!$A177+$A$11,0,1,1)</f>
        <v>40283</v>
      </c>
      <c r="C177" s="3">
        <f ca="1">OFFSET(InputPriceData!G$15,CalculationsAndCharts!$A177+$A$11,0,1,1)</f>
        <v>9949000</v>
      </c>
      <c r="D177" s="4">
        <f ca="1">OFFSET(InputPriceData!C$15,CalculationsAndCharts!$A177+$A$11,IF($C$7,7,0),1,1)</f>
        <v>18.510000000000002</v>
      </c>
      <c r="E177" s="4">
        <f ca="1">OFFSET(InputPriceData!D$15,CalculationsAndCharts!$A177+$A$11,IF($C$7,7,0),1,1)</f>
        <v>18.75</v>
      </c>
      <c r="F177" s="4">
        <f ca="1">OFFSET(InputPriceData!E$15,CalculationsAndCharts!$A177+$A$11,IF($C$7,7,0),1,1)</f>
        <v>17.68</v>
      </c>
      <c r="G177" s="4">
        <f ca="1">OFFSET(InputPriceData!F$15,CalculationsAndCharts!$A177+$A$11,IF($C$7,7,0),1,1)</f>
        <v>18.07</v>
      </c>
      <c r="H177" s="105">
        <f t="shared" si="241"/>
        <v>0</v>
      </c>
      <c r="I177" s="105">
        <f t="shared" ca="1" si="286"/>
        <v>0</v>
      </c>
      <c r="J177" s="105">
        <f t="shared" ca="1" si="286"/>
        <v>0</v>
      </c>
      <c r="K177" s="105">
        <f t="shared" ca="1" si="286"/>
        <v>0</v>
      </c>
      <c r="L177" s="4">
        <f t="shared" ca="1" si="242"/>
        <v>18.166666666666668</v>
      </c>
      <c r="M177" s="105">
        <f t="shared" ca="1" si="243"/>
        <v>0.81333333333333613</v>
      </c>
      <c r="N177" s="105">
        <f t="shared" ca="1" si="250"/>
        <v>2.4094487179487185</v>
      </c>
      <c r="O177" s="198">
        <f t="shared" ca="1" si="251"/>
        <v>2.0372268353467318</v>
      </c>
      <c r="P177" s="198">
        <f t="shared" ca="1" si="252"/>
        <v>1.8335041518120587</v>
      </c>
      <c r="Q177" s="105">
        <f t="shared" ca="1" si="244"/>
        <v>17.245890514632453</v>
      </c>
      <c r="R177" s="105">
        <f t="shared" ca="1" si="245"/>
        <v>16.382996401835143</v>
      </c>
      <c r="S177" s="105">
        <f t="shared" ca="1" si="253"/>
        <v>0</v>
      </c>
      <c r="T177" s="105">
        <f t="shared" si="254"/>
        <v>0</v>
      </c>
      <c r="U177" s="105">
        <f t="shared" si="255"/>
        <v>0</v>
      </c>
      <c r="V177" s="115">
        <f t="shared" ca="1" si="246"/>
        <v>1.0700000000000003</v>
      </c>
      <c r="W177" s="114">
        <f t="shared" ca="1" si="247"/>
        <v>0.87983121313042323</v>
      </c>
      <c r="X177" s="116">
        <f t="shared" ca="1" si="248"/>
        <v>9.8690161213637148E-2</v>
      </c>
      <c r="Y177" s="90" t="e">
        <f t="shared" si="256"/>
        <v>#N/A</v>
      </c>
      <c r="Z177" s="117" t="str">
        <f t="shared" ca="1" si="257"/>
        <v/>
      </c>
      <c r="AA177" s="112"/>
      <c r="AB177" s="118"/>
      <c r="AC177" s="107"/>
      <c r="AD177" s="107"/>
      <c r="AH177" s="107"/>
      <c r="BE177" s="235">
        <f t="shared" ca="1" si="258"/>
        <v>18.329999999999998</v>
      </c>
      <c r="BF177" s="235">
        <f t="shared" ref="BF177:BN177" ca="1" si="296">AVERAGE(OFFSET(BE$31,$A177,0,$BE$27,1))</f>
        <v>18.327500000000001</v>
      </c>
      <c r="BG177" s="235">
        <f t="shared" ca="1" si="296"/>
        <v>18.188749999999999</v>
      </c>
      <c r="BH177" s="235">
        <f t="shared" ca="1" si="296"/>
        <v>17.938124999999999</v>
      </c>
      <c r="BI177" s="235">
        <f t="shared" ca="1" si="296"/>
        <v>17.619062499999998</v>
      </c>
      <c r="BJ177" s="235">
        <f t="shared" ca="1" si="296"/>
        <v>17.288125000000001</v>
      </c>
      <c r="BK177" s="235">
        <f t="shared" ca="1" si="296"/>
        <v>16.989531250000002</v>
      </c>
      <c r="BL177" s="235">
        <f t="shared" ca="1" si="296"/>
        <v>16.742734375000005</v>
      </c>
      <c r="BM177" s="235">
        <f t="shared" ca="1" si="296"/>
        <v>16.545292968750005</v>
      </c>
      <c r="BN177" s="235">
        <f t="shared" ca="1" si="296"/>
        <v>16.383261718750006</v>
      </c>
      <c r="BO177" s="235">
        <f t="shared" ca="1" si="260"/>
        <v>17.848525390624999</v>
      </c>
      <c r="BP177" s="235">
        <f t="shared" ca="1" si="216"/>
        <v>17.436187707694454</v>
      </c>
      <c r="BQ177" s="235">
        <f t="shared" ca="1" si="217"/>
        <v>17.030968181282176</v>
      </c>
      <c r="BR177" s="235">
        <f t="shared" ca="1" si="218"/>
        <v>0.40521952641227799</v>
      </c>
      <c r="BS177" s="235">
        <f t="shared" ca="1" si="219"/>
        <v>17.841407234106732</v>
      </c>
      <c r="BT177" s="235">
        <f t="shared" ca="1" si="288"/>
        <v>17.391011998526707</v>
      </c>
      <c r="BU177" s="235">
        <f t="shared" ca="1" si="289"/>
        <v>16.974493414973384</v>
      </c>
      <c r="BV177" s="235">
        <f t="shared" ca="1" si="290"/>
        <v>16.615444536338885</v>
      </c>
      <c r="BW177" s="235">
        <f t="shared" ca="1" si="291"/>
        <v>17.86500028699885</v>
      </c>
      <c r="BX177" s="235">
        <f t="shared" ca="1" si="261"/>
        <v>0.77414778097507153</v>
      </c>
      <c r="BY177" s="236">
        <f t="shared" si="276"/>
        <v>-127</v>
      </c>
      <c r="BZ177" s="235">
        <f t="shared" ca="1" si="262"/>
        <v>16.14038699833403</v>
      </c>
      <c r="CA177" s="235">
        <f t="shared" ca="1" si="263"/>
        <v>105.69392986222212</v>
      </c>
      <c r="CB177" s="235">
        <f t="shared" ca="1" si="191"/>
        <v>18.007596028645835</v>
      </c>
      <c r="CC177" s="235">
        <f t="shared" ca="1" si="192"/>
        <v>4.9675960286458363</v>
      </c>
      <c r="CD177" s="81">
        <f t="shared" ca="1" si="193"/>
        <v>4.6700805664062486</v>
      </c>
      <c r="CE177" s="235">
        <f t="shared" ca="1" si="264"/>
        <v>100</v>
      </c>
      <c r="CF177" s="235">
        <f t="shared" ca="1" si="265"/>
        <v>100</v>
      </c>
      <c r="CG177">
        <f t="shared" si="266"/>
        <v>100</v>
      </c>
      <c r="CH177">
        <f t="shared" si="266"/>
        <v>50</v>
      </c>
      <c r="CI177">
        <f t="shared" si="266"/>
        <v>0</v>
      </c>
      <c r="CJ177" t="e">
        <f t="shared" si="267"/>
        <v>#N/A</v>
      </c>
      <c r="CK177" s="259">
        <f t="shared" ca="1" si="268"/>
        <v>17.838459750252444</v>
      </c>
      <c r="CL177" s="259">
        <f t="shared" ca="1" si="269"/>
        <v>18.130239937563111</v>
      </c>
      <c r="CM177" s="259">
        <f t="shared" ca="1" si="270"/>
        <v>17.854844944183156</v>
      </c>
      <c r="CN177" s="259">
        <f t="shared" ca="1" si="271"/>
        <v>17.229405385490598</v>
      </c>
      <c r="CO177">
        <f t="shared" ca="1" si="272"/>
        <v>100</v>
      </c>
      <c r="CP177">
        <f t="shared" ca="1" si="273"/>
        <v>16.7</v>
      </c>
      <c r="CQ177" t="e">
        <f t="shared" ca="1" si="274"/>
        <v>#N/A</v>
      </c>
      <c r="CR177" t="e">
        <f t="shared" ca="1" si="196"/>
        <v>#N/A</v>
      </c>
      <c r="CS177" t="e">
        <f t="shared" ca="1" si="197"/>
        <v>#N/A</v>
      </c>
    </row>
    <row r="178" spans="1:97" x14ac:dyDescent="0.25">
      <c r="A178">
        <v>147</v>
      </c>
      <c r="B178" s="100">
        <f ca="1">OFFSET(InputPriceData!B$15,CalculationsAndCharts!$A178+$A$11,0,1,1)</f>
        <v>40282</v>
      </c>
      <c r="C178" s="3">
        <f ca="1">OFFSET(InputPriceData!G$15,CalculationsAndCharts!$A178+$A$11,0,1,1)</f>
        <v>12481500</v>
      </c>
      <c r="D178" s="4">
        <f ca="1">OFFSET(InputPriceData!C$15,CalculationsAndCharts!$A178+$A$11,IF($C$7,7,0),1,1)</f>
        <v>18.3</v>
      </c>
      <c r="E178" s="4">
        <f ca="1">OFFSET(InputPriceData!D$15,CalculationsAndCharts!$A178+$A$11,IF($C$7,7,0),1,1)</f>
        <v>18.73</v>
      </c>
      <c r="F178" s="4">
        <f ca="1">OFFSET(InputPriceData!E$15,CalculationsAndCharts!$A178+$A$11,IF($C$7,7,0),1,1)</f>
        <v>18.16</v>
      </c>
      <c r="G178" s="4">
        <f ca="1">OFFSET(InputPriceData!F$15,CalculationsAndCharts!$A178+$A$11,IF($C$7,7,0),1,1)</f>
        <v>18.59</v>
      </c>
      <c r="H178" s="105">
        <f t="shared" si="241"/>
        <v>0</v>
      </c>
      <c r="I178" s="105">
        <f t="shared" ca="1" si="286"/>
        <v>0</v>
      </c>
      <c r="J178" s="105">
        <f t="shared" ca="1" si="286"/>
        <v>0</v>
      </c>
      <c r="K178" s="105">
        <f t="shared" ca="1" si="286"/>
        <v>0</v>
      </c>
      <c r="L178" s="4">
        <f t="shared" ca="1" si="242"/>
        <v>18.493333333333336</v>
      </c>
      <c r="M178" s="105">
        <f t="shared" ca="1" si="243"/>
        <v>1.1433333333333344</v>
      </c>
      <c r="N178" s="105">
        <f t="shared" ca="1" si="250"/>
        <v>2.2592564102564099</v>
      </c>
      <c r="O178" s="198">
        <f t="shared" ca="1" si="251"/>
        <v>1.9308777260318783</v>
      </c>
      <c r="P178" s="198">
        <f t="shared" ca="1" si="252"/>
        <v>1.7377899534286905</v>
      </c>
      <c r="Q178" s="105">
        <f t="shared" ca="1" si="244"/>
        <v>16.982811614051251</v>
      </c>
      <c r="R178" s="105">
        <f t="shared" ca="1" si="245"/>
        <v>16.136455226750201</v>
      </c>
      <c r="S178" s="105">
        <f t="shared" ca="1" si="253"/>
        <v>0</v>
      </c>
      <c r="T178" s="105">
        <f t="shared" si="254"/>
        <v>0</v>
      </c>
      <c r="U178" s="105">
        <f t="shared" si="255"/>
        <v>0</v>
      </c>
      <c r="V178" s="115">
        <f t="shared" ca="1" si="246"/>
        <v>0.67000000000000171</v>
      </c>
      <c r="W178" s="114">
        <f t="shared" ca="1" si="247"/>
        <v>0.78474681969563476</v>
      </c>
      <c r="X178" s="116">
        <f t="shared" ca="1" si="248"/>
        <v>9.2213384599012099E-2</v>
      </c>
      <c r="Y178" s="90" t="e">
        <f t="shared" si="256"/>
        <v>#N/A</v>
      </c>
      <c r="Z178" s="117" t="str">
        <f t="shared" ca="1" si="257"/>
        <v/>
      </c>
      <c r="AA178" s="112"/>
      <c r="AB178" s="118"/>
      <c r="AC178" s="107"/>
      <c r="AD178" s="107"/>
      <c r="AH178" s="107"/>
      <c r="BE178" s="235">
        <f t="shared" ca="1" si="258"/>
        <v>18.324999999999999</v>
      </c>
      <c r="BF178" s="235">
        <f t="shared" ref="BF178:BN178" ca="1" si="297">AVERAGE(OFFSET(BE$31,$A178,0,$BE$27,1))</f>
        <v>18.049999999999997</v>
      </c>
      <c r="BG178" s="235">
        <f t="shared" ca="1" si="297"/>
        <v>17.6875</v>
      </c>
      <c r="BH178" s="235">
        <f t="shared" ca="1" si="297"/>
        <v>17.3</v>
      </c>
      <c r="BI178" s="235">
        <f t="shared" ca="1" si="297"/>
        <v>16.957187500000003</v>
      </c>
      <c r="BJ178" s="235">
        <f t="shared" ca="1" si="297"/>
        <v>16.690937500000004</v>
      </c>
      <c r="BK178" s="235">
        <f t="shared" ca="1" si="297"/>
        <v>16.495937500000004</v>
      </c>
      <c r="BL178" s="235">
        <f t="shared" ca="1" si="297"/>
        <v>16.347851562500004</v>
      </c>
      <c r="BM178" s="235">
        <f t="shared" ca="1" si="297"/>
        <v>16.221230468750004</v>
      </c>
      <c r="BN178" s="235">
        <f t="shared" ca="1" si="297"/>
        <v>16.099394531250006</v>
      </c>
      <c r="BO178" s="235">
        <f t="shared" ca="1" si="260"/>
        <v>17.515001953125001</v>
      </c>
      <c r="BP178" s="235">
        <f t="shared" ca="1" si="216"/>
        <v>17.02385002476391</v>
      </c>
      <c r="BQ178" s="235">
        <f t="shared" ca="1" si="217"/>
        <v>16.625748654869895</v>
      </c>
      <c r="BR178" s="235">
        <f t="shared" ca="1" si="218"/>
        <v>0.39810136989401457</v>
      </c>
      <c r="BS178" s="235">
        <f t="shared" ca="1" si="219"/>
        <v>17.421951394657924</v>
      </c>
      <c r="BT178" s="235">
        <f t="shared" ca="1" si="288"/>
        <v>16.940616762946682</v>
      </c>
      <c r="BU178" s="235">
        <f t="shared" ca="1" si="289"/>
        <v>16.557974831420061</v>
      </c>
      <c r="BV178" s="235">
        <f t="shared" ca="1" si="290"/>
        <v>16.256395657704381</v>
      </c>
      <c r="BW178" s="235">
        <f t="shared" ca="1" si="291"/>
        <v>17.404321452284243</v>
      </c>
      <c r="BX178" s="235">
        <f t="shared" ca="1" si="261"/>
        <v>0.59144100208841521</v>
      </c>
      <c r="BY178" s="236">
        <f t="shared" si="276"/>
        <v>-128</v>
      </c>
      <c r="BZ178" s="235">
        <f t="shared" ca="1" si="262"/>
        <v>15.909563464341193</v>
      </c>
      <c r="CA178" s="235">
        <f t="shared" ca="1" si="263"/>
        <v>113.18288648677401</v>
      </c>
      <c r="CB178" s="235">
        <f t="shared" ca="1" si="191"/>
        <v>18.004167643229167</v>
      </c>
      <c r="CC178" s="235">
        <f t="shared" ca="1" si="192"/>
        <v>4.9641676432291675</v>
      </c>
      <c r="CD178" s="81">
        <f t="shared" ca="1" si="193"/>
        <v>4.650080566406249</v>
      </c>
      <c r="CE178" s="235">
        <f t="shared" ca="1" si="264"/>
        <v>100</v>
      </c>
      <c r="CF178" s="235">
        <f t="shared" ca="1" si="265"/>
        <v>100</v>
      </c>
      <c r="CG178">
        <f t="shared" si="266"/>
        <v>100</v>
      </c>
      <c r="CH178">
        <f t="shared" si="266"/>
        <v>50</v>
      </c>
      <c r="CI178">
        <f t="shared" si="266"/>
        <v>0</v>
      </c>
      <c r="CJ178" t="e">
        <f t="shared" si="267"/>
        <v>#N/A</v>
      </c>
      <c r="CK178" s="259">
        <f t="shared" ca="1" si="268"/>
        <v>17.231919500504887</v>
      </c>
      <c r="CL178" s="259">
        <f t="shared" ca="1" si="269"/>
        <v>17.909709750252443</v>
      </c>
      <c r="CM178" s="259">
        <f t="shared" ca="1" si="270"/>
        <v>17.646963795860813</v>
      </c>
      <c r="CN178" s="259">
        <f t="shared" ca="1" si="271"/>
        <v>16.869071564661592</v>
      </c>
      <c r="CO178">
        <f t="shared" ca="1" si="272"/>
        <v>100</v>
      </c>
      <c r="CP178">
        <f t="shared" ca="1" si="273"/>
        <v>16.7</v>
      </c>
      <c r="CQ178" t="e">
        <f t="shared" ca="1" si="274"/>
        <v>#N/A</v>
      </c>
      <c r="CR178" t="e">
        <f t="shared" ca="1" si="196"/>
        <v>#N/A</v>
      </c>
      <c r="CS178" t="e">
        <f t="shared" ca="1" si="197"/>
        <v>#N/A</v>
      </c>
    </row>
    <row r="179" spans="1:97" x14ac:dyDescent="0.25">
      <c r="A179">
        <v>148</v>
      </c>
      <c r="B179" s="100">
        <f ca="1">OFFSET(InputPriceData!B$15,CalculationsAndCharts!$A179+$A$11,0,1,1)</f>
        <v>40281</v>
      </c>
      <c r="C179" s="3">
        <f ca="1">OFFSET(InputPriceData!G$15,CalculationsAndCharts!$A179+$A$11,0,1,1)</f>
        <v>15436500</v>
      </c>
      <c r="D179" s="4">
        <f ca="1">OFFSET(InputPriceData!C$15,CalculationsAndCharts!$A179+$A$11,IF($C$7,7,0),1,1)</f>
        <v>17.600000000000001</v>
      </c>
      <c r="E179" s="4">
        <f ca="1">OFFSET(InputPriceData!D$15,CalculationsAndCharts!$A179+$A$11,IF($C$7,7,0),1,1)</f>
        <v>18.149999999999999</v>
      </c>
      <c r="F179" s="4">
        <f ca="1">OFFSET(InputPriceData!E$15,CalculationsAndCharts!$A179+$A$11,IF($C$7,7,0),1,1)</f>
        <v>17.350000000000001</v>
      </c>
      <c r="G179" s="4">
        <f ca="1">OFFSET(InputPriceData!F$15,CalculationsAndCharts!$A179+$A$11,IF($C$7,7,0),1,1)</f>
        <v>18.059999999999999</v>
      </c>
      <c r="H179" s="105">
        <f t="shared" si="241"/>
        <v>0</v>
      </c>
      <c r="I179" s="105">
        <f t="shared" ca="1" si="286"/>
        <v>0</v>
      </c>
      <c r="J179" s="105">
        <f t="shared" ca="1" si="286"/>
        <v>0</v>
      </c>
      <c r="K179" s="105">
        <f t="shared" ca="1" si="286"/>
        <v>0</v>
      </c>
      <c r="L179" s="4">
        <f t="shared" ca="1" si="242"/>
        <v>17.853333333333335</v>
      </c>
      <c r="M179" s="105">
        <f t="shared" ca="1" si="243"/>
        <v>0.93333333333333357</v>
      </c>
      <c r="N179" s="105">
        <f t="shared" ca="1" si="250"/>
        <v>2.0335128205128195</v>
      </c>
      <c r="O179" s="198">
        <f t="shared" ca="1" si="251"/>
        <v>1.8370552448248691</v>
      </c>
      <c r="P179" s="198">
        <f t="shared" ca="1" si="252"/>
        <v>1.6533497203423824</v>
      </c>
      <c r="Q179" s="105">
        <f t="shared" ca="1" si="244"/>
        <v>16.551233979970657</v>
      </c>
      <c r="R179" s="105">
        <f t="shared" ca="1" si="245"/>
        <v>15.894639116092758</v>
      </c>
      <c r="S179" s="105">
        <f t="shared" ca="1" si="253"/>
        <v>0</v>
      </c>
      <c r="T179" s="105">
        <f t="shared" si="254"/>
        <v>0</v>
      </c>
      <c r="U179" s="105">
        <f t="shared" si="255"/>
        <v>0</v>
      </c>
      <c r="V179" s="115">
        <f t="shared" ca="1" si="246"/>
        <v>0.79999999999999716</v>
      </c>
      <c r="W179" s="114">
        <f t="shared" ca="1" si="247"/>
        <v>0.84212022954345134</v>
      </c>
      <c r="X179" s="116">
        <f t="shared" ca="1" si="248"/>
        <v>9.6629027106503396E-2</v>
      </c>
      <c r="Y179" s="90" t="e">
        <f t="shared" si="256"/>
        <v>#N/A</v>
      </c>
      <c r="Z179" s="117" t="str">
        <f t="shared" ca="1" si="257"/>
        <v/>
      </c>
      <c r="AA179" s="112"/>
      <c r="AB179" s="118"/>
      <c r="AC179" s="107"/>
      <c r="AD179" s="107"/>
      <c r="AH179" s="107"/>
      <c r="BE179" s="235">
        <f t="shared" ca="1" si="258"/>
        <v>17.774999999999999</v>
      </c>
      <c r="BF179" s="235">
        <f t="shared" ref="BF179:BN179" ca="1" si="298">AVERAGE(OFFSET(BE$31,$A179,0,$BE$27,1))</f>
        <v>17.324999999999999</v>
      </c>
      <c r="BG179" s="235">
        <f t="shared" ca="1" si="298"/>
        <v>16.912500000000001</v>
      </c>
      <c r="BH179" s="235">
        <f t="shared" ca="1" si="298"/>
        <v>16.614375000000003</v>
      </c>
      <c r="BI179" s="235">
        <f t="shared" ca="1" si="298"/>
        <v>16.424687500000001</v>
      </c>
      <c r="BJ179" s="235">
        <f t="shared" ca="1" si="298"/>
        <v>16.300937500000003</v>
      </c>
      <c r="BK179" s="235">
        <f t="shared" ca="1" si="298"/>
        <v>16.199765625000005</v>
      </c>
      <c r="BL179" s="235">
        <f t="shared" ca="1" si="298"/>
        <v>16.094609375000005</v>
      </c>
      <c r="BM179" s="235">
        <f t="shared" ca="1" si="298"/>
        <v>15.977558593750004</v>
      </c>
      <c r="BN179" s="235">
        <f t="shared" ca="1" si="298"/>
        <v>15.853105468750002</v>
      </c>
      <c r="BO179" s="235">
        <f t="shared" ca="1" si="260"/>
        <v>16.949595703125006</v>
      </c>
      <c r="BP179" s="235">
        <f t="shared" ca="1" si="216"/>
        <v>16.532698096402815</v>
      </c>
      <c r="BQ179" s="235">
        <f t="shared" ca="1" si="217"/>
        <v>16.22764728497588</v>
      </c>
      <c r="BR179" s="235">
        <f t="shared" ca="1" si="218"/>
        <v>0.30505081142693413</v>
      </c>
      <c r="BS179" s="235">
        <f t="shared" ca="1" si="219"/>
        <v>16.837748907829749</v>
      </c>
      <c r="BT179" s="235">
        <f t="shared" ca="1" si="288"/>
        <v>16.45928213123544</v>
      </c>
      <c r="BU179" s="235">
        <f t="shared" ca="1" si="289"/>
        <v>16.175332899893437</v>
      </c>
      <c r="BV179" s="235">
        <f t="shared" ca="1" si="290"/>
        <v>15.954816483988701</v>
      </c>
      <c r="BW179" s="235">
        <f t="shared" ca="1" si="291"/>
        <v>16.806664178014707</v>
      </c>
      <c r="BX179" s="235">
        <f t="shared" ca="1" si="261"/>
        <v>0.41869774597050707</v>
      </c>
      <c r="BY179" s="236">
        <f t="shared" si="276"/>
        <v>-129</v>
      </c>
      <c r="BZ179" s="235">
        <f t="shared" ca="1" si="262"/>
        <v>15.717647416781213</v>
      </c>
      <c r="CA179" s="235">
        <f t="shared" ca="1" si="263"/>
        <v>115.02404011688911</v>
      </c>
      <c r="CB179" s="235">
        <f t="shared" ca="1" si="191"/>
        <v>17.401464518229169</v>
      </c>
      <c r="CC179" s="235">
        <f t="shared" ca="1" si="192"/>
        <v>4.3614645182291696</v>
      </c>
      <c r="CD179" s="81">
        <f t="shared" ca="1" si="193"/>
        <v>4.0700805664062472</v>
      </c>
      <c r="CE179" s="235">
        <f t="shared" ca="1" si="264"/>
        <v>100</v>
      </c>
      <c r="CF179" s="235">
        <f t="shared" ca="1" si="265"/>
        <v>100</v>
      </c>
      <c r="CG179">
        <f t="shared" si="266"/>
        <v>100</v>
      </c>
      <c r="CH179">
        <f t="shared" si="266"/>
        <v>50</v>
      </c>
      <c r="CI179">
        <f t="shared" si="266"/>
        <v>0</v>
      </c>
      <c r="CJ179" t="e">
        <f t="shared" si="267"/>
        <v>#N/A</v>
      </c>
      <c r="CK179" s="259">
        <f t="shared" ca="1" si="268"/>
        <v>16.673839001009775</v>
      </c>
      <c r="CL179" s="259">
        <f t="shared" ca="1" si="269"/>
        <v>17.321919500504887</v>
      </c>
      <c r="CM179" s="259">
        <f t="shared" ca="1" si="270"/>
        <v>17.082717437545799</v>
      </c>
      <c r="CN179" s="259">
        <f t="shared" ca="1" si="271"/>
        <v>16.45281629042525</v>
      </c>
      <c r="CO179">
        <f t="shared" ca="1" si="272"/>
        <v>100</v>
      </c>
      <c r="CP179">
        <f t="shared" ca="1" si="273"/>
        <v>16.7</v>
      </c>
      <c r="CQ179" t="e">
        <f t="shared" ca="1" si="274"/>
        <v>#N/A</v>
      </c>
      <c r="CR179" t="e">
        <f t="shared" ca="1" si="196"/>
        <v>#N/A</v>
      </c>
      <c r="CS179" t="e">
        <f t="shared" ca="1" si="197"/>
        <v>#N/A</v>
      </c>
    </row>
    <row r="180" spans="1:97" x14ac:dyDescent="0.25">
      <c r="A180">
        <v>149</v>
      </c>
      <c r="B180" s="100">
        <f ca="1">OFFSET(InputPriceData!B$15,CalculationsAndCharts!$A180+$A$11,0,1,1)</f>
        <v>40280</v>
      </c>
      <c r="C180" s="3">
        <f ca="1">OFFSET(InputPriceData!G$15,CalculationsAndCharts!$A180+$A$11,0,1,1)</f>
        <v>15732200</v>
      </c>
      <c r="D180" s="4">
        <f ca="1">OFFSET(InputPriceData!C$15,CalculationsAndCharts!$A180+$A$11,IF($C$7,7,0),1,1)</f>
        <v>16.98</v>
      </c>
      <c r="E180" s="4">
        <f ca="1">OFFSET(InputPriceData!D$15,CalculationsAndCharts!$A180+$A$11,IF($C$7,7,0),1,1)</f>
        <v>17.600000000000001</v>
      </c>
      <c r="F180" s="4">
        <f ca="1">OFFSET(InputPriceData!E$15,CalculationsAndCharts!$A180+$A$11,IF($C$7,7,0),1,1)</f>
        <v>16.920000000000002</v>
      </c>
      <c r="G180" s="4">
        <f ca="1">OFFSET(InputPriceData!F$15,CalculationsAndCharts!$A180+$A$11,IF($C$7,7,0),1,1)</f>
        <v>17.489999999999998</v>
      </c>
      <c r="H180" s="105">
        <f t="shared" si="241"/>
        <v>0</v>
      </c>
      <c r="I180" s="105">
        <f t="shared" ca="1" si="286"/>
        <v>0</v>
      </c>
      <c r="J180" s="105">
        <f t="shared" ca="1" si="286"/>
        <v>0</v>
      </c>
      <c r="K180" s="105">
        <f t="shared" ca="1" si="286"/>
        <v>0</v>
      </c>
      <c r="L180" s="4">
        <f t="shared" ca="1" si="242"/>
        <v>17.33666666666667</v>
      </c>
      <c r="M180" s="105">
        <f t="shared" ca="1" si="243"/>
        <v>1.446666666666669</v>
      </c>
      <c r="N180" s="105">
        <f t="shared" ca="1" si="250"/>
        <v>1.8514615384615378</v>
      </c>
      <c r="O180" s="198">
        <f t="shared" ca="1" si="251"/>
        <v>1.7809245089140262</v>
      </c>
      <c r="P180" s="198">
        <f t="shared" ca="1" si="252"/>
        <v>1.6028320580226236</v>
      </c>
      <c r="Q180" s="105">
        <f t="shared" ca="1" si="244"/>
        <v>16.179205593295606</v>
      </c>
      <c r="R180" s="105">
        <f t="shared" ca="1" si="245"/>
        <v>15.707040583556214</v>
      </c>
      <c r="S180" s="105">
        <f t="shared" ca="1" si="253"/>
        <v>0</v>
      </c>
      <c r="T180" s="105">
        <f t="shared" si="254"/>
        <v>0</v>
      </c>
      <c r="U180" s="105">
        <f t="shared" si="255"/>
        <v>0</v>
      </c>
      <c r="V180" s="115">
        <f t="shared" ca="1" si="246"/>
        <v>1.3399999999999999</v>
      </c>
      <c r="W180" s="114">
        <f t="shared" ca="1" si="247"/>
        <v>0.86318034431517854</v>
      </c>
      <c r="X180" s="116">
        <f t="shared" ca="1" si="248"/>
        <v>9.9352792699552814E-2</v>
      </c>
      <c r="Y180" s="90" t="e">
        <f t="shared" si="256"/>
        <v>#N/A</v>
      </c>
      <c r="Z180" s="117" t="str">
        <f t="shared" ca="1" si="257"/>
        <v/>
      </c>
      <c r="AA180" s="112"/>
      <c r="AB180" s="118"/>
      <c r="AC180" s="107"/>
      <c r="AD180" s="107"/>
      <c r="AH180" s="107"/>
      <c r="BE180" s="235">
        <f t="shared" ca="1" si="258"/>
        <v>16.875</v>
      </c>
      <c r="BF180" s="235">
        <f t="shared" ref="BF180:BN180" ca="1" si="299">AVERAGE(OFFSET(BE$31,$A180,0,$BE$27,1))</f>
        <v>16.5</v>
      </c>
      <c r="BG180" s="235">
        <f t="shared" ca="1" si="299"/>
        <v>16.31625</v>
      </c>
      <c r="BH180" s="235">
        <f t="shared" ca="1" si="299"/>
        <v>16.234999999999999</v>
      </c>
      <c r="BI180" s="235">
        <f t="shared" ca="1" si="299"/>
        <v>16.177187500000002</v>
      </c>
      <c r="BJ180" s="235">
        <f t="shared" ca="1" si="299"/>
        <v>16.098593750000003</v>
      </c>
      <c r="BK180" s="235">
        <f t="shared" ca="1" si="299"/>
        <v>15.989453125000002</v>
      </c>
      <c r="BL180" s="235">
        <f t="shared" ca="1" si="299"/>
        <v>15.860507812500002</v>
      </c>
      <c r="BM180" s="235">
        <f t="shared" ca="1" si="299"/>
        <v>15.728652343749999</v>
      </c>
      <c r="BN180" s="235">
        <f t="shared" ca="1" si="299"/>
        <v>15.6082421875</v>
      </c>
      <c r="BO180" s="235">
        <f t="shared" ca="1" si="260"/>
        <v>16.362819335937502</v>
      </c>
      <c r="BP180" s="235">
        <f t="shared" ca="1" si="216"/>
        <v>16.115800489680623</v>
      </c>
      <c r="BQ180" s="235">
        <f t="shared" ca="1" si="217"/>
        <v>15.92259647354895</v>
      </c>
      <c r="BR180" s="235">
        <f t="shared" ca="1" si="218"/>
        <v>0.19320401613167348</v>
      </c>
      <c r="BS180" s="235">
        <f t="shared" ca="1" si="219"/>
        <v>16.309004505812297</v>
      </c>
      <c r="BT180" s="235">
        <f t="shared" ca="1" si="288"/>
        <v>16.080815354641135</v>
      </c>
      <c r="BU180" s="235">
        <f t="shared" ca="1" si="289"/>
        <v>15.891383668551436</v>
      </c>
      <c r="BV180" s="235">
        <f t="shared" ca="1" si="290"/>
        <v>15.734300068083964</v>
      </c>
      <c r="BW180" s="235">
        <f t="shared" ca="1" si="291"/>
        <v>16.302595126353065</v>
      </c>
      <c r="BX180" s="235">
        <f t="shared" ca="1" si="261"/>
        <v>0.30476753621716896</v>
      </c>
      <c r="BY180" s="236">
        <f t="shared" si="276"/>
        <v>-130</v>
      </c>
      <c r="BZ180" s="235">
        <f t="shared" ca="1" si="262"/>
        <v>15.583019479579802</v>
      </c>
      <c r="CA180" s="235">
        <f t="shared" ca="1" si="263"/>
        <v>109.02659906832338</v>
      </c>
      <c r="CB180" s="235">
        <f t="shared" ca="1" si="191"/>
        <v>16.849743001302087</v>
      </c>
      <c r="CC180" s="235">
        <f t="shared" ca="1" si="192"/>
        <v>3.8097430013020883</v>
      </c>
      <c r="CD180" s="81">
        <f t="shared" ca="1" si="193"/>
        <v>3.52008056640625</v>
      </c>
      <c r="CE180" s="235">
        <f t="shared" ca="1" si="264"/>
        <v>100</v>
      </c>
      <c r="CF180" s="235">
        <f t="shared" ca="1" si="265"/>
        <v>100</v>
      </c>
      <c r="CG180">
        <f t="shared" si="266"/>
        <v>100</v>
      </c>
      <c r="CH180">
        <f t="shared" si="266"/>
        <v>50</v>
      </c>
      <c r="CI180">
        <f t="shared" si="266"/>
        <v>0</v>
      </c>
      <c r="CJ180" t="e">
        <f t="shared" si="267"/>
        <v>#N/A</v>
      </c>
      <c r="CK180" s="259">
        <f t="shared" ca="1" si="268"/>
        <v>16.100178002019554</v>
      </c>
      <c r="CL180" s="259">
        <f t="shared" ca="1" si="269"/>
        <v>16.761964001009776</v>
      </c>
      <c r="CM180" s="259">
        <f t="shared" ca="1" si="270"/>
        <v>16.568973507020775</v>
      </c>
      <c r="CN180" s="259">
        <f t="shared" ca="1" si="271"/>
        <v>16.105175006393395</v>
      </c>
      <c r="CO180">
        <f t="shared" ca="1" si="272"/>
        <v>100</v>
      </c>
      <c r="CP180">
        <f t="shared" ca="1" si="273"/>
        <v>16.7</v>
      </c>
      <c r="CQ180" t="e">
        <f t="shared" ca="1" si="274"/>
        <v>#N/A</v>
      </c>
      <c r="CR180" t="e">
        <f t="shared" ca="1" si="196"/>
        <v>#N/A</v>
      </c>
      <c r="CS180" t="e">
        <f t="shared" ca="1" si="197"/>
        <v>#N/A</v>
      </c>
    </row>
    <row r="181" spans="1:97" x14ac:dyDescent="0.25">
      <c r="A181">
        <v>150</v>
      </c>
      <c r="B181" s="100">
        <f ca="1">OFFSET(InputPriceData!B$15,CalculationsAndCharts!$A181+$A$11,0,1,1)</f>
        <v>40277</v>
      </c>
      <c r="C181" s="3">
        <f ca="1">OFFSET(InputPriceData!G$15,CalculationsAndCharts!$A181+$A$11,0,1,1)</f>
        <v>4773900</v>
      </c>
      <c r="D181" s="4">
        <f ca="1">OFFSET(InputPriceData!C$15,CalculationsAndCharts!$A181+$A$11,IF($C$7,7,0),1,1)</f>
        <v>16.07</v>
      </c>
      <c r="E181" s="4">
        <f ca="1">OFFSET(InputPriceData!D$15,CalculationsAndCharts!$A181+$A$11,IF($C$7,7,0),1,1)</f>
        <v>16.5</v>
      </c>
      <c r="F181" s="4">
        <f ca="1">OFFSET(InputPriceData!E$15,CalculationsAndCharts!$A181+$A$11,IF($C$7,7,0),1,1)</f>
        <v>15.89</v>
      </c>
      <c r="G181" s="4">
        <f ca="1">OFFSET(InputPriceData!F$15,CalculationsAndCharts!$A181+$A$11,IF($C$7,7,0),1,1)</f>
        <v>16.260000000000002</v>
      </c>
      <c r="H181" s="105">
        <f t="shared" si="241"/>
        <v>0</v>
      </c>
      <c r="I181" s="105">
        <f t="shared" ca="1" si="286"/>
        <v>0</v>
      </c>
      <c r="J181" s="105">
        <f t="shared" ca="1" si="286"/>
        <v>0</v>
      </c>
      <c r="K181" s="105">
        <f t="shared" ca="1" si="286"/>
        <v>0</v>
      </c>
      <c r="L181" s="4">
        <f t="shared" ca="1" si="242"/>
        <v>16.216666666666669</v>
      </c>
      <c r="M181" s="105">
        <f t="shared" ca="1" si="243"/>
        <v>0.41666666666666785</v>
      </c>
      <c r="N181" s="105">
        <f t="shared" ca="1" si="250"/>
        <v>1.7549743589743574</v>
      </c>
      <c r="O181" s="198">
        <f t="shared" ca="1" si="251"/>
        <v>1.7607710719004515</v>
      </c>
      <c r="P181" s="198">
        <f t="shared" ca="1" si="252"/>
        <v>1.5846939647104064</v>
      </c>
      <c r="Q181" s="105">
        <f t="shared" ca="1" si="244"/>
        <v>15.848502429475301</v>
      </c>
      <c r="R181" s="105">
        <f t="shared" ca="1" si="245"/>
        <v>15.572136295059245</v>
      </c>
      <c r="S181" s="105">
        <f t="shared" ca="1" si="253"/>
        <v>0</v>
      </c>
      <c r="T181" s="105">
        <f t="shared" si="254"/>
        <v>0</v>
      </c>
      <c r="U181" s="105">
        <f t="shared" si="255"/>
        <v>0</v>
      </c>
      <c r="V181" s="115">
        <f t="shared" ca="1" si="246"/>
        <v>0.60999999999999943</v>
      </c>
      <c r="W181" s="114">
        <f t="shared" ca="1" si="247"/>
        <v>0.62477051647276782</v>
      </c>
      <c r="X181" s="116">
        <f t="shared" ca="1" si="248"/>
        <v>8.8423771000785231E-2</v>
      </c>
      <c r="Y181" s="90" t="e">
        <f t="shared" si="256"/>
        <v>#N/A</v>
      </c>
      <c r="Z181" s="117" t="str">
        <f t="shared" ca="1" si="257"/>
        <v/>
      </c>
      <c r="AA181" s="112"/>
      <c r="AB181" s="118"/>
      <c r="AC181" s="107"/>
      <c r="AD181" s="107"/>
      <c r="AH181" s="107"/>
      <c r="BE181" s="235">
        <f t="shared" ca="1" si="258"/>
        <v>16.125</v>
      </c>
      <c r="BF181" s="235">
        <f t="shared" ref="BF181:BN181" ca="1" si="300">AVERAGE(OFFSET(BE$31,$A181,0,$BE$27,1))</f>
        <v>16.1325</v>
      </c>
      <c r="BG181" s="235">
        <f t="shared" ca="1" si="300"/>
        <v>16.153750000000002</v>
      </c>
      <c r="BH181" s="235">
        <f t="shared" ca="1" si="300"/>
        <v>16.119375000000002</v>
      </c>
      <c r="BI181" s="235">
        <f t="shared" ca="1" si="300"/>
        <v>16.020000000000003</v>
      </c>
      <c r="BJ181" s="235">
        <f t="shared" ca="1" si="300"/>
        <v>15.880312500000002</v>
      </c>
      <c r="BK181" s="235">
        <f t="shared" ca="1" si="300"/>
        <v>15.731562500000001</v>
      </c>
      <c r="BL181" s="235">
        <f t="shared" ca="1" si="300"/>
        <v>15.596796874999999</v>
      </c>
      <c r="BM181" s="235">
        <f t="shared" ca="1" si="300"/>
        <v>15.487832031249999</v>
      </c>
      <c r="BN181" s="235">
        <f t="shared" ca="1" si="300"/>
        <v>15.4075390625</v>
      </c>
      <c r="BO181" s="235">
        <f t="shared" ca="1" si="260"/>
        <v>15.998952148437501</v>
      </c>
      <c r="BP181" s="235">
        <f t="shared" ca="1" si="216"/>
        <v>15.868781643423741</v>
      </c>
      <c r="BQ181" s="235">
        <f t="shared" ca="1" si="217"/>
        <v>15.729392457417276</v>
      </c>
      <c r="BR181" s="235">
        <f t="shared" ca="1" si="218"/>
        <v>0.13938918600646488</v>
      </c>
      <c r="BS181" s="235">
        <f t="shared" ca="1" si="219"/>
        <v>16.008170829430206</v>
      </c>
      <c r="BT181" s="235">
        <f t="shared" ca="1" si="288"/>
        <v>15.852626203469976</v>
      </c>
      <c r="BU181" s="235">
        <f t="shared" ca="1" si="289"/>
        <v>15.701951982461736</v>
      </c>
      <c r="BV181" s="235">
        <f t="shared" ca="1" si="290"/>
        <v>15.577216467616495</v>
      </c>
      <c r="BW181" s="235">
        <f t="shared" ca="1" si="291"/>
        <v>16.029239130641216</v>
      </c>
      <c r="BX181" s="235">
        <f t="shared" ca="1" si="261"/>
        <v>0.25071696715728442</v>
      </c>
      <c r="BY181" s="236">
        <f t="shared" si="276"/>
        <v>-131</v>
      </c>
      <c r="BZ181" s="235">
        <f t="shared" ca="1" si="262"/>
        <v>15.498511444903059</v>
      </c>
      <c r="CA181" s="235">
        <f t="shared" ca="1" si="263"/>
        <v>102.92099810353194</v>
      </c>
      <c r="CB181" s="235">
        <f t="shared" ca="1" si="191"/>
        <v>16.107809407552086</v>
      </c>
      <c r="CC181" s="235">
        <f t="shared" ca="1" si="192"/>
        <v>3.0678094075520868</v>
      </c>
      <c r="CD181" s="81">
        <f t="shared" ca="1" si="193"/>
        <v>2.77008056640625</v>
      </c>
      <c r="CE181" s="235">
        <f t="shared" ca="1" si="264"/>
        <v>100</v>
      </c>
      <c r="CF181" s="235">
        <f t="shared" ca="1" si="265"/>
        <v>100</v>
      </c>
      <c r="CG181">
        <f t="shared" si="266"/>
        <v>100</v>
      </c>
      <c r="CH181">
        <f t="shared" si="266"/>
        <v>50</v>
      </c>
      <c r="CI181">
        <f t="shared" si="266"/>
        <v>0</v>
      </c>
      <c r="CJ181" t="e">
        <f t="shared" si="267"/>
        <v>#N/A</v>
      </c>
      <c r="CK181" s="259">
        <f t="shared" ca="1" si="268"/>
        <v>16.020356004039112</v>
      </c>
      <c r="CL181" s="259">
        <f t="shared" ca="1" si="269"/>
        <v>16.147589001009777</v>
      </c>
      <c r="CM181" s="259">
        <f t="shared" ca="1" si="270"/>
        <v>16.057178067256846</v>
      </c>
      <c r="CN181" s="259">
        <f t="shared" ca="1" si="271"/>
        <v>15.842459408546842</v>
      </c>
      <c r="CO181">
        <f t="shared" ca="1" si="272"/>
        <v>100</v>
      </c>
      <c r="CP181">
        <f t="shared" ca="1" si="273"/>
        <v>16.7</v>
      </c>
      <c r="CQ181" t="e">
        <f t="shared" ca="1" si="274"/>
        <v>#N/A</v>
      </c>
      <c r="CR181" t="e">
        <f t="shared" ca="1" si="196"/>
        <v>#N/A</v>
      </c>
      <c r="CS181" t="e">
        <f t="shared" ca="1" si="197"/>
        <v>#N/A</v>
      </c>
    </row>
    <row r="182" spans="1:97" x14ac:dyDescent="0.25">
      <c r="A182">
        <v>151</v>
      </c>
      <c r="B182" s="100">
        <f ca="1">OFFSET(InputPriceData!B$15,CalculationsAndCharts!$A182+$A$11,0,1,1)</f>
        <v>40276</v>
      </c>
      <c r="C182" s="3">
        <f ca="1">OFFSET(InputPriceData!G$15,CalculationsAndCharts!$A182+$A$11,0,1,1)</f>
        <v>5961000</v>
      </c>
      <c r="D182" s="4">
        <f ca="1">OFFSET(InputPriceData!C$15,CalculationsAndCharts!$A182+$A$11,IF($C$7,7,0),1,1)</f>
        <v>16.260000000000002</v>
      </c>
      <c r="E182" s="4">
        <f ca="1">OFFSET(InputPriceData!D$15,CalculationsAndCharts!$A182+$A$11,IF($C$7,7,0),1,1)</f>
        <v>16.28</v>
      </c>
      <c r="F182" s="4">
        <f ca="1">OFFSET(InputPriceData!E$15,CalculationsAndCharts!$A182+$A$11,IF($C$7,7,0),1,1)</f>
        <v>15.8</v>
      </c>
      <c r="G182" s="4">
        <f ca="1">OFFSET(InputPriceData!F$15,CalculationsAndCharts!$A182+$A$11,IF($C$7,7,0),1,1)</f>
        <v>15.99</v>
      </c>
      <c r="H182" s="105">
        <f t="shared" si="241"/>
        <v>0</v>
      </c>
      <c r="I182" s="105">
        <f t="shared" ca="1" si="286"/>
        <v>0</v>
      </c>
      <c r="J182" s="105">
        <f t="shared" ca="1" si="286"/>
        <v>0</v>
      </c>
      <c r="K182" s="105">
        <f t="shared" ca="1" si="286"/>
        <v>0</v>
      </c>
      <c r="L182" s="4">
        <f t="shared" ca="1" si="242"/>
        <v>16.023333333333333</v>
      </c>
      <c r="M182" s="105">
        <f t="shared" ca="1" si="243"/>
        <v>0.63333333333333286</v>
      </c>
      <c r="N182" s="105">
        <f t="shared" ca="1" si="250"/>
        <v>1.8487307692307671</v>
      </c>
      <c r="O182" s="198">
        <f t="shared" ca="1" si="251"/>
        <v>1.7624272755936214</v>
      </c>
      <c r="P182" s="198">
        <f t="shared" ca="1" si="252"/>
        <v>1.5861845480342593</v>
      </c>
      <c r="Q182" s="105">
        <f t="shared" ca="1" si="244"/>
        <v>15.743312647420625</v>
      </c>
      <c r="R182" s="105">
        <f t="shared" ca="1" si="245"/>
        <v>15.493174542368944</v>
      </c>
      <c r="S182" s="105">
        <f t="shared" ca="1" si="253"/>
        <v>0</v>
      </c>
      <c r="T182" s="105">
        <f t="shared" si="254"/>
        <v>0</v>
      </c>
      <c r="U182" s="105">
        <f t="shared" si="255"/>
        <v>0</v>
      </c>
      <c r="V182" s="115">
        <f t="shared" ca="1" si="246"/>
        <v>0.48999999999999844</v>
      </c>
      <c r="W182" s="114">
        <f t="shared" ca="1" si="247"/>
        <v>0.63215577470915207</v>
      </c>
      <c r="X182" s="116">
        <f t="shared" ca="1" si="248"/>
        <v>8.9534444947414138E-2</v>
      </c>
      <c r="Y182" s="90" t="e">
        <f t="shared" si="256"/>
        <v>#N/A</v>
      </c>
      <c r="Z182" s="117" t="str">
        <f t="shared" ca="1" si="257"/>
        <v/>
      </c>
      <c r="AA182" s="112"/>
      <c r="AB182" s="118"/>
      <c r="AC182" s="107"/>
      <c r="AD182" s="107"/>
      <c r="AH182" s="107"/>
      <c r="BE182" s="235">
        <f t="shared" ca="1" si="258"/>
        <v>16.14</v>
      </c>
      <c r="BF182" s="235">
        <f t="shared" ref="BF182:BN182" ca="1" si="301">AVERAGE(OFFSET(BE$31,$A182,0,$BE$27,1))</f>
        <v>16.175000000000001</v>
      </c>
      <c r="BG182" s="235">
        <f t="shared" ca="1" si="301"/>
        <v>16.085000000000001</v>
      </c>
      <c r="BH182" s="235">
        <f t="shared" ca="1" si="301"/>
        <v>15.920625000000001</v>
      </c>
      <c r="BI182" s="235">
        <f t="shared" ca="1" si="301"/>
        <v>15.740625</v>
      </c>
      <c r="BJ182" s="235">
        <f t="shared" ca="1" si="301"/>
        <v>15.582812499999999</v>
      </c>
      <c r="BK182" s="235">
        <f t="shared" ca="1" si="301"/>
        <v>15.462031249999999</v>
      </c>
      <c r="BL182" s="235">
        <f t="shared" ca="1" si="301"/>
        <v>15.378867187499999</v>
      </c>
      <c r="BM182" s="235">
        <f t="shared" ca="1" si="301"/>
        <v>15.327246093749999</v>
      </c>
      <c r="BN182" s="235">
        <f t="shared" ca="1" si="301"/>
        <v>15.299042968749999</v>
      </c>
      <c r="BO182" s="235">
        <f t="shared" ca="1" si="260"/>
        <v>15.914343749999997</v>
      </c>
      <c r="BP182" s="235">
        <f t="shared" ca="1" si="216"/>
        <v>15.738611138409979</v>
      </c>
      <c r="BQ182" s="235">
        <f t="shared" ca="1" si="217"/>
        <v>15.590003271410813</v>
      </c>
      <c r="BR182" s="235">
        <f t="shared" ca="1" si="218"/>
        <v>0.14860786699916595</v>
      </c>
      <c r="BS182" s="235">
        <f t="shared" ca="1" si="219"/>
        <v>15.887219005409145</v>
      </c>
      <c r="BT182" s="235">
        <f t="shared" ca="1" si="288"/>
        <v>15.697081577509746</v>
      </c>
      <c r="BU182" s="235">
        <f t="shared" ca="1" si="289"/>
        <v>15.551277761453498</v>
      </c>
      <c r="BV182" s="235">
        <f t="shared" ca="1" si="290"/>
        <v>15.452480952771255</v>
      </c>
      <c r="BW182" s="235">
        <f t="shared" ca="1" si="291"/>
        <v>15.889892400939994</v>
      </c>
      <c r="BX182" s="235">
        <f t="shared" ca="1" si="261"/>
        <v>0.22355385449001591</v>
      </c>
      <c r="BY182" s="236">
        <f t="shared" si="276"/>
        <v>-132</v>
      </c>
      <c r="BZ182" s="235">
        <f t="shared" ca="1" si="262"/>
        <v>15.441032744169485</v>
      </c>
      <c r="CA182" s="235">
        <f t="shared" ca="1" si="263"/>
        <v>100.19592010552385</v>
      </c>
      <c r="CB182" s="235">
        <f t="shared" ca="1" si="191"/>
        <v>15.968838541666665</v>
      </c>
      <c r="CC182" s="235">
        <f t="shared" ca="1" si="192"/>
        <v>2.928838541666666</v>
      </c>
      <c r="CD182" s="81">
        <f t="shared" ca="1" si="193"/>
        <v>2.77008056640625</v>
      </c>
      <c r="CE182" s="235">
        <f t="shared" ca="1" si="264"/>
        <v>100</v>
      </c>
      <c r="CF182" s="235">
        <f t="shared" ca="1" si="265"/>
        <v>100</v>
      </c>
      <c r="CG182">
        <f t="shared" si="266"/>
        <v>100</v>
      </c>
      <c r="CH182">
        <f t="shared" si="266"/>
        <v>50</v>
      </c>
      <c r="CI182">
        <f t="shared" si="266"/>
        <v>0</v>
      </c>
      <c r="CJ182" t="e">
        <f t="shared" si="267"/>
        <v>#N/A</v>
      </c>
      <c r="CK182" s="259">
        <f t="shared" ca="1" si="268"/>
        <v>15.958212008078222</v>
      </c>
      <c r="CL182" s="259">
        <f t="shared" ca="1" si="269"/>
        <v>16.030178002019557</v>
      </c>
      <c r="CM182" s="259">
        <f t="shared" ca="1" si="270"/>
        <v>15.950852334316963</v>
      </c>
      <c r="CN182" s="259">
        <f t="shared" ca="1" si="271"/>
        <v>15.720407571561669</v>
      </c>
      <c r="CO182">
        <f t="shared" ca="1" si="272"/>
        <v>100</v>
      </c>
      <c r="CP182">
        <f t="shared" ca="1" si="273"/>
        <v>16.7</v>
      </c>
      <c r="CQ182" t="e">
        <f t="shared" ca="1" si="274"/>
        <v>#N/A</v>
      </c>
      <c r="CR182" t="e">
        <f t="shared" ca="1" si="196"/>
        <v>#N/A</v>
      </c>
      <c r="CS182" t="e">
        <f t="shared" ca="1" si="197"/>
        <v>#N/A</v>
      </c>
    </row>
    <row r="183" spans="1:97" x14ac:dyDescent="0.25">
      <c r="A183">
        <v>152</v>
      </c>
      <c r="B183" s="100">
        <f ca="1">OFFSET(InputPriceData!B$15,CalculationsAndCharts!$A183+$A$11,0,1,1)</f>
        <v>40275</v>
      </c>
      <c r="C183" s="3">
        <f ca="1">OFFSET(InputPriceData!G$15,CalculationsAndCharts!$A183+$A$11,0,1,1)</f>
        <v>10445000</v>
      </c>
      <c r="D183" s="4">
        <f ca="1">OFFSET(InputPriceData!C$15,CalculationsAndCharts!$A183+$A$11,IF($C$7,7,0),1,1)</f>
        <v>16.22</v>
      </c>
      <c r="E183" s="4">
        <f ca="1">OFFSET(InputPriceData!D$15,CalculationsAndCharts!$A183+$A$11,IF($C$7,7,0),1,1)</f>
        <v>16.850000000000001</v>
      </c>
      <c r="F183" s="4">
        <f ca="1">OFFSET(InputPriceData!E$15,CalculationsAndCharts!$A183+$A$11,IF($C$7,7,0),1,1)</f>
        <v>16.16</v>
      </c>
      <c r="G183" s="4">
        <f ca="1">OFFSET(InputPriceData!F$15,CalculationsAndCharts!$A183+$A$11,IF($C$7,7,0),1,1)</f>
        <v>16.29</v>
      </c>
      <c r="H183" s="105">
        <f t="shared" si="241"/>
        <v>0</v>
      </c>
      <c r="I183" s="105">
        <f t="shared" ca="1" si="286"/>
        <v>0</v>
      </c>
      <c r="J183" s="105">
        <f t="shared" ca="1" si="286"/>
        <v>0</v>
      </c>
      <c r="K183" s="105">
        <f t="shared" ca="1" si="286"/>
        <v>0</v>
      </c>
      <c r="L183" s="4">
        <f t="shared" ca="1" si="242"/>
        <v>16.433333333333334</v>
      </c>
      <c r="M183" s="105">
        <f t="shared" ca="1" si="243"/>
        <v>1.1533333333333342</v>
      </c>
      <c r="N183" s="105">
        <f t="shared" ca="1" si="250"/>
        <v>1.8104999999999984</v>
      </c>
      <c r="O183" s="198">
        <f t="shared" ca="1" si="251"/>
        <v>1.7377691345544368</v>
      </c>
      <c r="P183" s="198">
        <f t="shared" ca="1" si="252"/>
        <v>1.5639922210989932</v>
      </c>
      <c r="Q183" s="105">
        <f t="shared" ca="1" si="244"/>
        <v>15.663306737159852</v>
      </c>
      <c r="R183" s="105">
        <f t="shared" ca="1" si="245"/>
        <v>15.421706512354177</v>
      </c>
      <c r="S183" s="105">
        <f t="shared" ca="1" si="253"/>
        <v>0</v>
      </c>
      <c r="T183" s="105">
        <f t="shared" si="254"/>
        <v>0</v>
      </c>
      <c r="U183" s="105">
        <f t="shared" si="255"/>
        <v>0</v>
      </c>
      <c r="V183" s="115">
        <f t="shared" ca="1" si="246"/>
        <v>0.72000000000000242</v>
      </c>
      <c r="W183" s="114">
        <f t="shared" ca="1" si="247"/>
        <v>0.70323366206372884</v>
      </c>
      <c r="X183" s="116">
        <f t="shared" ca="1" si="248"/>
        <v>9.3169653902009139E-2</v>
      </c>
      <c r="Y183" s="90" t="e">
        <f t="shared" si="256"/>
        <v>#N/A</v>
      </c>
      <c r="Z183" s="117" t="str">
        <f t="shared" ca="1" si="257"/>
        <v/>
      </c>
      <c r="AA183" s="112"/>
      <c r="AB183" s="118"/>
      <c r="AC183" s="107"/>
      <c r="AD183" s="107"/>
      <c r="AH183" s="107"/>
      <c r="BE183" s="235">
        <f t="shared" ca="1" si="258"/>
        <v>16.21</v>
      </c>
      <c r="BF183" s="235">
        <f t="shared" ref="BF183:BN183" ca="1" si="302">AVERAGE(OFFSET(BE$31,$A183,0,$BE$27,1))</f>
        <v>15.995000000000001</v>
      </c>
      <c r="BG183" s="235">
        <f t="shared" ca="1" si="302"/>
        <v>15.75625</v>
      </c>
      <c r="BH183" s="235">
        <f t="shared" ca="1" si="302"/>
        <v>15.560624999999998</v>
      </c>
      <c r="BI183" s="235">
        <f t="shared" ca="1" si="302"/>
        <v>15.424999999999999</v>
      </c>
      <c r="BJ183" s="235">
        <f t="shared" ca="1" si="302"/>
        <v>15.341249999999999</v>
      </c>
      <c r="BK183" s="235">
        <f t="shared" ca="1" si="302"/>
        <v>15.295703124999999</v>
      </c>
      <c r="BL183" s="235">
        <f t="shared" ca="1" si="302"/>
        <v>15.275625</v>
      </c>
      <c r="BM183" s="235">
        <f t="shared" ca="1" si="302"/>
        <v>15.27083984375</v>
      </c>
      <c r="BN183" s="235">
        <f t="shared" ca="1" si="302"/>
        <v>15.274306640624999</v>
      </c>
      <c r="BO183" s="235">
        <f t="shared" ca="1" si="260"/>
        <v>15.765136230468755</v>
      </c>
      <c r="BP183" s="235">
        <f t="shared" ca="1" si="216"/>
        <v>15.562878526819961</v>
      </c>
      <c r="BQ183" s="235">
        <f t="shared" ca="1" si="217"/>
        <v>15.441395404411647</v>
      </c>
      <c r="BR183" s="235">
        <f t="shared" ca="1" si="218"/>
        <v>0.12148312240831416</v>
      </c>
      <c r="BS183" s="235">
        <f t="shared" ca="1" si="219"/>
        <v>15.684361649228276</v>
      </c>
      <c r="BT183" s="235">
        <f t="shared" ca="1" si="288"/>
        <v>15.506944149610344</v>
      </c>
      <c r="BU183" s="235">
        <f t="shared" ca="1" si="289"/>
        <v>15.405473945397253</v>
      </c>
      <c r="BV183" s="235">
        <f t="shared" ca="1" si="290"/>
        <v>15.353684144089012</v>
      </c>
      <c r="BW183" s="235">
        <f t="shared" ca="1" si="291"/>
        <v>15.658094756728286</v>
      </c>
      <c r="BX183" s="235">
        <f t="shared" ca="1" si="261"/>
        <v>0.2040454888513103</v>
      </c>
      <c r="BY183" s="236">
        <f t="shared" si="276"/>
        <v>-133</v>
      </c>
      <c r="BZ183" s="235">
        <f t="shared" ca="1" si="262"/>
        <v>15.396654986071152</v>
      </c>
      <c r="CA183" s="235">
        <f t="shared" ca="1" si="263"/>
        <v>82.032044928918694</v>
      </c>
      <c r="CB183" s="235">
        <f t="shared" ca="1" si="191"/>
        <v>16.099234781901046</v>
      </c>
      <c r="CC183" s="235">
        <f t="shared" ca="1" si="192"/>
        <v>3.059234781901047</v>
      </c>
      <c r="CD183" s="81">
        <f t="shared" ca="1" si="193"/>
        <v>2.77008056640625</v>
      </c>
      <c r="CE183" s="235">
        <f t="shared" ca="1" si="264"/>
        <v>100</v>
      </c>
      <c r="CF183" s="235">
        <f t="shared" ca="1" si="265"/>
        <v>100</v>
      </c>
      <c r="CG183">
        <f t="shared" si="266"/>
        <v>100</v>
      </c>
      <c r="CH183">
        <f t="shared" si="266"/>
        <v>50</v>
      </c>
      <c r="CI183">
        <f t="shared" si="266"/>
        <v>0</v>
      </c>
      <c r="CJ183" t="e">
        <f t="shared" si="267"/>
        <v>#N/A</v>
      </c>
      <c r="CK183" s="259">
        <f t="shared" ca="1" si="268"/>
        <v>15.536424016156442</v>
      </c>
      <c r="CL183" s="259">
        <f t="shared" ca="1" si="269"/>
        <v>16.075712008078224</v>
      </c>
      <c r="CM183" s="259">
        <f t="shared" ca="1" si="270"/>
        <v>15.902531668306052</v>
      </c>
      <c r="CN183" s="259">
        <f t="shared" ca="1" si="271"/>
        <v>15.596499399378512</v>
      </c>
      <c r="CO183">
        <f t="shared" ca="1" si="272"/>
        <v>100</v>
      </c>
      <c r="CP183">
        <f t="shared" ca="1" si="273"/>
        <v>16.7</v>
      </c>
      <c r="CQ183" t="e">
        <f t="shared" ca="1" si="274"/>
        <v>#N/A</v>
      </c>
      <c r="CR183">
        <f t="shared" ca="1" si="196"/>
        <v>16.22</v>
      </c>
      <c r="CS183" t="e">
        <f t="shared" ca="1" si="197"/>
        <v>#N/A</v>
      </c>
    </row>
    <row r="184" spans="1:97" x14ac:dyDescent="0.25">
      <c r="A184">
        <v>153</v>
      </c>
      <c r="B184" s="100">
        <f ca="1">OFFSET(InputPriceData!B$15,CalculationsAndCharts!$A184+$A$11,0,1,1)</f>
        <v>40274</v>
      </c>
      <c r="C184" s="3">
        <f ca="1">OFFSET(InputPriceData!G$15,CalculationsAndCharts!$A184+$A$11,0,1,1)</f>
        <v>12407900</v>
      </c>
      <c r="D184" s="4">
        <f ca="1">OFFSET(InputPriceData!C$15,CalculationsAndCharts!$A184+$A$11,IF($C$7,7,0),1,1)</f>
        <v>15.38</v>
      </c>
      <c r="E184" s="4">
        <f ca="1">OFFSET(InputPriceData!D$15,CalculationsAndCharts!$A184+$A$11,IF($C$7,7,0),1,1)</f>
        <v>16.5</v>
      </c>
      <c r="F184" s="4">
        <f ca="1">OFFSET(InputPriceData!E$15,CalculationsAndCharts!$A184+$A$11,IF($C$7,7,0),1,1)</f>
        <v>15.28</v>
      </c>
      <c r="G184" s="4">
        <f ca="1">OFFSET(InputPriceData!F$15,CalculationsAndCharts!$A184+$A$11,IF($C$7,7,0),1,1)</f>
        <v>16.13</v>
      </c>
      <c r="H184" s="105">
        <f t="shared" si="241"/>
        <v>0</v>
      </c>
      <c r="I184" s="105">
        <f t="shared" ca="1" si="286"/>
        <v>0</v>
      </c>
      <c r="J184" s="105">
        <f t="shared" ca="1" si="286"/>
        <v>0</v>
      </c>
      <c r="K184" s="105">
        <f t="shared" ca="1" si="286"/>
        <v>0</v>
      </c>
      <c r="L184" s="4">
        <f t="shared" ca="1" si="242"/>
        <v>15.969999999999999</v>
      </c>
      <c r="M184" s="105">
        <f t="shared" ca="1" si="243"/>
        <v>0.90999999999999837</v>
      </c>
      <c r="N184" s="105">
        <f t="shared" ca="1" si="250"/>
        <v>1.7422307692307675</v>
      </c>
      <c r="O184" s="198">
        <f t="shared" ca="1" si="251"/>
        <v>1.7169888872842765</v>
      </c>
      <c r="P184" s="198">
        <f t="shared" ca="1" si="252"/>
        <v>1.5452899985558488</v>
      </c>
      <c r="Q184" s="105">
        <f t="shared" ca="1" si="244"/>
        <v>15.443299138253142</v>
      </c>
      <c r="R184" s="105">
        <f t="shared" ca="1" si="245"/>
        <v>15.352677876695411</v>
      </c>
      <c r="S184" s="105">
        <f t="shared" ca="1" si="253"/>
        <v>0</v>
      </c>
      <c r="T184" s="105">
        <f t="shared" si="254"/>
        <v>0</v>
      </c>
      <c r="U184" s="105">
        <f t="shared" si="255"/>
        <v>0</v>
      </c>
      <c r="V184" s="115">
        <f t="shared" ca="1" si="246"/>
        <v>1.2200000000000006</v>
      </c>
      <c r="W184" s="114">
        <f t="shared" ca="1" si="247"/>
        <v>0.6948504930955921</v>
      </c>
      <c r="X184" s="116">
        <f t="shared" ca="1" si="248"/>
        <v>9.307814588317373E-2</v>
      </c>
      <c r="Y184" s="90" t="e">
        <f t="shared" si="256"/>
        <v>#N/A</v>
      </c>
      <c r="Z184" s="117" t="str">
        <f t="shared" ca="1" si="257"/>
        <v/>
      </c>
      <c r="AA184" s="112"/>
      <c r="AB184" s="118"/>
      <c r="AC184" s="107"/>
      <c r="AD184" s="107"/>
      <c r="AH184" s="107"/>
      <c r="BE184" s="235">
        <f t="shared" ca="1" si="258"/>
        <v>15.78</v>
      </c>
      <c r="BF184" s="235">
        <f t="shared" ref="BF184:BN184" ca="1" si="303">AVERAGE(OFFSET(BE$31,$A184,0,$BE$27,1))</f>
        <v>15.517499999999998</v>
      </c>
      <c r="BG184" s="235">
        <f t="shared" ca="1" si="303"/>
        <v>15.364999999999998</v>
      </c>
      <c r="BH184" s="235">
        <f t="shared" ca="1" si="303"/>
        <v>15.289375</v>
      </c>
      <c r="BI184" s="235">
        <f t="shared" ca="1" si="303"/>
        <v>15.2575</v>
      </c>
      <c r="BJ184" s="235">
        <f t="shared" ca="1" si="303"/>
        <v>15.25015625</v>
      </c>
      <c r="BK184" s="235">
        <f t="shared" ca="1" si="303"/>
        <v>15.255546875</v>
      </c>
      <c r="BL184" s="235">
        <f t="shared" ca="1" si="303"/>
        <v>15.266054687499999</v>
      </c>
      <c r="BM184" s="235">
        <f t="shared" ca="1" si="303"/>
        <v>15.277773437499999</v>
      </c>
      <c r="BN184" s="235">
        <f t="shared" ca="1" si="303"/>
        <v>15.289677734374999</v>
      </c>
      <c r="BO184" s="235">
        <f t="shared" ca="1" si="260"/>
        <v>15.462022949218749</v>
      </c>
      <c r="BP184" s="235">
        <f t="shared" ca="1" si="216"/>
        <v>15.360620823171166</v>
      </c>
      <c r="BQ184" s="235">
        <f t="shared" ca="1" si="217"/>
        <v>15.319912282003335</v>
      </c>
      <c r="BR184" s="235">
        <f t="shared" ca="1" si="218"/>
        <v>4.0708541167830958E-2</v>
      </c>
      <c r="BS184" s="235">
        <f t="shared" ca="1" si="219"/>
        <v>15.401329364338997</v>
      </c>
      <c r="BT184" s="235">
        <f t="shared" ca="1" si="288"/>
        <v>15.329526649992415</v>
      </c>
      <c r="BU184" s="235">
        <f t="shared" ca="1" si="289"/>
        <v>15.304003741184161</v>
      </c>
      <c r="BV184" s="235">
        <f t="shared" ca="1" si="290"/>
        <v>15.301894342780773</v>
      </c>
      <c r="BW184" s="235">
        <f t="shared" ca="1" si="291"/>
        <v>15.378463069205534</v>
      </c>
      <c r="BX184" s="235">
        <f t="shared" ca="1" si="261"/>
        <v>0.19882052906867953</v>
      </c>
      <c r="BY184" s="236">
        <f t="shared" si="276"/>
        <v>-134</v>
      </c>
      <c r="BZ184" s="235">
        <f t="shared" ca="1" si="262"/>
        <v>15.375406610716199</v>
      </c>
      <c r="CA184" s="235">
        <f t="shared" ca="1" si="263"/>
        <v>50.38432380494767</v>
      </c>
      <c r="CB184" s="235">
        <f t="shared" ref="CB184:CB247" ca="1" si="304">(BO184+L184)/2</f>
        <v>15.716011474609374</v>
      </c>
      <c r="CC184" s="235">
        <f t="shared" ref="CC184:CC247" ca="1" si="305">CB184-MIN(OFFSET(F184,0,0,$BI$27,1))</f>
        <v>2.6760114746093748</v>
      </c>
      <c r="CD184" s="81">
        <f t="shared" ref="CD184:CD247" ca="1" si="306">MAX(OFFSET(E184,0,0,$BI$27,1))-MIN(OFFSET(CB184,0,0,$BI$27,1))</f>
        <v>2.4200805664062486</v>
      </c>
      <c r="CE184" s="235">
        <f t="shared" ca="1" si="264"/>
        <v>100</v>
      </c>
      <c r="CF184" s="235">
        <f t="shared" ca="1" si="265"/>
        <v>99.267876082222244</v>
      </c>
      <c r="CG184">
        <f t="shared" si="266"/>
        <v>100</v>
      </c>
      <c r="CH184">
        <f t="shared" si="266"/>
        <v>50</v>
      </c>
      <c r="CI184">
        <f t="shared" si="266"/>
        <v>0</v>
      </c>
      <c r="CJ184" t="e">
        <f t="shared" si="267"/>
        <v>#N/A</v>
      </c>
      <c r="CK184" s="259">
        <f t="shared" ca="1" si="268"/>
        <v>15.25034803231288</v>
      </c>
      <c r="CL184" s="259">
        <f t="shared" ca="1" si="269"/>
        <v>15.70579901615644</v>
      </c>
      <c r="CM184" s="259">
        <f t="shared" ca="1" si="270"/>
        <v>15.548663891621198</v>
      </c>
      <c r="CN184" s="259">
        <f t="shared" ca="1" si="271"/>
        <v>15.404814355898626</v>
      </c>
      <c r="CO184">
        <f t="shared" ca="1" si="272"/>
        <v>100</v>
      </c>
      <c r="CP184">
        <f t="shared" ca="1" si="273"/>
        <v>16.7</v>
      </c>
      <c r="CQ184" t="e">
        <f t="shared" ca="1" si="274"/>
        <v>#N/A</v>
      </c>
      <c r="CR184" t="e">
        <f t="shared" ca="1" si="196"/>
        <v>#N/A</v>
      </c>
      <c r="CS184" t="e">
        <f t="shared" ca="1" si="197"/>
        <v>#N/A</v>
      </c>
    </row>
    <row r="185" spans="1:97" x14ac:dyDescent="0.25">
      <c r="A185">
        <v>154</v>
      </c>
      <c r="B185" s="100">
        <f ca="1">OFFSET(InputPriceData!B$15,CalculationsAndCharts!$A185+$A$11,0,1,1)</f>
        <v>40273</v>
      </c>
      <c r="C185" s="3">
        <f ca="1">OFFSET(InputPriceData!G$15,CalculationsAndCharts!$A185+$A$11,0,1,1)</f>
        <v>4797200</v>
      </c>
      <c r="D185" s="4">
        <f ca="1">OFFSET(InputPriceData!C$15,CalculationsAndCharts!$A185+$A$11,IF($C$7,7,0),1,1)</f>
        <v>15.1</v>
      </c>
      <c r="E185" s="4">
        <f ca="1">OFFSET(InputPriceData!D$15,CalculationsAndCharts!$A185+$A$11,IF($C$7,7,0),1,1)</f>
        <v>15.44</v>
      </c>
      <c r="F185" s="4">
        <f ca="1">OFFSET(InputPriceData!E$15,CalculationsAndCharts!$A185+$A$11,IF($C$7,7,0),1,1)</f>
        <v>15.06</v>
      </c>
      <c r="G185" s="4">
        <f ca="1">OFFSET(InputPriceData!F$15,CalculationsAndCharts!$A185+$A$11,IF($C$7,7,0),1,1)</f>
        <v>15.43</v>
      </c>
      <c r="H185" s="105">
        <f t="shared" si="241"/>
        <v>0</v>
      </c>
      <c r="I185" s="105">
        <f t="shared" ca="1" si="286"/>
        <v>0</v>
      </c>
      <c r="J185" s="105">
        <f t="shared" ca="1" si="286"/>
        <v>0</v>
      </c>
      <c r="K185" s="105">
        <f t="shared" ca="1" si="286"/>
        <v>0</v>
      </c>
      <c r="L185" s="4">
        <f t="shared" ca="1" si="242"/>
        <v>15.31</v>
      </c>
      <c r="M185" s="105">
        <f t="shared" ca="1" si="243"/>
        <v>0.34999999999999964</v>
      </c>
      <c r="N185" s="105">
        <f t="shared" ca="1" si="250"/>
        <v>1.5638205128205118</v>
      </c>
      <c r="O185" s="198">
        <f t="shared" ca="1" si="251"/>
        <v>1.7097769210138503</v>
      </c>
      <c r="P185" s="198">
        <f t="shared" ca="1" si="252"/>
        <v>1.5387992289124652</v>
      </c>
      <c r="Q185" s="105">
        <f t="shared" ca="1" si="244"/>
        <v>15.292813177754041</v>
      </c>
      <c r="R185" s="105">
        <f t="shared" ca="1" si="245"/>
        <v>15.326786087678917</v>
      </c>
      <c r="S185" s="105">
        <f t="shared" ca="1" si="253"/>
        <v>0</v>
      </c>
      <c r="T185" s="105">
        <f t="shared" si="254"/>
        <v>0</v>
      </c>
      <c r="U185" s="105">
        <f t="shared" si="255"/>
        <v>0</v>
      </c>
      <c r="V185" s="115">
        <f t="shared" ca="1" si="246"/>
        <v>0.37999999999999901</v>
      </c>
      <c r="W185" s="114">
        <f t="shared" ca="1" si="247"/>
        <v>0.43227573964338778</v>
      </c>
      <c r="X185" s="116">
        <f t="shared" ca="1" si="248"/>
        <v>7.8015278006700439E-2</v>
      </c>
      <c r="Y185" s="90" t="e">
        <f t="shared" si="256"/>
        <v>#N/A</v>
      </c>
      <c r="Z185" s="117" t="str">
        <f t="shared" ca="1" si="257"/>
        <v/>
      </c>
      <c r="AA185" s="112"/>
      <c r="AB185" s="118"/>
      <c r="AC185" s="107"/>
      <c r="AD185" s="107"/>
      <c r="AH185" s="107"/>
      <c r="BE185" s="235">
        <f t="shared" ca="1" si="258"/>
        <v>15.254999999999999</v>
      </c>
      <c r="BF185" s="235">
        <f t="shared" ref="BF185:BN185" ca="1" si="307">AVERAGE(OFFSET(BE$31,$A185,0,$BE$27,1))</f>
        <v>15.212499999999999</v>
      </c>
      <c r="BG185" s="235">
        <f t="shared" ca="1" si="307"/>
        <v>15.213749999999999</v>
      </c>
      <c r="BH185" s="235">
        <f t="shared" ca="1" si="307"/>
        <v>15.225625000000001</v>
      </c>
      <c r="BI185" s="235">
        <f t="shared" ca="1" si="307"/>
        <v>15.242812499999999</v>
      </c>
      <c r="BJ185" s="235">
        <f t="shared" ca="1" si="307"/>
        <v>15.260937499999999</v>
      </c>
      <c r="BK185" s="235">
        <f t="shared" ca="1" si="307"/>
        <v>15.276562499999999</v>
      </c>
      <c r="BL185" s="235">
        <f t="shared" ca="1" si="307"/>
        <v>15.289492187499999</v>
      </c>
      <c r="BM185" s="235">
        <f t="shared" ca="1" si="307"/>
        <v>15.30158203125</v>
      </c>
      <c r="BN185" s="235">
        <f t="shared" ca="1" si="307"/>
        <v>15.314101562499999</v>
      </c>
      <c r="BO185" s="235">
        <f t="shared" ca="1" si="260"/>
        <v>15.245149414062505</v>
      </c>
      <c r="BP185" s="235">
        <f t="shared" ca="1" si="216"/>
        <v>15.259218697123583</v>
      </c>
      <c r="BQ185" s="235">
        <f t="shared" ca="1" si="217"/>
        <v>15.279203740835504</v>
      </c>
      <c r="BR185" s="235">
        <f t="shared" ca="1" si="218"/>
        <v>-1.9985043711921335E-2</v>
      </c>
      <c r="BS185" s="235">
        <f t="shared" ca="1" si="219"/>
        <v>15.239233653411661</v>
      </c>
      <c r="BT185" s="235">
        <f t="shared" ca="1" si="288"/>
        <v>15.257723935645833</v>
      </c>
      <c r="BU185" s="235">
        <f t="shared" ca="1" si="289"/>
        <v>15.278480832375907</v>
      </c>
      <c r="BV185" s="235">
        <f t="shared" ca="1" si="290"/>
        <v>15.299784944377386</v>
      </c>
      <c r="BW185" s="235">
        <f t="shared" ca="1" si="291"/>
        <v>15.237514254187161</v>
      </c>
      <c r="BX185" s="235">
        <f t="shared" ca="1" si="261"/>
        <v>0.20268113539386154</v>
      </c>
      <c r="BY185" s="236">
        <f t="shared" si="276"/>
        <v>-135</v>
      </c>
      <c r="BZ185" s="235">
        <f t="shared" ca="1" si="262"/>
        <v>15.382960173971851</v>
      </c>
      <c r="CA185" s="235">
        <f t="shared" ca="1" si="263"/>
        <v>32.059761074698571</v>
      </c>
      <c r="CB185" s="235">
        <f t="shared" ca="1" si="304"/>
        <v>15.277574707031253</v>
      </c>
      <c r="CC185" s="235">
        <f t="shared" ca="1" si="305"/>
        <v>2.2375747070312535</v>
      </c>
      <c r="CD185" s="81">
        <f t="shared" ca="1" si="306"/>
        <v>2.2100805664062477</v>
      </c>
      <c r="CE185" s="235">
        <f t="shared" ca="1" si="264"/>
        <v>100</v>
      </c>
      <c r="CF185" s="235">
        <f t="shared" ca="1" si="265"/>
        <v>99.267876082222244</v>
      </c>
      <c r="CG185">
        <f t="shared" si="266"/>
        <v>100</v>
      </c>
      <c r="CH185">
        <f t="shared" si="266"/>
        <v>50</v>
      </c>
      <c r="CI185">
        <f t="shared" si="266"/>
        <v>0</v>
      </c>
      <c r="CJ185" t="e">
        <f t="shared" si="267"/>
        <v>#N/A</v>
      </c>
      <c r="CK185" s="259">
        <f t="shared" ca="1" si="268"/>
        <v>15.24319606462576</v>
      </c>
      <c r="CL185" s="259">
        <f t="shared" ca="1" si="269"/>
        <v>15.250174016156441</v>
      </c>
      <c r="CM185" s="259">
        <f t="shared" ca="1" si="270"/>
        <v>15.267773152701997</v>
      </c>
      <c r="CN185" s="259">
        <f t="shared" ca="1" si="271"/>
        <v>15.284420491795501</v>
      </c>
      <c r="CO185">
        <f t="shared" ca="1" si="272"/>
        <v>0</v>
      </c>
      <c r="CP185" t="e">
        <f t="shared" ca="1" si="273"/>
        <v>#N/A</v>
      </c>
      <c r="CQ185">
        <f t="shared" ca="1" si="274"/>
        <v>16.7</v>
      </c>
      <c r="CR185" t="e">
        <f t="shared" ca="1" si="196"/>
        <v>#N/A</v>
      </c>
      <c r="CS185" t="e">
        <f t="shared" ca="1" si="197"/>
        <v>#N/A</v>
      </c>
    </row>
    <row r="186" spans="1:97" x14ac:dyDescent="0.25">
      <c r="A186">
        <v>155</v>
      </c>
      <c r="B186" s="100">
        <f ca="1">OFFSET(InputPriceData!B$15,CalculationsAndCharts!$A186+$A$11,0,1,1)</f>
        <v>40269</v>
      </c>
      <c r="C186" s="3">
        <f ca="1">OFFSET(InputPriceData!G$15,CalculationsAndCharts!$A186+$A$11,0,1,1)</f>
        <v>6349400</v>
      </c>
      <c r="D186" s="4">
        <f ca="1">OFFSET(InputPriceData!C$15,CalculationsAndCharts!$A186+$A$11,IF($C$7,7,0),1,1)</f>
        <v>15.37</v>
      </c>
      <c r="E186" s="4">
        <f ca="1">OFFSET(InputPriceData!D$15,CalculationsAndCharts!$A186+$A$11,IF($C$7,7,0),1,1)</f>
        <v>15.45</v>
      </c>
      <c r="F186" s="4">
        <f ca="1">OFFSET(InputPriceData!E$15,CalculationsAndCharts!$A186+$A$11,IF($C$7,7,0),1,1)</f>
        <v>14.96</v>
      </c>
      <c r="G186" s="4">
        <f ca="1">OFFSET(InputPriceData!F$15,CalculationsAndCharts!$A186+$A$11,IF($C$7,7,0),1,1)</f>
        <v>15.08</v>
      </c>
      <c r="H186" s="105">
        <f t="shared" si="241"/>
        <v>0</v>
      </c>
      <c r="I186" s="105">
        <f t="shared" ca="1" si="286"/>
        <v>0</v>
      </c>
      <c r="J186" s="105">
        <f t="shared" ca="1" si="286"/>
        <v>0</v>
      </c>
      <c r="K186" s="105">
        <f t="shared" ca="1" si="286"/>
        <v>0</v>
      </c>
      <c r="L186" s="4">
        <f t="shared" ca="1" si="242"/>
        <v>15.163333333333334</v>
      </c>
      <c r="M186" s="105">
        <f t="shared" ca="1" si="243"/>
        <v>0.28333333333333144</v>
      </c>
      <c r="N186" s="105">
        <f t="shared" ca="1" si="250"/>
        <v>1.5574487179487173</v>
      </c>
      <c r="O186" s="198">
        <f t="shared" ca="1" si="251"/>
        <v>1.7514787519262329</v>
      </c>
      <c r="P186" s="198">
        <f t="shared" ca="1" si="252"/>
        <v>1.5763308767336097</v>
      </c>
      <c r="Q186" s="105">
        <f t="shared" ca="1" si="244"/>
        <v>15.287902657112339</v>
      </c>
      <c r="R186" s="105">
        <f t="shared" ca="1" si="245"/>
        <v>15.336492633371737</v>
      </c>
      <c r="S186" s="105">
        <f t="shared" ca="1" si="253"/>
        <v>0</v>
      </c>
      <c r="T186" s="105">
        <f t="shared" si="254"/>
        <v>0</v>
      </c>
      <c r="U186" s="105">
        <f t="shared" si="255"/>
        <v>0</v>
      </c>
      <c r="V186" s="115">
        <f t="shared" ca="1" si="246"/>
        <v>0.48999999999999844</v>
      </c>
      <c r="W186" s="114">
        <f t="shared" ca="1" si="247"/>
        <v>0.45841360946508214</v>
      </c>
      <c r="X186" s="116">
        <f t="shared" ca="1" si="248"/>
        <v>8.0398780468506778E-2</v>
      </c>
      <c r="Y186" s="90" t="e">
        <f t="shared" si="256"/>
        <v>#N/A</v>
      </c>
      <c r="Z186" s="117" t="str">
        <f t="shared" ca="1" si="257"/>
        <v/>
      </c>
      <c r="AA186" s="112"/>
      <c r="AB186" s="118"/>
      <c r="AC186" s="107"/>
      <c r="AD186" s="107"/>
      <c r="AH186" s="107"/>
      <c r="BE186" s="235">
        <f t="shared" ca="1" si="258"/>
        <v>15.17</v>
      </c>
      <c r="BF186" s="235">
        <f t="shared" ref="BF186:BN186" ca="1" si="308">AVERAGE(OFFSET(BE$31,$A186,0,$BE$27,1))</f>
        <v>15.215</v>
      </c>
      <c r="BG186" s="235">
        <f t="shared" ca="1" si="308"/>
        <v>15.237500000000001</v>
      </c>
      <c r="BH186" s="235">
        <f t="shared" ca="1" si="308"/>
        <v>15.26</v>
      </c>
      <c r="BI186" s="235">
        <f t="shared" ca="1" si="308"/>
        <v>15.279062499999998</v>
      </c>
      <c r="BJ186" s="235">
        <f t="shared" ca="1" si="308"/>
        <v>15.292187499999999</v>
      </c>
      <c r="BK186" s="235">
        <f t="shared" ca="1" si="308"/>
        <v>15.302421875</v>
      </c>
      <c r="BL186" s="235">
        <f t="shared" ca="1" si="308"/>
        <v>15.313671875000001</v>
      </c>
      <c r="BM186" s="235">
        <f t="shared" ca="1" si="308"/>
        <v>15.326621093750001</v>
      </c>
      <c r="BN186" s="235">
        <f t="shared" ca="1" si="308"/>
        <v>15.338427734375001</v>
      </c>
      <c r="BO186" s="235">
        <f t="shared" ca="1" si="260"/>
        <v>15.239744628906251</v>
      </c>
      <c r="BP186" s="235">
        <f t="shared" ca="1" si="216"/>
        <v>15.273287980184659</v>
      </c>
      <c r="BQ186" s="235">
        <f t="shared" ca="1" si="217"/>
        <v>15.299188784547425</v>
      </c>
      <c r="BR186" s="235">
        <f t="shared" ca="1" si="218"/>
        <v>-2.590080436276665E-2</v>
      </c>
      <c r="BS186" s="235">
        <f t="shared" ca="1" si="219"/>
        <v>15.247387175821892</v>
      </c>
      <c r="BT186" s="235">
        <f t="shared" ca="1" si="288"/>
        <v>15.276214217880005</v>
      </c>
      <c r="BU186" s="235">
        <f t="shared" ca="1" si="289"/>
        <v>15.299237729105981</v>
      </c>
      <c r="BV186" s="235">
        <f t="shared" ca="1" si="290"/>
        <v>15.321089056378867</v>
      </c>
      <c r="BW186" s="235">
        <f t="shared" ca="1" si="291"/>
        <v>15.252018522700943</v>
      </c>
      <c r="BX186" s="235">
        <f t="shared" ca="1" si="261"/>
        <v>0.21118428486212454</v>
      </c>
      <c r="BY186" s="236">
        <f t="shared" si="276"/>
        <v>-136</v>
      </c>
      <c r="BZ186" s="235">
        <f t="shared" ca="1" si="262"/>
        <v>15.40466043745106</v>
      </c>
      <c r="CA186" s="235">
        <f t="shared" ca="1" si="263"/>
        <v>31.93024698194613</v>
      </c>
      <c r="CB186" s="235">
        <f t="shared" ca="1" si="304"/>
        <v>15.201538981119793</v>
      </c>
      <c r="CC186" s="235">
        <f t="shared" ca="1" si="305"/>
        <v>2.1615389811197936</v>
      </c>
      <c r="CD186" s="81">
        <f t="shared" ca="1" si="306"/>
        <v>2.2100805664062477</v>
      </c>
      <c r="CE186" s="235">
        <f t="shared" ca="1" si="264"/>
        <v>97.803628246666747</v>
      </c>
      <c r="CF186" s="235">
        <f t="shared" ca="1" si="265"/>
        <v>99.267876082222244</v>
      </c>
      <c r="CG186">
        <f t="shared" si="266"/>
        <v>100</v>
      </c>
      <c r="CH186">
        <f t="shared" si="266"/>
        <v>50</v>
      </c>
      <c r="CI186">
        <f t="shared" si="266"/>
        <v>0</v>
      </c>
      <c r="CJ186" t="e">
        <f t="shared" si="267"/>
        <v>#N/A</v>
      </c>
      <c r="CK186" s="259">
        <f t="shared" ca="1" si="268"/>
        <v>15.27139212925152</v>
      </c>
      <c r="CL186" s="259">
        <f t="shared" ca="1" si="269"/>
        <v>15.224098032312879</v>
      </c>
      <c r="CM186" s="259">
        <f t="shared" ca="1" si="270"/>
        <v>15.239621921169995</v>
      </c>
      <c r="CN186" s="259">
        <f t="shared" ca="1" si="271"/>
        <v>15.298119082051127</v>
      </c>
      <c r="CO186">
        <f t="shared" ca="1" si="272"/>
        <v>0</v>
      </c>
      <c r="CP186" t="e">
        <f t="shared" ca="1" si="273"/>
        <v>#N/A</v>
      </c>
      <c r="CQ186">
        <f t="shared" ca="1" si="274"/>
        <v>16.7</v>
      </c>
      <c r="CR186" t="e">
        <f t="shared" ref="CR186:CR249" ca="1" si="309">IF(AND($S$18,$CO187&gt;$CO188),$D186,NA())</f>
        <v>#N/A</v>
      </c>
      <c r="CS186" t="e">
        <f t="shared" ref="CS186:CS249" ca="1" si="310">IF(AND($S$18,$CO187&lt;$CO188),$D186,NA())</f>
        <v>#N/A</v>
      </c>
    </row>
    <row r="187" spans="1:97" x14ac:dyDescent="0.25">
      <c r="A187">
        <v>156</v>
      </c>
      <c r="B187" s="100">
        <f ca="1">OFFSET(InputPriceData!B$15,CalculationsAndCharts!$A187+$A$11,0,1,1)</f>
        <v>40268</v>
      </c>
      <c r="C187" s="3">
        <f ca="1">OFFSET(InputPriceData!G$15,CalculationsAndCharts!$A187+$A$11,0,1,1)</f>
        <v>5013500</v>
      </c>
      <c r="D187" s="4">
        <f ca="1">OFFSET(InputPriceData!C$15,CalculationsAndCharts!$A187+$A$11,IF($C$7,7,0),1,1)</f>
        <v>15.11</v>
      </c>
      <c r="E187" s="4">
        <f ca="1">OFFSET(InputPriceData!D$15,CalculationsAndCharts!$A187+$A$11,IF($C$7,7,0),1,1)</f>
        <v>15.39</v>
      </c>
      <c r="F187" s="4">
        <f ca="1">OFFSET(InputPriceData!E$15,CalculationsAndCharts!$A187+$A$11,IF($C$7,7,0),1,1)</f>
        <v>15.08</v>
      </c>
      <c r="G187" s="4">
        <f ca="1">OFFSET(InputPriceData!F$15,CalculationsAndCharts!$A187+$A$11,IF($C$7,7,0),1,1)</f>
        <v>15.26</v>
      </c>
      <c r="H187" s="105">
        <f t="shared" si="241"/>
        <v>0</v>
      </c>
      <c r="I187" s="105">
        <f t="shared" ca="1" si="286"/>
        <v>0</v>
      </c>
      <c r="J187" s="105">
        <f t="shared" ca="1" si="286"/>
        <v>0</v>
      </c>
      <c r="K187" s="105">
        <f t="shared" ca="1" si="286"/>
        <v>0</v>
      </c>
      <c r="L187" s="4">
        <f t="shared" ca="1" si="242"/>
        <v>15.243333333333332</v>
      </c>
      <c r="M187" s="105">
        <f t="shared" ca="1" si="243"/>
        <v>0.18666666666666565</v>
      </c>
      <c r="N187" s="105">
        <f t="shared" ca="1" si="250"/>
        <v>1.543794871794872</v>
      </c>
      <c r="O187" s="198">
        <f t="shared" ca="1" si="251"/>
        <v>1.8069159044912375</v>
      </c>
      <c r="P187" s="198">
        <f t="shared" ca="1" si="252"/>
        <v>1.6262243140421138</v>
      </c>
      <c r="Q187" s="105">
        <f t="shared" ca="1" si="244"/>
        <v>15.323493892477767</v>
      </c>
      <c r="R187" s="105">
        <f t="shared" ca="1" si="245"/>
        <v>15.350375483731565</v>
      </c>
      <c r="S187" s="105">
        <f t="shared" ca="1" si="253"/>
        <v>0</v>
      </c>
      <c r="T187" s="105">
        <f t="shared" si="254"/>
        <v>0</v>
      </c>
      <c r="U187" s="105">
        <f t="shared" si="255"/>
        <v>0</v>
      </c>
      <c r="V187" s="115">
        <f t="shared" ca="1" si="246"/>
        <v>0.3100000000000005</v>
      </c>
      <c r="W187" s="114">
        <f t="shared" ca="1" si="247"/>
        <v>0.44262041419762393</v>
      </c>
      <c r="X187" s="116">
        <f t="shared" ca="1" si="248"/>
        <v>7.9005269606659503E-2</v>
      </c>
      <c r="Y187" s="90" t="e">
        <f t="shared" si="256"/>
        <v>#N/A</v>
      </c>
      <c r="Z187" s="117" t="str">
        <f t="shared" ca="1" si="257"/>
        <v/>
      </c>
      <c r="AA187" s="112"/>
      <c r="AB187" s="118"/>
      <c r="AC187" s="107"/>
      <c r="AD187" s="107"/>
      <c r="AH187" s="107"/>
      <c r="BE187" s="235">
        <f t="shared" ca="1" si="258"/>
        <v>15.26</v>
      </c>
      <c r="BF187" s="235">
        <f t="shared" ref="BF187:BN187" ca="1" si="311">AVERAGE(OFFSET(BE$31,$A187,0,$BE$27,1))</f>
        <v>15.26</v>
      </c>
      <c r="BG187" s="235">
        <f t="shared" ca="1" si="311"/>
        <v>15.282499999999999</v>
      </c>
      <c r="BH187" s="235">
        <f t="shared" ca="1" si="311"/>
        <v>15.298124999999999</v>
      </c>
      <c r="BI187" s="235">
        <f t="shared" ca="1" si="311"/>
        <v>15.305312499999999</v>
      </c>
      <c r="BJ187" s="235">
        <f t="shared" ca="1" si="311"/>
        <v>15.31265625</v>
      </c>
      <c r="BK187" s="235">
        <f t="shared" ca="1" si="311"/>
        <v>15.324921875000001</v>
      </c>
      <c r="BL187" s="235">
        <f t="shared" ca="1" si="311"/>
        <v>15.339570312500001</v>
      </c>
      <c r="BM187" s="235">
        <f t="shared" ca="1" si="311"/>
        <v>15.350234375000001</v>
      </c>
      <c r="BN187" s="235">
        <f t="shared" ca="1" si="311"/>
        <v>15.3520703125</v>
      </c>
      <c r="BO187" s="235">
        <f t="shared" ca="1" si="260"/>
        <v>15.288425781250004</v>
      </c>
      <c r="BP187" s="235">
        <f t="shared" ca="1" si="216"/>
        <v>15.306831331463066</v>
      </c>
      <c r="BQ187" s="235">
        <f t="shared" ca="1" si="217"/>
        <v>15.32508958891019</v>
      </c>
      <c r="BR187" s="235">
        <f t="shared" ca="1" si="218"/>
        <v>-1.8258257447124393E-2</v>
      </c>
      <c r="BS187" s="235">
        <f t="shared" ca="1" si="219"/>
        <v>15.288573074015941</v>
      </c>
      <c r="BT187" s="235">
        <f t="shared" ca="1" si="288"/>
        <v>15.305041259938118</v>
      </c>
      <c r="BU187" s="235">
        <f t="shared" ca="1" si="289"/>
        <v>15.322261240331956</v>
      </c>
      <c r="BV187" s="235">
        <f t="shared" ca="1" si="290"/>
        <v>15.342940383651751</v>
      </c>
      <c r="BW187" s="235">
        <f t="shared" ca="1" si="291"/>
        <v>15.291280442470232</v>
      </c>
      <c r="BX187" s="235">
        <f t="shared" ca="1" si="261"/>
        <v>0.24010144850588136</v>
      </c>
      <c r="BY187" s="236">
        <f t="shared" si="276"/>
        <v>-137</v>
      </c>
      <c r="BZ187" s="235">
        <f t="shared" ca="1" si="262"/>
        <v>15.422871974009794</v>
      </c>
      <c r="CA187" s="235">
        <f t="shared" ca="1" si="263"/>
        <v>36.298340518306027</v>
      </c>
      <c r="CB187" s="235">
        <f t="shared" ca="1" si="304"/>
        <v>15.265879557291669</v>
      </c>
      <c r="CC187" s="235">
        <f t="shared" ca="1" si="305"/>
        <v>2.2258795572916696</v>
      </c>
      <c r="CD187" s="81">
        <f t="shared" ca="1" si="306"/>
        <v>2.2100805664062477</v>
      </c>
      <c r="CE187" s="235">
        <f t="shared" ca="1" si="264"/>
        <v>100</v>
      </c>
      <c r="CF187" s="235">
        <f t="shared" ca="1" si="265"/>
        <v>100</v>
      </c>
      <c r="CG187">
        <f t="shared" si="266"/>
        <v>100</v>
      </c>
      <c r="CH187">
        <f t="shared" si="266"/>
        <v>50</v>
      </c>
      <c r="CI187">
        <f t="shared" si="266"/>
        <v>0</v>
      </c>
      <c r="CJ187" t="e">
        <f t="shared" si="267"/>
        <v>#N/A</v>
      </c>
      <c r="CK187" s="259">
        <f t="shared" ca="1" si="268"/>
        <v>15.33278425850304</v>
      </c>
      <c r="CL187" s="259">
        <f t="shared" ca="1" si="269"/>
        <v>15.25319606462576</v>
      </c>
      <c r="CM187" s="259">
        <f t="shared" ca="1" si="270"/>
        <v>15.290480979727771</v>
      </c>
      <c r="CN187" s="259">
        <f t="shared" ca="1" si="271"/>
        <v>15.327727501946425</v>
      </c>
      <c r="CO187">
        <f t="shared" ca="1" si="272"/>
        <v>0</v>
      </c>
      <c r="CP187" t="e">
        <f t="shared" ca="1" si="273"/>
        <v>#N/A</v>
      </c>
      <c r="CQ187">
        <f t="shared" ca="1" si="274"/>
        <v>16.7</v>
      </c>
      <c r="CR187" t="e">
        <f t="shared" ca="1" si="309"/>
        <v>#N/A</v>
      </c>
      <c r="CS187" t="e">
        <f t="shared" ca="1" si="310"/>
        <v>#N/A</v>
      </c>
    </row>
    <row r="188" spans="1:97" x14ac:dyDescent="0.25">
      <c r="A188">
        <v>157</v>
      </c>
      <c r="B188" s="100">
        <f ca="1">OFFSET(InputPriceData!B$15,CalculationsAndCharts!$A188+$A$11,0,1,1)</f>
        <v>40267</v>
      </c>
      <c r="C188" s="3">
        <f ca="1">OFFSET(InputPriceData!G$15,CalculationsAndCharts!$A188+$A$11,0,1,1)</f>
        <v>2813300</v>
      </c>
      <c r="D188" s="4">
        <f ca="1">OFFSET(InputPriceData!C$15,CalculationsAndCharts!$A188+$A$11,IF($C$7,7,0),1,1)</f>
        <v>15.34</v>
      </c>
      <c r="E188" s="4">
        <f ca="1">OFFSET(InputPriceData!D$15,CalculationsAndCharts!$A188+$A$11,IF($C$7,7,0),1,1)</f>
        <v>15.5</v>
      </c>
      <c r="F188" s="4">
        <f ca="1">OFFSET(InputPriceData!E$15,CalculationsAndCharts!$A188+$A$11,IF($C$7,7,0),1,1)</f>
        <v>15.04</v>
      </c>
      <c r="G188" s="4">
        <f ca="1">OFFSET(InputPriceData!F$15,CalculationsAndCharts!$A188+$A$11,IF($C$7,7,0),1,1)</f>
        <v>15.26</v>
      </c>
      <c r="H188" s="105">
        <f t="shared" si="241"/>
        <v>0</v>
      </c>
      <c r="I188" s="105">
        <f t="shared" ca="1" si="286"/>
        <v>0</v>
      </c>
      <c r="J188" s="105">
        <f t="shared" ca="1" si="286"/>
        <v>0</v>
      </c>
      <c r="K188" s="105">
        <f t="shared" ca="1" si="286"/>
        <v>0</v>
      </c>
      <c r="L188" s="4">
        <f t="shared" ca="1" si="242"/>
        <v>15.266666666666666</v>
      </c>
      <c r="M188" s="105">
        <f t="shared" ca="1" si="243"/>
        <v>0.29000000000000092</v>
      </c>
      <c r="N188" s="105">
        <f t="shared" ca="1" si="250"/>
        <v>1.57474358974359</v>
      </c>
      <c r="O188" s="198">
        <f t="shared" ca="1" si="251"/>
        <v>1.882093342404485</v>
      </c>
      <c r="P188" s="198">
        <f t="shared" ca="1" si="252"/>
        <v>1.6938840081640365</v>
      </c>
      <c r="Q188" s="105">
        <f t="shared" ca="1" si="244"/>
        <v>15.346396909376178</v>
      </c>
      <c r="R188" s="105">
        <f t="shared" ca="1" si="245"/>
        <v>15.358055938375507</v>
      </c>
      <c r="S188" s="105">
        <f t="shared" ca="1" si="253"/>
        <v>0</v>
      </c>
      <c r="T188" s="105">
        <f t="shared" si="254"/>
        <v>0</v>
      </c>
      <c r="U188" s="105">
        <f t="shared" si="255"/>
        <v>0</v>
      </c>
      <c r="V188" s="115">
        <f t="shared" ca="1" si="246"/>
        <v>0.46000000000000085</v>
      </c>
      <c r="W188" s="114">
        <f t="shared" ca="1" si="247"/>
        <v>0.50893062129643563</v>
      </c>
      <c r="X188" s="116">
        <f t="shared" ca="1" si="248"/>
        <v>8.3350630491247413E-2</v>
      </c>
      <c r="Y188" s="90" t="e">
        <f t="shared" si="256"/>
        <v>#N/A</v>
      </c>
      <c r="Z188" s="117" t="str">
        <f t="shared" ca="1" si="257"/>
        <v/>
      </c>
      <c r="AA188" s="112"/>
      <c r="AB188" s="118"/>
      <c r="AC188" s="107"/>
      <c r="AD188" s="107"/>
      <c r="AH188" s="107"/>
      <c r="BE188" s="235">
        <f t="shared" ca="1" si="258"/>
        <v>15.26</v>
      </c>
      <c r="BF188" s="235">
        <f t="shared" ref="BF188:BN188" ca="1" si="312">AVERAGE(OFFSET(BE$31,$A188,0,$BE$27,1))</f>
        <v>15.305</v>
      </c>
      <c r="BG188" s="235">
        <f t="shared" ca="1" si="312"/>
        <v>15.313749999999999</v>
      </c>
      <c r="BH188" s="235">
        <f t="shared" ca="1" si="312"/>
        <v>15.3125</v>
      </c>
      <c r="BI188" s="235">
        <f t="shared" ca="1" si="312"/>
        <v>15.32</v>
      </c>
      <c r="BJ188" s="235">
        <f t="shared" ca="1" si="312"/>
        <v>15.337187500000001</v>
      </c>
      <c r="BK188" s="235">
        <f t="shared" ca="1" si="312"/>
        <v>15.354218750000001</v>
      </c>
      <c r="BL188" s="235">
        <f t="shared" ca="1" si="312"/>
        <v>15.360898437500001</v>
      </c>
      <c r="BM188" s="235">
        <f t="shared" ca="1" si="312"/>
        <v>15.353906250000001</v>
      </c>
      <c r="BN188" s="235">
        <f t="shared" ca="1" si="312"/>
        <v>15.338017578125001</v>
      </c>
      <c r="BO188" s="235">
        <f t="shared" ca="1" si="260"/>
        <v>15.307523925781251</v>
      </c>
      <c r="BP188" s="235">
        <f t="shared" ca="1" si="216"/>
        <v>15.325236881676126</v>
      </c>
      <c r="BQ188" s="235">
        <f t="shared" ca="1" si="217"/>
        <v>15.343347846357315</v>
      </c>
      <c r="BR188" s="235">
        <f t="shared" ca="1" si="218"/>
        <v>-1.8110964681188335E-2</v>
      </c>
      <c r="BS188" s="235">
        <f t="shared" ca="1" si="219"/>
        <v>15.307125916994938</v>
      </c>
      <c r="BT188" s="235">
        <f t="shared" ca="1" si="288"/>
        <v>15.321509445860295</v>
      </c>
      <c r="BU188" s="235">
        <f t="shared" ca="1" si="289"/>
        <v>15.339481220725794</v>
      </c>
      <c r="BV188" s="235">
        <f t="shared" ca="1" si="290"/>
        <v>15.363619526971544</v>
      </c>
      <c r="BW188" s="235">
        <f t="shared" ca="1" si="291"/>
        <v>15.309704202375048</v>
      </c>
      <c r="BX188" s="235">
        <f t="shared" ca="1" si="261"/>
        <v>0.30107431259410972</v>
      </c>
      <c r="BY188" s="236">
        <f t="shared" si="276"/>
        <v>-138</v>
      </c>
      <c r="BZ188" s="235">
        <f t="shared" ca="1" si="262"/>
        <v>15.433067912842809</v>
      </c>
      <c r="CA188" s="235">
        <f t="shared" ca="1" si="263"/>
        <v>39.756373650342567</v>
      </c>
      <c r="CB188" s="235">
        <f t="shared" ca="1" si="304"/>
        <v>15.287095296223958</v>
      </c>
      <c r="CC188" s="235">
        <f t="shared" ca="1" si="305"/>
        <v>2.247095296223959</v>
      </c>
      <c r="CD188" s="81">
        <f t="shared" ca="1" si="306"/>
        <v>2.2100805664062477</v>
      </c>
      <c r="CE188" s="235">
        <f t="shared" ca="1" si="264"/>
        <v>100</v>
      </c>
      <c r="CF188" s="235">
        <f t="shared" ca="1" si="265"/>
        <v>99.480078172767733</v>
      </c>
      <c r="CG188">
        <f t="shared" si="266"/>
        <v>100</v>
      </c>
      <c r="CH188">
        <f t="shared" si="266"/>
        <v>50</v>
      </c>
      <c r="CI188">
        <f t="shared" si="266"/>
        <v>0</v>
      </c>
      <c r="CJ188" t="e">
        <f t="shared" si="267"/>
        <v>#N/A</v>
      </c>
      <c r="CK188" s="259">
        <f t="shared" ca="1" si="268"/>
        <v>15.380568517006083</v>
      </c>
      <c r="CL188" s="259">
        <f t="shared" ca="1" si="269"/>
        <v>15.30139212925152</v>
      </c>
      <c r="CM188" s="259">
        <f t="shared" ca="1" si="270"/>
        <v>15.32191274399073</v>
      </c>
      <c r="CN188" s="259">
        <f t="shared" ca="1" si="271"/>
        <v>15.357540076874692</v>
      </c>
      <c r="CO188">
        <f t="shared" ca="1" si="272"/>
        <v>0</v>
      </c>
      <c r="CP188" t="e">
        <f t="shared" ca="1" si="273"/>
        <v>#N/A</v>
      </c>
      <c r="CQ188">
        <f t="shared" ca="1" si="274"/>
        <v>16.7</v>
      </c>
      <c r="CR188" t="e">
        <f t="shared" ca="1" si="309"/>
        <v>#N/A</v>
      </c>
      <c r="CS188" t="e">
        <f t="shared" ca="1" si="310"/>
        <v>#N/A</v>
      </c>
    </row>
    <row r="189" spans="1:97" x14ac:dyDescent="0.25">
      <c r="A189">
        <v>158</v>
      </c>
      <c r="B189" s="100">
        <f ca="1">OFFSET(InputPriceData!B$15,CalculationsAndCharts!$A189+$A$11,0,1,1)</f>
        <v>40266</v>
      </c>
      <c r="C189" s="3">
        <f ca="1">OFFSET(InputPriceData!G$15,CalculationsAndCharts!$A189+$A$11,0,1,1)</f>
        <v>3341200</v>
      </c>
      <c r="D189" s="4">
        <f ca="1">OFFSET(InputPriceData!C$15,CalculationsAndCharts!$A189+$A$11,IF($C$7,7,0),1,1)</f>
        <v>15.51</v>
      </c>
      <c r="E189" s="4">
        <f ca="1">OFFSET(InputPriceData!D$15,CalculationsAndCharts!$A189+$A$11,IF($C$7,7,0),1,1)</f>
        <v>15.6</v>
      </c>
      <c r="F189" s="4">
        <f ca="1">OFFSET(InputPriceData!E$15,CalculationsAndCharts!$A189+$A$11,IF($C$7,7,0),1,1)</f>
        <v>15.13</v>
      </c>
      <c r="G189" s="4">
        <f ca="1">OFFSET(InputPriceData!F$15,CalculationsAndCharts!$A189+$A$11,IF($C$7,7,0),1,1)</f>
        <v>15.26</v>
      </c>
      <c r="H189" s="105">
        <f t="shared" si="241"/>
        <v>0</v>
      </c>
      <c r="I189" s="105">
        <f t="shared" ca="1" si="286"/>
        <v>0</v>
      </c>
      <c r="J189" s="105">
        <f t="shared" ca="1" si="286"/>
        <v>0</v>
      </c>
      <c r="K189" s="105">
        <f t="shared" ca="1" si="286"/>
        <v>0</v>
      </c>
      <c r="L189" s="4">
        <f t="shared" ca="1" si="242"/>
        <v>15.33</v>
      </c>
      <c r="M189" s="105">
        <f t="shared" ca="1" si="243"/>
        <v>0.26333333333333186</v>
      </c>
      <c r="N189" s="105">
        <f t="shared" ca="1" si="250"/>
        <v>1.7003589743589742</v>
      </c>
      <c r="O189" s="198">
        <f t="shared" ca="1" si="251"/>
        <v>1.969907557450455</v>
      </c>
      <c r="P189" s="198">
        <f t="shared" ca="1" si="252"/>
        <v>1.7729168017054096</v>
      </c>
      <c r="Q189" s="105">
        <f t="shared" ca="1" si="244"/>
        <v>15.369176978721752</v>
      </c>
      <c r="R189" s="105">
        <f t="shared" ca="1" si="245"/>
        <v>15.361387089518171</v>
      </c>
      <c r="S189" s="105">
        <f t="shared" ca="1" si="253"/>
        <v>0</v>
      </c>
      <c r="T189" s="105">
        <f t="shared" si="254"/>
        <v>0</v>
      </c>
      <c r="U189" s="105">
        <f t="shared" si="255"/>
        <v>0</v>
      </c>
      <c r="V189" s="115">
        <f t="shared" ca="1" si="246"/>
        <v>0.46999999999999886</v>
      </c>
      <c r="W189" s="114">
        <f t="shared" ca="1" si="247"/>
        <v>0.53339593194465296</v>
      </c>
      <c r="X189" s="116">
        <f t="shared" ca="1" si="248"/>
        <v>8.4953861857447771E-2</v>
      </c>
      <c r="Y189" s="90" t="e">
        <f t="shared" si="256"/>
        <v>#N/A</v>
      </c>
      <c r="Z189" s="117" t="str">
        <f t="shared" ca="1" si="257"/>
        <v/>
      </c>
      <c r="AA189" s="112"/>
      <c r="AB189" s="118"/>
      <c r="AC189" s="107"/>
      <c r="AD189" s="107"/>
      <c r="AH189" s="107"/>
      <c r="BE189" s="235">
        <f t="shared" ca="1" si="258"/>
        <v>15.35</v>
      </c>
      <c r="BF189" s="235">
        <f t="shared" ref="BF189:BN189" ca="1" si="313">AVERAGE(OFFSET(BE$31,$A189,0,$BE$27,1))</f>
        <v>15.3225</v>
      </c>
      <c r="BG189" s="235">
        <f t="shared" ca="1" si="313"/>
        <v>15.311250000000001</v>
      </c>
      <c r="BH189" s="235">
        <f t="shared" ca="1" si="313"/>
        <v>15.327500000000001</v>
      </c>
      <c r="BI189" s="235">
        <f t="shared" ca="1" si="313"/>
        <v>15.354375000000001</v>
      </c>
      <c r="BJ189" s="235">
        <f t="shared" ca="1" si="313"/>
        <v>15.37125</v>
      </c>
      <c r="BK189" s="235">
        <f t="shared" ca="1" si="313"/>
        <v>15.367578125</v>
      </c>
      <c r="BL189" s="235">
        <f t="shared" ca="1" si="313"/>
        <v>15.3469140625</v>
      </c>
      <c r="BM189" s="235">
        <f t="shared" ca="1" si="313"/>
        <v>15.322128906250001</v>
      </c>
      <c r="BN189" s="235">
        <f t="shared" ca="1" si="313"/>
        <v>15.307392578125</v>
      </c>
      <c r="BO189" s="235">
        <f t="shared" ca="1" si="260"/>
        <v>15.33491943359375</v>
      </c>
      <c r="BP189" s="235">
        <f t="shared" ca="1" si="216"/>
        <v>15.342949837571004</v>
      </c>
      <c r="BQ189" s="235">
        <f t="shared" ca="1" si="217"/>
        <v>15.361458811038503</v>
      </c>
      <c r="BR189" s="235">
        <f t="shared" ca="1" si="218"/>
        <v>-1.8508973467499246E-2</v>
      </c>
      <c r="BS189" s="235">
        <f t="shared" ca="1" si="219"/>
        <v>15.324440864103504</v>
      </c>
      <c r="BT189" s="235">
        <f t="shared" ca="1" si="288"/>
        <v>15.335892974725652</v>
      </c>
      <c r="BU189" s="235">
        <f t="shared" ca="1" si="289"/>
        <v>15.357452995591292</v>
      </c>
      <c r="BV189" s="235">
        <f t="shared" ca="1" si="290"/>
        <v>15.387757833217295</v>
      </c>
      <c r="BW189" s="235">
        <f t="shared" ca="1" si="291"/>
        <v>15.323077770620374</v>
      </c>
      <c r="BX189" s="235">
        <f t="shared" ca="1" si="261"/>
        <v>0.35770773312517251</v>
      </c>
      <c r="BY189" s="236">
        <f t="shared" si="276"/>
        <v>-139</v>
      </c>
      <c r="BZ189" s="235">
        <f t="shared" ca="1" si="262"/>
        <v>15.436855056058629</v>
      </c>
      <c r="CA189" s="235">
        <f t="shared" ca="1" si="263"/>
        <v>42.048167057766491</v>
      </c>
      <c r="CB189" s="235">
        <f t="shared" ca="1" si="304"/>
        <v>15.332459716796876</v>
      </c>
      <c r="CC189" s="235">
        <f t="shared" ca="1" si="305"/>
        <v>2.292459716796877</v>
      </c>
      <c r="CD189" s="81">
        <f t="shared" ca="1" si="306"/>
        <v>2.2100805664062477</v>
      </c>
      <c r="CE189" s="235">
        <f t="shared" ca="1" si="264"/>
        <v>100</v>
      </c>
      <c r="CF189" s="235">
        <f t="shared" ca="1" si="265"/>
        <v>94.786880787204396</v>
      </c>
      <c r="CG189">
        <f t="shared" si="266"/>
        <v>100</v>
      </c>
      <c r="CH189">
        <f t="shared" si="266"/>
        <v>50</v>
      </c>
      <c r="CI189">
        <f t="shared" si="266"/>
        <v>0</v>
      </c>
      <c r="CJ189" t="e">
        <f t="shared" si="267"/>
        <v>#N/A</v>
      </c>
      <c r="CK189" s="259">
        <f t="shared" ca="1" si="268"/>
        <v>15.386137034012167</v>
      </c>
      <c r="CL189" s="259">
        <f t="shared" ca="1" si="269"/>
        <v>15.372784258503042</v>
      </c>
      <c r="CM189" s="259">
        <f t="shared" ca="1" si="270"/>
        <v>15.358743462206775</v>
      </c>
      <c r="CN189" s="259">
        <f t="shared" ca="1" si="271"/>
        <v>15.379999255923961</v>
      </c>
      <c r="CO189">
        <f t="shared" ca="1" si="272"/>
        <v>0</v>
      </c>
      <c r="CP189" t="e">
        <f t="shared" ca="1" si="273"/>
        <v>#N/A</v>
      </c>
      <c r="CQ189">
        <f t="shared" ca="1" si="274"/>
        <v>16.7</v>
      </c>
      <c r="CR189" t="e">
        <f t="shared" ca="1" si="309"/>
        <v>#N/A</v>
      </c>
      <c r="CS189" t="e">
        <f t="shared" ca="1" si="310"/>
        <v>#N/A</v>
      </c>
    </row>
    <row r="190" spans="1:97" x14ac:dyDescent="0.25">
      <c r="A190">
        <v>159</v>
      </c>
      <c r="B190" s="100">
        <f ca="1">OFFSET(InputPriceData!B$15,CalculationsAndCharts!$A190+$A$11,0,1,1)</f>
        <v>40263</v>
      </c>
      <c r="C190" s="3">
        <f ca="1">OFFSET(InputPriceData!G$15,CalculationsAndCharts!$A190+$A$11,0,1,1)</f>
        <v>5692300</v>
      </c>
      <c r="D190" s="4">
        <f ca="1">OFFSET(InputPriceData!C$15,CalculationsAndCharts!$A190+$A$11,IF($C$7,7,0),1,1)</f>
        <v>15.3</v>
      </c>
      <c r="E190" s="4">
        <f ca="1">OFFSET(InputPriceData!D$15,CalculationsAndCharts!$A190+$A$11,IF($C$7,7,0),1,1)</f>
        <v>15.65</v>
      </c>
      <c r="F190" s="4">
        <f ca="1">OFFSET(InputPriceData!E$15,CalculationsAndCharts!$A190+$A$11,IF($C$7,7,0),1,1)</f>
        <v>15.09</v>
      </c>
      <c r="G190" s="4">
        <f ca="1">OFFSET(InputPriceData!F$15,CalculationsAndCharts!$A190+$A$11,IF($C$7,7,0),1,1)</f>
        <v>15.44</v>
      </c>
      <c r="H190" s="105">
        <f t="shared" si="241"/>
        <v>0</v>
      </c>
      <c r="I190" s="105">
        <f t="shared" ca="1" si="286"/>
        <v>0</v>
      </c>
      <c r="J190" s="105">
        <f t="shared" ca="1" si="286"/>
        <v>0</v>
      </c>
      <c r="K190" s="105">
        <f t="shared" ca="1" si="286"/>
        <v>0</v>
      </c>
      <c r="L190" s="4">
        <f t="shared" ca="1" si="242"/>
        <v>15.393333333333333</v>
      </c>
      <c r="M190" s="105">
        <f t="shared" ca="1" si="243"/>
        <v>0.26333333333333186</v>
      </c>
      <c r="N190" s="105">
        <f t="shared" ca="1" si="250"/>
        <v>1.7504230769230775</v>
      </c>
      <c r="O190" s="198">
        <f t="shared" ca="1" si="251"/>
        <v>2.0469214383337353</v>
      </c>
      <c r="P190" s="198">
        <f t="shared" ca="1" si="252"/>
        <v>1.8422292945003618</v>
      </c>
      <c r="Q190" s="105">
        <f t="shared" ca="1" si="244"/>
        <v>15.380370401213682</v>
      </c>
      <c r="R190" s="105">
        <f t="shared" ca="1" si="245"/>
        <v>15.359161406888576</v>
      </c>
      <c r="S190" s="105">
        <f t="shared" ca="1" si="253"/>
        <v>0</v>
      </c>
      <c r="T190" s="105">
        <f t="shared" si="254"/>
        <v>0</v>
      </c>
      <c r="U190" s="105">
        <f t="shared" si="255"/>
        <v>0</v>
      </c>
      <c r="V190" s="115">
        <f t="shared" ca="1" si="246"/>
        <v>0.5600000000000005</v>
      </c>
      <c r="W190" s="114">
        <f t="shared" ca="1" si="247"/>
        <v>0.56509389791698006</v>
      </c>
      <c r="X190" s="116">
        <f t="shared" ca="1" si="248"/>
        <v>8.6599345720011656E-2</v>
      </c>
      <c r="Y190" s="90" t="e">
        <f t="shared" si="256"/>
        <v>#N/A</v>
      </c>
      <c r="Z190" s="117" t="str">
        <f t="shared" ca="1" si="257"/>
        <v/>
      </c>
      <c r="AA190" s="112"/>
      <c r="AB190" s="118"/>
      <c r="AC190" s="107"/>
      <c r="AD190" s="107"/>
      <c r="AH190" s="107"/>
      <c r="BE190" s="235">
        <f t="shared" ca="1" si="258"/>
        <v>15.295</v>
      </c>
      <c r="BF190" s="235">
        <f t="shared" ref="BF190:BN190" ca="1" si="314">AVERAGE(OFFSET(BE$31,$A190,0,$BE$27,1))</f>
        <v>15.3</v>
      </c>
      <c r="BG190" s="235">
        <f t="shared" ca="1" si="314"/>
        <v>15.34375</v>
      </c>
      <c r="BH190" s="235">
        <f t="shared" ca="1" si="314"/>
        <v>15.38125</v>
      </c>
      <c r="BI190" s="235">
        <f t="shared" ca="1" si="314"/>
        <v>15.388124999999999</v>
      </c>
      <c r="BJ190" s="235">
        <f t="shared" ca="1" si="314"/>
        <v>15.363906249999999</v>
      </c>
      <c r="BK190" s="235">
        <f t="shared" ca="1" si="314"/>
        <v>15.32625</v>
      </c>
      <c r="BL190" s="235">
        <f t="shared" ca="1" si="314"/>
        <v>15.29734375</v>
      </c>
      <c r="BM190" s="235">
        <f t="shared" ca="1" si="314"/>
        <v>15.29265625</v>
      </c>
      <c r="BN190" s="235">
        <f t="shared" ca="1" si="314"/>
        <v>15.316796875000001</v>
      </c>
      <c r="BO190" s="235">
        <f t="shared" ca="1" si="260"/>
        <v>15.322691406250001</v>
      </c>
      <c r="BP190" s="235">
        <f t="shared" ca="1" si="216"/>
        <v>15.350980241548257</v>
      </c>
      <c r="BQ190" s="235">
        <f t="shared" ca="1" si="217"/>
        <v>15.379967784506</v>
      </c>
      <c r="BR190" s="235">
        <f t="shared" ca="1" si="218"/>
        <v>-2.8987542957743528E-2</v>
      </c>
      <c r="BS190" s="235">
        <f t="shared" ca="1" si="219"/>
        <v>15.321992698590513</v>
      </c>
      <c r="BT190" s="235">
        <f t="shared" ca="1" si="288"/>
        <v>15.347345085347799</v>
      </c>
      <c r="BU190" s="235">
        <f t="shared" ca="1" si="289"/>
        <v>15.379013016456931</v>
      </c>
      <c r="BV190" s="235">
        <f t="shared" ca="1" si="290"/>
        <v>15.418062670843298</v>
      </c>
      <c r="BW190" s="235">
        <f t="shared" ca="1" si="291"/>
        <v>15.323058877515905</v>
      </c>
      <c r="BX190" s="235">
        <f t="shared" ca="1" si="261"/>
        <v>0.39351477392977963</v>
      </c>
      <c r="BY190" s="236">
        <f t="shared" si="276"/>
        <v>-140</v>
      </c>
      <c r="BZ190" s="235">
        <f t="shared" ca="1" si="262"/>
        <v>15.435184912689568</v>
      </c>
      <c r="CA190" s="235">
        <f t="shared" ca="1" si="263"/>
        <v>42.876631158346946</v>
      </c>
      <c r="CB190" s="235">
        <f t="shared" ca="1" si="304"/>
        <v>15.358012369791666</v>
      </c>
      <c r="CC190" s="235">
        <f t="shared" ca="1" si="305"/>
        <v>2.318012369791667</v>
      </c>
      <c r="CD190" s="81">
        <f t="shared" ca="1" si="306"/>
        <v>2.3547408040364566</v>
      </c>
      <c r="CE190" s="235">
        <f t="shared" ca="1" si="264"/>
        <v>98.440234518303228</v>
      </c>
      <c r="CF190" s="235">
        <f t="shared" ca="1" si="265"/>
        <v>88.247725014623654</v>
      </c>
      <c r="CG190">
        <f t="shared" si="266"/>
        <v>100</v>
      </c>
      <c r="CH190">
        <f t="shared" si="266"/>
        <v>50</v>
      </c>
      <c r="CI190">
        <f t="shared" si="266"/>
        <v>0</v>
      </c>
      <c r="CJ190" t="e">
        <f t="shared" si="267"/>
        <v>#N/A</v>
      </c>
      <c r="CK190" s="259">
        <f t="shared" ca="1" si="268"/>
        <v>15.402274068024333</v>
      </c>
      <c r="CL190" s="259">
        <f t="shared" ca="1" si="269"/>
        <v>15.378068517006085</v>
      </c>
      <c r="CM190" s="259">
        <f t="shared" ca="1" si="270"/>
        <v>15.377905770344626</v>
      </c>
      <c r="CN190" s="259">
        <f t="shared" ca="1" si="271"/>
        <v>15.382885254892328</v>
      </c>
      <c r="CO190">
        <f t="shared" ca="1" si="272"/>
        <v>0</v>
      </c>
      <c r="CP190" t="e">
        <f t="shared" ca="1" si="273"/>
        <v>#N/A</v>
      </c>
      <c r="CQ190">
        <f t="shared" ca="1" si="274"/>
        <v>16.7</v>
      </c>
      <c r="CR190" t="e">
        <f t="shared" ca="1" si="309"/>
        <v>#N/A</v>
      </c>
      <c r="CS190" t="e">
        <f t="shared" ca="1" si="310"/>
        <v>#N/A</v>
      </c>
    </row>
    <row r="191" spans="1:97" x14ac:dyDescent="0.25">
      <c r="A191">
        <v>160</v>
      </c>
      <c r="B191" s="100">
        <f ca="1">OFFSET(InputPriceData!B$15,CalculationsAndCharts!$A191+$A$11,0,1,1)</f>
        <v>40262</v>
      </c>
      <c r="C191" s="3">
        <f ca="1">OFFSET(InputPriceData!G$15,CalculationsAndCharts!$A191+$A$11,0,1,1)</f>
        <v>7011200</v>
      </c>
      <c r="D191" s="4">
        <f ca="1">OFFSET(InputPriceData!C$15,CalculationsAndCharts!$A191+$A$11,IF($C$7,7,0),1,1)</f>
        <v>15.67</v>
      </c>
      <c r="E191" s="4">
        <f ca="1">OFFSET(InputPriceData!D$15,CalculationsAndCharts!$A191+$A$11,IF($C$7,7,0),1,1)</f>
        <v>15.84</v>
      </c>
      <c r="F191" s="4">
        <f ca="1">OFFSET(InputPriceData!E$15,CalculationsAndCharts!$A191+$A$11,IF($C$7,7,0),1,1)</f>
        <v>15.13</v>
      </c>
      <c r="G191" s="4">
        <f ca="1">OFFSET(InputPriceData!F$15,CalculationsAndCharts!$A191+$A$11,IF($C$7,7,0),1,1)</f>
        <v>15.15</v>
      </c>
      <c r="H191" s="105">
        <f t="shared" si="241"/>
        <v>0</v>
      </c>
      <c r="I191" s="105">
        <f t="shared" ca="1" si="286"/>
        <v>0</v>
      </c>
      <c r="J191" s="105">
        <f t="shared" ca="1" si="286"/>
        <v>0</v>
      </c>
      <c r="K191" s="105">
        <f t="shared" ca="1" si="286"/>
        <v>0</v>
      </c>
      <c r="L191" s="4">
        <f t="shared" ca="1" si="242"/>
        <v>15.373333333333333</v>
      </c>
      <c r="M191" s="105">
        <f t="shared" ca="1" si="243"/>
        <v>0.31666666666666643</v>
      </c>
      <c r="N191" s="105">
        <f t="shared" ca="1" si="250"/>
        <v>1.7540641025641031</v>
      </c>
      <c r="O191" s="198">
        <f t="shared" ca="1" si="251"/>
        <v>2.1316352558796376</v>
      </c>
      <c r="P191" s="198">
        <f t="shared" ca="1" si="252"/>
        <v>1.9184717302916738</v>
      </c>
      <c r="Q191" s="105">
        <f t="shared" ca="1" si="244"/>
        <v>15.376666706322354</v>
      </c>
      <c r="R191" s="105">
        <f t="shared" ca="1" si="245"/>
        <v>15.353101694224261</v>
      </c>
      <c r="S191" s="105">
        <f t="shared" ca="1" si="253"/>
        <v>0</v>
      </c>
      <c r="T191" s="105">
        <f t="shared" si="254"/>
        <v>0</v>
      </c>
      <c r="U191" s="105">
        <f t="shared" si="255"/>
        <v>0</v>
      </c>
      <c r="V191" s="115">
        <f t="shared" ca="1" si="246"/>
        <v>0.70999999999999908</v>
      </c>
      <c r="W191" s="114">
        <f t="shared" ca="1" si="247"/>
        <v>0.56764084687546978</v>
      </c>
      <c r="X191" s="116">
        <f t="shared" ca="1" si="248"/>
        <v>8.7468042698050807E-2</v>
      </c>
      <c r="Y191" s="90" t="e">
        <f t="shared" si="256"/>
        <v>#N/A</v>
      </c>
      <c r="Z191" s="117" t="str">
        <f t="shared" ca="1" si="257"/>
        <v/>
      </c>
      <c r="AA191" s="112"/>
      <c r="AB191" s="118"/>
      <c r="AC191" s="107"/>
      <c r="AD191" s="107"/>
      <c r="AH191" s="107"/>
      <c r="BE191" s="235">
        <f t="shared" ca="1" si="258"/>
        <v>15.305</v>
      </c>
      <c r="BF191" s="235">
        <f t="shared" ref="BF191:BN191" ca="1" si="315">AVERAGE(OFFSET(BE$31,$A191,0,$BE$27,1))</f>
        <v>15.387499999999999</v>
      </c>
      <c r="BG191" s="235">
        <f t="shared" ca="1" si="315"/>
        <v>15.418749999999999</v>
      </c>
      <c r="BH191" s="235">
        <f t="shared" ca="1" si="315"/>
        <v>15.395</v>
      </c>
      <c r="BI191" s="235">
        <f t="shared" ca="1" si="315"/>
        <v>15.3396875</v>
      </c>
      <c r="BJ191" s="235">
        <f t="shared" ca="1" si="315"/>
        <v>15.28859375</v>
      </c>
      <c r="BK191" s="235">
        <f t="shared" ca="1" si="315"/>
        <v>15.268437500000001</v>
      </c>
      <c r="BL191" s="235">
        <f t="shared" ca="1" si="315"/>
        <v>15.287968750000001</v>
      </c>
      <c r="BM191" s="235">
        <f t="shared" ca="1" si="315"/>
        <v>15.340937500000001</v>
      </c>
      <c r="BN191" s="235">
        <f t="shared" ca="1" si="315"/>
        <v>15.413935546875001</v>
      </c>
      <c r="BO191" s="235">
        <f t="shared" ca="1" si="260"/>
        <v>15.353040527343747</v>
      </c>
      <c r="BP191" s="235">
        <f t="shared" ca="1" si="216"/>
        <v>15.37926907684651</v>
      </c>
      <c r="BQ191" s="235">
        <f t="shared" ca="1" si="217"/>
        <v>15.408955327463744</v>
      </c>
      <c r="BR191" s="235">
        <f t="shared" ca="1" si="218"/>
        <v>-2.9686250617233512E-2</v>
      </c>
      <c r="BS191" s="235">
        <f t="shared" ca="1" si="219"/>
        <v>15.349582826229277</v>
      </c>
      <c r="BT191" s="235">
        <f t="shared" ca="1" si="288"/>
        <v>15.372697472105084</v>
      </c>
      <c r="BU191" s="235">
        <f t="shared" ca="1" si="289"/>
        <v>15.41068094756606</v>
      </c>
      <c r="BV191" s="235">
        <f t="shared" ca="1" si="290"/>
        <v>15.457112325229666</v>
      </c>
      <c r="BW191" s="235">
        <f t="shared" ca="1" si="291"/>
        <v>15.343161898846738</v>
      </c>
      <c r="BX191" s="235">
        <f t="shared" ca="1" si="261"/>
        <v>0.42634898905559787</v>
      </c>
      <c r="BY191" s="236">
        <f t="shared" si="276"/>
        <v>-141</v>
      </c>
      <c r="BZ191" s="235">
        <f t="shared" ca="1" si="262"/>
        <v>15.429228716119596</v>
      </c>
      <c r="CA191" s="235">
        <f t="shared" ca="1" si="263"/>
        <v>44.953264843930732</v>
      </c>
      <c r="CB191" s="235">
        <f t="shared" ca="1" si="304"/>
        <v>15.363186930338539</v>
      </c>
      <c r="CC191" s="235">
        <f t="shared" ca="1" si="305"/>
        <v>2.3231869303385402</v>
      </c>
      <c r="CD191" s="81">
        <f t="shared" ca="1" si="306"/>
        <v>2.7038825683593757</v>
      </c>
      <c r="CE191" s="235">
        <f t="shared" ca="1" si="264"/>
        <v>85.920407843309974</v>
      </c>
      <c r="CF191" s="235">
        <f t="shared" ca="1" si="265"/>
        <v>81.091556085705022</v>
      </c>
      <c r="CG191">
        <f t="shared" si="266"/>
        <v>100</v>
      </c>
      <c r="CH191">
        <f t="shared" si="266"/>
        <v>50</v>
      </c>
      <c r="CI191">
        <f t="shared" si="266"/>
        <v>0</v>
      </c>
      <c r="CJ191" t="e">
        <f t="shared" si="267"/>
        <v>#N/A</v>
      </c>
      <c r="CK191" s="259">
        <f t="shared" ca="1" si="268"/>
        <v>15.357048136048665</v>
      </c>
      <c r="CL191" s="259">
        <f t="shared" ca="1" si="269"/>
        <v>15.443637034012168</v>
      </c>
      <c r="CM191" s="259">
        <f t="shared" ca="1" si="270"/>
        <v>15.367620728352154</v>
      </c>
      <c r="CN191" s="259">
        <f t="shared" ca="1" si="271"/>
        <v>15.384811950046824</v>
      </c>
      <c r="CO191">
        <f t="shared" ca="1" si="272"/>
        <v>0</v>
      </c>
      <c r="CP191" t="e">
        <f t="shared" ca="1" si="273"/>
        <v>#N/A</v>
      </c>
      <c r="CQ191">
        <f t="shared" ca="1" si="274"/>
        <v>16.7</v>
      </c>
      <c r="CR191" t="e">
        <f t="shared" ca="1" si="309"/>
        <v>#N/A</v>
      </c>
      <c r="CS191" t="e">
        <f t="shared" ca="1" si="310"/>
        <v>#N/A</v>
      </c>
    </row>
    <row r="192" spans="1:97" x14ac:dyDescent="0.25">
      <c r="A192">
        <v>161</v>
      </c>
      <c r="B192" s="100">
        <f ca="1">OFFSET(InputPriceData!B$15,CalculationsAndCharts!$A192+$A$11,0,1,1)</f>
        <v>40261</v>
      </c>
      <c r="C192" s="3">
        <f ca="1">OFFSET(InputPriceData!G$15,CalculationsAndCharts!$A192+$A$11,0,1,1)</f>
        <v>4451500</v>
      </c>
      <c r="D192" s="4">
        <f ca="1">OFFSET(InputPriceData!C$15,CalculationsAndCharts!$A192+$A$11,IF($C$7,7,0),1,1)</f>
        <v>15.48</v>
      </c>
      <c r="E192" s="4">
        <f ca="1">OFFSET(InputPriceData!D$15,CalculationsAndCharts!$A192+$A$11,IF($C$7,7,0),1,1)</f>
        <v>15.54</v>
      </c>
      <c r="F192" s="4">
        <f ca="1">OFFSET(InputPriceData!E$15,CalculationsAndCharts!$A192+$A$11,IF($C$7,7,0),1,1)</f>
        <v>15.34</v>
      </c>
      <c r="G192" s="4">
        <f ca="1">OFFSET(InputPriceData!F$15,CalculationsAndCharts!$A192+$A$11,IF($C$7,7,0),1,1)</f>
        <v>15.46</v>
      </c>
      <c r="H192" s="105">
        <f t="shared" si="241"/>
        <v>0</v>
      </c>
      <c r="I192" s="105">
        <f t="shared" ref="I192:K211" ca="1" si="316">IF($S$16,AVERAGE(OFFSET($G192,0,0,I$31,1)),0)</f>
        <v>0</v>
      </c>
      <c r="J192" s="105">
        <f t="shared" ca="1" si="316"/>
        <v>0</v>
      </c>
      <c r="K192" s="105">
        <f t="shared" ca="1" si="316"/>
        <v>0</v>
      </c>
      <c r="L192" s="4">
        <f t="shared" ca="1" si="242"/>
        <v>15.446666666666667</v>
      </c>
      <c r="M192" s="105">
        <f t="shared" ca="1" si="243"/>
        <v>0.2666666666666675</v>
      </c>
      <c r="N192" s="105">
        <f t="shared" ca="1" si="250"/>
        <v>1.7813717948717955</v>
      </c>
      <c r="O192" s="198">
        <f t="shared" ca="1" si="251"/>
        <v>2.2395127282555043</v>
      </c>
      <c r="P192" s="198">
        <f t="shared" ca="1" si="252"/>
        <v>2.0155614554299541</v>
      </c>
      <c r="Q192" s="105">
        <f t="shared" ca="1" si="244"/>
        <v>15.377619098604931</v>
      </c>
      <c r="R192" s="105">
        <f t="shared" ca="1" si="245"/>
        <v>15.346368833624805</v>
      </c>
      <c r="S192" s="105">
        <f t="shared" ca="1" si="253"/>
        <v>0</v>
      </c>
      <c r="T192" s="105">
        <f t="shared" si="254"/>
        <v>0</v>
      </c>
      <c r="U192" s="105">
        <f t="shared" si="255"/>
        <v>0</v>
      </c>
      <c r="V192" s="115">
        <f t="shared" ca="1" si="246"/>
        <v>0.19999999999999929</v>
      </c>
      <c r="W192" s="114">
        <f t="shared" ca="1" si="247"/>
        <v>0.49646127031320514</v>
      </c>
      <c r="X192" s="116">
        <f t="shared" ca="1" si="248"/>
        <v>8.2112630680026208E-2</v>
      </c>
      <c r="Y192" s="90" t="e">
        <f t="shared" si="256"/>
        <v>#N/A</v>
      </c>
      <c r="Z192" s="117" t="str">
        <f t="shared" ca="1" si="257"/>
        <v/>
      </c>
      <c r="AA192" s="112"/>
      <c r="AB192" s="118"/>
      <c r="AC192" s="107"/>
      <c r="AD192" s="107"/>
      <c r="AH192" s="107"/>
      <c r="BE192" s="235">
        <f t="shared" ca="1" si="258"/>
        <v>15.47</v>
      </c>
      <c r="BF192" s="235">
        <f t="shared" ref="BF192:BN192" ca="1" si="317">AVERAGE(OFFSET(BE$31,$A192,0,$BE$27,1))</f>
        <v>15.45</v>
      </c>
      <c r="BG192" s="235">
        <f t="shared" ca="1" si="317"/>
        <v>15.37125</v>
      </c>
      <c r="BH192" s="235">
        <f t="shared" ca="1" si="317"/>
        <v>15.284375000000001</v>
      </c>
      <c r="BI192" s="235">
        <f t="shared" ca="1" si="317"/>
        <v>15.237500000000001</v>
      </c>
      <c r="BJ192" s="235">
        <f t="shared" ca="1" si="317"/>
        <v>15.248281250000002</v>
      </c>
      <c r="BK192" s="235">
        <f t="shared" ca="1" si="317"/>
        <v>15.307500000000001</v>
      </c>
      <c r="BL192" s="235">
        <f t="shared" ca="1" si="317"/>
        <v>15.393906250000001</v>
      </c>
      <c r="BM192" s="235">
        <f t="shared" ca="1" si="317"/>
        <v>15.486933593750001</v>
      </c>
      <c r="BN192" s="235">
        <f t="shared" ca="1" si="317"/>
        <v>15.572392578125001</v>
      </c>
      <c r="BO192" s="235">
        <f t="shared" ca="1" si="260"/>
        <v>15.403950683593749</v>
      </c>
      <c r="BP192" s="235">
        <f t="shared" ca="1" si="216"/>
        <v>15.405497626349273</v>
      </c>
      <c r="BQ192" s="235">
        <f t="shared" ca="1" si="217"/>
        <v>15.438641578080976</v>
      </c>
      <c r="BR192" s="235">
        <f t="shared" ca="1" si="218"/>
        <v>-3.3143951731702259E-2</v>
      </c>
      <c r="BS192" s="235">
        <f t="shared" ca="1" si="219"/>
        <v>15.372353674617571</v>
      </c>
      <c r="BT192" s="235">
        <f t="shared" ca="1" si="288"/>
        <v>15.395812117980892</v>
      </c>
      <c r="BU192" s="235">
        <f t="shared" ca="1" si="289"/>
        <v>15.448664423027038</v>
      </c>
      <c r="BV192" s="235">
        <f t="shared" ca="1" si="290"/>
        <v>15.503543702893271</v>
      </c>
      <c r="BW192" s="235">
        <f t="shared" ca="1" si="291"/>
        <v>15.344986787754831</v>
      </c>
      <c r="BX192" s="235">
        <f t="shared" ca="1" si="261"/>
        <v>0.4576013683639315</v>
      </c>
      <c r="BY192" s="236">
        <f t="shared" si="276"/>
        <v>-142</v>
      </c>
      <c r="BZ192" s="235">
        <f t="shared" ca="1" si="262"/>
        <v>15.416411749290006</v>
      </c>
      <c r="CA192" s="235">
        <f t="shared" ca="1" si="263"/>
        <v>46.097861235066802</v>
      </c>
      <c r="CB192" s="235">
        <f t="shared" ca="1" si="304"/>
        <v>15.425308675130207</v>
      </c>
      <c r="CC192" s="235">
        <f t="shared" ca="1" si="305"/>
        <v>2.4053086751302075</v>
      </c>
      <c r="CD192" s="81">
        <f t="shared" ca="1" si="306"/>
        <v>2.9923275553385409</v>
      </c>
      <c r="CE192" s="235">
        <f t="shared" ca="1" si="264"/>
        <v>80.382532682257761</v>
      </c>
      <c r="CF192" s="235">
        <f t="shared" ca="1" si="265"/>
        <v>78.560680417698208</v>
      </c>
      <c r="CG192">
        <f t="shared" si="266"/>
        <v>100</v>
      </c>
      <c r="CH192">
        <f t="shared" si="266"/>
        <v>50</v>
      </c>
      <c r="CI192">
        <f t="shared" si="266"/>
        <v>0</v>
      </c>
      <c r="CJ192" t="e">
        <f t="shared" si="267"/>
        <v>#N/A</v>
      </c>
      <c r="CK192" s="259">
        <f t="shared" ca="1" si="268"/>
        <v>15.259096272097327</v>
      </c>
      <c r="CL192" s="259">
        <f t="shared" ca="1" si="269"/>
        <v>15.378298136048663</v>
      </c>
      <c r="CM192" s="259">
        <f t="shared" ca="1" si="270"/>
        <v>15.363812325031368</v>
      </c>
      <c r="CN192" s="259">
        <f t="shared" ca="1" si="271"/>
        <v>15.361281916460687</v>
      </c>
      <c r="CO192">
        <f t="shared" ca="1" si="272"/>
        <v>0</v>
      </c>
      <c r="CP192" t="e">
        <f t="shared" ca="1" si="273"/>
        <v>#N/A</v>
      </c>
      <c r="CQ192">
        <f t="shared" ca="1" si="274"/>
        <v>16.7</v>
      </c>
      <c r="CR192" t="e">
        <f t="shared" ca="1" si="309"/>
        <v>#N/A</v>
      </c>
      <c r="CS192" t="e">
        <f t="shared" ca="1" si="310"/>
        <v>#N/A</v>
      </c>
    </row>
    <row r="193" spans="1:97" x14ac:dyDescent="0.25">
      <c r="A193">
        <v>162</v>
      </c>
      <c r="B193" s="100">
        <f ca="1">OFFSET(InputPriceData!B$15,CalculationsAndCharts!$A193+$A$11,0,1,1)</f>
        <v>40260</v>
      </c>
      <c r="C193" s="3">
        <f ca="1">OFFSET(InputPriceData!G$15,CalculationsAndCharts!$A193+$A$11,0,1,1)</f>
        <v>4413400</v>
      </c>
      <c r="D193" s="4">
        <f ca="1">OFFSET(InputPriceData!C$15,CalculationsAndCharts!$A193+$A$11,IF($C$7,7,0),1,1)</f>
        <v>15.37</v>
      </c>
      <c r="E193" s="4">
        <f ca="1">OFFSET(InputPriceData!D$15,CalculationsAndCharts!$A193+$A$11,IF($C$7,7,0),1,1)</f>
        <v>15.52</v>
      </c>
      <c r="F193" s="4">
        <f ca="1">OFFSET(InputPriceData!E$15,CalculationsAndCharts!$A193+$A$11,IF($C$7,7,0),1,1)</f>
        <v>15.18</v>
      </c>
      <c r="G193" s="4">
        <f ca="1">OFFSET(InputPriceData!F$15,CalculationsAndCharts!$A193+$A$11,IF($C$7,7,0),1,1)</f>
        <v>15.48</v>
      </c>
      <c r="H193" s="105">
        <f t="shared" si="241"/>
        <v>0</v>
      </c>
      <c r="I193" s="105">
        <f t="shared" ca="1" si="316"/>
        <v>0</v>
      </c>
      <c r="J193" s="105">
        <f t="shared" ca="1" si="316"/>
        <v>0</v>
      </c>
      <c r="K193" s="105">
        <f t="shared" ca="1" si="316"/>
        <v>0</v>
      </c>
      <c r="L193" s="4">
        <f t="shared" ca="1" si="242"/>
        <v>15.393333333333333</v>
      </c>
      <c r="M193" s="105">
        <f t="shared" ca="1" si="243"/>
        <v>1.0933333333333319</v>
      </c>
      <c r="N193" s="105">
        <f t="shared" ca="1" si="250"/>
        <v>2.3739487179487191</v>
      </c>
      <c r="O193" s="198">
        <f t="shared" ca="1" si="251"/>
        <v>2.3704101377937068</v>
      </c>
      <c r="P193" s="198">
        <f t="shared" ca="1" si="252"/>
        <v>2.1333691240143362</v>
      </c>
      <c r="Q193" s="105">
        <f t="shared" ca="1" si="244"/>
        <v>15.357891222015862</v>
      </c>
      <c r="R193" s="105">
        <f t="shared" ca="1" si="245"/>
        <v>15.337440186487626</v>
      </c>
      <c r="S193" s="105">
        <f t="shared" ca="1" si="253"/>
        <v>0</v>
      </c>
      <c r="T193" s="105">
        <f t="shared" si="254"/>
        <v>0</v>
      </c>
      <c r="U193" s="105">
        <f t="shared" si="255"/>
        <v>0</v>
      </c>
      <c r="V193" s="115">
        <f t="shared" ca="1" si="246"/>
        <v>0.33999999999999986</v>
      </c>
      <c r="W193" s="114">
        <f t="shared" ca="1" si="247"/>
        <v>0.64469190546980804</v>
      </c>
      <c r="X193" s="116">
        <f t="shared" ca="1" si="248"/>
        <v>9.1646763919238247E-2</v>
      </c>
      <c r="Y193" s="90" t="e">
        <f t="shared" si="256"/>
        <v>#N/A</v>
      </c>
      <c r="Z193" s="117" t="str">
        <f t="shared" ca="1" si="257"/>
        <v/>
      </c>
      <c r="AA193" s="112"/>
      <c r="AB193" s="118"/>
      <c r="AC193" s="107"/>
      <c r="AD193" s="107"/>
      <c r="AH193" s="107"/>
      <c r="BE193" s="235">
        <f t="shared" ca="1" si="258"/>
        <v>15.43</v>
      </c>
      <c r="BF193" s="235">
        <f t="shared" ref="BF193:BN193" ca="1" si="318">AVERAGE(OFFSET(BE$31,$A193,0,$BE$27,1))</f>
        <v>15.2925</v>
      </c>
      <c r="BG193" s="235">
        <f t="shared" ca="1" si="318"/>
        <v>15.197500000000002</v>
      </c>
      <c r="BH193" s="235">
        <f t="shared" ca="1" si="318"/>
        <v>15.190625000000001</v>
      </c>
      <c r="BI193" s="235">
        <f t="shared" ca="1" si="318"/>
        <v>15.259062500000001</v>
      </c>
      <c r="BJ193" s="235">
        <f t="shared" ca="1" si="318"/>
        <v>15.36671875</v>
      </c>
      <c r="BK193" s="235">
        <f t="shared" ca="1" si="318"/>
        <v>15.4803125</v>
      </c>
      <c r="BL193" s="235">
        <f t="shared" ca="1" si="318"/>
        <v>15.579960937500001</v>
      </c>
      <c r="BM193" s="235">
        <f t="shared" ca="1" si="318"/>
        <v>15.657851562500001</v>
      </c>
      <c r="BN193" s="235">
        <f t="shared" ca="1" si="318"/>
        <v>15.71291015625</v>
      </c>
      <c r="BO193" s="235">
        <f t="shared" ca="1" si="260"/>
        <v>15.367528320312502</v>
      </c>
      <c r="BP193" s="235">
        <f t="shared" ca="1" si="216"/>
        <v>15.407044569104798</v>
      </c>
      <c r="BQ193" s="235">
        <f t="shared" ca="1" si="217"/>
        <v>15.471785529812678</v>
      </c>
      <c r="BR193" s="235">
        <f t="shared" ca="1" si="218"/>
        <v>-6.4740960707879935E-2</v>
      </c>
      <c r="BS193" s="235">
        <f t="shared" ca="1" si="219"/>
        <v>15.342303608396918</v>
      </c>
      <c r="BT193" s="235">
        <f t="shared" ca="1" si="288"/>
        <v>15.419270561344211</v>
      </c>
      <c r="BU193" s="235">
        <f t="shared" ca="1" si="289"/>
        <v>15.501516728073184</v>
      </c>
      <c r="BV193" s="235">
        <f t="shared" ca="1" si="290"/>
        <v>15.558422982759502</v>
      </c>
      <c r="BW193" s="235">
        <f t="shared" ca="1" si="291"/>
        <v>15.311684482572581</v>
      </c>
      <c r="BX193" s="235">
        <f t="shared" ca="1" si="261"/>
        <v>0.48406723462107193</v>
      </c>
      <c r="BY193" s="236">
        <f t="shared" si="276"/>
        <v>-143</v>
      </c>
      <c r="BZ193" s="235">
        <f t="shared" ca="1" si="262"/>
        <v>15.398535084033103</v>
      </c>
      <c r="CA193" s="235">
        <f t="shared" ca="1" si="263"/>
        <v>45.51453830951251</v>
      </c>
      <c r="CB193" s="235">
        <f t="shared" ca="1" si="304"/>
        <v>15.380430826822916</v>
      </c>
      <c r="CC193" s="235">
        <f t="shared" ca="1" si="305"/>
        <v>2.5404308268229165</v>
      </c>
      <c r="CD193" s="81">
        <f t="shared" ca="1" si="306"/>
        <v>3.3004726562499975</v>
      </c>
      <c r="CE193" s="235">
        <f t="shared" ca="1" si="264"/>
        <v>76.971727731547332</v>
      </c>
      <c r="CF193" s="235">
        <f t="shared" ca="1" si="265"/>
        <v>79.989238917651917</v>
      </c>
      <c r="CG193">
        <f t="shared" si="266"/>
        <v>100</v>
      </c>
      <c r="CH193">
        <f t="shared" si="266"/>
        <v>50</v>
      </c>
      <c r="CI193">
        <f t="shared" si="266"/>
        <v>0</v>
      </c>
      <c r="CJ193" t="e">
        <f t="shared" si="267"/>
        <v>#N/A</v>
      </c>
      <c r="CK193" s="259">
        <f t="shared" ca="1" si="268"/>
        <v>15.130692544194655</v>
      </c>
      <c r="CL193" s="259">
        <f t="shared" ca="1" si="269"/>
        <v>15.292221272097329</v>
      </c>
      <c r="CM193" s="259">
        <f t="shared" ca="1" si="270"/>
        <v>15.3085760972745</v>
      </c>
      <c r="CN193" s="259">
        <f t="shared" ca="1" si="271"/>
        <v>15.354475428625495</v>
      </c>
      <c r="CO193">
        <f t="shared" ca="1" si="272"/>
        <v>0</v>
      </c>
      <c r="CP193" t="e">
        <f t="shared" ca="1" si="273"/>
        <v>#N/A</v>
      </c>
      <c r="CQ193">
        <f t="shared" ca="1" si="274"/>
        <v>16.7</v>
      </c>
      <c r="CR193" t="e">
        <f t="shared" ca="1" si="309"/>
        <v>#N/A</v>
      </c>
      <c r="CS193" t="e">
        <f t="shared" ca="1" si="310"/>
        <v>#N/A</v>
      </c>
    </row>
    <row r="194" spans="1:97" x14ac:dyDescent="0.25">
      <c r="A194">
        <v>163</v>
      </c>
      <c r="B194" s="100">
        <f ca="1">OFFSET(InputPriceData!B$15,CalculationsAndCharts!$A194+$A$11,0,1,1)</f>
        <v>40259</v>
      </c>
      <c r="C194" s="3">
        <f ca="1">OFFSET(InputPriceData!G$15,CalculationsAndCharts!$A194+$A$11,0,1,1)</f>
        <v>11437400</v>
      </c>
      <c r="D194" s="4">
        <f ca="1">OFFSET(InputPriceData!C$15,CalculationsAndCharts!$A194+$A$11,IF($C$7,7,0),1,1)</f>
        <v>14.41</v>
      </c>
      <c r="E194" s="4">
        <f ca="1">OFFSET(InputPriceData!D$15,CalculationsAndCharts!$A194+$A$11,IF($C$7,7,0),1,1)</f>
        <v>15.44</v>
      </c>
      <c r="F194" s="4">
        <f ca="1">OFFSET(InputPriceData!E$15,CalculationsAndCharts!$A194+$A$11,IF($C$7,7,0),1,1)</f>
        <v>14.3</v>
      </c>
      <c r="G194" s="4">
        <f ca="1">OFFSET(InputPriceData!F$15,CalculationsAndCharts!$A194+$A$11,IF($C$7,7,0),1,1)</f>
        <v>15.38</v>
      </c>
      <c r="H194" s="105">
        <f t="shared" si="241"/>
        <v>0</v>
      </c>
      <c r="I194" s="105">
        <f t="shared" ca="1" si="316"/>
        <v>0</v>
      </c>
      <c r="J194" s="105">
        <f t="shared" ca="1" si="316"/>
        <v>0</v>
      </c>
      <c r="K194" s="105">
        <f t="shared" ca="1" si="316"/>
        <v>0</v>
      </c>
      <c r="L194" s="4">
        <f t="shared" ca="1" si="242"/>
        <v>15.040000000000001</v>
      </c>
      <c r="M194" s="105">
        <f t="shared" ca="1" si="243"/>
        <v>0.75999999999999979</v>
      </c>
      <c r="N194" s="105">
        <f t="shared" ca="1" si="250"/>
        <v>2.5104871794871819</v>
      </c>
      <c r="O194" s="198">
        <f t="shared" ca="1" si="251"/>
        <v>2.3693991148922748</v>
      </c>
      <c r="P194" s="198">
        <f t="shared" ca="1" si="252"/>
        <v>2.1324592034030476</v>
      </c>
      <c r="Q194" s="105">
        <f t="shared" ca="1" si="244"/>
        <v>15.347764904496584</v>
      </c>
      <c r="R194" s="105">
        <f t="shared" ca="1" si="245"/>
        <v>15.331597033479561</v>
      </c>
      <c r="S194" s="105">
        <f t="shared" ca="1" si="253"/>
        <v>0</v>
      </c>
      <c r="T194" s="105">
        <f t="shared" si="254"/>
        <v>0</v>
      </c>
      <c r="U194" s="105">
        <f t="shared" si="255"/>
        <v>0</v>
      </c>
      <c r="V194" s="115">
        <f t="shared" ca="1" si="246"/>
        <v>1.1399999999999988</v>
      </c>
      <c r="W194" s="114">
        <f t="shared" ca="1" si="247"/>
        <v>0.79703785820471218</v>
      </c>
      <c r="X194" s="116">
        <f t="shared" ca="1" si="248"/>
        <v>0.10182300768561198</v>
      </c>
      <c r="Y194" s="90" t="e">
        <f t="shared" si="256"/>
        <v>#N/A</v>
      </c>
      <c r="Z194" s="117" t="str">
        <f t="shared" ca="1" si="257"/>
        <v/>
      </c>
      <c r="AA194" s="112"/>
      <c r="AB194" s="118"/>
      <c r="AC194" s="107"/>
      <c r="AD194" s="107"/>
      <c r="AH194" s="107"/>
      <c r="BE194" s="235">
        <f t="shared" ca="1" si="258"/>
        <v>15.155000000000001</v>
      </c>
      <c r="BF194" s="235">
        <f t="shared" ref="BF194:BN194" ca="1" si="319">AVERAGE(OFFSET(BE$31,$A194,0,$BE$27,1))</f>
        <v>15.102500000000001</v>
      </c>
      <c r="BG194" s="235">
        <f t="shared" ca="1" si="319"/>
        <v>15.18375</v>
      </c>
      <c r="BH194" s="235">
        <f t="shared" ca="1" si="319"/>
        <v>15.327500000000001</v>
      </c>
      <c r="BI194" s="235">
        <f t="shared" ca="1" si="319"/>
        <v>15.474375</v>
      </c>
      <c r="BJ194" s="235">
        <f t="shared" ca="1" si="319"/>
        <v>15.59390625</v>
      </c>
      <c r="BK194" s="235">
        <f t="shared" ca="1" si="319"/>
        <v>15.679609375</v>
      </c>
      <c r="BL194" s="235">
        <f t="shared" ca="1" si="319"/>
        <v>15.735742187500001</v>
      </c>
      <c r="BM194" s="235">
        <f t="shared" ca="1" si="319"/>
        <v>15.767968750000001</v>
      </c>
      <c r="BN194" s="235">
        <f t="shared" ca="1" si="319"/>
        <v>15.779960937500002</v>
      </c>
      <c r="BO194" s="235">
        <f t="shared" ca="1" si="260"/>
        <v>15.321140625000002</v>
      </c>
      <c r="BP194" s="235">
        <f t="shared" ca="1" si="216"/>
        <v>15.446560817897094</v>
      </c>
      <c r="BQ194" s="235">
        <f t="shared" ca="1" si="217"/>
        <v>15.536526490520558</v>
      </c>
      <c r="BR194" s="235">
        <f t="shared" ca="1" si="218"/>
        <v>-8.9965672623463888E-2</v>
      </c>
      <c r="BS194" s="235">
        <f t="shared" ca="1" si="219"/>
        <v>15.35659514527363</v>
      </c>
      <c r="BT194" s="235">
        <f t="shared" ca="1" si="288"/>
        <v>15.496237514291504</v>
      </c>
      <c r="BU194" s="235">
        <f t="shared" ca="1" si="289"/>
        <v>15.583762894802158</v>
      </c>
      <c r="BV194" s="235">
        <f t="shared" ca="1" si="290"/>
        <v>15.61532923744582</v>
      </c>
      <c r="BW194" s="235">
        <f t="shared" ca="1" si="291"/>
        <v>15.352753095913855</v>
      </c>
      <c r="BX194" s="235">
        <f t="shared" ca="1" si="261"/>
        <v>0.50883635909061231</v>
      </c>
      <c r="BY194" s="236">
        <f t="shared" si="276"/>
        <v>-144</v>
      </c>
      <c r="BZ194" s="235">
        <f t="shared" ca="1" si="262"/>
        <v>15.379226594812376</v>
      </c>
      <c r="CA194" s="235">
        <f t="shared" ca="1" si="263"/>
        <v>48.699311751923759</v>
      </c>
      <c r="CB194" s="235">
        <f t="shared" ca="1" si="304"/>
        <v>15.180570312500002</v>
      </c>
      <c r="CC194" s="235">
        <f t="shared" ca="1" si="305"/>
        <v>2.6805703125000022</v>
      </c>
      <c r="CD194" s="81">
        <f t="shared" ca="1" si="306"/>
        <v>3.4222472330729143</v>
      </c>
      <c r="CE194" s="235">
        <f t="shared" ca="1" si="264"/>
        <v>78.327780839289531</v>
      </c>
      <c r="CF194" s="235">
        <f t="shared" ca="1" si="265"/>
        <v>85.113346272750462</v>
      </c>
      <c r="CG194">
        <f t="shared" si="266"/>
        <v>100</v>
      </c>
      <c r="CH194">
        <f t="shared" si="266"/>
        <v>50</v>
      </c>
      <c r="CI194">
        <f t="shared" si="266"/>
        <v>0</v>
      </c>
      <c r="CJ194" t="e">
        <f t="shared" si="267"/>
        <v>#N/A</v>
      </c>
      <c r="CK194" s="259">
        <f t="shared" ca="1" si="268"/>
        <v>15.378885088389307</v>
      </c>
      <c r="CL194" s="259">
        <f t="shared" ca="1" si="269"/>
        <v>15.000346272097328</v>
      </c>
      <c r="CM194" s="259">
        <f t="shared" ca="1" si="270"/>
        <v>15.252071273235277</v>
      </c>
      <c r="CN194" s="259">
        <f t="shared" ca="1" si="271"/>
        <v>15.379377091236762</v>
      </c>
      <c r="CO194">
        <f t="shared" ca="1" si="272"/>
        <v>0</v>
      </c>
      <c r="CP194" t="e">
        <f t="shared" ca="1" si="273"/>
        <v>#N/A</v>
      </c>
      <c r="CQ194">
        <f t="shared" ca="1" si="274"/>
        <v>16.7</v>
      </c>
      <c r="CR194" t="e">
        <f t="shared" ca="1" si="309"/>
        <v>#N/A</v>
      </c>
      <c r="CS194" t="e">
        <f t="shared" ca="1" si="310"/>
        <v>#N/A</v>
      </c>
    </row>
    <row r="195" spans="1:97" x14ac:dyDescent="0.25">
      <c r="A195">
        <v>164</v>
      </c>
      <c r="B195" s="100">
        <f ca="1">OFFSET(InputPriceData!B$15,CalculationsAndCharts!$A195+$A$11,0,1,1)</f>
        <v>40256</v>
      </c>
      <c r="C195" s="3">
        <f ca="1">OFFSET(InputPriceData!G$15,CalculationsAndCharts!$A195+$A$11,0,1,1)</f>
        <v>8282700</v>
      </c>
      <c r="D195" s="4">
        <f ca="1">OFFSET(InputPriceData!C$15,CalculationsAndCharts!$A195+$A$11,IF($C$7,7,0),1,1)</f>
        <v>15.24</v>
      </c>
      <c r="E195" s="4">
        <f ca="1">OFFSET(InputPriceData!D$15,CalculationsAndCharts!$A195+$A$11,IF($C$7,7,0),1,1)</f>
        <v>15.41</v>
      </c>
      <c r="F195" s="4">
        <f ca="1">OFFSET(InputPriceData!E$15,CalculationsAndCharts!$A195+$A$11,IF($C$7,7,0),1,1)</f>
        <v>14.84</v>
      </c>
      <c r="G195" s="4">
        <f ca="1">OFFSET(InputPriceData!F$15,CalculationsAndCharts!$A195+$A$11,IF($C$7,7,0),1,1)</f>
        <v>14.93</v>
      </c>
      <c r="H195" s="105">
        <f t="shared" si="241"/>
        <v>0</v>
      </c>
      <c r="I195" s="105">
        <f t="shared" ca="1" si="316"/>
        <v>0</v>
      </c>
      <c r="J195" s="105">
        <f t="shared" ca="1" si="316"/>
        <v>0</v>
      </c>
      <c r="K195" s="105">
        <f t="shared" ca="1" si="316"/>
        <v>0</v>
      </c>
      <c r="L195" s="4">
        <f t="shared" ca="1" si="242"/>
        <v>15.06</v>
      </c>
      <c r="M195" s="105">
        <f t="shared" ca="1" si="243"/>
        <v>0.49333333333333407</v>
      </c>
      <c r="N195" s="105">
        <f t="shared" ca="1" si="250"/>
        <v>2.3775897435897462</v>
      </c>
      <c r="O195" s="198">
        <f t="shared" ca="1" si="251"/>
        <v>2.3290882392937298</v>
      </c>
      <c r="P195" s="198">
        <f t="shared" ca="1" si="252"/>
        <v>2.0961794153643569</v>
      </c>
      <c r="Q195" s="105">
        <f t="shared" ca="1" si="244"/>
        <v>15.43569773435275</v>
      </c>
      <c r="R195" s="105">
        <f t="shared" ca="1" si="245"/>
        <v>15.326977641760413</v>
      </c>
      <c r="S195" s="105">
        <f t="shared" ca="1" si="253"/>
        <v>0</v>
      </c>
      <c r="T195" s="105">
        <f t="shared" si="254"/>
        <v>0</v>
      </c>
      <c r="U195" s="105">
        <f t="shared" si="255"/>
        <v>0</v>
      </c>
      <c r="V195" s="115">
        <f t="shared" ca="1" si="246"/>
        <v>0.57000000000000028</v>
      </c>
      <c r="W195" s="114">
        <f t="shared" ca="1" si="247"/>
        <v>0.62555678730706898</v>
      </c>
      <c r="X195" s="116">
        <f t="shared" ca="1" si="248"/>
        <v>9.1899315961625525E-2</v>
      </c>
      <c r="Y195" s="90" t="e">
        <f t="shared" si="256"/>
        <v>#N/A</v>
      </c>
      <c r="Z195" s="117" t="str">
        <f t="shared" ca="1" si="257"/>
        <v/>
      </c>
      <c r="AA195" s="112"/>
      <c r="AB195" s="118"/>
      <c r="AC195" s="107"/>
      <c r="AD195" s="107"/>
      <c r="AH195" s="107"/>
      <c r="BE195" s="235">
        <f t="shared" ca="1" si="258"/>
        <v>15.05</v>
      </c>
      <c r="BF195" s="235">
        <f t="shared" ref="BF195:BN195" ca="1" si="320">AVERAGE(OFFSET(BE$31,$A195,0,$BE$27,1))</f>
        <v>15.265000000000001</v>
      </c>
      <c r="BG195" s="235">
        <f t="shared" ca="1" si="320"/>
        <v>15.471250000000001</v>
      </c>
      <c r="BH195" s="235">
        <f t="shared" ca="1" si="320"/>
        <v>15.62125</v>
      </c>
      <c r="BI195" s="235">
        <f t="shared" ca="1" si="320"/>
        <v>15.7134375</v>
      </c>
      <c r="BJ195" s="235">
        <f t="shared" ca="1" si="320"/>
        <v>15.7653125</v>
      </c>
      <c r="BK195" s="235">
        <f t="shared" ca="1" si="320"/>
        <v>15.791875000000001</v>
      </c>
      <c r="BL195" s="235">
        <f t="shared" ca="1" si="320"/>
        <v>15.800195312500001</v>
      </c>
      <c r="BM195" s="235">
        <f t="shared" ca="1" si="320"/>
        <v>15.791953125000003</v>
      </c>
      <c r="BN195" s="235">
        <f t="shared" ca="1" si="320"/>
        <v>15.768056640625002</v>
      </c>
      <c r="BO195" s="235">
        <f t="shared" ca="1" si="260"/>
        <v>15.429854003906252</v>
      </c>
      <c r="BP195" s="235">
        <f t="shared" ca="1" si="216"/>
        <v>15.571981010794186</v>
      </c>
      <c r="BQ195" s="235">
        <f t="shared" ca="1" si="217"/>
        <v>15.626492163144022</v>
      </c>
      <c r="BR195" s="235">
        <f t="shared" ca="1" si="218"/>
        <v>-5.4511152349835612E-2</v>
      </c>
      <c r="BS195" s="235">
        <f t="shared" ca="1" si="219"/>
        <v>15.51746985844435</v>
      </c>
      <c r="BT195" s="235">
        <f t="shared" ca="1" si="288"/>
        <v>15.635879883309377</v>
      </c>
      <c r="BU195" s="235">
        <f t="shared" ca="1" si="289"/>
        <v>15.671288275312811</v>
      </c>
      <c r="BV195" s="235">
        <f t="shared" ca="1" si="290"/>
        <v>15.646895580089485</v>
      </c>
      <c r="BW195" s="235">
        <f t="shared" ca="1" si="291"/>
        <v>15.540670404079179</v>
      </c>
      <c r="BX195" s="235">
        <f t="shared" ca="1" si="261"/>
        <v>0.52899430822460858</v>
      </c>
      <c r="BY195" s="236">
        <f t="shared" si="276"/>
        <v>-145</v>
      </c>
      <c r="BZ195" s="235">
        <f t="shared" ca="1" si="262"/>
        <v>15.350259371983263</v>
      </c>
      <c r="CA195" s="235">
        <f t="shared" ca="1" si="263"/>
        <v>58.998727828233555</v>
      </c>
      <c r="CB195" s="235">
        <f t="shared" ca="1" si="304"/>
        <v>15.244927001953126</v>
      </c>
      <c r="CC195" s="235">
        <f t="shared" ca="1" si="305"/>
        <v>2.9149270019531262</v>
      </c>
      <c r="CD195" s="81">
        <f t="shared" ca="1" si="306"/>
        <v>3.4427644856770812</v>
      </c>
      <c r="CE195" s="235">
        <f t="shared" ca="1" si="264"/>
        <v>84.668208182118903</v>
      </c>
      <c r="CF195" s="235">
        <f t="shared" ca="1" si="265"/>
        <v>92.337419326320628</v>
      </c>
      <c r="CG195">
        <f t="shared" si="266"/>
        <v>100</v>
      </c>
      <c r="CH195">
        <f t="shared" si="266"/>
        <v>50</v>
      </c>
      <c r="CI195">
        <f t="shared" si="266"/>
        <v>0</v>
      </c>
      <c r="CJ195" t="e">
        <f t="shared" si="267"/>
        <v>#N/A</v>
      </c>
      <c r="CK195" s="259">
        <f t="shared" ca="1" si="268"/>
        <v>15.652770176778617</v>
      </c>
      <c r="CL195" s="259">
        <f t="shared" ca="1" si="269"/>
        <v>15.312635088389307</v>
      </c>
      <c r="CM195" s="259">
        <f t="shared" ca="1" si="270"/>
        <v>15.393452122058793</v>
      </c>
      <c r="CN195" s="259">
        <f t="shared" ca="1" si="271"/>
        <v>15.530989418892537</v>
      </c>
      <c r="CO195">
        <f t="shared" ca="1" si="272"/>
        <v>0</v>
      </c>
      <c r="CP195" t="e">
        <f t="shared" ca="1" si="273"/>
        <v>#N/A</v>
      </c>
      <c r="CQ195">
        <f t="shared" ca="1" si="274"/>
        <v>16.7</v>
      </c>
      <c r="CR195" t="e">
        <f t="shared" ca="1" si="309"/>
        <v>#N/A</v>
      </c>
      <c r="CS195">
        <f t="shared" ca="1" si="310"/>
        <v>15.24</v>
      </c>
    </row>
    <row r="196" spans="1:97" x14ac:dyDescent="0.25">
      <c r="A196">
        <v>165</v>
      </c>
      <c r="B196" s="100">
        <f ca="1">OFFSET(InputPriceData!B$15,CalculationsAndCharts!$A196+$A$11,0,1,1)</f>
        <v>40255</v>
      </c>
      <c r="C196" s="3">
        <f ca="1">OFFSET(InputPriceData!G$15,CalculationsAndCharts!$A196+$A$11,0,1,1)</f>
        <v>10528500</v>
      </c>
      <c r="D196" s="4">
        <f ca="1">OFFSET(InputPriceData!C$15,CalculationsAndCharts!$A196+$A$11,IF($C$7,7,0),1,1)</f>
        <v>15.81</v>
      </c>
      <c r="E196" s="4">
        <f ca="1">OFFSET(InputPriceData!D$15,CalculationsAndCharts!$A196+$A$11,IF($C$7,7,0),1,1)</f>
        <v>15.89</v>
      </c>
      <c r="F196" s="4">
        <f ca="1">OFFSET(InputPriceData!E$15,CalculationsAndCharts!$A196+$A$11,IF($C$7,7,0),1,1)</f>
        <v>14.94</v>
      </c>
      <c r="G196" s="4">
        <f ca="1">OFFSET(InputPriceData!F$15,CalculationsAndCharts!$A196+$A$11,IF($C$7,7,0),1,1)</f>
        <v>15.17</v>
      </c>
      <c r="H196" s="105">
        <f t="shared" si="241"/>
        <v>0</v>
      </c>
      <c r="I196" s="105">
        <f t="shared" ca="1" si="316"/>
        <v>0</v>
      </c>
      <c r="J196" s="105">
        <f t="shared" ca="1" si="316"/>
        <v>0</v>
      </c>
      <c r="K196" s="105">
        <f t="shared" ca="1" si="316"/>
        <v>0</v>
      </c>
      <c r="L196" s="4">
        <f t="shared" ca="1" si="242"/>
        <v>15.333333333333334</v>
      </c>
      <c r="M196" s="105">
        <f t="shared" ca="1" si="243"/>
        <v>0.90333333333333421</v>
      </c>
      <c r="N196" s="105">
        <f t="shared" ca="1" si="250"/>
        <v>2.3830512820512846</v>
      </c>
      <c r="O196" s="198">
        <f t="shared" ca="1" si="251"/>
        <v>2.3152306666377251</v>
      </c>
      <c r="P196" s="198">
        <f t="shared" ca="1" si="252"/>
        <v>2.0837075999739527</v>
      </c>
      <c r="Q196" s="105">
        <f t="shared" ca="1" si="244"/>
        <v>15.543039944167823</v>
      </c>
      <c r="R196" s="105">
        <f t="shared" ca="1" si="245"/>
        <v>15.295914758162603</v>
      </c>
      <c r="S196" s="105">
        <f t="shared" ca="1" si="253"/>
        <v>0</v>
      </c>
      <c r="T196" s="105">
        <f t="shared" si="254"/>
        <v>0</v>
      </c>
      <c r="U196" s="105">
        <f t="shared" si="255"/>
        <v>0</v>
      </c>
      <c r="V196" s="115">
        <f t="shared" ca="1" si="246"/>
        <v>0.95000000000000107</v>
      </c>
      <c r="W196" s="114">
        <f t="shared" ca="1" si="247"/>
        <v>0.65333518096060339</v>
      </c>
      <c r="X196" s="116">
        <f t="shared" ca="1" si="248"/>
        <v>9.3067579496414199E-2</v>
      </c>
      <c r="Y196" s="90" t="e">
        <f t="shared" si="256"/>
        <v>#N/A</v>
      </c>
      <c r="Z196" s="117" t="str">
        <f t="shared" ca="1" si="257"/>
        <v/>
      </c>
      <c r="AA196" s="112"/>
      <c r="AB196" s="118"/>
      <c r="AC196" s="107"/>
      <c r="AD196" s="107"/>
      <c r="AH196" s="107"/>
      <c r="BE196" s="235">
        <f t="shared" ca="1" si="258"/>
        <v>15.48</v>
      </c>
      <c r="BF196" s="235">
        <f t="shared" ref="BF196:BN196" ca="1" si="321">AVERAGE(OFFSET(BE$31,$A196,0,$BE$27,1))</f>
        <v>15.6775</v>
      </c>
      <c r="BG196" s="235">
        <f t="shared" ca="1" si="321"/>
        <v>15.77125</v>
      </c>
      <c r="BH196" s="235">
        <f t="shared" ca="1" si="321"/>
        <v>15.805624999999999</v>
      </c>
      <c r="BI196" s="235">
        <f t="shared" ca="1" si="321"/>
        <v>15.817187499999999</v>
      </c>
      <c r="BJ196" s="235">
        <f t="shared" ca="1" si="321"/>
        <v>15.8184375</v>
      </c>
      <c r="BK196" s="235">
        <f t="shared" ca="1" si="321"/>
        <v>15.808515625000002</v>
      </c>
      <c r="BL196" s="235">
        <f t="shared" ca="1" si="321"/>
        <v>15.783710937500002</v>
      </c>
      <c r="BM196" s="235">
        <f t="shared" ca="1" si="321"/>
        <v>15.744160156250002</v>
      </c>
      <c r="BN196" s="235">
        <f t="shared" ca="1" si="321"/>
        <v>15.693847656250004</v>
      </c>
      <c r="BO196" s="235">
        <f t="shared" ca="1" si="260"/>
        <v>15.685042968750002</v>
      </c>
      <c r="BP196" s="235">
        <f t="shared" ca="1" si="216"/>
        <v>15.714108017682118</v>
      </c>
      <c r="BQ196" s="235">
        <f t="shared" ca="1" si="217"/>
        <v>15.681003315493856</v>
      </c>
      <c r="BR196" s="235">
        <f t="shared" ca="1" si="218"/>
        <v>3.3104702188262891E-2</v>
      </c>
      <c r="BS196" s="235">
        <f t="shared" ca="1" si="219"/>
        <v>15.747212719870381</v>
      </c>
      <c r="BT196" s="235">
        <f t="shared" ca="1" si="288"/>
        <v>15.754289908174403</v>
      </c>
      <c r="BU196" s="235">
        <f t="shared" ca="1" si="289"/>
        <v>15.706696667316244</v>
      </c>
      <c r="BV196" s="235">
        <f t="shared" ca="1" si="290"/>
        <v>15.622502884866156</v>
      </c>
      <c r="BW196" s="235">
        <f t="shared" ca="1" si="291"/>
        <v>15.765282607440637</v>
      </c>
      <c r="BX196" s="235">
        <f t="shared" ca="1" si="261"/>
        <v>0.53285018419203534</v>
      </c>
      <c r="BY196" s="236">
        <f t="shared" si="276"/>
        <v>-146</v>
      </c>
      <c r="BZ196" s="235">
        <f t="shared" ca="1" si="262"/>
        <v>15.295343646529263</v>
      </c>
      <c r="CA196" s="235">
        <f t="shared" ca="1" si="263"/>
        <v>72.048362506618318</v>
      </c>
      <c r="CB196" s="235">
        <f t="shared" ca="1" si="304"/>
        <v>15.509188151041668</v>
      </c>
      <c r="CC196" s="235">
        <f t="shared" ca="1" si="305"/>
        <v>3.179188151041668</v>
      </c>
      <c r="CD196" s="81">
        <f t="shared" ca="1" si="306"/>
        <v>3.4427644856770812</v>
      </c>
      <c r="CE196" s="235">
        <f t="shared" ca="1" si="264"/>
        <v>92.344049796842953</v>
      </c>
      <c r="CF196" s="235">
        <f t="shared" ca="1" si="265"/>
        <v>97.44801659894766</v>
      </c>
      <c r="CG196">
        <f t="shared" si="266"/>
        <v>100</v>
      </c>
      <c r="CH196">
        <f t="shared" si="266"/>
        <v>50</v>
      </c>
      <c r="CI196">
        <f t="shared" si="266"/>
        <v>0</v>
      </c>
      <c r="CJ196" t="e">
        <f t="shared" si="267"/>
        <v>#N/A</v>
      </c>
      <c r="CK196" s="259">
        <f t="shared" ca="1" si="268"/>
        <v>15.853040353557232</v>
      </c>
      <c r="CL196" s="259">
        <f t="shared" ca="1" si="269"/>
        <v>15.533885088389308</v>
      </c>
      <c r="CM196" s="259">
        <f t="shared" ca="1" si="270"/>
        <v>15.615753536764654</v>
      </c>
      <c r="CN196" s="259">
        <f t="shared" ca="1" si="271"/>
        <v>15.618331151093829</v>
      </c>
      <c r="CO196">
        <f t="shared" ca="1" si="272"/>
        <v>0</v>
      </c>
      <c r="CP196" t="e">
        <f t="shared" ca="1" si="273"/>
        <v>#N/A</v>
      </c>
      <c r="CQ196">
        <f t="shared" ca="1" si="274"/>
        <v>16.7</v>
      </c>
      <c r="CR196" t="e">
        <f t="shared" ca="1" si="309"/>
        <v>#N/A</v>
      </c>
      <c r="CS196" t="e">
        <f t="shared" ca="1" si="310"/>
        <v>#N/A</v>
      </c>
    </row>
    <row r="197" spans="1:97" x14ac:dyDescent="0.25">
      <c r="A197">
        <v>166</v>
      </c>
      <c r="B197" s="100">
        <f ca="1">OFFSET(InputPriceData!B$15,CalculationsAndCharts!$A197+$A$11,0,1,1)</f>
        <v>40254</v>
      </c>
      <c r="C197" s="3">
        <f ca="1">OFFSET(InputPriceData!G$15,CalculationsAndCharts!$A197+$A$11,0,1,1)</f>
        <v>6127600</v>
      </c>
      <c r="D197" s="4">
        <f ca="1">OFFSET(InputPriceData!C$15,CalculationsAndCharts!$A197+$A$11,IF($C$7,7,0),1,1)</f>
        <v>16.07</v>
      </c>
      <c r="E197" s="4">
        <f ca="1">OFFSET(InputPriceData!D$15,CalculationsAndCharts!$A197+$A$11,IF($C$7,7,0),1,1)</f>
        <v>16.07</v>
      </c>
      <c r="F197" s="4">
        <f ca="1">OFFSET(InputPriceData!E$15,CalculationsAndCharts!$A197+$A$11,IF($C$7,7,0),1,1)</f>
        <v>15.67</v>
      </c>
      <c r="G197" s="4">
        <f ca="1">OFFSET(InputPriceData!F$15,CalculationsAndCharts!$A197+$A$11,IF($C$7,7,0),1,1)</f>
        <v>15.79</v>
      </c>
      <c r="H197" s="105">
        <f t="shared" si="241"/>
        <v>0</v>
      </c>
      <c r="I197" s="105">
        <f t="shared" ca="1" si="316"/>
        <v>0</v>
      </c>
      <c r="J197" s="105">
        <f t="shared" ca="1" si="316"/>
        <v>0</v>
      </c>
      <c r="K197" s="105">
        <f t="shared" ca="1" si="316"/>
        <v>0</v>
      </c>
      <c r="L197" s="4">
        <f t="shared" ca="1" si="242"/>
        <v>15.843333333333334</v>
      </c>
      <c r="M197" s="105">
        <f t="shared" ca="1" si="243"/>
        <v>0.25666666666666771</v>
      </c>
      <c r="N197" s="105">
        <f t="shared" ca="1" si="250"/>
        <v>2.2619871794871811</v>
      </c>
      <c r="O197" s="198">
        <f t="shared" ca="1" si="251"/>
        <v>2.2958533479481371</v>
      </c>
      <c r="P197" s="198">
        <f t="shared" ca="1" si="252"/>
        <v>2.0662680131533233</v>
      </c>
      <c r="Q197" s="105">
        <f t="shared" ca="1" si="244"/>
        <v>15.602956118691964</v>
      </c>
      <c r="R197" s="105">
        <f t="shared" ca="1" si="245"/>
        <v>15.225307562161111</v>
      </c>
      <c r="S197" s="105">
        <f t="shared" ca="1" si="253"/>
        <v>0</v>
      </c>
      <c r="T197" s="105">
        <f t="shared" si="254"/>
        <v>0</v>
      </c>
      <c r="U197" s="105">
        <f t="shared" si="255"/>
        <v>0</v>
      </c>
      <c r="V197" s="115">
        <f t="shared" ca="1" si="246"/>
        <v>0.40000000000000036</v>
      </c>
      <c r="W197" s="114">
        <f t="shared" ca="1" si="247"/>
        <v>0.50500277144090455</v>
      </c>
      <c r="X197" s="116">
        <f t="shared" ca="1" si="248"/>
        <v>8.1982442776498077E-2</v>
      </c>
      <c r="Y197" s="90" t="e">
        <f t="shared" si="256"/>
        <v>#N/A</v>
      </c>
      <c r="Z197" s="117" t="str">
        <f t="shared" ca="1" si="257"/>
        <v/>
      </c>
      <c r="AA197" s="112"/>
      <c r="AB197" s="118"/>
      <c r="AC197" s="107"/>
      <c r="AD197" s="107"/>
      <c r="AH197" s="107"/>
      <c r="BE197" s="235">
        <f t="shared" ca="1" si="258"/>
        <v>15.875</v>
      </c>
      <c r="BF197" s="235">
        <f t="shared" ref="BF197:BN197" ca="1" si="322">AVERAGE(OFFSET(BE$31,$A197,0,$BE$27,1))</f>
        <v>15.865</v>
      </c>
      <c r="BG197" s="235">
        <f t="shared" ca="1" si="322"/>
        <v>15.84</v>
      </c>
      <c r="BH197" s="235">
        <f t="shared" ca="1" si="322"/>
        <v>15.828749999999999</v>
      </c>
      <c r="BI197" s="235">
        <f t="shared" ca="1" si="322"/>
        <v>15.819687500000001</v>
      </c>
      <c r="BJ197" s="235">
        <f t="shared" ca="1" si="322"/>
        <v>15.798593750000002</v>
      </c>
      <c r="BK197" s="235">
        <f t="shared" ca="1" si="322"/>
        <v>15.758906250000003</v>
      </c>
      <c r="BL197" s="235">
        <f t="shared" ca="1" si="322"/>
        <v>15.704609375000002</v>
      </c>
      <c r="BM197" s="235">
        <f t="shared" ca="1" si="322"/>
        <v>15.643535156250003</v>
      </c>
      <c r="BN197" s="235">
        <f t="shared" ca="1" si="322"/>
        <v>15.579902343750003</v>
      </c>
      <c r="BO197" s="235">
        <f t="shared" ca="1" si="260"/>
        <v>15.815886718750003</v>
      </c>
      <c r="BP197" s="235">
        <f t="shared" ca="1" si="216"/>
        <v>15.743173066614235</v>
      </c>
      <c r="BQ197" s="235">
        <f t="shared" ca="1" si="217"/>
        <v>15.647898613305593</v>
      </c>
      <c r="BR197" s="235">
        <f t="shared" ca="1" si="218"/>
        <v>9.5274453308642038E-2</v>
      </c>
      <c r="BS197" s="235">
        <f t="shared" ca="1" si="219"/>
        <v>15.838447519922877</v>
      </c>
      <c r="BT197" s="235">
        <f t="shared" ca="1" si="288"/>
        <v>15.761367096478423</v>
      </c>
      <c r="BU197" s="235">
        <f t="shared" ca="1" si="289"/>
        <v>15.659103426458085</v>
      </c>
      <c r="BV197" s="235">
        <f t="shared" ca="1" si="290"/>
        <v>15.538309102416068</v>
      </c>
      <c r="BW197" s="235">
        <f t="shared" ca="1" si="291"/>
        <v>15.845100112477088</v>
      </c>
      <c r="BX197" s="235">
        <f t="shared" ca="1" si="261"/>
        <v>0.51555884618793113</v>
      </c>
      <c r="BY197" s="236">
        <f t="shared" si="276"/>
        <v>-147</v>
      </c>
      <c r="BZ197" s="235">
        <f t="shared" ca="1" si="262"/>
        <v>15.209074881519092</v>
      </c>
      <c r="CA197" s="235">
        <f t="shared" ca="1" si="263"/>
        <v>80.841543873255148</v>
      </c>
      <c r="CB197" s="235">
        <f t="shared" ca="1" si="304"/>
        <v>15.829610026041667</v>
      </c>
      <c r="CC197" s="235">
        <f t="shared" ca="1" si="305"/>
        <v>3.4996100260416672</v>
      </c>
      <c r="CD197" s="81">
        <f t="shared" ca="1" si="306"/>
        <v>3.4427644856770812</v>
      </c>
      <c r="CE197" s="235">
        <f t="shared" ca="1" si="264"/>
        <v>100</v>
      </c>
      <c r="CF197" s="235">
        <f t="shared" ca="1" si="265"/>
        <v>99.598328223182818</v>
      </c>
      <c r="CG197">
        <f t="shared" si="266"/>
        <v>100</v>
      </c>
      <c r="CH197">
        <f t="shared" si="266"/>
        <v>50</v>
      </c>
      <c r="CI197">
        <f t="shared" si="266"/>
        <v>0</v>
      </c>
      <c r="CJ197" t="e">
        <f t="shared" si="267"/>
        <v>#N/A</v>
      </c>
      <c r="CK197" s="259">
        <f t="shared" ca="1" si="268"/>
        <v>15.806080707114463</v>
      </c>
      <c r="CL197" s="259">
        <f t="shared" ca="1" si="269"/>
        <v>15.861520176778615</v>
      </c>
      <c r="CM197" s="259">
        <f t="shared" ca="1" si="270"/>
        <v>15.804033672385533</v>
      </c>
      <c r="CN197" s="259">
        <f t="shared" ca="1" si="271"/>
        <v>15.652109576175636</v>
      </c>
      <c r="CO197">
        <f t="shared" ca="1" si="272"/>
        <v>100</v>
      </c>
      <c r="CP197">
        <f t="shared" ca="1" si="273"/>
        <v>16.7</v>
      </c>
      <c r="CQ197" t="e">
        <f t="shared" ca="1" si="274"/>
        <v>#N/A</v>
      </c>
      <c r="CR197" t="e">
        <f t="shared" ca="1" si="309"/>
        <v>#N/A</v>
      </c>
      <c r="CS197" t="e">
        <f t="shared" ca="1" si="310"/>
        <v>#N/A</v>
      </c>
    </row>
    <row r="198" spans="1:97" x14ac:dyDescent="0.25">
      <c r="A198">
        <v>167</v>
      </c>
      <c r="B198" s="100">
        <f ca="1">OFFSET(InputPriceData!B$15,CalculationsAndCharts!$A198+$A$11,0,1,1)</f>
        <v>40253</v>
      </c>
      <c r="C198" s="3">
        <f ca="1">OFFSET(InputPriceData!G$15,CalculationsAndCharts!$A198+$A$11,0,1,1)</f>
        <v>4474600</v>
      </c>
      <c r="D198" s="4">
        <f ca="1">OFFSET(InputPriceData!C$15,CalculationsAndCharts!$A198+$A$11,IF($C$7,7,0),1,1)</f>
        <v>15.75</v>
      </c>
      <c r="E198" s="4">
        <f ca="1">OFFSET(InputPriceData!D$15,CalculationsAndCharts!$A198+$A$11,IF($C$7,7,0),1,1)</f>
        <v>16.12</v>
      </c>
      <c r="F198" s="4">
        <f ca="1">OFFSET(InputPriceData!E$15,CalculationsAndCharts!$A198+$A$11,IF($C$7,7,0),1,1)</f>
        <v>15.7</v>
      </c>
      <c r="G198" s="4">
        <f ca="1">OFFSET(InputPriceData!F$15,CalculationsAndCharts!$A198+$A$11,IF($C$7,7,0),1,1)</f>
        <v>15.96</v>
      </c>
      <c r="H198" s="105">
        <f t="shared" si="241"/>
        <v>0</v>
      </c>
      <c r="I198" s="105">
        <f t="shared" ca="1" si="316"/>
        <v>0</v>
      </c>
      <c r="J198" s="105">
        <f t="shared" ca="1" si="316"/>
        <v>0</v>
      </c>
      <c r="K198" s="105">
        <f t="shared" ca="1" si="316"/>
        <v>0</v>
      </c>
      <c r="L198" s="4">
        <f t="shared" ca="1" si="242"/>
        <v>15.926666666666668</v>
      </c>
      <c r="M198" s="105">
        <f t="shared" ca="1" si="243"/>
        <v>0.32666666666666799</v>
      </c>
      <c r="N198" s="105">
        <f t="shared" ca="1" si="250"/>
        <v>2.3011282051282063</v>
      </c>
      <c r="O198" s="198">
        <f t="shared" ca="1" si="251"/>
        <v>2.3055293960798391</v>
      </c>
      <c r="P198" s="198">
        <f t="shared" ca="1" si="252"/>
        <v>2.0749764564718554</v>
      </c>
      <c r="Q198" s="105">
        <f t="shared" ca="1" si="244"/>
        <v>15.534276914508714</v>
      </c>
      <c r="R198" s="105">
        <f t="shared" ca="1" si="245"/>
        <v>15.117407974580868</v>
      </c>
      <c r="S198" s="105">
        <f t="shared" ca="1" si="253"/>
        <v>0</v>
      </c>
      <c r="T198" s="105">
        <f t="shared" si="254"/>
        <v>0</v>
      </c>
      <c r="U198" s="105">
        <f t="shared" si="255"/>
        <v>0</v>
      </c>
      <c r="V198" s="115">
        <f t="shared" ca="1" si="246"/>
        <v>0.42000000000000171</v>
      </c>
      <c r="W198" s="114">
        <f t="shared" ca="1" si="247"/>
        <v>0.55750415716135671</v>
      </c>
      <c r="X198" s="116">
        <f t="shared" ca="1" si="248"/>
        <v>8.49313381680048E-2</v>
      </c>
      <c r="Y198" s="90" t="e">
        <f t="shared" si="256"/>
        <v>#N/A</v>
      </c>
      <c r="Z198" s="117" t="str">
        <f t="shared" ca="1" si="257"/>
        <v/>
      </c>
      <c r="AA198" s="112"/>
      <c r="AB198" s="118"/>
      <c r="AC198" s="107"/>
      <c r="AD198" s="107"/>
      <c r="AH198" s="107"/>
      <c r="BE198" s="235">
        <f t="shared" ca="1" si="258"/>
        <v>15.855</v>
      </c>
      <c r="BF198" s="235">
        <f t="shared" ref="BF198:BN198" ca="1" si="323">AVERAGE(OFFSET(BE$31,$A198,0,$BE$27,1))</f>
        <v>15.815000000000001</v>
      </c>
      <c r="BG198" s="235">
        <f t="shared" ca="1" si="323"/>
        <v>15.817500000000001</v>
      </c>
      <c r="BH198" s="235">
        <f t="shared" ca="1" si="323"/>
        <v>15.810625000000002</v>
      </c>
      <c r="BI198" s="235">
        <f t="shared" ca="1" si="323"/>
        <v>15.777500000000002</v>
      </c>
      <c r="BJ198" s="235">
        <f t="shared" ca="1" si="323"/>
        <v>15.719218750000001</v>
      </c>
      <c r="BK198" s="235">
        <f t="shared" ca="1" si="323"/>
        <v>15.650312500000002</v>
      </c>
      <c r="BL198" s="235">
        <f t="shared" ca="1" si="323"/>
        <v>15.582460937500002</v>
      </c>
      <c r="BM198" s="235">
        <f t="shared" ca="1" si="323"/>
        <v>15.516269531250002</v>
      </c>
      <c r="BN198" s="235">
        <f t="shared" ca="1" si="323"/>
        <v>15.445224609375002</v>
      </c>
      <c r="BO198" s="235">
        <f t="shared" ca="1" si="260"/>
        <v>15.76498681640625</v>
      </c>
      <c r="BP198" s="235">
        <f t="shared" ca="1" si="216"/>
        <v>15.670459414478467</v>
      </c>
      <c r="BQ198" s="235">
        <f t="shared" ca="1" si="217"/>
        <v>15.552624159996952</v>
      </c>
      <c r="BR198" s="235">
        <f t="shared" ca="1" si="218"/>
        <v>0.11783525448151444</v>
      </c>
      <c r="BS198" s="235">
        <f t="shared" ca="1" si="219"/>
        <v>15.788294668959981</v>
      </c>
      <c r="BT198" s="235">
        <f t="shared" ca="1" si="288"/>
        <v>15.68428667303397</v>
      </c>
      <c r="BU198" s="235">
        <f t="shared" ca="1" si="289"/>
        <v>15.556839756437745</v>
      </c>
      <c r="BV198" s="235">
        <f t="shared" ca="1" si="290"/>
        <v>15.417514778374052</v>
      </c>
      <c r="BW198" s="235">
        <f t="shared" ca="1" si="291"/>
        <v>15.799855528162734</v>
      </c>
      <c r="BX198" s="235">
        <f t="shared" ca="1" si="261"/>
        <v>0.48422404854875534</v>
      </c>
      <c r="BY198" s="236">
        <f t="shared" si="276"/>
        <v>-148</v>
      </c>
      <c r="BZ198" s="235">
        <f t="shared" ca="1" si="262"/>
        <v>15.10558071034518</v>
      </c>
      <c r="CA198" s="235">
        <f t="shared" ca="1" si="263"/>
        <v>85.844709690603565</v>
      </c>
      <c r="CB198" s="235">
        <f t="shared" ca="1" si="304"/>
        <v>15.84582674153646</v>
      </c>
      <c r="CC198" s="235">
        <f t="shared" ca="1" si="305"/>
        <v>3.5158267415364595</v>
      </c>
      <c r="CD198" s="81">
        <f t="shared" ca="1" si="306"/>
        <v>3.4427644856770812</v>
      </c>
      <c r="CE198" s="235">
        <f t="shared" ca="1" si="264"/>
        <v>100</v>
      </c>
      <c r="CF198" s="235">
        <f t="shared" ca="1" si="265"/>
        <v>99.195385507690389</v>
      </c>
      <c r="CG198">
        <f t="shared" si="266"/>
        <v>100</v>
      </c>
      <c r="CH198">
        <f t="shared" si="266"/>
        <v>50</v>
      </c>
      <c r="CI198">
        <f t="shared" si="266"/>
        <v>0</v>
      </c>
      <c r="CJ198" t="e">
        <f t="shared" si="267"/>
        <v>#N/A</v>
      </c>
      <c r="CK198" s="259">
        <f t="shared" ca="1" si="268"/>
        <v>15.729661414228925</v>
      </c>
      <c r="CL198" s="259">
        <f t="shared" ca="1" si="269"/>
        <v>15.858040353557232</v>
      </c>
      <c r="CM198" s="259">
        <f t="shared" ca="1" si="270"/>
        <v>15.777833898420333</v>
      </c>
      <c r="CN198" s="259">
        <f t="shared" ca="1" si="271"/>
        <v>15.568345335934445</v>
      </c>
      <c r="CO198">
        <f t="shared" ca="1" si="272"/>
        <v>100</v>
      </c>
      <c r="CP198">
        <f t="shared" ca="1" si="273"/>
        <v>16.7</v>
      </c>
      <c r="CQ198" t="e">
        <f t="shared" ca="1" si="274"/>
        <v>#N/A</v>
      </c>
      <c r="CR198" t="e">
        <f t="shared" ca="1" si="309"/>
        <v>#N/A</v>
      </c>
      <c r="CS198" t="e">
        <f t="shared" ca="1" si="310"/>
        <v>#N/A</v>
      </c>
    </row>
    <row r="199" spans="1:97" x14ac:dyDescent="0.25">
      <c r="A199">
        <v>168</v>
      </c>
      <c r="B199" s="100">
        <f ca="1">OFFSET(InputPriceData!B$15,CalculationsAndCharts!$A199+$A$11,0,1,1)</f>
        <v>40252</v>
      </c>
      <c r="C199" s="3">
        <f ca="1">OFFSET(InputPriceData!G$15,CalculationsAndCharts!$A199+$A$11,0,1,1)</f>
        <v>4611400</v>
      </c>
      <c r="D199" s="4">
        <f ca="1">OFFSET(InputPriceData!C$15,CalculationsAndCharts!$A199+$A$11,IF($C$7,7,0),1,1)</f>
        <v>15.72</v>
      </c>
      <c r="E199" s="4">
        <f ca="1">OFFSET(InputPriceData!D$15,CalculationsAndCharts!$A199+$A$11,IF($C$7,7,0),1,1)</f>
        <v>15.95</v>
      </c>
      <c r="F199" s="4">
        <f ca="1">OFFSET(InputPriceData!E$15,CalculationsAndCharts!$A199+$A$11,IF($C$7,7,0),1,1)</f>
        <v>15.6</v>
      </c>
      <c r="G199" s="4">
        <f ca="1">OFFSET(InputPriceData!F$15,CalculationsAndCharts!$A199+$A$11,IF($C$7,7,0),1,1)</f>
        <v>15.75</v>
      </c>
      <c r="H199" s="105">
        <f t="shared" si="241"/>
        <v>0</v>
      </c>
      <c r="I199" s="105">
        <f t="shared" ca="1" si="316"/>
        <v>0</v>
      </c>
      <c r="J199" s="105">
        <f t="shared" ca="1" si="316"/>
        <v>0</v>
      </c>
      <c r="K199" s="105">
        <f t="shared" ca="1" si="316"/>
        <v>0</v>
      </c>
      <c r="L199" s="4">
        <f t="shared" ca="1" si="242"/>
        <v>15.766666666666666</v>
      </c>
      <c r="M199" s="105">
        <f t="shared" ca="1" si="243"/>
        <v>0.23333333333333428</v>
      </c>
      <c r="N199" s="105">
        <f t="shared" ca="1" si="250"/>
        <v>2.3430000000000004</v>
      </c>
      <c r="O199" s="198">
        <f t="shared" ca="1" si="251"/>
        <v>2.306786879208877</v>
      </c>
      <c r="P199" s="198">
        <f t="shared" ca="1" si="252"/>
        <v>2.0761081912879895</v>
      </c>
      <c r="Q199" s="105">
        <f t="shared" ca="1" si="244"/>
        <v>15.422165556749301</v>
      </c>
      <c r="R199" s="105">
        <f t="shared" ca="1" si="245"/>
        <v>14.99830256317291</v>
      </c>
      <c r="S199" s="105">
        <f t="shared" ca="1" si="253"/>
        <v>0</v>
      </c>
      <c r="T199" s="105">
        <f t="shared" si="254"/>
        <v>0</v>
      </c>
      <c r="U199" s="105">
        <f t="shared" si="255"/>
        <v>0</v>
      </c>
      <c r="V199" s="115">
        <f t="shared" ca="1" si="246"/>
        <v>0.34999999999999964</v>
      </c>
      <c r="W199" s="114">
        <f t="shared" ca="1" si="247"/>
        <v>0.62625623574203415</v>
      </c>
      <c r="X199" s="116">
        <f t="shared" ca="1" si="248"/>
        <v>8.9762300682033919E-2</v>
      </c>
      <c r="Y199" s="90" t="e">
        <f t="shared" si="256"/>
        <v>#N/A</v>
      </c>
      <c r="Z199" s="117" t="str">
        <f t="shared" ca="1" si="257"/>
        <v/>
      </c>
      <c r="AA199" s="112"/>
      <c r="AB199" s="118"/>
      <c r="AC199" s="107"/>
      <c r="AD199" s="107"/>
      <c r="AH199" s="107"/>
      <c r="BE199" s="235">
        <f t="shared" ca="1" si="258"/>
        <v>15.775</v>
      </c>
      <c r="BF199" s="235">
        <f t="shared" ref="BF199:BN199" ca="1" si="324">AVERAGE(OFFSET(BE$31,$A199,0,$BE$27,1))</f>
        <v>15.82</v>
      </c>
      <c r="BG199" s="235">
        <f t="shared" ca="1" si="324"/>
        <v>15.803750000000001</v>
      </c>
      <c r="BH199" s="235">
        <f t="shared" ca="1" si="324"/>
        <v>15.744375000000002</v>
      </c>
      <c r="BI199" s="235">
        <f t="shared" ca="1" si="324"/>
        <v>15.660937500000001</v>
      </c>
      <c r="BJ199" s="235">
        <f t="shared" ca="1" si="324"/>
        <v>15.581406250000001</v>
      </c>
      <c r="BK199" s="235">
        <f t="shared" ca="1" si="324"/>
        <v>15.514609375000001</v>
      </c>
      <c r="BL199" s="235">
        <f t="shared" ca="1" si="324"/>
        <v>15.450078125000001</v>
      </c>
      <c r="BM199" s="235">
        <f t="shared" ca="1" si="324"/>
        <v>15.374179687500002</v>
      </c>
      <c r="BN199" s="235">
        <f t="shared" ca="1" si="324"/>
        <v>15.281601562500001</v>
      </c>
      <c r="BO199" s="235">
        <f t="shared" ca="1" si="260"/>
        <v>15.695890624999999</v>
      </c>
      <c r="BP199" s="235">
        <f t="shared" ca="1" si="216"/>
        <v>15.575932012550684</v>
      </c>
      <c r="BQ199" s="235">
        <f t="shared" ca="1" si="217"/>
        <v>15.43478890551544</v>
      </c>
      <c r="BR199" s="235">
        <f t="shared" ca="1" si="218"/>
        <v>0.14114310703524424</v>
      </c>
      <c r="BS199" s="235">
        <f t="shared" ca="1" si="219"/>
        <v>15.717075119585928</v>
      </c>
      <c r="BT199" s="235">
        <f t="shared" ca="1" si="288"/>
        <v>15.580278677107959</v>
      </c>
      <c r="BU199" s="235">
        <f t="shared" ca="1" si="289"/>
        <v>15.429392839841519</v>
      </c>
      <c r="BV199" s="235">
        <f t="shared" ca="1" si="290"/>
        <v>15.278189800310358</v>
      </c>
      <c r="BW199" s="235">
        <f t="shared" ca="1" si="291"/>
        <v>15.730847312109681</v>
      </c>
      <c r="BX199" s="235">
        <f t="shared" ca="1" si="261"/>
        <v>0.4465973628639715</v>
      </c>
      <c r="BY199" s="236">
        <f t="shared" si="276"/>
        <v>-149</v>
      </c>
      <c r="BZ199" s="235">
        <f t="shared" ca="1" si="262"/>
        <v>14.997739579148167</v>
      </c>
      <c r="CA199" s="235">
        <f t="shared" ca="1" si="263"/>
        <v>91.038516677538695</v>
      </c>
      <c r="CB199" s="235">
        <f t="shared" ca="1" si="304"/>
        <v>15.731278645833331</v>
      </c>
      <c r="CC199" s="235">
        <f t="shared" ca="1" si="305"/>
        <v>3.4012786458333313</v>
      </c>
      <c r="CD199" s="81">
        <f t="shared" ca="1" si="306"/>
        <v>3.4427644856770812</v>
      </c>
      <c r="CE199" s="235">
        <f t="shared" ca="1" si="264"/>
        <v>98.794984669548455</v>
      </c>
      <c r="CF199" s="235">
        <f t="shared" ca="1" si="265"/>
        <v>98.044136477539539</v>
      </c>
      <c r="CG199">
        <f t="shared" si="266"/>
        <v>100</v>
      </c>
      <c r="CH199">
        <f t="shared" si="266"/>
        <v>50</v>
      </c>
      <c r="CI199">
        <f t="shared" si="266"/>
        <v>0</v>
      </c>
      <c r="CJ199" t="e">
        <f t="shared" si="267"/>
        <v>#N/A</v>
      </c>
      <c r="CK199" s="259">
        <f t="shared" ca="1" si="268"/>
        <v>15.704322828457848</v>
      </c>
      <c r="CL199" s="259">
        <f t="shared" ca="1" si="269"/>
        <v>15.752330707114462</v>
      </c>
      <c r="CM199" s="259">
        <f t="shared" ca="1" si="270"/>
        <v>15.678612052922778</v>
      </c>
      <c r="CN199" s="259">
        <f t="shared" ca="1" si="271"/>
        <v>15.45246732888533</v>
      </c>
      <c r="CO199">
        <f t="shared" ca="1" si="272"/>
        <v>100</v>
      </c>
      <c r="CP199">
        <f t="shared" ca="1" si="273"/>
        <v>16.7</v>
      </c>
      <c r="CQ199" t="e">
        <f t="shared" ca="1" si="274"/>
        <v>#N/A</v>
      </c>
      <c r="CR199" t="e">
        <f t="shared" ca="1" si="309"/>
        <v>#N/A</v>
      </c>
      <c r="CS199" t="e">
        <f t="shared" ca="1" si="310"/>
        <v>#N/A</v>
      </c>
    </row>
    <row r="200" spans="1:97" x14ac:dyDescent="0.25">
      <c r="A200">
        <v>169</v>
      </c>
      <c r="B200" s="100">
        <f ca="1">OFFSET(InputPriceData!B$15,CalculationsAndCharts!$A200+$A$11,0,1,1)</f>
        <v>40249</v>
      </c>
      <c r="C200" s="3">
        <f ca="1">OFFSET(InputPriceData!G$15,CalculationsAndCharts!$A200+$A$11,0,1,1)</f>
        <v>4962400</v>
      </c>
      <c r="D200" s="4">
        <f ca="1">OFFSET(InputPriceData!C$15,CalculationsAndCharts!$A200+$A$11,IF($C$7,7,0),1,1)</f>
        <v>16.13</v>
      </c>
      <c r="E200" s="4">
        <f ca="1">OFFSET(InputPriceData!D$15,CalculationsAndCharts!$A200+$A$11,IF($C$7,7,0),1,1)</f>
        <v>16.14</v>
      </c>
      <c r="F200" s="4">
        <f ca="1">OFFSET(InputPriceData!E$15,CalculationsAndCharts!$A200+$A$11,IF($C$7,7,0),1,1)</f>
        <v>15.56</v>
      </c>
      <c r="G200" s="4">
        <f ca="1">OFFSET(InputPriceData!F$15,CalculationsAndCharts!$A200+$A$11,IF($C$7,7,0),1,1)</f>
        <v>15.8</v>
      </c>
      <c r="H200" s="105">
        <f t="shared" si="241"/>
        <v>0</v>
      </c>
      <c r="I200" s="105">
        <f t="shared" ca="1" si="316"/>
        <v>0</v>
      </c>
      <c r="J200" s="105">
        <f t="shared" ca="1" si="316"/>
        <v>0</v>
      </c>
      <c r="K200" s="105">
        <f t="shared" ca="1" si="316"/>
        <v>0</v>
      </c>
      <c r="L200" s="4">
        <f t="shared" ca="1" si="242"/>
        <v>15.833333333333334</v>
      </c>
      <c r="M200" s="105">
        <f t="shared" ca="1" si="243"/>
        <v>0.29999999999999893</v>
      </c>
      <c r="N200" s="105">
        <f t="shared" ca="1" si="250"/>
        <v>2.3803205128205134</v>
      </c>
      <c r="O200" s="198">
        <f t="shared" ca="1" si="251"/>
        <v>2.2964402732685558</v>
      </c>
      <c r="P200" s="198">
        <f t="shared" ca="1" si="252"/>
        <v>2.0667962459417004</v>
      </c>
      <c r="Q200" s="105">
        <f t="shared" ca="1" si="244"/>
        <v>15.323736668201482</v>
      </c>
      <c r="R200" s="105">
        <f t="shared" ca="1" si="245"/>
        <v>14.877198850722515</v>
      </c>
      <c r="S200" s="105">
        <f t="shared" ca="1" si="253"/>
        <v>0</v>
      </c>
      <c r="T200" s="105">
        <f t="shared" si="254"/>
        <v>0</v>
      </c>
      <c r="U200" s="105">
        <f t="shared" si="255"/>
        <v>0</v>
      </c>
      <c r="V200" s="115">
        <f t="shared" ca="1" si="246"/>
        <v>0.58000000000000007</v>
      </c>
      <c r="W200" s="114">
        <f t="shared" ca="1" si="247"/>
        <v>0.76438435361305146</v>
      </c>
      <c r="X200" s="116">
        <f t="shared" ca="1" si="248"/>
        <v>9.8378756557788077E-2</v>
      </c>
      <c r="Y200" s="90" t="e">
        <f t="shared" si="256"/>
        <v>#N/A</v>
      </c>
      <c r="Z200" s="117" t="str">
        <f t="shared" ca="1" si="257"/>
        <v/>
      </c>
      <c r="AA200" s="112"/>
      <c r="AB200" s="118"/>
      <c r="AC200" s="107"/>
      <c r="AD200" s="107"/>
      <c r="AH200" s="107"/>
      <c r="BE200" s="235">
        <f t="shared" ca="1" si="258"/>
        <v>15.865</v>
      </c>
      <c r="BF200" s="235">
        <f t="shared" ref="BF200:BN200" ca="1" si="325">AVERAGE(OFFSET(BE$31,$A200,0,$BE$27,1))</f>
        <v>15.787500000000001</v>
      </c>
      <c r="BG200" s="235">
        <f t="shared" ca="1" si="325"/>
        <v>15.685</v>
      </c>
      <c r="BH200" s="235">
        <f t="shared" ca="1" si="325"/>
        <v>15.577500000000001</v>
      </c>
      <c r="BI200" s="235">
        <f t="shared" ca="1" si="325"/>
        <v>15.501875</v>
      </c>
      <c r="BJ200" s="235">
        <f t="shared" ca="1" si="325"/>
        <v>15.447812500000001</v>
      </c>
      <c r="BK200" s="235">
        <f t="shared" ca="1" si="325"/>
        <v>15.385546875000001</v>
      </c>
      <c r="BL200" s="235">
        <f t="shared" ca="1" si="325"/>
        <v>15.298281250000002</v>
      </c>
      <c r="BM200" s="235">
        <f t="shared" ca="1" si="325"/>
        <v>15.189023437500001</v>
      </c>
      <c r="BN200" s="235">
        <f t="shared" ca="1" si="325"/>
        <v>15.071689453125</v>
      </c>
      <c r="BO200" s="235">
        <f t="shared" ca="1" si="260"/>
        <v>15.628961425781251</v>
      </c>
      <c r="BP200" s="235">
        <f t="shared" ca="1" si="216"/>
        <v>15.455973400101371</v>
      </c>
      <c r="BQ200" s="235">
        <f t="shared" ca="1" si="217"/>
        <v>15.293645798480194</v>
      </c>
      <c r="BR200" s="235">
        <f t="shared" ca="1" si="218"/>
        <v>0.16232760162117721</v>
      </c>
      <c r="BS200" s="235">
        <f t="shared" ca="1" si="219"/>
        <v>15.618301001722548</v>
      </c>
      <c r="BT200" s="235">
        <f t="shared" ca="1" si="288"/>
        <v>15.44348223462999</v>
      </c>
      <c r="BU200" s="235">
        <f t="shared" ca="1" si="289"/>
        <v>15.278507002575081</v>
      </c>
      <c r="BV200" s="235">
        <f t="shared" ca="1" si="290"/>
        <v>15.126986760779197</v>
      </c>
      <c r="BW200" s="235">
        <f t="shared" ca="1" si="291"/>
        <v>15.621912456943924</v>
      </c>
      <c r="BX200" s="235">
        <f t="shared" ca="1" si="261"/>
        <v>0.40470029773183175</v>
      </c>
      <c r="BY200" s="236">
        <f t="shared" si="276"/>
        <v>-150</v>
      </c>
      <c r="BZ200" s="235">
        <f t="shared" ca="1" si="262"/>
        <v>14.887817540029028</v>
      </c>
      <c r="CA200" s="235">
        <f t="shared" ca="1" si="263"/>
        <v>95.348058861655076</v>
      </c>
      <c r="CB200" s="235">
        <f t="shared" ca="1" si="304"/>
        <v>15.731147379557292</v>
      </c>
      <c r="CC200" s="235">
        <f t="shared" ca="1" si="305"/>
        <v>3.4011473795572922</v>
      </c>
      <c r="CD200" s="81">
        <f t="shared" ca="1" si="306"/>
        <v>3.4427644856770812</v>
      </c>
      <c r="CE200" s="235">
        <f t="shared" ca="1" si="264"/>
        <v>98.791171853522698</v>
      </c>
      <c r="CF200" s="235">
        <f t="shared" ca="1" si="265"/>
        <v>96.498503984660715</v>
      </c>
      <c r="CG200">
        <f t="shared" si="266"/>
        <v>100</v>
      </c>
      <c r="CH200">
        <f t="shared" si="266"/>
        <v>50</v>
      </c>
      <c r="CI200">
        <f t="shared" si="266"/>
        <v>0</v>
      </c>
      <c r="CJ200" t="e">
        <f t="shared" si="267"/>
        <v>#N/A</v>
      </c>
      <c r="CK200" s="259">
        <f t="shared" ca="1" si="268"/>
        <v>15.501145656915696</v>
      </c>
      <c r="CL200" s="259">
        <f t="shared" ca="1" si="269"/>
        <v>15.762447828457848</v>
      </c>
      <c r="CM200" s="259">
        <f t="shared" ca="1" si="270"/>
        <v>15.61990897709352</v>
      </c>
      <c r="CN200" s="259">
        <f t="shared" ca="1" si="271"/>
        <v>15.332521977593675</v>
      </c>
      <c r="CO200">
        <f t="shared" ca="1" si="272"/>
        <v>100</v>
      </c>
      <c r="CP200">
        <f t="shared" ca="1" si="273"/>
        <v>16.7</v>
      </c>
      <c r="CQ200" t="e">
        <f t="shared" ca="1" si="274"/>
        <v>#N/A</v>
      </c>
      <c r="CR200" t="e">
        <f t="shared" ca="1" si="309"/>
        <v>#N/A</v>
      </c>
      <c r="CS200" t="e">
        <f t="shared" ca="1" si="310"/>
        <v>#N/A</v>
      </c>
    </row>
    <row r="201" spans="1:97" x14ac:dyDescent="0.25">
      <c r="A201">
        <v>170</v>
      </c>
      <c r="B201" s="100">
        <f ca="1">OFFSET(InputPriceData!B$15,CalculationsAndCharts!$A201+$A$11,0,1,1)</f>
        <v>40248</v>
      </c>
      <c r="C201" s="3">
        <f ca="1">OFFSET(InputPriceData!G$15,CalculationsAndCharts!$A201+$A$11,0,1,1)</f>
        <v>10172500</v>
      </c>
      <c r="D201" s="4">
        <f ca="1">OFFSET(InputPriceData!C$15,CalculationsAndCharts!$A201+$A$11,IF($C$7,7,0),1,1)</f>
        <v>15.38</v>
      </c>
      <c r="E201" s="4">
        <f ca="1">OFFSET(InputPriceData!D$15,CalculationsAndCharts!$A201+$A$11,IF($C$7,7,0),1,1)</f>
        <v>16.29</v>
      </c>
      <c r="F201" s="4">
        <f ca="1">OFFSET(InputPriceData!E$15,CalculationsAndCharts!$A201+$A$11,IF($C$7,7,0),1,1)</f>
        <v>15.36</v>
      </c>
      <c r="G201" s="4">
        <f ca="1">OFFSET(InputPriceData!F$15,CalculationsAndCharts!$A201+$A$11,IF($C$7,7,0),1,1)</f>
        <v>15.93</v>
      </c>
      <c r="H201" s="105">
        <f t="shared" si="241"/>
        <v>0</v>
      </c>
      <c r="I201" s="105">
        <f t="shared" ca="1" si="316"/>
        <v>0</v>
      </c>
      <c r="J201" s="105">
        <f t="shared" ca="1" si="316"/>
        <v>0</v>
      </c>
      <c r="K201" s="105">
        <f t="shared" ca="1" si="316"/>
        <v>0</v>
      </c>
      <c r="L201" s="4">
        <f t="shared" ca="1" si="242"/>
        <v>15.86</v>
      </c>
      <c r="M201" s="105">
        <f t="shared" ca="1" si="243"/>
        <v>0.75</v>
      </c>
      <c r="N201" s="105">
        <f t="shared" ca="1" si="250"/>
        <v>2.4986538461538466</v>
      </c>
      <c r="O201" s="198">
        <f t="shared" ca="1" si="251"/>
        <v>2.2724744905394254</v>
      </c>
      <c r="P201" s="198">
        <f t="shared" ca="1" si="252"/>
        <v>2.0452270414854827</v>
      </c>
      <c r="Q201" s="105">
        <f t="shared" ca="1" si="244"/>
        <v>15.178137621020952</v>
      </c>
      <c r="R201" s="105">
        <f t="shared" ca="1" si="245"/>
        <v>14.749616617157097</v>
      </c>
      <c r="S201" s="105">
        <f t="shared" ca="1" si="253"/>
        <v>0</v>
      </c>
      <c r="T201" s="105">
        <f t="shared" si="254"/>
        <v>0</v>
      </c>
      <c r="U201" s="105">
        <f t="shared" si="255"/>
        <v>0</v>
      </c>
      <c r="V201" s="115">
        <f t="shared" ca="1" si="246"/>
        <v>0.92999999999999972</v>
      </c>
      <c r="W201" s="114">
        <f t="shared" ca="1" si="247"/>
        <v>0.85657653041957715</v>
      </c>
      <c r="X201" s="116">
        <f t="shared" ca="1" si="248"/>
        <v>0.10377128251221451</v>
      </c>
      <c r="Y201" s="90" t="e">
        <f t="shared" si="256"/>
        <v>#N/A</v>
      </c>
      <c r="Z201" s="117" t="str">
        <f t="shared" ca="1" si="257"/>
        <v/>
      </c>
      <c r="AA201" s="112"/>
      <c r="AB201" s="118"/>
      <c r="AC201" s="107"/>
      <c r="AD201" s="107"/>
      <c r="AH201" s="107"/>
      <c r="BE201" s="235">
        <f t="shared" ca="1" si="258"/>
        <v>15.71</v>
      </c>
      <c r="BF201" s="235">
        <f t="shared" ref="BF201:BN201" ca="1" si="326">AVERAGE(OFFSET(BE$31,$A201,0,$BE$27,1))</f>
        <v>15.5825</v>
      </c>
      <c r="BG201" s="235">
        <f t="shared" ca="1" si="326"/>
        <v>15.469999999999999</v>
      </c>
      <c r="BH201" s="235">
        <f t="shared" ca="1" si="326"/>
        <v>15.42625</v>
      </c>
      <c r="BI201" s="235">
        <f t="shared" ca="1" si="326"/>
        <v>15.393750000000001</v>
      </c>
      <c r="BJ201" s="235">
        <f t="shared" ca="1" si="326"/>
        <v>15.323281250000001</v>
      </c>
      <c r="BK201" s="235">
        <f t="shared" ca="1" si="326"/>
        <v>15.211015625000002</v>
      </c>
      <c r="BL201" s="235">
        <f t="shared" ca="1" si="326"/>
        <v>15.079765625</v>
      </c>
      <c r="BM201" s="235">
        <f t="shared" ca="1" si="326"/>
        <v>14.95435546875</v>
      </c>
      <c r="BN201" s="235">
        <f t="shared" ca="1" si="326"/>
        <v>14.849736328125001</v>
      </c>
      <c r="BO201" s="235">
        <f t="shared" ca="1" si="260"/>
        <v>15.44772021484375</v>
      </c>
      <c r="BP201" s="235">
        <f t="shared" ca="1" si="216"/>
        <v>15.282985374421493</v>
      </c>
      <c r="BQ201" s="235">
        <f t="shared" ca="1" si="217"/>
        <v>15.131318196859016</v>
      </c>
      <c r="BR201" s="235">
        <f t="shared" ca="1" si="218"/>
        <v>0.1516671775624765</v>
      </c>
      <c r="BS201" s="235">
        <f t="shared" ca="1" si="219"/>
        <v>15.434652551983969</v>
      </c>
      <c r="BT201" s="235">
        <f t="shared" ca="1" si="288"/>
        <v>15.268663467537433</v>
      </c>
      <c r="BU201" s="235">
        <f t="shared" ca="1" si="289"/>
        <v>15.113531770520172</v>
      </c>
      <c r="BV201" s="235">
        <f t="shared" ca="1" si="290"/>
        <v>14.97546651898331</v>
      </c>
      <c r="BW201" s="235">
        <f t="shared" ca="1" si="291"/>
        <v>15.440861610035086</v>
      </c>
      <c r="BX201" s="235">
        <f t="shared" ca="1" si="261"/>
        <v>0.37191177165216216</v>
      </c>
      <c r="BY201" s="236">
        <f t="shared" si="276"/>
        <v>-151</v>
      </c>
      <c r="BZ201" s="235">
        <f t="shared" ca="1" si="262"/>
        <v>14.779454503532479</v>
      </c>
      <c r="CA201" s="235">
        <f t="shared" ca="1" si="263"/>
        <v>94.459947016761774</v>
      </c>
      <c r="CB201" s="235">
        <f t="shared" ca="1" si="304"/>
        <v>15.653860107421874</v>
      </c>
      <c r="CC201" s="235">
        <f t="shared" ca="1" si="305"/>
        <v>3.3238601074218739</v>
      </c>
      <c r="CD201" s="81">
        <f t="shared" ca="1" si="306"/>
        <v>3.4427644856770812</v>
      </c>
      <c r="CE201" s="235">
        <f t="shared" ca="1" si="264"/>
        <v>96.54625290954742</v>
      </c>
      <c r="CF201" s="235">
        <f t="shared" ca="1" si="265"/>
        <v>93.50457539032449</v>
      </c>
      <c r="CG201">
        <f t="shared" si="266"/>
        <v>100</v>
      </c>
      <c r="CH201">
        <f t="shared" si="266"/>
        <v>50</v>
      </c>
      <c r="CI201">
        <f t="shared" si="266"/>
        <v>0</v>
      </c>
      <c r="CJ201" t="e">
        <f t="shared" si="267"/>
        <v>#N/A</v>
      </c>
      <c r="CK201" s="259">
        <f t="shared" ca="1" si="268"/>
        <v>15.26229131383139</v>
      </c>
      <c r="CL201" s="259">
        <f t="shared" ca="1" si="269"/>
        <v>15.638645656915696</v>
      </c>
      <c r="CM201" s="259">
        <f t="shared" ca="1" si="270"/>
        <v>15.477626072933642</v>
      </c>
      <c r="CN201" s="259">
        <f t="shared" ca="1" si="271"/>
        <v>15.160551637248005</v>
      </c>
      <c r="CO201">
        <f t="shared" ca="1" si="272"/>
        <v>100</v>
      </c>
      <c r="CP201">
        <f t="shared" ca="1" si="273"/>
        <v>16.7</v>
      </c>
      <c r="CQ201" t="e">
        <f t="shared" ca="1" si="274"/>
        <v>#N/A</v>
      </c>
      <c r="CR201" t="e">
        <f t="shared" ca="1" si="309"/>
        <v>#N/A</v>
      </c>
      <c r="CS201" t="e">
        <f t="shared" ca="1" si="310"/>
        <v>#N/A</v>
      </c>
    </row>
    <row r="202" spans="1:97" x14ac:dyDescent="0.25">
      <c r="A202">
        <v>171</v>
      </c>
      <c r="B202" s="100">
        <f ca="1">OFFSET(InputPriceData!B$15,CalculationsAndCharts!$A202+$A$11,0,1,1)</f>
        <v>40247</v>
      </c>
      <c r="C202" s="3">
        <f ca="1">OFFSET(InputPriceData!G$15,CalculationsAndCharts!$A202+$A$11,0,1,1)</f>
        <v>11712700</v>
      </c>
      <c r="D202" s="4">
        <f ca="1">OFFSET(InputPriceData!C$15,CalculationsAndCharts!$A202+$A$11,IF($C$7,7,0),1,1)</f>
        <v>15.34</v>
      </c>
      <c r="E202" s="4">
        <f ca="1">OFFSET(InputPriceData!D$15,CalculationsAndCharts!$A202+$A$11,IF($C$7,7,0),1,1)</f>
        <v>15.59</v>
      </c>
      <c r="F202" s="4">
        <f ca="1">OFFSET(InputPriceData!E$15,CalculationsAndCharts!$A202+$A$11,IF($C$7,7,0),1,1)</f>
        <v>15.11</v>
      </c>
      <c r="G202" s="4">
        <f ca="1">OFFSET(InputPriceData!F$15,CalculationsAndCharts!$A202+$A$11,IF($C$7,7,0),1,1)</f>
        <v>15.49</v>
      </c>
      <c r="H202" s="105">
        <f t="shared" si="241"/>
        <v>0</v>
      </c>
      <c r="I202" s="105">
        <f t="shared" ca="1" si="316"/>
        <v>0</v>
      </c>
      <c r="J202" s="105">
        <f t="shared" ca="1" si="316"/>
        <v>0</v>
      </c>
      <c r="K202" s="105">
        <f t="shared" ca="1" si="316"/>
        <v>0</v>
      </c>
      <c r="L202" s="4">
        <f t="shared" ca="1" si="242"/>
        <v>15.396666666666667</v>
      </c>
      <c r="M202" s="105">
        <f t="shared" ca="1" si="243"/>
        <v>0.44666666666666721</v>
      </c>
      <c r="N202" s="105">
        <f t="shared" ca="1" si="250"/>
        <v>2.412179487179487</v>
      </c>
      <c r="O202" s="198">
        <f t="shared" ca="1" si="251"/>
        <v>2.2078518175067336</v>
      </c>
      <c r="P202" s="198">
        <f t="shared" ca="1" si="252"/>
        <v>1.9870666357560602</v>
      </c>
      <c r="Q202" s="105">
        <f t="shared" ca="1" si="244"/>
        <v>14.983319798455508</v>
      </c>
      <c r="R202" s="105">
        <f t="shared" ca="1" si="245"/>
        <v>14.627182044624567</v>
      </c>
      <c r="S202" s="105">
        <f t="shared" ca="1" si="253"/>
        <v>0</v>
      </c>
      <c r="T202" s="105">
        <f t="shared" si="254"/>
        <v>0</v>
      </c>
      <c r="U202" s="105">
        <f t="shared" si="255"/>
        <v>0</v>
      </c>
      <c r="V202" s="115">
        <f t="shared" ca="1" si="246"/>
        <v>0.48000000000000043</v>
      </c>
      <c r="W202" s="114">
        <f t="shared" ca="1" si="247"/>
        <v>0.81986479562936587</v>
      </c>
      <c r="X202" s="116">
        <f t="shared" ca="1" si="248"/>
        <v>0.10292865046025604</v>
      </c>
      <c r="Y202" s="90" t="e">
        <f t="shared" si="256"/>
        <v>#N/A</v>
      </c>
      <c r="Z202" s="117" t="str">
        <f t="shared" ca="1" si="257"/>
        <v/>
      </c>
      <c r="AA202" s="112"/>
      <c r="AB202" s="118"/>
      <c r="AC202" s="107"/>
      <c r="AD202" s="107"/>
      <c r="AH202" s="107"/>
      <c r="BE202" s="235">
        <f t="shared" ca="1" si="258"/>
        <v>15.455</v>
      </c>
      <c r="BF202" s="235">
        <f t="shared" ref="BF202:BN202" ca="1" si="327">AVERAGE(OFFSET(BE$31,$A202,0,$BE$27,1))</f>
        <v>15.3575</v>
      </c>
      <c r="BG202" s="235">
        <f t="shared" ca="1" si="327"/>
        <v>15.3825</v>
      </c>
      <c r="BH202" s="235">
        <f t="shared" ca="1" si="327"/>
        <v>15.36125</v>
      </c>
      <c r="BI202" s="235">
        <f t="shared" ca="1" si="327"/>
        <v>15.252812500000001</v>
      </c>
      <c r="BJ202" s="235">
        <f t="shared" ca="1" si="327"/>
        <v>15.098750000000001</v>
      </c>
      <c r="BK202" s="235">
        <f t="shared" ca="1" si="327"/>
        <v>14.948515625000001</v>
      </c>
      <c r="BL202" s="235">
        <f t="shared" ca="1" si="327"/>
        <v>14.8289453125</v>
      </c>
      <c r="BM202" s="235">
        <f t="shared" ca="1" si="327"/>
        <v>14.7451171875</v>
      </c>
      <c r="BN202" s="235">
        <f t="shared" ca="1" si="327"/>
        <v>14.690732421875</v>
      </c>
      <c r="BO202" s="235">
        <f t="shared" ca="1" si="260"/>
        <v>15.256993652343752</v>
      </c>
      <c r="BP202" s="235">
        <f t="shared" ca="1" si="216"/>
        <v>15.118250533999236</v>
      </c>
      <c r="BQ202" s="235">
        <f t="shared" ca="1" si="217"/>
        <v>14.97965101929654</v>
      </c>
      <c r="BR202" s="235">
        <f t="shared" ca="1" si="218"/>
        <v>0.13859951470269571</v>
      </c>
      <c r="BS202" s="235">
        <f t="shared" ca="1" si="219"/>
        <v>15.256850048701931</v>
      </c>
      <c r="BT202" s="235">
        <f t="shared" ca="1" si="288"/>
        <v>15.102674383090894</v>
      </c>
      <c r="BU202" s="235">
        <f t="shared" ca="1" si="289"/>
        <v>14.958400073502911</v>
      </c>
      <c r="BV202" s="235">
        <f t="shared" ca="1" si="290"/>
        <v>14.837401267446447</v>
      </c>
      <c r="BW202" s="235">
        <f t="shared" ca="1" si="291"/>
        <v>15.270224196210402</v>
      </c>
      <c r="BX202" s="235">
        <f t="shared" ca="1" si="261"/>
        <v>0.37689618659516494</v>
      </c>
      <c r="BY202" s="236">
        <f t="shared" si="276"/>
        <v>-152</v>
      </c>
      <c r="BZ202" s="235">
        <f t="shared" ca="1" si="262"/>
        <v>14.679416320807784</v>
      </c>
      <c r="CA202" s="235">
        <f t="shared" ca="1" si="263"/>
        <v>89.189032445506172</v>
      </c>
      <c r="CB202" s="235">
        <f t="shared" ca="1" si="304"/>
        <v>15.32683015950521</v>
      </c>
      <c r="CC202" s="235">
        <f t="shared" ca="1" si="305"/>
        <v>2.99683015950521</v>
      </c>
      <c r="CD202" s="81">
        <f t="shared" ca="1" si="306"/>
        <v>3.1827644856770831</v>
      </c>
      <c r="CE202" s="235">
        <f t="shared" ca="1" si="264"/>
        <v>94.158087190911999</v>
      </c>
      <c r="CF202" s="235">
        <f t="shared" ca="1" si="265"/>
        <v>90.138220175611536</v>
      </c>
      <c r="CG202">
        <f t="shared" si="266"/>
        <v>100</v>
      </c>
      <c r="CH202">
        <f t="shared" si="266"/>
        <v>50</v>
      </c>
      <c r="CI202">
        <f t="shared" si="266"/>
        <v>0</v>
      </c>
      <c r="CJ202" t="e">
        <f t="shared" si="267"/>
        <v>#N/A</v>
      </c>
      <c r="CK202" s="259">
        <f t="shared" ca="1" si="268"/>
        <v>15.142082627662781</v>
      </c>
      <c r="CL202" s="259">
        <f t="shared" ca="1" si="269"/>
        <v>15.306145656915696</v>
      </c>
      <c r="CM202" s="259">
        <f t="shared" ca="1" si="270"/>
        <v>15.222710121556068</v>
      </c>
      <c r="CN202" s="259">
        <f t="shared" ca="1" si="271"/>
        <v>14.969314029380929</v>
      </c>
      <c r="CO202">
        <f t="shared" ca="1" si="272"/>
        <v>100</v>
      </c>
      <c r="CP202">
        <f t="shared" ca="1" si="273"/>
        <v>16.7</v>
      </c>
      <c r="CQ202" t="e">
        <f t="shared" ca="1" si="274"/>
        <v>#N/A</v>
      </c>
      <c r="CR202" t="e">
        <f t="shared" ca="1" si="309"/>
        <v>#N/A</v>
      </c>
      <c r="CS202" t="e">
        <f t="shared" ca="1" si="310"/>
        <v>#N/A</v>
      </c>
    </row>
    <row r="203" spans="1:97" x14ac:dyDescent="0.25">
      <c r="A203">
        <v>172</v>
      </c>
      <c r="B203" s="100">
        <f ca="1">OFFSET(InputPriceData!B$15,CalculationsAndCharts!$A203+$A$11,0,1,1)</f>
        <v>40246</v>
      </c>
      <c r="C203" s="3">
        <f ca="1">OFFSET(InputPriceData!G$15,CalculationsAndCharts!$A203+$A$11,0,1,1)</f>
        <v>20218200</v>
      </c>
      <c r="D203" s="4">
        <f ca="1">OFFSET(InputPriceData!C$15,CalculationsAndCharts!$A203+$A$11,IF($C$7,7,0),1,1)</f>
        <v>15.07</v>
      </c>
      <c r="E203" s="4">
        <f ca="1">OFFSET(InputPriceData!D$15,CalculationsAndCharts!$A203+$A$11,IF($C$7,7,0),1,1)</f>
        <v>15.64</v>
      </c>
      <c r="F203" s="4">
        <f ca="1">OFFSET(InputPriceData!E$15,CalculationsAndCharts!$A203+$A$11,IF($C$7,7,0),1,1)</f>
        <v>14.95</v>
      </c>
      <c r="G203" s="4">
        <f ca="1">OFFSET(InputPriceData!F$15,CalculationsAndCharts!$A203+$A$11,IF($C$7,7,0),1,1)</f>
        <v>15.42</v>
      </c>
      <c r="H203" s="105">
        <f t="shared" si="241"/>
        <v>0</v>
      </c>
      <c r="I203" s="105">
        <f t="shared" ca="1" si="316"/>
        <v>0</v>
      </c>
      <c r="J203" s="105">
        <f t="shared" ca="1" si="316"/>
        <v>0</v>
      </c>
      <c r="K203" s="105">
        <f t="shared" ca="1" si="316"/>
        <v>0</v>
      </c>
      <c r="L203" s="4">
        <f t="shared" ca="1" si="242"/>
        <v>15.336666666666666</v>
      </c>
      <c r="M203" s="105">
        <f t="shared" ca="1" si="243"/>
        <v>0.27666666666666551</v>
      </c>
      <c r="N203" s="105">
        <f t="shared" ca="1" si="250"/>
        <v>2.4067179487179491</v>
      </c>
      <c r="O203" s="198">
        <f t="shared" ca="1" si="251"/>
        <v>2.1494724833145185</v>
      </c>
      <c r="P203" s="198">
        <f t="shared" ca="1" si="252"/>
        <v>1.9345252349830666</v>
      </c>
      <c r="Q203" s="105">
        <f t="shared" ca="1" si="244"/>
        <v>14.865220693252319</v>
      </c>
      <c r="R203" s="105">
        <f t="shared" ca="1" si="245"/>
        <v>14.525428400672869</v>
      </c>
      <c r="S203" s="105">
        <f t="shared" ca="1" si="253"/>
        <v>0</v>
      </c>
      <c r="T203" s="105">
        <f t="shared" si="254"/>
        <v>0</v>
      </c>
      <c r="U203" s="105">
        <f t="shared" si="255"/>
        <v>0</v>
      </c>
      <c r="V203" s="115">
        <f t="shared" ca="1" si="246"/>
        <v>0.69000000000000128</v>
      </c>
      <c r="W203" s="114">
        <f t="shared" ca="1" si="247"/>
        <v>0.9897971934440486</v>
      </c>
      <c r="X203" s="116">
        <f t="shared" ca="1" si="248"/>
        <v>0.11418918245421845</v>
      </c>
      <c r="Y203" s="90" t="e">
        <f t="shared" si="256"/>
        <v>#N/A</v>
      </c>
      <c r="Z203" s="117" t="str">
        <f t="shared" ca="1" si="257"/>
        <v/>
      </c>
      <c r="AA203" s="112"/>
      <c r="AB203" s="118"/>
      <c r="AC203" s="107"/>
      <c r="AD203" s="107"/>
      <c r="AH203" s="107"/>
      <c r="BE203" s="235">
        <f t="shared" ca="1" si="258"/>
        <v>15.26</v>
      </c>
      <c r="BF203" s="235">
        <f t="shared" ref="BF203:BN203" ca="1" si="328">AVERAGE(OFFSET(BE$31,$A203,0,$BE$27,1))</f>
        <v>15.407499999999999</v>
      </c>
      <c r="BG203" s="235">
        <f t="shared" ca="1" si="328"/>
        <v>15.34</v>
      </c>
      <c r="BH203" s="235">
        <f t="shared" ca="1" si="328"/>
        <v>15.144375</v>
      </c>
      <c r="BI203" s="235">
        <f t="shared" ca="1" si="328"/>
        <v>14.944687500000001</v>
      </c>
      <c r="BJ203" s="235">
        <f t="shared" ca="1" si="328"/>
        <v>14.79828125</v>
      </c>
      <c r="BK203" s="235">
        <f t="shared" ca="1" si="328"/>
        <v>14.709375000000001</v>
      </c>
      <c r="BL203" s="235">
        <f t="shared" ca="1" si="328"/>
        <v>14.6612890625</v>
      </c>
      <c r="BM203" s="235">
        <f t="shared" ca="1" si="328"/>
        <v>14.636347656249999</v>
      </c>
      <c r="BN203" s="235">
        <f t="shared" ca="1" si="328"/>
        <v>14.62205078125</v>
      </c>
      <c r="BO203" s="235">
        <f t="shared" ca="1" si="260"/>
        <v>15.130539062499997</v>
      </c>
      <c r="BP203" s="235">
        <f t="shared" ref="BP203:BP266" ca="1" si="329">BO203*$BF$28+$BF$29*BP204</f>
        <v>14.979507415654719</v>
      </c>
      <c r="BQ203" s="235">
        <f t="shared" ref="BQ203:BQ266" ca="1" si="330">BP203*$BF$28+$BF$29*BQ204</f>
        <v>14.841051504593844</v>
      </c>
      <c r="BR203" s="235">
        <f t="shared" ref="BR203:BR266" ca="1" si="331">BP203-BQ203</f>
        <v>0.13845591106087518</v>
      </c>
      <c r="BS203" s="235">
        <f t="shared" ref="BS203:BS266" ca="1" si="332">BP203+BR203</f>
        <v>15.117963326715595</v>
      </c>
      <c r="BT203" s="235">
        <f t="shared" ca="1" si="288"/>
        <v>14.948498717479858</v>
      </c>
      <c r="BU203" s="235">
        <f t="shared" ca="1" si="289"/>
        <v>14.814125763914927</v>
      </c>
      <c r="BV203" s="235">
        <f t="shared" ca="1" si="290"/>
        <v>14.716402461389983</v>
      </c>
      <c r="BW203" s="235">
        <f t="shared" ca="1" si="291"/>
        <v>15.119521322084779</v>
      </c>
      <c r="BX203" s="235">
        <f t="shared" ca="1" si="261"/>
        <v>0.4211160211978458</v>
      </c>
      <c r="BY203" s="236">
        <f t="shared" si="276"/>
        <v>-153</v>
      </c>
      <c r="BZ203" s="235">
        <f t="shared" ca="1" si="262"/>
        <v>14.585706810974155</v>
      </c>
      <c r="CA203" s="235">
        <f t="shared" ca="1" si="263"/>
        <v>81.690465586669674</v>
      </c>
      <c r="CB203" s="235">
        <f t="shared" ca="1" si="304"/>
        <v>15.233602864583332</v>
      </c>
      <c r="CC203" s="235">
        <f t="shared" ca="1" si="305"/>
        <v>2.9036028645833323</v>
      </c>
      <c r="CD203" s="81">
        <f t="shared" ca="1" si="306"/>
        <v>3.2330728352864604</v>
      </c>
      <c r="CE203" s="235">
        <f t="shared" ca="1" si="264"/>
        <v>89.809386070514066</v>
      </c>
      <c r="CF203" s="235">
        <f t="shared" ca="1" si="265"/>
        <v>85.704815228181417</v>
      </c>
      <c r="CG203">
        <f t="shared" si="266"/>
        <v>100</v>
      </c>
      <c r="CH203">
        <f t="shared" si="266"/>
        <v>50</v>
      </c>
      <c r="CI203">
        <f t="shared" si="266"/>
        <v>0</v>
      </c>
      <c r="CJ203" t="e">
        <f t="shared" si="267"/>
        <v>#N/A</v>
      </c>
      <c r="CK203" s="259">
        <f t="shared" ca="1" si="268"/>
        <v>15.01416525532556</v>
      </c>
      <c r="CL203" s="259">
        <f t="shared" ca="1" si="269"/>
        <v>15.218541313831391</v>
      </c>
      <c r="CM203" s="259">
        <f t="shared" ca="1" si="270"/>
        <v>15.106739091482336</v>
      </c>
      <c r="CN203" s="259">
        <f t="shared" ca="1" si="271"/>
        <v>14.83458137836702</v>
      </c>
      <c r="CO203">
        <f t="shared" ca="1" si="272"/>
        <v>100</v>
      </c>
      <c r="CP203">
        <f t="shared" ca="1" si="273"/>
        <v>16.7</v>
      </c>
      <c r="CQ203" t="e">
        <f t="shared" ca="1" si="274"/>
        <v>#N/A</v>
      </c>
      <c r="CR203" t="e">
        <f t="shared" ca="1" si="309"/>
        <v>#N/A</v>
      </c>
      <c r="CS203" t="e">
        <f t="shared" ca="1" si="310"/>
        <v>#N/A</v>
      </c>
    </row>
    <row r="204" spans="1:97" x14ac:dyDescent="0.25">
      <c r="A204">
        <v>173</v>
      </c>
      <c r="B204" s="100">
        <f ca="1">OFFSET(InputPriceData!B$15,CalculationsAndCharts!$A204+$A$11,0,1,1)</f>
        <v>40245</v>
      </c>
      <c r="C204" s="3">
        <f ca="1">OFFSET(InputPriceData!G$15,CalculationsAndCharts!$A204+$A$11,0,1,1)</f>
        <v>17304000</v>
      </c>
      <c r="D204" s="4">
        <f ca="1">OFFSET(InputPriceData!C$15,CalculationsAndCharts!$A204+$A$11,IF($C$7,7,0),1,1)</f>
        <v>15.51</v>
      </c>
      <c r="E204" s="4">
        <f ca="1">OFFSET(InputPriceData!D$15,CalculationsAndCharts!$A204+$A$11,IF($C$7,7,0),1,1)</f>
        <v>15.69</v>
      </c>
      <c r="F204" s="4">
        <f ca="1">OFFSET(InputPriceData!E$15,CalculationsAndCharts!$A204+$A$11,IF($C$7,7,0),1,1)</f>
        <v>15.06</v>
      </c>
      <c r="G204" s="4">
        <f ca="1">OFFSET(InputPriceData!F$15,CalculationsAndCharts!$A204+$A$11,IF($C$7,7,0),1,1)</f>
        <v>15.1</v>
      </c>
      <c r="H204" s="105">
        <f t="shared" si="241"/>
        <v>0</v>
      </c>
      <c r="I204" s="105">
        <f t="shared" ca="1" si="316"/>
        <v>0</v>
      </c>
      <c r="J204" s="105">
        <f t="shared" ca="1" si="316"/>
        <v>0</v>
      </c>
      <c r="K204" s="105">
        <f t="shared" ca="1" si="316"/>
        <v>0</v>
      </c>
      <c r="L204" s="4">
        <f t="shared" ca="1" si="242"/>
        <v>15.283333333333333</v>
      </c>
      <c r="M204" s="105">
        <f t="shared" ca="1" si="243"/>
        <v>0.41666666666666785</v>
      </c>
      <c r="N204" s="105">
        <f t="shared" ca="1" si="250"/>
        <v>2.4048974358974369</v>
      </c>
      <c r="O204" s="198">
        <f t="shared" ca="1" si="251"/>
        <v>2.0759737789135384</v>
      </c>
      <c r="P204" s="198">
        <f t="shared" ca="1" si="252"/>
        <v>1.8683764010221846</v>
      </c>
      <c r="Q204" s="105">
        <f t="shared" ca="1" si="244"/>
        <v>14.730521843705363</v>
      </c>
      <c r="R204" s="105">
        <f t="shared" ca="1" si="245"/>
        <v>14.428344888507311</v>
      </c>
      <c r="S204" s="105">
        <f t="shared" ca="1" si="253"/>
        <v>0</v>
      </c>
      <c r="T204" s="105">
        <f t="shared" si="254"/>
        <v>0</v>
      </c>
      <c r="U204" s="105">
        <f t="shared" si="255"/>
        <v>0</v>
      </c>
      <c r="V204" s="115">
        <f t="shared" ca="1" si="246"/>
        <v>0.95000000000000107</v>
      </c>
      <c r="W204" s="114">
        <f t="shared" ca="1" si="247"/>
        <v>1.1396957901660723</v>
      </c>
      <c r="X204" s="116">
        <f t="shared" ca="1" si="248"/>
        <v>0.12547654239510414</v>
      </c>
      <c r="Y204" s="90" t="e">
        <f t="shared" si="256"/>
        <v>#N/A</v>
      </c>
      <c r="Z204" s="117" t="str">
        <f t="shared" ca="1" si="257"/>
        <v/>
      </c>
      <c r="AA204" s="112"/>
      <c r="AB204" s="118"/>
      <c r="AC204" s="107"/>
      <c r="AD204" s="107"/>
      <c r="AH204" s="107"/>
      <c r="BE204" s="235">
        <f t="shared" ca="1" si="258"/>
        <v>15.555</v>
      </c>
      <c r="BF204" s="235">
        <f t="shared" ref="BF204:BN204" ca="1" si="333">AVERAGE(OFFSET(BE$31,$A204,0,$BE$27,1))</f>
        <v>15.272500000000001</v>
      </c>
      <c r="BG204" s="235">
        <f t="shared" ca="1" si="333"/>
        <v>14.94875</v>
      </c>
      <c r="BH204" s="235">
        <f t="shared" ca="1" si="333"/>
        <v>14.745000000000001</v>
      </c>
      <c r="BI204" s="235">
        <f t="shared" ca="1" si="333"/>
        <v>14.651875</v>
      </c>
      <c r="BJ204" s="235">
        <f t="shared" ca="1" si="333"/>
        <v>14.620468750000001</v>
      </c>
      <c r="BK204" s="235">
        <f t="shared" ca="1" si="333"/>
        <v>14.613203125</v>
      </c>
      <c r="BL204" s="235">
        <f t="shared" ca="1" si="333"/>
        <v>14.61140625</v>
      </c>
      <c r="BM204" s="235">
        <f t="shared" ca="1" si="333"/>
        <v>14.60775390625</v>
      </c>
      <c r="BN204" s="235">
        <f t="shared" ca="1" si="333"/>
        <v>14.599609375</v>
      </c>
      <c r="BO204" s="235">
        <f t="shared" ca="1" si="260"/>
        <v>15.045278320312502</v>
      </c>
      <c r="BP204" s="235">
        <f t="shared" ca="1" si="329"/>
        <v>14.82847576880944</v>
      </c>
      <c r="BQ204" s="235">
        <f t="shared" ca="1" si="330"/>
        <v>14.702595593532969</v>
      </c>
      <c r="BR204" s="235">
        <f t="shared" ca="1" si="331"/>
        <v>0.12588017527647111</v>
      </c>
      <c r="BS204" s="235">
        <f t="shared" ca="1" si="332"/>
        <v>14.954355944085911</v>
      </c>
      <c r="BT204" s="235">
        <f t="shared" ca="1" si="288"/>
        <v>14.779034108244121</v>
      </c>
      <c r="BU204" s="235">
        <f t="shared" ca="1" si="289"/>
        <v>14.679752810349997</v>
      </c>
      <c r="BV204" s="235">
        <f t="shared" ca="1" si="290"/>
        <v>14.618679158865039</v>
      </c>
      <c r="BW204" s="235">
        <f t="shared" ca="1" si="291"/>
        <v>14.916523052547408</v>
      </c>
      <c r="BX204" s="235">
        <f t="shared" ca="1" si="261"/>
        <v>0.48411936339470213</v>
      </c>
      <c r="BY204" s="236">
        <f t="shared" si="276"/>
        <v>-154</v>
      </c>
      <c r="BZ204" s="235">
        <f t="shared" ca="1" si="262"/>
        <v>14.495656491987306</v>
      </c>
      <c r="CA204" s="235">
        <f t="shared" ca="1" si="263"/>
        <v>71.73361532210447</v>
      </c>
      <c r="CB204" s="235">
        <f t="shared" ca="1" si="304"/>
        <v>15.164305826822918</v>
      </c>
      <c r="CC204" s="235">
        <f t="shared" ca="1" si="305"/>
        <v>2.8343058268229182</v>
      </c>
      <c r="CD204" s="81">
        <f t="shared" ca="1" si="306"/>
        <v>3.2786559244791675</v>
      </c>
      <c r="CE204" s="235">
        <f t="shared" ca="1" si="264"/>
        <v>86.447187265408559</v>
      </c>
      <c r="CF204" s="235">
        <f t="shared" ca="1" si="265"/>
        <v>80.746558661388065</v>
      </c>
      <c r="CG204">
        <f t="shared" si="266"/>
        <v>100</v>
      </c>
      <c r="CH204">
        <f t="shared" si="266"/>
        <v>50</v>
      </c>
      <c r="CI204">
        <f t="shared" si="266"/>
        <v>0</v>
      </c>
      <c r="CJ204" t="e">
        <f t="shared" si="267"/>
        <v>#N/A</v>
      </c>
      <c r="CK204" s="259">
        <f t="shared" ca="1" si="268"/>
        <v>14.68833051065112</v>
      </c>
      <c r="CL204" s="259">
        <f t="shared" ca="1" si="269"/>
        <v>15.10166525532556</v>
      </c>
      <c r="CM204" s="259">
        <f t="shared" ca="1" si="270"/>
        <v>14.953454041359448</v>
      </c>
      <c r="CN204" s="259">
        <f t="shared" ca="1" si="271"/>
        <v>14.680997404181269</v>
      </c>
      <c r="CO204">
        <f t="shared" ca="1" si="272"/>
        <v>100</v>
      </c>
      <c r="CP204">
        <f t="shared" ca="1" si="273"/>
        <v>16.7</v>
      </c>
      <c r="CQ204" t="e">
        <f t="shared" ca="1" si="274"/>
        <v>#N/A</v>
      </c>
      <c r="CR204" t="e">
        <f t="shared" ca="1" si="309"/>
        <v>#N/A</v>
      </c>
      <c r="CS204" t="e">
        <f t="shared" ca="1" si="310"/>
        <v>#N/A</v>
      </c>
    </row>
    <row r="205" spans="1:97" x14ac:dyDescent="0.25">
      <c r="A205">
        <v>174</v>
      </c>
      <c r="B205" s="100">
        <f ca="1">OFFSET(InputPriceData!B$15,CalculationsAndCharts!$A205+$A$11,0,1,1)</f>
        <v>40242</v>
      </c>
      <c r="C205" s="3">
        <f ca="1">OFFSET(InputPriceData!G$15,CalculationsAndCharts!$A205+$A$11,0,1,1)</f>
        <v>24802100</v>
      </c>
      <c r="D205" s="4">
        <f ca="1">OFFSET(InputPriceData!C$15,CalculationsAndCharts!$A205+$A$11,IF($C$7,7,0),1,1)</f>
        <v>14.51</v>
      </c>
      <c r="E205" s="4">
        <f ca="1">OFFSET(InputPriceData!D$15,CalculationsAndCharts!$A205+$A$11,IF($C$7,7,0),1,1)</f>
        <v>16.03</v>
      </c>
      <c r="F205" s="4">
        <f ca="1">OFFSET(InputPriceData!E$15,CalculationsAndCharts!$A205+$A$11,IF($C$7,7,0),1,1)</f>
        <v>14.39</v>
      </c>
      <c r="G205" s="4">
        <f ca="1">OFFSET(InputPriceData!F$15,CalculationsAndCharts!$A205+$A$11,IF($C$7,7,0),1,1)</f>
        <v>16.010000000000002</v>
      </c>
      <c r="H205" s="105">
        <f t="shared" si="241"/>
        <v>0</v>
      </c>
      <c r="I205" s="105">
        <f t="shared" ca="1" si="316"/>
        <v>0</v>
      </c>
      <c r="J205" s="105">
        <f t="shared" ca="1" si="316"/>
        <v>0</v>
      </c>
      <c r="K205" s="105">
        <f t="shared" ca="1" si="316"/>
        <v>0</v>
      </c>
      <c r="L205" s="4">
        <f t="shared" ca="1" si="242"/>
        <v>15.476666666666668</v>
      </c>
      <c r="M205" s="105">
        <f t="shared" ca="1" si="243"/>
        <v>2.4366666666666692</v>
      </c>
      <c r="N205" s="105">
        <f t="shared" ca="1" si="250"/>
        <v>2.3894230769230775</v>
      </c>
      <c r="O205" s="198">
        <f t="shared" ca="1" si="251"/>
        <v>1.9819955912038529</v>
      </c>
      <c r="P205" s="198">
        <f t="shared" ca="1" si="252"/>
        <v>1.7837960320834676</v>
      </c>
      <c r="Q205" s="105">
        <f t="shared" ca="1" si="244"/>
        <v>14.572575703811658</v>
      </c>
      <c r="R205" s="105">
        <f t="shared" ca="1" si="245"/>
        <v>14.342008615593583</v>
      </c>
      <c r="S205" s="105">
        <f t="shared" ca="1" si="253"/>
        <v>0</v>
      </c>
      <c r="T205" s="105">
        <f t="shared" si="254"/>
        <v>0</v>
      </c>
      <c r="U205" s="105">
        <f t="shared" si="255"/>
        <v>0</v>
      </c>
      <c r="V205" s="115">
        <f t="shared" ca="1" si="246"/>
        <v>2.0600000000000005</v>
      </c>
      <c r="W205" s="114">
        <f t="shared" ca="1" si="247"/>
        <v>1.2345436852491078</v>
      </c>
      <c r="X205" s="116">
        <f t="shared" ca="1" si="248"/>
        <v>0.12711078608676502</v>
      </c>
      <c r="Y205" s="90" t="e">
        <f t="shared" si="256"/>
        <v>#N/A</v>
      </c>
      <c r="Z205" s="117" t="str">
        <f t="shared" ca="1" si="257"/>
        <v/>
      </c>
      <c r="AA205" s="112"/>
      <c r="AB205" s="118"/>
      <c r="AC205" s="107"/>
      <c r="AD205" s="107"/>
      <c r="AH205" s="107"/>
      <c r="BE205" s="235">
        <f t="shared" ca="1" si="258"/>
        <v>14.990000000000002</v>
      </c>
      <c r="BF205" s="235">
        <f t="shared" ref="BF205:BN205" ca="1" si="334">AVERAGE(OFFSET(BE$31,$A205,0,$BE$27,1))</f>
        <v>14.625000000000002</v>
      </c>
      <c r="BG205" s="235">
        <f t="shared" ca="1" si="334"/>
        <v>14.541250000000002</v>
      </c>
      <c r="BH205" s="235">
        <f t="shared" ca="1" si="334"/>
        <v>14.558750000000002</v>
      </c>
      <c r="BI205" s="235">
        <f t="shared" ca="1" si="334"/>
        <v>14.589062500000001</v>
      </c>
      <c r="BJ205" s="235">
        <f t="shared" ca="1" si="334"/>
        <v>14.6059375</v>
      </c>
      <c r="BK205" s="235">
        <f t="shared" ca="1" si="334"/>
        <v>14.609609375</v>
      </c>
      <c r="BL205" s="235">
        <f t="shared" ca="1" si="334"/>
        <v>14.604101562499999</v>
      </c>
      <c r="BM205" s="235">
        <f t="shared" ca="1" si="334"/>
        <v>14.59146484375</v>
      </c>
      <c r="BN205" s="235">
        <f t="shared" ca="1" si="334"/>
        <v>14.57326171875</v>
      </c>
      <c r="BO205" s="235">
        <f t="shared" ca="1" si="260"/>
        <v>14.688234375000002</v>
      </c>
      <c r="BP205" s="235">
        <f t="shared" ca="1" si="329"/>
        <v>14.611673217306379</v>
      </c>
      <c r="BQ205" s="235">
        <f t="shared" ca="1" si="330"/>
        <v>14.576715418256498</v>
      </c>
      <c r="BR205" s="235">
        <f t="shared" ca="1" si="331"/>
        <v>3.4957799049880833E-2</v>
      </c>
      <c r="BS205" s="235">
        <f t="shared" ca="1" si="332"/>
        <v>14.64663101635626</v>
      </c>
      <c r="BT205" s="235">
        <f t="shared" ca="1" si="288"/>
        <v>14.60371227240233</v>
      </c>
      <c r="BU205" s="235">
        <f t="shared" ca="1" si="289"/>
        <v>14.580471512455874</v>
      </c>
      <c r="BV205" s="235">
        <f t="shared" ca="1" si="290"/>
        <v>14.557605507380082</v>
      </c>
      <c r="BW205" s="235">
        <f t="shared" ca="1" si="291"/>
        <v>14.627327787219443</v>
      </c>
      <c r="BX205" s="235">
        <f t="shared" ca="1" si="261"/>
        <v>0.54551064740255972</v>
      </c>
      <c r="BY205" s="236">
        <f t="shared" si="276"/>
        <v>-155</v>
      </c>
      <c r="BZ205" s="235">
        <f t="shared" ca="1" si="262"/>
        <v>14.415349958804109</v>
      </c>
      <c r="CA205" s="235">
        <f t="shared" ca="1" si="263"/>
        <v>59.714651282457254</v>
      </c>
      <c r="CB205" s="235">
        <f t="shared" ca="1" si="304"/>
        <v>15.082450520833335</v>
      </c>
      <c r="CC205" s="235">
        <f t="shared" ca="1" si="305"/>
        <v>2.842450520833335</v>
      </c>
      <c r="CD205" s="81">
        <f t="shared" ca="1" si="306"/>
        <v>3.5153664550781247</v>
      </c>
      <c r="CE205" s="235">
        <f t="shared" ca="1" si="264"/>
        <v>80.857872348621626</v>
      </c>
      <c r="CF205" s="235">
        <f t="shared" ca="1" si="265"/>
        <v>84.38827355139415</v>
      </c>
      <c r="CG205">
        <f t="shared" si="266"/>
        <v>100</v>
      </c>
      <c r="CH205">
        <f t="shared" si="266"/>
        <v>50</v>
      </c>
      <c r="CI205">
        <f t="shared" si="266"/>
        <v>0</v>
      </c>
      <c r="CJ205" t="e">
        <f t="shared" si="267"/>
        <v>#N/A</v>
      </c>
      <c r="CK205" s="259">
        <f t="shared" ca="1" si="268"/>
        <v>14.141661021302241</v>
      </c>
      <c r="CL205" s="259">
        <f t="shared" ca="1" si="269"/>
        <v>14.887080510651121</v>
      </c>
      <c r="CM205" s="259">
        <f t="shared" ca="1" si="270"/>
        <v>14.73353451337686</v>
      </c>
      <c r="CN205" s="259">
        <f t="shared" ca="1" si="271"/>
        <v>14.512730263723553</v>
      </c>
      <c r="CO205">
        <f t="shared" ca="1" si="272"/>
        <v>100</v>
      </c>
      <c r="CP205">
        <f t="shared" ca="1" si="273"/>
        <v>16.7</v>
      </c>
      <c r="CQ205" t="e">
        <f t="shared" ca="1" si="274"/>
        <v>#N/A</v>
      </c>
      <c r="CR205" t="e">
        <f t="shared" ca="1" si="309"/>
        <v>#N/A</v>
      </c>
      <c r="CS205" t="e">
        <f t="shared" ca="1" si="310"/>
        <v>#N/A</v>
      </c>
    </row>
    <row r="206" spans="1:97" x14ac:dyDescent="0.25">
      <c r="A206">
        <v>175</v>
      </c>
      <c r="B206" s="100">
        <f ca="1">OFFSET(InputPriceData!B$15,CalculationsAndCharts!$A206+$A$11,0,1,1)</f>
        <v>40241</v>
      </c>
      <c r="C206" s="3">
        <f ca="1">OFFSET(InputPriceData!G$15,CalculationsAndCharts!$A206+$A$11,0,1,1)</f>
        <v>26237500</v>
      </c>
      <c r="D206" s="4">
        <f ca="1">OFFSET(InputPriceData!C$15,CalculationsAndCharts!$A206+$A$11,IF($C$7,7,0),1,1)</f>
        <v>13.54</v>
      </c>
      <c r="E206" s="4">
        <f ca="1">OFFSET(InputPriceData!D$15,CalculationsAndCharts!$A206+$A$11,IF($C$7,7,0),1,1)</f>
        <v>14.03</v>
      </c>
      <c r="F206" s="4">
        <f ca="1">OFFSET(InputPriceData!E$15,CalculationsAndCharts!$A206+$A$11,IF($C$7,7,0),1,1)</f>
        <v>13.04</v>
      </c>
      <c r="G206" s="4">
        <f ca="1">OFFSET(InputPriceData!F$15,CalculationsAndCharts!$A206+$A$11,IF($C$7,7,0),1,1)</f>
        <v>13.97</v>
      </c>
      <c r="H206" s="105">
        <f t="shared" si="241"/>
        <v>0</v>
      </c>
      <c r="I206" s="105">
        <f t="shared" ca="1" si="316"/>
        <v>0</v>
      </c>
      <c r="J206" s="105">
        <f t="shared" ca="1" si="316"/>
        <v>0</v>
      </c>
      <c r="K206" s="105">
        <f t="shared" ca="1" si="316"/>
        <v>0</v>
      </c>
      <c r="L206" s="4">
        <f t="shared" ca="1" si="242"/>
        <v>13.68</v>
      </c>
      <c r="M206" s="105">
        <f t="shared" ca="1" si="243"/>
        <v>1.5933333333333355</v>
      </c>
      <c r="N206" s="105">
        <f t="shared" ca="1" si="250"/>
        <v>1.9151794871794867</v>
      </c>
      <c r="O206" s="198">
        <f t="shared" ca="1" si="251"/>
        <v>1.8655877381412174</v>
      </c>
      <c r="P206" s="198">
        <f t="shared" ca="1" si="252"/>
        <v>1.6790289643270957</v>
      </c>
      <c r="Q206" s="105">
        <f t="shared" ca="1" si="244"/>
        <v>14.314264000138799</v>
      </c>
      <c r="R206" s="105">
        <f t="shared" ca="1" si="245"/>
        <v>14.276132304674132</v>
      </c>
      <c r="S206" s="105">
        <f t="shared" ca="1" si="253"/>
        <v>0</v>
      </c>
      <c r="T206" s="105">
        <f t="shared" si="254"/>
        <v>0</v>
      </c>
      <c r="U206" s="105">
        <f t="shared" si="255"/>
        <v>0</v>
      </c>
      <c r="V206" s="115">
        <f t="shared" ca="1" si="246"/>
        <v>1.5100000000000016</v>
      </c>
      <c r="W206" s="114">
        <f t="shared" ca="1" si="247"/>
        <v>0.82181552787366163</v>
      </c>
      <c r="X206" s="116">
        <f t="shared" ca="1" si="248"/>
        <v>0.10882716734958209</v>
      </c>
      <c r="Y206" s="90" t="e">
        <f t="shared" si="256"/>
        <v>#N/A</v>
      </c>
      <c r="Z206" s="117" t="str">
        <f t="shared" ca="1" si="257"/>
        <v/>
      </c>
      <c r="AA206" s="112"/>
      <c r="AB206" s="118"/>
      <c r="AC206" s="107"/>
      <c r="AD206" s="107"/>
      <c r="AH206" s="107"/>
      <c r="BE206" s="235">
        <f t="shared" ca="1" si="258"/>
        <v>14.260000000000002</v>
      </c>
      <c r="BF206" s="235">
        <f t="shared" ref="BF206:BN206" ca="1" si="335">AVERAGE(OFFSET(BE$31,$A206,0,$BE$27,1))</f>
        <v>14.457500000000001</v>
      </c>
      <c r="BG206" s="235">
        <f t="shared" ca="1" si="335"/>
        <v>14.576250000000002</v>
      </c>
      <c r="BH206" s="235">
        <f t="shared" ca="1" si="335"/>
        <v>14.619375000000002</v>
      </c>
      <c r="BI206" s="235">
        <f t="shared" ca="1" si="335"/>
        <v>14.6228125</v>
      </c>
      <c r="BJ206" s="235">
        <f t="shared" ca="1" si="335"/>
        <v>14.61328125</v>
      </c>
      <c r="BK206" s="235">
        <f t="shared" ca="1" si="335"/>
        <v>14.598593749999999</v>
      </c>
      <c r="BL206" s="235">
        <f t="shared" ca="1" si="335"/>
        <v>14.578828124999999</v>
      </c>
      <c r="BM206" s="235">
        <f t="shared" ca="1" si="335"/>
        <v>14.555058593750001</v>
      </c>
      <c r="BN206" s="235">
        <f t="shared" ca="1" si="335"/>
        <v>14.530703125</v>
      </c>
      <c r="BO206" s="235">
        <f t="shared" ca="1" si="260"/>
        <v>14.479838867187501</v>
      </c>
      <c r="BP206" s="235">
        <f t="shared" ca="1" si="329"/>
        <v>14.535112059612754</v>
      </c>
      <c r="BQ206" s="235">
        <f t="shared" ca="1" si="330"/>
        <v>14.541757619206615</v>
      </c>
      <c r="BR206" s="235">
        <f t="shared" ca="1" si="331"/>
        <v>-6.6455595938617051E-3</v>
      </c>
      <c r="BS206" s="235">
        <f t="shared" ca="1" si="332"/>
        <v>14.528466500018892</v>
      </c>
      <c r="BT206" s="235">
        <f t="shared" ca="1" si="288"/>
        <v>14.560793528448402</v>
      </c>
      <c r="BU206" s="235">
        <f t="shared" ca="1" si="289"/>
        <v>14.557230752509419</v>
      </c>
      <c r="BV206" s="235">
        <f t="shared" ca="1" si="290"/>
        <v>14.534739502304287</v>
      </c>
      <c r="BW206" s="235">
        <f t="shared" ca="1" si="291"/>
        <v>14.545427830121238</v>
      </c>
      <c r="BX206" s="235">
        <f t="shared" ca="1" si="261"/>
        <v>0.59343502814943028</v>
      </c>
      <c r="BY206" s="236">
        <f t="shared" si="276"/>
        <v>-156</v>
      </c>
      <c r="BZ206" s="235">
        <f t="shared" ca="1" si="262"/>
        <v>14.355904970895093</v>
      </c>
      <c r="CA206" s="235">
        <f t="shared" ca="1" si="263"/>
        <v>57.984145282810239</v>
      </c>
      <c r="CB206" s="235">
        <f t="shared" ca="1" si="304"/>
        <v>14.079919433593751</v>
      </c>
      <c r="CC206" s="235">
        <f t="shared" ca="1" si="305"/>
        <v>1.8399194335937512</v>
      </c>
      <c r="CD206" s="81">
        <f t="shared" ca="1" si="306"/>
        <v>2.4553664550781242</v>
      </c>
      <c r="CE206" s="235">
        <f t="shared" ca="1" si="264"/>
        <v>74.934616370134009</v>
      </c>
      <c r="CF206" s="235">
        <f t="shared" ca="1" si="265"/>
        <v>88.944800768682441</v>
      </c>
      <c r="CG206">
        <f t="shared" si="266"/>
        <v>100</v>
      </c>
      <c r="CH206">
        <f t="shared" si="266"/>
        <v>50</v>
      </c>
      <c r="CI206">
        <f t="shared" si="266"/>
        <v>0</v>
      </c>
      <c r="CJ206" t="e">
        <f t="shared" si="267"/>
        <v>#N/A</v>
      </c>
      <c r="CK206" s="259">
        <f t="shared" ca="1" si="268"/>
        <v>14.63832204260448</v>
      </c>
      <c r="CL206" s="259">
        <f t="shared" ca="1" si="269"/>
        <v>13.99041102130224</v>
      </c>
      <c r="CM206" s="259">
        <f t="shared" ca="1" si="270"/>
        <v>14.238113077850322</v>
      </c>
      <c r="CN206" s="259">
        <f t="shared" ca="1" si="271"/>
        <v>14.362990164952526</v>
      </c>
      <c r="CO206">
        <f t="shared" ca="1" si="272"/>
        <v>100</v>
      </c>
      <c r="CP206">
        <f t="shared" ca="1" si="273"/>
        <v>16.7</v>
      </c>
      <c r="CQ206" t="e">
        <f t="shared" ca="1" si="274"/>
        <v>#N/A</v>
      </c>
      <c r="CR206" t="e">
        <f t="shared" ca="1" si="309"/>
        <v>#N/A</v>
      </c>
      <c r="CS206" t="e">
        <f t="shared" ca="1" si="310"/>
        <v>#N/A</v>
      </c>
    </row>
    <row r="207" spans="1:97" x14ac:dyDescent="0.25">
      <c r="A207">
        <v>176</v>
      </c>
      <c r="B207" s="100">
        <f ca="1">OFFSET(InputPriceData!B$15,CalculationsAndCharts!$A207+$A$11,0,1,1)</f>
        <v>40240</v>
      </c>
      <c r="C207" s="3">
        <f ca="1">OFFSET(InputPriceData!G$15,CalculationsAndCharts!$A207+$A$11,0,1,1)</f>
        <v>6084000</v>
      </c>
      <c r="D207" s="4">
        <f ca="1">OFFSET(InputPriceData!C$15,CalculationsAndCharts!$A207+$A$11,IF($C$7,7,0),1,1)</f>
        <v>14.72</v>
      </c>
      <c r="E207" s="4">
        <f ca="1">OFFSET(InputPriceData!D$15,CalculationsAndCharts!$A207+$A$11,IF($C$7,7,0),1,1)</f>
        <v>14.85</v>
      </c>
      <c r="F207" s="4">
        <f ca="1">OFFSET(InputPriceData!E$15,CalculationsAndCharts!$A207+$A$11,IF($C$7,7,0),1,1)</f>
        <v>14.5</v>
      </c>
      <c r="G207" s="4">
        <f ca="1">OFFSET(InputPriceData!F$15,CalculationsAndCharts!$A207+$A$11,IF($C$7,7,0),1,1)</f>
        <v>14.55</v>
      </c>
      <c r="H207" s="105">
        <f t="shared" si="241"/>
        <v>0</v>
      </c>
      <c r="I207" s="105">
        <f t="shared" ca="1" si="316"/>
        <v>0</v>
      </c>
      <c r="J207" s="105">
        <f t="shared" ca="1" si="316"/>
        <v>0</v>
      </c>
      <c r="K207" s="105">
        <f t="shared" ca="1" si="316"/>
        <v>0</v>
      </c>
      <c r="L207" s="4">
        <f t="shared" ca="1" si="242"/>
        <v>14.633333333333335</v>
      </c>
      <c r="M207" s="105">
        <f t="shared" ca="1" si="243"/>
        <v>0.27333333333333343</v>
      </c>
      <c r="N207" s="105">
        <f t="shared" ca="1" si="250"/>
        <v>1.68852564102564</v>
      </c>
      <c r="O207" s="198">
        <f t="shared" ca="1" si="251"/>
        <v>1.851418666987426</v>
      </c>
      <c r="P207" s="198">
        <f t="shared" ca="1" si="252"/>
        <v>1.6662768002886834</v>
      </c>
      <c r="Q207" s="105">
        <f t="shared" ca="1" si="244"/>
        <v>14.495482285892743</v>
      </c>
      <c r="R207" s="105">
        <f t="shared" ca="1" si="245"/>
        <v>14.26523753454137</v>
      </c>
      <c r="S207" s="105">
        <f t="shared" ca="1" si="253"/>
        <v>0</v>
      </c>
      <c r="T207" s="105">
        <f t="shared" si="254"/>
        <v>0</v>
      </c>
      <c r="U207" s="105">
        <f t="shared" si="255"/>
        <v>0</v>
      </c>
      <c r="V207" s="115">
        <f t="shared" ca="1" si="246"/>
        <v>0.34999999999999964</v>
      </c>
      <c r="W207" s="114">
        <f t="shared" ca="1" si="247"/>
        <v>0.47772329181049161</v>
      </c>
      <c r="X207" s="116">
        <f t="shared" ca="1" si="248"/>
        <v>8.2833215931992554E-2</v>
      </c>
      <c r="Y207" s="90" t="e">
        <f t="shared" si="256"/>
        <v>#N/A</v>
      </c>
      <c r="Z207" s="117" t="str">
        <f t="shared" ca="1" si="257"/>
        <v/>
      </c>
      <c r="AA207" s="112"/>
      <c r="AB207" s="118"/>
      <c r="AC207" s="107"/>
      <c r="AD207" s="107"/>
      <c r="AH207" s="107"/>
      <c r="BE207" s="235">
        <f t="shared" ca="1" si="258"/>
        <v>14.655000000000001</v>
      </c>
      <c r="BF207" s="235">
        <f t="shared" ref="BF207:BN207" ca="1" si="336">AVERAGE(OFFSET(BE$31,$A207,0,$BE$27,1))</f>
        <v>14.695</v>
      </c>
      <c r="BG207" s="235">
        <f t="shared" ca="1" si="336"/>
        <v>14.6625</v>
      </c>
      <c r="BH207" s="235">
        <f t="shared" ca="1" si="336"/>
        <v>14.626249999999999</v>
      </c>
      <c r="BI207" s="235">
        <f t="shared" ca="1" si="336"/>
        <v>14.60375</v>
      </c>
      <c r="BJ207" s="235">
        <f t="shared" ca="1" si="336"/>
        <v>14.58390625</v>
      </c>
      <c r="BK207" s="235">
        <f t="shared" ca="1" si="336"/>
        <v>14.5590625</v>
      </c>
      <c r="BL207" s="235">
        <f t="shared" ca="1" si="336"/>
        <v>14.531289062500001</v>
      </c>
      <c r="BM207" s="235">
        <f t="shared" ca="1" si="336"/>
        <v>14.50634765625</v>
      </c>
      <c r="BN207" s="235">
        <f t="shared" ca="1" si="336"/>
        <v>14.487880859375</v>
      </c>
      <c r="BO207" s="235">
        <f t="shared" ca="1" si="260"/>
        <v>14.628361816406251</v>
      </c>
      <c r="BP207" s="235">
        <f t="shared" ca="1" si="329"/>
        <v>14.590385252038006</v>
      </c>
      <c r="BQ207" s="235">
        <f t="shared" ca="1" si="330"/>
        <v>14.548403178800477</v>
      </c>
      <c r="BR207" s="235">
        <f t="shared" ca="1" si="331"/>
        <v>4.1982073237528894E-2</v>
      </c>
      <c r="BS207" s="235">
        <f t="shared" ca="1" si="332"/>
        <v>14.632367325275535</v>
      </c>
      <c r="BT207" s="235">
        <f t="shared" ca="1" si="288"/>
        <v>14.593120556877912</v>
      </c>
      <c r="BU207" s="235">
        <f t="shared" ca="1" si="289"/>
        <v>14.553667976570434</v>
      </c>
      <c r="BV207" s="235">
        <f t="shared" ca="1" si="290"/>
        <v>14.512248252099157</v>
      </c>
      <c r="BW207" s="235">
        <f t="shared" ca="1" si="291"/>
        <v>14.630605993021591</v>
      </c>
      <c r="BX207" s="235">
        <f t="shared" ca="1" si="261"/>
        <v>0.61835787474777826</v>
      </c>
      <c r="BY207" s="236">
        <f t="shared" si="276"/>
        <v>-157</v>
      </c>
      <c r="BZ207" s="235">
        <f t="shared" ca="1" si="262"/>
        <v>14.296741367119671</v>
      </c>
      <c r="CA207" s="235">
        <f t="shared" ca="1" si="263"/>
        <v>63.498034048571853</v>
      </c>
      <c r="CB207" s="235">
        <f t="shared" ca="1" si="304"/>
        <v>14.630847574869794</v>
      </c>
      <c r="CC207" s="235">
        <f t="shared" ca="1" si="305"/>
        <v>2.3908475748697935</v>
      </c>
      <c r="CD207" s="81">
        <f t="shared" ca="1" si="306"/>
        <v>2.4553664550781242</v>
      </c>
      <c r="CE207" s="235">
        <f t="shared" ca="1" si="264"/>
        <v>97.372331935426814</v>
      </c>
      <c r="CF207" s="235">
        <f t="shared" ca="1" si="265"/>
        <v>96.528094989603346</v>
      </c>
      <c r="CG207">
        <f t="shared" si="266"/>
        <v>100</v>
      </c>
      <c r="CH207">
        <f t="shared" si="266"/>
        <v>50</v>
      </c>
      <c r="CI207">
        <f t="shared" si="266"/>
        <v>0</v>
      </c>
      <c r="CJ207" t="e">
        <f t="shared" si="267"/>
        <v>#N/A</v>
      </c>
      <c r="CK207" s="259">
        <f t="shared" ca="1" si="268"/>
        <v>14.62164408520896</v>
      </c>
      <c r="CL207" s="259">
        <f t="shared" ca="1" si="269"/>
        <v>14.65666102130224</v>
      </c>
      <c r="CM207" s="259">
        <f t="shared" ca="1" si="270"/>
        <v>14.610188463083869</v>
      </c>
      <c r="CN207" s="259">
        <f t="shared" ca="1" si="271"/>
        <v>14.512021822412642</v>
      </c>
      <c r="CO207">
        <f t="shared" ca="1" si="272"/>
        <v>100</v>
      </c>
      <c r="CP207">
        <f t="shared" ca="1" si="273"/>
        <v>16.7</v>
      </c>
      <c r="CQ207" t="e">
        <f t="shared" ca="1" si="274"/>
        <v>#N/A</v>
      </c>
      <c r="CR207" t="e">
        <f t="shared" ca="1" si="309"/>
        <v>#N/A</v>
      </c>
      <c r="CS207" t="e">
        <f t="shared" ca="1" si="310"/>
        <v>#N/A</v>
      </c>
    </row>
    <row r="208" spans="1:97" x14ac:dyDescent="0.25">
      <c r="A208">
        <v>177</v>
      </c>
      <c r="B208" s="100">
        <f ca="1">OFFSET(InputPriceData!B$15,CalculationsAndCharts!$A208+$A$11,0,1,1)</f>
        <v>40239</v>
      </c>
      <c r="C208" s="3">
        <f ca="1">OFFSET(InputPriceData!G$15,CalculationsAndCharts!$A208+$A$11,0,1,1)</f>
        <v>5159700</v>
      </c>
      <c r="D208" s="4">
        <f ca="1">OFFSET(InputPriceData!C$15,CalculationsAndCharts!$A208+$A$11,IF($C$7,7,0),1,1)</f>
        <v>14.81</v>
      </c>
      <c r="E208" s="4">
        <f ca="1">OFFSET(InputPriceData!D$15,CalculationsAndCharts!$A208+$A$11,IF($C$7,7,0),1,1)</f>
        <v>14.97</v>
      </c>
      <c r="F208" s="4">
        <f ca="1">OFFSET(InputPriceData!E$15,CalculationsAndCharts!$A208+$A$11,IF($C$7,7,0),1,1)</f>
        <v>14.59</v>
      </c>
      <c r="G208" s="4">
        <f ca="1">OFFSET(InputPriceData!F$15,CalculationsAndCharts!$A208+$A$11,IF($C$7,7,0),1,1)</f>
        <v>14.76</v>
      </c>
      <c r="H208" s="105">
        <f t="shared" si="241"/>
        <v>0</v>
      </c>
      <c r="I208" s="105">
        <f t="shared" ca="1" si="316"/>
        <v>0</v>
      </c>
      <c r="J208" s="105">
        <f t="shared" ca="1" si="316"/>
        <v>0</v>
      </c>
      <c r="K208" s="105">
        <f t="shared" ca="1" si="316"/>
        <v>0</v>
      </c>
      <c r="L208" s="4">
        <f t="shared" ca="1" si="242"/>
        <v>14.773333333333333</v>
      </c>
      <c r="M208" s="105">
        <f t="shared" ca="1" si="243"/>
        <v>0.51333333333333364</v>
      </c>
      <c r="N208" s="105">
        <f t="shared" ca="1" si="250"/>
        <v>1.8214230769230757</v>
      </c>
      <c r="O208" s="198">
        <f t="shared" ca="1" si="251"/>
        <v>1.8979595315479361</v>
      </c>
      <c r="P208" s="198">
        <f t="shared" ca="1" si="252"/>
        <v>1.7081635783931426</v>
      </c>
      <c r="Q208" s="105">
        <f t="shared" ca="1" si="244"/>
        <v>14.456096272338289</v>
      </c>
      <c r="R208" s="105">
        <f t="shared" ca="1" si="245"/>
        <v>14.19945331986955</v>
      </c>
      <c r="S208" s="105">
        <f t="shared" ca="1" si="253"/>
        <v>0</v>
      </c>
      <c r="T208" s="105">
        <f t="shared" si="254"/>
        <v>0</v>
      </c>
      <c r="U208" s="105">
        <f t="shared" si="255"/>
        <v>0</v>
      </c>
      <c r="V208" s="115">
        <f t="shared" ca="1" si="246"/>
        <v>0.38000000000000078</v>
      </c>
      <c r="W208" s="114">
        <f t="shared" ca="1" si="247"/>
        <v>0.54158493771573757</v>
      </c>
      <c r="X208" s="116">
        <f t="shared" ca="1" si="248"/>
        <v>8.6692746457705805E-2</v>
      </c>
      <c r="Y208" s="90" t="e">
        <f t="shared" si="256"/>
        <v>#N/A</v>
      </c>
      <c r="Z208" s="117" t="str">
        <f t="shared" ca="1" si="257"/>
        <v/>
      </c>
      <c r="AA208" s="112"/>
      <c r="AB208" s="118"/>
      <c r="AC208" s="107"/>
      <c r="AD208" s="107"/>
      <c r="AH208" s="107"/>
      <c r="BE208" s="235">
        <f t="shared" ca="1" si="258"/>
        <v>14.734999999999999</v>
      </c>
      <c r="BF208" s="235">
        <f t="shared" ref="BF208:BN208" ca="1" si="337">AVERAGE(OFFSET(BE$31,$A208,0,$BE$27,1))</f>
        <v>14.629999999999999</v>
      </c>
      <c r="BG208" s="235">
        <f t="shared" ca="1" si="337"/>
        <v>14.59</v>
      </c>
      <c r="BH208" s="235">
        <f t="shared" ca="1" si="337"/>
        <v>14.581250000000001</v>
      </c>
      <c r="BI208" s="235">
        <f t="shared" ca="1" si="337"/>
        <v>14.5640625</v>
      </c>
      <c r="BJ208" s="235">
        <f t="shared" ca="1" si="337"/>
        <v>14.534218750000001</v>
      </c>
      <c r="BK208" s="235">
        <f t="shared" ca="1" si="337"/>
        <v>14.503515625</v>
      </c>
      <c r="BL208" s="235">
        <f t="shared" ca="1" si="337"/>
        <v>14.481406249999999</v>
      </c>
      <c r="BM208" s="235">
        <f t="shared" ca="1" si="337"/>
        <v>14.4694140625</v>
      </c>
      <c r="BN208" s="235">
        <f t="shared" ca="1" si="337"/>
        <v>14.463496093749999</v>
      </c>
      <c r="BO208" s="235">
        <f t="shared" ca="1" si="260"/>
        <v>14.607180664062501</v>
      </c>
      <c r="BP208" s="235">
        <f t="shared" ca="1" si="329"/>
        <v>14.552408687669761</v>
      </c>
      <c r="BQ208" s="235">
        <f t="shared" ca="1" si="330"/>
        <v>14.506421105562948</v>
      </c>
      <c r="BR208" s="235">
        <f t="shared" ca="1" si="331"/>
        <v>4.5987582106812752E-2</v>
      </c>
      <c r="BS208" s="235">
        <f t="shared" ca="1" si="332"/>
        <v>14.598396269776574</v>
      </c>
      <c r="BT208" s="235">
        <f t="shared" ca="1" si="288"/>
        <v>14.553873788480288</v>
      </c>
      <c r="BU208" s="235">
        <f t="shared" ca="1" si="289"/>
        <v>14.514215396262959</v>
      </c>
      <c r="BV208" s="235">
        <f t="shared" ca="1" si="290"/>
        <v>14.47082852762788</v>
      </c>
      <c r="BW208" s="235">
        <f t="shared" ca="1" si="291"/>
        <v>14.589803704279866</v>
      </c>
      <c r="BX208" s="235">
        <f t="shared" ca="1" si="261"/>
        <v>0.62087308384939399</v>
      </c>
      <c r="BY208" s="236">
        <f t="shared" si="276"/>
        <v>-158</v>
      </c>
      <c r="BZ208" s="235">
        <f t="shared" ca="1" si="262"/>
        <v>14.220350462227991</v>
      </c>
      <c r="CA208" s="235">
        <f t="shared" ca="1" si="263"/>
        <v>64.876359261754274</v>
      </c>
      <c r="CB208" s="235">
        <f t="shared" ca="1" si="304"/>
        <v>14.690256998697917</v>
      </c>
      <c r="CC208" s="235">
        <f t="shared" ca="1" si="305"/>
        <v>2.4602569986979166</v>
      </c>
      <c r="CD208" s="81">
        <f t="shared" ca="1" si="306"/>
        <v>2.6026904296875006</v>
      </c>
      <c r="CE208" s="235">
        <f t="shared" ca="1" si="264"/>
        <v>94.5274540004865</v>
      </c>
      <c r="CF208" s="235">
        <f t="shared" ca="1" si="265"/>
        <v>95.225342665630322</v>
      </c>
      <c r="CG208">
        <f t="shared" si="266"/>
        <v>100</v>
      </c>
      <c r="CH208">
        <f t="shared" si="266"/>
        <v>50</v>
      </c>
      <c r="CI208">
        <f t="shared" si="266"/>
        <v>0</v>
      </c>
      <c r="CJ208" t="e">
        <f t="shared" si="267"/>
        <v>#N/A</v>
      </c>
      <c r="CK208" s="259">
        <f t="shared" ca="1" si="268"/>
        <v>14.460788170417917</v>
      </c>
      <c r="CL208" s="259">
        <f t="shared" ca="1" si="269"/>
        <v>14.66851908520896</v>
      </c>
      <c r="CM208" s="259">
        <f t="shared" ca="1" si="270"/>
        <v>14.594758549584224</v>
      </c>
      <c r="CN208" s="259">
        <f t="shared" ca="1" si="271"/>
        <v>14.454166142856803</v>
      </c>
      <c r="CO208">
        <f t="shared" ca="1" si="272"/>
        <v>100</v>
      </c>
      <c r="CP208">
        <f t="shared" ca="1" si="273"/>
        <v>16.7</v>
      </c>
      <c r="CQ208" t="e">
        <f t="shared" ca="1" si="274"/>
        <v>#N/A</v>
      </c>
      <c r="CR208" t="e">
        <f t="shared" ca="1" si="309"/>
        <v>#N/A</v>
      </c>
      <c r="CS208" t="e">
        <f t="shared" ca="1" si="310"/>
        <v>#N/A</v>
      </c>
    </row>
    <row r="209" spans="1:97" x14ac:dyDescent="0.25">
      <c r="A209">
        <v>178</v>
      </c>
      <c r="B209" s="100">
        <f ca="1">OFFSET(InputPriceData!B$15,CalculationsAndCharts!$A209+$A$11,0,1,1)</f>
        <v>40238</v>
      </c>
      <c r="C209" s="3">
        <f ca="1">OFFSET(InputPriceData!G$15,CalculationsAndCharts!$A209+$A$11,0,1,1)</f>
        <v>4856200</v>
      </c>
      <c r="D209" s="4">
        <f ca="1">OFFSET(InputPriceData!C$15,CalculationsAndCharts!$A209+$A$11,IF($C$7,7,0),1,1)</f>
        <v>14.36</v>
      </c>
      <c r="E209" s="4">
        <f ca="1">OFFSET(InputPriceData!D$15,CalculationsAndCharts!$A209+$A$11,IF($C$7,7,0),1,1)</f>
        <v>14.83</v>
      </c>
      <c r="F209" s="4">
        <f ca="1">OFFSET(InputPriceData!E$15,CalculationsAndCharts!$A209+$A$11,IF($C$7,7,0),1,1)</f>
        <v>14.26</v>
      </c>
      <c r="G209" s="4">
        <f ca="1">OFFSET(InputPriceData!F$15,CalculationsAndCharts!$A209+$A$11,IF($C$7,7,0),1,1)</f>
        <v>14.71</v>
      </c>
      <c r="H209" s="105">
        <f t="shared" si="241"/>
        <v>0</v>
      </c>
      <c r="I209" s="105">
        <f t="shared" ca="1" si="316"/>
        <v>0</v>
      </c>
      <c r="J209" s="105">
        <f t="shared" ca="1" si="316"/>
        <v>0</v>
      </c>
      <c r="K209" s="105">
        <f t="shared" ca="1" si="316"/>
        <v>0</v>
      </c>
      <c r="L209" s="4">
        <f t="shared" ca="1" si="242"/>
        <v>14.6</v>
      </c>
      <c r="M209" s="105">
        <f t="shared" ca="1" si="243"/>
        <v>0.45999999999999908</v>
      </c>
      <c r="N209" s="105">
        <f t="shared" ca="1" si="250"/>
        <v>1.8551025641025629</v>
      </c>
      <c r="O209" s="198">
        <f t="shared" ca="1" si="251"/>
        <v>1.9198270900121819</v>
      </c>
      <c r="P209" s="198">
        <f t="shared" ca="1" si="252"/>
        <v>1.7278443810109638</v>
      </c>
      <c r="Q209" s="105">
        <f t="shared" ca="1" si="244"/>
        <v>14.365457112053992</v>
      </c>
      <c r="R209" s="105">
        <f t="shared" ca="1" si="245"/>
        <v>14.126126762021338</v>
      </c>
      <c r="S209" s="105">
        <f t="shared" ca="1" si="253"/>
        <v>0</v>
      </c>
      <c r="T209" s="105">
        <f t="shared" si="254"/>
        <v>0</v>
      </c>
      <c r="U209" s="105">
        <f t="shared" si="255"/>
        <v>0</v>
      </c>
      <c r="V209" s="115">
        <f t="shared" ca="1" si="246"/>
        <v>0.57000000000000028</v>
      </c>
      <c r="W209" s="114">
        <f t="shared" ca="1" si="247"/>
        <v>0.62237740657360596</v>
      </c>
      <c r="X209" s="116">
        <f t="shared" ca="1" si="248"/>
        <v>9.2309816898273694E-2</v>
      </c>
      <c r="Y209" s="90" t="e">
        <f t="shared" si="256"/>
        <v>#N/A</v>
      </c>
      <c r="Z209" s="117" t="str">
        <f t="shared" ca="1" si="257"/>
        <v/>
      </c>
      <c r="AA209" s="112"/>
      <c r="AB209" s="118"/>
      <c r="AC209" s="107"/>
      <c r="AD209" s="107"/>
      <c r="AH209" s="107"/>
      <c r="BE209" s="235">
        <f t="shared" ca="1" si="258"/>
        <v>14.525</v>
      </c>
      <c r="BF209" s="235">
        <f t="shared" ref="BF209:BN209" ca="1" si="338">AVERAGE(OFFSET(BE$31,$A209,0,$BE$27,1))</f>
        <v>14.55</v>
      </c>
      <c r="BG209" s="235">
        <f t="shared" ca="1" si="338"/>
        <v>14.5725</v>
      </c>
      <c r="BH209" s="235">
        <f t="shared" ca="1" si="338"/>
        <v>14.546875</v>
      </c>
      <c r="BI209" s="235">
        <f t="shared" ca="1" si="338"/>
        <v>14.504375</v>
      </c>
      <c r="BJ209" s="235">
        <f t="shared" ca="1" si="338"/>
        <v>14.4728125</v>
      </c>
      <c r="BK209" s="235">
        <f t="shared" ca="1" si="338"/>
        <v>14.459296875</v>
      </c>
      <c r="BL209" s="235">
        <f t="shared" ca="1" si="338"/>
        <v>14.457421875</v>
      </c>
      <c r="BM209" s="235">
        <f t="shared" ca="1" si="338"/>
        <v>14.457578125</v>
      </c>
      <c r="BN209" s="235">
        <f t="shared" ca="1" si="338"/>
        <v>14.453173828124999</v>
      </c>
      <c r="BO209" s="235">
        <f t="shared" ca="1" si="260"/>
        <v>14.522045410156249</v>
      </c>
      <c r="BP209" s="235">
        <f t="shared" ca="1" si="329"/>
        <v>14.497636711277023</v>
      </c>
      <c r="BQ209" s="235">
        <f t="shared" ca="1" si="330"/>
        <v>14.460433523456135</v>
      </c>
      <c r="BR209" s="235">
        <f t="shared" ca="1" si="331"/>
        <v>3.7203187820887607E-2</v>
      </c>
      <c r="BS209" s="235">
        <f t="shared" ca="1" si="332"/>
        <v>14.534839899097911</v>
      </c>
      <c r="BT209" s="235">
        <f t="shared" ca="1" si="288"/>
        <v>14.509351307184003</v>
      </c>
      <c r="BU209" s="235">
        <f t="shared" ca="1" si="289"/>
        <v>14.474557004045627</v>
      </c>
      <c r="BV209" s="235">
        <f t="shared" ca="1" si="290"/>
        <v>14.427441658992802</v>
      </c>
      <c r="BW209" s="235">
        <f t="shared" ca="1" si="291"/>
        <v>14.531824568407931</v>
      </c>
      <c r="BX209" s="235">
        <f t="shared" ca="1" si="261"/>
        <v>0.61802337154632414</v>
      </c>
      <c r="BY209" s="236">
        <f t="shared" si="276"/>
        <v>-159</v>
      </c>
      <c r="BZ209" s="235">
        <f t="shared" ca="1" si="262"/>
        <v>14.140053241864393</v>
      </c>
      <c r="CA209" s="235">
        <f t="shared" ca="1" si="263"/>
        <v>65.847755302655756</v>
      </c>
      <c r="CB209" s="235">
        <f t="shared" ca="1" si="304"/>
        <v>14.561022705078123</v>
      </c>
      <c r="CC209" s="235">
        <f t="shared" ca="1" si="305"/>
        <v>2.9810227050781233</v>
      </c>
      <c r="CD209" s="81">
        <f t="shared" ca="1" si="306"/>
        <v>3.0516844889322918</v>
      </c>
      <c r="CE209" s="235">
        <f t="shared" ca="1" si="264"/>
        <v>97.684499032896696</v>
      </c>
      <c r="CF209" s="235">
        <f t="shared" ca="1" si="265"/>
        <v>95.700351804897139</v>
      </c>
      <c r="CG209">
        <f t="shared" si="266"/>
        <v>100</v>
      </c>
      <c r="CH209">
        <f t="shared" si="266"/>
        <v>50</v>
      </c>
      <c r="CI209">
        <f t="shared" si="266"/>
        <v>0</v>
      </c>
      <c r="CJ209" t="e">
        <f t="shared" si="267"/>
        <v>#N/A</v>
      </c>
      <c r="CK209" s="259">
        <f t="shared" ca="1" si="268"/>
        <v>14.381576340835833</v>
      </c>
      <c r="CL209" s="259">
        <f t="shared" ca="1" si="269"/>
        <v>14.502894085208958</v>
      </c>
      <c r="CM209" s="259">
        <f t="shared" ca="1" si="270"/>
        <v>14.475708693751487</v>
      </c>
      <c r="CN209" s="259">
        <f t="shared" ca="1" si="271"/>
        <v>14.368424965915942</v>
      </c>
      <c r="CO209">
        <f t="shared" ca="1" si="272"/>
        <v>100</v>
      </c>
      <c r="CP209">
        <f t="shared" ca="1" si="273"/>
        <v>16.7</v>
      </c>
      <c r="CQ209" t="e">
        <f t="shared" ca="1" si="274"/>
        <v>#N/A</v>
      </c>
      <c r="CR209" t="e">
        <f t="shared" ca="1" si="309"/>
        <v>#N/A</v>
      </c>
      <c r="CS209" t="e">
        <f t="shared" ca="1" si="310"/>
        <v>#N/A</v>
      </c>
    </row>
    <row r="210" spans="1:97" x14ac:dyDescent="0.25">
      <c r="A210">
        <v>179</v>
      </c>
      <c r="B210" s="100">
        <f ca="1">OFFSET(InputPriceData!B$15,CalculationsAndCharts!$A210+$A$11,0,1,1)</f>
        <v>40235</v>
      </c>
      <c r="C210" s="3">
        <f ca="1">OFFSET(InputPriceData!G$15,CalculationsAndCharts!$A210+$A$11,0,1,1)</f>
        <v>6598600</v>
      </c>
      <c r="D210" s="4">
        <f ca="1">OFFSET(InputPriceData!C$15,CalculationsAndCharts!$A210+$A$11,IF($C$7,7,0),1,1)</f>
        <v>14.4</v>
      </c>
      <c r="E210" s="4">
        <f ca="1">OFFSET(InputPriceData!D$15,CalculationsAndCharts!$A210+$A$11,IF($C$7,7,0),1,1)</f>
        <v>14.55</v>
      </c>
      <c r="F210" s="4">
        <f ca="1">OFFSET(InputPriceData!E$15,CalculationsAndCharts!$A210+$A$11,IF($C$7,7,0),1,1)</f>
        <v>14.14</v>
      </c>
      <c r="G210" s="4">
        <f ca="1">OFFSET(InputPriceData!F$15,CalculationsAndCharts!$A210+$A$11,IF($C$7,7,0),1,1)</f>
        <v>14.34</v>
      </c>
      <c r="H210" s="105">
        <f t="shared" si="241"/>
        <v>0</v>
      </c>
      <c r="I210" s="105">
        <f t="shared" ca="1" si="316"/>
        <v>0</v>
      </c>
      <c r="J210" s="105">
        <f t="shared" ca="1" si="316"/>
        <v>0</v>
      </c>
      <c r="K210" s="105">
        <f t="shared" ca="1" si="316"/>
        <v>0</v>
      </c>
      <c r="L210" s="4">
        <f t="shared" ca="1" si="242"/>
        <v>14.343333333333334</v>
      </c>
      <c r="M210" s="105">
        <f t="shared" ca="1" si="243"/>
        <v>0.39999999999999858</v>
      </c>
      <c r="N210" s="105">
        <f t="shared" ca="1" si="250"/>
        <v>1.8769487179487172</v>
      </c>
      <c r="O210" s="198">
        <f t="shared" ca="1" si="251"/>
        <v>1.9383198117006444</v>
      </c>
      <c r="P210" s="198">
        <f t="shared" ca="1" si="252"/>
        <v>1.74448783053058</v>
      </c>
      <c r="Q210" s="105">
        <f t="shared" ca="1" si="244"/>
        <v>14.298444858355134</v>
      </c>
      <c r="R210" s="105">
        <f t="shared" ca="1" si="245"/>
        <v>14.057746662012008</v>
      </c>
      <c r="S210" s="105">
        <f t="shared" ca="1" si="253"/>
        <v>0</v>
      </c>
      <c r="T210" s="105">
        <f t="shared" si="254"/>
        <v>0</v>
      </c>
      <c r="U210" s="105">
        <f t="shared" si="255"/>
        <v>0</v>
      </c>
      <c r="V210" s="115">
        <f t="shared" ca="1" si="246"/>
        <v>0.66999999999999993</v>
      </c>
      <c r="W210" s="114">
        <f t="shared" ca="1" si="247"/>
        <v>0.64856610986040875</v>
      </c>
      <c r="X210" s="116">
        <f t="shared" ca="1" si="248"/>
        <v>9.5227762193891827E-2</v>
      </c>
      <c r="Y210" s="90" t="e">
        <f t="shared" si="256"/>
        <v>#N/A</v>
      </c>
      <c r="Z210" s="117" t="str">
        <f t="shared" ca="1" si="257"/>
        <v/>
      </c>
      <c r="AA210" s="112"/>
      <c r="AB210" s="118"/>
      <c r="AC210" s="107"/>
      <c r="AD210" s="107"/>
      <c r="AH210" s="107"/>
      <c r="BE210" s="235">
        <f t="shared" ca="1" si="258"/>
        <v>14.574999999999999</v>
      </c>
      <c r="BF210" s="235">
        <f t="shared" ref="BF210:BN210" ca="1" si="339">AVERAGE(OFFSET(BE$31,$A210,0,$BE$27,1))</f>
        <v>14.594999999999999</v>
      </c>
      <c r="BG210" s="235">
        <f t="shared" ca="1" si="339"/>
        <v>14.52125</v>
      </c>
      <c r="BH210" s="235">
        <f t="shared" ca="1" si="339"/>
        <v>14.461875000000001</v>
      </c>
      <c r="BI210" s="235">
        <f t="shared" ca="1" si="339"/>
        <v>14.44125</v>
      </c>
      <c r="BJ210" s="235">
        <f t="shared" ca="1" si="339"/>
        <v>14.44578125</v>
      </c>
      <c r="BK210" s="235">
        <f t="shared" ca="1" si="339"/>
        <v>14.455546875</v>
      </c>
      <c r="BL210" s="235">
        <f t="shared" ca="1" si="339"/>
        <v>14.457734374999999</v>
      </c>
      <c r="BM210" s="235">
        <f t="shared" ca="1" si="339"/>
        <v>14.448769531250001</v>
      </c>
      <c r="BN210" s="235">
        <f t="shared" ca="1" si="339"/>
        <v>14.430898437500002</v>
      </c>
      <c r="BO210" s="235">
        <f t="shared" ca="1" si="260"/>
        <v>14.521124023437499</v>
      </c>
      <c r="BP210" s="235">
        <f t="shared" ca="1" si="329"/>
        <v>14.473228012397797</v>
      </c>
      <c r="BQ210" s="235">
        <f t="shared" ca="1" si="330"/>
        <v>14.423230335635246</v>
      </c>
      <c r="BR210" s="235">
        <f t="shared" ca="1" si="331"/>
        <v>4.999767676255118E-2</v>
      </c>
      <c r="BS210" s="235">
        <f t="shared" ca="1" si="332"/>
        <v>14.523225689160348</v>
      </c>
      <c r="BT210" s="235">
        <f t="shared" ca="1" si="288"/>
        <v>14.483862715270096</v>
      </c>
      <c r="BU210" s="235">
        <f t="shared" ca="1" si="289"/>
        <v>14.43976270090725</v>
      </c>
      <c r="BV210" s="235">
        <f t="shared" ca="1" si="290"/>
        <v>14.380326313939976</v>
      </c>
      <c r="BW210" s="235">
        <f t="shared" ca="1" si="291"/>
        <v>14.512626357028518</v>
      </c>
      <c r="BX210" s="235">
        <f t="shared" ca="1" si="261"/>
        <v>0.61651091724962759</v>
      </c>
      <c r="BY210" s="236">
        <f t="shared" si="276"/>
        <v>-160</v>
      </c>
      <c r="BZ210" s="235">
        <f t="shared" ca="1" si="262"/>
        <v>14.057272089969736</v>
      </c>
      <c r="CA210" s="235">
        <f t="shared" ca="1" si="263"/>
        <v>68.464971759551446</v>
      </c>
      <c r="CB210" s="235">
        <f t="shared" ca="1" si="304"/>
        <v>14.432228678385417</v>
      </c>
      <c r="CC210" s="235">
        <f t="shared" ca="1" si="305"/>
        <v>2.8522286783854174</v>
      </c>
      <c r="CD210" s="81">
        <f t="shared" ca="1" si="306"/>
        <v>3.0516844889322918</v>
      </c>
      <c r="CE210" s="235">
        <f t="shared" ca="1" si="264"/>
        <v>93.464074963507812</v>
      </c>
      <c r="CF210" s="235">
        <f t="shared" ca="1" si="265"/>
        <v>93.727778851453991</v>
      </c>
      <c r="CG210">
        <f t="shared" si="266"/>
        <v>100</v>
      </c>
      <c r="CH210">
        <f t="shared" si="266"/>
        <v>50</v>
      </c>
      <c r="CI210">
        <f t="shared" si="266"/>
        <v>0</v>
      </c>
      <c r="CJ210" t="e">
        <f t="shared" si="267"/>
        <v>#N/A</v>
      </c>
      <c r="CK210" s="259">
        <f t="shared" ca="1" si="268"/>
        <v>14.405652681671665</v>
      </c>
      <c r="CL210" s="259">
        <f t="shared" ca="1" si="269"/>
        <v>14.363288170417917</v>
      </c>
      <c r="CM210" s="259">
        <f t="shared" ca="1" si="270"/>
        <v>14.392847822919148</v>
      </c>
      <c r="CN210" s="259">
        <f t="shared" ca="1" si="271"/>
        <v>14.314637318198734</v>
      </c>
      <c r="CO210">
        <f t="shared" ca="1" si="272"/>
        <v>100</v>
      </c>
      <c r="CP210">
        <f t="shared" ca="1" si="273"/>
        <v>16.7</v>
      </c>
      <c r="CQ210" t="e">
        <f t="shared" ca="1" si="274"/>
        <v>#N/A</v>
      </c>
      <c r="CR210" t="e">
        <f t="shared" ca="1" si="309"/>
        <v>#N/A</v>
      </c>
      <c r="CS210" t="e">
        <f t="shared" ca="1" si="310"/>
        <v>#N/A</v>
      </c>
    </row>
    <row r="211" spans="1:97" x14ac:dyDescent="0.25">
      <c r="A211">
        <v>180</v>
      </c>
      <c r="B211" s="100">
        <f ca="1">OFFSET(InputPriceData!B$15,CalculationsAndCharts!$A211+$A$11,0,1,1)</f>
        <v>40234</v>
      </c>
      <c r="C211" s="3">
        <f ca="1">OFFSET(InputPriceData!G$15,CalculationsAndCharts!$A211+$A$11,0,1,1)</f>
        <v>5746000</v>
      </c>
      <c r="D211" s="4">
        <f ca="1">OFFSET(InputPriceData!C$15,CalculationsAndCharts!$A211+$A$11,IF($C$7,7,0),1,1)</f>
        <v>14.19</v>
      </c>
      <c r="E211" s="4">
        <f ca="1">OFFSET(InputPriceData!D$15,CalculationsAndCharts!$A211+$A$11,IF($C$7,7,0),1,1)</f>
        <v>14.86</v>
      </c>
      <c r="F211" s="4">
        <f ca="1">OFFSET(InputPriceData!E$15,CalculationsAndCharts!$A211+$A$11,IF($C$7,7,0),1,1)</f>
        <v>13.95</v>
      </c>
      <c r="G211" s="4">
        <f ca="1">OFFSET(InputPriceData!F$15,CalculationsAndCharts!$A211+$A$11,IF($C$7,7,0),1,1)</f>
        <v>14.81</v>
      </c>
      <c r="H211" s="105">
        <f t="shared" si="241"/>
        <v>0</v>
      </c>
      <c r="I211" s="105">
        <f t="shared" ca="1" si="316"/>
        <v>0</v>
      </c>
      <c r="J211" s="105">
        <f t="shared" ca="1" si="316"/>
        <v>0</v>
      </c>
      <c r="K211" s="105">
        <f t="shared" ca="1" si="316"/>
        <v>0</v>
      </c>
      <c r="L211" s="4">
        <f t="shared" ca="1" si="242"/>
        <v>14.54</v>
      </c>
      <c r="M211" s="105">
        <f t="shared" ca="1" si="243"/>
        <v>0.47999999999999865</v>
      </c>
      <c r="N211" s="105">
        <f t="shared" ca="1" si="250"/>
        <v>1.8951538461538462</v>
      </c>
      <c r="O211" s="198">
        <f t="shared" ca="1" si="251"/>
        <v>1.9558544099154809</v>
      </c>
      <c r="P211" s="198">
        <f t="shared" ca="1" si="252"/>
        <v>1.7602689689239328</v>
      </c>
      <c r="Q211" s="105">
        <f t="shared" ca="1" si="244"/>
        <v>14.285619579789934</v>
      </c>
      <c r="R211" s="105">
        <f t="shared" ca="1" si="245"/>
        <v>13.988975748771114</v>
      </c>
      <c r="S211" s="105">
        <f t="shared" ca="1" si="253"/>
        <v>0</v>
      </c>
      <c r="T211" s="105">
        <f t="shared" si="254"/>
        <v>0</v>
      </c>
      <c r="U211" s="105">
        <f t="shared" si="255"/>
        <v>0</v>
      </c>
      <c r="V211" s="115">
        <f t="shared" ca="1" si="246"/>
        <v>0.91000000000000014</v>
      </c>
      <c r="W211" s="114">
        <f t="shared" ca="1" si="247"/>
        <v>0.63784916479061315</v>
      </c>
      <c r="X211" s="116">
        <f t="shared" ca="1" si="248"/>
        <v>9.3068815988562675E-2</v>
      </c>
      <c r="Y211" s="90" t="e">
        <f t="shared" si="256"/>
        <v>#N/A</v>
      </c>
      <c r="Z211" s="117" t="str">
        <f t="shared" ca="1" si="257"/>
        <v/>
      </c>
      <c r="AA211" s="112"/>
      <c r="AB211" s="118"/>
      <c r="AC211" s="107"/>
      <c r="AD211" s="107"/>
      <c r="AH211" s="107"/>
      <c r="BE211" s="235">
        <f t="shared" ca="1" si="258"/>
        <v>14.615</v>
      </c>
      <c r="BF211" s="235">
        <f t="shared" ref="BF211:BN211" ca="1" si="340">AVERAGE(OFFSET(BE$31,$A211,0,$BE$27,1))</f>
        <v>14.447500000000002</v>
      </c>
      <c r="BG211" s="235">
        <f t="shared" ca="1" si="340"/>
        <v>14.402500000000002</v>
      </c>
      <c r="BH211" s="235">
        <f t="shared" ca="1" si="340"/>
        <v>14.420625000000001</v>
      </c>
      <c r="BI211" s="235">
        <f t="shared" ca="1" si="340"/>
        <v>14.450312500000001</v>
      </c>
      <c r="BJ211" s="235">
        <f t="shared" ca="1" si="340"/>
        <v>14.4653125</v>
      </c>
      <c r="BK211" s="235">
        <f t="shared" ca="1" si="340"/>
        <v>14.459921874999999</v>
      </c>
      <c r="BL211" s="235">
        <f t="shared" ca="1" si="340"/>
        <v>14.439804687500001</v>
      </c>
      <c r="BM211" s="235">
        <f t="shared" ca="1" si="340"/>
        <v>14.41302734375</v>
      </c>
      <c r="BN211" s="235">
        <f t="shared" ca="1" si="340"/>
        <v>14.384550781250001</v>
      </c>
      <c r="BO211" s="235">
        <f t="shared" ca="1" si="260"/>
        <v>14.476333984375003</v>
      </c>
      <c r="BP211" s="235">
        <f t="shared" ca="1" si="329"/>
        <v>14.425332001358097</v>
      </c>
      <c r="BQ211" s="235">
        <f t="shared" ca="1" si="330"/>
        <v>14.373232658872695</v>
      </c>
      <c r="BR211" s="235">
        <f t="shared" ca="1" si="331"/>
        <v>5.2099342485401934E-2</v>
      </c>
      <c r="BS211" s="235">
        <f t="shared" ca="1" si="332"/>
        <v>14.477431343843499</v>
      </c>
      <c r="BT211" s="235">
        <f t="shared" ca="1" si="288"/>
        <v>14.444499741379843</v>
      </c>
      <c r="BU211" s="235">
        <f t="shared" ca="1" si="289"/>
        <v>14.395662686544405</v>
      </c>
      <c r="BV211" s="235">
        <f t="shared" ca="1" si="290"/>
        <v>14.320889926972702</v>
      </c>
      <c r="BW211" s="235">
        <f t="shared" ca="1" si="291"/>
        <v>14.467401091479017</v>
      </c>
      <c r="BX211" s="235">
        <f t="shared" ca="1" si="261"/>
        <v>0.60945900285232257</v>
      </c>
      <c r="BY211" s="236">
        <f t="shared" si="276"/>
        <v>-161</v>
      </c>
      <c r="BZ211" s="235">
        <f t="shared" ca="1" si="262"/>
        <v>13.967646189276383</v>
      </c>
      <c r="CA211" s="235">
        <f t="shared" ca="1" si="263"/>
        <v>70.499939284830361</v>
      </c>
      <c r="CB211" s="235">
        <f t="shared" ca="1" si="304"/>
        <v>14.508166992187501</v>
      </c>
      <c r="CC211" s="235">
        <f t="shared" ca="1" si="305"/>
        <v>2.9281669921875011</v>
      </c>
      <c r="CD211" s="81">
        <f t="shared" ca="1" si="306"/>
        <v>3.0516844889322918</v>
      </c>
      <c r="CE211" s="235">
        <f t="shared" ca="1" si="264"/>
        <v>95.952481418286908</v>
      </c>
      <c r="CF211" s="235">
        <f t="shared" ca="1" si="265"/>
        <v>93.29234226747819</v>
      </c>
      <c r="CG211">
        <f t="shared" si="266"/>
        <v>100</v>
      </c>
      <c r="CH211">
        <f t="shared" si="266"/>
        <v>50</v>
      </c>
      <c r="CI211">
        <f t="shared" si="266"/>
        <v>0</v>
      </c>
      <c r="CJ211" t="e">
        <f t="shared" si="267"/>
        <v>#N/A</v>
      </c>
      <c r="CK211" s="259">
        <f t="shared" ca="1" si="268"/>
        <v>14.358805363343329</v>
      </c>
      <c r="CL211" s="259">
        <f t="shared" ca="1" si="269"/>
        <v>14.405326340835831</v>
      </c>
      <c r="CM211" s="259">
        <f t="shared" ca="1" si="270"/>
        <v>14.425857482643025</v>
      </c>
      <c r="CN211" s="259">
        <f t="shared" ca="1" si="271"/>
        <v>14.29517697731106</v>
      </c>
      <c r="CO211">
        <f t="shared" ca="1" si="272"/>
        <v>100</v>
      </c>
      <c r="CP211">
        <f t="shared" ca="1" si="273"/>
        <v>16.7</v>
      </c>
      <c r="CQ211" t="e">
        <f t="shared" ca="1" si="274"/>
        <v>#N/A</v>
      </c>
      <c r="CR211" t="e">
        <f t="shared" ca="1" si="309"/>
        <v>#N/A</v>
      </c>
      <c r="CS211" t="e">
        <f t="shared" ca="1" si="310"/>
        <v>#N/A</v>
      </c>
    </row>
    <row r="212" spans="1:97" x14ac:dyDescent="0.25">
      <c r="A212">
        <v>181</v>
      </c>
      <c r="B212" s="100">
        <f ca="1">OFFSET(InputPriceData!B$15,CalculationsAndCharts!$A212+$A$11,0,1,1)</f>
        <v>40233</v>
      </c>
      <c r="C212" s="3">
        <f ca="1">OFFSET(InputPriceData!G$15,CalculationsAndCharts!$A212+$A$11,0,1,1)</f>
        <v>4215500</v>
      </c>
      <c r="D212" s="4">
        <f ca="1">OFFSET(InputPriceData!C$15,CalculationsAndCharts!$A212+$A$11,IF($C$7,7,0),1,1)</f>
        <v>14.26</v>
      </c>
      <c r="E212" s="4">
        <f ca="1">OFFSET(InputPriceData!D$15,CalculationsAndCharts!$A212+$A$11,IF($C$7,7,0),1,1)</f>
        <v>14.48</v>
      </c>
      <c r="F212" s="4">
        <f ca="1">OFFSET(InputPriceData!E$15,CalculationsAndCharts!$A212+$A$11,IF($C$7,7,0),1,1)</f>
        <v>14.06</v>
      </c>
      <c r="G212" s="4">
        <f ca="1">OFFSET(InputPriceData!F$15,CalculationsAndCharts!$A212+$A$11,IF($C$7,7,0),1,1)</f>
        <v>14.42</v>
      </c>
      <c r="H212" s="105">
        <f t="shared" si="241"/>
        <v>0</v>
      </c>
      <c r="I212" s="105">
        <f t="shared" ref="I212:K231" ca="1" si="341">IF($S$16,AVERAGE(OFFSET($G212,0,0,I$31,1)),0)</f>
        <v>0</v>
      </c>
      <c r="J212" s="105">
        <f t="shared" ca="1" si="341"/>
        <v>0</v>
      </c>
      <c r="K212" s="105">
        <f t="shared" ca="1" si="341"/>
        <v>0</v>
      </c>
      <c r="L212" s="4">
        <f t="shared" ca="1" si="242"/>
        <v>14.32</v>
      </c>
      <c r="M212" s="105">
        <f t="shared" ca="1" si="243"/>
        <v>0.37000000000000099</v>
      </c>
      <c r="N212" s="105">
        <f t="shared" ca="1" si="250"/>
        <v>1.9716153846153841</v>
      </c>
      <c r="O212" s="198">
        <f t="shared" ca="1" si="251"/>
        <v>1.9731974281330908</v>
      </c>
      <c r="P212" s="198">
        <f t="shared" ca="1" si="252"/>
        <v>1.7758776853197817</v>
      </c>
      <c r="Q212" s="105">
        <f t="shared" ca="1" si="244"/>
        <v>14.212939459729917</v>
      </c>
      <c r="R212" s="105">
        <f t="shared" ca="1" si="245"/>
        <v>13.904220368480024</v>
      </c>
      <c r="S212" s="105">
        <f t="shared" ca="1" si="253"/>
        <v>0</v>
      </c>
      <c r="T212" s="105">
        <f t="shared" si="254"/>
        <v>0</v>
      </c>
      <c r="U212" s="105">
        <f t="shared" si="255"/>
        <v>0</v>
      </c>
      <c r="V212" s="115">
        <f t="shared" ca="1" si="246"/>
        <v>0.41999999999999993</v>
      </c>
      <c r="W212" s="114">
        <f t="shared" ca="1" si="247"/>
        <v>0.50177374718591961</v>
      </c>
      <c r="X212" s="116">
        <f t="shared" ca="1" si="248"/>
        <v>8.4797069846457671E-2</v>
      </c>
      <c r="Y212" s="90" t="e">
        <f t="shared" si="256"/>
        <v>#N/A</v>
      </c>
      <c r="Z212" s="117" t="str">
        <f t="shared" ca="1" si="257"/>
        <v/>
      </c>
      <c r="AA212" s="112"/>
      <c r="AB212" s="118"/>
      <c r="AC212" s="107"/>
      <c r="AD212" s="107"/>
      <c r="AH212" s="107"/>
      <c r="BE212" s="235">
        <f t="shared" ca="1" si="258"/>
        <v>14.280000000000001</v>
      </c>
      <c r="BF212" s="235">
        <f t="shared" ref="BF212:BN212" ca="1" si="342">AVERAGE(OFFSET(BE$31,$A212,0,$BE$27,1))</f>
        <v>14.357500000000002</v>
      </c>
      <c r="BG212" s="235">
        <f t="shared" ca="1" si="342"/>
        <v>14.438750000000001</v>
      </c>
      <c r="BH212" s="235">
        <f t="shared" ca="1" si="342"/>
        <v>14.48</v>
      </c>
      <c r="BI212" s="235">
        <f t="shared" ca="1" si="342"/>
        <v>14.4803125</v>
      </c>
      <c r="BJ212" s="235">
        <f t="shared" ca="1" si="342"/>
        <v>14.45453125</v>
      </c>
      <c r="BK212" s="235">
        <f t="shared" ca="1" si="342"/>
        <v>14.419687500000002</v>
      </c>
      <c r="BL212" s="235">
        <f t="shared" ca="1" si="342"/>
        <v>14.38625</v>
      </c>
      <c r="BM212" s="235">
        <f t="shared" ca="1" si="342"/>
        <v>14.356074218750001</v>
      </c>
      <c r="BN212" s="235">
        <f t="shared" ca="1" si="342"/>
        <v>14.324765625000001</v>
      </c>
      <c r="BO212" s="235">
        <f t="shared" ca="1" si="260"/>
        <v>14.376393554687501</v>
      </c>
      <c r="BP212" s="235">
        <f t="shared" ca="1" si="329"/>
        <v>14.37433001834119</v>
      </c>
      <c r="BQ212" s="235">
        <f t="shared" ca="1" si="330"/>
        <v>14.321133316387291</v>
      </c>
      <c r="BR212" s="235">
        <f t="shared" ca="1" si="331"/>
        <v>5.319670195389925E-2</v>
      </c>
      <c r="BS212" s="235">
        <f t="shared" ca="1" si="332"/>
        <v>14.42752672029509</v>
      </c>
      <c r="BT212" s="235">
        <f t="shared" ca="1" si="288"/>
        <v>14.411568138916186</v>
      </c>
      <c r="BU212" s="235">
        <f t="shared" ca="1" si="289"/>
        <v>14.346825631708967</v>
      </c>
      <c r="BV212" s="235">
        <f t="shared" ca="1" si="290"/>
        <v>14.246117167401</v>
      </c>
      <c r="BW212" s="235">
        <f t="shared" ca="1" si="291"/>
        <v>14.440344689022655</v>
      </c>
      <c r="BX212" s="235">
        <f t="shared" ca="1" si="261"/>
        <v>0.59348615012118122</v>
      </c>
      <c r="BY212" s="236">
        <f t="shared" si="276"/>
        <v>-162</v>
      </c>
      <c r="BZ212" s="235">
        <f t="shared" ca="1" si="262"/>
        <v>13.874267802359256</v>
      </c>
      <c r="CA212" s="235">
        <f t="shared" ca="1" si="263"/>
        <v>73.845412675081619</v>
      </c>
      <c r="CB212" s="235">
        <f t="shared" ca="1" si="304"/>
        <v>14.348196777343752</v>
      </c>
      <c r="CC212" s="235">
        <f t="shared" ca="1" si="305"/>
        <v>2.838196777343752</v>
      </c>
      <c r="CD212" s="81">
        <f t="shared" ca="1" si="306"/>
        <v>3.092836832682293</v>
      </c>
      <c r="CE212" s="235">
        <f t="shared" ca="1" si="264"/>
        <v>91.766780172567266</v>
      </c>
      <c r="CF212" s="235">
        <f t="shared" ca="1" si="265"/>
        <v>94.175271132787444</v>
      </c>
      <c r="CG212">
        <f t="shared" si="266"/>
        <v>100</v>
      </c>
      <c r="CH212">
        <f t="shared" si="266"/>
        <v>50</v>
      </c>
      <c r="CI212">
        <f t="shared" si="266"/>
        <v>0</v>
      </c>
      <c r="CJ212" t="e">
        <f t="shared" si="267"/>
        <v>#N/A</v>
      </c>
      <c r="CK212" s="259">
        <f t="shared" ca="1" si="268"/>
        <v>14.412610726686655</v>
      </c>
      <c r="CL212" s="259">
        <f t="shared" ca="1" si="269"/>
        <v>14.314402681671666</v>
      </c>
      <c r="CM212" s="259">
        <f t="shared" ca="1" si="270"/>
        <v>14.349762471071706</v>
      </c>
      <c r="CN212" s="259">
        <f t="shared" ca="1" si="271"/>
        <v>14.251117231901151</v>
      </c>
      <c r="CO212">
        <f t="shared" ca="1" si="272"/>
        <v>100</v>
      </c>
      <c r="CP212">
        <f t="shared" ca="1" si="273"/>
        <v>16.7</v>
      </c>
      <c r="CQ212" t="e">
        <f t="shared" ca="1" si="274"/>
        <v>#N/A</v>
      </c>
      <c r="CR212" t="e">
        <f t="shared" ca="1" si="309"/>
        <v>#N/A</v>
      </c>
      <c r="CS212" t="e">
        <f t="shared" ca="1" si="310"/>
        <v>#N/A</v>
      </c>
    </row>
    <row r="213" spans="1:97" x14ac:dyDescent="0.25">
      <c r="A213">
        <v>182</v>
      </c>
      <c r="B213" s="100">
        <f ca="1">OFFSET(InputPriceData!B$15,CalculationsAndCharts!$A213+$A$11,0,1,1)</f>
        <v>40232</v>
      </c>
      <c r="C213" s="3">
        <f ca="1">OFFSET(InputPriceData!G$15,CalculationsAndCharts!$A213+$A$11,0,1,1)</f>
        <v>5617800</v>
      </c>
      <c r="D213" s="4">
        <f ca="1">OFFSET(InputPriceData!C$15,CalculationsAndCharts!$A213+$A$11,IF($C$7,7,0),1,1)</f>
        <v>14.6</v>
      </c>
      <c r="E213" s="4">
        <f ca="1">OFFSET(InputPriceData!D$15,CalculationsAndCharts!$A213+$A$11,IF($C$7,7,0),1,1)</f>
        <v>14.75</v>
      </c>
      <c r="F213" s="4">
        <f ca="1">OFFSET(InputPriceData!E$15,CalculationsAndCharts!$A213+$A$11,IF($C$7,7,0),1,1)</f>
        <v>13.95</v>
      </c>
      <c r="G213" s="4">
        <f ca="1">OFFSET(InputPriceData!F$15,CalculationsAndCharts!$A213+$A$11,IF($C$7,7,0),1,1)</f>
        <v>14.14</v>
      </c>
      <c r="H213" s="105">
        <f t="shared" si="241"/>
        <v>0</v>
      </c>
      <c r="I213" s="105">
        <f t="shared" ca="1" si="341"/>
        <v>0</v>
      </c>
      <c r="J213" s="105">
        <f t="shared" ca="1" si="341"/>
        <v>0</v>
      </c>
      <c r="K213" s="105">
        <f t="shared" ca="1" si="341"/>
        <v>0</v>
      </c>
      <c r="L213" s="4">
        <f t="shared" ca="1" si="242"/>
        <v>14.280000000000001</v>
      </c>
      <c r="M213" s="105">
        <f t="shared" ca="1" si="243"/>
        <v>0.7333333333333325</v>
      </c>
      <c r="N213" s="105">
        <f t="shared" ca="1" si="250"/>
        <v>2.0617307692307687</v>
      </c>
      <c r="O213" s="198">
        <f t="shared" ca="1" si="251"/>
        <v>1.9736494405667213</v>
      </c>
      <c r="P213" s="198">
        <f t="shared" ca="1" si="252"/>
        <v>1.7762844965100493</v>
      </c>
      <c r="Q213" s="105">
        <f t="shared" ca="1" si="244"/>
        <v>14.182350733938463</v>
      </c>
      <c r="R213" s="105">
        <f t="shared" ca="1" si="245"/>
        <v>13.816014913837197</v>
      </c>
      <c r="S213" s="105">
        <f t="shared" ca="1" si="253"/>
        <v>0</v>
      </c>
      <c r="T213" s="105">
        <f t="shared" si="254"/>
        <v>0</v>
      </c>
      <c r="U213" s="105">
        <f t="shared" si="255"/>
        <v>0</v>
      </c>
      <c r="V213" s="115">
        <f t="shared" ca="1" si="246"/>
        <v>0.80000000000000071</v>
      </c>
      <c r="W213" s="114">
        <f t="shared" ca="1" si="247"/>
        <v>0.54266062077887944</v>
      </c>
      <c r="X213" s="116">
        <f t="shared" ca="1" si="248"/>
        <v>8.8377695953244656E-2</v>
      </c>
      <c r="Y213" s="90" t="e">
        <f t="shared" si="256"/>
        <v>#N/A</v>
      </c>
      <c r="Z213" s="117" t="str">
        <f t="shared" ca="1" si="257"/>
        <v/>
      </c>
      <c r="AA213" s="112"/>
      <c r="AB213" s="118"/>
      <c r="AC213" s="107"/>
      <c r="AD213" s="107"/>
      <c r="AH213" s="107"/>
      <c r="BE213" s="235">
        <f t="shared" ca="1" si="258"/>
        <v>14.435</v>
      </c>
      <c r="BF213" s="235">
        <f t="shared" ref="BF213:BN213" ca="1" si="343">AVERAGE(OFFSET(BE$31,$A213,0,$BE$27,1))</f>
        <v>14.52</v>
      </c>
      <c r="BG213" s="235">
        <f t="shared" ca="1" si="343"/>
        <v>14.52125</v>
      </c>
      <c r="BH213" s="235">
        <f t="shared" ca="1" si="343"/>
        <v>14.480625</v>
      </c>
      <c r="BI213" s="235">
        <f t="shared" ca="1" si="343"/>
        <v>14.428750000000001</v>
      </c>
      <c r="BJ213" s="235">
        <f t="shared" ca="1" si="343"/>
        <v>14.384843750000002</v>
      </c>
      <c r="BK213" s="235">
        <f t="shared" ca="1" si="343"/>
        <v>14.352812500000001</v>
      </c>
      <c r="BL213" s="235">
        <f t="shared" ca="1" si="343"/>
        <v>14.325898437500001</v>
      </c>
      <c r="BM213" s="235">
        <f t="shared" ca="1" si="343"/>
        <v>14.29345703125</v>
      </c>
      <c r="BN213" s="235">
        <f t="shared" ca="1" si="343"/>
        <v>14.245810546874999</v>
      </c>
      <c r="BO213" s="235">
        <f t="shared" ca="1" si="260"/>
        <v>14.440578613281252</v>
      </c>
      <c r="BP213" s="235">
        <f t="shared" ca="1" si="329"/>
        <v>14.372266481994878</v>
      </c>
      <c r="BQ213" s="235">
        <f t="shared" ca="1" si="330"/>
        <v>14.267936614433392</v>
      </c>
      <c r="BR213" s="235">
        <f t="shared" ca="1" si="331"/>
        <v>0.10432986756148566</v>
      </c>
      <c r="BS213" s="235">
        <f t="shared" ca="1" si="332"/>
        <v>14.476596349556363</v>
      </c>
      <c r="BT213" s="235">
        <f t="shared" ca="1" si="288"/>
        <v>14.395609557537282</v>
      </c>
      <c r="BU213" s="235">
        <f t="shared" ca="1" si="289"/>
        <v>14.282083124501748</v>
      </c>
      <c r="BV213" s="235">
        <f t="shared" ca="1" si="290"/>
        <v>14.145408703093032</v>
      </c>
      <c r="BW213" s="235">
        <f t="shared" ca="1" si="291"/>
        <v>14.485988002199633</v>
      </c>
      <c r="BX213" s="235">
        <f t="shared" ca="1" si="261"/>
        <v>0.57000847240288866</v>
      </c>
      <c r="BY213" s="236">
        <f t="shared" si="276"/>
        <v>-163</v>
      </c>
      <c r="BZ213" s="235">
        <f t="shared" ca="1" si="262"/>
        <v>13.775163338170842</v>
      </c>
      <c r="CA213" s="235">
        <f t="shared" ca="1" si="263"/>
        <v>81.176056955447009</v>
      </c>
      <c r="CB213" s="235">
        <f t="shared" ca="1" si="304"/>
        <v>14.360289306640627</v>
      </c>
      <c r="CC213" s="235">
        <f t="shared" ca="1" si="305"/>
        <v>2.8502893066406276</v>
      </c>
      <c r="CD213" s="81">
        <f t="shared" ca="1" si="306"/>
        <v>3.092836832682293</v>
      </c>
      <c r="CE213" s="235">
        <f t="shared" ca="1" si="264"/>
        <v>92.157765211580411</v>
      </c>
      <c r="CF213" s="235">
        <f t="shared" ca="1" si="265"/>
        <v>96.919677741931693</v>
      </c>
      <c r="CG213">
        <f t="shared" si="266"/>
        <v>100</v>
      </c>
      <c r="CH213">
        <f t="shared" si="266"/>
        <v>50</v>
      </c>
      <c r="CI213">
        <f t="shared" si="266"/>
        <v>0</v>
      </c>
      <c r="CJ213" t="e">
        <f t="shared" si="267"/>
        <v>#N/A</v>
      </c>
      <c r="CK213" s="259">
        <f t="shared" ca="1" si="268"/>
        <v>14.46522145337331</v>
      </c>
      <c r="CL213" s="259">
        <f t="shared" ca="1" si="269"/>
        <v>14.381305363343326</v>
      </c>
      <c r="CM213" s="259">
        <f t="shared" ca="1" si="270"/>
        <v>14.369604118452845</v>
      </c>
      <c r="CN213" s="259">
        <f t="shared" ca="1" si="271"/>
        <v>14.225803051992946</v>
      </c>
      <c r="CO213">
        <f t="shared" ca="1" si="272"/>
        <v>100</v>
      </c>
      <c r="CP213">
        <f t="shared" ca="1" si="273"/>
        <v>16.7</v>
      </c>
      <c r="CQ213" t="e">
        <f t="shared" ca="1" si="274"/>
        <v>#N/A</v>
      </c>
      <c r="CR213" t="e">
        <f t="shared" ca="1" si="309"/>
        <v>#N/A</v>
      </c>
      <c r="CS213" t="e">
        <f t="shared" ca="1" si="310"/>
        <v>#N/A</v>
      </c>
    </row>
    <row r="214" spans="1:97" x14ac:dyDescent="0.25">
      <c r="A214">
        <v>183</v>
      </c>
      <c r="B214" s="100">
        <f ca="1">OFFSET(InputPriceData!B$15,CalculationsAndCharts!$A214+$A$11,0,1,1)</f>
        <v>40231</v>
      </c>
      <c r="C214" s="3">
        <f ca="1">OFFSET(InputPriceData!G$15,CalculationsAndCharts!$A214+$A$11,0,1,1)</f>
        <v>3652400</v>
      </c>
      <c r="D214" s="4">
        <f ca="1">OFFSET(InputPriceData!C$15,CalculationsAndCharts!$A214+$A$11,IF($C$7,7,0),1,1)</f>
        <v>14.47</v>
      </c>
      <c r="E214" s="4">
        <f ca="1">OFFSET(InputPriceData!D$15,CalculationsAndCharts!$A214+$A$11,IF($C$7,7,0),1,1)</f>
        <v>14.85</v>
      </c>
      <c r="F214" s="4">
        <f ca="1">OFFSET(InputPriceData!E$15,CalculationsAndCharts!$A214+$A$11,IF($C$7,7,0),1,1)</f>
        <v>14.47</v>
      </c>
      <c r="G214" s="4">
        <f ca="1">OFFSET(InputPriceData!F$15,CalculationsAndCharts!$A214+$A$11,IF($C$7,7,0),1,1)</f>
        <v>14.73</v>
      </c>
      <c r="H214" s="105">
        <f t="shared" si="241"/>
        <v>0</v>
      </c>
      <c r="I214" s="105">
        <f t="shared" ca="1" si="341"/>
        <v>0</v>
      </c>
      <c r="J214" s="105">
        <f t="shared" ca="1" si="341"/>
        <v>0</v>
      </c>
      <c r="K214" s="105">
        <f t="shared" ca="1" si="341"/>
        <v>0</v>
      </c>
      <c r="L214" s="4">
        <f t="shared" ca="1" si="242"/>
        <v>14.683333333333332</v>
      </c>
      <c r="M214" s="105">
        <f t="shared" ca="1" si="243"/>
        <v>0.43333333333333179</v>
      </c>
      <c r="N214" s="105">
        <f t="shared" ca="1" si="250"/>
        <v>1.9980128205128205</v>
      </c>
      <c r="O214" s="198">
        <f t="shared" ca="1" si="251"/>
        <v>1.9484833466627078</v>
      </c>
      <c r="P214" s="198">
        <f t="shared" ca="1" si="252"/>
        <v>1.753635011996437</v>
      </c>
      <c r="Q214" s="105">
        <f t="shared" ca="1" si="244"/>
        <v>14.154450943635165</v>
      </c>
      <c r="R214" s="105">
        <f t="shared" ca="1" si="245"/>
        <v>13.711347536665407</v>
      </c>
      <c r="S214" s="105">
        <f t="shared" ca="1" si="253"/>
        <v>0</v>
      </c>
      <c r="T214" s="105">
        <f t="shared" si="254"/>
        <v>0</v>
      </c>
      <c r="U214" s="105">
        <f t="shared" si="255"/>
        <v>0</v>
      </c>
      <c r="V214" s="115">
        <f t="shared" ca="1" si="246"/>
        <v>0.37999999999999901</v>
      </c>
      <c r="W214" s="114">
        <f t="shared" ca="1" si="247"/>
        <v>0.4139909311683187</v>
      </c>
      <c r="X214" s="116">
        <f t="shared" ca="1" si="248"/>
        <v>7.8105290642791494E-2</v>
      </c>
      <c r="Y214" s="90" t="e">
        <f t="shared" si="256"/>
        <v>#N/A</v>
      </c>
      <c r="Z214" s="117" t="str">
        <f t="shared" ca="1" si="257"/>
        <v/>
      </c>
      <c r="AA214" s="112"/>
      <c r="AB214" s="118"/>
      <c r="AC214" s="107"/>
      <c r="AD214" s="107"/>
      <c r="AH214" s="107"/>
      <c r="BE214" s="235">
        <f t="shared" ca="1" si="258"/>
        <v>14.605</v>
      </c>
      <c r="BF214" s="235">
        <f t="shared" ref="BF214:BN214" ca="1" si="344">AVERAGE(OFFSET(BE$31,$A214,0,$BE$27,1))</f>
        <v>14.522500000000001</v>
      </c>
      <c r="BG214" s="235">
        <f t="shared" ca="1" si="344"/>
        <v>14.440000000000001</v>
      </c>
      <c r="BH214" s="235">
        <f t="shared" ca="1" si="344"/>
        <v>14.376875000000002</v>
      </c>
      <c r="BI214" s="235">
        <f t="shared" ca="1" si="344"/>
        <v>14.340937500000001</v>
      </c>
      <c r="BJ214" s="235">
        <f t="shared" ca="1" si="344"/>
        <v>14.32078125</v>
      </c>
      <c r="BK214" s="235">
        <f t="shared" ca="1" si="344"/>
        <v>14.298984375</v>
      </c>
      <c r="BL214" s="235">
        <f t="shared" ca="1" si="344"/>
        <v>14.261015624999999</v>
      </c>
      <c r="BM214" s="235">
        <f t="shared" ca="1" si="344"/>
        <v>14.198164062499998</v>
      </c>
      <c r="BN214" s="235">
        <f t="shared" ca="1" si="344"/>
        <v>14.107753906249998</v>
      </c>
      <c r="BO214" s="235">
        <f t="shared" ca="1" si="260"/>
        <v>14.4358193359375</v>
      </c>
      <c r="BP214" s="235">
        <f t="shared" ca="1" si="329"/>
        <v>14.303954350708503</v>
      </c>
      <c r="BQ214" s="235">
        <f t="shared" ca="1" si="330"/>
        <v>14.163606746871906</v>
      </c>
      <c r="BR214" s="235">
        <f t="shared" ca="1" si="331"/>
        <v>0.14034760383659695</v>
      </c>
      <c r="BS214" s="235">
        <f t="shared" ca="1" si="332"/>
        <v>14.4443019545451</v>
      </c>
      <c r="BT214" s="235">
        <f t="shared" ca="1" si="288"/>
        <v>14.314622765518202</v>
      </c>
      <c r="BU214" s="235">
        <f t="shared" ca="1" si="289"/>
        <v>14.168556691466213</v>
      </c>
      <c r="BV214" s="235">
        <f t="shared" ca="1" si="290"/>
        <v>14.008734281684319</v>
      </c>
      <c r="BW214" s="235">
        <f t="shared" ca="1" si="291"/>
        <v>14.446932503840287</v>
      </c>
      <c r="BX214" s="235">
        <f t="shared" ca="1" si="261"/>
        <v>0.53503666539862693</v>
      </c>
      <c r="BY214" s="236">
        <f t="shared" si="276"/>
        <v>-164</v>
      </c>
      <c r="BZ214" s="235">
        <f t="shared" ca="1" si="262"/>
        <v>13.661653226236975</v>
      </c>
      <c r="CA214" s="235">
        <f t="shared" ca="1" si="263"/>
        <v>86.692778663039959</v>
      </c>
      <c r="CB214" s="235">
        <f t="shared" ca="1" si="304"/>
        <v>14.559576334635416</v>
      </c>
      <c r="CC214" s="235">
        <f t="shared" ca="1" si="305"/>
        <v>3.0495763346354163</v>
      </c>
      <c r="CD214" s="81">
        <f t="shared" ca="1" si="306"/>
        <v>3.092836832682293</v>
      </c>
      <c r="CE214" s="235">
        <f t="shared" ca="1" si="264"/>
        <v>98.601268014214682</v>
      </c>
      <c r="CF214" s="235">
        <f t="shared" ca="1" si="265"/>
        <v>98.393882088850191</v>
      </c>
      <c r="CG214">
        <f t="shared" si="266"/>
        <v>100</v>
      </c>
      <c r="CH214">
        <f t="shared" si="266"/>
        <v>50</v>
      </c>
      <c r="CI214">
        <f t="shared" si="266"/>
        <v>0</v>
      </c>
      <c r="CJ214" t="e">
        <f t="shared" si="267"/>
        <v>#N/A</v>
      </c>
      <c r="CK214" s="259">
        <f t="shared" ca="1" si="268"/>
        <v>14.300442906746619</v>
      </c>
      <c r="CL214" s="259">
        <f t="shared" ca="1" si="269"/>
        <v>14.52022145337331</v>
      </c>
      <c r="CM214" s="259">
        <f t="shared" ca="1" si="270"/>
        <v>14.429340197421409</v>
      </c>
      <c r="CN214" s="259">
        <f t="shared" ca="1" si="271"/>
        <v>14.163602127452794</v>
      </c>
      <c r="CO214">
        <f t="shared" ca="1" si="272"/>
        <v>100</v>
      </c>
      <c r="CP214">
        <f t="shared" ca="1" si="273"/>
        <v>16.7</v>
      </c>
      <c r="CQ214" t="e">
        <f t="shared" ca="1" si="274"/>
        <v>#N/A</v>
      </c>
      <c r="CR214" t="e">
        <f t="shared" ca="1" si="309"/>
        <v>#N/A</v>
      </c>
      <c r="CS214" t="e">
        <f t="shared" ca="1" si="310"/>
        <v>#N/A</v>
      </c>
    </row>
    <row r="215" spans="1:97" x14ac:dyDescent="0.25">
      <c r="A215">
        <v>184</v>
      </c>
      <c r="B215" s="100">
        <f ca="1">OFFSET(InputPriceData!B$15,CalculationsAndCharts!$A215+$A$11,0,1,1)</f>
        <v>40228</v>
      </c>
      <c r="C215" s="3">
        <f ca="1">OFFSET(InputPriceData!G$15,CalculationsAndCharts!$A215+$A$11,0,1,1)</f>
        <v>3067700</v>
      </c>
      <c r="D215" s="4">
        <f ca="1">OFFSET(InputPriceData!C$15,CalculationsAndCharts!$A215+$A$11,IF($C$7,7,0),1,1)</f>
        <v>14.31</v>
      </c>
      <c r="E215" s="4">
        <f ca="1">OFFSET(InputPriceData!D$15,CalculationsAndCharts!$A215+$A$11,IF($C$7,7,0),1,1)</f>
        <v>14.55</v>
      </c>
      <c r="F215" s="4">
        <f ca="1">OFFSET(InputPriceData!E$15,CalculationsAndCharts!$A215+$A$11,IF($C$7,7,0),1,1)</f>
        <v>14.25</v>
      </c>
      <c r="G215" s="4">
        <f ca="1">OFFSET(InputPriceData!F$15,CalculationsAndCharts!$A215+$A$11,IF($C$7,7,0),1,1)</f>
        <v>14.48</v>
      </c>
      <c r="H215" s="105">
        <f t="shared" si="241"/>
        <v>0</v>
      </c>
      <c r="I215" s="105">
        <f t="shared" ca="1" si="341"/>
        <v>0</v>
      </c>
      <c r="J215" s="105">
        <f t="shared" ca="1" si="341"/>
        <v>0</v>
      </c>
      <c r="K215" s="105">
        <f t="shared" ca="1" si="341"/>
        <v>0</v>
      </c>
      <c r="L215" s="4">
        <f t="shared" ca="1" si="242"/>
        <v>14.426666666666668</v>
      </c>
      <c r="M215" s="105">
        <f t="shared" ca="1" si="243"/>
        <v>0.42666666666666764</v>
      </c>
      <c r="N215" s="105">
        <f t="shared" ca="1" si="250"/>
        <v>2.0107564102564108</v>
      </c>
      <c r="O215" s="198">
        <f t="shared" ca="1" si="251"/>
        <v>1.9343320684198186</v>
      </c>
      <c r="P215" s="198">
        <f t="shared" ca="1" si="252"/>
        <v>1.7408988615778369</v>
      </c>
      <c r="Q215" s="105">
        <f t="shared" ca="1" si="244"/>
        <v>14.00334168943569</v>
      </c>
      <c r="R215" s="105">
        <f t="shared" ca="1" si="245"/>
        <v>13.584746563245474</v>
      </c>
      <c r="S215" s="105">
        <f t="shared" ca="1" si="253"/>
        <v>0</v>
      </c>
      <c r="T215" s="105">
        <f t="shared" si="254"/>
        <v>0</v>
      </c>
      <c r="U215" s="105">
        <f t="shared" si="255"/>
        <v>0</v>
      </c>
      <c r="V215" s="115">
        <f t="shared" ca="1" si="246"/>
        <v>0.30000000000000071</v>
      </c>
      <c r="W215" s="114">
        <f t="shared" ca="1" si="247"/>
        <v>0.43098639675247857</v>
      </c>
      <c r="X215" s="116">
        <f t="shared" ca="1" si="248"/>
        <v>7.9764253919370073E-2</v>
      </c>
      <c r="Y215" s="90" t="e">
        <f t="shared" si="256"/>
        <v>#N/A</v>
      </c>
      <c r="Z215" s="117" t="str">
        <f t="shared" ca="1" si="257"/>
        <v/>
      </c>
      <c r="AA215" s="112"/>
      <c r="AB215" s="118"/>
      <c r="AC215" s="107"/>
      <c r="AD215" s="107"/>
      <c r="AH215" s="107"/>
      <c r="BE215" s="235">
        <f t="shared" ca="1" si="258"/>
        <v>14.440000000000001</v>
      </c>
      <c r="BF215" s="235">
        <f t="shared" ref="BF215:BN215" ca="1" si="345">AVERAGE(OFFSET(BE$31,$A215,0,$BE$27,1))</f>
        <v>14.357500000000002</v>
      </c>
      <c r="BG215" s="235">
        <f t="shared" ca="1" si="345"/>
        <v>14.313750000000001</v>
      </c>
      <c r="BH215" s="235">
        <f t="shared" ca="1" si="345"/>
        <v>14.305</v>
      </c>
      <c r="BI215" s="235">
        <f t="shared" ca="1" si="345"/>
        <v>14.300625</v>
      </c>
      <c r="BJ215" s="235">
        <f t="shared" ca="1" si="345"/>
        <v>14.2771875</v>
      </c>
      <c r="BK215" s="235">
        <f t="shared" ca="1" si="345"/>
        <v>14.223046875</v>
      </c>
      <c r="BL215" s="235">
        <f t="shared" ca="1" si="345"/>
        <v>14.1353125</v>
      </c>
      <c r="BM215" s="235">
        <f t="shared" ca="1" si="345"/>
        <v>14.017343749999998</v>
      </c>
      <c r="BN215" s="235">
        <f t="shared" ca="1" si="345"/>
        <v>13.877031249999998</v>
      </c>
      <c r="BO215" s="235">
        <f t="shared" ca="1" si="260"/>
        <v>14.30058984375</v>
      </c>
      <c r="BP215" s="235">
        <f t="shared" ca="1" si="329"/>
        <v>14.172089365479506</v>
      </c>
      <c r="BQ215" s="235">
        <f t="shared" ca="1" si="330"/>
        <v>14.023259143035311</v>
      </c>
      <c r="BR215" s="235">
        <f t="shared" ca="1" si="331"/>
        <v>0.14883022244419486</v>
      </c>
      <c r="BS215" s="235">
        <f t="shared" ca="1" si="332"/>
        <v>14.320919587923701</v>
      </c>
      <c r="BT215" s="235">
        <f t="shared" ca="1" si="288"/>
        <v>14.184943576491303</v>
      </c>
      <c r="BU215" s="235">
        <f t="shared" ca="1" si="289"/>
        <v>14.022490617414224</v>
      </c>
      <c r="BV215" s="235">
        <f t="shared" ca="1" si="290"/>
        <v>13.848911871902423</v>
      </c>
      <c r="BW215" s="235">
        <f t="shared" ca="1" si="291"/>
        <v>14.336270749133654</v>
      </c>
      <c r="BX215" s="235">
        <f t="shared" ca="1" si="261"/>
        <v>0.49233715464966127</v>
      </c>
      <c r="BY215" s="236">
        <f t="shared" si="276"/>
        <v>-165</v>
      </c>
      <c r="BZ215" s="235">
        <f t="shared" ca="1" si="262"/>
        <v>13.54223854346119</v>
      </c>
      <c r="CA215" s="235">
        <f t="shared" ca="1" si="263"/>
        <v>90.319535006325239</v>
      </c>
      <c r="CB215" s="235">
        <f t="shared" ca="1" si="304"/>
        <v>14.363628255208333</v>
      </c>
      <c r="CC215" s="235">
        <f t="shared" ca="1" si="305"/>
        <v>2.8536282552083332</v>
      </c>
      <c r="CD215" s="81">
        <f t="shared" ca="1" si="306"/>
        <v>2.7928368326822941</v>
      </c>
      <c r="CE215" s="235">
        <f t="shared" ca="1" si="264"/>
        <v>100</v>
      </c>
      <c r="CF215" s="235">
        <f t="shared" ca="1" si="265"/>
        <v>98.860126084111968</v>
      </c>
      <c r="CG215">
        <f t="shared" si="266"/>
        <v>100</v>
      </c>
      <c r="CH215">
        <f t="shared" si="266"/>
        <v>50</v>
      </c>
      <c r="CI215">
        <f t="shared" si="266"/>
        <v>0</v>
      </c>
      <c r="CJ215" t="e">
        <f t="shared" si="267"/>
        <v>#N/A</v>
      </c>
      <c r="CK215" s="259">
        <f t="shared" ca="1" si="268"/>
        <v>14.203385813493238</v>
      </c>
      <c r="CL215" s="259">
        <f t="shared" ca="1" si="269"/>
        <v>14.338567906746619</v>
      </c>
      <c r="CM215" s="259">
        <f t="shared" ca="1" si="270"/>
        <v>14.260011440146794</v>
      </c>
      <c r="CN215" s="259">
        <f t="shared" ca="1" si="271"/>
        <v>14.020954397084585</v>
      </c>
      <c r="CO215">
        <f t="shared" ca="1" si="272"/>
        <v>100</v>
      </c>
      <c r="CP215">
        <f t="shared" ca="1" si="273"/>
        <v>16.7</v>
      </c>
      <c r="CQ215" t="e">
        <f t="shared" ca="1" si="274"/>
        <v>#N/A</v>
      </c>
      <c r="CR215" t="e">
        <f t="shared" ca="1" si="309"/>
        <v>#N/A</v>
      </c>
      <c r="CS215" t="e">
        <f t="shared" ca="1" si="310"/>
        <v>#N/A</v>
      </c>
    </row>
    <row r="216" spans="1:97" x14ac:dyDescent="0.25">
      <c r="A216">
        <v>185</v>
      </c>
      <c r="B216" s="100">
        <f ca="1">OFFSET(InputPriceData!B$15,CalculationsAndCharts!$A216+$A$11,0,1,1)</f>
        <v>40227</v>
      </c>
      <c r="C216" s="3">
        <f ca="1">OFFSET(InputPriceData!G$15,CalculationsAndCharts!$A216+$A$11,0,1,1)</f>
        <v>3075700</v>
      </c>
      <c r="D216" s="4">
        <f ca="1">OFFSET(InputPriceData!C$15,CalculationsAndCharts!$A216+$A$11,IF($C$7,7,0),1,1)</f>
        <v>14.1</v>
      </c>
      <c r="E216" s="4">
        <f ca="1">OFFSET(InputPriceData!D$15,CalculationsAndCharts!$A216+$A$11,IF($C$7,7,0),1,1)</f>
        <v>14.41</v>
      </c>
      <c r="F216" s="4">
        <f ca="1">OFFSET(InputPriceData!E$15,CalculationsAndCharts!$A216+$A$11,IF($C$7,7,0),1,1)</f>
        <v>14</v>
      </c>
      <c r="G216" s="4">
        <f ca="1">OFFSET(InputPriceData!F$15,CalculationsAndCharts!$A216+$A$11,IF($C$7,7,0),1,1)</f>
        <v>14.4</v>
      </c>
      <c r="H216" s="105">
        <f t="shared" si="241"/>
        <v>0</v>
      </c>
      <c r="I216" s="105">
        <f t="shared" ca="1" si="341"/>
        <v>0</v>
      </c>
      <c r="J216" s="105">
        <f t="shared" ca="1" si="341"/>
        <v>0</v>
      </c>
      <c r="K216" s="105">
        <f t="shared" ca="1" si="341"/>
        <v>0</v>
      </c>
      <c r="L216" s="4">
        <f t="shared" ca="1" si="242"/>
        <v>14.270000000000001</v>
      </c>
      <c r="M216" s="105">
        <f t="shared" ca="1" si="243"/>
        <v>0.27000000000000135</v>
      </c>
      <c r="N216" s="105">
        <f t="shared" ca="1" si="250"/>
        <v>1.954320512820513</v>
      </c>
      <c r="O216" s="198">
        <f t="shared" ca="1" si="251"/>
        <v>1.9124965421807922</v>
      </c>
      <c r="P216" s="198">
        <f t="shared" ca="1" si="252"/>
        <v>1.721246887962713</v>
      </c>
      <c r="Q216" s="105">
        <f t="shared" ca="1" si="244"/>
        <v>13.882391695941125</v>
      </c>
      <c r="R216" s="105">
        <f t="shared" ca="1" si="245"/>
        <v>13.465147955762555</v>
      </c>
      <c r="S216" s="105">
        <f t="shared" ca="1" si="253"/>
        <v>0</v>
      </c>
      <c r="T216" s="105">
        <f t="shared" si="254"/>
        <v>0</v>
      </c>
      <c r="U216" s="105">
        <f t="shared" si="255"/>
        <v>0</v>
      </c>
      <c r="V216" s="115">
        <f t="shared" ca="1" si="246"/>
        <v>0.41000000000000014</v>
      </c>
      <c r="W216" s="114">
        <f t="shared" ca="1" si="247"/>
        <v>0.49647959512871759</v>
      </c>
      <c r="X216" s="116">
        <f t="shared" ca="1" si="248"/>
        <v>8.4477749661716506E-2</v>
      </c>
      <c r="Y216" s="90" t="e">
        <f t="shared" si="256"/>
        <v>#N/A</v>
      </c>
      <c r="Z216" s="117" t="str">
        <f t="shared" ca="1" si="257"/>
        <v/>
      </c>
      <c r="AA216" s="112"/>
      <c r="AB216" s="118"/>
      <c r="AC216" s="107"/>
      <c r="AD216" s="107"/>
      <c r="AH216" s="107"/>
      <c r="BE216" s="235">
        <f t="shared" ca="1" si="258"/>
        <v>14.275</v>
      </c>
      <c r="BF216" s="235">
        <f t="shared" ref="BF216:BN216" ca="1" si="346">AVERAGE(OFFSET(BE$31,$A216,0,$BE$27,1))</f>
        <v>14.27</v>
      </c>
      <c r="BG216" s="235">
        <f t="shared" ca="1" si="346"/>
        <v>14.296250000000001</v>
      </c>
      <c r="BH216" s="235">
        <f t="shared" ca="1" si="346"/>
        <v>14.296250000000001</v>
      </c>
      <c r="BI216" s="235">
        <f t="shared" ca="1" si="346"/>
        <v>14.25375</v>
      </c>
      <c r="BJ216" s="235">
        <f t="shared" ca="1" si="346"/>
        <v>14.168906249999999</v>
      </c>
      <c r="BK216" s="235">
        <f t="shared" ca="1" si="346"/>
        <v>14.047578124999999</v>
      </c>
      <c r="BL216" s="235">
        <f t="shared" ca="1" si="346"/>
        <v>13.899374999999999</v>
      </c>
      <c r="BM216" s="235">
        <f t="shared" ca="1" si="346"/>
        <v>13.73671875</v>
      </c>
      <c r="BN216" s="235">
        <f t="shared" ca="1" si="346"/>
        <v>13.573271484374999</v>
      </c>
      <c r="BO216" s="235">
        <f t="shared" ca="1" si="260"/>
        <v>14.18079248046875</v>
      </c>
      <c r="BP216" s="235">
        <f t="shared" ca="1" si="329"/>
        <v>14.043588887209012</v>
      </c>
      <c r="BQ216" s="235">
        <f t="shared" ca="1" si="330"/>
        <v>13.874428920591114</v>
      </c>
      <c r="BR216" s="235">
        <f t="shared" ca="1" si="331"/>
        <v>0.16915996661789734</v>
      </c>
      <c r="BS216" s="235">
        <f t="shared" ca="1" si="332"/>
        <v>14.212748853826909</v>
      </c>
      <c r="BT216" s="235">
        <f t="shared" ca="1" si="288"/>
        <v>14.048967565058907</v>
      </c>
      <c r="BU216" s="235">
        <f t="shared" ca="1" si="289"/>
        <v>13.860037658337145</v>
      </c>
      <c r="BV216" s="235">
        <f t="shared" ca="1" si="290"/>
        <v>13.675333126390623</v>
      </c>
      <c r="BW216" s="235">
        <f t="shared" ca="1" si="291"/>
        <v>14.242122846555912</v>
      </c>
      <c r="BX216" s="235">
        <f t="shared" ca="1" si="261"/>
        <v>0.4469739142210416</v>
      </c>
      <c r="BY216" s="236">
        <f t="shared" si="276"/>
        <v>-166</v>
      </c>
      <c r="BZ216" s="235">
        <f t="shared" ca="1" si="262"/>
        <v>13.424610138821164</v>
      </c>
      <c r="CA216" s="235">
        <f t="shared" ca="1" si="263"/>
        <v>95.724855619340715</v>
      </c>
      <c r="CB216" s="235">
        <f t="shared" ca="1" si="304"/>
        <v>14.225396240234375</v>
      </c>
      <c r="CC216" s="235">
        <f t="shared" ca="1" si="305"/>
        <v>2.7153962402343748</v>
      </c>
      <c r="CD216" s="81">
        <f t="shared" ca="1" si="306"/>
        <v>2.8115402832031258</v>
      </c>
      <c r="CE216" s="235">
        <f t="shared" ca="1" si="264"/>
        <v>96.58037825233589</v>
      </c>
      <c r="CF216" s="235">
        <f t="shared" ca="1" si="265"/>
        <v>96.873329778964049</v>
      </c>
      <c r="CG216">
        <f t="shared" si="266"/>
        <v>100</v>
      </c>
      <c r="CH216">
        <f t="shared" si="266"/>
        <v>50</v>
      </c>
      <c r="CI216">
        <f t="shared" si="266"/>
        <v>0</v>
      </c>
      <c r="CJ216" t="e">
        <f t="shared" si="267"/>
        <v>#N/A</v>
      </c>
      <c r="CK216" s="259">
        <f t="shared" ca="1" si="268"/>
        <v>14.179271626986479</v>
      </c>
      <c r="CL216" s="259">
        <f t="shared" ca="1" si="269"/>
        <v>14.20419290674662</v>
      </c>
      <c r="CM216" s="259">
        <f t="shared" ca="1" si="270"/>
        <v>14.148907955800212</v>
      </c>
      <c r="CN216" s="259">
        <f t="shared" ca="1" si="271"/>
        <v>13.893908993219773</v>
      </c>
      <c r="CO216">
        <f t="shared" ca="1" si="272"/>
        <v>100</v>
      </c>
      <c r="CP216">
        <f t="shared" ca="1" si="273"/>
        <v>16.7</v>
      </c>
      <c r="CQ216" t="e">
        <f t="shared" ca="1" si="274"/>
        <v>#N/A</v>
      </c>
      <c r="CR216" t="e">
        <f t="shared" ca="1" si="309"/>
        <v>#N/A</v>
      </c>
      <c r="CS216" t="e">
        <f t="shared" ca="1" si="310"/>
        <v>#N/A</v>
      </c>
    </row>
    <row r="217" spans="1:97" x14ac:dyDescent="0.25">
      <c r="A217">
        <v>186</v>
      </c>
      <c r="B217" s="100">
        <f ca="1">OFFSET(InputPriceData!B$15,CalculationsAndCharts!$A217+$A$11,0,1,1)</f>
        <v>40226</v>
      </c>
      <c r="C217" s="3">
        <f ca="1">OFFSET(InputPriceData!G$15,CalculationsAndCharts!$A217+$A$11,0,1,1)</f>
        <v>4175300</v>
      </c>
      <c r="D217" s="4">
        <f ca="1">OFFSET(InputPriceData!C$15,CalculationsAndCharts!$A217+$A$11,IF($C$7,7,0),1,1)</f>
        <v>14.48</v>
      </c>
      <c r="E217" s="4">
        <f ca="1">OFFSET(InputPriceData!D$15,CalculationsAndCharts!$A217+$A$11,IF($C$7,7,0),1,1)</f>
        <v>14.48</v>
      </c>
      <c r="F217" s="4">
        <f ca="1">OFFSET(InputPriceData!E$15,CalculationsAndCharts!$A217+$A$11,IF($C$7,7,0),1,1)</f>
        <v>14</v>
      </c>
      <c r="G217" s="4">
        <f ca="1">OFFSET(InputPriceData!F$15,CalculationsAndCharts!$A217+$A$11,IF($C$7,7,0),1,1)</f>
        <v>14.15</v>
      </c>
      <c r="H217" s="105">
        <f t="shared" si="241"/>
        <v>0</v>
      </c>
      <c r="I217" s="105">
        <f t="shared" ca="1" si="341"/>
        <v>0</v>
      </c>
      <c r="J217" s="105">
        <f t="shared" ca="1" si="341"/>
        <v>0</v>
      </c>
      <c r="K217" s="105">
        <f t="shared" ca="1" si="341"/>
        <v>0</v>
      </c>
      <c r="L217" s="4">
        <f t="shared" ca="1" si="242"/>
        <v>14.21</v>
      </c>
      <c r="M217" s="105">
        <f t="shared" ca="1" si="243"/>
        <v>0.35999999999999943</v>
      </c>
      <c r="N217" s="105">
        <f t="shared" ca="1" si="250"/>
        <v>1.9779871794871797</v>
      </c>
      <c r="O217" s="198">
        <f t="shared" ca="1" si="251"/>
        <v>1.9005468362837292</v>
      </c>
      <c r="P217" s="198">
        <f t="shared" ca="1" si="252"/>
        <v>1.7104921526553563</v>
      </c>
      <c r="Q217" s="105">
        <f t="shared" ca="1" si="244"/>
        <v>13.771646466210019</v>
      </c>
      <c r="R217" s="105">
        <f t="shared" ca="1" si="245"/>
        <v>13.345935458568679</v>
      </c>
      <c r="S217" s="105">
        <f t="shared" ca="1" si="253"/>
        <v>0</v>
      </c>
      <c r="T217" s="105">
        <f t="shared" si="254"/>
        <v>0</v>
      </c>
      <c r="U217" s="105">
        <f t="shared" si="255"/>
        <v>0</v>
      </c>
      <c r="V217" s="115">
        <f t="shared" ca="1" si="246"/>
        <v>0.48000000000000043</v>
      </c>
      <c r="W217" s="114">
        <f t="shared" ca="1" si="247"/>
        <v>0.53971939269307634</v>
      </c>
      <c r="X217" s="116">
        <f t="shared" ca="1" si="248"/>
        <v>8.8142713264528355E-2</v>
      </c>
      <c r="Y217" s="90" t="e">
        <f t="shared" si="256"/>
        <v>#N/A</v>
      </c>
      <c r="Z217" s="117" t="str">
        <f t="shared" ca="1" si="257"/>
        <v/>
      </c>
      <c r="AA217" s="112"/>
      <c r="AB217" s="118"/>
      <c r="AC217" s="107"/>
      <c r="AD217" s="107"/>
      <c r="AH217" s="107"/>
      <c r="BE217" s="235">
        <f t="shared" ca="1" si="258"/>
        <v>14.265000000000001</v>
      </c>
      <c r="BF217" s="235">
        <f t="shared" ref="BF217:BN217" ca="1" si="347">AVERAGE(OFFSET(BE$31,$A217,0,$BE$27,1))</f>
        <v>14.322500000000002</v>
      </c>
      <c r="BG217" s="235">
        <f t="shared" ca="1" si="347"/>
        <v>14.296250000000001</v>
      </c>
      <c r="BH217" s="235">
        <f t="shared" ca="1" si="347"/>
        <v>14.21125</v>
      </c>
      <c r="BI217" s="235">
        <f t="shared" ca="1" si="347"/>
        <v>14.0840625</v>
      </c>
      <c r="BJ217" s="235">
        <f t="shared" ca="1" si="347"/>
        <v>13.92625</v>
      </c>
      <c r="BK217" s="235">
        <f t="shared" ca="1" si="347"/>
        <v>13.751171874999999</v>
      </c>
      <c r="BL217" s="235">
        <f t="shared" ca="1" si="347"/>
        <v>13.5740625</v>
      </c>
      <c r="BM217" s="235">
        <f t="shared" ca="1" si="347"/>
        <v>13.40982421875</v>
      </c>
      <c r="BN217" s="235">
        <f t="shared" ca="1" si="347"/>
        <v>13.270810546875001</v>
      </c>
      <c r="BO217" s="235">
        <f t="shared" ca="1" si="260"/>
        <v>14.097121582031253</v>
      </c>
      <c r="BP217" s="235">
        <f t="shared" ca="1" si="329"/>
        <v>13.906385293949274</v>
      </c>
      <c r="BQ217" s="235">
        <f t="shared" ca="1" si="330"/>
        <v>13.705268953973215</v>
      </c>
      <c r="BR217" s="235">
        <f t="shared" ca="1" si="331"/>
        <v>0.20111633997605871</v>
      </c>
      <c r="BS217" s="235">
        <f t="shared" ca="1" si="332"/>
        <v>14.107501633925333</v>
      </c>
      <c r="BT217" s="235">
        <f t="shared" ca="1" si="288"/>
        <v>13.885186276290906</v>
      </c>
      <c r="BU217" s="235">
        <f t="shared" ca="1" si="289"/>
        <v>13.671107751615384</v>
      </c>
      <c r="BV217" s="235">
        <f t="shared" ca="1" si="290"/>
        <v>13.490628594444098</v>
      </c>
      <c r="BW217" s="235">
        <f t="shared" ca="1" si="291"/>
        <v>14.132864168470656</v>
      </c>
      <c r="BX217" s="235">
        <f t="shared" ca="1" si="261"/>
        <v>0.39096309388725609</v>
      </c>
      <c r="BY217" s="236">
        <f t="shared" si="276"/>
        <v>-167</v>
      </c>
      <c r="BZ217" s="235">
        <f t="shared" ca="1" si="262"/>
        <v>13.307463933804867</v>
      </c>
      <c r="CA217" s="235">
        <f t="shared" ca="1" si="263"/>
        <v>102.77993291253051</v>
      </c>
      <c r="CB217" s="235">
        <f t="shared" ca="1" si="304"/>
        <v>14.153560791015627</v>
      </c>
      <c r="CC217" s="235">
        <f t="shared" ca="1" si="305"/>
        <v>3.233560791015627</v>
      </c>
      <c r="CD217" s="81">
        <f t="shared" ca="1" si="306"/>
        <v>3.1885905761718742</v>
      </c>
      <c r="CE217" s="235">
        <f t="shared" ca="1" si="264"/>
        <v>100</v>
      </c>
      <c r="CF217" s="235">
        <f t="shared" ca="1" si="265"/>
        <v>93.809454731381081</v>
      </c>
      <c r="CG217">
        <f t="shared" si="266"/>
        <v>100</v>
      </c>
      <c r="CH217">
        <f t="shared" si="266"/>
        <v>50</v>
      </c>
      <c r="CI217">
        <f t="shared" si="266"/>
        <v>0</v>
      </c>
      <c r="CJ217" t="e">
        <f t="shared" si="267"/>
        <v>#N/A</v>
      </c>
      <c r="CK217" s="259">
        <f t="shared" ca="1" si="268"/>
        <v>14.081043253972958</v>
      </c>
      <c r="CL217" s="259">
        <f t="shared" ca="1" si="269"/>
        <v>14.209635813493239</v>
      </c>
      <c r="CM217" s="259">
        <f t="shared" ca="1" si="270"/>
        <v>14.068179926333686</v>
      </c>
      <c r="CN217" s="259">
        <f t="shared" ca="1" si="271"/>
        <v>13.769795427809033</v>
      </c>
      <c r="CO217">
        <f t="shared" ca="1" si="272"/>
        <v>100</v>
      </c>
      <c r="CP217">
        <f t="shared" ca="1" si="273"/>
        <v>16.7</v>
      </c>
      <c r="CQ217" t="e">
        <f t="shared" ca="1" si="274"/>
        <v>#N/A</v>
      </c>
      <c r="CR217" t="e">
        <f t="shared" ca="1" si="309"/>
        <v>#N/A</v>
      </c>
      <c r="CS217" t="e">
        <f t="shared" ca="1" si="310"/>
        <v>#N/A</v>
      </c>
    </row>
    <row r="218" spans="1:97" x14ac:dyDescent="0.25">
      <c r="A218">
        <v>187</v>
      </c>
      <c r="B218" s="100">
        <f ca="1">OFFSET(InputPriceData!B$15,CalculationsAndCharts!$A218+$A$11,0,1,1)</f>
        <v>40225</v>
      </c>
      <c r="C218" s="3">
        <f ca="1">OFFSET(InputPriceData!G$15,CalculationsAndCharts!$A218+$A$11,0,1,1)</f>
        <v>3960800</v>
      </c>
      <c r="D218" s="4">
        <f ca="1">OFFSET(InputPriceData!C$15,CalculationsAndCharts!$A218+$A$11,IF($C$7,7,0),1,1)</f>
        <v>14.51</v>
      </c>
      <c r="E218" s="4">
        <f ca="1">OFFSET(InputPriceData!D$15,CalculationsAndCharts!$A218+$A$11,IF($C$7,7,0),1,1)</f>
        <v>14.53</v>
      </c>
      <c r="F218" s="4">
        <f ca="1">OFFSET(InputPriceData!E$15,CalculationsAndCharts!$A218+$A$11,IF($C$7,7,0),1,1)</f>
        <v>14.17</v>
      </c>
      <c r="G218" s="4">
        <f ca="1">OFFSET(InputPriceData!F$15,CalculationsAndCharts!$A218+$A$11,IF($C$7,7,0),1,1)</f>
        <v>14.38</v>
      </c>
      <c r="H218" s="105">
        <f t="shared" si="241"/>
        <v>0</v>
      </c>
      <c r="I218" s="105">
        <f t="shared" ca="1" si="341"/>
        <v>0</v>
      </c>
      <c r="J218" s="105">
        <f t="shared" ca="1" si="341"/>
        <v>0</v>
      </c>
      <c r="K218" s="105">
        <f t="shared" ca="1" si="341"/>
        <v>0</v>
      </c>
      <c r="L218" s="4">
        <f t="shared" ca="1" si="242"/>
        <v>14.36</v>
      </c>
      <c r="M218" s="105">
        <f t="shared" ca="1" si="243"/>
        <v>0.69999999999999929</v>
      </c>
      <c r="N218" s="105">
        <f t="shared" ca="1" si="250"/>
        <v>2.0235000000000007</v>
      </c>
      <c r="O218" s="198">
        <f t="shared" ca="1" si="251"/>
        <v>1.8784210239398864</v>
      </c>
      <c r="P218" s="198">
        <f t="shared" ca="1" si="252"/>
        <v>1.6905789215458977</v>
      </c>
      <c r="Q218" s="105">
        <f t="shared" ca="1" si="244"/>
        <v>13.646402599412882</v>
      </c>
      <c r="R218" s="105">
        <f t="shared" ca="1" si="245"/>
        <v>13.224303742099725</v>
      </c>
      <c r="S218" s="105">
        <f t="shared" ca="1" si="253"/>
        <v>0</v>
      </c>
      <c r="T218" s="105">
        <f t="shared" si="254"/>
        <v>0</v>
      </c>
      <c r="U218" s="105">
        <f t="shared" si="255"/>
        <v>0</v>
      </c>
      <c r="V218" s="115">
        <f t="shared" ca="1" si="246"/>
        <v>0.35999999999999943</v>
      </c>
      <c r="W218" s="114">
        <f t="shared" ca="1" si="247"/>
        <v>0.56957908903961429</v>
      </c>
      <c r="X218" s="116">
        <f t="shared" ca="1" si="248"/>
        <v>8.9609116066732566E-2</v>
      </c>
      <c r="Y218" s="90" t="e">
        <f t="shared" si="256"/>
        <v>#N/A</v>
      </c>
      <c r="Z218" s="117" t="str">
        <f t="shared" ca="1" si="257"/>
        <v/>
      </c>
      <c r="AA218" s="112"/>
      <c r="AB218" s="118"/>
      <c r="AC218" s="107"/>
      <c r="AD218" s="107"/>
      <c r="AH218" s="107"/>
      <c r="BE218" s="235">
        <f t="shared" ca="1" si="258"/>
        <v>14.38</v>
      </c>
      <c r="BF218" s="235">
        <f t="shared" ref="BF218:BN218" ca="1" si="348">AVERAGE(OFFSET(BE$31,$A218,0,$BE$27,1))</f>
        <v>14.27</v>
      </c>
      <c r="BG218" s="235">
        <f t="shared" ca="1" si="348"/>
        <v>14.126249999999999</v>
      </c>
      <c r="BH218" s="235">
        <f t="shared" ca="1" si="348"/>
        <v>13.956875</v>
      </c>
      <c r="BI218" s="235">
        <f t="shared" ca="1" si="348"/>
        <v>13.768437499999999</v>
      </c>
      <c r="BJ218" s="235">
        <f t="shared" ca="1" si="348"/>
        <v>13.576093749999998</v>
      </c>
      <c r="BK218" s="235">
        <f t="shared" ca="1" si="348"/>
        <v>13.396953125</v>
      </c>
      <c r="BL218" s="235">
        <f t="shared" ca="1" si="348"/>
        <v>13.2455859375</v>
      </c>
      <c r="BM218" s="235">
        <f t="shared" ca="1" si="348"/>
        <v>13.131796875000001</v>
      </c>
      <c r="BN218" s="235">
        <f t="shared" ca="1" si="348"/>
        <v>13.059228515625001</v>
      </c>
      <c r="BO218" s="235">
        <f t="shared" ca="1" si="260"/>
        <v>13.972529785156254</v>
      </c>
      <c r="BP218" s="235">
        <f t="shared" ca="1" si="329"/>
        <v>13.715649005867297</v>
      </c>
      <c r="BQ218" s="235">
        <f t="shared" ca="1" si="330"/>
        <v>13.504152613997157</v>
      </c>
      <c r="BR218" s="235">
        <f t="shared" ca="1" si="331"/>
        <v>0.21149639187014024</v>
      </c>
      <c r="BS218" s="235">
        <f t="shared" ca="1" si="332"/>
        <v>13.927145397737437</v>
      </c>
      <c r="BT218" s="235">
        <f t="shared" ca="1" si="288"/>
        <v>13.662870918656481</v>
      </c>
      <c r="BU218" s="235">
        <f t="shared" ca="1" si="289"/>
        <v>13.457029226939863</v>
      </c>
      <c r="BV218" s="235">
        <f t="shared" ca="1" si="290"/>
        <v>13.310149437272813</v>
      </c>
      <c r="BW218" s="235">
        <f t="shared" ca="1" si="291"/>
        <v>13.927674512422669</v>
      </c>
      <c r="BX218" s="235">
        <f t="shared" ca="1" si="261"/>
        <v>0.32731201838622814</v>
      </c>
      <c r="BY218" s="236">
        <f t="shared" si="276"/>
        <v>-168</v>
      </c>
      <c r="BZ218" s="235">
        <f t="shared" ca="1" si="262"/>
        <v>13.192634329018587</v>
      </c>
      <c r="CA218" s="235">
        <f t="shared" ca="1" si="263"/>
        <v>106.14216268532617</v>
      </c>
      <c r="CB218" s="235">
        <f t="shared" ca="1" si="304"/>
        <v>14.166264892578127</v>
      </c>
      <c r="CC218" s="235">
        <f t="shared" ca="1" si="305"/>
        <v>3.3662648925781262</v>
      </c>
      <c r="CD218" s="81">
        <f t="shared" ca="1" si="306"/>
        <v>3.5796244303385407</v>
      </c>
      <c r="CE218" s="235">
        <f t="shared" ca="1" si="264"/>
        <v>94.03961108455627</v>
      </c>
      <c r="CF218" s="235">
        <f t="shared" ca="1" si="265"/>
        <v>90.456474070557917</v>
      </c>
      <c r="CG218">
        <f t="shared" si="266"/>
        <v>100</v>
      </c>
      <c r="CH218">
        <f t="shared" si="266"/>
        <v>50</v>
      </c>
      <c r="CI218">
        <f t="shared" si="266"/>
        <v>0</v>
      </c>
      <c r="CJ218" t="e">
        <f t="shared" si="267"/>
        <v>#N/A</v>
      </c>
      <c r="CK218" s="259">
        <f t="shared" ca="1" si="268"/>
        <v>13.764586507945914</v>
      </c>
      <c r="CL218" s="259">
        <f t="shared" ca="1" si="269"/>
        <v>14.114168253972958</v>
      </c>
      <c r="CM218" s="259">
        <f t="shared" ca="1" si="270"/>
        <v>13.973633210556143</v>
      </c>
      <c r="CN218" s="259">
        <f t="shared" ca="1" si="271"/>
        <v>13.593859273535351</v>
      </c>
      <c r="CO218">
        <f t="shared" ca="1" si="272"/>
        <v>100</v>
      </c>
      <c r="CP218">
        <f t="shared" ca="1" si="273"/>
        <v>16.7</v>
      </c>
      <c r="CQ218" t="e">
        <f t="shared" ca="1" si="274"/>
        <v>#N/A</v>
      </c>
      <c r="CR218" t="e">
        <f t="shared" ca="1" si="309"/>
        <v>#N/A</v>
      </c>
      <c r="CS218" t="e">
        <f t="shared" ca="1" si="310"/>
        <v>#N/A</v>
      </c>
    </row>
    <row r="219" spans="1:97" x14ac:dyDescent="0.25">
      <c r="A219">
        <v>188</v>
      </c>
      <c r="B219" s="100">
        <f ca="1">OFFSET(InputPriceData!B$15,CalculationsAndCharts!$A219+$A$11,0,1,1)</f>
        <v>40221</v>
      </c>
      <c r="C219" s="3">
        <f ca="1">OFFSET(InputPriceData!G$15,CalculationsAndCharts!$A219+$A$11,0,1,1)</f>
        <v>5522400</v>
      </c>
      <c r="D219" s="4">
        <f ca="1">OFFSET(InputPriceData!C$15,CalculationsAndCharts!$A219+$A$11,IF($C$7,7,0),1,1)</f>
        <v>13.8</v>
      </c>
      <c r="E219" s="4">
        <f ca="1">OFFSET(InputPriceData!D$15,CalculationsAndCharts!$A219+$A$11,IF($C$7,7,0),1,1)</f>
        <v>14.48</v>
      </c>
      <c r="F219" s="4">
        <f ca="1">OFFSET(InputPriceData!E$15,CalculationsAndCharts!$A219+$A$11,IF($C$7,7,0),1,1)</f>
        <v>13.66</v>
      </c>
      <c r="G219" s="4">
        <f ca="1">OFFSET(InputPriceData!F$15,CalculationsAndCharts!$A219+$A$11,IF($C$7,7,0),1,1)</f>
        <v>14.38</v>
      </c>
      <c r="H219" s="105">
        <f t="shared" si="241"/>
        <v>0</v>
      </c>
      <c r="I219" s="105">
        <f t="shared" ca="1" si="341"/>
        <v>0</v>
      </c>
      <c r="J219" s="105">
        <f t="shared" ca="1" si="341"/>
        <v>0</v>
      </c>
      <c r="K219" s="105">
        <f t="shared" ca="1" si="341"/>
        <v>0</v>
      </c>
      <c r="L219" s="4">
        <f t="shared" ca="1" si="242"/>
        <v>14.173333333333334</v>
      </c>
      <c r="M219" s="105">
        <f t="shared" ca="1" si="243"/>
        <v>0.76333333333333364</v>
      </c>
      <c r="N219" s="105">
        <f t="shared" ca="1" si="250"/>
        <v>1.9324743589743598</v>
      </c>
      <c r="O219" s="198">
        <f t="shared" ca="1" si="251"/>
        <v>1.8369698879227108</v>
      </c>
      <c r="P219" s="198">
        <f t="shared" ca="1" si="252"/>
        <v>1.6532728991304397</v>
      </c>
      <c r="Q219" s="105">
        <f t="shared" ca="1" si="244"/>
        <v>13.442517627816564</v>
      </c>
      <c r="R219" s="105">
        <f t="shared" ca="1" si="245"/>
        <v>13.103704068581678</v>
      </c>
      <c r="S219" s="105">
        <f t="shared" ca="1" si="253"/>
        <v>0</v>
      </c>
      <c r="T219" s="105">
        <f t="shared" si="254"/>
        <v>0</v>
      </c>
      <c r="U219" s="105">
        <f t="shared" si="255"/>
        <v>0</v>
      </c>
      <c r="V219" s="115">
        <f t="shared" ca="1" si="246"/>
        <v>0.82000000000000028</v>
      </c>
      <c r="W219" s="114">
        <f t="shared" ca="1" si="247"/>
        <v>0.67436863355942178</v>
      </c>
      <c r="X219" s="116">
        <f t="shared" ca="1" si="248"/>
        <v>9.6896288842797065E-2</v>
      </c>
      <c r="Y219" s="90" t="e">
        <f t="shared" si="256"/>
        <v>#N/A</v>
      </c>
      <c r="Z219" s="117" t="str">
        <f t="shared" ca="1" si="257"/>
        <v/>
      </c>
      <c r="AA219" s="112"/>
      <c r="AB219" s="118"/>
      <c r="AC219" s="107"/>
      <c r="AD219" s="107"/>
      <c r="AH219" s="107"/>
      <c r="BE219" s="235">
        <f t="shared" ca="1" si="258"/>
        <v>14.16</v>
      </c>
      <c r="BF219" s="235">
        <f t="shared" ref="BF219:BN219" ca="1" si="349">AVERAGE(OFFSET(BE$31,$A219,0,$BE$27,1))</f>
        <v>13.9825</v>
      </c>
      <c r="BG219" s="235">
        <f t="shared" ca="1" si="349"/>
        <v>13.7875</v>
      </c>
      <c r="BH219" s="235">
        <f t="shared" ca="1" si="349"/>
        <v>13.579999999999998</v>
      </c>
      <c r="BI219" s="235">
        <f t="shared" ca="1" si="349"/>
        <v>13.383749999999999</v>
      </c>
      <c r="BJ219" s="235">
        <f t="shared" ca="1" si="349"/>
        <v>13.217812500000001</v>
      </c>
      <c r="BK219" s="235">
        <f t="shared" ca="1" si="349"/>
        <v>13.094218750000001</v>
      </c>
      <c r="BL219" s="235">
        <f t="shared" ca="1" si="349"/>
        <v>13.018007812500002</v>
      </c>
      <c r="BM219" s="235">
        <f t="shared" ca="1" si="349"/>
        <v>12.986660156250002</v>
      </c>
      <c r="BN219" s="235">
        <f t="shared" ca="1" si="349"/>
        <v>12.990751953125002</v>
      </c>
      <c r="BO219" s="235">
        <f t="shared" ca="1" si="260"/>
        <v>13.697185058593751</v>
      </c>
      <c r="BP219" s="235">
        <f t="shared" ca="1" si="329"/>
        <v>13.458768226578339</v>
      </c>
      <c r="BQ219" s="235">
        <f t="shared" ca="1" si="330"/>
        <v>13.292656222127018</v>
      </c>
      <c r="BR219" s="235">
        <f t="shared" ca="1" si="331"/>
        <v>0.16611200445132113</v>
      </c>
      <c r="BS219" s="235">
        <f t="shared" ca="1" si="332"/>
        <v>13.62488023102966</v>
      </c>
      <c r="BT219" s="235">
        <f t="shared" ca="1" si="288"/>
        <v>13.398596439575526</v>
      </c>
      <c r="BU219" s="235">
        <f t="shared" ca="1" si="289"/>
        <v>13.251187535223245</v>
      </c>
      <c r="BV219" s="235">
        <f t="shared" ca="1" si="290"/>
        <v>13.163269647605764</v>
      </c>
      <c r="BW219" s="235">
        <f t="shared" ca="1" si="291"/>
        <v>13.605496360662604</v>
      </c>
      <c r="BX219" s="235">
        <f t="shared" ca="1" si="261"/>
        <v>0.29438139600067009</v>
      </c>
      <c r="BY219" s="236">
        <f t="shared" si="276"/>
        <v>-169</v>
      </c>
      <c r="BZ219" s="235">
        <f t="shared" ca="1" si="262"/>
        <v>13.089828978567155</v>
      </c>
      <c r="CA219" s="235">
        <f t="shared" ca="1" si="263"/>
        <v>93.792456750075615</v>
      </c>
      <c r="CB219" s="235">
        <f t="shared" ca="1" si="304"/>
        <v>13.935259195963543</v>
      </c>
      <c r="CC219" s="235">
        <f t="shared" ca="1" si="305"/>
        <v>3.1352591959635419</v>
      </c>
      <c r="CD219" s="81">
        <f t="shared" ca="1" si="306"/>
        <v>3.5877147623697923</v>
      </c>
      <c r="CE219" s="235">
        <f t="shared" ca="1" si="264"/>
        <v>87.388753109586943</v>
      </c>
      <c r="CF219" s="235">
        <f t="shared" ca="1" si="265"/>
        <v>88.345922772241977</v>
      </c>
      <c r="CG219">
        <f t="shared" si="266"/>
        <v>100</v>
      </c>
      <c r="CH219">
        <f t="shared" si="266"/>
        <v>50</v>
      </c>
      <c r="CI219">
        <f t="shared" si="266"/>
        <v>0</v>
      </c>
      <c r="CJ219" t="e">
        <f t="shared" si="267"/>
        <v>#N/A</v>
      </c>
      <c r="CK219" s="259">
        <f t="shared" ca="1" si="268"/>
        <v>13.449173015891827</v>
      </c>
      <c r="CL219" s="259">
        <f t="shared" ca="1" si="269"/>
        <v>13.864586507945916</v>
      </c>
      <c r="CM219" s="259">
        <f t="shared" ca="1" si="270"/>
        <v>13.716055350926904</v>
      </c>
      <c r="CN219" s="259">
        <f t="shared" ca="1" si="271"/>
        <v>13.385735681360309</v>
      </c>
      <c r="CO219">
        <f t="shared" ca="1" si="272"/>
        <v>100</v>
      </c>
      <c r="CP219">
        <f t="shared" ca="1" si="273"/>
        <v>16.7</v>
      </c>
      <c r="CQ219" t="e">
        <f t="shared" ca="1" si="274"/>
        <v>#N/A</v>
      </c>
      <c r="CR219" t="e">
        <f t="shared" ca="1" si="309"/>
        <v>#N/A</v>
      </c>
      <c r="CS219" t="e">
        <f t="shared" ca="1" si="310"/>
        <v>#N/A</v>
      </c>
    </row>
    <row r="220" spans="1:97" x14ac:dyDescent="0.25">
      <c r="A220">
        <v>189</v>
      </c>
      <c r="B220" s="100">
        <f ca="1">OFFSET(InputPriceData!B$15,CalculationsAndCharts!$A220+$A$11,0,1,1)</f>
        <v>40220</v>
      </c>
      <c r="C220" s="3">
        <f ca="1">OFFSET(InputPriceData!G$15,CalculationsAndCharts!$A220+$A$11,0,1,1)</f>
        <v>5477800</v>
      </c>
      <c r="D220" s="4">
        <f ca="1">OFFSET(InputPriceData!C$15,CalculationsAndCharts!$A220+$A$11,IF($C$7,7,0),1,1)</f>
        <v>13.58</v>
      </c>
      <c r="E220" s="4">
        <f ca="1">OFFSET(InputPriceData!D$15,CalculationsAndCharts!$A220+$A$11,IF($C$7,7,0),1,1)</f>
        <v>13.99</v>
      </c>
      <c r="F220" s="4">
        <f ca="1">OFFSET(InputPriceData!E$15,CalculationsAndCharts!$A220+$A$11,IF($C$7,7,0),1,1)</f>
        <v>13.41</v>
      </c>
      <c r="G220" s="4">
        <f ca="1">OFFSET(InputPriceData!F$15,CalculationsAndCharts!$A220+$A$11,IF($C$7,7,0),1,1)</f>
        <v>13.94</v>
      </c>
      <c r="H220" s="105">
        <f t="shared" si="241"/>
        <v>0</v>
      </c>
      <c r="I220" s="105">
        <f t="shared" ca="1" si="341"/>
        <v>0</v>
      </c>
      <c r="J220" s="105">
        <f t="shared" ca="1" si="341"/>
        <v>0</v>
      </c>
      <c r="K220" s="105">
        <f t="shared" ca="1" si="341"/>
        <v>0</v>
      </c>
      <c r="L220" s="4">
        <f t="shared" ca="1" si="242"/>
        <v>13.78</v>
      </c>
      <c r="M220" s="105">
        <f t="shared" ca="1" si="243"/>
        <v>0.75999999999999979</v>
      </c>
      <c r="N220" s="105">
        <f t="shared" ca="1" si="250"/>
        <v>1.7968461538461542</v>
      </c>
      <c r="O220" s="198">
        <f t="shared" ca="1" si="251"/>
        <v>1.8096828961936682</v>
      </c>
      <c r="P220" s="198">
        <f t="shared" ca="1" si="252"/>
        <v>1.6287146065743014</v>
      </c>
      <c r="Q220" s="105">
        <f t="shared" ca="1" si="244"/>
        <v>13.233713140526058</v>
      </c>
      <c r="R220" s="105">
        <f t="shared" ca="1" si="245"/>
        <v>13.006900194514566</v>
      </c>
      <c r="S220" s="105">
        <f t="shared" ca="1" si="253"/>
        <v>0</v>
      </c>
      <c r="T220" s="105">
        <f t="shared" si="254"/>
        <v>0</v>
      </c>
      <c r="U220" s="105">
        <f t="shared" si="255"/>
        <v>0</v>
      </c>
      <c r="V220" s="115">
        <f t="shared" ca="1" si="246"/>
        <v>0.58000000000000007</v>
      </c>
      <c r="W220" s="114">
        <f t="shared" ca="1" si="247"/>
        <v>0.60155295033913248</v>
      </c>
      <c r="X220" s="116">
        <f t="shared" ca="1" si="248"/>
        <v>9.3153009350009502E-2</v>
      </c>
      <c r="Y220" s="90" t="e">
        <f t="shared" si="256"/>
        <v>#N/A</v>
      </c>
      <c r="Z220" s="117" t="str">
        <f t="shared" ca="1" si="257"/>
        <v/>
      </c>
      <c r="AA220" s="112"/>
      <c r="AB220" s="118"/>
      <c r="AC220" s="107"/>
      <c r="AD220" s="107"/>
      <c r="AH220" s="107"/>
      <c r="BE220" s="235">
        <f t="shared" ca="1" si="258"/>
        <v>13.805</v>
      </c>
      <c r="BF220" s="235">
        <f t="shared" ref="BF220:BN220" ca="1" si="350">AVERAGE(OFFSET(BE$31,$A220,0,$BE$27,1))</f>
        <v>13.592499999999999</v>
      </c>
      <c r="BG220" s="235">
        <f t="shared" ca="1" si="350"/>
        <v>13.372499999999999</v>
      </c>
      <c r="BH220" s="235">
        <f t="shared" ca="1" si="350"/>
        <v>13.1875</v>
      </c>
      <c r="BI220" s="235">
        <f t="shared" ca="1" si="350"/>
        <v>13.051875000000001</v>
      </c>
      <c r="BJ220" s="235">
        <f t="shared" ca="1" si="350"/>
        <v>12.970625000000002</v>
      </c>
      <c r="BK220" s="235">
        <f t="shared" ca="1" si="350"/>
        <v>12.941796875000001</v>
      </c>
      <c r="BL220" s="235">
        <f t="shared" ca="1" si="350"/>
        <v>12.955312500000002</v>
      </c>
      <c r="BM220" s="235">
        <f t="shared" ca="1" si="350"/>
        <v>12.994843750000001</v>
      </c>
      <c r="BN220" s="235">
        <f t="shared" ca="1" si="350"/>
        <v>13.042744140625</v>
      </c>
      <c r="BO220" s="235">
        <f t="shared" ca="1" si="260"/>
        <v>13.392234863281249</v>
      </c>
      <c r="BP220" s="235">
        <f t="shared" ca="1" si="329"/>
        <v>13.220351394562925</v>
      </c>
      <c r="BQ220" s="235">
        <f t="shared" ca="1" si="330"/>
        <v>13.126544217675695</v>
      </c>
      <c r="BR220" s="235">
        <f t="shared" ca="1" si="331"/>
        <v>9.380717688723017E-2</v>
      </c>
      <c r="BS220" s="235">
        <f t="shared" ca="1" si="332"/>
        <v>13.314158571450156</v>
      </c>
      <c r="BT220" s="235">
        <f t="shared" ca="1" si="288"/>
        <v>13.172312648121391</v>
      </c>
      <c r="BU220" s="235">
        <f t="shared" ca="1" si="289"/>
        <v>13.103778630870963</v>
      </c>
      <c r="BV220" s="235">
        <f t="shared" ca="1" si="290"/>
        <v>13.075351759988283</v>
      </c>
      <c r="BW220" s="235">
        <f t="shared" ca="1" si="291"/>
        <v>13.280953811739568</v>
      </c>
      <c r="BX220" s="235">
        <f t="shared" ca="1" si="261"/>
        <v>0.32527115703535764</v>
      </c>
      <c r="BY220" s="236">
        <f t="shared" si="276"/>
        <v>-170</v>
      </c>
      <c r="BZ220" s="235">
        <f t="shared" ca="1" si="262"/>
        <v>13.011508950639717</v>
      </c>
      <c r="CA220" s="235">
        <f t="shared" ca="1" si="263"/>
        <v>70.709249442501473</v>
      </c>
      <c r="CB220" s="235">
        <f t="shared" ca="1" si="304"/>
        <v>13.586117431640623</v>
      </c>
      <c r="CC220" s="235">
        <f t="shared" ca="1" si="305"/>
        <v>2.7861174316406228</v>
      </c>
      <c r="CD220" s="81">
        <f t="shared" ca="1" si="306"/>
        <v>3.097714762369792</v>
      </c>
      <c r="CE220" s="235">
        <f t="shared" ca="1" si="264"/>
        <v>89.941058017530523</v>
      </c>
      <c r="CF220" s="235">
        <f t="shared" ca="1" si="265"/>
        <v>85.380308607657199</v>
      </c>
      <c r="CG220">
        <f t="shared" si="266"/>
        <v>100</v>
      </c>
      <c r="CH220">
        <f t="shared" si="266"/>
        <v>50</v>
      </c>
      <c r="CI220">
        <f t="shared" si="266"/>
        <v>0</v>
      </c>
      <c r="CJ220" t="e">
        <f t="shared" si="267"/>
        <v>#N/A</v>
      </c>
      <c r="CK220" s="259">
        <f t="shared" ca="1" si="268"/>
        <v>13.168346031783654</v>
      </c>
      <c r="CL220" s="259">
        <f t="shared" ca="1" si="269"/>
        <v>13.514173015891828</v>
      </c>
      <c r="CM220" s="259">
        <f t="shared" ca="1" si="270"/>
        <v>13.411203362655952</v>
      </c>
      <c r="CN220" s="259">
        <f t="shared" ca="1" si="271"/>
        <v>13.194195350726066</v>
      </c>
      <c r="CO220">
        <f t="shared" ca="1" si="272"/>
        <v>100</v>
      </c>
      <c r="CP220">
        <f t="shared" ca="1" si="273"/>
        <v>16.7</v>
      </c>
      <c r="CQ220" t="e">
        <f t="shared" ca="1" si="274"/>
        <v>#N/A</v>
      </c>
      <c r="CR220">
        <f t="shared" ca="1" si="309"/>
        <v>13.58</v>
      </c>
      <c r="CS220" t="e">
        <f t="shared" ca="1" si="310"/>
        <v>#N/A</v>
      </c>
    </row>
    <row r="221" spans="1:97" x14ac:dyDescent="0.25">
      <c r="A221">
        <v>190</v>
      </c>
      <c r="B221" s="100">
        <f ca="1">OFFSET(InputPriceData!B$15,CalculationsAndCharts!$A221+$A$11,0,1,1)</f>
        <v>40219</v>
      </c>
      <c r="C221" s="3">
        <f ca="1">OFFSET(InputPriceData!G$15,CalculationsAndCharts!$A221+$A$11,0,1,1)</f>
        <v>6984700</v>
      </c>
      <c r="D221" s="4">
        <f ca="1">OFFSET(InputPriceData!C$15,CalculationsAndCharts!$A221+$A$11,IF($C$7,7,0),1,1)</f>
        <v>13.13</v>
      </c>
      <c r="E221" s="4">
        <f ca="1">OFFSET(InputPriceData!D$15,CalculationsAndCharts!$A221+$A$11,IF($C$7,7,0),1,1)</f>
        <v>13.74</v>
      </c>
      <c r="F221" s="4">
        <f ca="1">OFFSET(InputPriceData!E$15,CalculationsAndCharts!$A221+$A$11,IF($C$7,7,0),1,1)</f>
        <v>13.02</v>
      </c>
      <c r="G221" s="4">
        <f ca="1">OFFSET(InputPriceData!F$15,CalculationsAndCharts!$A221+$A$11,IF($C$7,7,0),1,1)</f>
        <v>13.67</v>
      </c>
      <c r="H221" s="105">
        <f t="shared" si="241"/>
        <v>0</v>
      </c>
      <c r="I221" s="105">
        <f t="shared" ca="1" si="341"/>
        <v>0</v>
      </c>
      <c r="J221" s="105">
        <f t="shared" ca="1" si="341"/>
        <v>0</v>
      </c>
      <c r="K221" s="105">
        <f t="shared" ca="1" si="341"/>
        <v>0</v>
      </c>
      <c r="L221" s="4">
        <f t="shared" ca="1" si="242"/>
        <v>13.476666666666667</v>
      </c>
      <c r="M221" s="105">
        <f t="shared" ca="1" si="243"/>
        <v>0.63666666666666671</v>
      </c>
      <c r="N221" s="105">
        <f t="shared" ca="1" si="250"/>
        <v>1.7713589743589748</v>
      </c>
      <c r="O221" s="198">
        <f t="shared" ca="1" si="251"/>
        <v>1.8133505368643865</v>
      </c>
      <c r="P221" s="198">
        <f t="shared" ca="1" si="252"/>
        <v>1.6320154831779479</v>
      </c>
      <c r="Q221" s="105">
        <f t="shared" ca="1" si="244"/>
        <v>13.077631180676361</v>
      </c>
      <c r="R221" s="105">
        <f t="shared" ca="1" si="245"/>
        <v>12.942096495654139</v>
      </c>
      <c r="S221" s="105">
        <f t="shared" ca="1" si="253"/>
        <v>0</v>
      </c>
      <c r="T221" s="105">
        <f t="shared" si="254"/>
        <v>0</v>
      </c>
      <c r="U221" s="105">
        <f t="shared" si="255"/>
        <v>0</v>
      </c>
      <c r="V221" s="115">
        <f t="shared" ca="1" si="246"/>
        <v>0.72000000000000064</v>
      </c>
      <c r="W221" s="114">
        <f t="shared" ca="1" si="247"/>
        <v>0.61232942550869862</v>
      </c>
      <c r="X221" s="116">
        <f t="shared" ca="1" si="248"/>
        <v>9.4793666825800926E-2</v>
      </c>
      <c r="Y221" s="90" t="e">
        <f t="shared" si="256"/>
        <v>#N/A</v>
      </c>
      <c r="Z221" s="117" t="str">
        <f t="shared" ca="1" si="257"/>
        <v/>
      </c>
      <c r="AA221" s="112"/>
      <c r="AB221" s="118"/>
      <c r="AC221" s="107"/>
      <c r="AD221" s="107"/>
      <c r="AH221" s="107"/>
      <c r="BE221" s="235">
        <f t="shared" ca="1" si="258"/>
        <v>13.379999999999999</v>
      </c>
      <c r="BF221" s="235">
        <f t="shared" ref="BF221:BN221" ca="1" si="351">AVERAGE(OFFSET(BE$31,$A221,0,$BE$27,1))</f>
        <v>13.1525</v>
      </c>
      <c r="BG221" s="235">
        <f t="shared" ca="1" si="351"/>
        <v>13.002500000000001</v>
      </c>
      <c r="BH221" s="235">
        <f t="shared" ca="1" si="351"/>
        <v>12.916250000000002</v>
      </c>
      <c r="BI221" s="235">
        <f t="shared" ca="1" si="351"/>
        <v>12.889375000000001</v>
      </c>
      <c r="BJ221" s="235">
        <f t="shared" ca="1" si="351"/>
        <v>12.912968750000001</v>
      </c>
      <c r="BK221" s="235">
        <f t="shared" ca="1" si="351"/>
        <v>12.968828125000002</v>
      </c>
      <c r="BL221" s="235">
        <f t="shared" ca="1" si="351"/>
        <v>13.034375000000001</v>
      </c>
      <c r="BM221" s="235">
        <f t="shared" ca="1" si="351"/>
        <v>13.09064453125</v>
      </c>
      <c r="BN221" s="235">
        <f t="shared" ca="1" si="351"/>
        <v>13.127373046875</v>
      </c>
      <c r="BO221" s="235">
        <f t="shared" ca="1" si="260"/>
        <v>13.118678222656252</v>
      </c>
      <c r="BP221" s="235">
        <f t="shared" ca="1" si="329"/>
        <v>13.048467925844601</v>
      </c>
      <c r="BQ221" s="235">
        <f t="shared" ca="1" si="330"/>
        <v>13.032737040788465</v>
      </c>
      <c r="BR221" s="235">
        <f t="shared" ca="1" si="331"/>
        <v>1.5730885056136401E-2</v>
      </c>
      <c r="BS221" s="235">
        <f t="shared" ca="1" si="332"/>
        <v>13.064198810900738</v>
      </c>
      <c r="BT221" s="235">
        <f t="shared" ca="1" si="288"/>
        <v>13.030466724792626</v>
      </c>
      <c r="BU221" s="235">
        <f t="shared" ca="1" si="289"/>
        <v>13.035244613620536</v>
      </c>
      <c r="BV221" s="235">
        <f t="shared" ca="1" si="290"/>
        <v>13.046924889105604</v>
      </c>
      <c r="BW221" s="235">
        <f t="shared" ca="1" si="291"/>
        <v>13.032591222621875</v>
      </c>
      <c r="BX221" s="235">
        <f t="shared" ca="1" si="261"/>
        <v>0.37487912525629286</v>
      </c>
      <c r="BY221" s="236">
        <f t="shared" si="276"/>
        <v>-171</v>
      </c>
      <c r="BZ221" s="235">
        <f t="shared" ca="1" si="262"/>
        <v>12.959332948008095</v>
      </c>
      <c r="CA221" s="235">
        <f t="shared" ca="1" si="263"/>
        <v>54.885459717428553</v>
      </c>
      <c r="CB221" s="235">
        <f t="shared" ca="1" si="304"/>
        <v>13.297672444661458</v>
      </c>
      <c r="CC221" s="235">
        <f t="shared" ca="1" si="305"/>
        <v>2.4976724446614575</v>
      </c>
      <c r="CD221" s="81">
        <f t="shared" ca="1" si="306"/>
        <v>2.847714762369792</v>
      </c>
      <c r="CE221" s="235">
        <f t="shared" ca="1" si="264"/>
        <v>87.707957189608464</v>
      </c>
      <c r="CF221" s="235">
        <f t="shared" ca="1" si="265"/>
        <v>80.128437450128942</v>
      </c>
      <c r="CG221">
        <f t="shared" si="266"/>
        <v>100</v>
      </c>
      <c r="CH221">
        <f t="shared" si="266"/>
        <v>50</v>
      </c>
      <c r="CI221">
        <f t="shared" si="266"/>
        <v>0</v>
      </c>
      <c r="CJ221" t="e">
        <f t="shared" si="267"/>
        <v>#N/A</v>
      </c>
      <c r="CK221" s="259">
        <f t="shared" ca="1" si="268"/>
        <v>12.946692063567308</v>
      </c>
      <c r="CL221" s="259">
        <f t="shared" ca="1" si="269"/>
        <v>13.255846031783655</v>
      </c>
      <c r="CM221" s="259">
        <f t="shared" ca="1" si="270"/>
        <v>13.16533893775992</v>
      </c>
      <c r="CN221" s="259">
        <f t="shared" ca="1" si="271"/>
        <v>13.066204284659761</v>
      </c>
      <c r="CO221">
        <f t="shared" ca="1" si="272"/>
        <v>100</v>
      </c>
      <c r="CP221">
        <f t="shared" ca="1" si="273"/>
        <v>16.7</v>
      </c>
      <c r="CQ221" t="e">
        <f t="shared" ca="1" si="274"/>
        <v>#N/A</v>
      </c>
      <c r="CR221" t="e">
        <f t="shared" ca="1" si="309"/>
        <v>#N/A</v>
      </c>
      <c r="CS221" t="e">
        <f t="shared" ca="1" si="310"/>
        <v>#N/A</v>
      </c>
    </row>
    <row r="222" spans="1:97" x14ac:dyDescent="0.25">
      <c r="A222">
        <v>191</v>
      </c>
      <c r="B222" s="100">
        <f ca="1">OFFSET(InputPriceData!B$15,CalculationsAndCharts!$A222+$A$11,0,1,1)</f>
        <v>40218</v>
      </c>
      <c r="C222" s="3">
        <f ca="1">OFFSET(InputPriceData!G$15,CalculationsAndCharts!$A222+$A$11,0,1,1)</f>
        <v>3709200</v>
      </c>
      <c r="D222" s="4">
        <f ca="1">OFFSET(InputPriceData!C$15,CalculationsAndCharts!$A222+$A$11,IF($C$7,7,0),1,1)</f>
        <v>12.98</v>
      </c>
      <c r="E222" s="4">
        <f ca="1">OFFSET(InputPriceData!D$15,CalculationsAndCharts!$A222+$A$11,IF($C$7,7,0),1,1)</f>
        <v>13.19</v>
      </c>
      <c r="F222" s="4">
        <f ca="1">OFFSET(InputPriceData!E$15,CalculationsAndCharts!$A222+$A$11,IF($C$7,7,0),1,1)</f>
        <v>12.84</v>
      </c>
      <c r="G222" s="4">
        <f ca="1">OFFSET(InputPriceData!F$15,CalculationsAndCharts!$A222+$A$11,IF($C$7,7,0),1,1)</f>
        <v>13.09</v>
      </c>
      <c r="H222" s="105">
        <f t="shared" si="241"/>
        <v>0</v>
      </c>
      <c r="I222" s="105">
        <f t="shared" ca="1" si="341"/>
        <v>0</v>
      </c>
      <c r="J222" s="105">
        <f t="shared" ca="1" si="341"/>
        <v>0</v>
      </c>
      <c r="K222" s="105">
        <f t="shared" ca="1" si="341"/>
        <v>0</v>
      </c>
      <c r="L222" s="4">
        <f t="shared" ca="1" si="242"/>
        <v>13.040000000000001</v>
      </c>
      <c r="M222" s="105">
        <f t="shared" ca="1" si="243"/>
        <v>0.54000000000000092</v>
      </c>
      <c r="N222" s="105">
        <f t="shared" ca="1" si="250"/>
        <v>1.799576923076923</v>
      </c>
      <c r="O222" s="198">
        <f t="shared" ca="1" si="251"/>
        <v>1.8253481261516471</v>
      </c>
      <c r="P222" s="198">
        <f t="shared" ca="1" si="252"/>
        <v>1.6428133135364824</v>
      </c>
      <c r="Q222" s="105">
        <f t="shared" ca="1" si="244"/>
        <v>12.963621041821987</v>
      </c>
      <c r="R222" s="105">
        <f t="shared" ca="1" si="245"/>
        <v>12.903372299933505</v>
      </c>
      <c r="S222" s="105">
        <f t="shared" ca="1" si="253"/>
        <v>0</v>
      </c>
      <c r="T222" s="105">
        <f t="shared" si="254"/>
        <v>0</v>
      </c>
      <c r="U222" s="105">
        <f t="shared" si="255"/>
        <v>0</v>
      </c>
      <c r="V222" s="115">
        <f t="shared" ca="1" si="246"/>
        <v>0.42999999999999972</v>
      </c>
      <c r="W222" s="114">
        <f t="shared" ca="1" si="247"/>
        <v>0.55849413826304761</v>
      </c>
      <c r="X222" s="116">
        <f t="shared" ca="1" si="248"/>
        <v>9.2665709569369564E-2</v>
      </c>
      <c r="Y222" s="90" t="e">
        <f t="shared" si="256"/>
        <v>#N/A</v>
      </c>
      <c r="Z222" s="117" t="str">
        <f t="shared" ca="1" si="257"/>
        <v/>
      </c>
      <c r="AA222" s="112"/>
      <c r="AB222" s="118"/>
      <c r="AC222" s="107"/>
      <c r="AD222" s="107"/>
      <c r="AH222" s="107"/>
      <c r="BE222" s="235">
        <f t="shared" ca="1" si="258"/>
        <v>12.925000000000001</v>
      </c>
      <c r="BF222" s="235">
        <f t="shared" ref="BF222:BN222" ca="1" si="352">AVERAGE(OFFSET(BE$31,$A222,0,$BE$27,1))</f>
        <v>12.852500000000001</v>
      </c>
      <c r="BG222" s="235">
        <f t="shared" ca="1" si="352"/>
        <v>12.830000000000002</v>
      </c>
      <c r="BH222" s="235">
        <f t="shared" ca="1" si="352"/>
        <v>12.862500000000001</v>
      </c>
      <c r="BI222" s="235">
        <f t="shared" ca="1" si="352"/>
        <v>12.936562500000001</v>
      </c>
      <c r="BJ222" s="235">
        <f t="shared" ca="1" si="352"/>
        <v>13.024687500000001</v>
      </c>
      <c r="BK222" s="235">
        <f t="shared" ca="1" si="352"/>
        <v>13.099921875</v>
      </c>
      <c r="BL222" s="235">
        <f t="shared" ca="1" si="352"/>
        <v>13.1469140625</v>
      </c>
      <c r="BM222" s="235">
        <f t="shared" ca="1" si="352"/>
        <v>13.164101562500001</v>
      </c>
      <c r="BN222" s="235">
        <f t="shared" ca="1" si="352"/>
        <v>13.158906250000001</v>
      </c>
      <c r="BO222" s="235">
        <f t="shared" ca="1" si="260"/>
        <v>12.939054687500001</v>
      </c>
      <c r="BP222" s="235">
        <f t="shared" ca="1" si="329"/>
        <v>12.978257629032949</v>
      </c>
      <c r="BQ222" s="235">
        <f t="shared" ca="1" si="330"/>
        <v>13.01700615573233</v>
      </c>
      <c r="BR222" s="235">
        <f t="shared" ca="1" si="331"/>
        <v>-3.8748526699381003E-2</v>
      </c>
      <c r="BS222" s="235">
        <f t="shared" ca="1" si="332"/>
        <v>12.939509102333568</v>
      </c>
      <c r="BT222" s="235">
        <f t="shared" ca="1" si="288"/>
        <v>12.996734638684515</v>
      </c>
      <c r="BU222" s="235">
        <f t="shared" ca="1" si="289"/>
        <v>13.040022502448446</v>
      </c>
      <c r="BV222" s="235">
        <f t="shared" ca="1" si="290"/>
        <v>13.058605164590674</v>
      </c>
      <c r="BW222" s="235">
        <f t="shared" ca="1" si="291"/>
        <v>12.928741573298879</v>
      </c>
      <c r="BX222" s="235">
        <f t="shared" ca="1" si="261"/>
        <v>0.41738506465773351</v>
      </c>
      <c r="BY222" s="236">
        <f t="shared" si="276"/>
        <v>-172</v>
      </c>
      <c r="BZ222" s="235">
        <f t="shared" ca="1" si="262"/>
        <v>12.926840112222409</v>
      </c>
      <c r="CA222" s="235">
        <f t="shared" ca="1" si="263"/>
        <v>50.113891298316418</v>
      </c>
      <c r="CB222" s="235">
        <f t="shared" ca="1" si="304"/>
        <v>12.989527343750002</v>
      </c>
      <c r="CC222" s="235">
        <f t="shared" ca="1" si="305"/>
        <v>2.219527343750002</v>
      </c>
      <c r="CD222" s="81">
        <f t="shared" ca="1" si="306"/>
        <v>2.8277147623697925</v>
      </c>
      <c r="CE222" s="235">
        <f t="shared" ca="1" si="264"/>
        <v>78.491910615832651</v>
      </c>
      <c r="CF222" s="235">
        <f t="shared" ca="1" si="265"/>
        <v>75.379074180275794</v>
      </c>
      <c r="CG222">
        <f t="shared" si="266"/>
        <v>100</v>
      </c>
      <c r="CH222">
        <f t="shared" si="266"/>
        <v>50</v>
      </c>
      <c r="CI222">
        <f t="shared" si="266"/>
        <v>0</v>
      </c>
      <c r="CJ222" t="e">
        <f t="shared" si="267"/>
        <v>#N/A</v>
      </c>
      <c r="CK222" s="259">
        <f t="shared" ca="1" si="268"/>
        <v>12.868384127134615</v>
      </c>
      <c r="CL222" s="259">
        <f t="shared" ca="1" si="269"/>
        <v>12.980846031783653</v>
      </c>
      <c r="CM222" s="259">
        <f t="shared" ca="1" si="270"/>
        <v>12.957787118488755</v>
      </c>
      <c r="CN222" s="259">
        <f t="shared" ca="1" si="271"/>
        <v>12.990347585810204</v>
      </c>
      <c r="CO222">
        <f t="shared" ca="1" si="272"/>
        <v>0</v>
      </c>
      <c r="CP222" t="e">
        <f t="shared" ca="1" si="273"/>
        <v>#N/A</v>
      </c>
      <c r="CQ222">
        <f t="shared" ca="1" si="274"/>
        <v>16.7</v>
      </c>
      <c r="CR222" t="e">
        <f t="shared" ca="1" si="309"/>
        <v>#N/A</v>
      </c>
      <c r="CS222">
        <f t="shared" ca="1" si="310"/>
        <v>12.98</v>
      </c>
    </row>
    <row r="223" spans="1:97" x14ac:dyDescent="0.25">
      <c r="A223">
        <v>192</v>
      </c>
      <c r="B223" s="100">
        <f ca="1">OFFSET(InputPriceData!B$15,CalculationsAndCharts!$A223+$A$11,0,1,1)</f>
        <v>40217</v>
      </c>
      <c r="C223" s="3">
        <f ca="1">OFFSET(InputPriceData!G$15,CalculationsAndCharts!$A223+$A$11,0,1,1)</f>
        <v>3627400</v>
      </c>
      <c r="D223" s="4">
        <f ca="1">OFFSET(InputPriceData!C$15,CalculationsAndCharts!$A223+$A$11,IF($C$7,7,0),1,1)</f>
        <v>12.79</v>
      </c>
      <c r="E223" s="4">
        <f ca="1">OFFSET(InputPriceData!D$15,CalculationsAndCharts!$A223+$A$11,IF($C$7,7,0),1,1)</f>
        <v>13.13</v>
      </c>
      <c r="F223" s="4">
        <f ca="1">OFFSET(InputPriceData!E$15,CalculationsAndCharts!$A223+$A$11,IF($C$7,7,0),1,1)</f>
        <v>12.5</v>
      </c>
      <c r="G223" s="4">
        <f ca="1">OFFSET(InputPriceData!F$15,CalculationsAndCharts!$A223+$A$11,IF($C$7,7,0),1,1)</f>
        <v>12.76</v>
      </c>
      <c r="H223" s="105">
        <f t="shared" si="241"/>
        <v>0</v>
      </c>
      <c r="I223" s="105">
        <f t="shared" ca="1" si="341"/>
        <v>0</v>
      </c>
      <c r="J223" s="105">
        <f t="shared" ca="1" si="341"/>
        <v>0</v>
      </c>
      <c r="K223" s="105">
        <f t="shared" ca="1" si="341"/>
        <v>0</v>
      </c>
      <c r="L223" s="4">
        <f t="shared" ca="1" si="242"/>
        <v>12.796666666666667</v>
      </c>
      <c r="M223" s="105">
        <f t="shared" ca="1" si="243"/>
        <v>0.46666666666666679</v>
      </c>
      <c r="N223" s="105">
        <f t="shared" ca="1" si="250"/>
        <v>1.7540641025641019</v>
      </c>
      <c r="O223" s="198">
        <f t="shared" ca="1" si="251"/>
        <v>1.8327113270301398</v>
      </c>
      <c r="P223" s="198">
        <f t="shared" ca="1" si="252"/>
        <v>1.649440194327126</v>
      </c>
      <c r="Q223" s="105">
        <f t="shared" ca="1" si="244"/>
        <v>12.941798482342556</v>
      </c>
      <c r="R223" s="105">
        <f t="shared" ca="1" si="245"/>
        <v>12.886158373679653</v>
      </c>
      <c r="S223" s="105">
        <f t="shared" ca="1" si="253"/>
        <v>0</v>
      </c>
      <c r="T223" s="105">
        <f t="shared" si="254"/>
        <v>0</v>
      </c>
      <c r="U223" s="105">
        <f t="shared" si="255"/>
        <v>0</v>
      </c>
      <c r="V223" s="115">
        <f t="shared" ca="1" si="246"/>
        <v>0.63000000000000078</v>
      </c>
      <c r="W223" s="114">
        <f t="shared" ca="1" si="247"/>
        <v>0.62274120739457151</v>
      </c>
      <c r="X223" s="116">
        <f t="shared" ca="1" si="248"/>
        <v>9.8804169858508734E-2</v>
      </c>
      <c r="Y223" s="90" t="e">
        <f t="shared" si="256"/>
        <v>#N/A</v>
      </c>
      <c r="Z223" s="117" t="str">
        <f t="shared" ca="1" si="257"/>
        <v/>
      </c>
      <c r="AA223" s="112"/>
      <c r="AB223" s="118"/>
      <c r="AC223" s="107"/>
      <c r="AD223" s="107"/>
      <c r="AH223" s="107"/>
      <c r="BE223" s="235">
        <f t="shared" ca="1" si="258"/>
        <v>12.780000000000001</v>
      </c>
      <c r="BF223" s="235">
        <f t="shared" ref="BF223:BN223" ca="1" si="353">AVERAGE(OFFSET(BE$31,$A223,0,$BE$27,1))</f>
        <v>12.807500000000001</v>
      </c>
      <c r="BG223" s="235">
        <f t="shared" ca="1" si="353"/>
        <v>12.895</v>
      </c>
      <c r="BH223" s="235">
        <f t="shared" ca="1" si="353"/>
        <v>13.010624999999999</v>
      </c>
      <c r="BI223" s="235">
        <f t="shared" ca="1" si="353"/>
        <v>13.1128125</v>
      </c>
      <c r="BJ223" s="235">
        <f t="shared" ca="1" si="353"/>
        <v>13.175156250000001</v>
      </c>
      <c r="BK223" s="235">
        <f t="shared" ca="1" si="353"/>
        <v>13.193906250000001</v>
      </c>
      <c r="BL223" s="235">
        <f t="shared" ca="1" si="353"/>
        <v>13.181289062500001</v>
      </c>
      <c r="BM223" s="235">
        <f t="shared" ca="1" si="353"/>
        <v>13.153710937500001</v>
      </c>
      <c r="BN223" s="235">
        <f t="shared" ca="1" si="353"/>
        <v>13.123652343750001</v>
      </c>
      <c r="BO223" s="235">
        <f t="shared" ca="1" si="260"/>
        <v>12.938838867187503</v>
      </c>
      <c r="BP223" s="235">
        <f t="shared" ca="1" si="329"/>
        <v>13.017460570565897</v>
      </c>
      <c r="BQ223" s="235">
        <f t="shared" ca="1" si="330"/>
        <v>13.055754682431711</v>
      </c>
      <c r="BR223" s="235">
        <f t="shared" ca="1" si="331"/>
        <v>-3.8294111865814884E-2</v>
      </c>
      <c r="BS223" s="235">
        <f t="shared" ca="1" si="332"/>
        <v>12.979166458700082</v>
      </c>
      <c r="BT223" s="235">
        <f t="shared" ca="1" si="288"/>
        <v>13.053960175035463</v>
      </c>
      <c r="BU223" s="235">
        <f t="shared" ca="1" si="289"/>
        <v>13.083310366212377</v>
      </c>
      <c r="BV223" s="235">
        <f t="shared" ca="1" si="290"/>
        <v>13.077187826732903</v>
      </c>
      <c r="BW223" s="235">
        <f t="shared" ca="1" si="291"/>
        <v>12.989137253202159</v>
      </c>
      <c r="BX223" s="235">
        <f t="shared" ca="1" si="261"/>
        <v>0.45503818755004483</v>
      </c>
      <c r="BY223" s="236">
        <f t="shared" si="276"/>
        <v>-173</v>
      </c>
      <c r="BZ223" s="235">
        <f t="shared" ca="1" si="262"/>
        <v>12.899212656022074</v>
      </c>
      <c r="CA223" s="235">
        <f t="shared" ca="1" si="263"/>
        <v>54.940497283549149</v>
      </c>
      <c r="CB223" s="235">
        <f t="shared" ca="1" si="304"/>
        <v>12.867752766927085</v>
      </c>
      <c r="CC223" s="235">
        <f t="shared" ca="1" si="305"/>
        <v>2.0977527669270852</v>
      </c>
      <c r="CD223" s="81">
        <f t="shared" ca="1" si="306"/>
        <v>2.8277147623697925</v>
      </c>
      <c r="CE223" s="235">
        <f t="shared" ca="1" si="264"/>
        <v>74.185444544945696</v>
      </c>
      <c r="CF223" s="235">
        <f t="shared" ca="1" si="265"/>
        <v>77.122895848238144</v>
      </c>
      <c r="CG223">
        <f t="shared" si="266"/>
        <v>100</v>
      </c>
      <c r="CH223">
        <f t="shared" si="266"/>
        <v>50</v>
      </c>
      <c r="CI223">
        <f t="shared" si="266"/>
        <v>0</v>
      </c>
      <c r="CJ223" t="e">
        <f t="shared" si="267"/>
        <v>#N/A</v>
      </c>
      <c r="CK223" s="259">
        <f t="shared" ca="1" si="268"/>
        <v>12.941768254269228</v>
      </c>
      <c r="CL223" s="259">
        <f t="shared" ca="1" si="269"/>
        <v>12.841692063567308</v>
      </c>
      <c r="CM223" s="259">
        <f t="shared" ca="1" si="270"/>
        <v>12.90297853081459</v>
      </c>
      <c r="CN223" s="259">
        <f t="shared" ca="1" si="271"/>
        <v>12.994148207420825</v>
      </c>
      <c r="CO223">
        <f t="shared" ca="1" si="272"/>
        <v>0</v>
      </c>
      <c r="CP223" t="e">
        <f t="shared" ca="1" si="273"/>
        <v>#N/A</v>
      </c>
      <c r="CQ223">
        <f t="shared" ca="1" si="274"/>
        <v>16.7</v>
      </c>
      <c r="CR223" t="e">
        <f t="shared" ca="1" si="309"/>
        <v>#N/A</v>
      </c>
      <c r="CS223" t="e">
        <f t="shared" ca="1" si="310"/>
        <v>#N/A</v>
      </c>
    </row>
    <row r="224" spans="1:97" x14ac:dyDescent="0.25">
      <c r="A224">
        <v>193</v>
      </c>
      <c r="B224" s="100">
        <f ca="1">OFFSET(InputPriceData!B$15,CalculationsAndCharts!$A224+$A$11,0,1,1)</f>
        <v>40214</v>
      </c>
      <c r="C224" s="3">
        <f ca="1">OFFSET(InputPriceData!G$15,CalculationsAndCharts!$A224+$A$11,0,1,1)</f>
        <v>7246700</v>
      </c>
      <c r="D224" s="4">
        <f ca="1">OFFSET(InputPriceData!C$15,CalculationsAndCharts!$A224+$A$11,IF($C$7,7,0),1,1)</f>
        <v>12.59</v>
      </c>
      <c r="E224" s="4">
        <f ca="1">OFFSET(InputPriceData!D$15,CalculationsAndCharts!$A224+$A$11,IF($C$7,7,0),1,1)</f>
        <v>12.83</v>
      </c>
      <c r="F224" s="4">
        <f ca="1">OFFSET(InputPriceData!E$15,CalculationsAndCharts!$A224+$A$11,IF($C$7,7,0),1,1)</f>
        <v>12.33</v>
      </c>
      <c r="G224" s="4">
        <f ca="1">OFFSET(InputPriceData!F$15,CalculationsAndCharts!$A224+$A$11,IF($C$7,7,0),1,1)</f>
        <v>12.8</v>
      </c>
      <c r="H224" s="105">
        <f t="shared" ref="H224:H287" si="354">IF($S$16,$C$17*G224+$D$17*H225,0)</f>
        <v>0</v>
      </c>
      <c r="I224" s="105">
        <f t="shared" ca="1" si="341"/>
        <v>0</v>
      </c>
      <c r="J224" s="105">
        <f t="shared" ca="1" si="341"/>
        <v>0</v>
      </c>
      <c r="K224" s="105">
        <f t="shared" ca="1" si="341"/>
        <v>0</v>
      </c>
      <c r="L224" s="4">
        <f t="shared" ref="L224:L287" ca="1" si="355">AVERAGE(E224:G224)</f>
        <v>12.653333333333334</v>
      </c>
      <c r="M224" s="105">
        <f t="shared" ref="M224:M287" ca="1" si="356">IF(L224&gt;=L225,L224-F225,L225-F224)</f>
        <v>0.75999999999999801</v>
      </c>
      <c r="N224" s="105">
        <f t="shared" ca="1" si="250"/>
        <v>1.8514615384615378</v>
      </c>
      <c r="O224" s="198">
        <f t="shared" ca="1" si="251"/>
        <v>1.8551819625918649</v>
      </c>
      <c r="P224" s="198">
        <f t="shared" ca="1" si="252"/>
        <v>1.6696637663326783</v>
      </c>
      <c r="Q224" s="105">
        <f t="shared" ref="Q224:Q287" ca="1" si="357">(L224*$E$17+Q225*$F$17)</f>
        <v>12.98326471539281</v>
      </c>
      <c r="R224" s="105">
        <f t="shared" ref="R224:R287" ca="1" si="358">Q224*$E$17+R225*$F$17</f>
        <v>12.870261199775966</v>
      </c>
      <c r="S224" s="105">
        <f t="shared" ca="1" si="253"/>
        <v>0</v>
      </c>
      <c r="T224" s="105">
        <f t="shared" si="254"/>
        <v>0</v>
      </c>
      <c r="U224" s="105">
        <f t="shared" si="255"/>
        <v>0</v>
      </c>
      <c r="V224" s="115">
        <f t="shared" ref="V224:V287" ca="1" si="359">MAX(E224-F224,ABS(E224-G225),ABS(F224-G225))</f>
        <v>0.53999999999999915</v>
      </c>
      <c r="W224" s="114">
        <f t="shared" ref="W224:W287" ca="1" si="360">(W225*($W$31-1)+V224)/$W$31</f>
        <v>0.61911181109185687</v>
      </c>
      <c r="X224" s="116">
        <f t="shared" ref="X224:X287" ca="1" si="361">$B$16+W224/G224*$F$16</f>
        <v>9.8368110241551315E-2</v>
      </c>
      <c r="Y224" s="90" t="e">
        <f t="shared" si="256"/>
        <v>#N/A</v>
      </c>
      <c r="Z224" s="117" t="str">
        <f t="shared" ca="1" si="257"/>
        <v/>
      </c>
      <c r="AA224" s="112"/>
      <c r="AB224" s="118"/>
      <c r="AC224" s="107"/>
      <c r="AD224" s="107"/>
      <c r="AH224" s="107"/>
      <c r="BE224" s="235">
        <f t="shared" ca="1" si="258"/>
        <v>12.835000000000001</v>
      </c>
      <c r="BF224" s="235">
        <f t="shared" ref="BF224:BN224" ca="1" si="362">AVERAGE(OFFSET(BE$31,$A224,0,$BE$27,1))</f>
        <v>12.9825</v>
      </c>
      <c r="BG224" s="235">
        <f t="shared" ca="1" si="362"/>
        <v>13.126249999999999</v>
      </c>
      <c r="BH224" s="235">
        <f t="shared" ca="1" si="362"/>
        <v>13.215</v>
      </c>
      <c r="BI224" s="235">
        <f t="shared" ca="1" si="362"/>
        <v>13.237500000000001</v>
      </c>
      <c r="BJ224" s="235">
        <f t="shared" ca="1" si="362"/>
        <v>13.212656250000002</v>
      </c>
      <c r="BK224" s="235">
        <f t="shared" ca="1" si="362"/>
        <v>13.168671875000001</v>
      </c>
      <c r="BL224" s="235">
        <f t="shared" ca="1" si="362"/>
        <v>13.1261328125</v>
      </c>
      <c r="BM224" s="235">
        <f t="shared" ca="1" si="362"/>
        <v>13.09359375</v>
      </c>
      <c r="BN224" s="235">
        <f t="shared" ca="1" si="362"/>
        <v>13.070449218749999</v>
      </c>
      <c r="BO224" s="235">
        <f t="shared" ca="1" si="260"/>
        <v>13.041137695312504</v>
      </c>
      <c r="BP224" s="235">
        <f t="shared" ca="1" si="329"/>
        <v>13.09608227394429</v>
      </c>
      <c r="BQ224" s="235">
        <f t="shared" ca="1" si="330"/>
        <v>13.094048794297528</v>
      </c>
      <c r="BR224" s="235">
        <f t="shared" ca="1" si="331"/>
        <v>2.0334796467622596E-3</v>
      </c>
      <c r="BS224" s="235">
        <f t="shared" ca="1" si="332"/>
        <v>13.098115753591053</v>
      </c>
      <c r="BT224" s="235">
        <f t="shared" ca="1" si="288"/>
        <v>13.128753891370845</v>
      </c>
      <c r="BU224" s="235">
        <f t="shared" ca="1" si="289"/>
        <v>13.11266055738929</v>
      </c>
      <c r="BV224" s="235">
        <f t="shared" ca="1" si="290"/>
        <v>13.071065287253431</v>
      </c>
      <c r="BW224" s="235">
        <f t="shared" ca="1" si="291"/>
        <v>13.119345289198092</v>
      </c>
      <c r="BX224" s="235">
        <f t="shared" ca="1" si="261"/>
        <v>0.47977536095203549</v>
      </c>
      <c r="BY224" s="236">
        <f t="shared" si="276"/>
        <v>-174</v>
      </c>
      <c r="BZ224" s="235">
        <f t="shared" ca="1" si="262"/>
        <v>12.858861872997354</v>
      </c>
      <c r="CA224" s="235">
        <f t="shared" ca="1" si="263"/>
        <v>63.573196822980435</v>
      </c>
      <c r="CB224" s="235">
        <f t="shared" ca="1" si="304"/>
        <v>12.847235514322918</v>
      </c>
      <c r="CC224" s="235">
        <f t="shared" ca="1" si="305"/>
        <v>2.0772355143229184</v>
      </c>
      <c r="CD224" s="81">
        <f t="shared" ca="1" si="306"/>
        <v>2.8277147623697925</v>
      </c>
      <c r="CE224" s="235">
        <f t="shared" ca="1" si="264"/>
        <v>73.459867380049047</v>
      </c>
      <c r="CF224" s="235">
        <f t="shared" ca="1" si="265"/>
        <v>82.708275756352293</v>
      </c>
      <c r="CG224">
        <f t="shared" si="266"/>
        <v>100</v>
      </c>
      <c r="CH224">
        <f t="shared" si="266"/>
        <v>50</v>
      </c>
      <c r="CI224">
        <f t="shared" si="266"/>
        <v>0</v>
      </c>
      <c r="CJ224" t="e">
        <f t="shared" si="267"/>
        <v>#N/A</v>
      </c>
      <c r="CK224" s="259">
        <f t="shared" ca="1" si="268"/>
        <v>13.246036508538456</v>
      </c>
      <c r="CL224" s="259">
        <f t="shared" ca="1" si="269"/>
        <v>12.864893254269226</v>
      </c>
      <c r="CM224" s="259">
        <f t="shared" ca="1" si="270"/>
        <v>12.973853106913207</v>
      </c>
      <c r="CN224" s="259">
        <f t="shared" ca="1" si="271"/>
        <v>13.055130664962233</v>
      </c>
      <c r="CO224">
        <f t="shared" ca="1" si="272"/>
        <v>100</v>
      </c>
      <c r="CP224">
        <f t="shared" ca="1" si="273"/>
        <v>16.7</v>
      </c>
      <c r="CQ224" t="e">
        <f t="shared" ca="1" si="274"/>
        <v>#N/A</v>
      </c>
      <c r="CR224" t="e">
        <f t="shared" ca="1" si="309"/>
        <v>#N/A</v>
      </c>
      <c r="CS224" t="e">
        <f t="shared" ca="1" si="310"/>
        <v>#N/A</v>
      </c>
    </row>
    <row r="225" spans="1:97" x14ac:dyDescent="0.25">
      <c r="A225">
        <v>194</v>
      </c>
      <c r="B225" s="100">
        <f ca="1">OFFSET(InputPriceData!B$15,CalculationsAndCharts!$A225+$A$11,0,1,1)</f>
        <v>40213</v>
      </c>
      <c r="C225" s="3">
        <f ca="1">OFFSET(InputPriceData!G$15,CalculationsAndCharts!$A225+$A$11,0,1,1)</f>
        <v>8058400</v>
      </c>
      <c r="D225" s="4">
        <f ca="1">OFFSET(InputPriceData!C$15,CalculationsAndCharts!$A225+$A$11,IF($C$7,7,0),1,1)</f>
        <v>13.55</v>
      </c>
      <c r="E225" s="4">
        <f ca="1">OFFSET(InputPriceData!D$15,CalculationsAndCharts!$A225+$A$11,IF($C$7,7,0),1,1)</f>
        <v>13.64</v>
      </c>
      <c r="F225" s="4">
        <f ca="1">OFFSET(InputPriceData!E$15,CalculationsAndCharts!$A225+$A$11,IF($C$7,7,0),1,1)</f>
        <v>12.76</v>
      </c>
      <c r="G225" s="4">
        <f ca="1">OFFSET(InputPriceData!F$15,CalculationsAndCharts!$A225+$A$11,IF($C$7,7,0),1,1)</f>
        <v>12.87</v>
      </c>
      <c r="H225" s="105">
        <f t="shared" si="354"/>
        <v>0</v>
      </c>
      <c r="I225" s="105">
        <f t="shared" ca="1" si="341"/>
        <v>0</v>
      </c>
      <c r="J225" s="105">
        <f t="shared" ca="1" si="341"/>
        <v>0</v>
      </c>
      <c r="K225" s="105">
        <f t="shared" ca="1" si="341"/>
        <v>0</v>
      </c>
      <c r="L225" s="4">
        <f t="shared" ca="1" si="355"/>
        <v>13.089999999999998</v>
      </c>
      <c r="M225" s="105">
        <f t="shared" ca="1" si="356"/>
        <v>0.70000000000000107</v>
      </c>
      <c r="N225" s="105">
        <f t="shared" ref="N225:N288" ca="1" si="363">AVERAGE(OFFSET(M225,0,0,$F$19,1))*$F$20</f>
        <v>1.9497692307692309</v>
      </c>
      <c r="O225" s="198">
        <f t="shared" ref="O225:O288" ca="1" si="364">(N225*$E$17+O226*$F$17)</f>
        <v>1.8562449409148152</v>
      </c>
      <c r="P225" s="198">
        <f t="shared" ref="P225:P288" ca="1" si="365">O225*$F$21</f>
        <v>1.6706204468233337</v>
      </c>
      <c r="Q225" s="105">
        <f t="shared" ca="1" si="357"/>
        <v>13.07753082455266</v>
      </c>
      <c r="R225" s="105">
        <f t="shared" ca="1" si="358"/>
        <v>12.837974481028297</v>
      </c>
      <c r="S225" s="105">
        <f t="shared" ref="S225:S288" ca="1" si="366">IF($S$15,AVERAGE(OFFSET(Q225,0,0,$F$18,1)),0)</f>
        <v>0</v>
      </c>
      <c r="T225" s="105">
        <f t="shared" ref="T225:T288" si="367">IF($S$15,R225+O225,0)</f>
        <v>0</v>
      </c>
      <c r="U225" s="105">
        <f t="shared" ref="U225:U288" si="368">IF($S$15,R225-P225,0)</f>
        <v>0</v>
      </c>
      <c r="V225" s="115">
        <f t="shared" ca="1" si="359"/>
        <v>0.88000000000000078</v>
      </c>
      <c r="W225" s="114">
        <f t="shared" ca="1" si="360"/>
        <v>0.65866771663778578</v>
      </c>
      <c r="X225" s="116">
        <f t="shared" ca="1" si="361"/>
        <v>0.10117853276128871</v>
      </c>
      <c r="Y225" s="90" t="e">
        <f t="shared" ref="Y225:Y288" si="369">IF($A225=$B$28,Y$31,NA())</f>
        <v>#N/A</v>
      </c>
      <c r="Z225" s="117" t="str">
        <f t="shared" ref="Z225:Z288" ca="1" si="370">IF(AA225="","",OFFSET($B$31,AA225,0,1,1))</f>
        <v/>
      </c>
      <c r="AA225" s="112"/>
      <c r="AB225" s="118"/>
      <c r="AC225" s="107"/>
      <c r="AD225" s="107"/>
      <c r="AH225" s="107"/>
      <c r="BE225" s="235">
        <f t="shared" ref="BE225:BE288" ca="1" si="371">AVERAGE(OFFSET($G$31,$A225,0,$BE$27,1))</f>
        <v>13.129999999999999</v>
      </c>
      <c r="BF225" s="235">
        <f t="shared" ref="BF225:BN225" ca="1" si="372">AVERAGE(OFFSET(BE$31,$A225,0,$BE$27,1))</f>
        <v>13.27</v>
      </c>
      <c r="BG225" s="235">
        <f t="shared" ca="1" si="372"/>
        <v>13.303750000000001</v>
      </c>
      <c r="BH225" s="235">
        <f t="shared" ca="1" si="372"/>
        <v>13.260000000000002</v>
      </c>
      <c r="BI225" s="235">
        <f t="shared" ca="1" si="372"/>
        <v>13.187812500000001</v>
      </c>
      <c r="BJ225" s="235">
        <f t="shared" ca="1" si="372"/>
        <v>13.1246875</v>
      </c>
      <c r="BK225" s="235">
        <f t="shared" ca="1" si="372"/>
        <v>13.08359375</v>
      </c>
      <c r="BL225" s="235">
        <f t="shared" ca="1" si="372"/>
        <v>13.0610546875</v>
      </c>
      <c r="BM225" s="235">
        <f t="shared" ca="1" si="372"/>
        <v>13.0473046875</v>
      </c>
      <c r="BN225" s="235">
        <f t="shared" ca="1" si="372"/>
        <v>13.032626953125</v>
      </c>
      <c r="BO225" s="235">
        <f t="shared" ref="BO225:BO288" ca="1" si="373">(5*BE225+4*BF225+3*BG225+2*BH225+BI225+BJ225+BK225+BL225+BM225+BN225)/20</f>
        <v>13.184916503906248</v>
      </c>
      <c r="BP225" s="235">
        <f t="shared" ca="1" si="329"/>
        <v>13.151026852576077</v>
      </c>
      <c r="BQ225" s="235">
        <f t="shared" ca="1" si="330"/>
        <v>13.092015314650766</v>
      </c>
      <c r="BR225" s="235">
        <f t="shared" ca="1" si="331"/>
        <v>5.901153792531133E-2</v>
      </c>
      <c r="BS225" s="235">
        <f t="shared" ca="1" si="332"/>
        <v>13.210038390501389</v>
      </c>
      <c r="BT225" s="235">
        <f t="shared" ca="1" si="288"/>
        <v>13.159392029150638</v>
      </c>
      <c r="BU225" s="235">
        <f t="shared" ca="1" si="289"/>
        <v>13.096567223407733</v>
      </c>
      <c r="BV225" s="235">
        <f t="shared" ca="1" si="290"/>
        <v>13.029470017117571</v>
      </c>
      <c r="BW225" s="235">
        <f t="shared" ca="1" si="291"/>
        <v>13.217944434346283</v>
      </c>
      <c r="BX225" s="235">
        <f t="shared" ref="BX225:BX288" ca="1" si="374">_xlfn.STDEV.P(OFFSET(BW225,0,0,$BG$27,1))</f>
        <v>0.48673164785010353</v>
      </c>
      <c r="BY225" s="236">
        <f t="shared" si="276"/>
        <v>-175</v>
      </c>
      <c r="BZ225" s="235">
        <f t="shared" ref="BZ225:BZ288" ca="1" si="375">SUMPRODUCT(OFFSET(BW225,0,0,$BG$27,1),OFFSET($BY$31,1,0,$BG$27,1))/$BH$27</f>
        <v>12.797818146738765</v>
      </c>
      <c r="CA225" s="235">
        <f t="shared" ref="CA225:CA288" ca="1" si="376">(BW225+2*BX225-BZ225)/(4*BX225)*100</f>
        <v>71.5789485573425</v>
      </c>
      <c r="CB225" s="235">
        <f t="shared" ca="1" si="304"/>
        <v>13.137458251953124</v>
      </c>
      <c r="CC225" s="235">
        <f t="shared" ca="1" si="305"/>
        <v>2.3674582519531242</v>
      </c>
      <c r="CD225" s="81">
        <f t="shared" ca="1" si="306"/>
        <v>2.8277147623697925</v>
      </c>
      <c r="CE225" s="235">
        <f t="shared" ref="CE225:CE288" ca="1" si="377">IF(CD225&lt;0.000000000001,IF($A225&gt;=$A$8,50,CE226),MIN(100,MAX(0,100*CC225/CD225)))</f>
        <v>83.723375619719647</v>
      </c>
      <c r="CF225" s="235">
        <f t="shared" ref="CF225:CF288" ca="1" si="378">AVERAGE(OFFSET(CE$31,$A225,0,$BJ$27,1))</f>
        <v>90.584857060642989</v>
      </c>
      <c r="CG225">
        <f t="shared" ref="CG225:CI288" si="379">CG$30</f>
        <v>100</v>
      </c>
      <c r="CH225">
        <f t="shared" si="379"/>
        <v>50</v>
      </c>
      <c r="CI225">
        <f t="shared" si="379"/>
        <v>0</v>
      </c>
      <c r="CJ225" t="e">
        <f t="shared" ref="CJ225:CJ288" si="380">IF($A225=$B$28,CJ$30,NA())</f>
        <v>#N/A</v>
      </c>
      <c r="CK225" s="259">
        <f t="shared" ref="CK225:CK288" ca="1" si="381">IF(A225&gt;=$A$8,0,(AVERAGE(D226:G226)+CK226)/2)</f>
        <v>13.287073017076912</v>
      </c>
      <c r="CL225" s="259">
        <f t="shared" ref="CL225:CL288" ca="1" si="382">(AVERAGE(D225:G225)+CK225+MAX(E225,CK225)+MIN(F225,CK225))/4</f>
        <v>13.223018254269228</v>
      </c>
      <c r="CM225" s="259">
        <f t="shared" ref="CM225:CM288" ca="1" si="383">IF(A225&gt;=$A$8,L225,(L225*CM$28+CM226*CM$29))</f>
        <v>13.187532955966457</v>
      </c>
      <c r="CN225" s="259">
        <f t="shared" ref="CN225:CN288" ca="1" si="384">IF(A225&gt;=$A$8,CL225,(CL225*CN$28+CN226*CN$29))</f>
        <v>13.131225629239436</v>
      </c>
      <c r="CO225">
        <f t="shared" ref="CO225:CO288" ca="1" si="385">IF(AND(CM225&gt;CN225,G225&gt;D225),100,IF(AND(CM225&lt;CN225,G225&lt;D225),0,CO226))</f>
        <v>100</v>
      </c>
      <c r="CP225">
        <f t="shared" ref="CP225:CP288" ca="1" si="386">IF($S$17,IF($A225&gt;$A$8,NA(),IF($CO225=100,CP$30,NA())),NA())</f>
        <v>16.7</v>
      </c>
      <c r="CQ225" t="e">
        <f t="shared" ref="CQ225:CQ288" ca="1" si="387">IF($S$17,IF($A225&gt;$A$8,NA(),IF($CO225=0,CQ$30,NA())),NA())</f>
        <v>#N/A</v>
      </c>
      <c r="CR225" t="e">
        <f t="shared" ca="1" si="309"/>
        <v>#N/A</v>
      </c>
      <c r="CS225" t="e">
        <f t="shared" ca="1" si="310"/>
        <v>#N/A</v>
      </c>
    </row>
    <row r="226" spans="1:97" x14ac:dyDescent="0.25">
      <c r="A226">
        <v>195</v>
      </c>
      <c r="B226" s="100">
        <f ca="1">OFFSET(InputPriceData!B$15,CalculationsAndCharts!$A226+$A$11,0,1,1)</f>
        <v>40212</v>
      </c>
      <c r="C226" s="3">
        <f ca="1">OFFSET(InputPriceData!G$15,CalculationsAndCharts!$A226+$A$11,0,1,1)</f>
        <v>6207300</v>
      </c>
      <c r="D226" s="4">
        <f ca="1">OFFSET(InputPriceData!C$15,CalculationsAndCharts!$A226+$A$11,IF($C$7,7,0),1,1)</f>
        <v>13.43</v>
      </c>
      <c r="E226" s="4">
        <f ca="1">OFFSET(InputPriceData!D$15,CalculationsAndCharts!$A226+$A$11,IF($C$7,7,0),1,1)</f>
        <v>13.72</v>
      </c>
      <c r="F226" s="4">
        <f ca="1">OFFSET(InputPriceData!E$15,CalculationsAndCharts!$A226+$A$11,IF($C$7,7,0),1,1)</f>
        <v>13.27</v>
      </c>
      <c r="G226" s="4">
        <f ca="1">OFFSET(InputPriceData!F$15,CalculationsAndCharts!$A226+$A$11,IF($C$7,7,0),1,1)</f>
        <v>13.39</v>
      </c>
      <c r="H226" s="105">
        <f t="shared" si="354"/>
        <v>0</v>
      </c>
      <c r="I226" s="105">
        <f t="shared" ca="1" si="341"/>
        <v>0</v>
      </c>
      <c r="J226" s="105">
        <f t="shared" ca="1" si="341"/>
        <v>0</v>
      </c>
      <c r="K226" s="105">
        <f t="shared" ca="1" si="341"/>
        <v>0</v>
      </c>
      <c r="L226" s="4">
        <f t="shared" ca="1" si="355"/>
        <v>13.46</v>
      </c>
      <c r="M226" s="105">
        <f t="shared" ca="1" si="356"/>
        <v>0.5</v>
      </c>
      <c r="N226" s="105">
        <f t="shared" ca="1" si="363"/>
        <v>1.8824102564102554</v>
      </c>
      <c r="O226" s="198">
        <f t="shared" ca="1" si="364"/>
        <v>1.8295237152421251</v>
      </c>
      <c r="P226" s="198">
        <f t="shared" ca="1" si="365"/>
        <v>1.6465713437179126</v>
      </c>
      <c r="Q226" s="105">
        <f t="shared" ca="1" si="357"/>
        <v>13.073968202996278</v>
      </c>
      <c r="R226" s="105">
        <f t="shared" ca="1" si="358"/>
        <v>12.769529811449907</v>
      </c>
      <c r="S226" s="105">
        <f t="shared" ca="1" si="366"/>
        <v>0</v>
      </c>
      <c r="T226" s="105">
        <f t="shared" si="367"/>
        <v>0</v>
      </c>
      <c r="U226" s="105">
        <f t="shared" si="368"/>
        <v>0</v>
      </c>
      <c r="V226" s="115">
        <f t="shared" ca="1" si="359"/>
        <v>0.45000000000000107</v>
      </c>
      <c r="W226" s="114">
        <f t="shared" ca="1" si="360"/>
        <v>0.54800157495667834</v>
      </c>
      <c r="X226" s="116">
        <f t="shared" ca="1" si="361"/>
        <v>9.092618184889309E-2</v>
      </c>
      <c r="Y226" s="90" t="e">
        <f t="shared" si="369"/>
        <v>#N/A</v>
      </c>
      <c r="Z226" s="117" t="str">
        <f t="shared" ca="1" si="370"/>
        <v/>
      </c>
      <c r="AA226" s="112"/>
      <c r="AB226" s="118"/>
      <c r="AC226" s="107"/>
      <c r="AD226" s="107"/>
      <c r="AH226" s="107"/>
      <c r="BE226" s="235">
        <f t="shared" ca="1" si="371"/>
        <v>13.41</v>
      </c>
      <c r="BF226" s="235">
        <f t="shared" ref="BF226:BN226" ca="1" si="388">AVERAGE(OFFSET(BE$31,$A226,0,$BE$27,1))</f>
        <v>13.3375</v>
      </c>
      <c r="BG226" s="235">
        <f t="shared" ca="1" si="388"/>
        <v>13.21625</v>
      </c>
      <c r="BH226" s="235">
        <f t="shared" ca="1" si="388"/>
        <v>13.115625000000001</v>
      </c>
      <c r="BI226" s="235">
        <f t="shared" ca="1" si="388"/>
        <v>13.061562500000001</v>
      </c>
      <c r="BJ226" s="235">
        <f t="shared" ca="1" si="388"/>
        <v>13.0425</v>
      </c>
      <c r="BK226" s="235">
        <f t="shared" ca="1" si="388"/>
        <v>13.038515625</v>
      </c>
      <c r="BL226" s="235">
        <f t="shared" ca="1" si="388"/>
        <v>13.033554687500001</v>
      </c>
      <c r="BM226" s="235">
        <f t="shared" ca="1" si="388"/>
        <v>13.017949218750001</v>
      </c>
      <c r="BN226" s="235">
        <f t="shared" ca="1" si="388"/>
        <v>12.988662109375001</v>
      </c>
      <c r="BO226" s="235">
        <f t="shared" ca="1" si="373"/>
        <v>13.223137207031252</v>
      </c>
      <c r="BP226" s="235">
        <f t="shared" ca="1" si="329"/>
        <v>13.117137201245908</v>
      </c>
      <c r="BQ226" s="235">
        <f t="shared" ca="1" si="330"/>
        <v>13.033003776725455</v>
      </c>
      <c r="BR226" s="235">
        <f t="shared" ca="1" si="331"/>
        <v>8.4133424520453914E-2</v>
      </c>
      <c r="BS226" s="235">
        <f t="shared" ca="1" si="332"/>
        <v>13.201270625766362</v>
      </c>
      <c r="BT226" s="235">
        <f t="shared" ca="1" si="288"/>
        <v>13.108745667799887</v>
      </c>
      <c r="BU226" s="235">
        <f t="shared" ca="1" si="289"/>
        <v>13.033742417664829</v>
      </c>
      <c r="BV226" s="235">
        <f t="shared" ca="1" si="290"/>
        <v>12.962372810827407</v>
      </c>
      <c r="BW226" s="235">
        <f t="shared" ca="1" si="291"/>
        <v>13.187382561232578</v>
      </c>
      <c r="BX226" s="235">
        <f t="shared" ca="1" si="374"/>
        <v>0.48168868212550392</v>
      </c>
      <c r="BY226" s="236">
        <f t="shared" ref="BY226:BY288" si="389">BY225-1</f>
        <v>-176</v>
      </c>
      <c r="BZ226" s="235">
        <f t="shared" ca="1" si="375"/>
        <v>12.718390547607756</v>
      </c>
      <c r="CA226" s="235">
        <f t="shared" ca="1" si="376"/>
        <v>74.341033484290278</v>
      </c>
      <c r="CB226" s="235">
        <f t="shared" ca="1" si="304"/>
        <v>13.341568603515626</v>
      </c>
      <c r="CC226" s="235">
        <f t="shared" ca="1" si="305"/>
        <v>2.571568603515626</v>
      </c>
      <c r="CD226" s="81">
        <f t="shared" ca="1" si="306"/>
        <v>2.8277147623697925</v>
      </c>
      <c r="CE226" s="235">
        <f t="shared" ca="1" si="377"/>
        <v>90.941584269288157</v>
      </c>
      <c r="CF226" s="235">
        <f t="shared" ca="1" si="378"/>
        <v>92.589354757294203</v>
      </c>
      <c r="CG226">
        <f t="shared" si="379"/>
        <v>100</v>
      </c>
      <c r="CH226">
        <f t="shared" si="379"/>
        <v>50</v>
      </c>
      <c r="CI226">
        <f t="shared" si="379"/>
        <v>0</v>
      </c>
      <c r="CJ226" t="e">
        <f t="shared" si="380"/>
        <v>#N/A</v>
      </c>
      <c r="CK226" s="259">
        <f t="shared" ca="1" si="381"/>
        <v>13.121646034153823</v>
      </c>
      <c r="CL226" s="259">
        <f t="shared" ca="1" si="382"/>
        <v>13.353948017076913</v>
      </c>
      <c r="CM226" s="259">
        <f t="shared" ca="1" si="383"/>
        <v>13.252554926610761</v>
      </c>
      <c r="CN226" s="259">
        <f t="shared" ca="1" si="384"/>
        <v>13.09450857922752</v>
      </c>
      <c r="CO226">
        <f t="shared" ca="1" si="385"/>
        <v>100</v>
      </c>
      <c r="CP226">
        <f t="shared" ca="1" si="386"/>
        <v>16.7</v>
      </c>
      <c r="CQ226" t="e">
        <f t="shared" ca="1" si="387"/>
        <v>#N/A</v>
      </c>
      <c r="CR226" t="e">
        <f t="shared" ca="1" si="309"/>
        <v>#N/A</v>
      </c>
      <c r="CS226" t="e">
        <f t="shared" ca="1" si="310"/>
        <v>#N/A</v>
      </c>
    </row>
    <row r="227" spans="1:97" x14ac:dyDescent="0.25">
      <c r="A227">
        <v>196</v>
      </c>
      <c r="B227" s="100">
        <f ca="1">OFFSET(InputPriceData!B$15,CalculationsAndCharts!$A227+$A$11,0,1,1)</f>
        <v>40211</v>
      </c>
      <c r="C227" s="3">
        <f ca="1">OFFSET(InputPriceData!G$15,CalculationsAndCharts!$A227+$A$11,0,1,1)</f>
        <v>4382500</v>
      </c>
      <c r="D227" s="4">
        <f ca="1">OFFSET(InputPriceData!C$15,CalculationsAndCharts!$A227+$A$11,IF($C$7,7,0),1,1)</f>
        <v>13.07</v>
      </c>
      <c r="E227" s="4">
        <f ca="1">OFFSET(InputPriceData!D$15,CalculationsAndCharts!$A227+$A$11,IF($C$7,7,0),1,1)</f>
        <v>13.48</v>
      </c>
      <c r="F227" s="4">
        <f ca="1">OFFSET(InputPriceData!E$15,CalculationsAndCharts!$A227+$A$11,IF($C$7,7,0),1,1)</f>
        <v>12.96</v>
      </c>
      <c r="G227" s="4">
        <f ca="1">OFFSET(InputPriceData!F$15,CalculationsAndCharts!$A227+$A$11,IF($C$7,7,0),1,1)</f>
        <v>13.43</v>
      </c>
      <c r="H227" s="105">
        <f t="shared" si="354"/>
        <v>0</v>
      </c>
      <c r="I227" s="105">
        <f t="shared" ca="1" si="341"/>
        <v>0</v>
      </c>
      <c r="J227" s="105">
        <f t="shared" ca="1" si="341"/>
        <v>0</v>
      </c>
      <c r="K227" s="105">
        <f t="shared" ca="1" si="341"/>
        <v>0</v>
      </c>
      <c r="L227" s="4">
        <f t="shared" ca="1" si="355"/>
        <v>13.290000000000001</v>
      </c>
      <c r="M227" s="105">
        <f t="shared" ca="1" si="356"/>
        <v>0.48000000000000043</v>
      </c>
      <c r="N227" s="105">
        <f t="shared" ca="1" si="363"/>
        <v>1.856012820512819</v>
      </c>
      <c r="O227" s="198">
        <f t="shared" ca="1" si="364"/>
        <v>1.8144132749083737</v>
      </c>
      <c r="P227" s="198">
        <f t="shared" ca="1" si="365"/>
        <v>1.6329719474175364</v>
      </c>
      <c r="Q227" s="105">
        <f t="shared" ca="1" si="357"/>
        <v>12.963673403852358</v>
      </c>
      <c r="R227" s="105">
        <f t="shared" ca="1" si="358"/>
        <v>12.68254741386523</v>
      </c>
      <c r="S227" s="105">
        <f t="shared" ca="1" si="366"/>
        <v>0</v>
      </c>
      <c r="T227" s="105">
        <f t="shared" si="367"/>
        <v>0</v>
      </c>
      <c r="U227" s="105">
        <f t="shared" si="368"/>
        <v>0</v>
      </c>
      <c r="V227" s="115">
        <f t="shared" ca="1" si="359"/>
        <v>0.51999999999999957</v>
      </c>
      <c r="W227" s="114">
        <f t="shared" ca="1" si="360"/>
        <v>0.59700236243501692</v>
      </c>
      <c r="X227" s="116">
        <f t="shared" ca="1" si="361"/>
        <v>9.4452893703277502E-2</v>
      </c>
      <c r="Y227" s="90" t="e">
        <f t="shared" si="369"/>
        <v>#N/A</v>
      </c>
      <c r="Z227" s="117" t="str">
        <f t="shared" ca="1" si="370"/>
        <v/>
      </c>
      <c r="AA227" s="112"/>
      <c r="AB227" s="118"/>
      <c r="AC227" s="107"/>
      <c r="AD227" s="107"/>
      <c r="AH227" s="107"/>
      <c r="BE227" s="235">
        <f t="shared" ca="1" si="371"/>
        <v>13.265000000000001</v>
      </c>
      <c r="BF227" s="235">
        <f t="shared" ref="BF227:BN227" ca="1" si="390">AVERAGE(OFFSET(BE$31,$A227,0,$BE$27,1))</f>
        <v>13.095000000000001</v>
      </c>
      <c r="BG227" s="235">
        <f t="shared" ca="1" si="390"/>
        <v>13.015000000000001</v>
      </c>
      <c r="BH227" s="235">
        <f t="shared" ca="1" si="390"/>
        <v>13.0075</v>
      </c>
      <c r="BI227" s="235">
        <f t="shared" ca="1" si="390"/>
        <v>13.0234375</v>
      </c>
      <c r="BJ227" s="235">
        <f t="shared" ca="1" si="390"/>
        <v>13.034531250000001</v>
      </c>
      <c r="BK227" s="235">
        <f t="shared" ca="1" si="390"/>
        <v>13.028593750000001</v>
      </c>
      <c r="BL227" s="235">
        <f t="shared" ca="1" si="390"/>
        <v>13.002343750000001</v>
      </c>
      <c r="BM227" s="235">
        <f t="shared" ca="1" si="390"/>
        <v>12.959375000000001</v>
      </c>
      <c r="BN227" s="235">
        <f t="shared" ca="1" si="390"/>
        <v>12.90818359375</v>
      </c>
      <c r="BO227" s="235">
        <f t="shared" ca="1" si="373"/>
        <v>13.086073242187499</v>
      </c>
      <c r="BP227" s="235">
        <f t="shared" ca="1" si="329"/>
        <v>13.011137195460565</v>
      </c>
      <c r="BQ227" s="235">
        <f t="shared" ca="1" si="330"/>
        <v>12.948870352204999</v>
      </c>
      <c r="BR227" s="235">
        <f t="shared" ca="1" si="331"/>
        <v>6.2266843255565973E-2</v>
      </c>
      <c r="BS227" s="235">
        <f t="shared" ca="1" si="332"/>
        <v>13.073404038716131</v>
      </c>
      <c r="BT227" s="235">
        <f t="shared" ca="1" si="288"/>
        <v>13.01622070983341</v>
      </c>
      <c r="BU227" s="235">
        <f t="shared" ca="1" si="289"/>
        <v>12.958739167529771</v>
      </c>
      <c r="BV227" s="235">
        <f t="shared" ca="1" si="290"/>
        <v>12.891003203989985</v>
      </c>
      <c r="BW227" s="235">
        <f t="shared" ca="1" si="291"/>
        <v>13.063447830900902</v>
      </c>
      <c r="BX227" s="235">
        <f t="shared" ca="1" si="374"/>
        <v>0.48393681087503032</v>
      </c>
      <c r="BY227" s="236">
        <f t="shared" si="389"/>
        <v>-177</v>
      </c>
      <c r="BZ227" s="235">
        <f t="shared" ca="1" si="375"/>
        <v>12.633058912414322</v>
      </c>
      <c r="CA227" s="235">
        <f t="shared" ca="1" si="376"/>
        <v>72.233735314966623</v>
      </c>
      <c r="CB227" s="235">
        <f t="shared" ca="1" si="304"/>
        <v>13.188036621093751</v>
      </c>
      <c r="CC227" s="235">
        <f t="shared" ca="1" si="305"/>
        <v>2.6580366210937516</v>
      </c>
      <c r="CD227" s="81">
        <f t="shared" ca="1" si="306"/>
        <v>2.7377147623697926</v>
      </c>
      <c r="CE227" s="235">
        <f t="shared" ca="1" si="377"/>
        <v>97.089611292921163</v>
      </c>
      <c r="CF227" s="235">
        <f t="shared" ca="1" si="378"/>
        <v>92.350477046799895</v>
      </c>
      <c r="CG227">
        <f t="shared" si="379"/>
        <v>100</v>
      </c>
      <c r="CH227">
        <f t="shared" si="379"/>
        <v>50</v>
      </c>
      <c r="CI227">
        <f t="shared" si="379"/>
        <v>0</v>
      </c>
      <c r="CJ227" t="e">
        <f t="shared" si="380"/>
        <v>#N/A</v>
      </c>
      <c r="CK227" s="259">
        <f t="shared" ca="1" si="381"/>
        <v>13.008292068307647</v>
      </c>
      <c r="CL227" s="259">
        <f t="shared" ca="1" si="382"/>
        <v>13.170823017076911</v>
      </c>
      <c r="CM227" s="259">
        <f t="shared" ca="1" si="383"/>
        <v>13.114258211017935</v>
      </c>
      <c r="CN227" s="259">
        <f t="shared" ca="1" si="384"/>
        <v>12.990732804087763</v>
      </c>
      <c r="CO227">
        <f t="shared" ca="1" si="385"/>
        <v>100</v>
      </c>
      <c r="CP227">
        <f t="shared" ca="1" si="386"/>
        <v>16.7</v>
      </c>
      <c r="CQ227" t="e">
        <f t="shared" ca="1" si="387"/>
        <v>#N/A</v>
      </c>
      <c r="CR227" t="e">
        <f t="shared" ca="1" si="309"/>
        <v>#N/A</v>
      </c>
      <c r="CS227" t="e">
        <f t="shared" ca="1" si="310"/>
        <v>#N/A</v>
      </c>
    </row>
    <row r="228" spans="1:97" x14ac:dyDescent="0.25">
      <c r="A228">
        <v>197</v>
      </c>
      <c r="B228" s="100">
        <f ca="1">OFFSET(InputPriceData!B$15,CalculationsAndCharts!$A228+$A$11,0,1,1)</f>
        <v>40210</v>
      </c>
      <c r="C228" s="3">
        <f ca="1">OFFSET(InputPriceData!G$15,CalculationsAndCharts!$A228+$A$11,0,1,1)</f>
        <v>3751100</v>
      </c>
      <c r="D228" s="4">
        <f ca="1">OFFSET(InputPriceData!C$15,CalculationsAndCharts!$A228+$A$11,IF($C$7,7,0),1,1)</f>
        <v>12.83</v>
      </c>
      <c r="E228" s="4">
        <f ca="1">OFFSET(InputPriceData!D$15,CalculationsAndCharts!$A228+$A$11,IF($C$7,7,0),1,1)</f>
        <v>13.15</v>
      </c>
      <c r="F228" s="4">
        <f ca="1">OFFSET(InputPriceData!E$15,CalculationsAndCharts!$A228+$A$11,IF($C$7,7,0),1,1)</f>
        <v>12.81</v>
      </c>
      <c r="G228" s="4">
        <f ca="1">OFFSET(InputPriceData!F$15,CalculationsAndCharts!$A228+$A$11,IF($C$7,7,0),1,1)</f>
        <v>13.1</v>
      </c>
      <c r="H228" s="105">
        <f t="shared" si="354"/>
        <v>0</v>
      </c>
      <c r="I228" s="105">
        <f t="shared" ca="1" si="341"/>
        <v>0</v>
      </c>
      <c r="J228" s="105">
        <f t="shared" ca="1" si="341"/>
        <v>0</v>
      </c>
      <c r="K228" s="105">
        <f t="shared" ca="1" si="341"/>
        <v>0</v>
      </c>
      <c r="L228" s="4">
        <f t="shared" ca="1" si="355"/>
        <v>13.020000000000001</v>
      </c>
      <c r="M228" s="105">
        <f t="shared" ca="1" si="356"/>
        <v>0.22000000000000064</v>
      </c>
      <c r="N228" s="105">
        <f t="shared" ca="1" si="363"/>
        <v>1.8396282051282036</v>
      </c>
      <c r="O228" s="198">
        <f t="shared" ca="1" si="364"/>
        <v>1.8025276904499605</v>
      </c>
      <c r="P228" s="198">
        <f t="shared" ca="1" si="365"/>
        <v>1.6222749214049645</v>
      </c>
      <c r="Q228" s="105">
        <f t="shared" ca="1" si="357"/>
        <v>12.870437233524459</v>
      </c>
      <c r="R228" s="105">
        <f t="shared" ca="1" si="358"/>
        <v>12.602225702440334</v>
      </c>
      <c r="S228" s="105">
        <f t="shared" ca="1" si="366"/>
        <v>0</v>
      </c>
      <c r="T228" s="105">
        <f t="shared" si="367"/>
        <v>0</v>
      </c>
      <c r="U228" s="105">
        <f t="shared" si="368"/>
        <v>0</v>
      </c>
      <c r="V228" s="115">
        <f t="shared" ca="1" si="359"/>
        <v>0.40000000000000036</v>
      </c>
      <c r="W228" s="114">
        <f t="shared" ca="1" si="360"/>
        <v>0.63550354365252559</v>
      </c>
      <c r="X228" s="116">
        <f t="shared" ca="1" si="361"/>
        <v>9.8511720889505772E-2</v>
      </c>
      <c r="Y228" s="90" t="e">
        <f t="shared" si="369"/>
        <v>#N/A</v>
      </c>
      <c r="Z228" s="117" t="str">
        <f t="shared" ca="1" si="370"/>
        <v/>
      </c>
      <c r="AA228" s="112"/>
      <c r="AB228" s="118"/>
      <c r="AC228" s="107"/>
      <c r="AD228" s="107"/>
      <c r="AH228" s="107"/>
      <c r="BE228" s="235">
        <f t="shared" ca="1" si="371"/>
        <v>12.925000000000001</v>
      </c>
      <c r="BF228" s="235">
        <f t="shared" ref="BF228:BN228" ca="1" si="391">AVERAGE(OFFSET(BE$31,$A228,0,$BE$27,1))</f>
        <v>12.935</v>
      </c>
      <c r="BG228" s="235">
        <f t="shared" ca="1" si="391"/>
        <v>13</v>
      </c>
      <c r="BH228" s="235">
        <f t="shared" ca="1" si="391"/>
        <v>13.039375</v>
      </c>
      <c r="BI228" s="235">
        <f t="shared" ca="1" si="391"/>
        <v>13.045625000000001</v>
      </c>
      <c r="BJ228" s="235">
        <f t="shared" ca="1" si="391"/>
        <v>13.022656250000001</v>
      </c>
      <c r="BK228" s="235">
        <f t="shared" ca="1" si="391"/>
        <v>12.97609375</v>
      </c>
      <c r="BL228" s="235">
        <f t="shared" ca="1" si="391"/>
        <v>12.91640625</v>
      </c>
      <c r="BM228" s="235">
        <f t="shared" ca="1" si="391"/>
        <v>12.8569921875</v>
      </c>
      <c r="BN228" s="235">
        <f t="shared" ca="1" si="391"/>
        <v>12.808056640625001</v>
      </c>
      <c r="BO228" s="235">
        <f t="shared" ca="1" si="373"/>
        <v>12.953479003906249</v>
      </c>
      <c r="BP228" s="235">
        <f t="shared" ca="1" si="329"/>
        <v>12.93620114873363</v>
      </c>
      <c r="BQ228" s="235">
        <f t="shared" ca="1" si="330"/>
        <v>12.886603508949433</v>
      </c>
      <c r="BR228" s="235">
        <f t="shared" ca="1" si="331"/>
        <v>4.9597639784197511E-2</v>
      </c>
      <c r="BS228" s="235">
        <f t="shared" ca="1" si="332"/>
        <v>12.985798788517828</v>
      </c>
      <c r="BT228" s="235">
        <f t="shared" ca="1" si="288"/>
        <v>12.95903738095069</v>
      </c>
      <c r="BU228" s="235">
        <f t="shared" ca="1" si="289"/>
        <v>12.901257625226133</v>
      </c>
      <c r="BV228" s="235">
        <f t="shared" ca="1" si="290"/>
        <v>12.823267240450198</v>
      </c>
      <c r="BW228" s="235">
        <f t="shared" ca="1" si="291"/>
        <v>12.996606507623872</v>
      </c>
      <c r="BX228" s="235">
        <f t="shared" ca="1" si="374"/>
        <v>0.50938318178679043</v>
      </c>
      <c r="BY228" s="236">
        <f t="shared" si="389"/>
        <v>-178</v>
      </c>
      <c r="BZ228" s="235">
        <f t="shared" ca="1" si="375"/>
        <v>12.550642561459624</v>
      </c>
      <c r="CA228" s="235">
        <f t="shared" ca="1" si="376"/>
        <v>71.887449473690765</v>
      </c>
      <c r="CB228" s="235">
        <f t="shared" ca="1" si="304"/>
        <v>12.986739501953124</v>
      </c>
      <c r="CC228" s="235">
        <f t="shared" ca="1" si="305"/>
        <v>2.4567395019531251</v>
      </c>
      <c r="CD228" s="81">
        <f t="shared" ca="1" si="306"/>
        <v>2.7377147623697926</v>
      </c>
      <c r="CE228" s="235">
        <f t="shared" ca="1" si="377"/>
        <v>89.736868709673288</v>
      </c>
      <c r="CF228" s="235">
        <f t="shared" ca="1" si="378"/>
        <v>91.315289837742696</v>
      </c>
      <c r="CG228">
        <f t="shared" si="379"/>
        <v>100</v>
      </c>
      <c r="CH228">
        <f t="shared" si="379"/>
        <v>50</v>
      </c>
      <c r="CI228">
        <f t="shared" si="379"/>
        <v>0</v>
      </c>
      <c r="CJ228" t="e">
        <f t="shared" si="380"/>
        <v>#N/A</v>
      </c>
      <c r="CK228" s="259">
        <f t="shared" ca="1" si="381"/>
        <v>13.044084136615293</v>
      </c>
      <c r="CL228" s="259">
        <f t="shared" ca="1" si="382"/>
        <v>12.994146034153824</v>
      </c>
      <c r="CM228" s="259">
        <f t="shared" ca="1" si="383"/>
        <v>12.997097018363224</v>
      </c>
      <c r="CN228" s="259">
        <f t="shared" ca="1" si="384"/>
        <v>12.918696718892104</v>
      </c>
      <c r="CO228">
        <f t="shared" ca="1" si="385"/>
        <v>100</v>
      </c>
      <c r="CP228">
        <f t="shared" ca="1" si="386"/>
        <v>16.7</v>
      </c>
      <c r="CQ228" t="e">
        <f t="shared" ca="1" si="387"/>
        <v>#N/A</v>
      </c>
      <c r="CR228" t="e">
        <f t="shared" ca="1" si="309"/>
        <v>#N/A</v>
      </c>
      <c r="CS228" t="e">
        <f t="shared" ca="1" si="310"/>
        <v>#N/A</v>
      </c>
    </row>
    <row r="229" spans="1:97" x14ac:dyDescent="0.25">
      <c r="A229">
        <v>198</v>
      </c>
      <c r="B229" s="100">
        <f ca="1">OFFSET(InputPriceData!B$15,CalculationsAndCharts!$A229+$A$11,0,1,1)</f>
        <v>40207</v>
      </c>
      <c r="C229" s="3">
        <f ca="1">OFFSET(InputPriceData!G$15,CalculationsAndCharts!$A229+$A$11,0,1,1)</f>
        <v>9066500</v>
      </c>
      <c r="D229" s="4">
        <f ca="1">OFFSET(InputPriceData!C$15,CalculationsAndCharts!$A229+$A$11,IF($C$7,7,0),1,1)</f>
        <v>13.27</v>
      </c>
      <c r="E229" s="4">
        <f ca="1">OFFSET(InputPriceData!D$15,CalculationsAndCharts!$A229+$A$11,IF($C$7,7,0),1,1)</f>
        <v>13.63</v>
      </c>
      <c r="F229" s="4">
        <f ca="1">OFFSET(InputPriceData!E$15,CalculationsAndCharts!$A229+$A$11,IF($C$7,7,0),1,1)</f>
        <v>12.71</v>
      </c>
      <c r="G229" s="4">
        <f ca="1">OFFSET(InputPriceData!F$15,CalculationsAndCharts!$A229+$A$11,IF($C$7,7,0),1,1)</f>
        <v>12.75</v>
      </c>
      <c r="H229" s="105">
        <f t="shared" si="354"/>
        <v>0</v>
      </c>
      <c r="I229" s="105">
        <f t="shared" ca="1" si="341"/>
        <v>0</v>
      </c>
      <c r="J229" s="105">
        <f t="shared" ca="1" si="341"/>
        <v>0</v>
      </c>
      <c r="K229" s="105">
        <f t="shared" ca="1" si="341"/>
        <v>0</v>
      </c>
      <c r="L229" s="4">
        <f t="shared" ca="1" si="355"/>
        <v>13.030000000000001</v>
      </c>
      <c r="M229" s="105">
        <f t="shared" ca="1" si="356"/>
        <v>0.35666666666666735</v>
      </c>
      <c r="N229" s="105">
        <f t="shared" ca="1" si="363"/>
        <v>1.8523717948717928</v>
      </c>
      <c r="O229" s="198">
        <f t="shared" ca="1" si="364"/>
        <v>1.791927543399034</v>
      </c>
      <c r="P229" s="198">
        <f t="shared" ca="1" si="365"/>
        <v>1.6127347890591306</v>
      </c>
      <c r="Q229" s="105">
        <f t="shared" ca="1" si="357"/>
        <v>12.827705014531446</v>
      </c>
      <c r="R229" s="105">
        <f t="shared" ca="1" si="358"/>
        <v>12.525593836416299</v>
      </c>
      <c r="S229" s="105">
        <f t="shared" ca="1" si="366"/>
        <v>0</v>
      </c>
      <c r="T229" s="105">
        <f t="shared" si="367"/>
        <v>0</v>
      </c>
      <c r="U229" s="105">
        <f t="shared" si="368"/>
        <v>0</v>
      </c>
      <c r="V229" s="115">
        <f t="shared" ca="1" si="359"/>
        <v>0.91999999999999993</v>
      </c>
      <c r="W229" s="114">
        <f t="shared" ca="1" si="360"/>
        <v>0.75325531547878821</v>
      </c>
      <c r="X229" s="116">
        <f t="shared" ca="1" si="361"/>
        <v>0.10907884827284614</v>
      </c>
      <c r="Y229" s="90" t="e">
        <f t="shared" si="369"/>
        <v>#N/A</v>
      </c>
      <c r="Z229" s="117" t="str">
        <f t="shared" ca="1" si="370"/>
        <v/>
      </c>
      <c r="AA229" s="112"/>
      <c r="AB229" s="118"/>
      <c r="AC229" s="107"/>
      <c r="AD229" s="107"/>
      <c r="AH229" s="107"/>
      <c r="BE229" s="235">
        <f t="shared" ca="1" si="371"/>
        <v>12.945</v>
      </c>
      <c r="BF229" s="235">
        <f t="shared" ref="BF229:BN229" ca="1" si="392">AVERAGE(OFFSET(BE$31,$A229,0,$BE$27,1))</f>
        <v>13.065000000000001</v>
      </c>
      <c r="BG229" s="235">
        <f t="shared" ca="1" si="392"/>
        <v>13.078750000000001</v>
      </c>
      <c r="BH229" s="235">
        <f t="shared" ca="1" si="392"/>
        <v>13.051875000000001</v>
      </c>
      <c r="BI229" s="235">
        <f t="shared" ca="1" si="392"/>
        <v>12.9996875</v>
      </c>
      <c r="BJ229" s="235">
        <f t="shared" ca="1" si="392"/>
        <v>12.92953125</v>
      </c>
      <c r="BK229" s="235">
        <f t="shared" ca="1" si="392"/>
        <v>12.856718749999999</v>
      </c>
      <c r="BL229" s="235">
        <f t="shared" ca="1" si="392"/>
        <v>12.797578124999999</v>
      </c>
      <c r="BM229" s="235">
        <f t="shared" ca="1" si="392"/>
        <v>12.75912109375</v>
      </c>
      <c r="BN229" s="235">
        <f t="shared" ca="1" si="392"/>
        <v>12.736435546875001</v>
      </c>
      <c r="BO229" s="235">
        <f t="shared" ca="1" si="373"/>
        <v>12.970203613281248</v>
      </c>
      <c r="BP229" s="235">
        <f t="shared" ca="1" si="329"/>
        <v>12.918923293561011</v>
      </c>
      <c r="BQ229" s="235">
        <f t="shared" ca="1" si="330"/>
        <v>12.837005869165235</v>
      </c>
      <c r="BR229" s="235">
        <f t="shared" ca="1" si="331"/>
        <v>8.1917424395776095E-2</v>
      </c>
      <c r="BS229" s="235">
        <f t="shared" ca="1" si="332"/>
        <v>13.000840717956788</v>
      </c>
      <c r="BT229" s="235">
        <f t="shared" ca="1" si="288"/>
        <v>12.932275973383552</v>
      </c>
      <c r="BU229" s="235">
        <f t="shared" ca="1" si="289"/>
        <v>12.843477869501577</v>
      </c>
      <c r="BV229" s="235">
        <f t="shared" ca="1" si="290"/>
        <v>12.745276855674263</v>
      </c>
      <c r="BW229" s="235">
        <f t="shared" ca="1" si="291"/>
        <v>13.011671167320188</v>
      </c>
      <c r="BX229" s="235">
        <f t="shared" ca="1" si="374"/>
        <v>0.55026825499552146</v>
      </c>
      <c r="BY229" s="236">
        <f t="shared" si="389"/>
        <v>-179</v>
      </c>
      <c r="BZ229" s="235">
        <f t="shared" ca="1" si="375"/>
        <v>12.463907052277019</v>
      </c>
      <c r="CA229" s="235">
        <f t="shared" ca="1" si="376"/>
        <v>74.886230946015004</v>
      </c>
      <c r="CB229" s="235">
        <f t="shared" ca="1" si="304"/>
        <v>13.000101806640625</v>
      </c>
      <c r="CC229" s="235">
        <f t="shared" ca="1" si="305"/>
        <v>2.470101806640626</v>
      </c>
      <c r="CD229" s="81">
        <f t="shared" ca="1" si="306"/>
        <v>2.7377147623697926</v>
      </c>
      <c r="CE229" s="235">
        <f t="shared" ca="1" si="377"/>
        <v>90.224951137805235</v>
      </c>
      <c r="CF229" s="235">
        <f t="shared" ca="1" si="378"/>
        <v>91.516021991360546</v>
      </c>
      <c r="CG229">
        <f t="shared" si="379"/>
        <v>100</v>
      </c>
      <c r="CH229">
        <f t="shared" si="379"/>
        <v>50</v>
      </c>
      <c r="CI229">
        <f t="shared" si="379"/>
        <v>0</v>
      </c>
      <c r="CJ229" t="e">
        <f t="shared" si="380"/>
        <v>#N/A</v>
      </c>
      <c r="CK229" s="259">
        <f t="shared" ca="1" si="381"/>
        <v>12.998168273230586</v>
      </c>
      <c r="CL229" s="259">
        <f t="shared" ca="1" si="382"/>
        <v>13.107042068307647</v>
      </c>
      <c r="CM229" s="259">
        <f t="shared" ca="1" si="383"/>
        <v>12.981828363938707</v>
      </c>
      <c r="CN229" s="259">
        <f t="shared" ca="1" si="384"/>
        <v>12.888516992787418</v>
      </c>
      <c r="CO229">
        <f t="shared" ca="1" si="385"/>
        <v>100</v>
      </c>
      <c r="CP229">
        <f t="shared" ca="1" si="386"/>
        <v>16.7</v>
      </c>
      <c r="CQ229" t="e">
        <f t="shared" ca="1" si="387"/>
        <v>#N/A</v>
      </c>
      <c r="CR229" t="e">
        <f t="shared" ca="1" si="309"/>
        <v>#N/A</v>
      </c>
      <c r="CS229" t="e">
        <f t="shared" ca="1" si="310"/>
        <v>#N/A</v>
      </c>
    </row>
    <row r="230" spans="1:97" x14ac:dyDescent="0.25">
      <c r="A230">
        <v>199</v>
      </c>
      <c r="B230" s="100">
        <f ca="1">OFFSET(InputPriceData!B$15,CalculationsAndCharts!$A230+$A$11,0,1,1)</f>
        <v>40206</v>
      </c>
      <c r="C230" s="3">
        <f ca="1">OFFSET(InputPriceData!G$15,CalculationsAndCharts!$A230+$A$11,0,1,1)</f>
        <v>7746900</v>
      </c>
      <c r="D230" s="4">
        <f ca="1">OFFSET(InputPriceData!C$15,CalculationsAndCharts!$A230+$A$11,IF($C$7,7,0),1,1)</f>
        <v>13.24</v>
      </c>
      <c r="E230" s="4">
        <f ca="1">OFFSET(InputPriceData!D$15,CalculationsAndCharts!$A230+$A$11,IF($C$7,7,0),1,1)</f>
        <v>13.33</v>
      </c>
      <c r="F230" s="4">
        <f ca="1">OFFSET(InputPriceData!E$15,CalculationsAndCharts!$A230+$A$11,IF($C$7,7,0),1,1)</f>
        <v>12.73</v>
      </c>
      <c r="G230" s="4">
        <f ca="1">OFFSET(InputPriceData!F$15,CalculationsAndCharts!$A230+$A$11,IF($C$7,7,0),1,1)</f>
        <v>13.14</v>
      </c>
      <c r="H230" s="105">
        <f t="shared" si="354"/>
        <v>0</v>
      </c>
      <c r="I230" s="105">
        <f t="shared" ca="1" si="341"/>
        <v>0</v>
      </c>
      <c r="J230" s="105">
        <f t="shared" ca="1" si="341"/>
        <v>0</v>
      </c>
      <c r="K230" s="105">
        <f t="shared" ca="1" si="341"/>
        <v>0</v>
      </c>
      <c r="L230" s="4">
        <f t="shared" ca="1" si="355"/>
        <v>13.066666666666668</v>
      </c>
      <c r="M230" s="105">
        <f t="shared" ca="1" si="356"/>
        <v>0.52666666666666906</v>
      </c>
      <c r="N230" s="105">
        <f t="shared" ca="1" si="363"/>
        <v>1.8787692307692285</v>
      </c>
      <c r="O230" s="198">
        <f t="shared" ca="1" si="364"/>
        <v>1.7746577572639599</v>
      </c>
      <c r="P230" s="198">
        <f t="shared" ca="1" si="365"/>
        <v>1.5971919815375639</v>
      </c>
      <c r="Q230" s="105">
        <f t="shared" ca="1" si="357"/>
        <v>12.769906447254716</v>
      </c>
      <c r="R230" s="105">
        <f t="shared" ca="1" si="358"/>
        <v>12.439276356954828</v>
      </c>
      <c r="S230" s="105">
        <f t="shared" ca="1" si="366"/>
        <v>0</v>
      </c>
      <c r="T230" s="105">
        <f t="shared" si="367"/>
        <v>0</v>
      </c>
      <c r="U230" s="105">
        <f t="shared" si="368"/>
        <v>0</v>
      </c>
      <c r="V230" s="115">
        <f t="shared" ca="1" si="359"/>
        <v>0.59999999999999964</v>
      </c>
      <c r="W230" s="114">
        <f t="shared" ca="1" si="360"/>
        <v>0.66988297321818246</v>
      </c>
      <c r="X230" s="116">
        <f t="shared" ca="1" si="361"/>
        <v>0.10098043936211434</v>
      </c>
      <c r="Y230" s="90" t="e">
        <f t="shared" si="369"/>
        <v>#N/A</v>
      </c>
      <c r="Z230" s="117" t="str">
        <f t="shared" ca="1" si="370"/>
        <v/>
      </c>
      <c r="AA230" s="112"/>
      <c r="AB230" s="118"/>
      <c r="AC230" s="107"/>
      <c r="AD230" s="107"/>
      <c r="AH230" s="107"/>
      <c r="BE230" s="235">
        <f t="shared" ca="1" si="371"/>
        <v>13.185</v>
      </c>
      <c r="BF230" s="235">
        <f t="shared" ref="BF230:BN230" ca="1" si="393">AVERAGE(OFFSET(BE$31,$A230,0,$BE$27,1))</f>
        <v>13.092500000000001</v>
      </c>
      <c r="BG230" s="235">
        <f t="shared" ca="1" si="393"/>
        <v>13.025</v>
      </c>
      <c r="BH230" s="235">
        <f t="shared" ca="1" si="393"/>
        <v>12.9475</v>
      </c>
      <c r="BI230" s="235">
        <f t="shared" ca="1" si="393"/>
        <v>12.859375</v>
      </c>
      <c r="BJ230" s="235">
        <f t="shared" ca="1" si="393"/>
        <v>12.783906249999999</v>
      </c>
      <c r="BK230" s="235">
        <f t="shared" ca="1" si="393"/>
        <v>12.7384375</v>
      </c>
      <c r="BL230" s="235">
        <f t="shared" ca="1" si="393"/>
        <v>12.720664062499999</v>
      </c>
      <c r="BM230" s="235">
        <f t="shared" ca="1" si="393"/>
        <v>12.713749999999999</v>
      </c>
      <c r="BN230" s="235">
        <f t="shared" ca="1" si="393"/>
        <v>12.698652343749998</v>
      </c>
      <c r="BO230" s="235">
        <f t="shared" ca="1" si="373"/>
        <v>12.9889892578125</v>
      </c>
      <c r="BP230" s="235">
        <f t="shared" ca="1" si="329"/>
        <v>12.867642973840777</v>
      </c>
      <c r="BQ230" s="235">
        <f t="shared" ca="1" si="330"/>
        <v>12.755088444769459</v>
      </c>
      <c r="BR230" s="235">
        <f t="shared" ca="1" si="331"/>
        <v>0.11255452907131769</v>
      </c>
      <c r="BS230" s="235">
        <f t="shared" ca="1" si="332"/>
        <v>12.980197502912095</v>
      </c>
      <c r="BT230" s="235">
        <f t="shared" ca="1" si="288"/>
        <v>12.863711228810317</v>
      </c>
      <c r="BU230" s="235">
        <f t="shared" ca="1" si="289"/>
        <v>12.754679765619599</v>
      </c>
      <c r="BV230" s="235">
        <f t="shared" ca="1" si="290"/>
        <v>12.647075841846949</v>
      </c>
      <c r="BW230" s="235">
        <f t="shared" ca="1" si="291"/>
        <v>12.974170231419102</v>
      </c>
      <c r="BX230" s="235">
        <f t="shared" ca="1" si="374"/>
        <v>0.58084488589730954</v>
      </c>
      <c r="BY230" s="236">
        <f t="shared" si="389"/>
        <v>-180</v>
      </c>
      <c r="BZ230" s="235">
        <f t="shared" ca="1" si="375"/>
        <v>12.363352365809581</v>
      </c>
      <c r="CA230" s="235">
        <f t="shared" ca="1" si="376"/>
        <v>76.290059551178942</v>
      </c>
      <c r="CB230" s="235">
        <f t="shared" ca="1" si="304"/>
        <v>13.027827962239584</v>
      </c>
      <c r="CC230" s="235">
        <f t="shared" ca="1" si="305"/>
        <v>2.4978279622395849</v>
      </c>
      <c r="CD230" s="81">
        <f t="shared" ca="1" si="306"/>
        <v>2.6577147623697925</v>
      </c>
      <c r="CE230" s="235">
        <f t="shared" ca="1" si="377"/>
        <v>93.984049665749609</v>
      </c>
      <c r="CF230" s="235">
        <f t="shared" ca="1" si="378"/>
        <v>89.87307315838099</v>
      </c>
      <c r="CG230">
        <f t="shared" si="379"/>
        <v>100</v>
      </c>
      <c r="CH230">
        <f t="shared" si="379"/>
        <v>50</v>
      </c>
      <c r="CI230">
        <f t="shared" si="379"/>
        <v>0</v>
      </c>
      <c r="CJ230" t="e">
        <f t="shared" si="380"/>
        <v>#N/A</v>
      </c>
      <c r="CK230" s="259">
        <f t="shared" ca="1" si="381"/>
        <v>12.886336546461173</v>
      </c>
      <c r="CL230" s="259">
        <f t="shared" ca="1" si="382"/>
        <v>13.014084136615292</v>
      </c>
      <c r="CM230" s="259">
        <f t="shared" ca="1" si="383"/>
        <v>12.949713939897844</v>
      </c>
      <c r="CN230" s="259">
        <f t="shared" ca="1" si="384"/>
        <v>12.801106962579325</v>
      </c>
      <c r="CO230">
        <f t="shared" ca="1" si="385"/>
        <v>100</v>
      </c>
      <c r="CP230">
        <f t="shared" ca="1" si="386"/>
        <v>16.7</v>
      </c>
      <c r="CQ230" t="e">
        <f t="shared" ca="1" si="387"/>
        <v>#N/A</v>
      </c>
      <c r="CR230" t="e">
        <f t="shared" ca="1" si="309"/>
        <v>#N/A</v>
      </c>
      <c r="CS230" t="e">
        <f t="shared" ca="1" si="310"/>
        <v>#N/A</v>
      </c>
    </row>
    <row r="231" spans="1:97" x14ac:dyDescent="0.25">
      <c r="A231">
        <v>200</v>
      </c>
      <c r="B231" s="100">
        <f ca="1">OFFSET(InputPriceData!B$15,CalculationsAndCharts!$A231+$A$11,0,1,1)</f>
        <v>40205</v>
      </c>
      <c r="C231" s="3">
        <f ca="1">OFFSET(InputPriceData!G$15,CalculationsAndCharts!$A231+$A$11,0,1,1)</f>
        <v>7059700</v>
      </c>
      <c r="D231" s="4">
        <f ca="1">OFFSET(InputPriceData!C$15,CalculationsAndCharts!$A231+$A$11,IF($C$7,7,0),1,1)</f>
        <v>12.72</v>
      </c>
      <c r="E231" s="4">
        <f ca="1">OFFSET(InputPriceData!D$15,CalculationsAndCharts!$A231+$A$11,IF($C$7,7,0),1,1)</f>
        <v>13.25</v>
      </c>
      <c r="F231" s="4">
        <f ca="1">OFFSET(InputPriceData!E$15,CalculationsAndCharts!$A231+$A$11,IF($C$7,7,0),1,1)</f>
        <v>12.54</v>
      </c>
      <c r="G231" s="4">
        <f ca="1">OFFSET(InputPriceData!F$15,CalculationsAndCharts!$A231+$A$11,IF($C$7,7,0),1,1)</f>
        <v>13.23</v>
      </c>
      <c r="H231" s="105">
        <f t="shared" si="354"/>
        <v>0</v>
      </c>
      <c r="I231" s="105">
        <f t="shared" ca="1" si="341"/>
        <v>0</v>
      </c>
      <c r="J231" s="105">
        <f t="shared" ca="1" si="341"/>
        <v>0</v>
      </c>
      <c r="K231" s="105">
        <f t="shared" ca="1" si="341"/>
        <v>0</v>
      </c>
      <c r="L231" s="4">
        <f t="shared" ca="1" si="355"/>
        <v>13.006666666666666</v>
      </c>
      <c r="M231" s="105">
        <f t="shared" ca="1" si="356"/>
        <v>0.36666666666666536</v>
      </c>
      <c r="N231" s="105">
        <f t="shared" ca="1" si="363"/>
        <v>1.7886538461538433</v>
      </c>
      <c r="O231" s="198">
        <f t="shared" ca="1" si="364"/>
        <v>1.7449116219767404</v>
      </c>
      <c r="P231" s="198">
        <f t="shared" ca="1" si="365"/>
        <v>1.5704204597790665</v>
      </c>
      <c r="Q231" s="105">
        <f t="shared" ca="1" si="357"/>
        <v>12.685117813137015</v>
      </c>
      <c r="R231" s="105">
        <f t="shared" ca="1" si="358"/>
        <v>12.344810616869145</v>
      </c>
      <c r="S231" s="105">
        <f t="shared" ca="1" si="366"/>
        <v>0</v>
      </c>
      <c r="T231" s="105">
        <f t="shared" si="367"/>
        <v>0</v>
      </c>
      <c r="U231" s="105">
        <f t="shared" si="368"/>
        <v>0</v>
      </c>
      <c r="V231" s="115">
        <f t="shared" ca="1" si="359"/>
        <v>0.71000000000000085</v>
      </c>
      <c r="W231" s="114">
        <f t="shared" ca="1" si="360"/>
        <v>0.70482445982727404</v>
      </c>
      <c r="X231" s="116">
        <f t="shared" ca="1" si="361"/>
        <v>0.10327471351680076</v>
      </c>
      <c r="Y231" s="90" t="e">
        <f t="shared" si="369"/>
        <v>#N/A</v>
      </c>
      <c r="Z231" s="117" t="str">
        <f t="shared" ca="1" si="370"/>
        <v/>
      </c>
      <c r="AA231" s="112"/>
      <c r="AB231" s="118"/>
      <c r="AC231" s="107"/>
      <c r="AD231" s="107"/>
      <c r="AH231" s="107"/>
      <c r="BE231" s="235">
        <f t="shared" ca="1" si="371"/>
        <v>13</v>
      </c>
      <c r="BF231" s="235">
        <f t="shared" ref="BF231:BN231" ca="1" si="394">AVERAGE(OFFSET(BE$31,$A231,0,$BE$27,1))</f>
        <v>12.9575</v>
      </c>
      <c r="BG231" s="235">
        <f t="shared" ca="1" si="394"/>
        <v>12.87</v>
      </c>
      <c r="BH231" s="235">
        <f t="shared" ca="1" si="394"/>
        <v>12.771249999999998</v>
      </c>
      <c r="BI231" s="235">
        <f t="shared" ca="1" si="394"/>
        <v>12.708437499999999</v>
      </c>
      <c r="BJ231" s="235">
        <f t="shared" ca="1" si="394"/>
        <v>12.692968749999999</v>
      </c>
      <c r="BK231" s="235">
        <f t="shared" ca="1" si="394"/>
        <v>12.702890625</v>
      </c>
      <c r="BL231" s="235">
        <f t="shared" ca="1" si="394"/>
        <v>12.706835937499999</v>
      </c>
      <c r="BM231" s="235">
        <f t="shared" ca="1" si="394"/>
        <v>12.683554687499999</v>
      </c>
      <c r="BN231" s="235">
        <f t="shared" ca="1" si="394"/>
        <v>12.627666015625</v>
      </c>
      <c r="BO231" s="235">
        <f t="shared" ca="1" si="373"/>
        <v>12.85524267578125</v>
      </c>
      <c r="BP231" s="235">
        <f t="shared" ca="1" si="329"/>
        <v>12.746296689869052</v>
      </c>
      <c r="BQ231" s="235">
        <f t="shared" ca="1" si="330"/>
        <v>12.642533915698143</v>
      </c>
      <c r="BR231" s="235">
        <f t="shared" ca="1" si="331"/>
        <v>0.1037627741709084</v>
      </c>
      <c r="BS231" s="235">
        <f t="shared" ca="1" si="332"/>
        <v>12.85005946403996</v>
      </c>
      <c r="BT231" s="235">
        <f t="shared" ca="1" si="288"/>
        <v>12.747224954708537</v>
      </c>
      <c r="BU231" s="235">
        <f t="shared" ca="1" si="289"/>
        <v>12.645648302428881</v>
      </c>
      <c r="BV231" s="235">
        <f t="shared" ca="1" si="290"/>
        <v>12.5394719180743</v>
      </c>
      <c r="BW231" s="235">
        <f t="shared" ca="1" si="291"/>
        <v>12.844201874913269</v>
      </c>
      <c r="BX231" s="235">
        <f t="shared" ca="1" si="374"/>
        <v>0.58980400190483462</v>
      </c>
      <c r="BY231" s="236">
        <f t="shared" si="389"/>
        <v>-181</v>
      </c>
      <c r="BZ231" s="235">
        <f t="shared" ca="1" si="375"/>
        <v>12.254806982083194</v>
      </c>
      <c r="CA231" s="235">
        <f t="shared" ca="1" si="376"/>
        <v>74.982659109066802</v>
      </c>
      <c r="CB231" s="235">
        <f t="shared" ca="1" si="304"/>
        <v>12.930954671223958</v>
      </c>
      <c r="CC231" s="235">
        <f t="shared" ca="1" si="305"/>
        <v>2.4009546712239587</v>
      </c>
      <c r="CD231" s="81">
        <f t="shared" ca="1" si="306"/>
        <v>2.6577147623697925</v>
      </c>
      <c r="CE231" s="235">
        <f t="shared" ca="1" si="377"/>
        <v>90.339065170526808</v>
      </c>
      <c r="CF231" s="235">
        <f t="shared" ca="1" si="378"/>
        <v>86.405383665218821</v>
      </c>
      <c r="CG231">
        <f t="shared" si="379"/>
        <v>100</v>
      </c>
      <c r="CH231">
        <f t="shared" si="379"/>
        <v>50</v>
      </c>
      <c r="CI231">
        <f t="shared" si="379"/>
        <v>0</v>
      </c>
      <c r="CJ231" t="e">
        <f t="shared" si="380"/>
        <v>#N/A</v>
      </c>
      <c r="CK231" s="259">
        <f t="shared" ca="1" si="381"/>
        <v>12.837673092922346</v>
      </c>
      <c r="CL231" s="259">
        <f t="shared" ca="1" si="382"/>
        <v>12.890668273230586</v>
      </c>
      <c r="CM231" s="259">
        <f t="shared" ca="1" si="383"/>
        <v>12.871745455385295</v>
      </c>
      <c r="CN231" s="259">
        <f t="shared" ca="1" si="384"/>
        <v>12.715916092964939</v>
      </c>
      <c r="CO231">
        <f t="shared" ca="1" si="385"/>
        <v>100</v>
      </c>
      <c r="CP231">
        <f t="shared" ca="1" si="386"/>
        <v>16.7</v>
      </c>
      <c r="CQ231" t="e">
        <f t="shared" ca="1" si="387"/>
        <v>#N/A</v>
      </c>
      <c r="CR231" t="e">
        <f t="shared" ca="1" si="309"/>
        <v>#N/A</v>
      </c>
      <c r="CS231" t="e">
        <f t="shared" ca="1" si="310"/>
        <v>#N/A</v>
      </c>
    </row>
    <row r="232" spans="1:97" x14ac:dyDescent="0.25">
      <c r="A232">
        <v>201</v>
      </c>
      <c r="B232" s="100">
        <f ca="1">OFFSET(InputPriceData!B$15,CalculationsAndCharts!$A232+$A$11,0,1,1)</f>
        <v>40204</v>
      </c>
      <c r="C232" s="3">
        <f ca="1">OFFSET(InputPriceData!G$15,CalculationsAndCharts!$A232+$A$11,0,1,1)</f>
        <v>6008600</v>
      </c>
      <c r="D232" s="4">
        <f ca="1">OFFSET(InputPriceData!C$15,CalculationsAndCharts!$A232+$A$11,IF($C$7,7,0),1,1)</f>
        <v>13.1</v>
      </c>
      <c r="E232" s="4">
        <f ca="1">OFFSET(InputPriceData!D$15,CalculationsAndCharts!$A232+$A$11,IF($C$7,7,0),1,1)</f>
        <v>13.15</v>
      </c>
      <c r="F232" s="4">
        <f ca="1">OFFSET(InputPriceData!E$15,CalculationsAndCharts!$A232+$A$11,IF($C$7,7,0),1,1)</f>
        <v>12.64</v>
      </c>
      <c r="G232" s="4">
        <f ca="1">OFFSET(InputPriceData!F$15,CalculationsAndCharts!$A232+$A$11,IF($C$7,7,0),1,1)</f>
        <v>12.77</v>
      </c>
      <c r="H232" s="105">
        <f t="shared" si="354"/>
        <v>0</v>
      </c>
      <c r="I232" s="105">
        <f t="shared" ref="I232:K251" ca="1" si="395">IF($S$16,AVERAGE(OFFSET($G232,0,0,I$31,1)),0)</f>
        <v>0</v>
      </c>
      <c r="J232" s="105">
        <f t="shared" ca="1" si="395"/>
        <v>0</v>
      </c>
      <c r="K232" s="105">
        <f t="shared" ca="1" si="395"/>
        <v>0</v>
      </c>
      <c r="L232" s="4">
        <f t="shared" ca="1" si="355"/>
        <v>12.853333333333333</v>
      </c>
      <c r="M232" s="105">
        <f t="shared" ca="1" si="356"/>
        <v>0.26666666666666572</v>
      </c>
      <c r="N232" s="105">
        <f t="shared" ca="1" si="363"/>
        <v>1.7804615384615363</v>
      </c>
      <c r="O232" s="198">
        <f t="shared" ca="1" si="364"/>
        <v>1.7324138436404253</v>
      </c>
      <c r="P232" s="198">
        <f t="shared" ca="1" si="365"/>
        <v>1.5591724592763827</v>
      </c>
      <c r="Q232" s="105">
        <f t="shared" ca="1" si="357"/>
        <v>12.593246712128543</v>
      </c>
      <c r="R232" s="105">
        <f t="shared" ca="1" si="358"/>
        <v>12.24757998936404</v>
      </c>
      <c r="S232" s="105">
        <f t="shared" ca="1" si="366"/>
        <v>0</v>
      </c>
      <c r="T232" s="105">
        <f t="shared" si="367"/>
        <v>0</v>
      </c>
      <c r="U232" s="105">
        <f t="shared" si="368"/>
        <v>0</v>
      </c>
      <c r="V232" s="115">
        <f t="shared" ca="1" si="359"/>
        <v>0.50999999999999979</v>
      </c>
      <c r="W232" s="114">
        <f t="shared" ca="1" si="360"/>
        <v>0.70223668974091069</v>
      </c>
      <c r="X232" s="116">
        <f t="shared" ca="1" si="361"/>
        <v>0.10499112683953882</v>
      </c>
      <c r="Y232" s="90" t="e">
        <f t="shared" si="369"/>
        <v>#N/A</v>
      </c>
      <c r="Z232" s="117" t="str">
        <f t="shared" ca="1" si="370"/>
        <v/>
      </c>
      <c r="AA232" s="112"/>
      <c r="AB232" s="118"/>
      <c r="AC232" s="107"/>
      <c r="AD232" s="107"/>
      <c r="AH232" s="107"/>
      <c r="BE232" s="235">
        <f t="shared" ca="1" si="371"/>
        <v>12.914999999999999</v>
      </c>
      <c r="BF232" s="235">
        <f t="shared" ref="BF232:BN232" ca="1" si="396">AVERAGE(OFFSET(BE$31,$A232,0,$BE$27,1))</f>
        <v>12.782499999999999</v>
      </c>
      <c r="BG232" s="235">
        <f t="shared" ca="1" si="396"/>
        <v>12.672499999999999</v>
      </c>
      <c r="BH232" s="235">
        <f t="shared" ca="1" si="396"/>
        <v>12.645624999999999</v>
      </c>
      <c r="BI232" s="235">
        <f t="shared" ca="1" si="396"/>
        <v>12.6775</v>
      </c>
      <c r="BJ232" s="235">
        <f t="shared" ca="1" si="396"/>
        <v>12.712812500000002</v>
      </c>
      <c r="BK232" s="235">
        <f t="shared" ca="1" si="396"/>
        <v>12.71078125</v>
      </c>
      <c r="BL232" s="235">
        <f t="shared" ca="1" si="396"/>
        <v>12.660273437499999</v>
      </c>
      <c r="BM232" s="235">
        <f t="shared" ca="1" si="396"/>
        <v>12.57177734375</v>
      </c>
      <c r="BN232" s="235">
        <f t="shared" ca="1" si="396"/>
        <v>12.463525390625001</v>
      </c>
      <c r="BO232" s="235">
        <f t="shared" ca="1" si="373"/>
        <v>12.740520996093748</v>
      </c>
      <c r="BP232" s="235">
        <f t="shared" ca="1" si="329"/>
        <v>12.637350703956852</v>
      </c>
      <c r="BQ232" s="235">
        <f t="shared" ca="1" si="330"/>
        <v>12.538771141527235</v>
      </c>
      <c r="BR232" s="235">
        <f t="shared" ca="1" si="331"/>
        <v>9.857956242961663E-2</v>
      </c>
      <c r="BS232" s="235">
        <f t="shared" ca="1" si="332"/>
        <v>12.735930266386468</v>
      </c>
      <c r="BT232" s="235">
        <f t="shared" ca="1" si="288"/>
        <v>12.644390445377114</v>
      </c>
      <c r="BU232" s="235">
        <f t="shared" ca="1" si="289"/>
        <v>12.544071650149224</v>
      </c>
      <c r="BV232" s="235">
        <f t="shared" ca="1" si="290"/>
        <v>12.433295533719718</v>
      </c>
      <c r="BW232" s="235">
        <f t="shared" ca="1" si="291"/>
        <v>12.734251919403388</v>
      </c>
      <c r="BX232" s="235">
        <f t="shared" ca="1" si="374"/>
        <v>0.58699080043468377</v>
      </c>
      <c r="BY232" s="236">
        <f t="shared" si="389"/>
        <v>-182</v>
      </c>
      <c r="BZ232" s="235">
        <f t="shared" ca="1" si="375"/>
        <v>12.14897875825822</v>
      </c>
      <c r="CA232" s="235">
        <f t="shared" ca="1" si="376"/>
        <v>74.926845561793982</v>
      </c>
      <c r="CB232" s="235">
        <f t="shared" ca="1" si="304"/>
        <v>12.796927164713541</v>
      </c>
      <c r="CC232" s="235">
        <f t="shared" ca="1" si="305"/>
        <v>2.2669271647135414</v>
      </c>
      <c r="CD232" s="81">
        <f t="shared" ca="1" si="306"/>
        <v>2.6577147623697925</v>
      </c>
      <c r="CE232" s="235">
        <f t="shared" ca="1" si="377"/>
        <v>85.296104638866538</v>
      </c>
      <c r="CF232" s="235">
        <f t="shared" ca="1" si="378"/>
        <v>81.183841055295531</v>
      </c>
      <c r="CG232">
        <f t="shared" si="379"/>
        <v>100</v>
      </c>
      <c r="CH232">
        <f t="shared" si="379"/>
        <v>50</v>
      </c>
      <c r="CI232">
        <f t="shared" si="379"/>
        <v>0</v>
      </c>
      <c r="CJ232" t="e">
        <f t="shared" si="380"/>
        <v>#N/A</v>
      </c>
      <c r="CK232" s="259">
        <f t="shared" ca="1" si="381"/>
        <v>12.760346185844693</v>
      </c>
      <c r="CL232" s="259">
        <f t="shared" ca="1" si="382"/>
        <v>12.866336546461174</v>
      </c>
      <c r="CM232" s="259">
        <f t="shared" ca="1" si="383"/>
        <v>12.781797981197712</v>
      </c>
      <c r="CN232" s="259">
        <f t="shared" ca="1" si="384"/>
        <v>12.646015220858679</v>
      </c>
      <c r="CO232">
        <f t="shared" ca="1" si="385"/>
        <v>100</v>
      </c>
      <c r="CP232">
        <f t="shared" ca="1" si="386"/>
        <v>16.7</v>
      </c>
      <c r="CQ232" t="e">
        <f t="shared" ca="1" si="387"/>
        <v>#N/A</v>
      </c>
      <c r="CR232" t="e">
        <f t="shared" ca="1" si="309"/>
        <v>#N/A</v>
      </c>
      <c r="CS232" t="e">
        <f t="shared" ca="1" si="310"/>
        <v>#N/A</v>
      </c>
    </row>
    <row r="233" spans="1:97" x14ac:dyDescent="0.25">
      <c r="A233">
        <v>202</v>
      </c>
      <c r="B233" s="100">
        <f ca="1">OFFSET(InputPriceData!B$15,CalculationsAndCharts!$A233+$A$11,0,1,1)</f>
        <v>40203</v>
      </c>
      <c r="C233" s="3">
        <f ca="1">OFFSET(InputPriceData!G$15,CalculationsAndCharts!$A233+$A$11,0,1,1)</f>
        <v>7598700</v>
      </c>
      <c r="D233" s="4">
        <f ca="1">OFFSET(InputPriceData!C$15,CalculationsAndCharts!$A233+$A$11,IF($C$7,7,0),1,1)</f>
        <v>12.65</v>
      </c>
      <c r="E233" s="4">
        <f ca="1">OFFSET(InputPriceData!D$15,CalculationsAndCharts!$A233+$A$11,IF($C$7,7,0),1,1)</f>
        <v>13.13</v>
      </c>
      <c r="F233" s="4">
        <f ca="1">OFFSET(InputPriceData!E$15,CalculationsAndCharts!$A233+$A$11,IF($C$7,7,0),1,1)</f>
        <v>12.53</v>
      </c>
      <c r="G233" s="4">
        <f ca="1">OFFSET(InputPriceData!F$15,CalculationsAndCharts!$A233+$A$11,IF($C$7,7,0),1,1)</f>
        <v>13.06</v>
      </c>
      <c r="H233" s="105">
        <f t="shared" si="354"/>
        <v>0</v>
      </c>
      <c r="I233" s="105">
        <f t="shared" ca="1" si="395"/>
        <v>0</v>
      </c>
      <c r="J233" s="105">
        <f t="shared" ca="1" si="395"/>
        <v>0</v>
      </c>
      <c r="K233" s="105">
        <f t="shared" ca="1" si="395"/>
        <v>0</v>
      </c>
      <c r="L233" s="4">
        <f t="shared" ca="1" si="355"/>
        <v>12.906666666666666</v>
      </c>
      <c r="M233" s="105">
        <f t="shared" ca="1" si="356"/>
        <v>0.66666666666666607</v>
      </c>
      <c r="N233" s="105">
        <f t="shared" ca="1" si="363"/>
        <v>2.0025641025641008</v>
      </c>
      <c r="O233" s="198">
        <f t="shared" ca="1" si="364"/>
        <v>1.7186859308343938</v>
      </c>
      <c r="P233" s="198">
        <f t="shared" ca="1" si="365"/>
        <v>1.5468173377509544</v>
      </c>
      <c r="Q233" s="105">
        <f t="shared" ca="1" si="357"/>
        <v>12.518936248927174</v>
      </c>
      <c r="R233" s="105">
        <f t="shared" ca="1" si="358"/>
        <v>12.148818068574183</v>
      </c>
      <c r="S233" s="105">
        <f t="shared" ca="1" si="366"/>
        <v>0</v>
      </c>
      <c r="T233" s="105">
        <f t="shared" si="367"/>
        <v>0</v>
      </c>
      <c r="U233" s="105">
        <f t="shared" si="368"/>
        <v>0</v>
      </c>
      <c r="V233" s="115">
        <f t="shared" ca="1" si="359"/>
        <v>0.89000000000000057</v>
      </c>
      <c r="W233" s="114">
        <f t="shared" ca="1" si="360"/>
        <v>0.79835503461136614</v>
      </c>
      <c r="X233" s="116">
        <f t="shared" ca="1" si="361"/>
        <v>0.11112978825508163</v>
      </c>
      <c r="Y233" s="90" t="e">
        <f t="shared" si="369"/>
        <v>#N/A</v>
      </c>
      <c r="Z233" s="117" t="str">
        <f t="shared" ca="1" si="370"/>
        <v/>
      </c>
      <c r="AA233" s="112"/>
      <c r="AB233" s="118"/>
      <c r="AC233" s="107"/>
      <c r="AD233" s="107"/>
      <c r="AH233" s="107"/>
      <c r="BE233" s="235">
        <f t="shared" ca="1" si="371"/>
        <v>12.65</v>
      </c>
      <c r="BF233" s="235">
        <f t="shared" ref="BF233:BN233" ca="1" si="397">AVERAGE(OFFSET(BE$31,$A233,0,$BE$27,1))</f>
        <v>12.5625</v>
      </c>
      <c r="BG233" s="235">
        <f t="shared" ca="1" si="397"/>
        <v>12.61875</v>
      </c>
      <c r="BH233" s="235">
        <f t="shared" ca="1" si="397"/>
        <v>12.709375000000001</v>
      </c>
      <c r="BI233" s="235">
        <f t="shared" ca="1" si="397"/>
        <v>12.748125000000002</v>
      </c>
      <c r="BJ233" s="235">
        <f t="shared" ca="1" si="397"/>
        <v>12.70875</v>
      </c>
      <c r="BK233" s="235">
        <f t="shared" ca="1" si="397"/>
        <v>12.609765625</v>
      </c>
      <c r="BL233" s="235">
        <f t="shared" ca="1" si="397"/>
        <v>12.483281250000001</v>
      </c>
      <c r="BM233" s="235">
        <f t="shared" ca="1" si="397"/>
        <v>12.355273437500001</v>
      </c>
      <c r="BN233" s="235">
        <f t="shared" ca="1" si="397"/>
        <v>12.240234375</v>
      </c>
      <c r="BO233" s="235">
        <f t="shared" ca="1" si="373"/>
        <v>12.596021484374999</v>
      </c>
      <c r="BP233" s="235">
        <f t="shared" ca="1" si="329"/>
        <v>12.534180411819957</v>
      </c>
      <c r="BQ233" s="235">
        <f t="shared" ca="1" si="330"/>
        <v>12.440191579097617</v>
      </c>
      <c r="BR233" s="235">
        <f t="shared" ca="1" si="331"/>
        <v>9.3988832722340376E-2</v>
      </c>
      <c r="BS233" s="235">
        <f t="shared" ca="1" si="332"/>
        <v>12.628169244542297</v>
      </c>
      <c r="BT233" s="235">
        <f t="shared" ca="1" si="288"/>
        <v>12.55285062436776</v>
      </c>
      <c r="BU233" s="235">
        <f t="shared" ca="1" si="289"/>
        <v>12.443752854921335</v>
      </c>
      <c r="BV233" s="235">
        <f t="shared" ca="1" si="290"/>
        <v>12.322519417290213</v>
      </c>
      <c r="BW233" s="235">
        <f t="shared" ca="1" si="291"/>
        <v>12.649812725629484</v>
      </c>
      <c r="BX233" s="235">
        <f t="shared" ca="1" si="374"/>
        <v>0.57447626022648535</v>
      </c>
      <c r="BY233" s="236">
        <f t="shared" si="389"/>
        <v>-183</v>
      </c>
      <c r="BZ233" s="235">
        <f t="shared" ca="1" si="375"/>
        <v>12.044568281224265</v>
      </c>
      <c r="CA233" s="235">
        <f t="shared" ca="1" si="376"/>
        <v>76.338966738442934</v>
      </c>
      <c r="CB233" s="235">
        <f t="shared" ca="1" si="304"/>
        <v>12.751344075520834</v>
      </c>
      <c r="CC233" s="235">
        <f t="shared" ca="1" si="305"/>
        <v>2.2213440755208342</v>
      </c>
      <c r="CD233" s="81">
        <f t="shared" ca="1" si="306"/>
        <v>2.6577147623697925</v>
      </c>
      <c r="CE233" s="235">
        <f t="shared" ca="1" si="377"/>
        <v>83.580981186263131</v>
      </c>
      <c r="CF233" s="235">
        <f t="shared" ca="1" si="378"/>
        <v>81.120947836802046</v>
      </c>
      <c r="CG233">
        <f t="shared" si="379"/>
        <v>100</v>
      </c>
      <c r="CH233">
        <f t="shared" si="379"/>
        <v>50</v>
      </c>
      <c r="CI233">
        <f t="shared" si="379"/>
        <v>0</v>
      </c>
      <c r="CJ233" t="e">
        <f t="shared" si="380"/>
        <v>#N/A</v>
      </c>
      <c r="CK233" s="259">
        <f t="shared" ca="1" si="381"/>
        <v>12.678192371689386</v>
      </c>
      <c r="CL233" s="259">
        <f t="shared" ca="1" si="382"/>
        <v>12.795173092922347</v>
      </c>
      <c r="CM233" s="259">
        <f t="shared" ca="1" si="383"/>
        <v>12.734107746440632</v>
      </c>
      <c r="CN233" s="259">
        <f t="shared" ca="1" si="384"/>
        <v>12.55788669061768</v>
      </c>
      <c r="CO233">
        <f t="shared" ca="1" si="385"/>
        <v>100</v>
      </c>
      <c r="CP233">
        <f t="shared" ca="1" si="386"/>
        <v>16.7</v>
      </c>
      <c r="CQ233" t="e">
        <f t="shared" ca="1" si="387"/>
        <v>#N/A</v>
      </c>
      <c r="CR233" t="e">
        <f t="shared" ca="1" si="309"/>
        <v>#N/A</v>
      </c>
      <c r="CS233" t="e">
        <f t="shared" ca="1" si="310"/>
        <v>#N/A</v>
      </c>
    </row>
    <row r="234" spans="1:97" x14ac:dyDescent="0.25">
      <c r="A234">
        <v>203</v>
      </c>
      <c r="B234" s="100">
        <f ca="1">OFFSET(InputPriceData!B$15,CalculationsAndCharts!$A234+$A$11,0,1,1)</f>
        <v>40200</v>
      </c>
      <c r="C234" s="3">
        <f ca="1">OFFSET(InputPriceData!G$15,CalculationsAndCharts!$A234+$A$11,0,1,1)</f>
        <v>6415000</v>
      </c>
      <c r="D234" s="4">
        <f ca="1">OFFSET(InputPriceData!C$15,CalculationsAndCharts!$A234+$A$11,IF($C$7,7,0),1,1)</f>
        <v>12.74</v>
      </c>
      <c r="E234" s="4">
        <f ca="1">OFFSET(InputPriceData!D$15,CalculationsAndCharts!$A234+$A$11,IF($C$7,7,0),1,1)</f>
        <v>12.96</v>
      </c>
      <c r="F234" s="4">
        <f ca="1">OFFSET(InputPriceData!E$15,CalculationsAndCharts!$A234+$A$11,IF($C$7,7,0),1,1)</f>
        <v>12.24</v>
      </c>
      <c r="G234" s="4">
        <f ca="1">OFFSET(InputPriceData!F$15,CalculationsAndCharts!$A234+$A$11,IF($C$7,7,0),1,1)</f>
        <v>12.24</v>
      </c>
      <c r="H234" s="105">
        <f t="shared" si="354"/>
        <v>0</v>
      </c>
      <c r="I234" s="105">
        <f t="shared" ca="1" si="395"/>
        <v>0</v>
      </c>
      <c r="J234" s="105">
        <f t="shared" ca="1" si="395"/>
        <v>0</v>
      </c>
      <c r="K234" s="105">
        <f t="shared" ca="1" si="395"/>
        <v>0</v>
      </c>
      <c r="L234" s="4">
        <f t="shared" ca="1" si="355"/>
        <v>12.480000000000002</v>
      </c>
      <c r="M234" s="105">
        <f t="shared" ca="1" si="356"/>
        <v>0.73999999999999844</v>
      </c>
      <c r="N234" s="105">
        <f t="shared" ca="1" si="363"/>
        <v>2.0253205128205107</v>
      </c>
      <c r="O234" s="198">
        <f t="shared" ca="1" si="364"/>
        <v>1.6375778817687632</v>
      </c>
      <c r="P234" s="198">
        <f t="shared" ca="1" si="365"/>
        <v>1.4738200935918868</v>
      </c>
      <c r="Q234" s="105">
        <f t="shared" ca="1" si="357"/>
        <v>12.408156129573033</v>
      </c>
      <c r="R234" s="105">
        <f t="shared" ca="1" si="358"/>
        <v>12.043070017044759</v>
      </c>
      <c r="S234" s="105">
        <f t="shared" ca="1" si="366"/>
        <v>0</v>
      </c>
      <c r="T234" s="105">
        <f t="shared" si="367"/>
        <v>0</v>
      </c>
      <c r="U234" s="105">
        <f t="shared" si="368"/>
        <v>0</v>
      </c>
      <c r="V234" s="115">
        <f t="shared" ca="1" si="359"/>
        <v>0.72000000000000064</v>
      </c>
      <c r="W234" s="114">
        <f t="shared" ca="1" si="360"/>
        <v>0.75253255191704904</v>
      </c>
      <c r="X234" s="116">
        <f t="shared" ca="1" si="361"/>
        <v>0.11148141764028179</v>
      </c>
      <c r="Y234" s="90" t="e">
        <f t="shared" si="369"/>
        <v>#N/A</v>
      </c>
      <c r="Z234" s="117" t="str">
        <f t="shared" ca="1" si="370"/>
        <v/>
      </c>
      <c r="AA234" s="112"/>
      <c r="AB234" s="118"/>
      <c r="AC234" s="107"/>
      <c r="AD234" s="107"/>
      <c r="AH234" s="107"/>
      <c r="BE234" s="235">
        <f t="shared" ca="1" si="371"/>
        <v>12.475000000000001</v>
      </c>
      <c r="BF234" s="235">
        <f t="shared" ref="BF234:BN234" ca="1" si="398">AVERAGE(OFFSET(BE$31,$A234,0,$BE$27,1))</f>
        <v>12.675000000000001</v>
      </c>
      <c r="BG234" s="235">
        <f t="shared" ca="1" si="398"/>
        <v>12.8</v>
      </c>
      <c r="BH234" s="235">
        <f t="shared" ca="1" si="398"/>
        <v>12.786875</v>
      </c>
      <c r="BI234" s="235">
        <f t="shared" ca="1" si="398"/>
        <v>12.669374999999999</v>
      </c>
      <c r="BJ234" s="235">
        <f t="shared" ca="1" si="398"/>
        <v>12.510781249999999</v>
      </c>
      <c r="BK234" s="235">
        <f t="shared" ca="1" si="398"/>
        <v>12.356796875000001</v>
      </c>
      <c r="BL234" s="235">
        <f t="shared" ca="1" si="398"/>
        <v>12.227265625000001</v>
      </c>
      <c r="BM234" s="235">
        <f t="shared" ca="1" si="398"/>
        <v>12.125195312500001</v>
      </c>
      <c r="BN234" s="235">
        <f t="shared" ca="1" si="398"/>
        <v>12.047177734375001</v>
      </c>
      <c r="BO234" s="235">
        <f t="shared" ca="1" si="373"/>
        <v>12.549267089843751</v>
      </c>
      <c r="BP234" s="235">
        <f t="shared" ca="1" si="329"/>
        <v>12.472339339264913</v>
      </c>
      <c r="BQ234" s="235">
        <f t="shared" ca="1" si="330"/>
        <v>12.346202746375276</v>
      </c>
      <c r="BR234" s="235">
        <f t="shared" ca="1" si="331"/>
        <v>0.12613659288963674</v>
      </c>
      <c r="BS234" s="235">
        <f t="shared" ca="1" si="332"/>
        <v>12.59847593215455</v>
      </c>
      <c r="BT234" s="235">
        <f t="shared" ca="1" si="288"/>
        <v>12.477532004193222</v>
      </c>
      <c r="BU234" s="235">
        <f t="shared" ca="1" si="289"/>
        <v>12.334655085474912</v>
      </c>
      <c r="BV234" s="235">
        <f t="shared" ca="1" si="290"/>
        <v>12.20128597965909</v>
      </c>
      <c r="BW234" s="235">
        <f t="shared" ca="1" si="291"/>
        <v>12.629916735814021</v>
      </c>
      <c r="BX234" s="235">
        <f t="shared" ca="1" si="374"/>
        <v>0.55336666068287077</v>
      </c>
      <c r="BY234" s="236">
        <f t="shared" si="389"/>
        <v>-184</v>
      </c>
      <c r="BZ234" s="235">
        <f t="shared" ca="1" si="375"/>
        <v>11.939420358028839</v>
      </c>
      <c r="CA234" s="235">
        <f t="shared" ca="1" si="376"/>
        <v>81.195246607967363</v>
      </c>
      <c r="CB234" s="235">
        <f t="shared" ca="1" si="304"/>
        <v>12.514633544921876</v>
      </c>
      <c r="CC234" s="235">
        <f t="shared" ca="1" si="305"/>
        <v>1.984633544921877</v>
      </c>
      <c r="CD234" s="81">
        <f t="shared" ca="1" si="306"/>
        <v>2.6577147623697925</v>
      </c>
      <c r="CE234" s="235">
        <f t="shared" ca="1" si="377"/>
        <v>74.67443734075691</v>
      </c>
      <c r="CF234" s="235">
        <f t="shared" ca="1" si="378"/>
        <v>82.115161823333537</v>
      </c>
      <c r="CG234">
        <f t="shared" si="379"/>
        <v>100</v>
      </c>
      <c r="CH234">
        <f t="shared" si="379"/>
        <v>50</v>
      </c>
      <c r="CI234">
        <f t="shared" si="379"/>
        <v>0</v>
      </c>
      <c r="CJ234" t="e">
        <f t="shared" si="380"/>
        <v>#N/A</v>
      </c>
      <c r="CK234" s="259">
        <f t="shared" ca="1" si="381"/>
        <v>12.81138474337877</v>
      </c>
      <c r="CL234" s="259">
        <f t="shared" ca="1" si="382"/>
        <v>12.639096185844695</v>
      </c>
      <c r="CM234" s="259">
        <f t="shared" ca="1" si="383"/>
        <v>12.619068466289942</v>
      </c>
      <c r="CN234" s="259">
        <f t="shared" ca="1" si="384"/>
        <v>12.462972129695814</v>
      </c>
      <c r="CO234">
        <f t="shared" ca="1" si="385"/>
        <v>100</v>
      </c>
      <c r="CP234">
        <f t="shared" ca="1" si="386"/>
        <v>16.7</v>
      </c>
      <c r="CQ234" t="e">
        <f t="shared" ca="1" si="387"/>
        <v>#N/A</v>
      </c>
      <c r="CR234" t="e">
        <f t="shared" ca="1" si="309"/>
        <v>#N/A</v>
      </c>
      <c r="CS234" t="e">
        <f t="shared" ca="1" si="310"/>
        <v>#N/A</v>
      </c>
    </row>
    <row r="235" spans="1:97" x14ac:dyDescent="0.25">
      <c r="A235">
        <v>204</v>
      </c>
      <c r="B235" s="100">
        <f ca="1">OFFSET(InputPriceData!B$15,CalculationsAndCharts!$A235+$A$11,0,1,1)</f>
        <v>40199</v>
      </c>
      <c r="C235" s="3">
        <f ca="1">OFFSET(InputPriceData!G$15,CalculationsAndCharts!$A235+$A$11,0,1,1)</f>
        <v>10050800</v>
      </c>
      <c r="D235" s="4">
        <f ca="1">OFFSET(InputPriceData!C$15,CalculationsAndCharts!$A235+$A$11,IF($C$7,7,0),1,1)</f>
        <v>13.12</v>
      </c>
      <c r="E235" s="4">
        <f ca="1">OFFSET(InputPriceData!D$15,CalculationsAndCharts!$A235+$A$11,IF($C$7,7,0),1,1)</f>
        <v>13.55</v>
      </c>
      <c r="F235" s="4">
        <f ca="1">OFFSET(InputPriceData!E$15,CalculationsAndCharts!$A235+$A$11,IF($C$7,7,0),1,1)</f>
        <v>12.68</v>
      </c>
      <c r="G235" s="4">
        <f ca="1">OFFSET(InputPriceData!F$15,CalculationsAndCharts!$A235+$A$11,IF($C$7,7,0),1,1)</f>
        <v>12.71</v>
      </c>
      <c r="H235" s="105">
        <f t="shared" si="354"/>
        <v>0</v>
      </c>
      <c r="I235" s="105">
        <f t="shared" ca="1" si="395"/>
        <v>0</v>
      </c>
      <c r="J235" s="105">
        <f t="shared" ca="1" si="395"/>
        <v>0</v>
      </c>
      <c r="K235" s="105">
        <f t="shared" ca="1" si="395"/>
        <v>0</v>
      </c>
      <c r="L235" s="4">
        <f t="shared" ca="1" si="355"/>
        <v>12.979999999999999</v>
      </c>
      <c r="M235" s="105">
        <f t="shared" ca="1" si="356"/>
        <v>0.37333333333333307</v>
      </c>
      <c r="N235" s="105">
        <f t="shared" ca="1" si="363"/>
        <v>1.8660256410256391</v>
      </c>
      <c r="O235" s="198">
        <f t="shared" ca="1" si="364"/>
        <v>1.5267942728968353</v>
      </c>
      <c r="P235" s="198">
        <f t="shared" ca="1" si="365"/>
        <v>1.3741148456071519</v>
      </c>
      <c r="Q235" s="105">
        <f t="shared" ca="1" si="357"/>
        <v>12.387629309451041</v>
      </c>
      <c r="R235" s="105">
        <f t="shared" ca="1" si="358"/>
        <v>11.938759699179538</v>
      </c>
      <c r="S235" s="105">
        <f t="shared" ca="1" si="366"/>
        <v>0</v>
      </c>
      <c r="T235" s="105">
        <f t="shared" si="367"/>
        <v>0</v>
      </c>
      <c r="U235" s="105">
        <f t="shared" si="368"/>
        <v>0</v>
      </c>
      <c r="V235" s="115">
        <f t="shared" ca="1" si="359"/>
        <v>0.87000000000000099</v>
      </c>
      <c r="W235" s="114">
        <f t="shared" ca="1" si="360"/>
        <v>0.76879882787557341</v>
      </c>
      <c r="X235" s="116">
        <f t="shared" ca="1" si="361"/>
        <v>0.11048771265740152</v>
      </c>
      <c r="Y235" s="90" t="e">
        <f t="shared" si="369"/>
        <v>#N/A</v>
      </c>
      <c r="Z235" s="117" t="str">
        <f t="shared" ca="1" si="370"/>
        <v/>
      </c>
      <c r="AA235" s="112"/>
      <c r="AB235" s="118"/>
      <c r="AC235" s="107"/>
      <c r="AD235" s="107"/>
      <c r="AH235" s="107"/>
      <c r="BE235" s="235">
        <f t="shared" ca="1" si="371"/>
        <v>12.875</v>
      </c>
      <c r="BF235" s="235">
        <f t="shared" ref="BF235:BN235" ca="1" si="399">AVERAGE(OFFSET(BE$31,$A235,0,$BE$27,1))</f>
        <v>12.925000000000001</v>
      </c>
      <c r="BG235" s="235">
        <f t="shared" ca="1" si="399"/>
        <v>12.77375</v>
      </c>
      <c r="BH235" s="235">
        <f t="shared" ca="1" si="399"/>
        <v>12.551874999999999</v>
      </c>
      <c r="BI235" s="235">
        <f t="shared" ca="1" si="399"/>
        <v>12.352187499999999</v>
      </c>
      <c r="BJ235" s="235">
        <f t="shared" ca="1" si="399"/>
        <v>12.2028125</v>
      </c>
      <c r="BK235" s="235">
        <f t="shared" ca="1" si="399"/>
        <v>12.097734375</v>
      </c>
      <c r="BL235" s="235">
        <f t="shared" ca="1" si="399"/>
        <v>12.023125</v>
      </c>
      <c r="BM235" s="235">
        <f t="shared" ca="1" si="399"/>
        <v>11.96916015625</v>
      </c>
      <c r="BN235" s="235">
        <f t="shared" ca="1" si="399"/>
        <v>11.931484375</v>
      </c>
      <c r="BO235" s="235">
        <f t="shared" ca="1" si="373"/>
        <v>12.603825195312499</v>
      </c>
      <c r="BP235" s="235">
        <f t="shared" ca="1" si="329"/>
        <v>12.395411588686077</v>
      </c>
      <c r="BQ235" s="235">
        <f t="shared" ca="1" si="330"/>
        <v>12.220066153485641</v>
      </c>
      <c r="BR235" s="235">
        <f t="shared" ca="1" si="331"/>
        <v>0.17534543520043577</v>
      </c>
      <c r="BS235" s="235">
        <f t="shared" ca="1" si="332"/>
        <v>12.570757023886513</v>
      </c>
      <c r="BT235" s="235">
        <f t="shared" ca="1" si="288"/>
        <v>12.356588076231894</v>
      </c>
      <c r="BU235" s="235">
        <f t="shared" ca="1" si="289"/>
        <v>12.191778166756603</v>
      </c>
      <c r="BV235" s="235">
        <f t="shared" ca="1" si="290"/>
        <v>12.06791687384327</v>
      </c>
      <c r="BW235" s="235">
        <f t="shared" ca="1" si="291"/>
        <v>12.562346602269148</v>
      </c>
      <c r="BX235" s="235">
        <f t="shared" ca="1" si="374"/>
        <v>0.52127228385907554</v>
      </c>
      <c r="BY235" s="236">
        <f t="shared" si="389"/>
        <v>-185</v>
      </c>
      <c r="BZ235" s="235">
        <f t="shared" ca="1" si="375"/>
        <v>11.826527523290995</v>
      </c>
      <c r="CA235" s="235">
        <f t="shared" ca="1" si="376"/>
        <v>85.28957426677033</v>
      </c>
      <c r="CB235" s="235">
        <f t="shared" ca="1" si="304"/>
        <v>12.79191259765625</v>
      </c>
      <c r="CC235" s="235">
        <f t="shared" ca="1" si="305"/>
        <v>2.2619125976562504</v>
      </c>
      <c r="CD235" s="81">
        <f t="shared" ca="1" si="306"/>
        <v>2.6577147623697925</v>
      </c>
      <c r="CE235" s="235">
        <f t="shared" ca="1" si="377"/>
        <v>85.107424983386139</v>
      </c>
      <c r="CF235" s="235">
        <f t="shared" ca="1" si="378"/>
        <v>82.660106201819275</v>
      </c>
      <c r="CG235">
        <f t="shared" si="379"/>
        <v>100</v>
      </c>
      <c r="CH235">
        <f t="shared" si="379"/>
        <v>50</v>
      </c>
      <c r="CI235">
        <f t="shared" si="379"/>
        <v>0</v>
      </c>
      <c r="CJ235" t="e">
        <f t="shared" si="380"/>
        <v>#N/A</v>
      </c>
      <c r="CK235" s="259">
        <f t="shared" ca="1" si="381"/>
        <v>12.607769486757539</v>
      </c>
      <c r="CL235" s="259">
        <f t="shared" ca="1" si="382"/>
        <v>12.945134743378771</v>
      </c>
      <c r="CM235" s="259">
        <f t="shared" ca="1" si="383"/>
        <v>12.711780777149905</v>
      </c>
      <c r="CN235" s="259">
        <f t="shared" ca="1" si="384"/>
        <v>12.392522507236261</v>
      </c>
      <c r="CO235">
        <f t="shared" ca="1" si="385"/>
        <v>100</v>
      </c>
      <c r="CP235">
        <f t="shared" ca="1" si="386"/>
        <v>16.7</v>
      </c>
      <c r="CQ235" t="e">
        <f t="shared" ca="1" si="387"/>
        <v>#N/A</v>
      </c>
      <c r="CR235" t="e">
        <f t="shared" ca="1" si="309"/>
        <v>#N/A</v>
      </c>
      <c r="CS235" t="e">
        <f t="shared" ca="1" si="310"/>
        <v>#N/A</v>
      </c>
    </row>
    <row r="236" spans="1:97" x14ac:dyDescent="0.25">
      <c r="A236">
        <v>205</v>
      </c>
      <c r="B236" s="100">
        <f ca="1">OFFSET(InputPriceData!B$15,CalculationsAndCharts!$A236+$A$11,0,1,1)</f>
        <v>40198</v>
      </c>
      <c r="C236" s="3">
        <f ca="1">OFFSET(InputPriceData!G$15,CalculationsAndCharts!$A236+$A$11,0,1,1)</f>
        <v>11631400</v>
      </c>
      <c r="D236" s="4">
        <f ca="1">OFFSET(InputPriceData!C$15,CalculationsAndCharts!$A236+$A$11,IF($C$7,7,0),1,1)</f>
        <v>12.79</v>
      </c>
      <c r="E236" s="4">
        <f ca="1">OFFSET(InputPriceData!D$15,CalculationsAndCharts!$A236+$A$11,IF($C$7,7,0),1,1)</f>
        <v>13.44</v>
      </c>
      <c r="F236" s="4">
        <f ca="1">OFFSET(InputPriceData!E$15,CalculationsAndCharts!$A236+$A$11,IF($C$7,7,0),1,1)</f>
        <v>12.68</v>
      </c>
      <c r="G236" s="4">
        <f ca="1">OFFSET(InputPriceData!F$15,CalculationsAndCharts!$A236+$A$11,IF($C$7,7,0),1,1)</f>
        <v>13.04</v>
      </c>
      <c r="H236" s="105">
        <f t="shared" si="354"/>
        <v>0</v>
      </c>
      <c r="I236" s="105">
        <f t="shared" ca="1" si="395"/>
        <v>0</v>
      </c>
      <c r="J236" s="105">
        <f t="shared" ca="1" si="395"/>
        <v>0</v>
      </c>
      <c r="K236" s="105">
        <f t="shared" ca="1" si="395"/>
        <v>0</v>
      </c>
      <c r="L236" s="4">
        <f t="shared" ca="1" si="355"/>
        <v>13.053333333333333</v>
      </c>
      <c r="M236" s="105">
        <f t="shared" ca="1" si="356"/>
        <v>0.82333333333333236</v>
      </c>
      <c r="N236" s="105">
        <f t="shared" ca="1" si="363"/>
        <v>1.7795512820512804</v>
      </c>
      <c r="O236" s="198">
        <f t="shared" ca="1" si="364"/>
        <v>1.4298710248600341</v>
      </c>
      <c r="P236" s="198">
        <f t="shared" ca="1" si="365"/>
        <v>1.2868839223740307</v>
      </c>
      <c r="Q236" s="105">
        <f t="shared" ca="1" si="357"/>
        <v>12.218380540722768</v>
      </c>
      <c r="R236" s="105">
        <f t="shared" ca="1" si="358"/>
        <v>11.810511239101965</v>
      </c>
      <c r="S236" s="105">
        <f t="shared" ca="1" si="366"/>
        <v>0</v>
      </c>
      <c r="T236" s="105">
        <f t="shared" si="367"/>
        <v>0</v>
      </c>
      <c r="U236" s="105">
        <f t="shared" si="368"/>
        <v>0</v>
      </c>
      <c r="V236" s="115">
        <f t="shared" ca="1" si="359"/>
        <v>0.75999999999999979</v>
      </c>
      <c r="W236" s="114">
        <f t="shared" ca="1" si="360"/>
        <v>0.71819824181335967</v>
      </c>
      <c r="X236" s="116">
        <f t="shared" ca="1" si="361"/>
        <v>0.1050765522863006</v>
      </c>
      <c r="Y236" s="90" t="e">
        <f t="shared" si="369"/>
        <v>#N/A</v>
      </c>
      <c r="Z236" s="117" t="str">
        <f t="shared" ca="1" si="370"/>
        <v/>
      </c>
      <c r="AA236" s="112"/>
      <c r="AB236" s="118"/>
      <c r="AC236" s="107"/>
      <c r="AD236" s="107"/>
      <c r="AH236" s="107"/>
      <c r="BE236" s="235">
        <f t="shared" ca="1" si="371"/>
        <v>12.975</v>
      </c>
      <c r="BF236" s="235">
        <f t="shared" ref="BF236:BN236" ca="1" si="400">AVERAGE(OFFSET(BE$31,$A236,0,$BE$27,1))</f>
        <v>12.622499999999999</v>
      </c>
      <c r="BG236" s="235">
        <f t="shared" ca="1" si="400"/>
        <v>12.329999999999998</v>
      </c>
      <c r="BH236" s="235">
        <f t="shared" ca="1" si="400"/>
        <v>12.1525</v>
      </c>
      <c r="BI236" s="235">
        <f t="shared" ca="1" si="400"/>
        <v>12.053437499999999</v>
      </c>
      <c r="BJ236" s="235">
        <f t="shared" ca="1" si="400"/>
        <v>11.99265625</v>
      </c>
      <c r="BK236" s="235">
        <f t="shared" ca="1" si="400"/>
        <v>11.948515625000001</v>
      </c>
      <c r="BL236" s="235">
        <f t="shared" ca="1" si="400"/>
        <v>11.9151953125</v>
      </c>
      <c r="BM236" s="235">
        <f t="shared" ca="1" si="400"/>
        <v>11.89380859375</v>
      </c>
      <c r="BN236" s="235">
        <f t="shared" ca="1" si="400"/>
        <v>11.885488281250002</v>
      </c>
      <c r="BO236" s="235">
        <f t="shared" ca="1" si="373"/>
        <v>12.417455078125</v>
      </c>
      <c r="BP236" s="235">
        <f t="shared" ca="1" si="329"/>
        <v>12.186997982059657</v>
      </c>
      <c r="BQ236" s="235">
        <f t="shared" ca="1" si="330"/>
        <v>12.044720718285205</v>
      </c>
      <c r="BR236" s="235">
        <f t="shared" ca="1" si="331"/>
        <v>0.14227726377445116</v>
      </c>
      <c r="BS236" s="235">
        <f t="shared" ca="1" si="332"/>
        <v>12.329275245834108</v>
      </c>
      <c r="BT236" s="235">
        <f t="shared" ref="BT236:BT299" ca="1" si="401">BS236*$BF$28+$BF$29*BT237</f>
        <v>12.142419128577277</v>
      </c>
      <c r="BU236" s="235">
        <f t="shared" ref="BU236:BU299" ca="1" si="402">BT236*$BF$28+$BF$29*BU237</f>
        <v>12.026968257281313</v>
      </c>
      <c r="BV236" s="235">
        <f t="shared" ref="BV236:BV299" ca="1" si="403">BU236*$BF$28+$BF$29*BV237</f>
        <v>11.944055580929938</v>
      </c>
      <c r="BW236" s="235">
        <f t="shared" ref="BW236:BW299" ca="1" si="404">3*BT236-3*BU236+BV236</f>
        <v>12.290408194817832</v>
      </c>
      <c r="BX236" s="235">
        <f t="shared" ca="1" si="374"/>
        <v>0.48243784731608291</v>
      </c>
      <c r="BY236" s="236">
        <f t="shared" si="389"/>
        <v>-186</v>
      </c>
      <c r="BZ236" s="235">
        <f t="shared" ca="1" si="375"/>
        <v>11.710876377182087</v>
      </c>
      <c r="CA236" s="235">
        <f t="shared" ca="1" si="376"/>
        <v>80.031423781312952</v>
      </c>
      <c r="CB236" s="235">
        <f t="shared" ca="1" si="304"/>
        <v>12.735394205729166</v>
      </c>
      <c r="CC236" s="235">
        <f t="shared" ca="1" si="305"/>
        <v>2.2053942057291671</v>
      </c>
      <c r="CD236" s="81">
        <f t="shared" ca="1" si="306"/>
        <v>2.5477147623697913</v>
      </c>
      <c r="CE236" s="235">
        <f t="shared" ca="1" si="377"/>
        <v>86.563623145857576</v>
      </c>
      <c r="CF236" s="235">
        <f t="shared" ca="1" si="378"/>
        <v>71.988458322574786</v>
      </c>
      <c r="CG236">
        <f t="shared" si="379"/>
        <v>100</v>
      </c>
      <c r="CH236">
        <f t="shared" si="379"/>
        <v>50</v>
      </c>
      <c r="CI236">
        <f t="shared" si="379"/>
        <v>0</v>
      </c>
      <c r="CJ236" t="e">
        <f t="shared" si="380"/>
        <v>#N/A</v>
      </c>
      <c r="CK236" s="259">
        <f t="shared" ca="1" si="381"/>
        <v>12.228038973515078</v>
      </c>
      <c r="CL236" s="259">
        <f t="shared" ca="1" si="382"/>
        <v>12.720894486757539</v>
      </c>
      <c r="CM236" s="259">
        <f t="shared" ca="1" si="383"/>
        <v>12.532967961916507</v>
      </c>
      <c r="CN236" s="259">
        <f t="shared" ca="1" si="384"/>
        <v>12.171477612779256</v>
      </c>
      <c r="CO236">
        <f t="shared" ca="1" si="385"/>
        <v>100</v>
      </c>
      <c r="CP236">
        <f t="shared" ca="1" si="386"/>
        <v>16.7</v>
      </c>
      <c r="CQ236" t="e">
        <f t="shared" ca="1" si="387"/>
        <v>#N/A</v>
      </c>
      <c r="CR236" t="e">
        <f t="shared" ca="1" si="309"/>
        <v>#N/A</v>
      </c>
      <c r="CS236" t="e">
        <f t="shared" ca="1" si="310"/>
        <v>#N/A</v>
      </c>
    </row>
    <row r="237" spans="1:97" x14ac:dyDescent="0.25">
      <c r="A237">
        <v>206</v>
      </c>
      <c r="B237" s="100">
        <f ca="1">OFFSET(InputPriceData!B$15,CalculationsAndCharts!$A237+$A$11,0,1,1)</f>
        <v>40197</v>
      </c>
      <c r="C237" s="3">
        <f ca="1">OFFSET(InputPriceData!G$15,CalculationsAndCharts!$A237+$A$11,0,1,1)</f>
        <v>16003700</v>
      </c>
      <c r="D237" s="4">
        <f ca="1">OFFSET(InputPriceData!C$15,CalculationsAndCharts!$A237+$A$11,IF($C$7,7,0),1,1)</f>
        <v>12.26</v>
      </c>
      <c r="E237" s="4">
        <f ca="1">OFFSET(InputPriceData!D$15,CalculationsAndCharts!$A237+$A$11,IF($C$7,7,0),1,1)</f>
        <v>12.96</v>
      </c>
      <c r="F237" s="4">
        <f ca="1">OFFSET(InputPriceData!E$15,CalculationsAndCharts!$A237+$A$11,IF($C$7,7,0),1,1)</f>
        <v>12.23</v>
      </c>
      <c r="G237" s="4">
        <f ca="1">OFFSET(InputPriceData!F$15,CalculationsAndCharts!$A237+$A$11,IF($C$7,7,0),1,1)</f>
        <v>12.91</v>
      </c>
      <c r="H237" s="105">
        <f t="shared" si="354"/>
        <v>0</v>
      </c>
      <c r="I237" s="105">
        <f t="shared" ca="1" si="395"/>
        <v>0</v>
      </c>
      <c r="J237" s="105">
        <f t="shared" ca="1" si="395"/>
        <v>0</v>
      </c>
      <c r="K237" s="105">
        <f t="shared" ca="1" si="395"/>
        <v>0</v>
      </c>
      <c r="L237" s="4">
        <f t="shared" ca="1" si="355"/>
        <v>12.700000000000001</v>
      </c>
      <c r="M237" s="105">
        <f t="shared" ca="1" si="356"/>
        <v>1.120000000000001</v>
      </c>
      <c r="N237" s="105">
        <f t="shared" ca="1" si="363"/>
        <v>1.5847564102564091</v>
      </c>
      <c r="O237" s="198">
        <f t="shared" ca="1" si="364"/>
        <v>1.3299623799482494</v>
      </c>
      <c r="P237" s="198">
        <f t="shared" ca="1" si="365"/>
        <v>1.1969661419534245</v>
      </c>
      <c r="Q237" s="105">
        <f t="shared" ca="1" si="357"/>
        <v>11.979822599976892</v>
      </c>
      <c r="R237" s="105">
        <f t="shared" ca="1" si="358"/>
        <v>11.693977152924592</v>
      </c>
      <c r="S237" s="105">
        <f t="shared" ca="1" si="366"/>
        <v>0</v>
      </c>
      <c r="T237" s="105">
        <f t="shared" si="367"/>
        <v>0</v>
      </c>
      <c r="U237" s="105">
        <f t="shared" si="368"/>
        <v>0</v>
      </c>
      <c r="V237" s="115">
        <f t="shared" ca="1" si="359"/>
        <v>1.33</v>
      </c>
      <c r="W237" s="114">
        <f t="shared" ca="1" si="360"/>
        <v>0.6972973627200395</v>
      </c>
      <c r="X237" s="116">
        <f t="shared" ca="1" si="361"/>
        <v>0.10401218921146704</v>
      </c>
      <c r="Y237" s="90" t="e">
        <f t="shared" si="369"/>
        <v>#N/A</v>
      </c>
      <c r="Z237" s="117" t="str">
        <f t="shared" ca="1" si="370"/>
        <v/>
      </c>
      <c r="AA237" s="112"/>
      <c r="AB237" s="118"/>
      <c r="AC237" s="107"/>
      <c r="AD237" s="107"/>
      <c r="AH237" s="107"/>
      <c r="BE237" s="235">
        <f t="shared" ca="1" si="371"/>
        <v>12.27</v>
      </c>
      <c r="BF237" s="235">
        <f t="shared" ref="BF237:BN237" ca="1" si="405">AVERAGE(OFFSET(BE$31,$A237,0,$BE$27,1))</f>
        <v>12.0375</v>
      </c>
      <c r="BG237" s="235">
        <f t="shared" ca="1" si="405"/>
        <v>11.975</v>
      </c>
      <c r="BH237" s="235">
        <f t="shared" ca="1" si="405"/>
        <v>11.954374999999999</v>
      </c>
      <c r="BI237" s="235">
        <f t="shared" ca="1" si="405"/>
        <v>11.931875</v>
      </c>
      <c r="BJ237" s="235">
        <f t="shared" ca="1" si="405"/>
        <v>11.904375000000002</v>
      </c>
      <c r="BK237" s="235">
        <f t="shared" ca="1" si="405"/>
        <v>11.881875000000001</v>
      </c>
      <c r="BL237" s="235">
        <f t="shared" ca="1" si="405"/>
        <v>11.872421875000001</v>
      </c>
      <c r="BM237" s="235">
        <f t="shared" ca="1" si="405"/>
        <v>11.877167968750001</v>
      </c>
      <c r="BN237" s="235">
        <f t="shared" ca="1" si="405"/>
        <v>11.890917968750001</v>
      </c>
      <c r="BO237" s="235">
        <f t="shared" ca="1" si="373"/>
        <v>12.034619140625001</v>
      </c>
      <c r="BP237" s="235">
        <f t="shared" ca="1" si="329"/>
        <v>11.956540885994313</v>
      </c>
      <c r="BQ237" s="235">
        <f t="shared" ca="1" si="330"/>
        <v>11.902443454510756</v>
      </c>
      <c r="BR237" s="235">
        <f t="shared" ca="1" si="331"/>
        <v>5.4097431483556946E-2</v>
      </c>
      <c r="BS237" s="235">
        <f t="shared" ca="1" si="332"/>
        <v>12.01063831747787</v>
      </c>
      <c r="BT237" s="235">
        <f t="shared" ca="1" si="401"/>
        <v>11.955563011320445</v>
      </c>
      <c r="BU237" s="235">
        <f t="shared" ca="1" si="402"/>
        <v>11.911517385985348</v>
      </c>
      <c r="BV237" s="235">
        <f t="shared" ca="1" si="403"/>
        <v>11.861142904578561</v>
      </c>
      <c r="BW237" s="235">
        <f t="shared" ca="1" si="404"/>
        <v>11.993279780583851</v>
      </c>
      <c r="BX237" s="235">
        <f t="shared" ca="1" si="374"/>
        <v>0.45750500500183838</v>
      </c>
      <c r="BY237" s="236">
        <f t="shared" si="389"/>
        <v>-187</v>
      </c>
      <c r="BZ237" s="235">
        <f t="shared" ca="1" si="375"/>
        <v>11.615424919268971</v>
      </c>
      <c r="CA237" s="235">
        <f t="shared" ca="1" si="376"/>
        <v>70.647580746868627</v>
      </c>
      <c r="CB237" s="235">
        <f t="shared" ca="1" si="304"/>
        <v>12.3673095703125</v>
      </c>
      <c r="CC237" s="235">
        <f t="shared" ca="1" si="305"/>
        <v>1.8373095703125006</v>
      </c>
      <c r="CD237" s="81">
        <f t="shared" ca="1" si="306"/>
        <v>2.4077147623697925</v>
      </c>
      <c r="CE237" s="235">
        <f t="shared" ca="1" si="377"/>
        <v>76.309270476214095</v>
      </c>
      <c r="CF237" s="235">
        <f t="shared" ca="1" si="378"/>
        <v>63.245158630607627</v>
      </c>
      <c r="CG237">
        <f t="shared" si="379"/>
        <v>100</v>
      </c>
      <c r="CH237">
        <f t="shared" si="379"/>
        <v>50</v>
      </c>
      <c r="CI237">
        <f t="shared" si="379"/>
        <v>0</v>
      </c>
      <c r="CJ237" t="e">
        <f t="shared" si="380"/>
        <v>#N/A</v>
      </c>
      <c r="CK237" s="259">
        <f t="shared" ca="1" si="381"/>
        <v>11.866077947030156</v>
      </c>
      <c r="CL237" s="259">
        <f t="shared" ca="1" si="382"/>
        <v>12.320538973515079</v>
      </c>
      <c r="CM237" s="259">
        <f t="shared" ca="1" si="383"/>
        <v>12.186057714305289</v>
      </c>
      <c r="CN237" s="259">
        <f t="shared" ca="1" si="384"/>
        <v>11.951710863187943</v>
      </c>
      <c r="CO237">
        <f t="shared" ca="1" si="385"/>
        <v>100</v>
      </c>
      <c r="CP237">
        <f t="shared" ca="1" si="386"/>
        <v>16.7</v>
      </c>
      <c r="CQ237" t="e">
        <f t="shared" ca="1" si="387"/>
        <v>#N/A</v>
      </c>
      <c r="CR237" t="e">
        <f t="shared" ca="1" si="309"/>
        <v>#N/A</v>
      </c>
      <c r="CS237" t="e">
        <f t="shared" ca="1" si="310"/>
        <v>#N/A</v>
      </c>
    </row>
    <row r="238" spans="1:97" x14ac:dyDescent="0.25">
      <c r="A238">
        <v>207</v>
      </c>
      <c r="B238" s="100">
        <f ca="1">OFFSET(InputPriceData!B$15,CalculationsAndCharts!$A238+$A$11,0,1,1)</f>
        <v>40193</v>
      </c>
      <c r="C238" s="3">
        <f ca="1">OFFSET(InputPriceData!G$15,CalculationsAndCharts!$A238+$A$11,0,1,1)</f>
        <v>3478400</v>
      </c>
      <c r="D238" s="4">
        <f ca="1">OFFSET(InputPriceData!C$15,CalculationsAndCharts!$A238+$A$11,IF($C$7,7,0),1,1)</f>
        <v>11.99</v>
      </c>
      <c r="E238" s="4">
        <f ca="1">OFFSET(InputPriceData!D$15,CalculationsAndCharts!$A238+$A$11,IF($C$7,7,0),1,1)</f>
        <v>12</v>
      </c>
      <c r="F238" s="4">
        <f ca="1">OFFSET(InputPriceData!E$15,CalculationsAndCharts!$A238+$A$11,IF($C$7,7,0),1,1)</f>
        <v>11.58</v>
      </c>
      <c r="G238" s="4">
        <f ca="1">OFFSET(InputPriceData!F$15,CalculationsAndCharts!$A238+$A$11,IF($C$7,7,0),1,1)</f>
        <v>11.63</v>
      </c>
      <c r="H238" s="105">
        <f t="shared" si="354"/>
        <v>0</v>
      </c>
      <c r="I238" s="105">
        <f t="shared" ca="1" si="395"/>
        <v>0</v>
      </c>
      <c r="J238" s="105">
        <f t="shared" ca="1" si="395"/>
        <v>0</v>
      </c>
      <c r="K238" s="105">
        <f t="shared" ca="1" si="395"/>
        <v>0</v>
      </c>
      <c r="L238" s="4">
        <f t="shared" ca="1" si="355"/>
        <v>11.736666666666666</v>
      </c>
      <c r="M238" s="105">
        <f t="shared" ca="1" si="356"/>
        <v>0.45333333333333137</v>
      </c>
      <c r="N238" s="105">
        <f t="shared" ca="1" si="363"/>
        <v>1.3189615384615374</v>
      </c>
      <c r="O238" s="198">
        <f t="shared" ca="1" si="364"/>
        <v>1.2571640855744897</v>
      </c>
      <c r="P238" s="198">
        <f t="shared" ca="1" si="365"/>
        <v>1.1314476770170407</v>
      </c>
      <c r="Q238" s="105">
        <f t="shared" ca="1" si="357"/>
        <v>11.774057628541717</v>
      </c>
      <c r="R238" s="105">
        <f t="shared" ca="1" si="358"/>
        <v>11.612307025195364</v>
      </c>
      <c r="S238" s="105">
        <f t="shared" ca="1" si="366"/>
        <v>0</v>
      </c>
      <c r="T238" s="105">
        <f t="shared" si="367"/>
        <v>0</v>
      </c>
      <c r="U238" s="105">
        <f t="shared" si="368"/>
        <v>0</v>
      </c>
      <c r="V238" s="115">
        <f t="shared" ca="1" si="359"/>
        <v>0.41999999999999993</v>
      </c>
      <c r="W238" s="114">
        <f t="shared" ca="1" si="360"/>
        <v>0.38094604408005911</v>
      </c>
      <c r="X238" s="116">
        <f t="shared" ca="1" si="361"/>
        <v>8.2755463807399759E-2</v>
      </c>
      <c r="Y238" s="90" t="e">
        <f t="shared" si="369"/>
        <v>#N/A</v>
      </c>
      <c r="Z238" s="117" t="str">
        <f t="shared" ca="1" si="370"/>
        <v/>
      </c>
      <c r="AA238" s="112"/>
      <c r="AB238" s="118"/>
      <c r="AC238" s="107"/>
      <c r="AD238" s="107"/>
      <c r="AH238" s="107"/>
      <c r="BE238" s="235">
        <f t="shared" ca="1" si="371"/>
        <v>11.805</v>
      </c>
      <c r="BF238" s="235">
        <f t="shared" ref="BF238:BN238" ca="1" si="406">AVERAGE(OFFSET(BE$31,$A238,0,$BE$27,1))</f>
        <v>11.9125</v>
      </c>
      <c r="BG238" s="235">
        <f t="shared" ca="1" si="406"/>
        <v>11.93375</v>
      </c>
      <c r="BH238" s="235">
        <f t="shared" ca="1" si="406"/>
        <v>11.909375000000001</v>
      </c>
      <c r="BI238" s="235">
        <f t="shared" ca="1" si="406"/>
        <v>11.876875000000002</v>
      </c>
      <c r="BJ238" s="235">
        <f t="shared" ca="1" si="406"/>
        <v>11.859375000000002</v>
      </c>
      <c r="BK238" s="235">
        <f t="shared" ca="1" si="406"/>
        <v>11.86296875</v>
      </c>
      <c r="BL238" s="235">
        <f t="shared" ca="1" si="406"/>
        <v>11.8819140625</v>
      </c>
      <c r="BM238" s="235">
        <f t="shared" ca="1" si="406"/>
        <v>11.904667968750001</v>
      </c>
      <c r="BN238" s="235">
        <f t="shared" ca="1" si="406"/>
        <v>11.918486328125001</v>
      </c>
      <c r="BO238" s="235">
        <f t="shared" ca="1" si="373"/>
        <v>11.879964355468749</v>
      </c>
      <c r="BP238" s="235">
        <f t="shared" ca="1" si="329"/>
        <v>11.878462631363625</v>
      </c>
      <c r="BQ238" s="235">
        <f t="shared" ca="1" si="330"/>
        <v>11.848346023027197</v>
      </c>
      <c r="BR238" s="235">
        <f t="shared" ca="1" si="331"/>
        <v>3.011660833642793E-2</v>
      </c>
      <c r="BS238" s="235">
        <f t="shared" ca="1" si="332"/>
        <v>11.908579239700053</v>
      </c>
      <c r="BT238" s="235">
        <f t="shared" ca="1" si="401"/>
        <v>11.90048770516302</v>
      </c>
      <c r="BU238" s="235">
        <f t="shared" ca="1" si="402"/>
        <v>11.867471760650252</v>
      </c>
      <c r="BV238" s="235">
        <f t="shared" ca="1" si="403"/>
        <v>11.810768423171774</v>
      </c>
      <c r="BW238" s="235">
        <f t="shared" ca="1" si="404"/>
        <v>11.909816256710082</v>
      </c>
      <c r="BX238" s="235">
        <f t="shared" ca="1" si="374"/>
        <v>0.44743828547101799</v>
      </c>
      <c r="BY238" s="236">
        <f t="shared" si="389"/>
        <v>-188</v>
      </c>
      <c r="BZ238" s="235">
        <f t="shared" ca="1" si="375"/>
        <v>11.544591939727264</v>
      </c>
      <c r="CA238" s="235">
        <f t="shared" ca="1" si="376"/>
        <v>70.406407366233069</v>
      </c>
      <c r="CB238" s="235">
        <f t="shared" ca="1" si="304"/>
        <v>11.808315511067708</v>
      </c>
      <c r="CC238" s="235">
        <f t="shared" ca="1" si="305"/>
        <v>1.2783155110677082</v>
      </c>
      <c r="CD238" s="81">
        <f t="shared" ca="1" si="306"/>
        <v>2.4077147623697925</v>
      </c>
      <c r="CE238" s="235">
        <f t="shared" ca="1" si="377"/>
        <v>53.0924813456527</v>
      </c>
      <c r="CF238" s="235">
        <f t="shared" ca="1" si="378"/>
        <v>56.703757071038865</v>
      </c>
      <c r="CG238">
        <f t="shared" si="379"/>
        <v>100</v>
      </c>
      <c r="CH238">
        <f t="shared" si="379"/>
        <v>50</v>
      </c>
      <c r="CI238">
        <f t="shared" si="379"/>
        <v>0</v>
      </c>
      <c r="CJ238" t="e">
        <f t="shared" si="380"/>
        <v>#N/A</v>
      </c>
      <c r="CK238" s="259">
        <f t="shared" ca="1" si="381"/>
        <v>11.93215589406031</v>
      </c>
      <c r="CL238" s="259">
        <f t="shared" ca="1" si="382"/>
        <v>11.828038973515078</v>
      </c>
      <c r="CM238" s="259">
        <f t="shared" ca="1" si="383"/>
        <v>11.843429523842145</v>
      </c>
      <c r="CN238" s="259">
        <f t="shared" ca="1" si="384"/>
        <v>11.804179619057088</v>
      </c>
      <c r="CO238">
        <f t="shared" ca="1" si="385"/>
        <v>100</v>
      </c>
      <c r="CP238">
        <f t="shared" ca="1" si="386"/>
        <v>16.7</v>
      </c>
      <c r="CQ238" t="e">
        <f t="shared" ca="1" si="387"/>
        <v>#N/A</v>
      </c>
      <c r="CR238" t="e">
        <f t="shared" ca="1" si="309"/>
        <v>#N/A</v>
      </c>
      <c r="CS238" t="e">
        <f t="shared" ca="1" si="310"/>
        <v>#N/A</v>
      </c>
    </row>
    <row r="239" spans="1:97" x14ac:dyDescent="0.25">
      <c r="A239">
        <v>208</v>
      </c>
      <c r="B239" s="100">
        <f ca="1">OFFSET(InputPriceData!B$15,CalculationsAndCharts!$A239+$A$11,0,1,1)</f>
        <v>40192</v>
      </c>
      <c r="C239" s="3">
        <f ca="1">OFFSET(InputPriceData!G$15,CalculationsAndCharts!$A239+$A$11,0,1,1)</f>
        <v>3363400</v>
      </c>
      <c r="D239" s="4">
        <f ca="1">OFFSET(InputPriceData!C$15,CalculationsAndCharts!$A239+$A$11,IF($C$7,7,0),1,1)</f>
        <v>11.99</v>
      </c>
      <c r="E239" s="4">
        <f ca="1">OFFSET(InputPriceData!D$15,CalculationsAndCharts!$A239+$A$11,IF($C$7,7,0),1,1)</f>
        <v>12.18</v>
      </c>
      <c r="F239" s="4">
        <f ca="1">OFFSET(InputPriceData!E$15,CalculationsAndCharts!$A239+$A$11,IF($C$7,7,0),1,1)</f>
        <v>11.94</v>
      </c>
      <c r="G239" s="4">
        <f ca="1">OFFSET(InputPriceData!F$15,CalculationsAndCharts!$A239+$A$11,IF($C$7,7,0),1,1)</f>
        <v>11.98</v>
      </c>
      <c r="H239" s="105">
        <f t="shared" si="354"/>
        <v>0</v>
      </c>
      <c r="I239" s="105">
        <f t="shared" ca="1" si="395"/>
        <v>0</v>
      </c>
      <c r="J239" s="105">
        <f t="shared" ca="1" si="395"/>
        <v>0</v>
      </c>
      <c r="K239" s="105">
        <f t="shared" ca="1" si="395"/>
        <v>0</v>
      </c>
      <c r="L239" s="4">
        <f t="shared" ca="1" si="355"/>
        <v>12.033333333333331</v>
      </c>
      <c r="M239" s="105">
        <f t="shared" ca="1" si="356"/>
        <v>0.40333333333333066</v>
      </c>
      <c r="N239" s="105">
        <f t="shared" ca="1" si="363"/>
        <v>1.2998461538461539</v>
      </c>
      <c r="O239" s="198">
        <f t="shared" ca="1" si="364"/>
        <v>1.2395076704639048</v>
      </c>
      <c r="P239" s="198">
        <f t="shared" ca="1" si="365"/>
        <v>1.1155569034175143</v>
      </c>
      <c r="Q239" s="105">
        <f t="shared" ca="1" si="357"/>
        <v>11.784740760506017</v>
      </c>
      <c r="R239" s="105">
        <f t="shared" ca="1" si="358"/>
        <v>11.566092567096405</v>
      </c>
      <c r="S239" s="105">
        <f t="shared" ca="1" si="366"/>
        <v>0</v>
      </c>
      <c r="T239" s="105">
        <f t="shared" si="367"/>
        <v>0</v>
      </c>
      <c r="U239" s="105">
        <f t="shared" si="368"/>
        <v>0</v>
      </c>
      <c r="V239" s="115">
        <f t="shared" ca="1" si="359"/>
        <v>0.24000000000000021</v>
      </c>
      <c r="W239" s="114">
        <f t="shared" ca="1" si="360"/>
        <v>0.36141906612008867</v>
      </c>
      <c r="X239" s="116">
        <f t="shared" ca="1" si="361"/>
        <v>8.0168536404014085E-2</v>
      </c>
      <c r="Y239" s="90" t="e">
        <f t="shared" si="369"/>
        <v>#N/A</v>
      </c>
      <c r="Z239" s="117" t="str">
        <f t="shared" ca="1" si="370"/>
        <v/>
      </c>
      <c r="AA239" s="112"/>
      <c r="AB239" s="118"/>
      <c r="AC239" s="107"/>
      <c r="AD239" s="107"/>
      <c r="AH239" s="107"/>
      <c r="BE239" s="235">
        <f t="shared" ca="1" si="371"/>
        <v>12.02</v>
      </c>
      <c r="BF239" s="235">
        <f t="shared" ref="BF239:BN239" ca="1" si="407">AVERAGE(OFFSET(BE$31,$A239,0,$BE$27,1))</f>
        <v>11.955</v>
      </c>
      <c r="BG239" s="235">
        <f t="shared" ca="1" si="407"/>
        <v>11.885000000000002</v>
      </c>
      <c r="BH239" s="235">
        <f t="shared" ca="1" si="407"/>
        <v>11.844375000000001</v>
      </c>
      <c r="BI239" s="235">
        <f t="shared" ca="1" si="407"/>
        <v>11.841875000000002</v>
      </c>
      <c r="BJ239" s="235">
        <f t="shared" ca="1" si="407"/>
        <v>11.866562500000001</v>
      </c>
      <c r="BK239" s="235">
        <f t="shared" ca="1" si="407"/>
        <v>11.900859375</v>
      </c>
      <c r="BL239" s="235">
        <f t="shared" ca="1" si="407"/>
        <v>11.927421875</v>
      </c>
      <c r="BM239" s="235">
        <f t="shared" ca="1" si="407"/>
        <v>11.9323046875</v>
      </c>
      <c r="BN239" s="235">
        <f t="shared" ca="1" si="407"/>
        <v>11.907119140624999</v>
      </c>
      <c r="BO239" s="235">
        <f t="shared" ca="1" si="373"/>
        <v>11.931994628906248</v>
      </c>
      <c r="BP239" s="235">
        <f t="shared" ca="1" si="329"/>
        <v>11.876960907258503</v>
      </c>
      <c r="BQ239" s="235">
        <f t="shared" ca="1" si="330"/>
        <v>11.818229414690768</v>
      </c>
      <c r="BR239" s="235">
        <f t="shared" ca="1" si="331"/>
        <v>5.8731492567735799E-2</v>
      </c>
      <c r="BS239" s="235">
        <f t="shared" ca="1" si="332"/>
        <v>11.935692399826239</v>
      </c>
      <c r="BT239" s="235">
        <f t="shared" ca="1" si="401"/>
        <v>11.892396170625984</v>
      </c>
      <c r="BU239" s="235">
        <f t="shared" ca="1" si="402"/>
        <v>11.834455816137485</v>
      </c>
      <c r="BV239" s="235">
        <f t="shared" ca="1" si="403"/>
        <v>11.754065085693297</v>
      </c>
      <c r="BW239" s="235">
        <f t="shared" ca="1" si="404"/>
        <v>11.927886149158793</v>
      </c>
      <c r="BX239" s="235">
        <f t="shared" ca="1" si="374"/>
        <v>0.43382390359237971</v>
      </c>
      <c r="BY239" s="236">
        <f t="shared" si="389"/>
        <v>-189</v>
      </c>
      <c r="BZ239" s="235">
        <f t="shared" ca="1" si="375"/>
        <v>11.476549253276561</v>
      </c>
      <c r="CA239" s="235">
        <f t="shared" ca="1" si="376"/>
        <v>76.009222414027448</v>
      </c>
      <c r="CB239" s="235">
        <f t="shared" ca="1" si="304"/>
        <v>11.982663981119789</v>
      </c>
      <c r="CC239" s="235">
        <f t="shared" ca="1" si="305"/>
        <v>1.4526639811197892</v>
      </c>
      <c r="CD239" s="81">
        <f t="shared" ca="1" si="306"/>
        <v>2.4077147623697925</v>
      </c>
      <c r="CE239" s="235">
        <f t="shared" ca="1" si="377"/>
        <v>60.333724069956077</v>
      </c>
      <c r="CF239" s="235">
        <f t="shared" ca="1" si="378"/>
        <v>55.995584262677703</v>
      </c>
      <c r="CG239">
        <f t="shared" si="379"/>
        <v>100</v>
      </c>
      <c r="CH239">
        <f t="shared" si="379"/>
        <v>50</v>
      </c>
      <c r="CI239">
        <f t="shared" si="379"/>
        <v>0</v>
      </c>
      <c r="CJ239" t="e">
        <f t="shared" si="380"/>
        <v>#N/A</v>
      </c>
      <c r="CK239" s="259">
        <f t="shared" ca="1" si="381"/>
        <v>11.841811788120619</v>
      </c>
      <c r="CL239" s="259">
        <f t="shared" ca="1" si="382"/>
        <v>11.971530894060312</v>
      </c>
      <c r="CM239" s="259">
        <f t="shared" ca="1" si="383"/>
        <v>11.914604761959131</v>
      </c>
      <c r="CN239" s="259">
        <f t="shared" ca="1" si="384"/>
        <v>11.794635877273892</v>
      </c>
      <c r="CO239">
        <f t="shared" ca="1" si="385"/>
        <v>100</v>
      </c>
      <c r="CP239">
        <f t="shared" ca="1" si="386"/>
        <v>16.7</v>
      </c>
      <c r="CQ239" t="e">
        <f t="shared" ca="1" si="387"/>
        <v>#N/A</v>
      </c>
      <c r="CR239" t="e">
        <f t="shared" ca="1" si="309"/>
        <v>#N/A</v>
      </c>
      <c r="CS239" t="e">
        <f t="shared" ca="1" si="310"/>
        <v>#N/A</v>
      </c>
    </row>
    <row r="240" spans="1:97" x14ac:dyDescent="0.25">
      <c r="A240">
        <v>209</v>
      </c>
      <c r="B240" s="100">
        <f ca="1">OFFSET(InputPriceData!B$15,CalculationsAndCharts!$A240+$A$11,0,1,1)</f>
        <v>40191</v>
      </c>
      <c r="C240" s="3">
        <f ca="1">OFFSET(InputPriceData!G$15,CalculationsAndCharts!$A240+$A$11,0,1,1)</f>
        <v>4547000</v>
      </c>
      <c r="D240" s="4">
        <f ca="1">OFFSET(InputPriceData!C$15,CalculationsAndCharts!$A240+$A$11,IF($C$7,7,0),1,1)</f>
        <v>11.81</v>
      </c>
      <c r="E240" s="4">
        <f ca="1">OFFSET(InputPriceData!D$15,CalculationsAndCharts!$A240+$A$11,IF($C$7,7,0),1,1)</f>
        <v>12.1</v>
      </c>
      <c r="F240" s="4">
        <f ca="1">OFFSET(InputPriceData!E$15,CalculationsAndCharts!$A240+$A$11,IF($C$7,7,0),1,1)</f>
        <v>11.63</v>
      </c>
      <c r="G240" s="4">
        <f ca="1">OFFSET(InputPriceData!F$15,CalculationsAndCharts!$A240+$A$11,IF($C$7,7,0),1,1)</f>
        <v>12.06</v>
      </c>
      <c r="H240" s="105">
        <f t="shared" si="354"/>
        <v>0</v>
      </c>
      <c r="I240" s="105">
        <f t="shared" ca="1" si="395"/>
        <v>0</v>
      </c>
      <c r="J240" s="105">
        <f t="shared" ca="1" si="395"/>
        <v>0</v>
      </c>
      <c r="K240" s="105">
        <f t="shared" ca="1" si="395"/>
        <v>0</v>
      </c>
      <c r="L240" s="4">
        <f t="shared" ca="1" si="355"/>
        <v>11.93</v>
      </c>
      <c r="M240" s="105">
        <f t="shared" ca="1" si="356"/>
        <v>0.41999999999999993</v>
      </c>
      <c r="N240" s="105">
        <f t="shared" ca="1" si="363"/>
        <v>1.2807307692307701</v>
      </c>
      <c r="O240" s="198">
        <f t="shared" ca="1" si="364"/>
        <v>1.2222681037832621</v>
      </c>
      <c r="P240" s="198">
        <f t="shared" ca="1" si="365"/>
        <v>1.1000412934049359</v>
      </c>
      <c r="Q240" s="105">
        <f t="shared" ca="1" si="357"/>
        <v>11.713714311126783</v>
      </c>
      <c r="R240" s="105">
        <f t="shared" ca="1" si="358"/>
        <v>11.503621654693656</v>
      </c>
      <c r="S240" s="105">
        <f t="shared" ca="1" si="366"/>
        <v>0</v>
      </c>
      <c r="T240" s="105">
        <f t="shared" si="367"/>
        <v>0</v>
      </c>
      <c r="U240" s="105">
        <f t="shared" si="368"/>
        <v>0</v>
      </c>
      <c r="V240" s="115">
        <f t="shared" ca="1" si="359"/>
        <v>0.46999999999999886</v>
      </c>
      <c r="W240" s="114">
        <f t="shared" ca="1" si="360"/>
        <v>0.4221285991801329</v>
      </c>
      <c r="X240" s="116">
        <f t="shared" ca="1" si="361"/>
        <v>8.5002371407971219E-2</v>
      </c>
      <c r="Y240" s="90" t="e">
        <f t="shared" si="369"/>
        <v>#N/A</v>
      </c>
      <c r="Z240" s="117" t="str">
        <f t="shared" ca="1" si="370"/>
        <v/>
      </c>
      <c r="AA240" s="112"/>
      <c r="AB240" s="118"/>
      <c r="AC240" s="107"/>
      <c r="AD240" s="107"/>
      <c r="AH240" s="107"/>
      <c r="BE240" s="235">
        <f t="shared" ca="1" si="371"/>
        <v>11.89</v>
      </c>
      <c r="BF240" s="235">
        <f t="shared" ref="BF240:BN240" ca="1" si="408">AVERAGE(OFFSET(BE$31,$A240,0,$BE$27,1))</f>
        <v>11.815000000000001</v>
      </c>
      <c r="BG240" s="235">
        <f t="shared" ca="1" si="408"/>
        <v>11.803750000000001</v>
      </c>
      <c r="BH240" s="235">
        <f t="shared" ca="1" si="408"/>
        <v>11.839375</v>
      </c>
      <c r="BI240" s="235">
        <f t="shared" ca="1" si="408"/>
        <v>11.891249999999999</v>
      </c>
      <c r="BJ240" s="235">
        <f t="shared" ca="1" si="408"/>
        <v>11.93515625</v>
      </c>
      <c r="BK240" s="235">
        <f t="shared" ca="1" si="408"/>
        <v>11.953984375000001</v>
      </c>
      <c r="BL240" s="235">
        <f t="shared" ca="1" si="408"/>
        <v>11.9371875</v>
      </c>
      <c r="BM240" s="235">
        <f t="shared" ca="1" si="408"/>
        <v>11.88193359375</v>
      </c>
      <c r="BN240" s="235">
        <f t="shared" ca="1" si="408"/>
        <v>11.793076171875001</v>
      </c>
      <c r="BO240" s="235">
        <f t="shared" ca="1" si="373"/>
        <v>11.85962939453125</v>
      </c>
      <c r="BP240" s="235">
        <f t="shared" ca="1" si="329"/>
        <v>11.821927185610759</v>
      </c>
      <c r="BQ240" s="235">
        <f t="shared" ca="1" si="330"/>
        <v>11.759497922123032</v>
      </c>
      <c r="BR240" s="235">
        <f t="shared" ca="1" si="331"/>
        <v>6.2429263487727482E-2</v>
      </c>
      <c r="BS240" s="235">
        <f t="shared" ca="1" si="332"/>
        <v>11.884356449098487</v>
      </c>
      <c r="BT240" s="235">
        <f t="shared" ca="1" si="401"/>
        <v>11.849099941425729</v>
      </c>
      <c r="BU240" s="235">
        <f t="shared" ca="1" si="402"/>
        <v>11.776515461648984</v>
      </c>
      <c r="BV240" s="235">
        <f t="shared" ca="1" si="403"/>
        <v>11.673674355249108</v>
      </c>
      <c r="BW240" s="235">
        <f t="shared" ca="1" si="404"/>
        <v>11.891427794579347</v>
      </c>
      <c r="BX240" s="235">
        <f t="shared" ca="1" si="374"/>
        <v>0.4057703839700354</v>
      </c>
      <c r="BY240" s="236">
        <f t="shared" si="389"/>
        <v>-190</v>
      </c>
      <c r="BZ240" s="235">
        <f t="shared" ca="1" si="375"/>
        <v>11.401234514979311</v>
      </c>
      <c r="CA240" s="235">
        <f t="shared" ca="1" si="376"/>
        <v>80.201395848805632</v>
      </c>
      <c r="CB240" s="235">
        <f t="shared" ca="1" si="304"/>
        <v>11.894814697265625</v>
      </c>
      <c r="CC240" s="235">
        <f t="shared" ca="1" si="305"/>
        <v>1.3648146972656257</v>
      </c>
      <c r="CD240" s="81">
        <f t="shared" ca="1" si="306"/>
        <v>2.4077147623697925</v>
      </c>
      <c r="CE240" s="235">
        <f t="shared" ca="1" si="377"/>
        <v>56.685065797507811</v>
      </c>
      <c r="CF240" s="235">
        <f t="shared" ca="1" si="378"/>
        <v>53.652214571719071</v>
      </c>
      <c r="CG240">
        <f t="shared" si="379"/>
        <v>100</v>
      </c>
      <c r="CH240">
        <f t="shared" si="379"/>
        <v>50</v>
      </c>
      <c r="CI240">
        <f t="shared" si="379"/>
        <v>0</v>
      </c>
      <c r="CJ240" t="e">
        <f t="shared" si="380"/>
        <v>#N/A</v>
      </c>
      <c r="CK240" s="259">
        <f t="shared" ca="1" si="381"/>
        <v>11.783623576241236</v>
      </c>
      <c r="CL240" s="259">
        <f t="shared" ca="1" si="382"/>
        <v>11.853405894060311</v>
      </c>
      <c r="CM240" s="259">
        <f t="shared" ca="1" si="383"/>
        <v>11.835452381042998</v>
      </c>
      <c r="CN240" s="259">
        <f t="shared" ca="1" si="384"/>
        <v>11.723877870559324</v>
      </c>
      <c r="CO240">
        <f t="shared" ca="1" si="385"/>
        <v>100</v>
      </c>
      <c r="CP240">
        <f t="shared" ca="1" si="386"/>
        <v>16.7</v>
      </c>
      <c r="CQ240" t="e">
        <f t="shared" ca="1" si="387"/>
        <v>#N/A</v>
      </c>
      <c r="CR240" t="e">
        <f t="shared" ca="1" si="309"/>
        <v>#N/A</v>
      </c>
      <c r="CS240" t="e">
        <f t="shared" ca="1" si="310"/>
        <v>#N/A</v>
      </c>
    </row>
    <row r="241" spans="1:97" x14ac:dyDescent="0.25">
      <c r="A241">
        <v>210</v>
      </c>
      <c r="B241" s="100">
        <f ca="1">OFFSET(InputPriceData!B$15,CalculationsAndCharts!$A241+$A$11,0,1,1)</f>
        <v>40190</v>
      </c>
      <c r="C241" s="3">
        <f ca="1">OFFSET(InputPriceData!G$15,CalculationsAndCharts!$A241+$A$11,0,1,1)</f>
        <v>5068900</v>
      </c>
      <c r="D241" s="4">
        <f ca="1">OFFSET(InputPriceData!C$15,CalculationsAndCharts!$A241+$A$11,IF($C$7,7,0),1,1)</f>
        <v>11.64</v>
      </c>
      <c r="E241" s="4">
        <f ca="1">OFFSET(InputPriceData!D$15,CalculationsAndCharts!$A241+$A$11,IF($C$7,7,0),1,1)</f>
        <v>11.86</v>
      </c>
      <c r="F241" s="4">
        <f ca="1">OFFSET(InputPriceData!E$15,CalculationsAndCharts!$A241+$A$11,IF($C$7,7,0),1,1)</f>
        <v>11.51</v>
      </c>
      <c r="G241" s="4">
        <f ca="1">OFFSET(InputPriceData!F$15,CalculationsAndCharts!$A241+$A$11,IF($C$7,7,0),1,1)</f>
        <v>11.72</v>
      </c>
      <c r="H241" s="105">
        <f t="shared" si="354"/>
        <v>0</v>
      </c>
      <c r="I241" s="105">
        <f t="shared" ca="1" si="395"/>
        <v>0</v>
      </c>
      <c r="J241" s="105">
        <f t="shared" ca="1" si="395"/>
        <v>0</v>
      </c>
      <c r="K241" s="105">
        <f t="shared" ca="1" si="395"/>
        <v>0</v>
      </c>
      <c r="L241" s="4">
        <f t="shared" ca="1" si="355"/>
        <v>11.696666666666665</v>
      </c>
      <c r="M241" s="105">
        <f t="shared" ca="1" si="356"/>
        <v>0.26666666666666572</v>
      </c>
      <c r="N241" s="105">
        <f t="shared" ca="1" si="363"/>
        <v>1.2151923076923088</v>
      </c>
      <c r="O241" s="198">
        <f t="shared" ca="1" si="364"/>
        <v>1.2055644850839742</v>
      </c>
      <c r="P241" s="198">
        <f t="shared" ca="1" si="365"/>
        <v>1.0850080365755768</v>
      </c>
      <c r="Q241" s="105">
        <f t="shared" ca="1" si="357"/>
        <v>11.651918400020151</v>
      </c>
      <c r="R241" s="105">
        <f t="shared" ca="1" si="358"/>
        <v>11.44359518142705</v>
      </c>
      <c r="S241" s="105">
        <f t="shared" ca="1" si="366"/>
        <v>0</v>
      </c>
      <c r="T241" s="105">
        <f t="shared" si="367"/>
        <v>0</v>
      </c>
      <c r="U241" s="105">
        <f t="shared" si="368"/>
        <v>0</v>
      </c>
      <c r="V241" s="115">
        <f t="shared" ca="1" si="359"/>
        <v>0.34999999999999964</v>
      </c>
      <c r="W241" s="114">
        <f t="shared" ca="1" si="360"/>
        <v>0.39819289877019992</v>
      </c>
      <c r="X241" s="116">
        <f t="shared" ca="1" si="361"/>
        <v>8.3975503308037547E-2</v>
      </c>
      <c r="Y241" s="90" t="e">
        <f t="shared" si="369"/>
        <v>#N/A</v>
      </c>
      <c r="Z241" s="117" t="str">
        <f t="shared" ca="1" si="370"/>
        <v/>
      </c>
      <c r="AA241" s="112"/>
      <c r="AB241" s="118"/>
      <c r="AC241" s="107"/>
      <c r="AD241" s="107"/>
      <c r="AH241" s="107"/>
      <c r="BE241" s="235">
        <f t="shared" ca="1" si="371"/>
        <v>11.74</v>
      </c>
      <c r="BF241" s="235">
        <f t="shared" ref="BF241:BN241" ca="1" si="409">AVERAGE(OFFSET(BE$31,$A241,0,$BE$27,1))</f>
        <v>11.7925</v>
      </c>
      <c r="BG241" s="235">
        <f t="shared" ca="1" si="409"/>
        <v>11.875</v>
      </c>
      <c r="BH241" s="235">
        <f t="shared" ca="1" si="409"/>
        <v>11.943125</v>
      </c>
      <c r="BI241" s="235">
        <f t="shared" ca="1" si="409"/>
        <v>11.979062500000001</v>
      </c>
      <c r="BJ241" s="235">
        <f t="shared" ca="1" si="409"/>
        <v>11.9728125</v>
      </c>
      <c r="BK241" s="235">
        <f t="shared" ca="1" si="409"/>
        <v>11.920390625</v>
      </c>
      <c r="BL241" s="235">
        <f t="shared" ca="1" si="409"/>
        <v>11.8266796875</v>
      </c>
      <c r="BM241" s="235">
        <f t="shared" ca="1" si="409"/>
        <v>11.704218749999999</v>
      </c>
      <c r="BN241" s="235">
        <f t="shared" ca="1" si="409"/>
        <v>11.568779296874999</v>
      </c>
      <c r="BO241" s="235">
        <f t="shared" ca="1" si="373"/>
        <v>11.81765966796875</v>
      </c>
      <c r="BP241" s="235">
        <f t="shared" ca="1" si="329"/>
        <v>11.784224976690268</v>
      </c>
      <c r="BQ241" s="235">
        <f t="shared" ca="1" si="330"/>
        <v>11.697068658635306</v>
      </c>
      <c r="BR241" s="235">
        <f t="shared" ca="1" si="331"/>
        <v>8.7156318054962156E-2</v>
      </c>
      <c r="BS241" s="235">
        <f t="shared" ca="1" si="332"/>
        <v>11.87138129474523</v>
      </c>
      <c r="BT241" s="235">
        <f t="shared" ca="1" si="401"/>
        <v>11.813843433752972</v>
      </c>
      <c r="BU241" s="235">
        <f t="shared" ca="1" si="402"/>
        <v>11.70393098187224</v>
      </c>
      <c r="BV241" s="235">
        <f t="shared" ca="1" si="403"/>
        <v>11.570833248849233</v>
      </c>
      <c r="BW241" s="235">
        <f t="shared" ca="1" si="404"/>
        <v>11.900570604491428</v>
      </c>
      <c r="BX241" s="235">
        <f t="shared" ca="1" si="374"/>
        <v>0.37111906610003326</v>
      </c>
      <c r="BY241" s="236">
        <f t="shared" si="389"/>
        <v>-191</v>
      </c>
      <c r="BZ241" s="235">
        <f t="shared" ca="1" si="375"/>
        <v>11.325916127610022</v>
      </c>
      <c r="CA241" s="235">
        <f t="shared" ca="1" si="376"/>
        <v>88.710923890293387</v>
      </c>
      <c r="CB241" s="235">
        <f t="shared" ca="1" si="304"/>
        <v>11.757163167317707</v>
      </c>
      <c r="CC241" s="235">
        <f t="shared" ca="1" si="305"/>
        <v>1.2271631673177072</v>
      </c>
      <c r="CD241" s="81">
        <f t="shared" ca="1" si="306"/>
        <v>2.4077147623697925</v>
      </c>
      <c r="CE241" s="235">
        <f t="shared" ca="1" si="377"/>
        <v>50.967962920569221</v>
      </c>
      <c r="CF241" s="235">
        <f t="shared" ca="1" si="378"/>
        <v>54.106759529510306</v>
      </c>
      <c r="CG241">
        <f t="shared" si="379"/>
        <v>100</v>
      </c>
      <c r="CH241">
        <f t="shared" si="379"/>
        <v>50</v>
      </c>
      <c r="CI241">
        <f t="shared" si="379"/>
        <v>0</v>
      </c>
      <c r="CJ241" t="e">
        <f t="shared" si="380"/>
        <v>#N/A</v>
      </c>
      <c r="CK241" s="259">
        <f t="shared" ca="1" si="381"/>
        <v>11.884747152482472</v>
      </c>
      <c r="CL241" s="259">
        <f t="shared" ca="1" si="382"/>
        <v>11.740498576241235</v>
      </c>
      <c r="CM241" s="259">
        <f t="shared" ca="1" si="383"/>
        <v>11.772420635071665</v>
      </c>
      <c r="CN241" s="259">
        <f t="shared" ca="1" si="384"/>
        <v>11.672066661158929</v>
      </c>
      <c r="CO241">
        <f t="shared" ca="1" si="385"/>
        <v>100</v>
      </c>
      <c r="CP241">
        <f t="shared" ca="1" si="386"/>
        <v>16.7</v>
      </c>
      <c r="CQ241" t="e">
        <f t="shared" ca="1" si="387"/>
        <v>#N/A</v>
      </c>
      <c r="CR241" t="e">
        <f t="shared" ca="1" si="309"/>
        <v>#N/A</v>
      </c>
      <c r="CS241" t="e">
        <f t="shared" ca="1" si="310"/>
        <v>#N/A</v>
      </c>
    </row>
    <row r="242" spans="1:97" x14ac:dyDescent="0.25">
      <c r="A242">
        <v>211</v>
      </c>
      <c r="B242" s="100">
        <f ca="1">OFFSET(InputPriceData!B$15,CalculationsAndCharts!$A242+$A$11,0,1,1)</f>
        <v>40189</v>
      </c>
      <c r="C242" s="3">
        <f ca="1">OFFSET(InputPriceData!G$15,CalculationsAndCharts!$A242+$A$11,0,1,1)</f>
        <v>4924600</v>
      </c>
      <c r="D242" s="4">
        <f ca="1">OFFSET(InputPriceData!C$15,CalculationsAndCharts!$A242+$A$11,IF($C$7,7,0),1,1)</f>
        <v>12.01</v>
      </c>
      <c r="E242" s="4">
        <f ca="1">OFFSET(InputPriceData!D$15,CalculationsAndCharts!$A242+$A$11,IF($C$7,7,0),1,1)</f>
        <v>12.01</v>
      </c>
      <c r="F242" s="4">
        <f ca="1">OFFSET(InputPriceData!E$15,CalculationsAndCharts!$A242+$A$11,IF($C$7,7,0),1,1)</f>
        <v>11.56</v>
      </c>
      <c r="G242" s="4">
        <f ca="1">OFFSET(InputPriceData!F$15,CalculationsAndCharts!$A242+$A$11,IF($C$7,7,0),1,1)</f>
        <v>11.76</v>
      </c>
      <c r="H242" s="105">
        <f t="shared" si="354"/>
        <v>0</v>
      </c>
      <c r="I242" s="105">
        <f t="shared" ca="1" si="395"/>
        <v>0</v>
      </c>
      <c r="J242" s="105">
        <f t="shared" ca="1" si="395"/>
        <v>0</v>
      </c>
      <c r="K242" s="105">
        <f t="shared" ca="1" si="395"/>
        <v>0</v>
      </c>
      <c r="L242" s="4">
        <f t="shared" ca="1" si="355"/>
        <v>11.776666666666666</v>
      </c>
      <c r="M242" s="105">
        <f t="shared" ca="1" si="356"/>
        <v>0.45333333333333314</v>
      </c>
      <c r="N242" s="105">
        <f t="shared" ca="1" si="363"/>
        <v>1.1796923076923092</v>
      </c>
      <c r="O242" s="198">
        <f t="shared" ca="1" si="364"/>
        <v>1.2028136786244501</v>
      </c>
      <c r="P242" s="198">
        <f t="shared" ca="1" si="365"/>
        <v>1.0825323107620051</v>
      </c>
      <c r="Q242" s="105">
        <f t="shared" ca="1" si="357"/>
        <v>11.639133180978289</v>
      </c>
      <c r="R242" s="105">
        <f t="shared" ca="1" si="358"/>
        <v>11.384074261829021</v>
      </c>
      <c r="S242" s="105">
        <f t="shared" ca="1" si="366"/>
        <v>0</v>
      </c>
      <c r="T242" s="105">
        <f t="shared" si="367"/>
        <v>0</v>
      </c>
      <c r="U242" s="105">
        <f t="shared" si="368"/>
        <v>0</v>
      </c>
      <c r="V242" s="115">
        <f t="shared" ca="1" si="359"/>
        <v>0.44999999999999929</v>
      </c>
      <c r="W242" s="114">
        <f t="shared" ca="1" si="360"/>
        <v>0.4222893481553</v>
      </c>
      <c r="X242" s="116">
        <f t="shared" ca="1" si="361"/>
        <v>8.5908958176471095E-2</v>
      </c>
      <c r="Y242" s="90" t="e">
        <f t="shared" si="369"/>
        <v>#N/A</v>
      </c>
      <c r="Z242" s="117" t="str">
        <f t="shared" ca="1" si="370"/>
        <v/>
      </c>
      <c r="AA242" s="112"/>
      <c r="AB242" s="118"/>
      <c r="AC242" s="107"/>
      <c r="AD242" s="107"/>
      <c r="AH242" s="107"/>
      <c r="BE242" s="235">
        <f t="shared" ca="1" si="371"/>
        <v>11.844999999999999</v>
      </c>
      <c r="BF242" s="235">
        <f t="shared" ref="BF242:BN242" ca="1" si="410">AVERAGE(OFFSET(BE$31,$A242,0,$BE$27,1))</f>
        <v>11.9575</v>
      </c>
      <c r="BG242" s="235">
        <f t="shared" ca="1" si="410"/>
        <v>12.01125</v>
      </c>
      <c r="BH242" s="235">
        <f t="shared" ca="1" si="410"/>
        <v>12.015000000000001</v>
      </c>
      <c r="BI242" s="235">
        <f t="shared" ca="1" si="410"/>
        <v>11.9665625</v>
      </c>
      <c r="BJ242" s="235">
        <f t="shared" ca="1" si="410"/>
        <v>11.867968749999999</v>
      </c>
      <c r="BK242" s="235">
        <f t="shared" ca="1" si="410"/>
        <v>11.73296875</v>
      </c>
      <c r="BL242" s="235">
        <f t="shared" ca="1" si="410"/>
        <v>11.581757812499999</v>
      </c>
      <c r="BM242" s="235">
        <f t="shared" ca="1" si="410"/>
        <v>11.433339843749998</v>
      </c>
      <c r="BN242" s="235">
        <f t="shared" ca="1" si="410"/>
        <v>11.301279296874998</v>
      </c>
      <c r="BO242" s="235">
        <f t="shared" ca="1" si="373"/>
        <v>11.85013134765625</v>
      </c>
      <c r="BP242" s="235">
        <f t="shared" ca="1" si="329"/>
        <v>11.750790285411785</v>
      </c>
      <c r="BQ242" s="235">
        <f t="shared" ca="1" si="330"/>
        <v>11.609912340580346</v>
      </c>
      <c r="BR242" s="235">
        <f t="shared" ca="1" si="331"/>
        <v>0.14087794483143945</v>
      </c>
      <c r="BS242" s="235">
        <f t="shared" ca="1" si="332"/>
        <v>11.891668230243225</v>
      </c>
      <c r="BT242" s="235">
        <f t="shared" ca="1" si="401"/>
        <v>11.756305572760713</v>
      </c>
      <c r="BU242" s="235">
        <f t="shared" ca="1" si="402"/>
        <v>11.594018529991509</v>
      </c>
      <c r="BV242" s="235">
        <f t="shared" ca="1" si="403"/>
        <v>11.437735515826226</v>
      </c>
      <c r="BW242" s="235">
        <f t="shared" ca="1" si="404"/>
        <v>11.924596644133842</v>
      </c>
      <c r="BX242" s="235">
        <f t="shared" ca="1" si="374"/>
        <v>0.34092356885401642</v>
      </c>
      <c r="BY242" s="236">
        <f t="shared" si="389"/>
        <v>-192</v>
      </c>
      <c r="BZ242" s="235">
        <f t="shared" ca="1" si="375"/>
        <v>11.247622185839601</v>
      </c>
      <c r="CA242" s="235">
        <f t="shared" ca="1" si="376"/>
        <v>99.642685350988586</v>
      </c>
      <c r="CB242" s="235">
        <f t="shared" ca="1" si="304"/>
        <v>11.813399007161458</v>
      </c>
      <c r="CC242" s="235">
        <f t="shared" ca="1" si="305"/>
        <v>1.2833990071614583</v>
      </c>
      <c r="CD242" s="81">
        <f t="shared" ca="1" si="306"/>
        <v>2.4077147623697925</v>
      </c>
      <c r="CE242" s="235">
        <f t="shared" ca="1" si="377"/>
        <v>53.303614997080182</v>
      </c>
      <c r="CF242" s="235">
        <f t="shared" ca="1" si="378"/>
        <v>56.039961109081787</v>
      </c>
      <c r="CG242">
        <f t="shared" si="379"/>
        <v>100</v>
      </c>
      <c r="CH242">
        <f t="shared" si="379"/>
        <v>50</v>
      </c>
      <c r="CI242">
        <f t="shared" si="379"/>
        <v>0</v>
      </c>
      <c r="CJ242" t="e">
        <f t="shared" si="380"/>
        <v>#N/A</v>
      </c>
      <c r="CK242" s="259">
        <f t="shared" ca="1" si="381"/>
        <v>11.934494304964943</v>
      </c>
      <c r="CL242" s="259">
        <f t="shared" ca="1" si="382"/>
        <v>11.834873576241236</v>
      </c>
      <c r="CM242" s="259">
        <f t="shared" ca="1" si="383"/>
        <v>11.822923280674996</v>
      </c>
      <c r="CN242" s="259">
        <f t="shared" ca="1" si="384"/>
        <v>11.644693895126009</v>
      </c>
      <c r="CO242">
        <f t="shared" ca="1" si="385"/>
        <v>100</v>
      </c>
      <c r="CP242">
        <f t="shared" ca="1" si="386"/>
        <v>16.7</v>
      </c>
      <c r="CQ242" t="e">
        <f t="shared" ca="1" si="387"/>
        <v>#N/A</v>
      </c>
      <c r="CR242" t="e">
        <f t="shared" ca="1" si="309"/>
        <v>#N/A</v>
      </c>
      <c r="CS242" t="e">
        <f t="shared" ca="1" si="310"/>
        <v>#N/A</v>
      </c>
    </row>
    <row r="243" spans="1:97" x14ac:dyDescent="0.25">
      <c r="A243">
        <v>212</v>
      </c>
      <c r="B243" s="100">
        <f ca="1">OFFSET(InputPriceData!B$15,CalculationsAndCharts!$A243+$A$11,0,1,1)</f>
        <v>40186</v>
      </c>
      <c r="C243" s="3">
        <f ca="1">OFFSET(InputPriceData!G$15,CalculationsAndCharts!$A243+$A$11,0,1,1)</f>
        <v>5409800</v>
      </c>
      <c r="D243" s="4">
        <f ca="1">OFFSET(InputPriceData!C$15,CalculationsAndCharts!$A243+$A$11,IF($C$7,7,0),1,1)</f>
        <v>12.17</v>
      </c>
      <c r="E243" s="4">
        <f ca="1">OFFSET(InputPriceData!D$15,CalculationsAndCharts!$A243+$A$11,IF($C$7,7,0),1,1)</f>
        <v>12.2</v>
      </c>
      <c r="F243" s="4">
        <f ca="1">OFFSET(InputPriceData!E$15,CalculationsAndCharts!$A243+$A$11,IF($C$7,7,0),1,1)</f>
        <v>11.91</v>
      </c>
      <c r="G243" s="4">
        <f ca="1">OFFSET(InputPriceData!F$15,CalculationsAndCharts!$A243+$A$11,IF($C$7,7,0),1,1)</f>
        <v>11.93</v>
      </c>
      <c r="H243" s="105">
        <f t="shared" si="354"/>
        <v>0</v>
      </c>
      <c r="I243" s="105">
        <f t="shared" ca="1" si="395"/>
        <v>0</v>
      </c>
      <c r="J243" s="105">
        <f t="shared" ca="1" si="395"/>
        <v>0</v>
      </c>
      <c r="K243" s="105">
        <f t="shared" ca="1" si="395"/>
        <v>0</v>
      </c>
      <c r="L243" s="4">
        <f t="shared" ca="1" si="355"/>
        <v>12.013333333333334</v>
      </c>
      <c r="M243" s="105">
        <f t="shared" ca="1" si="356"/>
        <v>0.19666666666666721</v>
      </c>
      <c r="N243" s="105">
        <f t="shared" ca="1" si="363"/>
        <v>1.1614871794871811</v>
      </c>
      <c r="O243" s="198">
        <f t="shared" ca="1" si="364"/>
        <v>1.2094197846050618</v>
      </c>
      <c r="P243" s="198">
        <f t="shared" ca="1" si="365"/>
        <v>1.0884778061445557</v>
      </c>
      <c r="Q243" s="105">
        <f t="shared" ca="1" si="357"/>
        <v>11.599837899353039</v>
      </c>
      <c r="R243" s="105">
        <f t="shared" ca="1" si="358"/>
        <v>11.31120028492923</v>
      </c>
      <c r="S243" s="105">
        <f t="shared" ca="1" si="366"/>
        <v>0</v>
      </c>
      <c r="T243" s="105">
        <f t="shared" si="367"/>
        <v>0</v>
      </c>
      <c r="U243" s="105">
        <f t="shared" si="368"/>
        <v>0</v>
      </c>
      <c r="V243" s="115">
        <f t="shared" ca="1" si="359"/>
        <v>0.30000000000000071</v>
      </c>
      <c r="W243" s="114">
        <f t="shared" ca="1" si="360"/>
        <v>0.40843402223295033</v>
      </c>
      <c r="X243" s="116">
        <f t="shared" ca="1" si="361"/>
        <v>8.4235877806617801E-2</v>
      </c>
      <c r="Y243" s="90" t="e">
        <f t="shared" si="369"/>
        <v>#N/A</v>
      </c>
      <c r="Z243" s="117" t="str">
        <f t="shared" ca="1" si="370"/>
        <v/>
      </c>
      <c r="AA243" s="112"/>
      <c r="AB243" s="118"/>
      <c r="AC243" s="107"/>
      <c r="AD243" s="107"/>
      <c r="AH243" s="107"/>
      <c r="BE243" s="235">
        <f t="shared" ca="1" si="371"/>
        <v>12.07</v>
      </c>
      <c r="BF243" s="235">
        <f t="shared" ref="BF243:BN243" ca="1" si="411">AVERAGE(OFFSET(BE$31,$A243,0,$BE$27,1))</f>
        <v>12.065000000000001</v>
      </c>
      <c r="BG243" s="235">
        <f t="shared" ca="1" si="411"/>
        <v>12.018750000000001</v>
      </c>
      <c r="BH243" s="235">
        <f t="shared" ca="1" si="411"/>
        <v>11.918125</v>
      </c>
      <c r="BI243" s="235">
        <f t="shared" ca="1" si="411"/>
        <v>11.769375</v>
      </c>
      <c r="BJ243" s="235">
        <f t="shared" ca="1" si="411"/>
        <v>11.59796875</v>
      </c>
      <c r="BK243" s="235">
        <f t="shared" ca="1" si="411"/>
        <v>11.430546874999999</v>
      </c>
      <c r="BL243" s="235">
        <f t="shared" ca="1" si="411"/>
        <v>11.284921874999998</v>
      </c>
      <c r="BM243" s="235">
        <f t="shared" ca="1" si="411"/>
        <v>11.169218749999999</v>
      </c>
      <c r="BN243" s="235">
        <f t="shared" ca="1" si="411"/>
        <v>11.084687499999999</v>
      </c>
      <c r="BO243" s="235">
        <f t="shared" ca="1" si="373"/>
        <v>11.841960937500001</v>
      </c>
      <c r="BP243" s="235">
        <f t="shared" ca="1" si="329"/>
        <v>11.651449223167322</v>
      </c>
      <c r="BQ243" s="235">
        <f t="shared" ca="1" si="330"/>
        <v>11.469034395748906</v>
      </c>
      <c r="BR243" s="235">
        <f t="shared" ca="1" si="331"/>
        <v>0.18241482741841608</v>
      </c>
      <c r="BS243" s="235">
        <f t="shared" ca="1" si="332"/>
        <v>11.833864050585738</v>
      </c>
      <c r="BT243" s="235">
        <f t="shared" ca="1" si="401"/>
        <v>11.620942915278199</v>
      </c>
      <c r="BU243" s="235">
        <f t="shared" ca="1" si="402"/>
        <v>11.431731487222303</v>
      </c>
      <c r="BV243" s="235">
        <f t="shared" ca="1" si="403"/>
        <v>11.281452501660944</v>
      </c>
      <c r="BW243" s="235">
        <f t="shared" ca="1" si="404"/>
        <v>11.849086785828632</v>
      </c>
      <c r="BX243" s="235">
        <f t="shared" ca="1" si="374"/>
        <v>0.34990154895853737</v>
      </c>
      <c r="BY243" s="236">
        <f t="shared" si="389"/>
        <v>-193</v>
      </c>
      <c r="BZ243" s="235">
        <f t="shared" ca="1" si="375"/>
        <v>11.167206851902293</v>
      </c>
      <c r="CA243" s="235">
        <f t="shared" ca="1" si="376"/>
        <v>98.719413786243379</v>
      </c>
      <c r="CB243" s="235">
        <f t="shared" ca="1" si="304"/>
        <v>11.927647135416667</v>
      </c>
      <c r="CC243" s="235">
        <f t="shared" ca="1" si="305"/>
        <v>1.3976471354166673</v>
      </c>
      <c r="CD243" s="81">
        <f t="shared" ca="1" si="306"/>
        <v>2.4077147623697925</v>
      </c>
      <c r="CE243" s="235">
        <f t="shared" ca="1" si="377"/>
        <v>58.04870067088153</v>
      </c>
      <c r="CF243" s="235">
        <f t="shared" ca="1" si="378"/>
        <v>54.725584895747453</v>
      </c>
      <c r="CG243">
        <f t="shared" si="379"/>
        <v>100</v>
      </c>
      <c r="CH243">
        <f t="shared" si="379"/>
        <v>50</v>
      </c>
      <c r="CI243">
        <f t="shared" si="379"/>
        <v>0</v>
      </c>
      <c r="CJ243" t="e">
        <f t="shared" si="380"/>
        <v>#N/A</v>
      </c>
      <c r="CK243" s="259">
        <f t="shared" ca="1" si="381"/>
        <v>11.816488609929884</v>
      </c>
      <c r="CL243" s="259">
        <f t="shared" ca="1" si="382"/>
        <v>11.971369304964943</v>
      </c>
      <c r="CM243" s="259">
        <f t="shared" ca="1" si="383"/>
        <v>11.853761023347214</v>
      </c>
      <c r="CN243" s="259">
        <f t="shared" ca="1" si="384"/>
        <v>11.568622022679918</v>
      </c>
      <c r="CO243">
        <f t="shared" ca="1" si="385"/>
        <v>100</v>
      </c>
      <c r="CP243">
        <f t="shared" ca="1" si="386"/>
        <v>16.7</v>
      </c>
      <c r="CQ243" t="e">
        <f t="shared" ca="1" si="387"/>
        <v>#N/A</v>
      </c>
      <c r="CR243" t="e">
        <f t="shared" ca="1" si="309"/>
        <v>#N/A</v>
      </c>
      <c r="CS243" t="e">
        <f t="shared" ca="1" si="310"/>
        <v>#N/A</v>
      </c>
    </row>
    <row r="244" spans="1:97" x14ac:dyDescent="0.25">
      <c r="A244">
        <v>213</v>
      </c>
      <c r="B244" s="100">
        <f ca="1">OFFSET(InputPriceData!B$15,CalculationsAndCharts!$A244+$A$11,0,1,1)</f>
        <v>40185</v>
      </c>
      <c r="C244" s="3">
        <f ca="1">OFFSET(InputPriceData!G$15,CalculationsAndCharts!$A244+$A$11,0,1,1)</f>
        <v>6438200</v>
      </c>
      <c r="D244" s="4">
        <f ca="1">OFFSET(InputPriceData!C$15,CalculationsAndCharts!$A244+$A$11,IF($C$7,7,0),1,1)</f>
        <v>11.86</v>
      </c>
      <c r="E244" s="4">
        <f ca="1">OFFSET(InputPriceData!D$15,CalculationsAndCharts!$A244+$A$11,IF($C$7,7,0),1,1)</f>
        <v>12.25</v>
      </c>
      <c r="F244" s="4">
        <f ca="1">OFFSET(InputPriceData!E$15,CalculationsAndCharts!$A244+$A$11,IF($C$7,7,0),1,1)</f>
        <v>11.86</v>
      </c>
      <c r="G244" s="4">
        <f ca="1">OFFSET(InputPriceData!F$15,CalculationsAndCharts!$A244+$A$11,IF($C$7,7,0),1,1)</f>
        <v>12.21</v>
      </c>
      <c r="H244" s="105">
        <f t="shared" si="354"/>
        <v>0</v>
      </c>
      <c r="I244" s="105">
        <f t="shared" ca="1" si="395"/>
        <v>0</v>
      </c>
      <c r="J244" s="105">
        <f t="shared" ca="1" si="395"/>
        <v>0</v>
      </c>
      <c r="K244" s="105">
        <f t="shared" ca="1" si="395"/>
        <v>0</v>
      </c>
      <c r="L244" s="4">
        <f t="shared" ca="1" si="355"/>
        <v>12.106666666666667</v>
      </c>
      <c r="M244" s="105">
        <f t="shared" ca="1" si="356"/>
        <v>0.33666666666666778</v>
      </c>
      <c r="N244" s="105">
        <f t="shared" ca="1" si="363"/>
        <v>1.169679487179488</v>
      </c>
      <c r="O244" s="198">
        <f t="shared" ca="1" si="364"/>
        <v>1.2231148146387421</v>
      </c>
      <c r="P244" s="198">
        <f t="shared" ca="1" si="365"/>
        <v>1.1008033331748679</v>
      </c>
      <c r="Q244" s="105">
        <f t="shared" ca="1" si="357"/>
        <v>11.481696346787242</v>
      </c>
      <c r="R244" s="105">
        <f t="shared" ca="1" si="358"/>
        <v>11.228732395093857</v>
      </c>
      <c r="S244" s="105">
        <f t="shared" ca="1" si="366"/>
        <v>0</v>
      </c>
      <c r="T244" s="105">
        <f t="shared" si="367"/>
        <v>0</v>
      </c>
      <c r="U244" s="105">
        <f t="shared" si="368"/>
        <v>0</v>
      </c>
      <c r="V244" s="115">
        <f t="shared" ca="1" si="359"/>
        <v>0.39000000000000057</v>
      </c>
      <c r="W244" s="114">
        <f t="shared" ca="1" si="360"/>
        <v>0.46265103334942514</v>
      </c>
      <c r="X244" s="116">
        <f t="shared" ca="1" si="361"/>
        <v>8.7891157522475449E-2</v>
      </c>
      <c r="Y244" s="90" t="e">
        <f t="shared" si="369"/>
        <v>#N/A</v>
      </c>
      <c r="Z244" s="117" t="str">
        <f t="shared" ca="1" si="370"/>
        <v/>
      </c>
      <c r="AA244" s="112"/>
      <c r="AB244" s="118"/>
      <c r="AC244" s="107"/>
      <c r="AD244" s="107"/>
      <c r="AH244" s="107"/>
      <c r="BE244" s="235">
        <f t="shared" ca="1" si="371"/>
        <v>12.06</v>
      </c>
      <c r="BF244" s="235">
        <f t="shared" ref="BF244:BN244" ca="1" si="412">AVERAGE(OFFSET(BE$31,$A244,0,$BE$27,1))</f>
        <v>11.9725</v>
      </c>
      <c r="BG244" s="235">
        <f t="shared" ca="1" si="412"/>
        <v>11.817499999999999</v>
      </c>
      <c r="BH244" s="235">
        <f t="shared" ca="1" si="412"/>
        <v>11.620624999999999</v>
      </c>
      <c r="BI244" s="235">
        <f t="shared" ca="1" si="412"/>
        <v>11.426562499999999</v>
      </c>
      <c r="BJ244" s="235">
        <f t="shared" ca="1" si="412"/>
        <v>11.263124999999999</v>
      </c>
      <c r="BK244" s="235">
        <f t="shared" ca="1" si="412"/>
        <v>11.139296874999999</v>
      </c>
      <c r="BL244" s="235">
        <f t="shared" ca="1" si="412"/>
        <v>11.053515624999999</v>
      </c>
      <c r="BM244" s="235">
        <f t="shared" ca="1" si="412"/>
        <v>11.00015625</v>
      </c>
      <c r="BN244" s="235">
        <f t="shared" ca="1" si="412"/>
        <v>10.972304687499999</v>
      </c>
      <c r="BO244" s="235">
        <f t="shared" ca="1" si="373"/>
        <v>11.686935546874997</v>
      </c>
      <c r="BP244" s="235">
        <f t="shared" ca="1" si="329"/>
        <v>11.460937508834643</v>
      </c>
      <c r="BQ244" s="235">
        <f t="shared" ca="1" si="330"/>
        <v>11.286619568330492</v>
      </c>
      <c r="BR244" s="235">
        <f t="shared" ca="1" si="331"/>
        <v>0.17431794050415128</v>
      </c>
      <c r="BS244" s="235">
        <f t="shared" ca="1" si="332"/>
        <v>11.635255449338795</v>
      </c>
      <c r="BT244" s="235">
        <f t="shared" ca="1" si="401"/>
        <v>11.408021779970662</v>
      </c>
      <c r="BU244" s="235">
        <f t="shared" ca="1" si="402"/>
        <v>11.242520059166406</v>
      </c>
      <c r="BV244" s="235">
        <f t="shared" ca="1" si="403"/>
        <v>11.131173516099583</v>
      </c>
      <c r="BW244" s="235">
        <f t="shared" ca="1" si="404"/>
        <v>11.627678678512357</v>
      </c>
      <c r="BX244" s="235">
        <f t="shared" ca="1" si="374"/>
        <v>0.43107879022344708</v>
      </c>
      <c r="BY244" s="236">
        <f t="shared" si="389"/>
        <v>-194</v>
      </c>
      <c r="BZ244" s="235">
        <f t="shared" ca="1" si="375"/>
        <v>11.09819032343861</v>
      </c>
      <c r="CA244" s="235">
        <f t="shared" ca="1" si="376"/>
        <v>80.707168102569469</v>
      </c>
      <c r="CB244" s="235">
        <f t="shared" ca="1" si="304"/>
        <v>11.896801106770832</v>
      </c>
      <c r="CC244" s="235">
        <f t="shared" ca="1" si="305"/>
        <v>1.3668011067708328</v>
      </c>
      <c r="CD244" s="81">
        <f t="shared" ca="1" si="306"/>
        <v>2.4077147623697925</v>
      </c>
      <c r="CE244" s="235">
        <f t="shared" ca="1" si="377"/>
        <v>56.767567659283664</v>
      </c>
      <c r="CF244" s="235">
        <f t="shared" ca="1" si="378"/>
        <v>46.380948768123346</v>
      </c>
      <c r="CG244">
        <f t="shared" si="379"/>
        <v>100</v>
      </c>
      <c r="CH244">
        <f t="shared" si="379"/>
        <v>50</v>
      </c>
      <c r="CI244">
        <f t="shared" si="379"/>
        <v>0</v>
      </c>
      <c r="CJ244" t="e">
        <f t="shared" si="380"/>
        <v>#N/A</v>
      </c>
      <c r="CK244" s="259">
        <f t="shared" ca="1" si="381"/>
        <v>11.58797721985977</v>
      </c>
      <c r="CL244" s="259">
        <f t="shared" ca="1" si="382"/>
        <v>11.867738609929884</v>
      </c>
      <c r="CM244" s="259">
        <f t="shared" ca="1" si="383"/>
        <v>11.74737948335647</v>
      </c>
      <c r="CN244" s="259">
        <f t="shared" ca="1" si="384"/>
        <v>11.40752310976591</v>
      </c>
      <c r="CO244">
        <f t="shared" ca="1" si="385"/>
        <v>100</v>
      </c>
      <c r="CP244">
        <f t="shared" ca="1" si="386"/>
        <v>16.7</v>
      </c>
      <c r="CQ244" t="e">
        <f t="shared" ca="1" si="387"/>
        <v>#N/A</v>
      </c>
      <c r="CR244" t="e">
        <f t="shared" ca="1" si="309"/>
        <v>#N/A</v>
      </c>
      <c r="CS244" t="e">
        <f t="shared" ca="1" si="310"/>
        <v>#N/A</v>
      </c>
    </row>
    <row r="245" spans="1:97" x14ac:dyDescent="0.25">
      <c r="A245">
        <v>214</v>
      </c>
      <c r="B245" s="100">
        <f ca="1">OFFSET(InputPriceData!B$15,CalculationsAndCharts!$A245+$A$11,0,1,1)</f>
        <v>40184</v>
      </c>
      <c r="C245" s="3">
        <f ca="1">OFFSET(InputPriceData!G$15,CalculationsAndCharts!$A245+$A$11,0,1,1)</f>
        <v>11450800</v>
      </c>
      <c r="D245" s="4">
        <f ca="1">OFFSET(InputPriceData!C$15,CalculationsAndCharts!$A245+$A$11,IF($C$7,7,0),1,1)</f>
        <v>12.01</v>
      </c>
      <c r="E245" s="4">
        <f ca="1">OFFSET(InputPriceData!D$15,CalculationsAndCharts!$A245+$A$11,IF($C$7,7,0),1,1)</f>
        <v>12.32</v>
      </c>
      <c r="F245" s="4">
        <f ca="1">OFFSET(InputPriceData!E$15,CalculationsAndCharts!$A245+$A$11,IF($C$7,7,0),1,1)</f>
        <v>11.77</v>
      </c>
      <c r="G245" s="4">
        <f ca="1">OFFSET(InputPriceData!F$15,CalculationsAndCharts!$A245+$A$11,IF($C$7,7,0),1,1)</f>
        <v>11.91</v>
      </c>
      <c r="H245" s="105">
        <f t="shared" si="354"/>
        <v>0</v>
      </c>
      <c r="I245" s="105">
        <f t="shared" ca="1" si="395"/>
        <v>0</v>
      </c>
      <c r="J245" s="105">
        <f t="shared" ca="1" si="395"/>
        <v>0</v>
      </c>
      <c r="K245" s="105">
        <f t="shared" ca="1" si="395"/>
        <v>0</v>
      </c>
      <c r="L245" s="4">
        <f t="shared" ca="1" si="355"/>
        <v>12</v>
      </c>
      <c r="M245" s="105">
        <f t="shared" ca="1" si="356"/>
        <v>1.08</v>
      </c>
      <c r="N245" s="105">
        <f t="shared" ca="1" si="363"/>
        <v>1.1751410256410264</v>
      </c>
      <c r="O245" s="198">
        <f t="shared" ca="1" si="364"/>
        <v>1.2383820510556718</v>
      </c>
      <c r="P245" s="198">
        <f t="shared" ca="1" si="365"/>
        <v>1.1145438459501047</v>
      </c>
      <c r="Q245" s="105">
        <f t="shared" ca="1" si="357"/>
        <v>11.303133398250262</v>
      </c>
      <c r="R245" s="105">
        <f t="shared" ca="1" si="358"/>
        <v>11.156456980324318</v>
      </c>
      <c r="S245" s="105">
        <f t="shared" ca="1" si="366"/>
        <v>0</v>
      </c>
      <c r="T245" s="105">
        <f t="shared" si="367"/>
        <v>0</v>
      </c>
      <c r="U245" s="105">
        <f t="shared" si="368"/>
        <v>0</v>
      </c>
      <c r="V245" s="115">
        <f t="shared" ca="1" si="359"/>
        <v>0.55000000000000071</v>
      </c>
      <c r="W245" s="114">
        <f t="shared" ca="1" si="360"/>
        <v>0.49897655002413749</v>
      </c>
      <c r="X245" s="116">
        <f t="shared" ca="1" si="361"/>
        <v>9.1895596139726074E-2</v>
      </c>
      <c r="Y245" s="90" t="e">
        <f t="shared" si="369"/>
        <v>#N/A</v>
      </c>
      <c r="Z245" s="117" t="str">
        <f t="shared" ca="1" si="370"/>
        <v/>
      </c>
      <c r="AA245" s="112"/>
      <c r="AB245" s="118"/>
      <c r="AC245" s="107"/>
      <c r="AD245" s="107"/>
      <c r="AH245" s="107"/>
      <c r="BE245" s="235">
        <f t="shared" ca="1" si="371"/>
        <v>11.885</v>
      </c>
      <c r="BF245" s="235">
        <f t="shared" ref="BF245:BN245" ca="1" si="413">AVERAGE(OFFSET(BE$31,$A245,0,$BE$27,1))</f>
        <v>11.6625</v>
      </c>
      <c r="BG245" s="235">
        <f t="shared" ca="1" si="413"/>
        <v>11.423749999999998</v>
      </c>
      <c r="BH245" s="235">
        <f t="shared" ca="1" si="413"/>
        <v>11.232499999999998</v>
      </c>
      <c r="BI245" s="235">
        <f t="shared" ca="1" si="413"/>
        <v>11.099687499999998</v>
      </c>
      <c r="BJ245" s="235">
        <f t="shared" ca="1" si="413"/>
        <v>11.015468749999998</v>
      </c>
      <c r="BK245" s="235">
        <f t="shared" ca="1" si="413"/>
        <v>10.967734374999999</v>
      </c>
      <c r="BL245" s="235">
        <f t="shared" ca="1" si="413"/>
        <v>10.946796874999999</v>
      </c>
      <c r="BM245" s="235">
        <f t="shared" ca="1" si="413"/>
        <v>10.944453124999999</v>
      </c>
      <c r="BN245" s="235">
        <f t="shared" ca="1" si="413"/>
        <v>10.952998046874999</v>
      </c>
      <c r="BO245" s="235">
        <f t="shared" ca="1" si="373"/>
        <v>11.436919433593747</v>
      </c>
      <c r="BP245" s="235">
        <f t="shared" ca="1" si="329"/>
        <v>11.234939470794291</v>
      </c>
      <c r="BQ245" s="235">
        <f t="shared" ca="1" si="330"/>
        <v>11.112301627826341</v>
      </c>
      <c r="BR245" s="235">
        <f t="shared" ca="1" si="331"/>
        <v>0.12263784296795066</v>
      </c>
      <c r="BS245" s="235">
        <f t="shared" ca="1" si="332"/>
        <v>11.357577313762242</v>
      </c>
      <c r="BT245" s="235">
        <f t="shared" ca="1" si="401"/>
        <v>11.18078811060253</v>
      </c>
      <c r="BU245" s="235">
        <f t="shared" ca="1" si="402"/>
        <v>11.077018338362148</v>
      </c>
      <c r="BV245" s="235">
        <f t="shared" ca="1" si="403"/>
        <v>11.019826973032758</v>
      </c>
      <c r="BW245" s="235">
        <f t="shared" ca="1" si="404"/>
        <v>11.331136289753909</v>
      </c>
      <c r="BX245" s="235">
        <f t="shared" ca="1" si="374"/>
        <v>0.5552073013790142</v>
      </c>
      <c r="BY245" s="236">
        <f t="shared" si="389"/>
        <v>-195</v>
      </c>
      <c r="BZ245" s="235">
        <f t="shared" ca="1" si="375"/>
        <v>11.059119803674006</v>
      </c>
      <c r="CA245" s="235">
        <f t="shared" ca="1" si="376"/>
        <v>62.248419887683085</v>
      </c>
      <c r="CB245" s="235">
        <f t="shared" ca="1" si="304"/>
        <v>11.718459716796874</v>
      </c>
      <c r="CC245" s="235">
        <f t="shared" ca="1" si="305"/>
        <v>1.1884597167968742</v>
      </c>
      <c r="CD245" s="81">
        <f t="shared" ca="1" si="306"/>
        <v>2.4077147623697925</v>
      </c>
      <c r="CE245" s="235">
        <f t="shared" ca="1" si="377"/>
        <v>49.360486357077164</v>
      </c>
      <c r="CF245" s="235">
        <f t="shared" ca="1" si="378"/>
        <v>32.75073307068633</v>
      </c>
      <c r="CG245">
        <f t="shared" si="379"/>
        <v>100</v>
      </c>
      <c r="CH245">
        <f t="shared" si="379"/>
        <v>50</v>
      </c>
      <c r="CI245">
        <f t="shared" si="379"/>
        <v>0</v>
      </c>
      <c r="CJ245" t="e">
        <f t="shared" si="380"/>
        <v>#N/A</v>
      </c>
      <c r="CK245" s="259">
        <f t="shared" ca="1" si="381"/>
        <v>11.17345443971954</v>
      </c>
      <c r="CL245" s="259">
        <f t="shared" ca="1" si="382"/>
        <v>11.667352219859771</v>
      </c>
      <c r="CM245" s="259">
        <f t="shared" ca="1" si="383"/>
        <v>11.507854694483004</v>
      </c>
      <c r="CN245" s="259">
        <f t="shared" ca="1" si="384"/>
        <v>11.22343690970032</v>
      </c>
      <c r="CO245">
        <f t="shared" ca="1" si="385"/>
        <v>100</v>
      </c>
      <c r="CP245">
        <f t="shared" ca="1" si="386"/>
        <v>16.7</v>
      </c>
      <c r="CQ245" t="e">
        <f t="shared" ca="1" si="387"/>
        <v>#N/A</v>
      </c>
      <c r="CR245">
        <f t="shared" ca="1" si="309"/>
        <v>12.01</v>
      </c>
      <c r="CS245" t="e">
        <f t="shared" ca="1" si="310"/>
        <v>#N/A</v>
      </c>
    </row>
    <row r="246" spans="1:97" x14ac:dyDescent="0.25">
      <c r="A246">
        <v>215</v>
      </c>
      <c r="B246" s="100">
        <f ca="1">OFFSET(InputPriceData!B$15,CalculationsAndCharts!$A246+$A$11,0,1,1)</f>
        <v>40183</v>
      </c>
      <c r="C246" s="3">
        <f ca="1">OFFSET(InputPriceData!G$15,CalculationsAndCharts!$A246+$A$11,0,1,1)</f>
        <v>19918300</v>
      </c>
      <c r="D246" s="4">
        <f ca="1">OFFSET(InputPriceData!C$15,CalculationsAndCharts!$A246+$A$11,IF($C$7,7,0),1,1)</f>
        <v>11.03</v>
      </c>
      <c r="E246" s="4">
        <f ca="1">OFFSET(InputPriceData!D$15,CalculationsAndCharts!$A246+$A$11,IF($C$7,7,0),1,1)</f>
        <v>11.87</v>
      </c>
      <c r="F246" s="4">
        <f ca="1">OFFSET(InputPriceData!E$15,CalculationsAndCharts!$A246+$A$11,IF($C$7,7,0),1,1)</f>
        <v>10.92</v>
      </c>
      <c r="G246" s="4">
        <f ca="1">OFFSET(InputPriceData!F$15,CalculationsAndCharts!$A246+$A$11,IF($C$7,7,0),1,1)</f>
        <v>11.86</v>
      </c>
      <c r="H246" s="105">
        <f t="shared" si="354"/>
        <v>0</v>
      </c>
      <c r="I246" s="105">
        <f t="shared" ca="1" si="395"/>
        <v>0</v>
      </c>
      <c r="J246" s="105">
        <f t="shared" ca="1" si="395"/>
        <v>0</v>
      </c>
      <c r="K246" s="105">
        <f t="shared" ca="1" si="395"/>
        <v>0</v>
      </c>
      <c r="L246" s="4">
        <f t="shared" ca="1" si="355"/>
        <v>11.549999999999999</v>
      </c>
      <c r="M246" s="105">
        <f t="shared" ca="1" si="356"/>
        <v>0.74999999999999822</v>
      </c>
      <c r="N246" s="105">
        <f t="shared" ca="1" si="363"/>
        <v>0.9585000000000008</v>
      </c>
      <c r="O246" s="198">
        <f t="shared" ca="1" si="364"/>
        <v>1.2564509154598562</v>
      </c>
      <c r="P246" s="198">
        <f t="shared" ca="1" si="365"/>
        <v>1.1308058239138705</v>
      </c>
      <c r="Q246" s="105">
        <f t="shared" ca="1" si="357"/>
        <v>11.104028654893193</v>
      </c>
      <c r="R246" s="105">
        <f t="shared" ca="1" si="358"/>
        <v>11.114549432345477</v>
      </c>
      <c r="S246" s="105">
        <f t="shared" ca="1" si="366"/>
        <v>0</v>
      </c>
      <c r="T246" s="105">
        <f t="shared" si="367"/>
        <v>0</v>
      </c>
      <c r="U246" s="105">
        <f t="shared" si="368"/>
        <v>0</v>
      </c>
      <c r="V246" s="115">
        <f t="shared" ca="1" si="359"/>
        <v>0.94999999999999929</v>
      </c>
      <c r="W246" s="114">
        <f t="shared" ca="1" si="360"/>
        <v>0.47346482503620596</v>
      </c>
      <c r="X246" s="116">
        <f t="shared" ca="1" si="361"/>
        <v>8.9921148822614344E-2</v>
      </c>
      <c r="Y246" s="90" t="e">
        <f t="shared" si="369"/>
        <v>#N/A</v>
      </c>
      <c r="Z246" s="117" t="str">
        <f t="shared" ca="1" si="370"/>
        <v/>
      </c>
      <c r="AA246" s="112"/>
      <c r="AB246" s="118"/>
      <c r="AC246" s="107"/>
      <c r="AD246" s="107"/>
      <c r="AH246" s="107"/>
      <c r="BE246" s="235">
        <f t="shared" ca="1" si="371"/>
        <v>11.44</v>
      </c>
      <c r="BF246" s="235">
        <f t="shared" ref="BF246:BN246" ca="1" si="414">AVERAGE(OFFSET(BE$31,$A246,0,$BE$27,1))</f>
        <v>11.184999999999999</v>
      </c>
      <c r="BG246" s="235">
        <f t="shared" ca="1" si="414"/>
        <v>11.04125</v>
      </c>
      <c r="BH246" s="235">
        <f t="shared" ca="1" si="414"/>
        <v>10.966875</v>
      </c>
      <c r="BI246" s="235">
        <f t="shared" ca="1" si="414"/>
        <v>10.931249999999999</v>
      </c>
      <c r="BJ246" s="235">
        <f t="shared" ca="1" si="414"/>
        <v>10.919999999999998</v>
      </c>
      <c r="BK246" s="235">
        <f t="shared" ca="1" si="414"/>
        <v>10.925859374999998</v>
      </c>
      <c r="BL246" s="235">
        <f t="shared" ca="1" si="414"/>
        <v>10.942109374999999</v>
      </c>
      <c r="BM246" s="235">
        <f t="shared" ca="1" si="414"/>
        <v>10.961542968749999</v>
      </c>
      <c r="BN246" s="235">
        <f t="shared" ca="1" si="414"/>
        <v>10.978115234375</v>
      </c>
      <c r="BO246" s="235">
        <f t="shared" ca="1" si="373"/>
        <v>11.13281884765625</v>
      </c>
      <c r="BP246" s="235">
        <f t="shared" ca="1" si="329"/>
        <v>11.032959507994835</v>
      </c>
      <c r="BQ246" s="235">
        <f t="shared" ca="1" si="330"/>
        <v>10.989663784858388</v>
      </c>
      <c r="BR246" s="235">
        <f t="shared" ca="1" si="331"/>
        <v>4.3295723136447251E-2</v>
      </c>
      <c r="BS246" s="235">
        <f t="shared" ca="1" si="332"/>
        <v>11.076255231131283</v>
      </c>
      <c r="BT246" s="235">
        <f t="shared" ca="1" si="401"/>
        <v>11.003998907442817</v>
      </c>
      <c r="BU246" s="235">
        <f t="shared" ca="1" si="402"/>
        <v>10.973248566121764</v>
      </c>
      <c r="BV246" s="235">
        <f t="shared" ca="1" si="403"/>
        <v>10.962635607703369</v>
      </c>
      <c r="BW246" s="235">
        <f t="shared" ca="1" si="404"/>
        <v>11.054886631666527</v>
      </c>
      <c r="BX246" s="235">
        <f t="shared" ca="1" si="374"/>
        <v>0.6558195691252281</v>
      </c>
      <c r="BY246" s="236">
        <f t="shared" si="389"/>
        <v>-196</v>
      </c>
      <c r="BZ246" s="235">
        <f t="shared" ca="1" si="375"/>
        <v>11.059725725841282</v>
      </c>
      <c r="CA246" s="235">
        <f t="shared" ca="1" si="376"/>
        <v>49.815532564040041</v>
      </c>
      <c r="CB246" s="235">
        <f t="shared" ca="1" si="304"/>
        <v>11.341409423828125</v>
      </c>
      <c r="CC246" s="235">
        <f t="shared" ca="1" si="305"/>
        <v>0.81140942382812575</v>
      </c>
      <c r="CD246" s="81">
        <f t="shared" ca="1" si="306"/>
        <v>2.4577147623697915</v>
      </c>
      <c r="CE246" s="235">
        <f t="shared" ca="1" si="377"/>
        <v>33.014792288009204</v>
      </c>
      <c r="CF246" s="235">
        <f t="shared" ca="1" si="378"/>
        <v>20.312304053070822</v>
      </c>
      <c r="CG246">
        <f t="shared" si="379"/>
        <v>100</v>
      </c>
      <c r="CH246">
        <f t="shared" si="379"/>
        <v>50</v>
      </c>
      <c r="CI246">
        <f t="shared" si="379"/>
        <v>0</v>
      </c>
      <c r="CJ246" t="e">
        <f t="shared" si="380"/>
        <v>#N/A</v>
      </c>
      <c r="CK246" s="259">
        <f t="shared" ca="1" si="381"/>
        <v>10.926908879439081</v>
      </c>
      <c r="CL246" s="259">
        <f t="shared" ca="1" si="382"/>
        <v>11.284227219859771</v>
      </c>
      <c r="CM246" s="259">
        <f t="shared" ca="1" si="383"/>
        <v>11.179757824138338</v>
      </c>
      <c r="CN246" s="259">
        <f t="shared" ca="1" si="384"/>
        <v>11.04587078563654</v>
      </c>
      <c r="CO246">
        <f t="shared" ca="1" si="385"/>
        <v>100</v>
      </c>
      <c r="CP246">
        <f t="shared" ca="1" si="386"/>
        <v>16.7</v>
      </c>
      <c r="CQ246" t="e">
        <f t="shared" ca="1" si="387"/>
        <v>#N/A</v>
      </c>
      <c r="CR246" t="e">
        <f t="shared" ca="1" si="309"/>
        <v>#N/A</v>
      </c>
      <c r="CS246" t="e">
        <f t="shared" ca="1" si="310"/>
        <v>#N/A</v>
      </c>
    </row>
    <row r="247" spans="1:97" x14ac:dyDescent="0.25">
      <c r="A247">
        <v>216</v>
      </c>
      <c r="B247" s="100">
        <f ca="1">OFFSET(InputPriceData!B$15,CalculationsAndCharts!$A247+$A$11,0,1,1)</f>
        <v>40182</v>
      </c>
      <c r="C247" s="3">
        <f ca="1">OFFSET(InputPriceData!G$15,CalculationsAndCharts!$A247+$A$11,0,1,1)</f>
        <v>4406500</v>
      </c>
      <c r="D247" s="4">
        <f ca="1">OFFSET(InputPriceData!C$15,CalculationsAndCharts!$A247+$A$11,IF($C$7,7,0),1,1)</f>
        <v>10.92</v>
      </c>
      <c r="E247" s="4">
        <f ca="1">OFFSET(InputPriceData!D$15,CalculationsAndCharts!$A247+$A$11,IF($C$7,7,0),1,1)</f>
        <v>11.11</v>
      </c>
      <c r="F247" s="4">
        <f ca="1">OFFSET(InputPriceData!E$15,CalculationsAndCharts!$A247+$A$11,IF($C$7,7,0),1,1)</f>
        <v>10.8</v>
      </c>
      <c r="G247" s="4">
        <f ca="1">OFFSET(InputPriceData!F$15,CalculationsAndCharts!$A247+$A$11,IF($C$7,7,0),1,1)</f>
        <v>11.02</v>
      </c>
      <c r="H247" s="105">
        <f t="shared" si="354"/>
        <v>0</v>
      </c>
      <c r="I247" s="105">
        <f t="shared" ca="1" si="395"/>
        <v>0</v>
      </c>
      <c r="J247" s="105">
        <f t="shared" ca="1" si="395"/>
        <v>0</v>
      </c>
      <c r="K247" s="105">
        <f t="shared" ca="1" si="395"/>
        <v>0</v>
      </c>
      <c r="L247" s="4">
        <f t="shared" ca="1" si="355"/>
        <v>10.976666666666667</v>
      </c>
      <c r="M247" s="105">
        <f t="shared" ca="1" si="356"/>
        <v>0.15666666666666629</v>
      </c>
      <c r="N247" s="105">
        <f t="shared" ca="1" si="363"/>
        <v>0.84835897435897589</v>
      </c>
      <c r="O247" s="198">
        <f t="shared" ca="1" si="364"/>
        <v>1.3415797484483865</v>
      </c>
      <c r="P247" s="198">
        <f t="shared" ca="1" si="365"/>
        <v>1.2074217736035477</v>
      </c>
      <c r="Q247" s="105">
        <f t="shared" ca="1" si="357"/>
        <v>10.976608270576964</v>
      </c>
      <c r="R247" s="105">
        <f t="shared" ca="1" si="358"/>
        <v>11.117555368760414</v>
      </c>
      <c r="S247" s="105">
        <f t="shared" ca="1" si="366"/>
        <v>0</v>
      </c>
      <c r="T247" s="105">
        <f t="shared" si="367"/>
        <v>0</v>
      </c>
      <c r="U247" s="105">
        <f t="shared" si="368"/>
        <v>0</v>
      </c>
      <c r="V247" s="115">
        <f t="shared" ca="1" si="359"/>
        <v>0.30999999999999872</v>
      </c>
      <c r="W247" s="114">
        <f t="shared" ca="1" si="360"/>
        <v>0.23519723755430935</v>
      </c>
      <c r="X247" s="116">
        <f t="shared" ca="1" si="361"/>
        <v>7.1342762028521717E-2</v>
      </c>
      <c r="Y247" s="90" t="e">
        <f t="shared" si="369"/>
        <v>#N/A</v>
      </c>
      <c r="Z247" s="117" t="str">
        <f t="shared" ca="1" si="370"/>
        <v/>
      </c>
      <c r="AA247" s="112"/>
      <c r="AB247" s="118"/>
      <c r="AC247" s="107"/>
      <c r="AD247" s="107"/>
      <c r="AH247" s="107"/>
      <c r="BE247" s="235">
        <f t="shared" ca="1" si="371"/>
        <v>10.93</v>
      </c>
      <c r="BF247" s="235">
        <f t="shared" ref="BF247:BN247" ca="1" si="415">AVERAGE(OFFSET(BE$31,$A247,0,$BE$27,1))</f>
        <v>10.897500000000001</v>
      </c>
      <c r="BG247" s="235">
        <f t="shared" ca="1" si="415"/>
        <v>10.8925</v>
      </c>
      <c r="BH247" s="235">
        <f t="shared" ca="1" si="415"/>
        <v>10.895624999999999</v>
      </c>
      <c r="BI247" s="235">
        <f t="shared" ca="1" si="415"/>
        <v>10.90875</v>
      </c>
      <c r="BJ247" s="235">
        <f t="shared" ca="1" si="415"/>
        <v>10.93171875</v>
      </c>
      <c r="BK247" s="235">
        <f t="shared" ca="1" si="415"/>
        <v>10.958359375000001</v>
      </c>
      <c r="BL247" s="235">
        <f t="shared" ca="1" si="415"/>
        <v>10.9809765625</v>
      </c>
      <c r="BM247" s="235">
        <f t="shared" ca="1" si="415"/>
        <v>10.994687500000001</v>
      </c>
      <c r="BN247" s="235">
        <f t="shared" ca="1" si="415"/>
        <v>10.998447265625</v>
      </c>
      <c r="BO247" s="235">
        <f t="shared" ca="1" si="373"/>
        <v>10.924084472656251</v>
      </c>
      <c r="BP247" s="235">
        <f t="shared" ca="1" si="329"/>
        <v>10.933100168333423</v>
      </c>
      <c r="BQ247" s="235">
        <f t="shared" ca="1" si="330"/>
        <v>10.946368061721941</v>
      </c>
      <c r="BR247" s="235">
        <f t="shared" ca="1" si="331"/>
        <v>-1.3267893388517749E-2</v>
      </c>
      <c r="BS247" s="235">
        <f t="shared" ca="1" si="332"/>
        <v>10.919832274944905</v>
      </c>
      <c r="BT247" s="235">
        <f t="shared" ca="1" si="401"/>
        <v>10.931742583754353</v>
      </c>
      <c r="BU247" s="235">
        <f t="shared" ca="1" si="402"/>
        <v>10.942498224800712</v>
      </c>
      <c r="BV247" s="235">
        <f t="shared" ca="1" si="403"/>
        <v>10.952022649284974</v>
      </c>
      <c r="BW247" s="235">
        <f t="shared" ca="1" si="404"/>
        <v>10.919755726145898</v>
      </c>
      <c r="BX247" s="235">
        <f t="shared" ca="1" si="374"/>
        <v>0.71179682536139843</v>
      </c>
      <c r="BY247" s="236">
        <f t="shared" si="389"/>
        <v>-197</v>
      </c>
      <c r="BZ247" s="235">
        <f t="shared" ca="1" si="375"/>
        <v>11.098433175162437</v>
      </c>
      <c r="CA247" s="235">
        <f t="shared" ca="1" si="376"/>
        <v>43.724422382545022</v>
      </c>
      <c r="CB247" s="235">
        <f t="shared" ca="1" si="304"/>
        <v>10.950375569661459</v>
      </c>
      <c r="CC247" s="235">
        <f t="shared" ca="1" si="305"/>
        <v>0.42037556966145928</v>
      </c>
      <c r="CD247" s="81">
        <f t="shared" ca="1" si="306"/>
        <v>2.647714762369791</v>
      </c>
      <c r="CE247" s="235">
        <f t="shared" ca="1" si="377"/>
        <v>15.876920566972609</v>
      </c>
      <c r="CF247" s="235">
        <f t="shared" ca="1" si="378"/>
        <v>13.352343013339203</v>
      </c>
      <c r="CG247">
        <f t="shared" si="379"/>
        <v>100</v>
      </c>
      <c r="CH247">
        <f t="shared" si="379"/>
        <v>50</v>
      </c>
      <c r="CI247">
        <f t="shared" si="379"/>
        <v>0</v>
      </c>
      <c r="CJ247" t="e">
        <f t="shared" si="380"/>
        <v>#N/A</v>
      </c>
      <c r="CK247" s="259">
        <f t="shared" ca="1" si="381"/>
        <v>10.891317758878163</v>
      </c>
      <c r="CL247" s="259">
        <f t="shared" ca="1" si="382"/>
        <v>10.94095443971954</v>
      </c>
      <c r="CM247" s="259">
        <f t="shared" ca="1" si="383"/>
        <v>10.932929706897232</v>
      </c>
      <c r="CN247" s="259">
        <f t="shared" ca="1" si="384"/>
        <v>10.950528211947248</v>
      </c>
      <c r="CO247">
        <f t="shared" ca="1" si="385"/>
        <v>0</v>
      </c>
      <c r="CP247" t="e">
        <f t="shared" ca="1" si="386"/>
        <v>#N/A</v>
      </c>
      <c r="CQ247">
        <f t="shared" ca="1" si="387"/>
        <v>16.7</v>
      </c>
      <c r="CR247" t="e">
        <f t="shared" ca="1" si="309"/>
        <v>#N/A</v>
      </c>
      <c r="CS247" t="e">
        <f t="shared" ca="1" si="310"/>
        <v>#N/A</v>
      </c>
    </row>
    <row r="248" spans="1:97" x14ac:dyDescent="0.25">
      <c r="A248">
        <v>217</v>
      </c>
      <c r="B248" s="100">
        <f ca="1">OFFSET(InputPriceData!B$15,CalculationsAndCharts!$A248+$A$11,0,1,1)</f>
        <v>40178</v>
      </c>
      <c r="C248" s="3">
        <f ca="1">OFFSET(InputPriceData!G$15,CalculationsAndCharts!$A248+$A$11,0,1,1)</f>
        <v>3203200</v>
      </c>
      <c r="D248" s="4">
        <f ca="1">OFFSET(InputPriceData!C$15,CalculationsAndCharts!$A248+$A$11,IF($C$7,7,0),1,1)</f>
        <v>10.85</v>
      </c>
      <c r="E248" s="4">
        <f ca="1">OFFSET(InputPriceData!D$15,CalculationsAndCharts!$A248+$A$11,IF($C$7,7,0),1,1)</f>
        <v>10.94</v>
      </c>
      <c r="F248" s="4">
        <f ca="1">OFFSET(InputPriceData!E$15,CalculationsAndCharts!$A248+$A$11,IF($C$7,7,0),1,1)</f>
        <v>10.82</v>
      </c>
      <c r="G248" s="4">
        <f ca="1">OFFSET(InputPriceData!F$15,CalculationsAndCharts!$A248+$A$11,IF($C$7,7,0),1,1)</f>
        <v>10.84</v>
      </c>
      <c r="H248" s="105">
        <f t="shared" si="354"/>
        <v>0</v>
      </c>
      <c r="I248" s="105">
        <f t="shared" ca="1" si="395"/>
        <v>0</v>
      </c>
      <c r="J248" s="105">
        <f t="shared" ca="1" si="395"/>
        <v>0</v>
      </c>
      <c r="K248" s="105">
        <f t="shared" ca="1" si="395"/>
        <v>0</v>
      </c>
      <c r="L248" s="4">
        <f t="shared" ca="1" si="355"/>
        <v>10.866666666666665</v>
      </c>
      <c r="M248" s="105">
        <f t="shared" ca="1" si="356"/>
        <v>5.6666666666666643E-2</v>
      </c>
      <c r="N248" s="105">
        <f t="shared" ca="1" si="363"/>
        <v>1.0003717948717965</v>
      </c>
      <c r="O248" s="198">
        <f t="shared" ca="1" si="364"/>
        <v>1.4824999696167893</v>
      </c>
      <c r="P248" s="198">
        <f t="shared" ca="1" si="365"/>
        <v>1.3342499726551105</v>
      </c>
      <c r="Q248" s="105">
        <f t="shared" ca="1" si="357"/>
        <v>10.976591585979905</v>
      </c>
      <c r="R248" s="105">
        <f t="shared" ca="1" si="358"/>
        <v>11.157825968241397</v>
      </c>
      <c r="S248" s="105">
        <f t="shared" ca="1" si="366"/>
        <v>0</v>
      </c>
      <c r="T248" s="105">
        <f t="shared" si="367"/>
        <v>0</v>
      </c>
      <c r="U248" s="105">
        <f t="shared" si="368"/>
        <v>0</v>
      </c>
      <c r="V248" s="115">
        <f t="shared" ca="1" si="359"/>
        <v>0.11999999999999922</v>
      </c>
      <c r="W248" s="114">
        <f t="shared" ca="1" si="360"/>
        <v>0.19779585633146471</v>
      </c>
      <c r="X248" s="116">
        <f t="shared" ca="1" si="361"/>
        <v>6.8246850215079771E-2</v>
      </c>
      <c r="Y248" s="90" t="e">
        <f t="shared" si="369"/>
        <v>#N/A</v>
      </c>
      <c r="Z248" s="117" t="str">
        <f t="shared" ca="1" si="370"/>
        <v/>
      </c>
      <c r="AA248" s="112"/>
      <c r="AB248" s="118"/>
      <c r="AC248" s="107"/>
      <c r="AD248" s="107"/>
      <c r="AH248" s="107"/>
      <c r="BE248" s="235">
        <f t="shared" ca="1" si="371"/>
        <v>10.865</v>
      </c>
      <c r="BF248" s="235">
        <f t="shared" ref="BF248:BN248" ca="1" si="416">AVERAGE(OFFSET(BE$31,$A248,0,$BE$27,1))</f>
        <v>10.887499999999999</v>
      </c>
      <c r="BG248" s="235">
        <f t="shared" ca="1" si="416"/>
        <v>10.89875</v>
      </c>
      <c r="BH248" s="235">
        <f t="shared" ca="1" si="416"/>
        <v>10.921875</v>
      </c>
      <c r="BI248" s="235">
        <f t="shared" ca="1" si="416"/>
        <v>10.9546875</v>
      </c>
      <c r="BJ248" s="235">
        <f t="shared" ca="1" si="416"/>
        <v>10.984999999999999</v>
      </c>
      <c r="BK248" s="235">
        <f t="shared" ca="1" si="416"/>
        <v>11.00359375</v>
      </c>
      <c r="BL248" s="235">
        <f t="shared" ca="1" si="416"/>
        <v>11.0083984375</v>
      </c>
      <c r="BM248" s="235">
        <f t="shared" ca="1" si="416"/>
        <v>11.00220703125</v>
      </c>
      <c r="BN248" s="235">
        <f t="shared" ca="1" si="416"/>
        <v>10.989189453125</v>
      </c>
      <c r="BO248" s="235">
        <f t="shared" ca="1" si="373"/>
        <v>10.917903808593751</v>
      </c>
      <c r="BP248" s="235">
        <f t="shared" ca="1" si="329"/>
        <v>10.942115864010596</v>
      </c>
      <c r="BQ248" s="235">
        <f t="shared" ca="1" si="330"/>
        <v>10.959635955110457</v>
      </c>
      <c r="BR248" s="235">
        <f t="shared" ca="1" si="331"/>
        <v>-1.752009109986119E-2</v>
      </c>
      <c r="BS248" s="235">
        <f t="shared" ca="1" si="332"/>
        <v>10.924595772910735</v>
      </c>
      <c r="BT248" s="235">
        <f t="shared" ca="1" si="401"/>
        <v>10.943652892563803</v>
      </c>
      <c r="BU248" s="235">
        <f t="shared" ca="1" si="402"/>
        <v>10.953253865847072</v>
      </c>
      <c r="BV248" s="235">
        <f t="shared" ca="1" si="403"/>
        <v>10.961547073769236</v>
      </c>
      <c r="BW248" s="235">
        <f t="shared" ca="1" si="404"/>
        <v>10.932744153919426</v>
      </c>
      <c r="BX248" s="235">
        <f t="shared" ca="1" si="374"/>
        <v>0.73880112132863551</v>
      </c>
      <c r="BY248" s="236">
        <f t="shared" si="389"/>
        <v>-198</v>
      </c>
      <c r="BZ248" s="235">
        <f t="shared" ca="1" si="375"/>
        <v>11.160413766990057</v>
      </c>
      <c r="CA248" s="235">
        <f t="shared" ca="1" si="376"/>
        <v>42.295977682694982</v>
      </c>
      <c r="CB248" s="235">
        <f t="shared" ref="CB248:CB311" ca="1" si="417">(BO248+L248)/2</f>
        <v>10.892285237630208</v>
      </c>
      <c r="CC248" s="235">
        <f t="shared" ref="CC248:CC311" ca="1" si="418">CB248-MIN(OFFSET(F248,0,0,$BI$27,1))</f>
        <v>0.36228523763020881</v>
      </c>
      <c r="CD248" s="81">
        <f t="shared" ref="CD248:CD311" ca="1" si="419">MAX(OFFSET(E248,0,0,$BI$27,1))-MIN(OFFSET(CB248,0,0,$BI$27,1))</f>
        <v>3.0077147623697922</v>
      </c>
      <c r="CE248" s="235">
        <f t="shared" ca="1" si="377"/>
        <v>12.045199304230652</v>
      </c>
      <c r="CF248" s="235">
        <f t="shared" ca="1" si="378"/>
        <v>12.411378971807151</v>
      </c>
      <c r="CG248">
        <f t="shared" si="379"/>
        <v>100</v>
      </c>
      <c r="CH248">
        <f t="shared" si="379"/>
        <v>50</v>
      </c>
      <c r="CI248">
        <f t="shared" si="379"/>
        <v>0</v>
      </c>
      <c r="CJ248" t="e">
        <f t="shared" si="380"/>
        <v>#N/A</v>
      </c>
      <c r="CK248" s="259">
        <f t="shared" ca="1" si="381"/>
        <v>10.920135517756325</v>
      </c>
      <c r="CL248" s="259">
        <f t="shared" ca="1" si="382"/>
        <v>10.885658879439081</v>
      </c>
      <c r="CM248" s="259">
        <f t="shared" ca="1" si="383"/>
        <v>10.903771733717608</v>
      </c>
      <c r="CN248" s="259">
        <f t="shared" ca="1" si="384"/>
        <v>10.954357720838331</v>
      </c>
      <c r="CO248">
        <f t="shared" ca="1" si="385"/>
        <v>0</v>
      </c>
      <c r="CP248" t="e">
        <f t="shared" ca="1" si="386"/>
        <v>#N/A</v>
      </c>
      <c r="CQ248">
        <f t="shared" ca="1" si="387"/>
        <v>16.7</v>
      </c>
      <c r="CR248" t="e">
        <f t="shared" ca="1" si="309"/>
        <v>#N/A</v>
      </c>
      <c r="CS248" t="e">
        <f t="shared" ca="1" si="310"/>
        <v>#N/A</v>
      </c>
    </row>
    <row r="249" spans="1:97" x14ac:dyDescent="0.25">
      <c r="A249">
        <v>218</v>
      </c>
      <c r="B249" s="100">
        <f ca="1">OFFSET(InputPriceData!B$15,CalculationsAndCharts!$A249+$A$11,0,1,1)</f>
        <v>40177</v>
      </c>
      <c r="C249" s="3">
        <f ca="1">OFFSET(InputPriceData!G$15,CalculationsAndCharts!$A249+$A$11,0,1,1)</f>
        <v>2768300</v>
      </c>
      <c r="D249" s="4">
        <f ca="1">OFFSET(InputPriceData!C$15,CalculationsAndCharts!$A249+$A$11,IF($C$7,7,0),1,1)</f>
        <v>10.86</v>
      </c>
      <c r="E249" s="4">
        <f ca="1">OFFSET(InputPriceData!D$15,CalculationsAndCharts!$A249+$A$11,IF($C$7,7,0),1,1)</f>
        <v>10.94</v>
      </c>
      <c r="F249" s="4">
        <f ca="1">OFFSET(InputPriceData!E$15,CalculationsAndCharts!$A249+$A$11,IF($C$7,7,0),1,1)</f>
        <v>10.8</v>
      </c>
      <c r="G249" s="4">
        <f ca="1">OFFSET(InputPriceData!F$15,CalculationsAndCharts!$A249+$A$11,IF($C$7,7,0),1,1)</f>
        <v>10.89</v>
      </c>
      <c r="H249" s="105">
        <f t="shared" si="354"/>
        <v>0</v>
      </c>
      <c r="I249" s="105">
        <f t="shared" ca="1" si="395"/>
        <v>0</v>
      </c>
      <c r="J249" s="105">
        <f t="shared" ca="1" si="395"/>
        <v>0</v>
      </c>
      <c r="K249" s="105">
        <f t="shared" ca="1" si="395"/>
        <v>0</v>
      </c>
      <c r="L249" s="4">
        <f t="shared" ca="1" si="355"/>
        <v>10.876666666666667</v>
      </c>
      <c r="M249" s="105">
        <f t="shared" ca="1" si="356"/>
        <v>0.11000000000000121</v>
      </c>
      <c r="N249" s="105">
        <f t="shared" ca="1" si="363"/>
        <v>1.1596666666666688</v>
      </c>
      <c r="O249" s="198">
        <f t="shared" ca="1" si="364"/>
        <v>1.6202508766867874</v>
      </c>
      <c r="P249" s="198">
        <f t="shared" ca="1" si="365"/>
        <v>1.4582257890181087</v>
      </c>
      <c r="Q249" s="105">
        <f t="shared" ca="1" si="357"/>
        <v>11.007998705783688</v>
      </c>
      <c r="R249" s="105">
        <f t="shared" ca="1" si="358"/>
        <v>11.20960722031611</v>
      </c>
      <c r="S249" s="105">
        <f t="shared" ca="1" si="366"/>
        <v>0</v>
      </c>
      <c r="T249" s="105">
        <f t="shared" si="367"/>
        <v>0</v>
      </c>
      <c r="U249" s="105">
        <f t="shared" si="368"/>
        <v>0</v>
      </c>
      <c r="V249" s="115">
        <f t="shared" ca="1" si="359"/>
        <v>0.13999999999999879</v>
      </c>
      <c r="W249" s="114">
        <f t="shared" ca="1" si="360"/>
        <v>0.2366937844971975</v>
      </c>
      <c r="X249" s="116">
        <f t="shared" ca="1" si="361"/>
        <v>7.1734966436840908E-2</v>
      </c>
      <c r="Y249" s="90" t="e">
        <f t="shared" si="369"/>
        <v>#N/A</v>
      </c>
      <c r="Z249" s="117" t="str">
        <f t="shared" ca="1" si="370"/>
        <v/>
      </c>
      <c r="AA249" s="112"/>
      <c r="AB249" s="118"/>
      <c r="AC249" s="107"/>
      <c r="AD249" s="107"/>
      <c r="AH249" s="107"/>
      <c r="BE249" s="235">
        <f t="shared" ca="1" si="371"/>
        <v>10.91</v>
      </c>
      <c r="BF249" s="235">
        <f t="shared" ref="BF249:BN249" ca="1" si="420">AVERAGE(OFFSET(BE$31,$A249,0,$BE$27,1))</f>
        <v>10.91</v>
      </c>
      <c r="BG249" s="235">
        <f t="shared" ca="1" si="420"/>
        <v>10.945</v>
      </c>
      <c r="BH249" s="235">
        <f t="shared" ca="1" si="420"/>
        <v>10.987500000000001</v>
      </c>
      <c r="BI249" s="235">
        <f t="shared" ca="1" si="420"/>
        <v>11.0153125</v>
      </c>
      <c r="BJ249" s="235">
        <f t="shared" ca="1" si="420"/>
        <v>11.022187499999999</v>
      </c>
      <c r="BK249" s="235">
        <f t="shared" ca="1" si="420"/>
        <v>11.013203125</v>
      </c>
      <c r="BL249" s="235">
        <f t="shared" ca="1" si="420"/>
        <v>10.996015625</v>
      </c>
      <c r="BM249" s="235">
        <f t="shared" ca="1" si="420"/>
        <v>10.976171874999999</v>
      </c>
      <c r="BN249" s="235">
        <f t="shared" ca="1" si="420"/>
        <v>10.956611328125</v>
      </c>
      <c r="BO249" s="235">
        <f t="shared" ca="1" si="373"/>
        <v>10.94897509765625</v>
      </c>
      <c r="BP249" s="235">
        <f t="shared" ca="1" si="329"/>
        <v>10.966327919427439</v>
      </c>
      <c r="BQ249" s="235">
        <f t="shared" ca="1" si="330"/>
        <v>10.977156046210318</v>
      </c>
      <c r="BR249" s="235">
        <f t="shared" ca="1" si="331"/>
        <v>-1.0828126782879366E-2</v>
      </c>
      <c r="BS249" s="235">
        <f t="shared" ca="1" si="332"/>
        <v>10.955499792644559</v>
      </c>
      <c r="BT249" s="235">
        <f t="shared" ca="1" si="401"/>
        <v>10.962710012216871</v>
      </c>
      <c r="BU249" s="235">
        <f t="shared" ca="1" si="402"/>
        <v>10.962854839130342</v>
      </c>
      <c r="BV249" s="235">
        <f t="shared" ca="1" si="403"/>
        <v>10.9698402816914</v>
      </c>
      <c r="BW249" s="235">
        <f t="shared" ca="1" si="404"/>
        <v>10.969405800950984</v>
      </c>
      <c r="BX249" s="235">
        <f t="shared" ca="1" si="374"/>
        <v>0.751368675202714</v>
      </c>
      <c r="BY249" s="236">
        <f t="shared" si="389"/>
        <v>-199</v>
      </c>
      <c r="BZ249" s="235">
        <f t="shared" ca="1" si="375"/>
        <v>11.229584565009658</v>
      </c>
      <c r="CA249" s="235">
        <f t="shared" ca="1" si="376"/>
        <v>41.34317237844396</v>
      </c>
      <c r="CB249" s="235">
        <f t="shared" ca="1" si="417"/>
        <v>10.912820882161459</v>
      </c>
      <c r="CC249" s="235">
        <f t="shared" ca="1" si="418"/>
        <v>0.38282088216145915</v>
      </c>
      <c r="CD249" s="81">
        <f t="shared" ca="1" si="419"/>
        <v>3.1547074381510427</v>
      </c>
      <c r="CE249" s="235">
        <f t="shared" ca="1" si="377"/>
        <v>12.13490916881435</v>
      </c>
      <c r="CF249" s="235">
        <f t="shared" ca="1" si="378"/>
        <v>13.22703395976111</v>
      </c>
      <c r="CG249">
        <f t="shared" si="379"/>
        <v>100</v>
      </c>
      <c r="CH249">
        <f t="shared" si="379"/>
        <v>50</v>
      </c>
      <c r="CI249">
        <f t="shared" si="379"/>
        <v>0</v>
      </c>
      <c r="CJ249" t="e">
        <f t="shared" si="380"/>
        <v>#N/A</v>
      </c>
      <c r="CK249" s="259">
        <f t="shared" ca="1" si="381"/>
        <v>10.96777103551265</v>
      </c>
      <c r="CL249" s="259">
        <f t="shared" ca="1" si="382"/>
        <v>10.902010517756324</v>
      </c>
      <c r="CM249" s="259">
        <f t="shared" ca="1" si="383"/>
        <v>10.928508445084901</v>
      </c>
      <c r="CN249" s="259">
        <f t="shared" ca="1" si="384"/>
        <v>10.981837257398031</v>
      </c>
      <c r="CO249">
        <f t="shared" ca="1" si="385"/>
        <v>0</v>
      </c>
      <c r="CP249" t="e">
        <f t="shared" ca="1" si="386"/>
        <v>#N/A</v>
      </c>
      <c r="CQ249">
        <f t="shared" ca="1" si="387"/>
        <v>16.7</v>
      </c>
      <c r="CR249" t="e">
        <f t="shared" ca="1" si="309"/>
        <v>#N/A</v>
      </c>
      <c r="CS249" t="e">
        <f t="shared" ca="1" si="310"/>
        <v>#N/A</v>
      </c>
    </row>
    <row r="250" spans="1:97" x14ac:dyDescent="0.25">
      <c r="A250">
        <v>219</v>
      </c>
      <c r="B250" s="100">
        <f ca="1">OFFSET(InputPriceData!B$15,CalculationsAndCharts!$A250+$A$11,0,1,1)</f>
        <v>40176</v>
      </c>
      <c r="C250" s="3">
        <f ca="1">OFFSET(InputPriceData!G$15,CalculationsAndCharts!$A250+$A$11,0,1,1)</f>
        <v>2595900</v>
      </c>
      <c r="D250" s="4">
        <f ca="1">OFFSET(InputPriceData!C$15,CalculationsAndCharts!$A250+$A$11,IF($C$7,7,0),1,1)</f>
        <v>10.91</v>
      </c>
      <c r="E250" s="4">
        <f ca="1">OFFSET(InputPriceData!D$15,CalculationsAndCharts!$A250+$A$11,IF($C$7,7,0),1,1)</f>
        <v>10.99</v>
      </c>
      <c r="F250" s="4">
        <f ca="1">OFFSET(InputPriceData!E$15,CalculationsAndCharts!$A250+$A$11,IF($C$7,7,0),1,1)</f>
        <v>10.81</v>
      </c>
      <c r="G250" s="4">
        <f ca="1">OFFSET(InputPriceData!F$15,CalculationsAndCharts!$A250+$A$11,IF($C$7,7,0),1,1)</f>
        <v>10.93</v>
      </c>
      <c r="H250" s="105">
        <f t="shared" si="354"/>
        <v>0</v>
      </c>
      <c r="I250" s="105">
        <f t="shared" ca="1" si="395"/>
        <v>0</v>
      </c>
      <c r="J250" s="105">
        <f t="shared" ca="1" si="395"/>
        <v>0</v>
      </c>
      <c r="K250" s="105">
        <f t="shared" ca="1" si="395"/>
        <v>0</v>
      </c>
      <c r="L250" s="4">
        <f t="shared" ca="1" si="355"/>
        <v>10.910000000000002</v>
      </c>
      <c r="M250" s="105">
        <f t="shared" ca="1" si="356"/>
        <v>0.14666666666666828</v>
      </c>
      <c r="N250" s="105">
        <f t="shared" ca="1" si="363"/>
        <v>1.5319615384615408</v>
      </c>
      <c r="O250" s="198">
        <f t="shared" ca="1" si="364"/>
        <v>1.751846365263964</v>
      </c>
      <c r="P250" s="198">
        <f t="shared" ca="1" si="365"/>
        <v>1.5766617287375677</v>
      </c>
      <c r="Q250" s="105">
        <f t="shared" ca="1" si="357"/>
        <v>11.045522145531407</v>
      </c>
      <c r="R250" s="105">
        <f t="shared" ca="1" si="358"/>
        <v>11.267209653039659</v>
      </c>
      <c r="S250" s="105">
        <f t="shared" ca="1" si="366"/>
        <v>0</v>
      </c>
      <c r="T250" s="105">
        <f t="shared" si="367"/>
        <v>0</v>
      </c>
      <c r="U250" s="105">
        <f t="shared" si="368"/>
        <v>0</v>
      </c>
      <c r="V250" s="115">
        <f t="shared" ca="1" si="359"/>
        <v>0.17999999999999972</v>
      </c>
      <c r="W250" s="114">
        <f t="shared" ca="1" si="360"/>
        <v>0.28504067674579686</v>
      </c>
      <c r="X250" s="116">
        <f t="shared" ca="1" si="361"/>
        <v>7.6078744441518464E-2</v>
      </c>
      <c r="Y250" s="90" t="e">
        <f t="shared" si="369"/>
        <v>#N/A</v>
      </c>
      <c r="Z250" s="117" t="str">
        <f t="shared" ca="1" si="370"/>
        <v/>
      </c>
      <c r="AA250" s="112"/>
      <c r="AB250" s="118"/>
      <c r="AC250" s="107"/>
      <c r="AD250" s="107"/>
      <c r="AH250" s="107"/>
      <c r="BE250" s="235">
        <f t="shared" ca="1" si="371"/>
        <v>10.91</v>
      </c>
      <c r="BF250" s="235">
        <f t="shared" ref="BF250:BN250" ca="1" si="421">AVERAGE(OFFSET(BE$31,$A250,0,$BE$27,1))</f>
        <v>10.98</v>
      </c>
      <c r="BG250" s="235">
        <f t="shared" ca="1" si="421"/>
        <v>11.030000000000001</v>
      </c>
      <c r="BH250" s="235">
        <f t="shared" ca="1" si="421"/>
        <v>11.043125</v>
      </c>
      <c r="BI250" s="235">
        <f t="shared" ca="1" si="421"/>
        <v>11.029062499999998</v>
      </c>
      <c r="BJ250" s="235">
        <f t="shared" ca="1" si="421"/>
        <v>11.00421875</v>
      </c>
      <c r="BK250" s="235">
        <f t="shared" ca="1" si="421"/>
        <v>10.978828125</v>
      </c>
      <c r="BL250" s="235">
        <f t="shared" ca="1" si="421"/>
        <v>10.956328124999999</v>
      </c>
      <c r="BM250" s="235">
        <f t="shared" ca="1" si="421"/>
        <v>10.937050781249999</v>
      </c>
      <c r="BN250" s="235">
        <f t="shared" ca="1" si="421"/>
        <v>10.92091796875</v>
      </c>
      <c r="BO250" s="235">
        <f t="shared" ca="1" si="373"/>
        <v>10.973632812500002</v>
      </c>
      <c r="BP250" s="235">
        <f t="shared" ca="1" si="329"/>
        <v>10.983680741198626</v>
      </c>
      <c r="BQ250" s="235">
        <f t="shared" ca="1" si="330"/>
        <v>10.987984172993199</v>
      </c>
      <c r="BR250" s="235">
        <f t="shared" ca="1" si="331"/>
        <v>-4.3034317945735978E-3</v>
      </c>
      <c r="BS250" s="235">
        <f t="shared" ca="1" si="332"/>
        <v>10.979377309404052</v>
      </c>
      <c r="BT250" s="235">
        <f t="shared" ca="1" si="401"/>
        <v>10.969920231789182</v>
      </c>
      <c r="BU250" s="235">
        <f t="shared" ca="1" si="402"/>
        <v>10.962999666043814</v>
      </c>
      <c r="BV250" s="235">
        <f t="shared" ca="1" si="403"/>
        <v>10.976825724252457</v>
      </c>
      <c r="BW250" s="235">
        <f t="shared" ca="1" si="404"/>
        <v>10.997587421488561</v>
      </c>
      <c r="BX250" s="235">
        <f t="shared" ca="1" si="374"/>
        <v>0.75620077042550771</v>
      </c>
      <c r="BY250" s="236">
        <f t="shared" si="389"/>
        <v>-200</v>
      </c>
      <c r="BZ250" s="235">
        <f t="shared" ca="1" si="375"/>
        <v>11.30315488948872</v>
      </c>
      <c r="CA250" s="235">
        <f t="shared" ca="1" si="376"/>
        <v>39.897938485694127</v>
      </c>
      <c r="CB250" s="235">
        <f t="shared" ca="1" si="417"/>
        <v>10.941816406250002</v>
      </c>
      <c r="CC250" s="235">
        <f t="shared" ca="1" si="418"/>
        <v>0.41181640625000249</v>
      </c>
      <c r="CD250" s="81">
        <f t="shared" ca="1" si="419"/>
        <v>3.1547074381510427</v>
      </c>
      <c r="CE250" s="235">
        <f t="shared" ca="1" si="377"/>
        <v>13.054028442376447</v>
      </c>
      <c r="CF250" s="235">
        <f t="shared" ca="1" si="378"/>
        <v>14.932844783231923</v>
      </c>
      <c r="CG250">
        <f t="shared" si="379"/>
        <v>100</v>
      </c>
      <c r="CH250">
        <f t="shared" si="379"/>
        <v>50</v>
      </c>
      <c r="CI250">
        <f t="shared" si="379"/>
        <v>0</v>
      </c>
      <c r="CJ250" t="e">
        <f t="shared" si="380"/>
        <v>#N/A</v>
      </c>
      <c r="CK250" s="259">
        <f t="shared" ca="1" si="381"/>
        <v>11.025542071025299</v>
      </c>
      <c r="CL250" s="259">
        <f t="shared" ca="1" si="382"/>
        <v>10.942771035512649</v>
      </c>
      <c r="CM250" s="259">
        <f t="shared" ca="1" si="383"/>
        <v>10.963069630697058</v>
      </c>
      <c r="CN250" s="259">
        <f t="shared" ca="1" si="384"/>
        <v>11.013767953254714</v>
      </c>
      <c r="CO250">
        <f t="shared" ca="1" si="385"/>
        <v>0</v>
      </c>
      <c r="CP250" t="e">
        <f t="shared" ca="1" si="386"/>
        <v>#N/A</v>
      </c>
      <c r="CQ250">
        <f t="shared" ca="1" si="387"/>
        <v>16.7</v>
      </c>
      <c r="CR250" t="e">
        <f t="shared" ref="CR250:CR313" ca="1" si="422">IF(AND($S$18,$CO251&gt;$CO252),$D250,NA())</f>
        <v>#N/A</v>
      </c>
      <c r="CS250" t="e">
        <f t="shared" ref="CS250:CS313" ca="1" si="423">IF(AND($S$18,$CO251&lt;$CO252),$D250,NA())</f>
        <v>#N/A</v>
      </c>
    </row>
    <row r="251" spans="1:97" x14ac:dyDescent="0.25">
      <c r="A251">
        <v>220</v>
      </c>
      <c r="B251" s="100">
        <f ca="1">OFFSET(InputPriceData!B$15,CalculationsAndCharts!$A251+$A$11,0,1,1)</f>
        <v>40175</v>
      </c>
      <c r="C251" s="3">
        <f ca="1">OFFSET(InputPriceData!G$15,CalculationsAndCharts!$A251+$A$11,0,1,1)</f>
        <v>5250400</v>
      </c>
      <c r="D251" s="4">
        <f ca="1">OFFSET(InputPriceData!C$15,CalculationsAndCharts!$A251+$A$11,IF($C$7,7,0),1,1)</f>
        <v>11.21</v>
      </c>
      <c r="E251" s="4">
        <f ca="1">OFFSET(InputPriceData!D$15,CalculationsAndCharts!$A251+$A$11,IF($C$7,7,0),1,1)</f>
        <v>11.21</v>
      </c>
      <c r="F251" s="4">
        <f ca="1">OFFSET(InputPriceData!E$15,CalculationsAndCharts!$A251+$A$11,IF($C$7,7,0),1,1)</f>
        <v>10.77</v>
      </c>
      <c r="G251" s="4">
        <f ca="1">OFFSET(InputPriceData!F$15,CalculationsAndCharts!$A251+$A$11,IF($C$7,7,0),1,1)</f>
        <v>10.89</v>
      </c>
      <c r="H251" s="105">
        <f t="shared" si="354"/>
        <v>0</v>
      </c>
      <c r="I251" s="105">
        <f t="shared" ca="1" si="395"/>
        <v>0</v>
      </c>
      <c r="J251" s="105">
        <f t="shared" ca="1" si="395"/>
        <v>0</v>
      </c>
      <c r="K251" s="105">
        <f t="shared" ca="1" si="395"/>
        <v>0</v>
      </c>
      <c r="L251" s="4">
        <f t="shared" ca="1" si="355"/>
        <v>10.956666666666669</v>
      </c>
      <c r="M251" s="105">
        <f t="shared" ca="1" si="356"/>
        <v>0.38333333333333464</v>
      </c>
      <c r="N251" s="105">
        <f t="shared" ca="1" si="363"/>
        <v>1.6621282051282074</v>
      </c>
      <c r="O251" s="198">
        <f t="shared" ca="1" si="364"/>
        <v>1.8146706014932279</v>
      </c>
      <c r="P251" s="198">
        <f t="shared" ca="1" si="365"/>
        <v>1.6332035413439052</v>
      </c>
      <c r="Q251" s="105">
        <f t="shared" ca="1" si="357"/>
        <v>11.08424275854038</v>
      </c>
      <c r="R251" s="105">
        <f t="shared" ca="1" si="358"/>
        <v>11.33054894089916</v>
      </c>
      <c r="S251" s="105">
        <f t="shared" ca="1" si="366"/>
        <v>0</v>
      </c>
      <c r="T251" s="105">
        <f t="shared" si="367"/>
        <v>0</v>
      </c>
      <c r="U251" s="105">
        <f t="shared" si="368"/>
        <v>0</v>
      </c>
      <c r="V251" s="115">
        <f t="shared" ca="1" si="359"/>
        <v>0.44000000000000128</v>
      </c>
      <c r="W251" s="114">
        <f t="shared" ca="1" si="360"/>
        <v>0.33756101511869546</v>
      </c>
      <c r="X251" s="116">
        <f t="shared" ca="1" si="361"/>
        <v>8.0997338394737883E-2</v>
      </c>
      <c r="Y251" s="90" t="e">
        <f t="shared" si="369"/>
        <v>#N/A</v>
      </c>
      <c r="Z251" s="117" t="str">
        <f t="shared" ca="1" si="370"/>
        <v/>
      </c>
      <c r="AA251" s="112"/>
      <c r="AB251" s="118"/>
      <c r="AC251" s="107"/>
      <c r="AD251" s="107"/>
      <c r="AH251" s="107"/>
      <c r="BE251" s="235">
        <f t="shared" ca="1" si="371"/>
        <v>11.05</v>
      </c>
      <c r="BF251" s="235">
        <f t="shared" ref="BF251:BN251" ca="1" si="424">AVERAGE(OFFSET(BE$31,$A251,0,$BE$27,1))</f>
        <v>11.08</v>
      </c>
      <c r="BG251" s="235">
        <f t="shared" ca="1" si="424"/>
        <v>11.056249999999999</v>
      </c>
      <c r="BH251" s="235">
        <f t="shared" ca="1" si="424"/>
        <v>11.014999999999999</v>
      </c>
      <c r="BI251" s="235">
        <f t="shared" ca="1" si="424"/>
        <v>10.979374999999999</v>
      </c>
      <c r="BJ251" s="235">
        <f t="shared" ca="1" si="424"/>
        <v>10.9534375</v>
      </c>
      <c r="BK251" s="235">
        <f t="shared" ca="1" si="424"/>
        <v>10.933828125</v>
      </c>
      <c r="BL251" s="235">
        <f t="shared" ca="1" si="424"/>
        <v>10.917773437499999</v>
      </c>
      <c r="BM251" s="235">
        <f t="shared" ca="1" si="424"/>
        <v>10.90478515625</v>
      </c>
      <c r="BN251" s="235">
        <f t="shared" ca="1" si="424"/>
        <v>10.896132812499999</v>
      </c>
      <c r="BO251" s="235">
        <f t="shared" ca="1" si="373"/>
        <v>11.017704101562497</v>
      </c>
      <c r="BP251" s="235">
        <f t="shared" ca="1" si="329"/>
        <v>10.993728669897248</v>
      </c>
      <c r="BQ251" s="235">
        <f t="shared" ca="1" si="330"/>
        <v>10.992287604787773</v>
      </c>
      <c r="BR251" s="235">
        <f t="shared" ca="1" si="331"/>
        <v>1.4410651094749483E-3</v>
      </c>
      <c r="BS251" s="235">
        <f t="shared" ca="1" si="332"/>
        <v>10.995169735006723</v>
      </c>
      <c r="BT251" s="235">
        <f t="shared" ca="1" si="401"/>
        <v>10.960463154174313</v>
      </c>
      <c r="BU251" s="235">
        <f t="shared" ca="1" si="402"/>
        <v>10.956079100298448</v>
      </c>
      <c r="BV251" s="235">
        <f t="shared" ca="1" si="403"/>
        <v>10.9906517824611</v>
      </c>
      <c r="BW251" s="235">
        <f t="shared" ca="1" si="404"/>
        <v>11.003803944088695</v>
      </c>
      <c r="BX251" s="235">
        <f t="shared" ca="1" si="374"/>
        <v>0.75114414066632706</v>
      </c>
      <c r="BY251" s="236">
        <f t="shared" si="389"/>
        <v>-201</v>
      </c>
      <c r="BZ251" s="235">
        <f t="shared" ca="1" si="375"/>
        <v>11.381416297570295</v>
      </c>
      <c r="CA251" s="235">
        <f t="shared" ca="1" si="376"/>
        <v>37.432094153506014</v>
      </c>
      <c r="CB251" s="235">
        <f t="shared" ca="1" si="417"/>
        <v>10.987185384114582</v>
      </c>
      <c r="CC251" s="235">
        <f t="shared" ca="1" si="418"/>
        <v>0.45718538411458276</v>
      </c>
      <c r="CD251" s="81">
        <f t="shared" ca="1" si="419"/>
        <v>3.1547074381510427</v>
      </c>
      <c r="CE251" s="235">
        <f t="shared" ca="1" si="377"/>
        <v>14.492164268092534</v>
      </c>
      <c r="CF251" s="235">
        <f t="shared" ca="1" si="378"/>
        <v>14.908294315149126</v>
      </c>
      <c r="CG251">
        <f t="shared" si="379"/>
        <v>100</v>
      </c>
      <c r="CH251">
        <f t="shared" si="379"/>
        <v>50</v>
      </c>
      <c r="CI251">
        <f t="shared" si="379"/>
        <v>0</v>
      </c>
      <c r="CJ251" t="e">
        <f t="shared" si="380"/>
        <v>#N/A</v>
      </c>
      <c r="CK251" s="259">
        <f t="shared" ca="1" si="381"/>
        <v>11.031084142050599</v>
      </c>
      <c r="CL251" s="259">
        <f t="shared" ca="1" si="382"/>
        <v>11.007771035512651</v>
      </c>
      <c r="CM251" s="259">
        <f t="shared" ca="1" si="383"/>
        <v>10.998449384495096</v>
      </c>
      <c r="CN251" s="259">
        <f t="shared" ca="1" si="384"/>
        <v>11.042166720351538</v>
      </c>
      <c r="CO251">
        <f t="shared" ca="1" si="385"/>
        <v>0</v>
      </c>
      <c r="CP251" t="e">
        <f t="shared" ca="1" si="386"/>
        <v>#N/A</v>
      </c>
      <c r="CQ251">
        <f t="shared" ca="1" si="387"/>
        <v>16.7</v>
      </c>
      <c r="CR251" t="e">
        <f t="shared" ca="1" si="422"/>
        <v>#N/A</v>
      </c>
      <c r="CS251" t="e">
        <f t="shared" ca="1" si="423"/>
        <v>#N/A</v>
      </c>
    </row>
    <row r="252" spans="1:97" x14ac:dyDescent="0.25">
      <c r="A252">
        <v>221</v>
      </c>
      <c r="B252" s="100">
        <f ca="1">OFFSET(InputPriceData!B$15,CalculationsAndCharts!$A252+$A$11,0,1,1)</f>
        <v>40171</v>
      </c>
      <c r="C252" s="3">
        <f ca="1">OFFSET(InputPriceData!G$15,CalculationsAndCharts!$A252+$A$11,0,1,1)</f>
        <v>2401200</v>
      </c>
      <c r="D252" s="4">
        <f ca="1">OFFSET(InputPriceData!C$15,CalculationsAndCharts!$A252+$A$11,IF($C$7,7,0),1,1)</f>
        <v>11.09</v>
      </c>
      <c r="E252" s="4">
        <f ca="1">OFFSET(InputPriceData!D$15,CalculationsAndCharts!$A252+$A$11,IF($C$7,7,0),1,1)</f>
        <v>11.24</v>
      </c>
      <c r="F252" s="4">
        <f ca="1">OFFSET(InputPriceData!E$15,CalculationsAndCharts!$A252+$A$11,IF($C$7,7,0),1,1)</f>
        <v>11.01</v>
      </c>
      <c r="G252" s="4">
        <f ca="1">OFFSET(InputPriceData!F$15,CalculationsAndCharts!$A252+$A$11,IF($C$7,7,0),1,1)</f>
        <v>11.21</v>
      </c>
      <c r="H252" s="105">
        <f t="shared" si="354"/>
        <v>0</v>
      </c>
      <c r="I252" s="105">
        <f t="shared" ref="I252:K271" ca="1" si="425">IF($S$16,AVERAGE(OFFSET($G252,0,0,I$31,1)),0)</f>
        <v>0</v>
      </c>
      <c r="J252" s="105">
        <f t="shared" ca="1" si="425"/>
        <v>0</v>
      </c>
      <c r="K252" s="105">
        <f t="shared" ca="1" si="425"/>
        <v>0</v>
      </c>
      <c r="L252" s="4">
        <f t="shared" ca="1" si="355"/>
        <v>11.153333333333334</v>
      </c>
      <c r="M252" s="105">
        <f t="shared" ca="1" si="356"/>
        <v>0.33333333333333393</v>
      </c>
      <c r="N252" s="105">
        <f t="shared" ca="1" si="363"/>
        <v>1.6402820512820533</v>
      </c>
      <c r="O252" s="198">
        <f t="shared" ca="1" si="364"/>
        <v>1.8582541433118052</v>
      </c>
      <c r="P252" s="198">
        <f t="shared" ca="1" si="365"/>
        <v>1.6724287289806248</v>
      </c>
      <c r="Q252" s="105">
        <f t="shared" ca="1" si="357"/>
        <v>11.1206930705043</v>
      </c>
      <c r="R252" s="105">
        <f t="shared" ca="1" si="358"/>
        <v>11.40092213585881</v>
      </c>
      <c r="S252" s="105">
        <f t="shared" ca="1" si="366"/>
        <v>0</v>
      </c>
      <c r="T252" s="105">
        <f t="shared" si="367"/>
        <v>0</v>
      </c>
      <c r="U252" s="105">
        <f t="shared" si="368"/>
        <v>0</v>
      </c>
      <c r="V252" s="115">
        <f t="shared" ca="1" si="359"/>
        <v>0.23000000000000043</v>
      </c>
      <c r="W252" s="114">
        <f t="shared" ca="1" si="360"/>
        <v>0.28634152267804253</v>
      </c>
      <c r="X252" s="116">
        <f t="shared" ca="1" si="361"/>
        <v>7.5543400774134031E-2</v>
      </c>
      <c r="Y252" s="90" t="e">
        <f t="shared" si="369"/>
        <v>#N/A</v>
      </c>
      <c r="Z252" s="117" t="str">
        <f t="shared" ca="1" si="370"/>
        <v/>
      </c>
      <c r="AA252" s="112"/>
      <c r="AB252" s="118"/>
      <c r="AC252" s="107"/>
      <c r="AD252" s="107"/>
      <c r="AH252" s="107"/>
      <c r="BE252" s="235">
        <f t="shared" ca="1" si="371"/>
        <v>11.11</v>
      </c>
      <c r="BF252" s="235">
        <f t="shared" ref="BF252:BN252" ca="1" si="426">AVERAGE(OFFSET(BE$31,$A252,0,$BE$27,1))</f>
        <v>11.032499999999999</v>
      </c>
      <c r="BG252" s="235">
        <f t="shared" ca="1" si="426"/>
        <v>10.973749999999999</v>
      </c>
      <c r="BH252" s="235">
        <f t="shared" ca="1" si="426"/>
        <v>10.94375</v>
      </c>
      <c r="BI252" s="235">
        <f t="shared" ca="1" si="426"/>
        <v>10.927499999999998</v>
      </c>
      <c r="BJ252" s="235">
        <f t="shared" ca="1" si="426"/>
        <v>10.91421875</v>
      </c>
      <c r="BK252" s="235">
        <f t="shared" ca="1" si="426"/>
        <v>10.901718750000001</v>
      </c>
      <c r="BL252" s="235">
        <f t="shared" ca="1" si="426"/>
        <v>10.891796875000001</v>
      </c>
      <c r="BM252" s="235">
        <f t="shared" ca="1" si="426"/>
        <v>10.887480468750001</v>
      </c>
      <c r="BN252" s="235">
        <f t="shared" ca="1" si="426"/>
        <v>10.892304687500001</v>
      </c>
      <c r="BO252" s="235">
        <f t="shared" ca="1" si="373"/>
        <v>10.9951884765625</v>
      </c>
      <c r="BP252" s="235">
        <f t="shared" ca="1" si="329"/>
        <v>10.969753238232</v>
      </c>
      <c r="BQ252" s="235">
        <f t="shared" ca="1" si="330"/>
        <v>10.990846539678298</v>
      </c>
      <c r="BR252" s="235">
        <f t="shared" ca="1" si="331"/>
        <v>-2.109330144629773E-2</v>
      </c>
      <c r="BS252" s="235">
        <f t="shared" ca="1" si="332"/>
        <v>10.948659936785702</v>
      </c>
      <c r="BT252" s="235">
        <f t="shared" ca="1" si="401"/>
        <v>10.925756573341905</v>
      </c>
      <c r="BU252" s="235">
        <f t="shared" ca="1" si="402"/>
        <v>10.951695046422582</v>
      </c>
      <c r="BV252" s="235">
        <f t="shared" ca="1" si="403"/>
        <v>11.025224464623752</v>
      </c>
      <c r="BW252" s="235">
        <f t="shared" ca="1" si="404"/>
        <v>10.947409045381724</v>
      </c>
      <c r="BX252" s="235">
        <f t="shared" ca="1" si="374"/>
        <v>0.7375658397980438</v>
      </c>
      <c r="BY252" s="236">
        <f t="shared" si="389"/>
        <v>-202</v>
      </c>
      <c r="BZ252" s="235">
        <f t="shared" ca="1" si="375"/>
        <v>11.466357037912688</v>
      </c>
      <c r="CA252" s="235">
        <f t="shared" ca="1" si="376"/>
        <v>32.410112950965143</v>
      </c>
      <c r="CB252" s="235">
        <f t="shared" ca="1" si="417"/>
        <v>11.074260904947916</v>
      </c>
      <c r="CC252" s="235">
        <f t="shared" ca="1" si="418"/>
        <v>0.54426090494791701</v>
      </c>
      <c r="CD252" s="81">
        <f t="shared" ca="1" si="419"/>
        <v>3.1547074381510427</v>
      </c>
      <c r="CE252" s="235">
        <f t="shared" ca="1" si="377"/>
        <v>17.252341639226788</v>
      </c>
      <c r="CF252" s="235">
        <f t="shared" ca="1" si="378"/>
        <v>13.937334523924852</v>
      </c>
      <c r="CG252">
        <f t="shared" si="379"/>
        <v>100</v>
      </c>
      <c r="CH252">
        <f t="shared" si="379"/>
        <v>50</v>
      </c>
      <c r="CI252">
        <f t="shared" si="379"/>
        <v>0</v>
      </c>
      <c r="CJ252" t="e">
        <f t="shared" si="380"/>
        <v>#N/A</v>
      </c>
      <c r="CK252" s="259">
        <f t="shared" ca="1" si="381"/>
        <v>10.924668284101196</v>
      </c>
      <c r="CL252" s="259">
        <f t="shared" ca="1" si="382"/>
        <v>11.056709142050599</v>
      </c>
      <c r="CM252" s="259">
        <f t="shared" ca="1" si="383"/>
        <v>11.026304529714047</v>
      </c>
      <c r="CN252" s="259">
        <f t="shared" ca="1" si="384"/>
        <v>11.055924994287093</v>
      </c>
      <c r="CO252">
        <f t="shared" ca="1" si="385"/>
        <v>0</v>
      </c>
      <c r="CP252" t="e">
        <f t="shared" ca="1" si="386"/>
        <v>#N/A</v>
      </c>
      <c r="CQ252">
        <f t="shared" ca="1" si="387"/>
        <v>16.7</v>
      </c>
      <c r="CR252" t="e">
        <f t="shared" ca="1" si="422"/>
        <v>#N/A</v>
      </c>
      <c r="CS252" t="e">
        <f t="shared" ca="1" si="423"/>
        <v>#N/A</v>
      </c>
    </row>
    <row r="253" spans="1:97" x14ac:dyDescent="0.25">
      <c r="A253">
        <v>222</v>
      </c>
      <c r="B253" s="100">
        <f ca="1">OFFSET(InputPriceData!B$15,CalculationsAndCharts!$A253+$A$11,0,1,1)</f>
        <v>40170</v>
      </c>
      <c r="C253" s="3">
        <f ca="1">OFFSET(InputPriceData!G$15,CalculationsAndCharts!$A253+$A$11,0,1,1)</f>
        <v>3193400</v>
      </c>
      <c r="D253" s="4">
        <f ca="1">OFFSET(InputPriceData!C$15,CalculationsAndCharts!$A253+$A$11,IF($C$7,7,0),1,1)</f>
        <v>10.92</v>
      </c>
      <c r="E253" s="4">
        <f ca="1">OFFSET(InputPriceData!D$15,CalculationsAndCharts!$A253+$A$11,IF($C$7,7,0),1,1)</f>
        <v>11.05</v>
      </c>
      <c r="F253" s="4">
        <f ca="1">OFFSET(InputPriceData!E$15,CalculationsAndCharts!$A253+$A$11,IF($C$7,7,0),1,1)</f>
        <v>10.82</v>
      </c>
      <c r="G253" s="4">
        <f ca="1">OFFSET(InputPriceData!F$15,CalculationsAndCharts!$A253+$A$11,IF($C$7,7,0),1,1)</f>
        <v>11.01</v>
      </c>
      <c r="H253" s="105">
        <f t="shared" si="354"/>
        <v>0</v>
      </c>
      <c r="I253" s="105">
        <f t="shared" ca="1" si="425"/>
        <v>0</v>
      </c>
      <c r="J253" s="105">
        <f t="shared" ca="1" si="425"/>
        <v>0</v>
      </c>
      <c r="K253" s="105">
        <f t="shared" ca="1" si="425"/>
        <v>0</v>
      </c>
      <c r="L253" s="4">
        <f t="shared" ca="1" si="355"/>
        <v>10.96</v>
      </c>
      <c r="M253" s="105">
        <f t="shared" ca="1" si="356"/>
        <v>0.18000000000000149</v>
      </c>
      <c r="N253" s="105">
        <f t="shared" ca="1" si="363"/>
        <v>1.7121923076923098</v>
      </c>
      <c r="O253" s="198">
        <f t="shared" ca="1" si="364"/>
        <v>1.920531883891734</v>
      </c>
      <c r="P253" s="198">
        <f t="shared" ca="1" si="365"/>
        <v>1.7284786955025606</v>
      </c>
      <c r="Q253" s="105">
        <f t="shared" ca="1" si="357"/>
        <v>11.111367281124577</v>
      </c>
      <c r="R253" s="105">
        <f t="shared" ca="1" si="358"/>
        <v>11.480987583102955</v>
      </c>
      <c r="S253" s="105">
        <f t="shared" ca="1" si="366"/>
        <v>0</v>
      </c>
      <c r="T253" s="105">
        <f t="shared" si="367"/>
        <v>0</v>
      </c>
      <c r="U253" s="105">
        <f t="shared" si="368"/>
        <v>0</v>
      </c>
      <c r="V253" s="115">
        <f t="shared" ca="1" si="359"/>
        <v>0.23000000000000043</v>
      </c>
      <c r="W253" s="114">
        <f t="shared" ca="1" si="360"/>
        <v>0.3145122840170636</v>
      </c>
      <c r="X253" s="116">
        <f t="shared" ca="1" si="361"/>
        <v>7.8566056677299156E-2</v>
      </c>
      <c r="Y253" s="90" t="e">
        <f t="shared" si="369"/>
        <v>#N/A</v>
      </c>
      <c r="Z253" s="117" t="str">
        <f t="shared" ca="1" si="370"/>
        <v/>
      </c>
      <c r="AA253" s="112"/>
      <c r="AB253" s="118"/>
      <c r="AC253" s="107"/>
      <c r="AD253" s="107"/>
      <c r="AH253" s="107"/>
      <c r="BE253" s="235">
        <f t="shared" ca="1" si="371"/>
        <v>10.955</v>
      </c>
      <c r="BF253" s="235">
        <f t="shared" ref="BF253:BN253" ca="1" si="427">AVERAGE(OFFSET(BE$31,$A253,0,$BE$27,1))</f>
        <v>10.914999999999999</v>
      </c>
      <c r="BG253" s="235">
        <f t="shared" ca="1" si="427"/>
        <v>10.91375</v>
      </c>
      <c r="BH253" s="235">
        <f t="shared" ca="1" si="427"/>
        <v>10.911249999999999</v>
      </c>
      <c r="BI253" s="235">
        <f t="shared" ca="1" si="427"/>
        <v>10.9009375</v>
      </c>
      <c r="BJ253" s="235">
        <f t="shared" ca="1" si="427"/>
        <v>10.88921875</v>
      </c>
      <c r="BK253" s="235">
        <f t="shared" ca="1" si="427"/>
        <v>10.881875000000001</v>
      </c>
      <c r="BL253" s="235">
        <f t="shared" ca="1" si="427"/>
        <v>10.883164062500001</v>
      </c>
      <c r="BM253" s="235">
        <f t="shared" ca="1" si="427"/>
        <v>10.89712890625</v>
      </c>
      <c r="BN253" s="235">
        <f t="shared" ca="1" si="427"/>
        <v>10.928642578125</v>
      </c>
      <c r="BO253" s="235">
        <f t="shared" ca="1" si="373"/>
        <v>10.918985839843749</v>
      </c>
      <c r="BP253" s="235">
        <f t="shared" ca="1" si="329"/>
        <v>10.9443179999015</v>
      </c>
      <c r="BQ253" s="235">
        <f t="shared" ca="1" si="330"/>
        <v>11.011939841124597</v>
      </c>
      <c r="BR253" s="235">
        <f t="shared" ca="1" si="331"/>
        <v>-6.7621841223097334E-2</v>
      </c>
      <c r="BS253" s="235">
        <f t="shared" ca="1" si="332"/>
        <v>10.876696158678403</v>
      </c>
      <c r="BT253" s="235">
        <f t="shared" ca="1" si="401"/>
        <v>10.902853209898108</v>
      </c>
      <c r="BU253" s="235">
        <f t="shared" ca="1" si="402"/>
        <v>10.977633519503257</v>
      </c>
      <c r="BV253" s="235">
        <f t="shared" ca="1" si="403"/>
        <v>11.098753882824923</v>
      </c>
      <c r="BW253" s="235">
        <f t="shared" ca="1" si="404"/>
        <v>10.874412954009472</v>
      </c>
      <c r="BX253" s="235">
        <f t="shared" ca="1" si="374"/>
        <v>0.71639580418078264</v>
      </c>
      <c r="BY253" s="236">
        <f t="shared" si="389"/>
        <v>-203</v>
      </c>
      <c r="BZ253" s="235">
        <f t="shared" ca="1" si="375"/>
        <v>11.565497737596651</v>
      </c>
      <c r="CA253" s="235">
        <f t="shared" ca="1" si="376"/>
        <v>25.883276411094684</v>
      </c>
      <c r="CB253" s="235">
        <f t="shared" ca="1" si="417"/>
        <v>10.939492919921875</v>
      </c>
      <c r="CC253" s="235">
        <f t="shared" ca="1" si="418"/>
        <v>0.40949291992187575</v>
      </c>
      <c r="CD253" s="81">
        <f t="shared" ca="1" si="419"/>
        <v>3.1547074381510427</v>
      </c>
      <c r="CE253" s="235">
        <f t="shared" ca="1" si="377"/>
        <v>12.980377038128054</v>
      </c>
      <c r="CF253" s="235">
        <f t="shared" ca="1" si="378"/>
        <v>12.423238312582953</v>
      </c>
      <c r="CG253">
        <f t="shared" si="379"/>
        <v>100</v>
      </c>
      <c r="CH253">
        <f t="shared" si="379"/>
        <v>50</v>
      </c>
      <c r="CI253">
        <f t="shared" si="379"/>
        <v>0</v>
      </c>
      <c r="CJ253" t="e">
        <f t="shared" si="380"/>
        <v>#N/A</v>
      </c>
      <c r="CK253" s="259">
        <f t="shared" ca="1" si="381"/>
        <v>10.899336568202393</v>
      </c>
      <c r="CL253" s="259">
        <f t="shared" ca="1" si="382"/>
        <v>10.929834142050598</v>
      </c>
      <c r="CM253" s="259">
        <f t="shared" ca="1" si="383"/>
        <v>10.94161866063452</v>
      </c>
      <c r="CN253" s="259">
        <f t="shared" ca="1" si="384"/>
        <v>11.055611335181691</v>
      </c>
      <c r="CO253">
        <f t="shared" ca="1" si="385"/>
        <v>0</v>
      </c>
      <c r="CP253" t="e">
        <f t="shared" ca="1" si="386"/>
        <v>#N/A</v>
      </c>
      <c r="CQ253">
        <f t="shared" ca="1" si="387"/>
        <v>16.7</v>
      </c>
      <c r="CR253" t="e">
        <f t="shared" ca="1" si="422"/>
        <v>#N/A</v>
      </c>
      <c r="CS253" t="e">
        <f t="shared" ca="1" si="423"/>
        <v>#N/A</v>
      </c>
    </row>
    <row r="254" spans="1:97" x14ac:dyDescent="0.25">
      <c r="A254">
        <v>223</v>
      </c>
      <c r="B254" s="100">
        <f ca="1">OFFSET(InputPriceData!B$15,CalculationsAndCharts!$A254+$A$11,0,1,1)</f>
        <v>40169</v>
      </c>
      <c r="C254" s="3">
        <f ca="1">OFFSET(InputPriceData!G$15,CalculationsAndCharts!$A254+$A$11,0,1,1)</f>
        <v>4081800</v>
      </c>
      <c r="D254" s="4">
        <f ca="1">OFFSET(InputPriceData!C$15,CalculationsAndCharts!$A254+$A$11,IF($C$7,7,0),1,1)</f>
        <v>10.9</v>
      </c>
      <c r="E254" s="4">
        <f ca="1">OFFSET(InputPriceData!D$15,CalculationsAndCharts!$A254+$A$11,IF($C$7,7,0),1,1)</f>
        <v>10.98</v>
      </c>
      <c r="F254" s="4">
        <f ca="1">OFFSET(InputPriceData!E$15,CalculationsAndCharts!$A254+$A$11,IF($C$7,7,0),1,1)</f>
        <v>10.78</v>
      </c>
      <c r="G254" s="4">
        <f ca="1">OFFSET(InputPriceData!F$15,CalculationsAndCharts!$A254+$A$11,IF($C$7,7,0),1,1)</f>
        <v>10.9</v>
      </c>
      <c r="H254" s="105">
        <f t="shared" si="354"/>
        <v>0</v>
      </c>
      <c r="I254" s="105">
        <f t="shared" ca="1" si="425"/>
        <v>0</v>
      </c>
      <c r="J254" s="105">
        <f t="shared" ca="1" si="425"/>
        <v>0</v>
      </c>
      <c r="K254" s="105">
        <f t="shared" ca="1" si="425"/>
        <v>0</v>
      </c>
      <c r="L254" s="4">
        <f t="shared" ca="1" si="355"/>
        <v>10.886666666666665</v>
      </c>
      <c r="M254" s="105">
        <f t="shared" ca="1" si="356"/>
        <v>0.13666666666666671</v>
      </c>
      <c r="N254" s="105">
        <f t="shared" ca="1" si="363"/>
        <v>1.7841025641025658</v>
      </c>
      <c r="O254" s="198">
        <f t="shared" ca="1" si="364"/>
        <v>1.9800574770915695</v>
      </c>
      <c r="P254" s="198">
        <f t="shared" ca="1" si="365"/>
        <v>1.7820517293824125</v>
      </c>
      <c r="Q254" s="105">
        <f t="shared" ca="1" si="357"/>
        <v>11.154615075731598</v>
      </c>
      <c r="R254" s="105">
        <f t="shared" ca="1" si="358"/>
        <v>11.586593383668205</v>
      </c>
      <c r="S254" s="105">
        <f t="shared" ca="1" si="366"/>
        <v>0</v>
      </c>
      <c r="T254" s="105">
        <f t="shared" si="367"/>
        <v>0</v>
      </c>
      <c r="U254" s="105">
        <f t="shared" si="368"/>
        <v>0</v>
      </c>
      <c r="V254" s="115">
        <f t="shared" ca="1" si="359"/>
        <v>0.20000000000000107</v>
      </c>
      <c r="W254" s="114">
        <f t="shared" ca="1" si="360"/>
        <v>0.35676842602559516</v>
      </c>
      <c r="X254" s="116">
        <f t="shared" ca="1" si="361"/>
        <v>8.2731048259228918E-2</v>
      </c>
      <c r="Y254" s="90" t="e">
        <f t="shared" si="369"/>
        <v>#N/A</v>
      </c>
      <c r="Z254" s="117" t="str">
        <f t="shared" ca="1" si="370"/>
        <v/>
      </c>
      <c r="AA254" s="112"/>
      <c r="AB254" s="118"/>
      <c r="AC254" s="107"/>
      <c r="AD254" s="107"/>
      <c r="AH254" s="107"/>
      <c r="BE254" s="235">
        <f t="shared" ca="1" si="371"/>
        <v>10.875</v>
      </c>
      <c r="BF254" s="235">
        <f t="shared" ref="BF254:BN254" ca="1" si="428">AVERAGE(OFFSET(BE$31,$A254,0,$BE$27,1))</f>
        <v>10.9125</v>
      </c>
      <c r="BG254" s="235">
        <f t="shared" ca="1" si="428"/>
        <v>10.90875</v>
      </c>
      <c r="BH254" s="235">
        <f t="shared" ca="1" si="428"/>
        <v>10.890625</v>
      </c>
      <c r="BI254" s="235">
        <f t="shared" ca="1" si="428"/>
        <v>10.8775</v>
      </c>
      <c r="BJ254" s="235">
        <f t="shared" ca="1" si="428"/>
        <v>10.87453125</v>
      </c>
      <c r="BK254" s="235">
        <f t="shared" ca="1" si="428"/>
        <v>10.884453125</v>
      </c>
      <c r="BL254" s="235">
        <f t="shared" ca="1" si="428"/>
        <v>10.911093749999999</v>
      </c>
      <c r="BM254" s="235">
        <f t="shared" ca="1" si="428"/>
        <v>10.960156249999999</v>
      </c>
      <c r="BN254" s="235">
        <f t="shared" ca="1" si="428"/>
        <v>11.038134765624999</v>
      </c>
      <c r="BO254" s="235">
        <f t="shared" ca="1" si="373"/>
        <v>10.903918457031249</v>
      </c>
      <c r="BP254" s="235">
        <f t="shared" ca="1" si="329"/>
        <v>10.969650159959253</v>
      </c>
      <c r="BQ254" s="235">
        <f t="shared" ca="1" si="330"/>
        <v>11.079561682347695</v>
      </c>
      <c r="BR254" s="235">
        <f t="shared" ca="1" si="331"/>
        <v>-0.10991152238844215</v>
      </c>
      <c r="BS254" s="235">
        <f t="shared" ca="1" si="332"/>
        <v>10.85973863757081</v>
      </c>
      <c r="BT254" s="235">
        <f t="shared" ca="1" si="401"/>
        <v>10.929010261117815</v>
      </c>
      <c r="BU254" s="235">
        <f t="shared" ca="1" si="402"/>
        <v>11.052413829108406</v>
      </c>
      <c r="BV254" s="235">
        <f t="shared" ca="1" si="403"/>
        <v>11.219874246146588</v>
      </c>
      <c r="BW254" s="235">
        <f t="shared" ca="1" si="404"/>
        <v>10.84966354217481</v>
      </c>
      <c r="BX254" s="235">
        <f t="shared" ca="1" si="374"/>
        <v>0.68515629158565783</v>
      </c>
      <c r="BY254" s="236">
        <f t="shared" si="389"/>
        <v>-204</v>
      </c>
      <c r="BZ254" s="235">
        <f t="shared" ca="1" si="375"/>
        <v>11.68191487812029</v>
      </c>
      <c r="CA254" s="235">
        <f t="shared" ca="1" si="376"/>
        <v>19.632792321756238</v>
      </c>
      <c r="CB254" s="235">
        <f t="shared" ca="1" si="417"/>
        <v>10.895292561848958</v>
      </c>
      <c r="CC254" s="235">
        <f t="shared" ca="1" si="418"/>
        <v>0.36529256184895864</v>
      </c>
      <c r="CD254" s="81">
        <f t="shared" ca="1" si="419"/>
        <v>3.1547074381510427</v>
      </c>
      <c r="CE254" s="235">
        <f t="shared" ca="1" si="377"/>
        <v>11.579284894419708</v>
      </c>
      <c r="CF254" s="235">
        <f t="shared" ca="1" si="378"/>
        <v>12.227581414689508</v>
      </c>
      <c r="CG254">
        <f t="shared" si="379"/>
        <v>100</v>
      </c>
      <c r="CH254">
        <f t="shared" si="379"/>
        <v>50</v>
      </c>
      <c r="CI254">
        <f t="shared" si="379"/>
        <v>0</v>
      </c>
      <c r="CJ254" t="e">
        <f t="shared" si="380"/>
        <v>#N/A</v>
      </c>
      <c r="CK254" s="259">
        <f t="shared" ca="1" si="381"/>
        <v>10.908673136404786</v>
      </c>
      <c r="CL254" s="259">
        <f t="shared" ca="1" si="382"/>
        <v>10.889668284101198</v>
      </c>
      <c r="CM254" s="259">
        <f t="shared" ca="1" si="383"/>
        <v>10.929364434390866</v>
      </c>
      <c r="CN254" s="259">
        <f t="shared" ca="1" si="384"/>
        <v>11.105922212434127</v>
      </c>
      <c r="CO254">
        <f t="shared" ca="1" si="385"/>
        <v>0</v>
      </c>
      <c r="CP254" t="e">
        <f t="shared" ca="1" si="386"/>
        <v>#N/A</v>
      </c>
      <c r="CQ254">
        <f t="shared" ca="1" si="387"/>
        <v>16.7</v>
      </c>
      <c r="CR254" t="e">
        <f t="shared" ca="1" si="422"/>
        <v>#N/A</v>
      </c>
      <c r="CS254" t="e">
        <f t="shared" ca="1" si="423"/>
        <v>#N/A</v>
      </c>
    </row>
    <row r="255" spans="1:97" x14ac:dyDescent="0.25">
      <c r="A255">
        <v>224</v>
      </c>
      <c r="B255" s="100">
        <f ca="1">OFFSET(InputPriceData!B$15,CalculationsAndCharts!$A255+$A$11,0,1,1)</f>
        <v>40168</v>
      </c>
      <c r="C255" s="3">
        <f ca="1">OFFSET(InputPriceData!G$15,CalculationsAndCharts!$A255+$A$11,0,1,1)</f>
        <v>9876000</v>
      </c>
      <c r="D255" s="4">
        <f ca="1">OFFSET(InputPriceData!C$15,CalculationsAndCharts!$A255+$A$11,IF($C$7,7,0),1,1)</f>
        <v>10.9</v>
      </c>
      <c r="E255" s="4">
        <f ca="1">OFFSET(InputPriceData!D$15,CalculationsAndCharts!$A255+$A$11,IF($C$7,7,0),1,1)</f>
        <v>11.13</v>
      </c>
      <c r="F255" s="4">
        <f ca="1">OFFSET(InputPriceData!E$15,CalculationsAndCharts!$A255+$A$11,IF($C$7,7,0),1,1)</f>
        <v>10.77</v>
      </c>
      <c r="G255" s="4">
        <f ca="1">OFFSET(InputPriceData!F$15,CalculationsAndCharts!$A255+$A$11,IF($C$7,7,0),1,1)</f>
        <v>10.85</v>
      </c>
      <c r="H255" s="105">
        <f t="shared" si="354"/>
        <v>0</v>
      </c>
      <c r="I255" s="105">
        <f t="shared" ca="1" si="425"/>
        <v>0</v>
      </c>
      <c r="J255" s="105">
        <f t="shared" ca="1" si="425"/>
        <v>0</v>
      </c>
      <c r="K255" s="105">
        <f t="shared" ca="1" si="425"/>
        <v>0</v>
      </c>
      <c r="L255" s="4">
        <f t="shared" ca="1" si="355"/>
        <v>10.916666666666666</v>
      </c>
      <c r="M255" s="105">
        <f t="shared" ca="1" si="356"/>
        <v>0.38666666666666671</v>
      </c>
      <c r="N255" s="105">
        <f t="shared" ca="1" si="363"/>
        <v>1.9670641025641047</v>
      </c>
      <c r="O255" s="198">
        <f t="shared" ca="1" si="364"/>
        <v>2.0360445950884278</v>
      </c>
      <c r="P255" s="198">
        <f t="shared" ca="1" si="365"/>
        <v>1.8324401355795852</v>
      </c>
      <c r="Q255" s="105">
        <f t="shared" ca="1" si="357"/>
        <v>11.231171764035865</v>
      </c>
      <c r="R255" s="105">
        <f t="shared" ca="1" si="358"/>
        <v>11.710015757364378</v>
      </c>
      <c r="S255" s="105">
        <f t="shared" ca="1" si="366"/>
        <v>0</v>
      </c>
      <c r="T255" s="105">
        <f t="shared" si="367"/>
        <v>0</v>
      </c>
      <c r="U255" s="105">
        <f t="shared" si="368"/>
        <v>0</v>
      </c>
      <c r="V255" s="115">
        <f t="shared" ca="1" si="359"/>
        <v>0.36000000000000121</v>
      </c>
      <c r="W255" s="114">
        <f t="shared" ca="1" si="360"/>
        <v>0.43515263903839213</v>
      </c>
      <c r="X255" s="116">
        <f t="shared" ca="1" si="361"/>
        <v>9.010623401275504E-2</v>
      </c>
      <c r="Y255" s="90" t="e">
        <f t="shared" si="369"/>
        <v>#N/A</v>
      </c>
      <c r="Z255" s="117" t="str">
        <f t="shared" ca="1" si="370"/>
        <v/>
      </c>
      <c r="AA255" s="112"/>
      <c r="AB255" s="118"/>
      <c r="AC255" s="107"/>
      <c r="AD255" s="107"/>
      <c r="AH255" s="107"/>
      <c r="BE255" s="235">
        <f t="shared" ca="1" si="371"/>
        <v>10.95</v>
      </c>
      <c r="BF255" s="235">
        <f t="shared" ref="BF255:BN255" ca="1" si="429">AVERAGE(OFFSET(BE$31,$A255,0,$BE$27,1))</f>
        <v>10.904999999999999</v>
      </c>
      <c r="BG255" s="235">
        <f t="shared" ca="1" si="429"/>
        <v>10.872499999999999</v>
      </c>
      <c r="BH255" s="235">
        <f t="shared" ca="1" si="429"/>
        <v>10.864374999999999</v>
      </c>
      <c r="BI255" s="235">
        <f t="shared" ca="1" si="429"/>
        <v>10.8715625</v>
      </c>
      <c r="BJ255" s="235">
        <f t="shared" ca="1" si="429"/>
        <v>10.894375</v>
      </c>
      <c r="BK255" s="235">
        <f t="shared" ca="1" si="429"/>
        <v>10.937734375</v>
      </c>
      <c r="BL255" s="235">
        <f t="shared" ca="1" si="429"/>
        <v>11.009218749999999</v>
      </c>
      <c r="BM255" s="235">
        <f t="shared" ca="1" si="429"/>
        <v>11.11611328125</v>
      </c>
      <c r="BN255" s="235">
        <f t="shared" ca="1" si="429"/>
        <v>11.260810546875</v>
      </c>
      <c r="BO255" s="235">
        <f t="shared" ca="1" si="373"/>
        <v>10.940303222656251</v>
      </c>
      <c r="BP255" s="235">
        <f t="shared" ca="1" si="329"/>
        <v>11.035381862887256</v>
      </c>
      <c r="BQ255" s="235">
        <f t="shared" ca="1" si="330"/>
        <v>11.189473204736139</v>
      </c>
      <c r="BR255" s="235">
        <f t="shared" ca="1" si="331"/>
        <v>-0.15409134184888273</v>
      </c>
      <c r="BS255" s="235">
        <f t="shared" ca="1" si="332"/>
        <v>10.881290521038373</v>
      </c>
      <c r="BT255" s="235">
        <f t="shared" ca="1" si="401"/>
        <v>10.99828188466482</v>
      </c>
      <c r="BU255" s="235">
        <f t="shared" ca="1" si="402"/>
        <v>11.175817397098998</v>
      </c>
      <c r="BV255" s="235">
        <f t="shared" ca="1" si="403"/>
        <v>11.387334663184772</v>
      </c>
      <c r="BW255" s="235">
        <f t="shared" ca="1" si="404"/>
        <v>10.854728125882238</v>
      </c>
      <c r="BX255" s="235">
        <f t="shared" ca="1" si="374"/>
        <v>0.64357135523628439</v>
      </c>
      <c r="BY255" s="236">
        <f t="shared" si="389"/>
        <v>-205</v>
      </c>
      <c r="BZ255" s="235">
        <f t="shared" ca="1" si="375"/>
        <v>11.811544643646364</v>
      </c>
      <c r="CA255" s="235">
        <f t="shared" ca="1" si="376"/>
        <v>12.831762555185689</v>
      </c>
      <c r="CB255" s="235">
        <f t="shared" ca="1" si="417"/>
        <v>10.928484944661459</v>
      </c>
      <c r="CC255" s="235">
        <f t="shared" ca="1" si="418"/>
        <v>0.39848494466146001</v>
      </c>
      <c r="CD255" s="81">
        <f t="shared" ca="1" si="419"/>
        <v>3.1351949869791689</v>
      </c>
      <c r="CE255" s="235">
        <f t="shared" ca="1" si="377"/>
        <v>12.710053005201097</v>
      </c>
      <c r="CF255" s="235">
        <f t="shared" ca="1" si="378"/>
        <v>11.183221633506259</v>
      </c>
      <c r="CG255">
        <f t="shared" si="379"/>
        <v>100</v>
      </c>
      <c r="CH255">
        <f t="shared" si="379"/>
        <v>50</v>
      </c>
      <c r="CI255">
        <f t="shared" si="379"/>
        <v>0</v>
      </c>
      <c r="CJ255" t="e">
        <f t="shared" si="380"/>
        <v>#N/A</v>
      </c>
      <c r="CK255" s="259">
        <f t="shared" ca="1" si="381"/>
        <v>10.904846272809575</v>
      </c>
      <c r="CL255" s="259">
        <f t="shared" ca="1" si="382"/>
        <v>10.929336568202395</v>
      </c>
      <c r="CM255" s="259">
        <f t="shared" ca="1" si="383"/>
        <v>10.957829612873667</v>
      </c>
      <c r="CN255" s="259">
        <f t="shared" ca="1" si="384"/>
        <v>11.1924237837673</v>
      </c>
      <c r="CO255">
        <f t="shared" ca="1" si="385"/>
        <v>0</v>
      </c>
      <c r="CP255" t="e">
        <f t="shared" ca="1" si="386"/>
        <v>#N/A</v>
      </c>
      <c r="CQ255">
        <f t="shared" ca="1" si="387"/>
        <v>16.7</v>
      </c>
      <c r="CR255" t="e">
        <f t="shared" ca="1" si="422"/>
        <v>#N/A</v>
      </c>
      <c r="CS255" t="e">
        <f t="shared" ca="1" si="423"/>
        <v>#N/A</v>
      </c>
    </row>
    <row r="256" spans="1:97" x14ac:dyDescent="0.25">
      <c r="A256">
        <v>225</v>
      </c>
      <c r="B256" s="100">
        <f ca="1">OFFSET(InputPriceData!B$15,CalculationsAndCharts!$A256+$A$11,0,1,1)</f>
        <v>40165</v>
      </c>
      <c r="C256" s="3">
        <f ca="1">OFFSET(InputPriceData!G$15,CalculationsAndCharts!$A256+$A$11,0,1,1)</f>
        <v>22379400</v>
      </c>
      <c r="D256" s="4">
        <f ca="1">OFFSET(InputPriceData!C$15,CalculationsAndCharts!$A256+$A$11,IF($C$7,7,0),1,1)</f>
        <v>10.7</v>
      </c>
      <c r="E256" s="4">
        <f ca="1">OFFSET(InputPriceData!D$15,CalculationsAndCharts!$A256+$A$11,IF($C$7,7,0),1,1)</f>
        <v>11.05</v>
      </c>
      <c r="F256" s="4">
        <f ca="1">OFFSET(InputPriceData!E$15,CalculationsAndCharts!$A256+$A$11,IF($C$7,7,0),1,1)</f>
        <v>10.53</v>
      </c>
      <c r="G256" s="4">
        <f ca="1">OFFSET(InputPriceData!F$15,CalculationsAndCharts!$A256+$A$11,IF($C$7,7,0),1,1)</f>
        <v>11.05</v>
      </c>
      <c r="H256" s="105">
        <f t="shared" si="354"/>
        <v>0</v>
      </c>
      <c r="I256" s="105">
        <f t="shared" ca="1" si="425"/>
        <v>0</v>
      </c>
      <c r="J256" s="105">
        <f t="shared" ca="1" si="425"/>
        <v>0</v>
      </c>
      <c r="K256" s="105">
        <f t="shared" ca="1" si="425"/>
        <v>0</v>
      </c>
      <c r="L256" s="4">
        <f t="shared" ca="1" si="355"/>
        <v>10.876666666666665</v>
      </c>
      <c r="M256" s="105">
        <f t="shared" ca="1" si="356"/>
        <v>0.2266666666666648</v>
      </c>
      <c r="N256" s="105">
        <f t="shared" ca="1" si="363"/>
        <v>2.0407948717948745</v>
      </c>
      <c r="O256" s="198">
        <f t="shared" ca="1" si="364"/>
        <v>2.0557533072382346</v>
      </c>
      <c r="P256" s="198">
        <f t="shared" ca="1" si="365"/>
        <v>1.8501779765144111</v>
      </c>
      <c r="Q256" s="105">
        <f t="shared" ca="1" si="357"/>
        <v>11.321030363284208</v>
      </c>
      <c r="R256" s="105">
        <f t="shared" ca="1" si="358"/>
        <v>11.84682832688681</v>
      </c>
      <c r="S256" s="105">
        <f t="shared" ca="1" si="366"/>
        <v>0</v>
      </c>
      <c r="T256" s="105">
        <f t="shared" si="367"/>
        <v>0</v>
      </c>
      <c r="U256" s="105">
        <f t="shared" si="368"/>
        <v>0</v>
      </c>
      <c r="V256" s="115">
        <f t="shared" ca="1" si="359"/>
        <v>0.52000000000000135</v>
      </c>
      <c r="W256" s="114">
        <f t="shared" ca="1" si="360"/>
        <v>0.47272895855758756</v>
      </c>
      <c r="X256" s="116">
        <f t="shared" ca="1" si="361"/>
        <v>9.2780901226931001E-2</v>
      </c>
      <c r="Y256" s="90" t="e">
        <f t="shared" si="369"/>
        <v>#N/A</v>
      </c>
      <c r="Z256" s="117" t="str">
        <f t="shared" ca="1" si="370"/>
        <v/>
      </c>
      <c r="AA256" s="112"/>
      <c r="AB256" s="118"/>
      <c r="AC256" s="107"/>
      <c r="AD256" s="107"/>
      <c r="AH256" s="107"/>
      <c r="BE256" s="235">
        <f t="shared" ca="1" si="371"/>
        <v>10.86</v>
      </c>
      <c r="BF256" s="235">
        <f t="shared" ref="BF256:BN256" ca="1" si="430">AVERAGE(OFFSET(BE$31,$A256,0,$BE$27,1))</f>
        <v>10.84</v>
      </c>
      <c r="BG256" s="235">
        <f t="shared" ca="1" si="430"/>
        <v>10.856249999999999</v>
      </c>
      <c r="BH256" s="235">
        <f t="shared" ca="1" si="430"/>
        <v>10.87875</v>
      </c>
      <c r="BI256" s="235">
        <f t="shared" ca="1" si="430"/>
        <v>10.917187500000001</v>
      </c>
      <c r="BJ256" s="235">
        <f t="shared" ca="1" si="430"/>
        <v>10.981093749999999</v>
      </c>
      <c r="BK256" s="235">
        <f t="shared" ca="1" si="430"/>
        <v>11.080703124999999</v>
      </c>
      <c r="BL256" s="235">
        <f t="shared" ca="1" si="430"/>
        <v>11.223007812500001</v>
      </c>
      <c r="BM256" s="235">
        <f t="shared" ca="1" si="430"/>
        <v>11.4055078125</v>
      </c>
      <c r="BN256" s="235">
        <f t="shared" ca="1" si="430"/>
        <v>11.61521484375</v>
      </c>
      <c r="BO256" s="235">
        <f t="shared" ca="1" si="373"/>
        <v>10.9604482421875</v>
      </c>
      <c r="BP256" s="235">
        <f t="shared" ca="1" si="329"/>
        <v>11.130460503118259</v>
      </c>
      <c r="BQ256" s="235">
        <f t="shared" ca="1" si="330"/>
        <v>11.34356454658502</v>
      </c>
      <c r="BR256" s="235">
        <f t="shared" ca="1" si="331"/>
        <v>-0.21310404346676037</v>
      </c>
      <c r="BS256" s="235">
        <f t="shared" ca="1" si="332"/>
        <v>10.917356459651499</v>
      </c>
      <c r="BT256" s="235">
        <f t="shared" ca="1" si="401"/>
        <v>11.115273248291267</v>
      </c>
      <c r="BU256" s="235">
        <f t="shared" ca="1" si="402"/>
        <v>11.353352909533175</v>
      </c>
      <c r="BV256" s="235">
        <f t="shared" ca="1" si="403"/>
        <v>11.598851929270547</v>
      </c>
      <c r="BW256" s="235">
        <f t="shared" ca="1" si="404"/>
        <v>10.884612945544818</v>
      </c>
      <c r="BX256" s="235">
        <f t="shared" ca="1" si="374"/>
        <v>0.59515915016248322</v>
      </c>
      <c r="BY256" s="236">
        <f t="shared" si="389"/>
        <v>-206</v>
      </c>
      <c r="BZ256" s="235">
        <f t="shared" ca="1" si="375"/>
        <v>11.95254570771821</v>
      </c>
      <c r="CA256" s="235">
        <f t="shared" ca="1" si="376"/>
        <v>5.1408744248560296</v>
      </c>
      <c r="CB256" s="235">
        <f t="shared" ca="1" si="417"/>
        <v>10.918557454427082</v>
      </c>
      <c r="CC256" s="235">
        <f t="shared" ca="1" si="418"/>
        <v>0.38855745442708312</v>
      </c>
      <c r="CD256" s="81">
        <f t="shared" ca="1" si="419"/>
        <v>3.1351949869791689</v>
      </c>
      <c r="CE256" s="235">
        <f t="shared" ca="1" si="377"/>
        <v>12.393406344447717</v>
      </c>
      <c r="CF256" s="235">
        <f t="shared" ca="1" si="378"/>
        <v>11.636189789558925</v>
      </c>
      <c r="CG256">
        <f t="shared" si="379"/>
        <v>100</v>
      </c>
      <c r="CH256">
        <f t="shared" si="379"/>
        <v>50</v>
      </c>
      <c r="CI256">
        <f t="shared" si="379"/>
        <v>0</v>
      </c>
      <c r="CJ256" t="e">
        <f t="shared" si="380"/>
        <v>#N/A</v>
      </c>
      <c r="CK256" s="259">
        <f t="shared" ca="1" si="381"/>
        <v>10.97719254561915</v>
      </c>
      <c r="CL256" s="259">
        <f t="shared" ca="1" si="382"/>
        <v>10.847423136404789</v>
      </c>
      <c r="CM256" s="259">
        <f t="shared" ca="1" si="383"/>
        <v>10.98527157701167</v>
      </c>
      <c r="CN256" s="259">
        <f t="shared" ca="1" si="384"/>
        <v>11.297658669993261</v>
      </c>
      <c r="CO256">
        <f t="shared" ca="1" si="385"/>
        <v>0</v>
      </c>
      <c r="CP256" t="e">
        <f t="shared" ca="1" si="386"/>
        <v>#N/A</v>
      </c>
      <c r="CQ256">
        <f t="shared" ca="1" si="387"/>
        <v>16.7</v>
      </c>
      <c r="CR256" t="e">
        <f t="shared" ca="1" si="422"/>
        <v>#N/A</v>
      </c>
      <c r="CS256" t="e">
        <f t="shared" ca="1" si="423"/>
        <v>#N/A</v>
      </c>
    </row>
    <row r="257" spans="1:97" x14ac:dyDescent="0.25">
      <c r="A257">
        <v>226</v>
      </c>
      <c r="B257" s="100">
        <f ca="1">OFFSET(InputPriceData!B$15,CalculationsAndCharts!$A257+$A$11,0,1,1)</f>
        <v>40164</v>
      </c>
      <c r="C257" s="3">
        <f ca="1">OFFSET(InputPriceData!G$15,CalculationsAndCharts!$A257+$A$11,0,1,1)</f>
        <v>6102200</v>
      </c>
      <c r="D257" s="4">
        <f ca="1">OFFSET(InputPriceData!C$15,CalculationsAndCharts!$A257+$A$11,IF($C$7,7,0),1,1)</f>
        <v>10.95</v>
      </c>
      <c r="E257" s="4">
        <f ca="1">OFFSET(InputPriceData!D$15,CalculationsAndCharts!$A257+$A$11,IF($C$7,7,0),1,1)</f>
        <v>10.98</v>
      </c>
      <c r="F257" s="4">
        <f ca="1">OFFSET(InputPriceData!E$15,CalculationsAndCharts!$A257+$A$11,IF($C$7,7,0),1,1)</f>
        <v>10.65</v>
      </c>
      <c r="G257" s="4">
        <f ca="1">OFFSET(InputPriceData!F$15,CalculationsAndCharts!$A257+$A$11,IF($C$7,7,0),1,1)</f>
        <v>10.67</v>
      </c>
      <c r="H257" s="105">
        <f t="shared" si="354"/>
        <v>0</v>
      </c>
      <c r="I257" s="105">
        <f t="shared" ca="1" si="425"/>
        <v>0</v>
      </c>
      <c r="J257" s="105">
        <f t="shared" ca="1" si="425"/>
        <v>0</v>
      </c>
      <c r="K257" s="105">
        <f t="shared" ca="1" si="425"/>
        <v>0</v>
      </c>
      <c r="L257" s="4">
        <f t="shared" ca="1" si="355"/>
        <v>10.766666666666667</v>
      </c>
      <c r="M257" s="105">
        <f t="shared" ca="1" si="356"/>
        <v>0.35666666666666735</v>
      </c>
      <c r="N257" s="105">
        <f t="shared" ca="1" si="363"/>
        <v>2.0590000000000037</v>
      </c>
      <c r="O257" s="198">
        <f t="shared" ca="1" si="364"/>
        <v>2.0600271459363375</v>
      </c>
      <c r="P257" s="198">
        <f t="shared" ca="1" si="365"/>
        <v>1.8540244313427039</v>
      </c>
      <c r="Q257" s="105">
        <f t="shared" ca="1" si="357"/>
        <v>11.447991419460648</v>
      </c>
      <c r="R257" s="105">
        <f t="shared" ca="1" si="358"/>
        <v>11.997056316487551</v>
      </c>
      <c r="S257" s="105">
        <f t="shared" ca="1" si="366"/>
        <v>0</v>
      </c>
      <c r="T257" s="105">
        <f t="shared" si="367"/>
        <v>0</v>
      </c>
      <c r="U257" s="105">
        <f t="shared" si="368"/>
        <v>0</v>
      </c>
      <c r="V257" s="115">
        <f t="shared" ca="1" si="359"/>
        <v>0.33000000000000007</v>
      </c>
      <c r="W257" s="114">
        <f t="shared" ca="1" si="360"/>
        <v>0.44909343783638067</v>
      </c>
      <c r="X257" s="116">
        <f t="shared" ca="1" si="361"/>
        <v>9.2089356873137837E-2</v>
      </c>
      <c r="Y257" s="90" t="e">
        <f t="shared" si="369"/>
        <v>#N/A</v>
      </c>
      <c r="Z257" s="117" t="str">
        <f t="shared" ca="1" si="370"/>
        <v/>
      </c>
      <c r="AA257" s="112"/>
      <c r="AB257" s="118"/>
      <c r="AC257" s="107"/>
      <c r="AD257" s="107"/>
      <c r="AH257" s="107"/>
      <c r="BE257" s="235">
        <f t="shared" ca="1" si="371"/>
        <v>10.82</v>
      </c>
      <c r="BF257" s="235">
        <f t="shared" ref="BF257:BN257" ca="1" si="431">AVERAGE(OFFSET(BE$31,$A257,0,$BE$27,1))</f>
        <v>10.8725</v>
      </c>
      <c r="BG257" s="235">
        <f t="shared" ca="1" si="431"/>
        <v>10.901250000000001</v>
      </c>
      <c r="BH257" s="235">
        <f t="shared" ca="1" si="431"/>
        <v>10.955625000000001</v>
      </c>
      <c r="BI257" s="235">
        <f t="shared" ca="1" si="431"/>
        <v>11.045</v>
      </c>
      <c r="BJ257" s="235">
        <f t="shared" ca="1" si="431"/>
        <v>11.180312499999999</v>
      </c>
      <c r="BK257" s="235">
        <f t="shared" ca="1" si="431"/>
        <v>11.3653125</v>
      </c>
      <c r="BL257" s="235">
        <f t="shared" ca="1" si="431"/>
        <v>11.588007812499999</v>
      </c>
      <c r="BM257" s="235">
        <f t="shared" ca="1" si="431"/>
        <v>11.824921874999999</v>
      </c>
      <c r="BN257" s="235">
        <f t="shared" ca="1" si="431"/>
        <v>12.0503125</v>
      </c>
      <c r="BO257" s="235">
        <f t="shared" ca="1" si="373"/>
        <v>11.062943359374996</v>
      </c>
      <c r="BP257" s="235">
        <f t="shared" ca="1" si="329"/>
        <v>11.300472764049019</v>
      </c>
      <c r="BQ257" s="235">
        <f t="shared" ca="1" si="330"/>
        <v>11.55666859005178</v>
      </c>
      <c r="BR257" s="235">
        <f t="shared" ca="1" si="331"/>
        <v>-0.25619582600276125</v>
      </c>
      <c r="BS257" s="235">
        <f t="shared" ca="1" si="332"/>
        <v>11.044276938046258</v>
      </c>
      <c r="BT257" s="235">
        <f t="shared" ca="1" si="401"/>
        <v>11.313190036931033</v>
      </c>
      <c r="BU257" s="235">
        <f t="shared" ca="1" si="402"/>
        <v>11.591432570775083</v>
      </c>
      <c r="BV257" s="235">
        <f t="shared" ca="1" si="403"/>
        <v>11.844350949007918</v>
      </c>
      <c r="BW257" s="235">
        <f t="shared" ca="1" si="404"/>
        <v>11.009623347475767</v>
      </c>
      <c r="BX257" s="235">
        <f t="shared" ca="1" si="374"/>
        <v>0.55087973961407199</v>
      </c>
      <c r="BY257" s="236">
        <f t="shared" si="389"/>
        <v>-207</v>
      </c>
      <c r="BZ257" s="235">
        <f t="shared" ca="1" si="375"/>
        <v>12.1042270123706</v>
      </c>
      <c r="CA257" s="235">
        <f t="shared" ca="1" si="376"/>
        <v>0.32474484986161195</v>
      </c>
      <c r="CB257" s="235">
        <f t="shared" ca="1" si="417"/>
        <v>10.914805013020832</v>
      </c>
      <c r="CC257" s="235">
        <f t="shared" ca="1" si="418"/>
        <v>0.26480501302083148</v>
      </c>
      <c r="CD257" s="81">
        <f t="shared" ca="1" si="419"/>
        <v>3.1351949869791689</v>
      </c>
      <c r="CE257" s="235">
        <f t="shared" ca="1" si="377"/>
        <v>8.4462055508699656</v>
      </c>
      <c r="CF257" s="235">
        <f t="shared" ca="1" si="378"/>
        <v>13.249481415961489</v>
      </c>
      <c r="CG257">
        <f t="shared" si="379"/>
        <v>100</v>
      </c>
      <c r="CH257">
        <f t="shared" si="379"/>
        <v>50</v>
      </c>
      <c r="CI257">
        <f t="shared" si="379"/>
        <v>0</v>
      </c>
      <c r="CJ257" t="e">
        <f t="shared" si="380"/>
        <v>#N/A</v>
      </c>
      <c r="CK257" s="259">
        <f t="shared" ca="1" si="381"/>
        <v>11.141885091238303</v>
      </c>
      <c r="CL257" s="259">
        <f t="shared" ca="1" si="382"/>
        <v>10.93656754561915</v>
      </c>
      <c r="CM257" s="259">
        <f t="shared" ca="1" si="383"/>
        <v>11.057674850575005</v>
      </c>
      <c r="CN257" s="259">
        <f t="shared" ca="1" si="384"/>
        <v>11.47775288342865</v>
      </c>
      <c r="CO257">
        <f t="shared" ca="1" si="385"/>
        <v>0</v>
      </c>
      <c r="CP257" t="e">
        <f t="shared" ca="1" si="386"/>
        <v>#N/A</v>
      </c>
      <c r="CQ257">
        <f t="shared" ca="1" si="387"/>
        <v>16.7</v>
      </c>
      <c r="CR257" t="e">
        <f t="shared" ca="1" si="422"/>
        <v>#N/A</v>
      </c>
      <c r="CS257" t="e">
        <f t="shared" ca="1" si="423"/>
        <v>#N/A</v>
      </c>
    </row>
    <row r="258" spans="1:97" x14ac:dyDescent="0.25">
      <c r="A258">
        <v>227</v>
      </c>
      <c r="B258" s="100">
        <f ca="1">OFFSET(InputPriceData!B$15,CalculationsAndCharts!$A258+$A$11,0,1,1)</f>
        <v>40163</v>
      </c>
      <c r="C258" s="3">
        <f ca="1">OFFSET(InputPriceData!G$15,CalculationsAndCharts!$A258+$A$11,0,1,1)</f>
        <v>6997200</v>
      </c>
      <c r="D258" s="4">
        <f ca="1">OFFSET(InputPriceData!C$15,CalculationsAndCharts!$A258+$A$11,IF($C$7,7,0),1,1)</f>
        <v>11.01</v>
      </c>
      <c r="E258" s="4">
        <f ca="1">OFFSET(InputPriceData!D$15,CalculationsAndCharts!$A258+$A$11,IF($C$7,7,0),1,1)</f>
        <v>11.15</v>
      </c>
      <c r="F258" s="4">
        <f ca="1">OFFSET(InputPriceData!E$15,CalculationsAndCharts!$A258+$A$11,IF($C$7,7,0),1,1)</f>
        <v>10.9</v>
      </c>
      <c r="G258" s="4">
        <f ca="1">OFFSET(InputPriceData!F$15,CalculationsAndCharts!$A258+$A$11,IF($C$7,7,0),1,1)</f>
        <v>10.97</v>
      </c>
      <c r="H258" s="105">
        <f t="shared" si="354"/>
        <v>0</v>
      </c>
      <c r="I258" s="105">
        <f t="shared" ca="1" si="425"/>
        <v>0</v>
      </c>
      <c r="J258" s="105">
        <f t="shared" ca="1" si="425"/>
        <v>0</v>
      </c>
      <c r="K258" s="105">
        <f t="shared" ca="1" si="425"/>
        <v>0</v>
      </c>
      <c r="L258" s="4">
        <f t="shared" ca="1" si="355"/>
        <v>11.006666666666668</v>
      </c>
      <c r="M258" s="105">
        <f t="shared" ca="1" si="356"/>
        <v>0.28666666666666707</v>
      </c>
      <c r="N258" s="105">
        <f t="shared" ca="1" si="363"/>
        <v>2.0080256410256441</v>
      </c>
      <c r="O258" s="198">
        <f t="shared" ca="1" si="364"/>
        <v>2.0603206162038616</v>
      </c>
      <c r="P258" s="198">
        <f t="shared" ca="1" si="365"/>
        <v>1.8542885545834755</v>
      </c>
      <c r="Q258" s="105">
        <f t="shared" ca="1" si="357"/>
        <v>11.642655634544642</v>
      </c>
      <c r="R258" s="105">
        <f t="shared" ca="1" si="358"/>
        <v>12.153932001352379</v>
      </c>
      <c r="S258" s="105">
        <f t="shared" ca="1" si="366"/>
        <v>0</v>
      </c>
      <c r="T258" s="105">
        <f t="shared" si="367"/>
        <v>0</v>
      </c>
      <c r="U258" s="105">
        <f t="shared" si="368"/>
        <v>0</v>
      </c>
      <c r="V258" s="115">
        <f t="shared" ca="1" si="359"/>
        <v>0.26999999999999957</v>
      </c>
      <c r="W258" s="114">
        <f t="shared" ca="1" si="360"/>
        <v>0.50864015675457097</v>
      </c>
      <c r="X258" s="116">
        <f t="shared" ca="1" si="361"/>
        <v>9.6366468254746679E-2</v>
      </c>
      <c r="Y258" s="90" t="e">
        <f t="shared" si="369"/>
        <v>#N/A</v>
      </c>
      <c r="Z258" s="117" t="str">
        <f t="shared" ca="1" si="370"/>
        <v/>
      </c>
      <c r="AA258" s="112"/>
      <c r="AB258" s="118"/>
      <c r="AC258" s="107"/>
      <c r="AD258" s="107"/>
      <c r="AH258" s="107"/>
      <c r="BE258" s="235">
        <f t="shared" ca="1" si="371"/>
        <v>10.925000000000001</v>
      </c>
      <c r="BF258" s="235">
        <f t="shared" ref="BF258:BN258" ca="1" si="432">AVERAGE(OFFSET(BE$31,$A258,0,$BE$27,1))</f>
        <v>10.93</v>
      </c>
      <c r="BG258" s="235">
        <f t="shared" ca="1" si="432"/>
        <v>11.01</v>
      </c>
      <c r="BH258" s="235">
        <f t="shared" ca="1" si="432"/>
        <v>11.134374999999999</v>
      </c>
      <c r="BI258" s="235">
        <f t="shared" ca="1" si="432"/>
        <v>11.315624999999999</v>
      </c>
      <c r="BJ258" s="235">
        <f t="shared" ca="1" si="432"/>
        <v>11.5503125</v>
      </c>
      <c r="BK258" s="235">
        <f t="shared" ca="1" si="432"/>
        <v>11.810703125</v>
      </c>
      <c r="BL258" s="235">
        <f t="shared" ca="1" si="432"/>
        <v>12.0618359375</v>
      </c>
      <c r="BM258" s="235">
        <f t="shared" ca="1" si="432"/>
        <v>12.275703125</v>
      </c>
      <c r="BN258" s="235">
        <f t="shared" ca="1" si="432"/>
        <v>12.437265625</v>
      </c>
      <c r="BO258" s="235">
        <f t="shared" ca="1" si="373"/>
        <v>11.254759765625002</v>
      </c>
      <c r="BP258" s="235">
        <f t="shared" ca="1" si="329"/>
        <v>11.538002168723043</v>
      </c>
      <c r="BQ258" s="235">
        <f t="shared" ca="1" si="330"/>
        <v>11.812864416054541</v>
      </c>
      <c r="BR258" s="235">
        <f t="shared" ca="1" si="331"/>
        <v>-0.27486224733149811</v>
      </c>
      <c r="BS258" s="235">
        <f t="shared" ca="1" si="332"/>
        <v>11.263139921391545</v>
      </c>
      <c r="BT258" s="235">
        <f t="shared" ca="1" si="401"/>
        <v>11.58210313581581</v>
      </c>
      <c r="BU258" s="235">
        <f t="shared" ca="1" si="402"/>
        <v>11.869675104619134</v>
      </c>
      <c r="BV258" s="235">
        <f t="shared" ca="1" si="403"/>
        <v>12.097269327240754</v>
      </c>
      <c r="BW258" s="235">
        <f t="shared" ca="1" si="404"/>
        <v>11.23455342083078</v>
      </c>
      <c r="BX258" s="235">
        <f t="shared" ca="1" si="374"/>
        <v>0.51118569612361064</v>
      </c>
      <c r="BY258" s="236">
        <f t="shared" si="389"/>
        <v>-208</v>
      </c>
      <c r="BZ258" s="235">
        <f t="shared" ca="1" si="375"/>
        <v>12.257136148209042</v>
      </c>
      <c r="CA258" s="235">
        <f t="shared" ca="1" si="376"/>
        <v>-1.0335536217264397E-2</v>
      </c>
      <c r="CB258" s="235">
        <f t="shared" ca="1" si="417"/>
        <v>11.130713216145836</v>
      </c>
      <c r="CC258" s="235">
        <f t="shared" ca="1" si="418"/>
        <v>0.41071321614583489</v>
      </c>
      <c r="CD258" s="81">
        <f t="shared" ca="1" si="419"/>
        <v>2.9192867838541652</v>
      </c>
      <c r="CE258" s="235">
        <f t="shared" ca="1" si="377"/>
        <v>14.068957473359093</v>
      </c>
      <c r="CF258" s="235">
        <f t="shared" ca="1" si="378"/>
        <v>17.467311443594252</v>
      </c>
      <c r="CG258">
        <f t="shared" si="379"/>
        <v>100</v>
      </c>
      <c r="CH258">
        <f t="shared" si="379"/>
        <v>50</v>
      </c>
      <c r="CI258">
        <f t="shared" si="379"/>
        <v>0</v>
      </c>
      <c r="CJ258" t="e">
        <f t="shared" si="380"/>
        <v>#N/A</v>
      </c>
      <c r="CK258" s="259">
        <f t="shared" ca="1" si="381"/>
        <v>11.276270182476605</v>
      </c>
      <c r="CL258" s="259">
        <f t="shared" ca="1" si="382"/>
        <v>11.115010091238302</v>
      </c>
      <c r="CM258" s="259">
        <f t="shared" ca="1" si="383"/>
        <v>11.251680306513896</v>
      </c>
      <c r="CN258" s="259">
        <f t="shared" ca="1" si="384"/>
        <v>11.69422701855245</v>
      </c>
      <c r="CO258">
        <f t="shared" ca="1" si="385"/>
        <v>0</v>
      </c>
      <c r="CP258" t="e">
        <f t="shared" ca="1" si="386"/>
        <v>#N/A</v>
      </c>
      <c r="CQ258">
        <f t="shared" ca="1" si="387"/>
        <v>16.7</v>
      </c>
      <c r="CR258" t="e">
        <f t="shared" ca="1" si="422"/>
        <v>#N/A</v>
      </c>
      <c r="CS258" t="e">
        <f t="shared" ca="1" si="423"/>
        <v>#N/A</v>
      </c>
    </row>
    <row r="259" spans="1:97" x14ac:dyDescent="0.25">
      <c r="A259">
        <v>228</v>
      </c>
      <c r="B259" s="100">
        <f ca="1">OFFSET(InputPriceData!B$15,CalculationsAndCharts!$A259+$A$11,0,1,1)</f>
        <v>40162</v>
      </c>
      <c r="C259" s="3">
        <f ca="1">OFFSET(InputPriceData!G$15,CalculationsAndCharts!$A259+$A$11,0,1,1)</f>
        <v>10006400</v>
      </c>
      <c r="D259" s="4">
        <f ca="1">OFFSET(InputPriceData!C$15,CalculationsAndCharts!$A259+$A$11,IF($C$7,7,0),1,1)</f>
        <v>10.92</v>
      </c>
      <c r="E259" s="4">
        <f ca="1">OFFSET(InputPriceData!D$15,CalculationsAndCharts!$A259+$A$11,IF($C$7,7,0),1,1)</f>
        <v>11.2</v>
      </c>
      <c r="F259" s="4">
        <f ca="1">OFFSET(InputPriceData!E$15,CalculationsAndCharts!$A259+$A$11,IF($C$7,7,0),1,1)</f>
        <v>10.72</v>
      </c>
      <c r="G259" s="4">
        <f ca="1">OFFSET(InputPriceData!F$15,CalculationsAndCharts!$A259+$A$11,IF($C$7,7,0),1,1)</f>
        <v>10.88</v>
      </c>
      <c r="H259" s="105">
        <f t="shared" si="354"/>
        <v>0</v>
      </c>
      <c r="I259" s="105">
        <f t="shared" ca="1" si="425"/>
        <v>0</v>
      </c>
      <c r="J259" s="105">
        <f t="shared" ca="1" si="425"/>
        <v>0</v>
      </c>
      <c r="K259" s="105">
        <f t="shared" ca="1" si="425"/>
        <v>0</v>
      </c>
      <c r="L259" s="4">
        <f t="shared" ca="1" si="355"/>
        <v>10.933333333333335</v>
      </c>
      <c r="M259" s="105">
        <f t="shared" ca="1" si="356"/>
        <v>0.34666666666666757</v>
      </c>
      <c r="N259" s="105">
        <f t="shared" ca="1" si="363"/>
        <v>2.0835769230769268</v>
      </c>
      <c r="O259" s="198">
        <f t="shared" ca="1" si="364"/>
        <v>2.0752620376833524</v>
      </c>
      <c r="P259" s="198">
        <f t="shared" ca="1" si="365"/>
        <v>1.8677358339150172</v>
      </c>
      <c r="Q259" s="105">
        <f t="shared" ca="1" si="357"/>
        <v>11.824366768224063</v>
      </c>
      <c r="R259" s="105">
        <f t="shared" ca="1" si="358"/>
        <v>12.300010963297446</v>
      </c>
      <c r="S259" s="105">
        <f t="shared" ca="1" si="366"/>
        <v>0</v>
      </c>
      <c r="T259" s="105">
        <f t="shared" si="367"/>
        <v>0</v>
      </c>
      <c r="U259" s="105">
        <f t="shared" si="368"/>
        <v>0</v>
      </c>
      <c r="V259" s="115">
        <f t="shared" ca="1" si="359"/>
        <v>0.47999999999999865</v>
      </c>
      <c r="W259" s="114">
        <f t="shared" ca="1" si="360"/>
        <v>0.62796023513185661</v>
      </c>
      <c r="X259" s="116">
        <f t="shared" ca="1" si="361"/>
        <v>0.10771693337608976</v>
      </c>
      <c r="Y259" s="90" t="e">
        <f t="shared" si="369"/>
        <v>#N/A</v>
      </c>
      <c r="Z259" s="117" t="str">
        <f t="shared" ca="1" si="370"/>
        <v/>
      </c>
      <c r="AA259" s="112"/>
      <c r="AB259" s="118"/>
      <c r="AC259" s="107"/>
      <c r="AD259" s="107"/>
      <c r="AH259" s="107"/>
      <c r="BE259" s="235">
        <f t="shared" ca="1" si="371"/>
        <v>10.935</v>
      </c>
      <c r="BF259" s="235">
        <f t="shared" ref="BF259:BN259" ca="1" si="433">AVERAGE(OFFSET(BE$31,$A259,0,$BE$27,1))</f>
        <v>11.09</v>
      </c>
      <c r="BG259" s="235">
        <f t="shared" ca="1" si="433"/>
        <v>11.258749999999999</v>
      </c>
      <c r="BH259" s="235">
        <f t="shared" ca="1" si="433"/>
        <v>11.496874999999999</v>
      </c>
      <c r="BI259" s="235">
        <f t="shared" ca="1" si="433"/>
        <v>11.785</v>
      </c>
      <c r="BJ259" s="235">
        <f t="shared" ca="1" si="433"/>
        <v>12.071093749999999</v>
      </c>
      <c r="BK259" s="235">
        <f t="shared" ca="1" si="433"/>
        <v>12.31296875</v>
      </c>
      <c r="BL259" s="235">
        <f t="shared" ca="1" si="433"/>
        <v>12.4895703125</v>
      </c>
      <c r="BM259" s="235">
        <f t="shared" ca="1" si="433"/>
        <v>12.598828125000001</v>
      </c>
      <c r="BN259" s="235">
        <f t="shared" ca="1" si="433"/>
        <v>12.651259765624999</v>
      </c>
      <c r="BO259" s="235">
        <f t="shared" ca="1" si="373"/>
        <v>11.485686035156252</v>
      </c>
      <c r="BP259" s="235">
        <f t="shared" ca="1" si="329"/>
        <v>11.821244571821085</v>
      </c>
      <c r="BQ259" s="235">
        <f t="shared" ca="1" si="330"/>
        <v>12.087726663386039</v>
      </c>
      <c r="BR259" s="235">
        <f t="shared" ca="1" si="331"/>
        <v>-0.26648209156495462</v>
      </c>
      <c r="BS259" s="235">
        <f t="shared" ca="1" si="332"/>
        <v>11.55476248025613</v>
      </c>
      <c r="BT259" s="235">
        <f t="shared" ca="1" si="401"/>
        <v>11.901066350240075</v>
      </c>
      <c r="BU259" s="235">
        <f t="shared" ca="1" si="402"/>
        <v>12.157247073422457</v>
      </c>
      <c r="BV259" s="235">
        <f t="shared" ca="1" si="403"/>
        <v>12.324863549862375</v>
      </c>
      <c r="BW259" s="235">
        <f t="shared" ca="1" si="404"/>
        <v>11.556321380315229</v>
      </c>
      <c r="BX259" s="235">
        <f t="shared" ca="1" si="374"/>
        <v>0.46276426261709774</v>
      </c>
      <c r="BY259" s="236">
        <f t="shared" si="389"/>
        <v>-209</v>
      </c>
      <c r="BZ259" s="235">
        <f t="shared" ca="1" si="375"/>
        <v>12.399171361255162</v>
      </c>
      <c r="CA259" s="235">
        <f t="shared" ca="1" si="376"/>
        <v>4.4665584063625499</v>
      </c>
      <c r="CB259" s="235">
        <f t="shared" ca="1" si="417"/>
        <v>11.209509684244793</v>
      </c>
      <c r="CC259" s="235">
        <f t="shared" ca="1" si="418"/>
        <v>0.48950968424479235</v>
      </c>
      <c r="CD259" s="81">
        <f t="shared" ca="1" si="419"/>
        <v>2.8404903157552077</v>
      </c>
      <c r="CE259" s="235">
        <f t="shared" ca="1" si="377"/>
        <v>17.233281223655407</v>
      </c>
      <c r="CF259" s="235">
        <f t="shared" ca="1" si="378"/>
        <v>20.277977209596155</v>
      </c>
      <c r="CG259">
        <f t="shared" si="379"/>
        <v>100</v>
      </c>
      <c r="CH259">
        <f t="shared" si="379"/>
        <v>50</v>
      </c>
      <c r="CI259">
        <f t="shared" si="379"/>
        <v>0</v>
      </c>
      <c r="CJ259" t="e">
        <f t="shared" si="380"/>
        <v>#N/A</v>
      </c>
      <c r="CK259" s="259">
        <f t="shared" ca="1" si="381"/>
        <v>11.62254036495321</v>
      </c>
      <c r="CL259" s="259">
        <f t="shared" ca="1" si="382"/>
        <v>11.223770182476605</v>
      </c>
      <c r="CM259" s="259">
        <f t="shared" ca="1" si="383"/>
        <v>11.415022733078713</v>
      </c>
      <c r="CN259" s="259">
        <f t="shared" ca="1" si="384"/>
        <v>11.925913789478107</v>
      </c>
      <c r="CO259">
        <f t="shared" ca="1" si="385"/>
        <v>0</v>
      </c>
      <c r="CP259" t="e">
        <f t="shared" ca="1" si="386"/>
        <v>#N/A</v>
      </c>
      <c r="CQ259">
        <f t="shared" ca="1" si="387"/>
        <v>16.7</v>
      </c>
      <c r="CR259" t="e">
        <f t="shared" ca="1" si="422"/>
        <v>#N/A</v>
      </c>
      <c r="CS259" t="e">
        <f t="shared" ca="1" si="423"/>
        <v>#N/A</v>
      </c>
    </row>
    <row r="260" spans="1:97" x14ac:dyDescent="0.25">
      <c r="A260">
        <v>229</v>
      </c>
      <c r="B260" s="100">
        <f ca="1">OFFSET(InputPriceData!B$15,CalculationsAndCharts!$A260+$A$11,0,1,1)</f>
        <v>40161</v>
      </c>
      <c r="C260" s="3">
        <f ca="1">OFFSET(InputPriceData!G$15,CalculationsAndCharts!$A260+$A$11,0,1,1)</f>
        <v>12474600</v>
      </c>
      <c r="D260" s="4">
        <f ca="1">OFFSET(InputPriceData!C$15,CalculationsAndCharts!$A260+$A$11,IF($C$7,7,0),1,1)</f>
        <v>11.22</v>
      </c>
      <c r="E260" s="4">
        <f ca="1">OFFSET(InputPriceData!D$15,CalculationsAndCharts!$A260+$A$11,IF($C$7,7,0),1,1)</f>
        <v>11.3</v>
      </c>
      <c r="F260" s="4">
        <f ca="1">OFFSET(InputPriceData!E$15,CalculationsAndCharts!$A260+$A$11,IF($C$7,7,0),1,1)</f>
        <v>10.91</v>
      </c>
      <c r="G260" s="4">
        <f ca="1">OFFSET(InputPriceData!F$15,CalculationsAndCharts!$A260+$A$11,IF($C$7,7,0),1,1)</f>
        <v>10.99</v>
      </c>
      <c r="H260" s="105">
        <f t="shared" si="354"/>
        <v>0</v>
      </c>
      <c r="I260" s="105">
        <f t="shared" ca="1" si="425"/>
        <v>0</v>
      </c>
      <c r="J260" s="105">
        <f t="shared" ca="1" si="425"/>
        <v>0</v>
      </c>
      <c r="K260" s="105">
        <f t="shared" ca="1" si="425"/>
        <v>0</v>
      </c>
      <c r="L260" s="4">
        <f t="shared" ca="1" si="355"/>
        <v>11.066666666666668</v>
      </c>
      <c r="M260" s="105">
        <f t="shared" ca="1" si="356"/>
        <v>0.71333333333333293</v>
      </c>
      <c r="N260" s="105">
        <f t="shared" ca="1" si="363"/>
        <v>2.1482051282051313</v>
      </c>
      <c r="O260" s="198">
        <f t="shared" ca="1" si="364"/>
        <v>2.0728863561423312</v>
      </c>
      <c r="P260" s="198">
        <f t="shared" ca="1" si="365"/>
        <v>1.865597720528098</v>
      </c>
      <c r="Q260" s="105">
        <f t="shared" ca="1" si="357"/>
        <v>12.078947749621413</v>
      </c>
      <c r="R260" s="105">
        <f t="shared" ca="1" si="358"/>
        <v>12.435909304746986</v>
      </c>
      <c r="S260" s="105">
        <f t="shared" ca="1" si="366"/>
        <v>0</v>
      </c>
      <c r="T260" s="105">
        <f t="shared" si="367"/>
        <v>0</v>
      </c>
      <c r="U260" s="105">
        <f t="shared" si="368"/>
        <v>0</v>
      </c>
      <c r="V260" s="115">
        <f t="shared" ca="1" si="359"/>
        <v>0.58999999999999986</v>
      </c>
      <c r="W260" s="114">
        <f t="shared" ca="1" si="360"/>
        <v>0.70194035269778554</v>
      </c>
      <c r="X260" s="116">
        <f t="shared" ca="1" si="361"/>
        <v>0.11387082372136356</v>
      </c>
      <c r="Y260" s="90" t="e">
        <f t="shared" si="369"/>
        <v>#N/A</v>
      </c>
      <c r="Z260" s="117" t="str">
        <f t="shared" ca="1" si="370"/>
        <v/>
      </c>
      <c r="AA260" s="112"/>
      <c r="AB260" s="118"/>
      <c r="AC260" s="107"/>
      <c r="AD260" s="107"/>
      <c r="AH260" s="107"/>
      <c r="BE260" s="235">
        <f t="shared" ca="1" si="371"/>
        <v>11.245000000000001</v>
      </c>
      <c r="BF260" s="235">
        <f t="shared" ref="BF260:BN260" ca="1" si="434">AVERAGE(OFFSET(BE$31,$A260,0,$BE$27,1))</f>
        <v>11.4275</v>
      </c>
      <c r="BG260" s="235">
        <f t="shared" ca="1" si="434"/>
        <v>11.734999999999999</v>
      </c>
      <c r="BH260" s="235">
        <f t="shared" ca="1" si="434"/>
        <v>12.073125000000001</v>
      </c>
      <c r="BI260" s="235">
        <f t="shared" ca="1" si="434"/>
        <v>12.3571875</v>
      </c>
      <c r="BJ260" s="235">
        <f t="shared" ca="1" si="434"/>
        <v>12.55484375</v>
      </c>
      <c r="BK260" s="235">
        <f t="shared" ca="1" si="434"/>
        <v>12.666171875</v>
      </c>
      <c r="BL260" s="235">
        <f t="shared" ca="1" si="434"/>
        <v>12.7080859375</v>
      </c>
      <c r="BM260" s="235">
        <f t="shared" ca="1" si="434"/>
        <v>12.70369140625</v>
      </c>
      <c r="BN260" s="235">
        <f t="shared" ca="1" si="434"/>
        <v>12.67423828125</v>
      </c>
      <c r="BO260" s="235">
        <f t="shared" ca="1" si="373"/>
        <v>11.8475234375</v>
      </c>
      <c r="BP260" s="235">
        <f t="shared" ca="1" si="329"/>
        <v>12.156803108485917</v>
      </c>
      <c r="BQ260" s="235">
        <f t="shared" ca="1" si="330"/>
        <v>12.354208754950994</v>
      </c>
      <c r="BR260" s="235">
        <f t="shared" ca="1" si="331"/>
        <v>-0.19740564646507686</v>
      </c>
      <c r="BS260" s="235">
        <f t="shared" ca="1" si="332"/>
        <v>11.95939746202084</v>
      </c>
      <c r="BT260" s="235">
        <f t="shared" ca="1" si="401"/>
        <v>12.247370220224019</v>
      </c>
      <c r="BU260" s="235">
        <f t="shared" ca="1" si="402"/>
        <v>12.413427796604839</v>
      </c>
      <c r="BV260" s="235">
        <f t="shared" ca="1" si="403"/>
        <v>12.492480026302292</v>
      </c>
      <c r="BW260" s="235">
        <f t="shared" ca="1" si="404"/>
        <v>11.994307297159825</v>
      </c>
      <c r="BX260" s="235">
        <f t="shared" ca="1" si="374"/>
        <v>0.40948980231857612</v>
      </c>
      <c r="BY260" s="236">
        <f t="shared" si="389"/>
        <v>-210</v>
      </c>
      <c r="BZ260" s="235">
        <f t="shared" ca="1" si="375"/>
        <v>12.516891947952594</v>
      </c>
      <c r="CA260" s="235">
        <f t="shared" ca="1" si="376"/>
        <v>18.095380652104261</v>
      </c>
      <c r="CB260" s="235">
        <f t="shared" ca="1" si="417"/>
        <v>11.457095052083334</v>
      </c>
      <c r="CC260" s="235">
        <f t="shared" ca="1" si="418"/>
        <v>0.54709505208333375</v>
      </c>
      <c r="CD260" s="81">
        <f t="shared" ca="1" si="419"/>
        <v>2.5929049479166668</v>
      </c>
      <c r="CE260" s="235">
        <f t="shared" ca="1" si="377"/>
        <v>21.099695633768246</v>
      </c>
      <c r="CF260" s="235">
        <f t="shared" ca="1" si="378"/>
        <v>28.721564900243052</v>
      </c>
      <c r="CG260">
        <f t="shared" si="379"/>
        <v>100</v>
      </c>
      <c r="CH260">
        <f t="shared" si="379"/>
        <v>50</v>
      </c>
      <c r="CI260">
        <f t="shared" si="379"/>
        <v>0</v>
      </c>
      <c r="CJ260" t="e">
        <f t="shared" si="380"/>
        <v>#N/A</v>
      </c>
      <c r="CK260" s="259">
        <f t="shared" ca="1" si="381"/>
        <v>12.140080729906416</v>
      </c>
      <c r="CL260" s="259">
        <f t="shared" ca="1" si="382"/>
        <v>11.573790364953208</v>
      </c>
      <c r="CM260" s="259">
        <f t="shared" ca="1" si="383"/>
        <v>11.736148999575631</v>
      </c>
      <c r="CN260" s="259">
        <f t="shared" ca="1" si="384"/>
        <v>12.206771232278708</v>
      </c>
      <c r="CO260">
        <f t="shared" ca="1" si="385"/>
        <v>0</v>
      </c>
      <c r="CP260" t="e">
        <f t="shared" ca="1" si="386"/>
        <v>#N/A</v>
      </c>
      <c r="CQ260">
        <f t="shared" ca="1" si="387"/>
        <v>16.7</v>
      </c>
      <c r="CR260" t="e">
        <f t="shared" ca="1" si="422"/>
        <v>#N/A</v>
      </c>
      <c r="CS260" t="e">
        <f t="shared" ca="1" si="423"/>
        <v>#N/A</v>
      </c>
    </row>
    <row r="261" spans="1:97" x14ac:dyDescent="0.25">
      <c r="A261">
        <v>230</v>
      </c>
      <c r="B261" s="100">
        <f ca="1">OFFSET(InputPriceData!B$15,CalculationsAndCharts!$A261+$A$11,0,1,1)</f>
        <v>40158</v>
      </c>
      <c r="C261" s="3">
        <f ca="1">OFFSET(InputPriceData!G$15,CalculationsAndCharts!$A261+$A$11,0,1,1)</f>
        <v>15497800</v>
      </c>
      <c r="D261" s="4">
        <f ca="1">OFFSET(InputPriceData!C$15,CalculationsAndCharts!$A261+$A$11,IF($C$7,7,0),1,1)</f>
        <v>11.92</v>
      </c>
      <c r="E261" s="4">
        <f ca="1">OFFSET(InputPriceData!D$15,CalculationsAndCharts!$A261+$A$11,IF($C$7,7,0),1,1)</f>
        <v>11.92</v>
      </c>
      <c r="F261" s="4">
        <f ca="1">OFFSET(InputPriceData!E$15,CalculationsAndCharts!$A261+$A$11,IF($C$7,7,0),1,1)</f>
        <v>11.45</v>
      </c>
      <c r="G261" s="4">
        <f ca="1">OFFSET(InputPriceData!F$15,CalculationsAndCharts!$A261+$A$11,IF($C$7,7,0),1,1)</f>
        <v>11.5</v>
      </c>
      <c r="H261" s="105">
        <f t="shared" si="354"/>
        <v>0</v>
      </c>
      <c r="I261" s="105">
        <f t="shared" ca="1" si="425"/>
        <v>0</v>
      </c>
      <c r="J261" s="105">
        <f t="shared" ca="1" si="425"/>
        <v>0</v>
      </c>
      <c r="K261" s="105">
        <f t="shared" ca="1" si="425"/>
        <v>0</v>
      </c>
      <c r="L261" s="4">
        <f t="shared" ca="1" si="355"/>
        <v>11.623333333333333</v>
      </c>
      <c r="M261" s="105">
        <f t="shared" ca="1" si="356"/>
        <v>0.64000000000000234</v>
      </c>
      <c r="N261" s="105">
        <f t="shared" ca="1" si="363"/>
        <v>2.0881282051282088</v>
      </c>
      <c r="O261" s="198">
        <f t="shared" ca="1" si="364"/>
        <v>2.0513667069815313</v>
      </c>
      <c r="P261" s="198">
        <f t="shared" ca="1" si="365"/>
        <v>1.8462300362833783</v>
      </c>
      <c r="Q261" s="105">
        <f t="shared" ca="1" si="357"/>
        <v>12.368170916179912</v>
      </c>
      <c r="R261" s="105">
        <f t="shared" ca="1" si="358"/>
        <v>12.537898320497149</v>
      </c>
      <c r="S261" s="105">
        <f t="shared" ca="1" si="366"/>
        <v>0</v>
      </c>
      <c r="T261" s="105">
        <f t="shared" si="367"/>
        <v>0</v>
      </c>
      <c r="U261" s="105">
        <f t="shared" si="368"/>
        <v>0</v>
      </c>
      <c r="V261" s="115">
        <f t="shared" ca="1" si="359"/>
        <v>0.47000000000000064</v>
      </c>
      <c r="W261" s="114">
        <f t="shared" ca="1" si="360"/>
        <v>0.75791052904667833</v>
      </c>
      <c r="X261" s="116">
        <f t="shared" ca="1" si="361"/>
        <v>0.11590526339536333</v>
      </c>
      <c r="Y261" s="90" t="e">
        <f t="shared" si="369"/>
        <v>#N/A</v>
      </c>
      <c r="Z261" s="117" t="str">
        <f t="shared" ca="1" si="370"/>
        <v/>
      </c>
      <c r="AA261" s="112"/>
      <c r="AB261" s="118"/>
      <c r="AC261" s="107"/>
      <c r="AD261" s="107"/>
      <c r="AH261" s="107"/>
      <c r="BE261" s="235">
        <f t="shared" ca="1" si="371"/>
        <v>11.61</v>
      </c>
      <c r="BF261" s="235">
        <f t="shared" ref="BF261:BN261" ca="1" si="435">AVERAGE(OFFSET(BE$31,$A261,0,$BE$27,1))</f>
        <v>12.0425</v>
      </c>
      <c r="BG261" s="235">
        <f t="shared" ca="1" si="435"/>
        <v>12.411250000000001</v>
      </c>
      <c r="BH261" s="235">
        <f t="shared" ca="1" si="435"/>
        <v>12.641249999999999</v>
      </c>
      <c r="BI261" s="235">
        <f t="shared" ca="1" si="435"/>
        <v>12.7525</v>
      </c>
      <c r="BJ261" s="235">
        <f t="shared" ca="1" si="435"/>
        <v>12.7775</v>
      </c>
      <c r="BK261" s="235">
        <f t="shared" ca="1" si="435"/>
        <v>12.75</v>
      </c>
      <c r="BL261" s="235">
        <f t="shared" ca="1" si="435"/>
        <v>12.699296875</v>
      </c>
      <c r="BM261" s="235">
        <f t="shared" ca="1" si="435"/>
        <v>12.64478515625</v>
      </c>
      <c r="BN261" s="235">
        <f t="shared" ca="1" si="435"/>
        <v>12.595078125000001</v>
      </c>
      <c r="BO261" s="235">
        <f t="shared" ca="1" si="373"/>
        <v>12.247770507812501</v>
      </c>
      <c r="BP261" s="235">
        <f t="shared" ca="1" si="329"/>
        <v>12.466082779471837</v>
      </c>
      <c r="BQ261" s="235">
        <f t="shared" ca="1" si="330"/>
        <v>12.551614401416071</v>
      </c>
      <c r="BR261" s="235">
        <f t="shared" ca="1" si="331"/>
        <v>-8.5531621944234359E-2</v>
      </c>
      <c r="BS261" s="235">
        <f t="shared" ca="1" si="332"/>
        <v>12.380551157527602</v>
      </c>
      <c r="BT261" s="235">
        <f t="shared" ca="1" si="401"/>
        <v>12.535342978427197</v>
      </c>
      <c r="BU261" s="235">
        <f t="shared" ca="1" si="402"/>
        <v>12.579485372985662</v>
      </c>
      <c r="BV261" s="235">
        <f t="shared" ca="1" si="403"/>
        <v>12.571532255999745</v>
      </c>
      <c r="BW261" s="235">
        <f t="shared" ca="1" si="404"/>
        <v>12.439105072324349</v>
      </c>
      <c r="BX261" s="235">
        <f t="shared" ca="1" si="374"/>
        <v>0.37515124545604894</v>
      </c>
      <c r="BY261" s="236">
        <f t="shared" si="389"/>
        <v>-211</v>
      </c>
      <c r="BZ261" s="235">
        <f t="shared" ca="1" si="375"/>
        <v>12.593152760528278</v>
      </c>
      <c r="CA261" s="235">
        <f t="shared" ca="1" si="376"/>
        <v>39.734294496566122</v>
      </c>
      <c r="CB261" s="235">
        <f t="shared" ca="1" si="417"/>
        <v>11.935551920572916</v>
      </c>
      <c r="CC261" s="235">
        <f t="shared" ca="1" si="418"/>
        <v>0.5055519205729162</v>
      </c>
      <c r="CD261" s="81">
        <f t="shared" ca="1" si="419"/>
        <v>2.2468020833333355</v>
      </c>
      <c r="CE261" s="235">
        <f t="shared" ca="1" si="377"/>
        <v>22.500954771364814</v>
      </c>
      <c r="CF261" s="235">
        <f t="shared" ca="1" si="378"/>
        <v>44.591413393882362</v>
      </c>
      <c r="CG261">
        <f t="shared" si="379"/>
        <v>100</v>
      </c>
      <c r="CH261">
        <f t="shared" si="379"/>
        <v>50</v>
      </c>
      <c r="CI261">
        <f t="shared" si="379"/>
        <v>0</v>
      </c>
      <c r="CJ261" t="e">
        <f t="shared" si="380"/>
        <v>#N/A</v>
      </c>
      <c r="CK261" s="259">
        <f t="shared" ca="1" si="381"/>
        <v>12.582661459812831</v>
      </c>
      <c r="CL261" s="259">
        <f t="shared" ca="1" si="382"/>
        <v>12.078205729906415</v>
      </c>
      <c r="CM261" s="259">
        <f t="shared" ca="1" si="383"/>
        <v>12.182470554848273</v>
      </c>
      <c r="CN261" s="259">
        <f t="shared" ca="1" si="384"/>
        <v>12.459963579208909</v>
      </c>
      <c r="CO261">
        <f t="shared" ca="1" si="385"/>
        <v>0</v>
      </c>
      <c r="CP261" t="e">
        <f t="shared" ca="1" si="386"/>
        <v>#N/A</v>
      </c>
      <c r="CQ261">
        <f t="shared" ca="1" si="387"/>
        <v>16.7</v>
      </c>
      <c r="CR261" t="e">
        <f t="shared" ca="1" si="422"/>
        <v>#N/A</v>
      </c>
      <c r="CS261">
        <f t="shared" ca="1" si="423"/>
        <v>11.92</v>
      </c>
    </row>
    <row r="262" spans="1:97" x14ac:dyDescent="0.25">
      <c r="A262">
        <v>231</v>
      </c>
      <c r="B262" s="100">
        <f ca="1">OFFSET(InputPriceData!B$15,CalculationsAndCharts!$A262+$A$11,0,1,1)</f>
        <v>40157</v>
      </c>
      <c r="C262" s="3">
        <f ca="1">OFFSET(InputPriceData!G$15,CalculationsAndCharts!$A262+$A$11,0,1,1)</f>
        <v>29764900</v>
      </c>
      <c r="D262" s="4">
        <f ca="1">OFFSET(InputPriceData!C$15,CalculationsAndCharts!$A262+$A$11,IF($C$7,7,0),1,1)</f>
        <v>12.71</v>
      </c>
      <c r="E262" s="4">
        <f ca="1">OFFSET(InputPriceData!D$15,CalculationsAndCharts!$A262+$A$11,IF($C$7,7,0),1,1)</f>
        <v>12.9</v>
      </c>
      <c r="F262" s="4">
        <f ca="1">OFFSET(InputPriceData!E$15,CalculationsAndCharts!$A262+$A$11,IF($C$7,7,0),1,1)</f>
        <v>11.65</v>
      </c>
      <c r="G262" s="4">
        <f ca="1">OFFSET(InputPriceData!F$15,CalculationsAndCharts!$A262+$A$11,IF($C$7,7,0),1,1)</f>
        <v>11.72</v>
      </c>
      <c r="H262" s="105">
        <f t="shared" si="354"/>
        <v>0</v>
      </c>
      <c r="I262" s="105">
        <f t="shared" ca="1" si="425"/>
        <v>0</v>
      </c>
      <c r="J262" s="105">
        <f t="shared" ca="1" si="425"/>
        <v>0</v>
      </c>
      <c r="K262" s="105">
        <f t="shared" ca="1" si="425"/>
        <v>0</v>
      </c>
      <c r="L262" s="4">
        <f t="shared" ca="1" si="355"/>
        <v>12.090000000000002</v>
      </c>
      <c r="M262" s="105">
        <f t="shared" ca="1" si="356"/>
        <v>1.4733333333333345</v>
      </c>
      <c r="N262" s="105">
        <f t="shared" ca="1" si="363"/>
        <v>2.276551282051285</v>
      </c>
      <c r="O262" s="198">
        <f t="shared" ca="1" si="364"/>
        <v>2.0408634217967663</v>
      </c>
      <c r="P262" s="198">
        <f t="shared" ca="1" si="365"/>
        <v>1.8367770796170897</v>
      </c>
      <c r="Q262" s="105">
        <f t="shared" ca="1" si="357"/>
        <v>12.580981654136076</v>
      </c>
      <c r="R262" s="105">
        <f t="shared" ca="1" si="358"/>
        <v>12.586391864587789</v>
      </c>
      <c r="S262" s="105">
        <f t="shared" ca="1" si="366"/>
        <v>0</v>
      </c>
      <c r="T262" s="105">
        <f t="shared" si="367"/>
        <v>0</v>
      </c>
      <c r="U262" s="105">
        <f t="shared" si="368"/>
        <v>0</v>
      </c>
      <c r="V262" s="115">
        <f t="shared" ca="1" si="359"/>
        <v>1.58</v>
      </c>
      <c r="W262" s="114">
        <f t="shared" ca="1" si="360"/>
        <v>0.90186579357001706</v>
      </c>
      <c r="X262" s="116">
        <f t="shared" ca="1" si="361"/>
        <v>0.12695100627730521</v>
      </c>
      <c r="Y262" s="90" t="e">
        <f t="shared" si="369"/>
        <v>#N/A</v>
      </c>
      <c r="Z262" s="117" t="str">
        <f t="shared" ca="1" si="370"/>
        <v/>
      </c>
      <c r="AA262" s="112"/>
      <c r="AB262" s="118"/>
      <c r="AC262" s="107"/>
      <c r="AD262" s="107"/>
      <c r="AH262" s="107"/>
      <c r="BE262" s="235">
        <f t="shared" ca="1" si="371"/>
        <v>12.475000000000001</v>
      </c>
      <c r="BF262" s="235">
        <f t="shared" ref="BF262:BN262" ca="1" si="436">AVERAGE(OFFSET(BE$31,$A262,0,$BE$27,1))</f>
        <v>12.780000000000001</v>
      </c>
      <c r="BG262" s="235">
        <f t="shared" ca="1" si="436"/>
        <v>12.87125</v>
      </c>
      <c r="BH262" s="235">
        <f t="shared" ca="1" si="436"/>
        <v>12.86375</v>
      </c>
      <c r="BI262" s="235">
        <f t="shared" ca="1" si="436"/>
        <v>12.802499999999998</v>
      </c>
      <c r="BJ262" s="235">
        <f t="shared" ca="1" si="436"/>
        <v>12.722499999999998</v>
      </c>
      <c r="BK262" s="235">
        <f t="shared" ca="1" si="436"/>
        <v>12.64859375</v>
      </c>
      <c r="BL262" s="235">
        <f t="shared" ca="1" si="436"/>
        <v>12.5902734375</v>
      </c>
      <c r="BM262" s="235">
        <f t="shared" ca="1" si="436"/>
        <v>12.545371093750001</v>
      </c>
      <c r="BN262" s="235">
        <f t="shared" ca="1" si="436"/>
        <v>12.507705078124999</v>
      </c>
      <c r="BO262" s="235">
        <f t="shared" ca="1" si="373"/>
        <v>12.68265966796875</v>
      </c>
      <c r="BP262" s="235">
        <f t="shared" ca="1" si="329"/>
        <v>12.684395051131172</v>
      </c>
      <c r="BQ262" s="235">
        <f t="shared" ca="1" si="330"/>
        <v>12.637146023360303</v>
      </c>
      <c r="BR262" s="235">
        <f t="shared" ca="1" si="331"/>
        <v>4.7249027770869034E-2</v>
      </c>
      <c r="BS262" s="235">
        <f t="shared" ca="1" si="332"/>
        <v>12.731644078902042</v>
      </c>
      <c r="BT262" s="235">
        <f t="shared" ca="1" si="401"/>
        <v>12.690134799326792</v>
      </c>
      <c r="BU262" s="235">
        <f t="shared" ca="1" si="402"/>
        <v>12.623627767544129</v>
      </c>
      <c r="BV262" s="235">
        <f t="shared" ca="1" si="403"/>
        <v>12.563579139013829</v>
      </c>
      <c r="BW262" s="235">
        <f t="shared" ca="1" si="404"/>
        <v>12.763100234361819</v>
      </c>
      <c r="BX262" s="235">
        <f t="shared" ca="1" si="374"/>
        <v>0.37452028513317082</v>
      </c>
      <c r="BY262" s="236">
        <f t="shared" si="389"/>
        <v>-212</v>
      </c>
      <c r="BZ262" s="235">
        <f t="shared" ca="1" si="375"/>
        <v>12.622684182055107</v>
      </c>
      <c r="CA262" s="235">
        <f t="shared" ca="1" si="376"/>
        <v>59.373060544423062</v>
      </c>
      <c r="CB262" s="235">
        <f t="shared" ca="1" si="417"/>
        <v>12.386329833984377</v>
      </c>
      <c r="CC262" s="235">
        <f t="shared" ca="1" si="418"/>
        <v>0.95632983398437688</v>
      </c>
      <c r="CD262" s="81">
        <f t="shared" ca="1" si="419"/>
        <v>2.2468020833333355</v>
      </c>
      <c r="CE262" s="235">
        <f t="shared" ca="1" si="377"/>
        <v>42.564044295596098</v>
      </c>
      <c r="CF262" s="235">
        <f t="shared" ca="1" si="378"/>
        <v>57.089182213454649</v>
      </c>
      <c r="CG262">
        <f t="shared" si="379"/>
        <v>100</v>
      </c>
      <c r="CH262">
        <f t="shared" si="379"/>
        <v>50</v>
      </c>
      <c r="CI262">
        <f t="shared" si="379"/>
        <v>0</v>
      </c>
      <c r="CJ262" t="e">
        <f t="shared" si="380"/>
        <v>#N/A</v>
      </c>
      <c r="CK262" s="259">
        <f t="shared" ca="1" si="381"/>
        <v>12.920322919625663</v>
      </c>
      <c r="CL262" s="259">
        <f t="shared" ca="1" si="382"/>
        <v>12.433911459812832</v>
      </c>
      <c r="CM262" s="259">
        <f t="shared" ca="1" si="383"/>
        <v>12.5552287025249</v>
      </c>
      <c r="CN262" s="259">
        <f t="shared" ca="1" si="384"/>
        <v>12.612666718929905</v>
      </c>
      <c r="CO262">
        <f t="shared" ca="1" si="385"/>
        <v>0</v>
      </c>
      <c r="CP262" t="e">
        <f t="shared" ca="1" si="386"/>
        <v>#N/A</v>
      </c>
      <c r="CQ262">
        <f t="shared" ca="1" si="387"/>
        <v>16.7</v>
      </c>
      <c r="CR262" t="e">
        <f t="shared" ca="1" si="422"/>
        <v>#N/A</v>
      </c>
      <c r="CS262" t="e">
        <f t="shared" ca="1" si="423"/>
        <v>#N/A</v>
      </c>
    </row>
    <row r="263" spans="1:97" x14ac:dyDescent="0.25">
      <c r="A263">
        <v>232</v>
      </c>
      <c r="B263" s="100">
        <f ca="1">OFFSET(InputPriceData!B$15,CalculationsAndCharts!$A263+$A$11,0,1,1)</f>
        <v>40156</v>
      </c>
      <c r="C263" s="3">
        <f ca="1">OFFSET(InputPriceData!G$15,CalculationsAndCharts!$A263+$A$11,0,1,1)</f>
        <v>5612800</v>
      </c>
      <c r="D263" s="4">
        <f ca="1">OFFSET(InputPriceData!C$15,CalculationsAndCharts!$A263+$A$11,IF($C$7,7,0),1,1)</f>
        <v>13.11</v>
      </c>
      <c r="E263" s="4">
        <f ca="1">OFFSET(InputPriceData!D$15,CalculationsAndCharts!$A263+$A$11,IF($C$7,7,0),1,1)</f>
        <v>13.3</v>
      </c>
      <c r="F263" s="4">
        <f ca="1">OFFSET(InputPriceData!E$15,CalculationsAndCharts!$A263+$A$11,IF($C$7,7,0),1,1)</f>
        <v>12.84</v>
      </c>
      <c r="G263" s="4">
        <f ca="1">OFFSET(InputPriceData!F$15,CalculationsAndCharts!$A263+$A$11,IF($C$7,7,0),1,1)</f>
        <v>13.23</v>
      </c>
      <c r="H263" s="105">
        <f t="shared" si="354"/>
        <v>0</v>
      </c>
      <c r="I263" s="105">
        <f t="shared" ca="1" si="425"/>
        <v>0</v>
      </c>
      <c r="J263" s="105">
        <f t="shared" ca="1" si="425"/>
        <v>0</v>
      </c>
      <c r="K263" s="105">
        <f t="shared" ca="1" si="425"/>
        <v>0</v>
      </c>
      <c r="L263" s="4">
        <f t="shared" ca="1" si="355"/>
        <v>13.123333333333335</v>
      </c>
      <c r="M263" s="105">
        <f t="shared" ca="1" si="356"/>
        <v>0.62333333333333485</v>
      </c>
      <c r="N263" s="105">
        <f t="shared" ca="1" si="363"/>
        <v>1.9515897435897462</v>
      </c>
      <c r="O263" s="198">
        <f t="shared" ca="1" si="364"/>
        <v>1.973524033152618</v>
      </c>
      <c r="P263" s="198">
        <f t="shared" ca="1" si="365"/>
        <v>1.7761716298373562</v>
      </c>
      <c r="Q263" s="105">
        <f t="shared" ca="1" si="357"/>
        <v>12.721262126746383</v>
      </c>
      <c r="R263" s="105">
        <f t="shared" ca="1" si="358"/>
        <v>12.587937639002565</v>
      </c>
      <c r="S263" s="105">
        <f t="shared" ca="1" si="366"/>
        <v>0</v>
      </c>
      <c r="T263" s="105">
        <f t="shared" si="367"/>
        <v>0</v>
      </c>
      <c r="U263" s="105">
        <f t="shared" si="368"/>
        <v>0</v>
      </c>
      <c r="V263" s="115">
        <f t="shared" ca="1" si="359"/>
        <v>0.46000000000000085</v>
      </c>
      <c r="W263" s="114">
        <f t="shared" ca="1" si="360"/>
        <v>0.5627986903550255</v>
      </c>
      <c r="X263" s="116">
        <f t="shared" ca="1" si="361"/>
        <v>9.2539583549132692E-2</v>
      </c>
      <c r="Y263" s="90" t="e">
        <f t="shared" si="369"/>
        <v>#N/A</v>
      </c>
      <c r="Z263" s="117" t="str">
        <f t="shared" ca="1" si="370"/>
        <v/>
      </c>
      <c r="AA263" s="112"/>
      <c r="AB263" s="118"/>
      <c r="AC263" s="107"/>
      <c r="AD263" s="107"/>
      <c r="AH263" s="107"/>
      <c r="BE263" s="235">
        <f t="shared" ca="1" si="371"/>
        <v>13.085000000000001</v>
      </c>
      <c r="BF263" s="235">
        <f t="shared" ref="BF263:BN263" ca="1" si="437">AVERAGE(OFFSET(BE$31,$A263,0,$BE$27,1))</f>
        <v>12.9625</v>
      </c>
      <c r="BG263" s="235">
        <f t="shared" ca="1" si="437"/>
        <v>12.856249999999999</v>
      </c>
      <c r="BH263" s="235">
        <f t="shared" ca="1" si="437"/>
        <v>12.741249999999999</v>
      </c>
      <c r="BI263" s="235">
        <f t="shared" ca="1" si="437"/>
        <v>12.642499999999998</v>
      </c>
      <c r="BJ263" s="235">
        <f t="shared" ca="1" si="437"/>
        <v>12.5746875</v>
      </c>
      <c r="BK263" s="235">
        <f t="shared" ca="1" si="437"/>
        <v>12.531953125000001</v>
      </c>
      <c r="BL263" s="235">
        <f t="shared" ca="1" si="437"/>
        <v>12.500468750000001</v>
      </c>
      <c r="BM263" s="235">
        <f t="shared" ca="1" si="437"/>
        <v>12.4700390625</v>
      </c>
      <c r="BN263" s="235">
        <f t="shared" ca="1" si="437"/>
        <v>12.437861328124999</v>
      </c>
      <c r="BO263" s="235">
        <f t="shared" ca="1" si="373"/>
        <v>12.824187988281253</v>
      </c>
      <c r="BP263" s="235">
        <f t="shared" ca="1" si="329"/>
        <v>12.686130434293597</v>
      </c>
      <c r="BQ263" s="235">
        <f t="shared" ca="1" si="330"/>
        <v>12.589896995589434</v>
      </c>
      <c r="BR263" s="235">
        <f t="shared" ca="1" si="331"/>
        <v>9.6233438704162566E-2</v>
      </c>
      <c r="BS263" s="235">
        <f t="shared" ca="1" si="332"/>
        <v>12.78236387299776</v>
      </c>
      <c r="BT263" s="235">
        <f t="shared" ca="1" si="401"/>
        <v>12.648625519751542</v>
      </c>
      <c r="BU263" s="235">
        <f t="shared" ca="1" si="402"/>
        <v>12.557120735761465</v>
      </c>
      <c r="BV263" s="235">
        <f t="shared" ca="1" si="403"/>
        <v>12.503530510483531</v>
      </c>
      <c r="BW263" s="235">
        <f t="shared" ca="1" si="404"/>
        <v>12.778044862453763</v>
      </c>
      <c r="BX263" s="235">
        <f t="shared" ca="1" si="374"/>
        <v>0.38368555875099591</v>
      </c>
      <c r="BY263" s="236">
        <f t="shared" si="389"/>
        <v>-213</v>
      </c>
      <c r="BZ263" s="235">
        <f t="shared" ca="1" si="375"/>
        <v>12.615696666445476</v>
      </c>
      <c r="CA263" s="235">
        <f t="shared" ca="1" si="376"/>
        <v>60.578206053465678</v>
      </c>
      <c r="CB263" s="235">
        <f t="shared" ca="1" si="417"/>
        <v>12.973760660807294</v>
      </c>
      <c r="CC263" s="235">
        <f t="shared" ca="1" si="418"/>
        <v>1.543760660807294</v>
      </c>
      <c r="CD263" s="81">
        <f t="shared" ca="1" si="419"/>
        <v>2.2468020833333355</v>
      </c>
      <c r="CE263" s="235">
        <f t="shared" ca="1" si="377"/>
        <v>68.709241114686193</v>
      </c>
      <c r="CF263" s="235">
        <f t="shared" ca="1" si="378"/>
        <v>60.608968340805369</v>
      </c>
      <c r="CG263">
        <f t="shared" si="379"/>
        <v>100</v>
      </c>
      <c r="CH263">
        <f t="shared" si="379"/>
        <v>50</v>
      </c>
      <c r="CI263">
        <f t="shared" si="379"/>
        <v>0</v>
      </c>
      <c r="CJ263" t="e">
        <f t="shared" si="380"/>
        <v>#N/A</v>
      </c>
      <c r="CK263" s="259">
        <f t="shared" ca="1" si="381"/>
        <v>12.720645839251326</v>
      </c>
      <c r="CL263" s="259">
        <f t="shared" ca="1" si="382"/>
        <v>12.965322919625663</v>
      </c>
      <c r="CM263" s="259">
        <f t="shared" ca="1" si="383"/>
        <v>12.86538117087483</v>
      </c>
      <c r="CN263" s="259">
        <f t="shared" ca="1" si="384"/>
        <v>12.684168822576735</v>
      </c>
      <c r="CO263">
        <f t="shared" ca="1" si="385"/>
        <v>100</v>
      </c>
      <c r="CP263">
        <f t="shared" ca="1" si="386"/>
        <v>16.7</v>
      </c>
      <c r="CQ263" t="e">
        <f t="shared" ca="1" si="387"/>
        <v>#N/A</v>
      </c>
      <c r="CR263">
        <f t="shared" ca="1" si="422"/>
        <v>13.11</v>
      </c>
      <c r="CS263" t="e">
        <f t="shared" ca="1" si="423"/>
        <v>#N/A</v>
      </c>
    </row>
    <row r="264" spans="1:97" x14ac:dyDescent="0.25">
      <c r="A264">
        <v>233</v>
      </c>
      <c r="B264" s="100">
        <f ca="1">OFFSET(InputPriceData!B$15,CalculationsAndCharts!$A264+$A$11,0,1,1)</f>
        <v>40155</v>
      </c>
      <c r="C264" s="3">
        <f ca="1">OFFSET(InputPriceData!G$15,CalculationsAndCharts!$A264+$A$11,0,1,1)</f>
        <v>6561100</v>
      </c>
      <c r="D264" s="4">
        <f ca="1">OFFSET(InputPriceData!C$15,CalculationsAndCharts!$A264+$A$11,IF($C$7,7,0),1,1)</f>
        <v>12.73</v>
      </c>
      <c r="E264" s="4">
        <f ca="1">OFFSET(InputPriceData!D$15,CalculationsAndCharts!$A264+$A$11,IF($C$7,7,0),1,1)</f>
        <v>13.3</v>
      </c>
      <c r="F264" s="4">
        <f ca="1">OFFSET(InputPriceData!E$15,CalculationsAndCharts!$A264+$A$11,IF($C$7,7,0),1,1)</f>
        <v>12.5</v>
      </c>
      <c r="G264" s="4">
        <f ca="1">OFFSET(InputPriceData!F$15,CalculationsAndCharts!$A264+$A$11,IF($C$7,7,0),1,1)</f>
        <v>12.94</v>
      </c>
      <c r="H264" s="105">
        <f t="shared" si="354"/>
        <v>0</v>
      </c>
      <c r="I264" s="105">
        <f t="shared" ca="1" si="425"/>
        <v>0</v>
      </c>
      <c r="J264" s="105">
        <f t="shared" ca="1" si="425"/>
        <v>0</v>
      </c>
      <c r="K264" s="105">
        <f t="shared" ca="1" si="425"/>
        <v>0</v>
      </c>
      <c r="L264" s="4">
        <f t="shared" ca="1" si="355"/>
        <v>12.913333333333334</v>
      </c>
      <c r="M264" s="105">
        <f t="shared" ca="1" si="356"/>
        <v>0.30333333333333456</v>
      </c>
      <c r="N264" s="105">
        <f t="shared" ca="1" si="363"/>
        <v>1.9661538461538481</v>
      </c>
      <c r="O264" s="198">
        <f t="shared" ca="1" si="364"/>
        <v>1.9797909730277241</v>
      </c>
      <c r="P264" s="198">
        <f t="shared" ca="1" si="365"/>
        <v>1.7818118757249517</v>
      </c>
      <c r="Q264" s="105">
        <f t="shared" ca="1" si="357"/>
        <v>12.606384639150111</v>
      </c>
      <c r="R264" s="105">
        <f t="shared" ca="1" si="358"/>
        <v>12.549844928218617</v>
      </c>
      <c r="S264" s="105">
        <f t="shared" ca="1" si="366"/>
        <v>0</v>
      </c>
      <c r="T264" s="105">
        <f t="shared" si="367"/>
        <v>0</v>
      </c>
      <c r="U264" s="105">
        <f t="shared" si="368"/>
        <v>0</v>
      </c>
      <c r="V264" s="115">
        <f t="shared" ca="1" si="359"/>
        <v>0.80000000000000071</v>
      </c>
      <c r="W264" s="114">
        <f t="shared" ca="1" si="360"/>
        <v>0.61419803553253782</v>
      </c>
      <c r="X264" s="116">
        <f t="shared" ca="1" si="361"/>
        <v>9.7465072297723165E-2</v>
      </c>
      <c r="Y264" s="90" t="e">
        <f t="shared" si="369"/>
        <v>#N/A</v>
      </c>
      <c r="Z264" s="117" t="str">
        <f t="shared" ca="1" si="370"/>
        <v/>
      </c>
      <c r="AA264" s="112"/>
      <c r="AB264" s="118"/>
      <c r="AC264" s="107"/>
      <c r="AD264" s="107"/>
      <c r="AH264" s="107"/>
      <c r="BE264" s="235">
        <f t="shared" ca="1" si="371"/>
        <v>12.84</v>
      </c>
      <c r="BF264" s="235">
        <f t="shared" ref="BF264:BN264" ca="1" si="438">AVERAGE(OFFSET(BE$31,$A264,0,$BE$27,1))</f>
        <v>12.75</v>
      </c>
      <c r="BG264" s="235">
        <f t="shared" ca="1" si="438"/>
        <v>12.626249999999999</v>
      </c>
      <c r="BH264" s="235">
        <f t="shared" ca="1" si="438"/>
        <v>12.543749999999999</v>
      </c>
      <c r="BI264" s="235">
        <f t="shared" ca="1" si="438"/>
        <v>12.506875000000001</v>
      </c>
      <c r="BJ264" s="235">
        <f t="shared" ca="1" si="438"/>
        <v>12.489218750000001</v>
      </c>
      <c r="BK264" s="235">
        <f t="shared" ca="1" si="438"/>
        <v>12.468984375000002</v>
      </c>
      <c r="BL264" s="235">
        <f t="shared" ca="1" si="438"/>
        <v>12.439609375</v>
      </c>
      <c r="BM264" s="235">
        <f t="shared" ca="1" si="438"/>
        <v>12.40568359375</v>
      </c>
      <c r="BN264" s="235">
        <f t="shared" ca="1" si="438"/>
        <v>12.374804687499999</v>
      </c>
      <c r="BO264" s="235">
        <f t="shared" ca="1" si="373"/>
        <v>12.6425712890625</v>
      </c>
      <c r="BP264" s="235">
        <f t="shared" ca="1" si="329"/>
        <v>12.548072880305941</v>
      </c>
      <c r="BQ264" s="235">
        <f t="shared" ca="1" si="330"/>
        <v>12.49366355688527</v>
      </c>
      <c r="BR264" s="235">
        <f t="shared" ca="1" si="331"/>
        <v>5.4409323420671285E-2</v>
      </c>
      <c r="BS264" s="235">
        <f t="shared" ca="1" si="332"/>
        <v>12.602482203726613</v>
      </c>
      <c r="BT264" s="235">
        <f t="shared" ca="1" si="401"/>
        <v>12.514887166505325</v>
      </c>
      <c r="BU264" s="235">
        <f t="shared" ca="1" si="402"/>
        <v>12.46561595177139</v>
      </c>
      <c r="BV264" s="235">
        <f t="shared" ca="1" si="403"/>
        <v>12.449940285205596</v>
      </c>
      <c r="BW264" s="235">
        <f t="shared" ca="1" si="404"/>
        <v>12.5977539294074</v>
      </c>
      <c r="BX264" s="235">
        <f t="shared" ca="1" si="374"/>
        <v>0.39184164087825235</v>
      </c>
      <c r="BY264" s="236">
        <f t="shared" si="389"/>
        <v>-214</v>
      </c>
      <c r="BZ264" s="235">
        <f t="shared" ca="1" si="375"/>
        <v>12.604540507749336</v>
      </c>
      <c r="CA264" s="235">
        <f t="shared" ca="1" si="376"/>
        <v>49.567007584573872</v>
      </c>
      <c r="CB264" s="235">
        <f t="shared" ca="1" si="417"/>
        <v>12.777952311197918</v>
      </c>
      <c r="CC264" s="235">
        <f t="shared" ca="1" si="418"/>
        <v>1.3479523111979184</v>
      </c>
      <c r="CD264" s="81">
        <f t="shared" ca="1" si="419"/>
        <v>2.2468020833333355</v>
      </c>
      <c r="CE264" s="235">
        <f t="shared" ca="1" si="377"/>
        <v>59.994261230081655</v>
      </c>
      <c r="CF264" s="235">
        <f t="shared" ca="1" si="378"/>
        <v>52.446824981957349</v>
      </c>
      <c r="CG264">
        <f t="shared" si="379"/>
        <v>100</v>
      </c>
      <c r="CH264">
        <f t="shared" si="379"/>
        <v>50</v>
      </c>
      <c r="CI264">
        <f t="shared" si="379"/>
        <v>0</v>
      </c>
      <c r="CJ264" t="e">
        <f t="shared" si="380"/>
        <v>#N/A</v>
      </c>
      <c r="CK264" s="259">
        <f t="shared" ca="1" si="381"/>
        <v>12.573791678502651</v>
      </c>
      <c r="CL264" s="259">
        <f t="shared" ca="1" si="382"/>
        <v>12.810322919625662</v>
      </c>
      <c r="CM264" s="259">
        <f t="shared" ca="1" si="383"/>
        <v>12.69341306256916</v>
      </c>
      <c r="CN264" s="259">
        <f t="shared" ca="1" si="384"/>
        <v>12.571707183757164</v>
      </c>
      <c r="CO264">
        <f t="shared" ca="1" si="385"/>
        <v>100</v>
      </c>
      <c r="CP264">
        <f t="shared" ca="1" si="386"/>
        <v>16.7</v>
      </c>
      <c r="CQ264" t="e">
        <f t="shared" ca="1" si="387"/>
        <v>#N/A</v>
      </c>
      <c r="CR264" t="e">
        <f t="shared" ca="1" si="422"/>
        <v>#N/A</v>
      </c>
      <c r="CS264" t="e">
        <f t="shared" ca="1" si="423"/>
        <v>#N/A</v>
      </c>
    </row>
    <row r="265" spans="1:97" x14ac:dyDescent="0.25">
      <c r="A265">
        <v>234</v>
      </c>
      <c r="B265" s="100">
        <f ca="1">OFFSET(InputPriceData!B$15,CalculationsAndCharts!$A265+$A$11,0,1,1)</f>
        <v>40154</v>
      </c>
      <c r="C265" s="3">
        <f ca="1">OFFSET(InputPriceData!G$15,CalculationsAndCharts!$A265+$A$11,0,1,1)</f>
        <v>4714200</v>
      </c>
      <c r="D265" s="4">
        <f ca="1">OFFSET(InputPriceData!C$15,CalculationsAndCharts!$A265+$A$11,IF($C$7,7,0),1,1)</f>
        <v>12.74</v>
      </c>
      <c r="E265" s="4">
        <f ca="1">OFFSET(InputPriceData!D$15,CalculationsAndCharts!$A265+$A$11,IF($C$7,7,0),1,1)</f>
        <v>12.89</v>
      </c>
      <c r="F265" s="4">
        <f ca="1">OFFSET(InputPriceData!E$15,CalculationsAndCharts!$A265+$A$11,IF($C$7,7,0),1,1)</f>
        <v>12.61</v>
      </c>
      <c r="G265" s="4">
        <f ca="1">OFFSET(InputPriceData!F$15,CalculationsAndCharts!$A265+$A$11,IF($C$7,7,0),1,1)</f>
        <v>12.74</v>
      </c>
      <c r="H265" s="105">
        <f t="shared" si="354"/>
        <v>0</v>
      </c>
      <c r="I265" s="105">
        <f t="shared" ca="1" si="425"/>
        <v>0</v>
      </c>
      <c r="J265" s="105">
        <f t="shared" ca="1" si="425"/>
        <v>0</v>
      </c>
      <c r="K265" s="105">
        <f t="shared" ca="1" si="425"/>
        <v>0</v>
      </c>
      <c r="L265" s="4">
        <f t="shared" ca="1" si="355"/>
        <v>12.746666666666668</v>
      </c>
      <c r="M265" s="105">
        <f t="shared" ca="1" si="356"/>
        <v>0.59666666666666757</v>
      </c>
      <c r="N265" s="105">
        <f t="shared" ca="1" si="363"/>
        <v>1.9306538461538476</v>
      </c>
      <c r="O265" s="198">
        <f t="shared" ca="1" si="364"/>
        <v>1.9836872949916886</v>
      </c>
      <c r="P265" s="198">
        <f t="shared" ca="1" si="365"/>
        <v>1.7853185654925199</v>
      </c>
      <c r="Q265" s="105">
        <f t="shared" ca="1" si="357"/>
        <v>12.518685012240617</v>
      </c>
      <c r="R265" s="105">
        <f t="shared" ca="1" si="358"/>
        <v>12.533690725095333</v>
      </c>
      <c r="S265" s="105">
        <f t="shared" ca="1" si="366"/>
        <v>0</v>
      </c>
      <c r="T265" s="105">
        <f t="shared" si="367"/>
        <v>0</v>
      </c>
      <c r="U265" s="105">
        <f t="shared" si="368"/>
        <v>0</v>
      </c>
      <c r="V265" s="115">
        <f t="shared" ca="1" si="359"/>
        <v>0.3100000000000005</v>
      </c>
      <c r="W265" s="114">
        <f t="shared" ca="1" si="360"/>
        <v>0.52129705329880638</v>
      </c>
      <c r="X265" s="116">
        <f t="shared" ca="1" si="361"/>
        <v>9.0918136051711645E-2</v>
      </c>
      <c r="Y265" s="90" t="e">
        <f t="shared" si="369"/>
        <v>#N/A</v>
      </c>
      <c r="Z265" s="117" t="str">
        <f t="shared" ca="1" si="370"/>
        <v/>
      </c>
      <c r="AA265" s="112"/>
      <c r="AB265" s="118"/>
      <c r="AC265" s="107"/>
      <c r="AD265" s="107"/>
      <c r="AH265" s="107"/>
      <c r="BE265" s="235">
        <f t="shared" ca="1" si="371"/>
        <v>12.66</v>
      </c>
      <c r="BF265" s="235">
        <f t="shared" ref="BF265:BN265" ca="1" si="439">AVERAGE(OFFSET(BE$31,$A265,0,$BE$27,1))</f>
        <v>12.5025</v>
      </c>
      <c r="BG265" s="235">
        <f t="shared" ca="1" si="439"/>
        <v>12.46125</v>
      </c>
      <c r="BH265" s="235">
        <f t="shared" ca="1" si="439"/>
        <v>12.47</v>
      </c>
      <c r="BI265" s="235">
        <f t="shared" ca="1" si="439"/>
        <v>12.471562500000001</v>
      </c>
      <c r="BJ265" s="235">
        <f t="shared" ca="1" si="439"/>
        <v>12.44875</v>
      </c>
      <c r="BK265" s="235">
        <f t="shared" ca="1" si="439"/>
        <v>12.410234375</v>
      </c>
      <c r="BL265" s="235">
        <f t="shared" ca="1" si="439"/>
        <v>12.3717578125</v>
      </c>
      <c r="BM265" s="235">
        <f t="shared" ca="1" si="439"/>
        <v>12.34392578125</v>
      </c>
      <c r="BN265" s="235">
        <f t="shared" ca="1" si="439"/>
        <v>12.329794921875001</v>
      </c>
      <c r="BO265" s="235">
        <f t="shared" ca="1" si="373"/>
        <v>12.500488769531248</v>
      </c>
      <c r="BP265" s="235">
        <f t="shared" ca="1" si="329"/>
        <v>12.453574471549384</v>
      </c>
      <c r="BQ265" s="235">
        <f t="shared" ca="1" si="330"/>
        <v>12.439254233464601</v>
      </c>
      <c r="BR265" s="235">
        <f t="shared" ca="1" si="331"/>
        <v>1.4320238084783554E-2</v>
      </c>
      <c r="BS265" s="235">
        <f t="shared" ca="1" si="332"/>
        <v>12.467894709634168</v>
      </c>
      <c r="BT265" s="235">
        <f t="shared" ca="1" si="401"/>
        <v>12.427292129284037</v>
      </c>
      <c r="BU265" s="235">
        <f t="shared" ca="1" si="402"/>
        <v>12.416344737037456</v>
      </c>
      <c r="BV265" s="235">
        <f t="shared" ca="1" si="403"/>
        <v>12.4342646186398</v>
      </c>
      <c r="BW265" s="235">
        <f t="shared" ca="1" si="404"/>
        <v>12.467106795379541</v>
      </c>
      <c r="BX265" s="235">
        <f t="shared" ca="1" si="374"/>
        <v>0.40141822313486186</v>
      </c>
      <c r="BY265" s="236">
        <f t="shared" si="389"/>
        <v>-215</v>
      </c>
      <c r="BZ265" s="235">
        <f t="shared" ca="1" si="375"/>
        <v>12.610550199759622</v>
      </c>
      <c r="CA265" s="235">
        <f t="shared" ca="1" si="376"/>
        <v>41.066461603320846</v>
      </c>
      <c r="CB265" s="235">
        <f t="shared" ca="1" si="417"/>
        <v>12.623577718098957</v>
      </c>
      <c r="CC265" s="235">
        <f t="shared" ca="1" si="418"/>
        <v>1.1935777180989575</v>
      </c>
      <c r="CD265" s="81">
        <f t="shared" ca="1" si="419"/>
        <v>2.2468020833333355</v>
      </c>
      <c r="CE265" s="235">
        <f t="shared" ca="1" si="377"/>
        <v>53.123402677648237</v>
      </c>
      <c r="CF265" s="235">
        <f t="shared" ca="1" si="378"/>
        <v>45.673412751765987</v>
      </c>
      <c r="CG265">
        <f t="shared" si="379"/>
        <v>100</v>
      </c>
      <c r="CH265">
        <f t="shared" si="379"/>
        <v>50</v>
      </c>
      <c r="CI265">
        <f t="shared" si="379"/>
        <v>0</v>
      </c>
      <c r="CJ265" t="e">
        <f t="shared" si="380"/>
        <v>#N/A</v>
      </c>
      <c r="CK265" s="259">
        <f t="shared" ca="1" si="381"/>
        <v>12.4025833570053</v>
      </c>
      <c r="CL265" s="259">
        <f t="shared" ca="1" si="382"/>
        <v>12.61004167850265</v>
      </c>
      <c r="CM265" s="259">
        <f t="shared" ca="1" si="383"/>
        <v>12.546799548726376</v>
      </c>
      <c r="CN265" s="259">
        <f t="shared" ca="1" si="384"/>
        <v>12.476260889409765</v>
      </c>
      <c r="CO265">
        <f t="shared" ca="1" si="385"/>
        <v>0</v>
      </c>
      <c r="CP265" t="e">
        <f t="shared" ca="1" si="386"/>
        <v>#N/A</v>
      </c>
      <c r="CQ265">
        <f t="shared" ca="1" si="387"/>
        <v>16.7</v>
      </c>
      <c r="CR265" t="e">
        <f t="shared" ca="1" si="422"/>
        <v>#N/A</v>
      </c>
      <c r="CS265" t="e">
        <f t="shared" ca="1" si="423"/>
        <v>#N/A</v>
      </c>
    </row>
    <row r="266" spans="1:97" x14ac:dyDescent="0.25">
      <c r="A266">
        <v>235</v>
      </c>
      <c r="B266" s="100">
        <f ca="1">OFFSET(InputPriceData!B$15,CalculationsAndCharts!$A266+$A$11,0,1,1)</f>
        <v>40151</v>
      </c>
      <c r="C266" s="3">
        <f ca="1">OFFSET(InputPriceData!G$15,CalculationsAndCharts!$A266+$A$11,0,1,1)</f>
        <v>6599400</v>
      </c>
      <c r="D266" s="4">
        <f ca="1">OFFSET(InputPriceData!C$15,CalculationsAndCharts!$A266+$A$11,IF($C$7,7,0),1,1)</f>
        <v>12.36</v>
      </c>
      <c r="E266" s="4">
        <f ca="1">OFFSET(InputPriceData!D$15,CalculationsAndCharts!$A266+$A$11,IF($C$7,7,0),1,1)</f>
        <v>12.63</v>
      </c>
      <c r="F266" s="4">
        <f ca="1">OFFSET(InputPriceData!E$15,CalculationsAndCharts!$A266+$A$11,IF($C$7,7,0),1,1)</f>
        <v>12.15</v>
      </c>
      <c r="G266" s="4">
        <f ca="1">OFFSET(InputPriceData!F$15,CalculationsAndCharts!$A266+$A$11,IF($C$7,7,0),1,1)</f>
        <v>12.58</v>
      </c>
      <c r="H266" s="105">
        <f t="shared" si="354"/>
        <v>0</v>
      </c>
      <c r="I266" s="105">
        <f t="shared" ca="1" si="425"/>
        <v>0</v>
      </c>
      <c r="J266" s="105">
        <f t="shared" ca="1" si="425"/>
        <v>0</v>
      </c>
      <c r="K266" s="105">
        <f t="shared" ca="1" si="425"/>
        <v>0</v>
      </c>
      <c r="L266" s="4">
        <f t="shared" ca="1" si="355"/>
        <v>12.453333333333333</v>
      </c>
      <c r="M266" s="105">
        <f t="shared" ca="1" si="356"/>
        <v>0.44333333333333336</v>
      </c>
      <c r="N266" s="105">
        <f t="shared" ca="1" si="363"/>
        <v>2.1127051282051292</v>
      </c>
      <c r="O266" s="198">
        <f t="shared" ca="1" si="364"/>
        <v>1.9988397089453573</v>
      </c>
      <c r="P266" s="198">
        <f t="shared" ca="1" si="365"/>
        <v>1.7989557380508217</v>
      </c>
      <c r="Q266" s="105">
        <f t="shared" ca="1" si="357"/>
        <v>12.453547396690318</v>
      </c>
      <c r="R266" s="105">
        <f t="shared" ca="1" si="358"/>
        <v>12.537978071625254</v>
      </c>
      <c r="S266" s="105">
        <f t="shared" ca="1" si="366"/>
        <v>0</v>
      </c>
      <c r="T266" s="105">
        <f t="shared" si="367"/>
        <v>0</v>
      </c>
      <c r="U266" s="105">
        <f t="shared" si="368"/>
        <v>0</v>
      </c>
      <c r="V266" s="115">
        <f t="shared" ca="1" si="359"/>
        <v>0.52000000000000135</v>
      </c>
      <c r="W266" s="114">
        <f t="shared" ca="1" si="360"/>
        <v>0.62694557994820932</v>
      </c>
      <c r="X266" s="116">
        <f t="shared" ca="1" si="361"/>
        <v>9.9836691569809954E-2</v>
      </c>
      <c r="Y266" s="90" t="e">
        <f t="shared" si="369"/>
        <v>#N/A</v>
      </c>
      <c r="Z266" s="117" t="str">
        <f t="shared" ca="1" si="370"/>
        <v/>
      </c>
      <c r="AA266" s="112"/>
      <c r="AB266" s="118"/>
      <c r="AC266" s="107"/>
      <c r="AD266" s="107"/>
      <c r="AH266" s="107"/>
      <c r="BE266" s="235">
        <f t="shared" ca="1" si="371"/>
        <v>12.344999999999999</v>
      </c>
      <c r="BF266" s="235">
        <f t="shared" ref="BF266:BN266" ca="1" si="440">AVERAGE(OFFSET(BE$31,$A266,0,$BE$27,1))</f>
        <v>12.42</v>
      </c>
      <c r="BG266" s="235">
        <f t="shared" ca="1" si="440"/>
        <v>12.478750000000002</v>
      </c>
      <c r="BH266" s="235">
        <f t="shared" ca="1" si="440"/>
        <v>12.473125000000001</v>
      </c>
      <c r="BI266" s="235">
        <f t="shared" ca="1" si="440"/>
        <v>12.4259375</v>
      </c>
      <c r="BJ266" s="235">
        <f t="shared" ca="1" si="440"/>
        <v>12.371718749999999</v>
      </c>
      <c r="BK266" s="235">
        <f t="shared" ca="1" si="440"/>
        <v>12.333281250000001</v>
      </c>
      <c r="BL266" s="235">
        <f t="shared" ca="1" si="440"/>
        <v>12.31609375</v>
      </c>
      <c r="BM266" s="235">
        <f t="shared" ca="1" si="440"/>
        <v>12.315664062500002</v>
      </c>
      <c r="BN266" s="235">
        <f t="shared" ca="1" si="440"/>
        <v>12.327099609375001</v>
      </c>
      <c r="BO266" s="235">
        <f t="shared" ca="1" si="373"/>
        <v>12.393864746093751</v>
      </c>
      <c r="BP266" s="235">
        <f t="shared" ca="1" si="329"/>
        <v>12.40666017356752</v>
      </c>
      <c r="BQ266" s="235">
        <f t="shared" ca="1" si="330"/>
        <v>12.424933995379817</v>
      </c>
      <c r="BR266" s="235">
        <f t="shared" ca="1" si="331"/>
        <v>-1.8273821812297086E-2</v>
      </c>
      <c r="BS266" s="235">
        <f t="shared" ca="1" si="332"/>
        <v>12.388386351755223</v>
      </c>
      <c r="BT266" s="235">
        <f t="shared" ca="1" si="401"/>
        <v>12.386689548933907</v>
      </c>
      <c r="BU266" s="235">
        <f t="shared" ca="1" si="402"/>
        <v>12.405397344790876</v>
      </c>
      <c r="BV266" s="235">
        <f t="shared" ca="1" si="403"/>
        <v>12.452184500242144</v>
      </c>
      <c r="BW266" s="235">
        <f t="shared" ca="1" si="404"/>
        <v>12.396061112671237</v>
      </c>
      <c r="BX266" s="235">
        <f t="shared" ca="1" si="374"/>
        <v>0.41172387280504774</v>
      </c>
      <c r="BY266" s="236">
        <f t="shared" si="389"/>
        <v>-216</v>
      </c>
      <c r="BZ266" s="235">
        <f t="shared" ca="1" si="375"/>
        <v>12.628864470315508</v>
      </c>
      <c r="CA266" s="235">
        <f t="shared" ca="1" si="376"/>
        <v>35.864108628302532</v>
      </c>
      <c r="CB266" s="235">
        <f t="shared" ca="1" si="417"/>
        <v>12.423599039713542</v>
      </c>
      <c r="CC266" s="235">
        <f t="shared" ca="1" si="418"/>
        <v>0.99359903971354235</v>
      </c>
      <c r="CD266" s="81">
        <f t="shared" ca="1" si="419"/>
        <v>2.2468020833333355</v>
      </c>
      <c r="CE266" s="235">
        <f t="shared" ca="1" si="377"/>
        <v>44.222811038142162</v>
      </c>
      <c r="CF266" s="235">
        <f t="shared" ca="1" si="378"/>
        <v>43.098593347532208</v>
      </c>
      <c r="CG266">
        <f t="shared" si="379"/>
        <v>100</v>
      </c>
      <c r="CH266">
        <f t="shared" si="379"/>
        <v>50</v>
      </c>
      <c r="CI266">
        <f t="shared" si="379"/>
        <v>0</v>
      </c>
      <c r="CJ266" t="e">
        <f t="shared" si="380"/>
        <v>#N/A</v>
      </c>
      <c r="CK266" s="259">
        <f t="shared" ca="1" si="381"/>
        <v>12.3751667140106</v>
      </c>
      <c r="CL266" s="259">
        <f t="shared" ca="1" si="382"/>
        <v>12.396291678502649</v>
      </c>
      <c r="CM266" s="259">
        <f t="shared" ca="1" si="383"/>
        <v>12.413554803432847</v>
      </c>
      <c r="CN266" s="259">
        <f t="shared" ca="1" si="384"/>
        <v>12.42274857377261</v>
      </c>
      <c r="CO266">
        <f t="shared" ca="1" si="385"/>
        <v>0</v>
      </c>
      <c r="CP266" t="e">
        <f t="shared" ca="1" si="386"/>
        <v>#N/A</v>
      </c>
      <c r="CQ266">
        <f t="shared" ca="1" si="387"/>
        <v>16.7</v>
      </c>
      <c r="CR266" t="e">
        <f t="shared" ca="1" si="422"/>
        <v>#N/A</v>
      </c>
      <c r="CS266">
        <f t="shared" ca="1" si="423"/>
        <v>12.36</v>
      </c>
    </row>
    <row r="267" spans="1:97" x14ac:dyDescent="0.25">
      <c r="A267">
        <v>236</v>
      </c>
      <c r="B267" s="100">
        <f ca="1">OFFSET(InputPriceData!B$15,CalculationsAndCharts!$A267+$A$11,0,1,1)</f>
        <v>40150</v>
      </c>
      <c r="C267" s="3">
        <f ca="1">OFFSET(InputPriceData!G$15,CalculationsAndCharts!$A267+$A$11,0,1,1)</f>
        <v>11795400</v>
      </c>
      <c r="D267" s="4">
        <f ca="1">OFFSET(InputPriceData!C$15,CalculationsAndCharts!$A267+$A$11,IF($C$7,7,0),1,1)</f>
        <v>12.43</v>
      </c>
      <c r="E267" s="4">
        <f ca="1">OFFSET(InputPriceData!D$15,CalculationsAndCharts!$A267+$A$11,IF($C$7,7,0),1,1)</f>
        <v>12.5</v>
      </c>
      <c r="F267" s="4">
        <f ca="1">OFFSET(InputPriceData!E$15,CalculationsAndCharts!$A267+$A$11,IF($C$7,7,0),1,1)</f>
        <v>12.01</v>
      </c>
      <c r="G267" s="4">
        <f ca="1">OFFSET(InputPriceData!F$15,CalculationsAndCharts!$A267+$A$11,IF($C$7,7,0),1,1)</f>
        <v>12.11</v>
      </c>
      <c r="H267" s="105">
        <f t="shared" si="354"/>
        <v>0</v>
      </c>
      <c r="I267" s="105">
        <f t="shared" ca="1" si="425"/>
        <v>0</v>
      </c>
      <c r="J267" s="105">
        <f t="shared" ca="1" si="425"/>
        <v>0</v>
      </c>
      <c r="K267" s="105">
        <f t="shared" ca="1" si="425"/>
        <v>0</v>
      </c>
      <c r="L267" s="4">
        <f t="shared" ca="1" si="355"/>
        <v>12.206666666666665</v>
      </c>
      <c r="M267" s="105">
        <f t="shared" ca="1" si="356"/>
        <v>0.80666666666666842</v>
      </c>
      <c r="N267" s="105">
        <f t="shared" ca="1" si="363"/>
        <v>2.1991794871794879</v>
      </c>
      <c r="O267" s="198">
        <f t="shared" ca="1" si="364"/>
        <v>1.966306732013994</v>
      </c>
      <c r="P267" s="198">
        <f t="shared" ca="1" si="365"/>
        <v>1.7696760588125946</v>
      </c>
      <c r="Q267" s="105">
        <f t="shared" ca="1" si="357"/>
        <v>12.453608557649456</v>
      </c>
      <c r="R267" s="105">
        <f t="shared" ca="1" si="358"/>
        <v>12.562101121606663</v>
      </c>
      <c r="S267" s="105">
        <f t="shared" ca="1" si="366"/>
        <v>0</v>
      </c>
      <c r="T267" s="105">
        <f t="shared" si="367"/>
        <v>0</v>
      </c>
      <c r="U267" s="105">
        <f t="shared" si="368"/>
        <v>0</v>
      </c>
      <c r="V267" s="115">
        <f t="shared" ca="1" si="359"/>
        <v>0.87000000000000099</v>
      </c>
      <c r="W267" s="114">
        <f t="shared" ca="1" si="360"/>
        <v>0.6804183699223133</v>
      </c>
      <c r="X267" s="116">
        <f t="shared" ca="1" si="361"/>
        <v>0.10618648802000936</v>
      </c>
      <c r="Y267" s="90" t="e">
        <f t="shared" si="369"/>
        <v>#N/A</v>
      </c>
      <c r="Z267" s="117" t="str">
        <f t="shared" ca="1" si="370"/>
        <v/>
      </c>
      <c r="AA267" s="112"/>
      <c r="AB267" s="118"/>
      <c r="AC267" s="107"/>
      <c r="AD267" s="107"/>
      <c r="AH267" s="107"/>
      <c r="BE267" s="235">
        <f t="shared" ca="1" si="371"/>
        <v>12.495000000000001</v>
      </c>
      <c r="BF267" s="235">
        <f t="shared" ref="BF267:BN267" ca="1" si="441">AVERAGE(OFFSET(BE$31,$A267,0,$BE$27,1))</f>
        <v>12.537500000000001</v>
      </c>
      <c r="BG267" s="235">
        <f t="shared" ca="1" si="441"/>
        <v>12.467500000000001</v>
      </c>
      <c r="BH267" s="235">
        <f t="shared" ca="1" si="441"/>
        <v>12.37875</v>
      </c>
      <c r="BI267" s="235">
        <f t="shared" ca="1" si="441"/>
        <v>12.317500000000001</v>
      </c>
      <c r="BJ267" s="235">
        <f t="shared" ca="1" si="441"/>
        <v>12.294843750000002</v>
      </c>
      <c r="BK267" s="235">
        <f t="shared" ca="1" si="441"/>
        <v>12.298906250000002</v>
      </c>
      <c r="BL267" s="235">
        <f t="shared" ca="1" si="441"/>
        <v>12.315234375000001</v>
      </c>
      <c r="BM267" s="235">
        <f t="shared" ca="1" si="441"/>
        <v>12.33853515625</v>
      </c>
      <c r="BN267" s="235">
        <f t="shared" ca="1" si="441"/>
        <v>12.372519531249999</v>
      </c>
      <c r="BO267" s="235">
        <f t="shared" ca="1" si="373"/>
        <v>12.436126953125001</v>
      </c>
      <c r="BP267" s="235">
        <f t="shared" ref="BP267:BP330" ca="1" si="442">BO267*$BF$28+$BF$29*BP268</f>
        <v>12.419455601041287</v>
      </c>
      <c r="BQ267" s="235">
        <f t="shared" ref="BQ267:BQ330" ca="1" si="443">BP267*$BF$28+$BF$29*BQ268</f>
        <v>12.443207817192114</v>
      </c>
      <c r="BR267" s="235">
        <f t="shared" ref="BR267:BR330" ca="1" si="444">BP267-BQ267</f>
        <v>-2.375221615082701E-2</v>
      </c>
      <c r="BS267" s="235">
        <f t="shared" ref="BS267:BS330" ca="1" si="445">BP267+BR267</f>
        <v>12.39570338489046</v>
      </c>
      <c r="BT267" s="235">
        <f t="shared" ca="1" si="401"/>
        <v>12.384992746112591</v>
      </c>
      <c r="BU267" s="235">
        <f t="shared" ca="1" si="402"/>
        <v>12.424105140647844</v>
      </c>
      <c r="BV267" s="235">
        <f t="shared" ca="1" si="403"/>
        <v>12.498971655693413</v>
      </c>
      <c r="BW267" s="235">
        <f t="shared" ca="1" si="404"/>
        <v>12.381634472087658</v>
      </c>
      <c r="BX267" s="235">
        <f t="shared" ca="1" si="374"/>
        <v>0.42641812229902792</v>
      </c>
      <c r="BY267" s="236">
        <f t="shared" si="389"/>
        <v>-217</v>
      </c>
      <c r="BZ267" s="235">
        <f t="shared" ca="1" si="375"/>
        <v>12.652960540211524</v>
      </c>
      <c r="CA267" s="235">
        <f t="shared" ca="1" si="376"/>
        <v>34.092721794924245</v>
      </c>
      <c r="CB267" s="235">
        <f t="shared" ca="1" si="417"/>
        <v>12.321396809895834</v>
      </c>
      <c r="CC267" s="235">
        <f t="shared" ca="1" si="418"/>
        <v>0.89139680989583425</v>
      </c>
      <c r="CD267" s="81">
        <f t="shared" ca="1" si="419"/>
        <v>2.2468020833333355</v>
      </c>
      <c r="CE267" s="235">
        <f t="shared" ca="1" si="377"/>
        <v>39.674024539507542</v>
      </c>
      <c r="CF267" s="235">
        <f t="shared" ca="1" si="378"/>
        <v>38.739103763345128</v>
      </c>
      <c r="CG267">
        <f t="shared" si="379"/>
        <v>100</v>
      </c>
      <c r="CH267">
        <f t="shared" si="379"/>
        <v>50</v>
      </c>
      <c r="CI267">
        <f t="shared" si="379"/>
        <v>0</v>
      </c>
      <c r="CJ267" t="e">
        <f t="shared" si="380"/>
        <v>#N/A</v>
      </c>
      <c r="CK267" s="259">
        <f t="shared" ca="1" si="381"/>
        <v>12.487833428021199</v>
      </c>
      <c r="CL267" s="259">
        <f t="shared" ca="1" si="382"/>
        <v>12.3150833570053</v>
      </c>
      <c r="CM267" s="259">
        <f t="shared" ca="1" si="383"/>
        <v>12.38703578349919</v>
      </c>
      <c r="CN267" s="259">
        <f t="shared" ca="1" si="384"/>
        <v>12.433331331880595</v>
      </c>
      <c r="CO267">
        <f t="shared" ca="1" si="385"/>
        <v>0</v>
      </c>
      <c r="CP267" t="e">
        <f t="shared" ca="1" si="386"/>
        <v>#N/A</v>
      </c>
      <c r="CQ267">
        <f t="shared" ca="1" si="387"/>
        <v>16.7</v>
      </c>
      <c r="CR267">
        <f t="shared" ca="1" si="422"/>
        <v>12.43</v>
      </c>
      <c r="CS267" t="e">
        <f t="shared" ca="1" si="423"/>
        <v>#N/A</v>
      </c>
    </row>
    <row r="268" spans="1:97" x14ac:dyDescent="0.25">
      <c r="A268">
        <v>237</v>
      </c>
      <c r="B268" s="100">
        <f ca="1">OFFSET(InputPriceData!B$15,CalculationsAndCharts!$A268+$A$11,0,1,1)</f>
        <v>40149</v>
      </c>
      <c r="C268" s="3">
        <f ca="1">OFFSET(InputPriceData!G$15,CalculationsAndCharts!$A268+$A$11,0,1,1)</f>
        <v>13065300</v>
      </c>
      <c r="D268" s="4">
        <f ca="1">OFFSET(InputPriceData!C$15,CalculationsAndCharts!$A268+$A$11,IF($C$7,7,0),1,1)</f>
        <v>12.42</v>
      </c>
      <c r="E268" s="4">
        <f ca="1">OFFSET(InputPriceData!D$15,CalculationsAndCharts!$A268+$A$11,IF($C$7,7,0),1,1)</f>
        <v>13.22</v>
      </c>
      <c r="F268" s="4">
        <f ca="1">OFFSET(InputPriceData!E$15,CalculationsAndCharts!$A268+$A$11,IF($C$7,7,0),1,1)</f>
        <v>12.35</v>
      </c>
      <c r="G268" s="4">
        <f ca="1">OFFSET(InputPriceData!F$15,CalculationsAndCharts!$A268+$A$11,IF($C$7,7,0),1,1)</f>
        <v>12.88</v>
      </c>
      <c r="H268" s="105">
        <f t="shared" si="354"/>
        <v>0</v>
      </c>
      <c r="I268" s="105">
        <f t="shared" ca="1" si="425"/>
        <v>0</v>
      </c>
      <c r="J268" s="105">
        <f t="shared" ca="1" si="425"/>
        <v>0</v>
      </c>
      <c r="K268" s="105">
        <f t="shared" ca="1" si="425"/>
        <v>0</v>
      </c>
      <c r="L268" s="4">
        <f t="shared" ca="1" si="355"/>
        <v>12.816666666666668</v>
      </c>
      <c r="M268" s="105">
        <f t="shared" ca="1" si="356"/>
        <v>0.65666666666666806</v>
      </c>
      <c r="N268" s="105">
        <f t="shared" ca="1" si="363"/>
        <v>2.0553589743589749</v>
      </c>
      <c r="O268" s="198">
        <f t="shared" ca="1" si="364"/>
        <v>1.8997716591095672</v>
      </c>
      <c r="P268" s="198">
        <f t="shared" ca="1" si="365"/>
        <v>1.7097944931986107</v>
      </c>
      <c r="Q268" s="105">
        <f t="shared" ca="1" si="357"/>
        <v>12.524163383644538</v>
      </c>
      <c r="R268" s="105">
        <f t="shared" ca="1" si="358"/>
        <v>12.593098997023008</v>
      </c>
      <c r="S268" s="105">
        <f t="shared" ca="1" si="366"/>
        <v>0</v>
      </c>
      <c r="T268" s="105">
        <f t="shared" si="367"/>
        <v>0</v>
      </c>
      <c r="U268" s="105">
        <f t="shared" si="368"/>
        <v>0</v>
      </c>
      <c r="V268" s="115">
        <f t="shared" ca="1" si="359"/>
        <v>0.94000000000000128</v>
      </c>
      <c r="W268" s="114">
        <f t="shared" ca="1" si="360"/>
        <v>0.58562755488346951</v>
      </c>
      <c r="X268" s="116">
        <f t="shared" ca="1" si="361"/>
        <v>9.5467977863623404E-2</v>
      </c>
      <c r="Y268" s="90" t="e">
        <f t="shared" si="369"/>
        <v>#N/A</v>
      </c>
      <c r="Z268" s="117" t="str">
        <f t="shared" ca="1" si="370"/>
        <v/>
      </c>
      <c r="AA268" s="112"/>
      <c r="AB268" s="118"/>
      <c r="AC268" s="107"/>
      <c r="AD268" s="107"/>
      <c r="AH268" s="107"/>
      <c r="BE268" s="235">
        <f t="shared" ca="1" si="371"/>
        <v>12.58</v>
      </c>
      <c r="BF268" s="235">
        <f t="shared" ref="BF268:BN268" ca="1" si="446">AVERAGE(OFFSET(BE$31,$A268,0,$BE$27,1))</f>
        <v>12.397500000000001</v>
      </c>
      <c r="BG268" s="235">
        <f t="shared" ca="1" si="446"/>
        <v>12.290000000000001</v>
      </c>
      <c r="BH268" s="235">
        <f t="shared" ca="1" si="446"/>
        <v>12.256250000000001</v>
      </c>
      <c r="BI268" s="235">
        <f t="shared" ca="1" si="446"/>
        <v>12.272187500000001</v>
      </c>
      <c r="BJ268" s="235">
        <f t="shared" ca="1" si="446"/>
        <v>12.302968750000002</v>
      </c>
      <c r="BK268" s="235">
        <f t="shared" ca="1" si="446"/>
        <v>12.3315625</v>
      </c>
      <c r="BL268" s="235">
        <f t="shared" ca="1" si="446"/>
        <v>12.3618359375</v>
      </c>
      <c r="BM268" s="235">
        <f t="shared" ca="1" si="446"/>
        <v>12.40650390625</v>
      </c>
      <c r="BN268" s="235">
        <f t="shared" ca="1" si="446"/>
        <v>12.475937500000001</v>
      </c>
      <c r="BO268" s="235">
        <f t="shared" ca="1" si="373"/>
        <v>12.4011748046875</v>
      </c>
      <c r="BP268" s="235">
        <f t="shared" ca="1" si="442"/>
        <v>12.402784248957573</v>
      </c>
      <c r="BQ268" s="235">
        <f t="shared" ca="1" si="443"/>
        <v>12.466960033342941</v>
      </c>
      <c r="BR268" s="235">
        <f t="shared" ca="1" si="444"/>
        <v>-6.4175784385367862E-2</v>
      </c>
      <c r="BS268" s="235">
        <f t="shared" ca="1" si="445"/>
        <v>12.338608464572205</v>
      </c>
      <c r="BT268" s="235">
        <f t="shared" ca="1" si="401"/>
        <v>12.374282107334722</v>
      </c>
      <c r="BU268" s="235">
        <f t="shared" ca="1" si="402"/>
        <v>12.463217535183098</v>
      </c>
      <c r="BV268" s="235">
        <f t="shared" ca="1" si="403"/>
        <v>12.573838170738982</v>
      </c>
      <c r="BW268" s="235">
        <f t="shared" ca="1" si="404"/>
        <v>12.307031887193853</v>
      </c>
      <c r="BX268" s="235">
        <f t="shared" ca="1" si="374"/>
        <v>0.45023141493465973</v>
      </c>
      <c r="BY268" s="236">
        <f t="shared" si="389"/>
        <v>-218</v>
      </c>
      <c r="BZ268" s="235">
        <f t="shared" ca="1" si="375"/>
        <v>12.676097369614002</v>
      </c>
      <c r="CA268" s="235">
        <f t="shared" ca="1" si="376"/>
        <v>29.506900774920915</v>
      </c>
      <c r="CB268" s="235">
        <f t="shared" ca="1" si="417"/>
        <v>12.608920735677085</v>
      </c>
      <c r="CC268" s="235">
        <f t="shared" ca="1" si="418"/>
        <v>1.1789207356770852</v>
      </c>
      <c r="CD268" s="81">
        <f t="shared" ca="1" si="419"/>
        <v>2.5968020833333352</v>
      </c>
      <c r="CE268" s="235">
        <f t="shared" ca="1" si="377"/>
        <v>45.398944464946908</v>
      </c>
      <c r="CF268" s="235">
        <f t="shared" ca="1" si="378"/>
        <v>35.312183309511632</v>
      </c>
      <c r="CG268">
        <f t="shared" si="379"/>
        <v>100</v>
      </c>
      <c r="CH268">
        <f t="shared" si="379"/>
        <v>50</v>
      </c>
      <c r="CI268">
        <f t="shared" si="379"/>
        <v>0</v>
      </c>
      <c r="CJ268" t="e">
        <f t="shared" si="380"/>
        <v>#N/A</v>
      </c>
      <c r="CK268" s="259">
        <f t="shared" ca="1" si="381"/>
        <v>12.258166856042397</v>
      </c>
      <c r="CL268" s="259">
        <f t="shared" ca="1" si="382"/>
        <v>12.6134584280212</v>
      </c>
      <c r="CM268" s="259">
        <f t="shared" ca="1" si="383"/>
        <v>12.50728186138754</v>
      </c>
      <c r="CN268" s="259">
        <f t="shared" ca="1" si="384"/>
        <v>12.480630521830712</v>
      </c>
      <c r="CO268">
        <f t="shared" ca="1" si="385"/>
        <v>100</v>
      </c>
      <c r="CP268">
        <f t="shared" ca="1" si="386"/>
        <v>16.7</v>
      </c>
      <c r="CQ268" t="e">
        <f t="shared" ca="1" si="387"/>
        <v>#N/A</v>
      </c>
      <c r="CR268" t="e">
        <f t="shared" ca="1" si="422"/>
        <v>#N/A</v>
      </c>
      <c r="CS268" t="e">
        <f t="shared" ca="1" si="423"/>
        <v>#N/A</v>
      </c>
    </row>
    <row r="269" spans="1:97" x14ac:dyDescent="0.25">
      <c r="A269">
        <v>238</v>
      </c>
      <c r="B269" s="100">
        <f ca="1">OFFSET(InputPriceData!B$15,CalculationsAndCharts!$A269+$A$11,0,1,1)</f>
        <v>40148</v>
      </c>
      <c r="C269" s="3">
        <f ca="1">OFFSET(InputPriceData!G$15,CalculationsAndCharts!$A269+$A$11,0,1,1)</f>
        <v>5088700</v>
      </c>
      <c r="D269" s="4">
        <f ca="1">OFFSET(InputPriceData!C$15,CalculationsAndCharts!$A269+$A$11,IF($C$7,7,0),1,1)</f>
        <v>12.28</v>
      </c>
      <c r="E269" s="4">
        <f ca="1">OFFSET(InputPriceData!D$15,CalculationsAndCharts!$A269+$A$11,IF($C$7,7,0),1,1)</f>
        <v>12.44</v>
      </c>
      <c r="F269" s="4">
        <f ca="1">OFFSET(InputPriceData!E$15,CalculationsAndCharts!$A269+$A$11,IF($C$7,7,0),1,1)</f>
        <v>12.16</v>
      </c>
      <c r="G269" s="4">
        <f ca="1">OFFSET(InputPriceData!F$15,CalculationsAndCharts!$A269+$A$11,IF($C$7,7,0),1,1)</f>
        <v>12.28</v>
      </c>
      <c r="H269" s="105">
        <f t="shared" si="354"/>
        <v>0</v>
      </c>
      <c r="I269" s="105">
        <f t="shared" ca="1" si="425"/>
        <v>0</v>
      </c>
      <c r="J269" s="105">
        <f t="shared" ca="1" si="425"/>
        <v>0</v>
      </c>
      <c r="K269" s="105">
        <f t="shared" ca="1" si="425"/>
        <v>0</v>
      </c>
      <c r="L269" s="4">
        <f t="shared" ca="1" si="355"/>
        <v>12.293333333333335</v>
      </c>
      <c r="M269" s="105">
        <f t="shared" ca="1" si="356"/>
        <v>0.29333333333333478</v>
      </c>
      <c r="N269" s="105">
        <f t="shared" ca="1" si="363"/>
        <v>1.9333846153846164</v>
      </c>
      <c r="O269" s="198">
        <f t="shared" ca="1" si="364"/>
        <v>1.8553181404668793</v>
      </c>
      <c r="P269" s="198">
        <f t="shared" ca="1" si="365"/>
        <v>1.6697863264201913</v>
      </c>
      <c r="Q269" s="105">
        <f t="shared" ca="1" si="357"/>
        <v>12.440591017066787</v>
      </c>
      <c r="R269" s="105">
        <f t="shared" ca="1" si="358"/>
        <v>12.612794886559714</v>
      </c>
      <c r="S269" s="105">
        <f t="shared" ca="1" si="366"/>
        <v>0</v>
      </c>
      <c r="T269" s="105">
        <f t="shared" si="367"/>
        <v>0</v>
      </c>
      <c r="U269" s="105">
        <f t="shared" si="368"/>
        <v>0</v>
      </c>
      <c r="V269" s="115">
        <f t="shared" ca="1" si="359"/>
        <v>0.28999999999999915</v>
      </c>
      <c r="W269" s="114">
        <f t="shared" ca="1" si="360"/>
        <v>0.40844133232520363</v>
      </c>
      <c r="X269" s="116">
        <f t="shared" ca="1" si="361"/>
        <v>8.3260694814756009E-2</v>
      </c>
      <c r="Y269" s="90" t="e">
        <f t="shared" si="369"/>
        <v>#N/A</v>
      </c>
      <c r="Z269" s="117" t="str">
        <f t="shared" ca="1" si="370"/>
        <v/>
      </c>
      <c r="AA269" s="112"/>
      <c r="AB269" s="118"/>
      <c r="AC269" s="107"/>
      <c r="AD269" s="107"/>
      <c r="AH269" s="107"/>
      <c r="BE269" s="235">
        <f t="shared" ca="1" si="371"/>
        <v>12.215</v>
      </c>
      <c r="BF269" s="235">
        <f t="shared" ref="BF269:BN269" ca="1" si="447">AVERAGE(OFFSET(BE$31,$A269,0,$BE$27,1))</f>
        <v>12.182500000000001</v>
      </c>
      <c r="BG269" s="235">
        <f t="shared" ca="1" si="447"/>
        <v>12.2225</v>
      </c>
      <c r="BH269" s="235">
        <f t="shared" ca="1" si="447"/>
        <v>12.288125000000001</v>
      </c>
      <c r="BI269" s="235">
        <f t="shared" ca="1" si="447"/>
        <v>12.33375</v>
      </c>
      <c r="BJ269" s="235">
        <f t="shared" ca="1" si="447"/>
        <v>12.360156249999999</v>
      </c>
      <c r="BK269" s="235">
        <f t="shared" ca="1" si="447"/>
        <v>12.392109375</v>
      </c>
      <c r="BL269" s="235">
        <f t="shared" ca="1" si="447"/>
        <v>12.451171875</v>
      </c>
      <c r="BM269" s="235">
        <f t="shared" ca="1" si="447"/>
        <v>12.545371093749999</v>
      </c>
      <c r="BN269" s="235">
        <f t="shared" ca="1" si="447"/>
        <v>12.670117187500001</v>
      </c>
      <c r="BO269" s="235">
        <f t="shared" ca="1" si="373"/>
        <v>12.290071289062501</v>
      </c>
      <c r="BP269" s="235">
        <f t="shared" ca="1" si="442"/>
        <v>12.404393693227645</v>
      </c>
      <c r="BQ269" s="235">
        <f t="shared" ca="1" si="443"/>
        <v>12.531135817728309</v>
      </c>
      <c r="BR269" s="235">
        <f t="shared" ca="1" si="444"/>
        <v>-0.12674212450066413</v>
      </c>
      <c r="BS269" s="235">
        <f t="shared" ca="1" si="445"/>
        <v>12.277651568726981</v>
      </c>
      <c r="BT269" s="235">
        <f t="shared" ca="1" si="401"/>
        <v>12.409955750097238</v>
      </c>
      <c r="BU269" s="235">
        <f t="shared" ca="1" si="402"/>
        <v>12.552152963031475</v>
      </c>
      <c r="BV269" s="235">
        <f t="shared" ca="1" si="403"/>
        <v>12.684458806294867</v>
      </c>
      <c r="BW269" s="235">
        <f t="shared" ca="1" si="404"/>
        <v>12.257867167492154</v>
      </c>
      <c r="BX269" s="235">
        <f t="shared" ca="1" si="374"/>
        <v>0.4785002783441118</v>
      </c>
      <c r="BY269" s="236">
        <f t="shared" si="389"/>
        <v>-219</v>
      </c>
      <c r="BZ269" s="235">
        <f t="shared" ca="1" si="375"/>
        <v>12.704389505554285</v>
      </c>
      <c r="CA269" s="235">
        <f t="shared" ca="1" si="376"/>
        <v>26.670737809842176</v>
      </c>
      <c r="CB269" s="235">
        <f t="shared" ca="1" si="417"/>
        <v>12.291702311197918</v>
      </c>
      <c r="CC269" s="235">
        <f t="shared" ca="1" si="418"/>
        <v>0.86170231119791829</v>
      </c>
      <c r="CD269" s="81">
        <f t="shared" ca="1" si="419"/>
        <v>2.7668020833333351</v>
      </c>
      <c r="CE269" s="235">
        <f t="shared" ca="1" si="377"/>
        <v>31.144342285580937</v>
      </c>
      <c r="CF269" s="235">
        <f t="shared" ca="1" si="378"/>
        <v>31.320737509396491</v>
      </c>
      <c r="CG269">
        <f t="shared" si="379"/>
        <v>100</v>
      </c>
      <c r="CH269">
        <f t="shared" si="379"/>
        <v>50</v>
      </c>
      <c r="CI269">
        <f t="shared" si="379"/>
        <v>0</v>
      </c>
      <c r="CJ269" t="e">
        <f t="shared" si="380"/>
        <v>#N/A</v>
      </c>
      <c r="CK269" s="259">
        <f t="shared" ca="1" si="381"/>
        <v>12.226333712084795</v>
      </c>
      <c r="CL269" s="259">
        <f t="shared" ca="1" si="382"/>
        <v>12.279083428021199</v>
      </c>
      <c r="CM269" s="259">
        <f t="shared" ca="1" si="383"/>
        <v>12.301025324534786</v>
      </c>
      <c r="CN269" s="259">
        <f t="shared" ca="1" si="384"/>
        <v>12.427499359354517</v>
      </c>
      <c r="CO269">
        <f t="shared" ca="1" si="385"/>
        <v>0</v>
      </c>
      <c r="CP269" t="e">
        <f t="shared" ca="1" si="386"/>
        <v>#N/A</v>
      </c>
      <c r="CQ269">
        <f t="shared" ca="1" si="387"/>
        <v>16.7</v>
      </c>
      <c r="CR269" t="e">
        <f t="shared" ca="1" si="422"/>
        <v>#N/A</v>
      </c>
      <c r="CS269" t="e">
        <f t="shared" ca="1" si="423"/>
        <v>#N/A</v>
      </c>
    </row>
    <row r="270" spans="1:97" x14ac:dyDescent="0.25">
      <c r="A270">
        <v>239</v>
      </c>
      <c r="B270" s="100">
        <f ca="1">OFFSET(InputPriceData!B$15,CalculationsAndCharts!$A270+$A$11,0,1,1)</f>
        <v>40147</v>
      </c>
      <c r="C270" s="3">
        <f ca="1">OFFSET(InputPriceData!G$15,CalculationsAndCharts!$A270+$A$11,0,1,1)</f>
        <v>3592700</v>
      </c>
      <c r="D270" s="4">
        <f ca="1">OFFSET(InputPriceData!C$15,CalculationsAndCharts!$A270+$A$11,IF($C$7,7,0),1,1)</f>
        <v>12.11</v>
      </c>
      <c r="E270" s="4">
        <f ca="1">OFFSET(InputPriceData!D$15,CalculationsAndCharts!$A270+$A$11,IF($C$7,7,0),1,1)</f>
        <v>12.21</v>
      </c>
      <c r="F270" s="4">
        <f ca="1">OFFSET(InputPriceData!E$15,CalculationsAndCharts!$A270+$A$11,IF($C$7,7,0),1,1)</f>
        <v>12</v>
      </c>
      <c r="G270" s="4">
        <f ca="1">OFFSET(InputPriceData!F$15,CalculationsAndCharts!$A270+$A$11,IF($C$7,7,0),1,1)</f>
        <v>12.15</v>
      </c>
      <c r="H270" s="105">
        <f t="shared" si="354"/>
        <v>0</v>
      </c>
      <c r="I270" s="105">
        <f t="shared" ca="1" si="425"/>
        <v>0</v>
      </c>
      <c r="J270" s="105">
        <f t="shared" ca="1" si="425"/>
        <v>0</v>
      </c>
      <c r="K270" s="105">
        <f t="shared" ca="1" si="425"/>
        <v>0</v>
      </c>
      <c r="L270" s="4">
        <f t="shared" ca="1" si="355"/>
        <v>12.12</v>
      </c>
      <c r="M270" s="105">
        <f t="shared" ca="1" si="356"/>
        <v>0.16999999999999993</v>
      </c>
      <c r="N270" s="105">
        <f t="shared" ca="1" si="363"/>
        <v>1.9233717948717945</v>
      </c>
      <c r="O270" s="198">
        <f t="shared" ca="1" si="364"/>
        <v>1.8330134333475256</v>
      </c>
      <c r="P270" s="198">
        <f t="shared" ca="1" si="365"/>
        <v>1.6497120900127731</v>
      </c>
      <c r="Q270" s="105">
        <f t="shared" ca="1" si="357"/>
        <v>12.482664640990631</v>
      </c>
      <c r="R270" s="105">
        <f t="shared" ca="1" si="358"/>
        <v>12.661995992129121</v>
      </c>
      <c r="S270" s="105">
        <f t="shared" ca="1" si="366"/>
        <v>0</v>
      </c>
      <c r="T270" s="105">
        <f t="shared" si="367"/>
        <v>0</v>
      </c>
      <c r="U270" s="105">
        <f t="shared" si="368"/>
        <v>0</v>
      </c>
      <c r="V270" s="115">
        <f t="shared" ca="1" si="359"/>
        <v>0.21000000000000085</v>
      </c>
      <c r="W270" s="114">
        <f t="shared" ca="1" si="360"/>
        <v>0.46766199848780587</v>
      </c>
      <c r="X270" s="116">
        <f t="shared" ca="1" si="361"/>
        <v>8.8490699464016942E-2</v>
      </c>
      <c r="Y270" s="90" t="e">
        <f t="shared" si="369"/>
        <v>#N/A</v>
      </c>
      <c r="Z270" s="117" t="str">
        <f t="shared" ca="1" si="370"/>
        <v/>
      </c>
      <c r="AA270" s="112"/>
      <c r="AB270" s="118"/>
      <c r="AC270" s="107"/>
      <c r="AD270" s="107"/>
      <c r="AH270" s="107"/>
      <c r="BE270" s="235">
        <f t="shared" ca="1" si="371"/>
        <v>12.15</v>
      </c>
      <c r="BF270" s="235">
        <f t="shared" ref="BF270:BN270" ca="1" si="448">AVERAGE(OFFSET(BE$31,$A270,0,$BE$27,1))</f>
        <v>12.262499999999999</v>
      </c>
      <c r="BG270" s="235">
        <f t="shared" ca="1" si="448"/>
        <v>12.35375</v>
      </c>
      <c r="BH270" s="235">
        <f t="shared" ca="1" si="448"/>
        <v>12.379375</v>
      </c>
      <c r="BI270" s="235">
        <f t="shared" ca="1" si="448"/>
        <v>12.3865625</v>
      </c>
      <c r="BJ270" s="235">
        <f t="shared" ca="1" si="448"/>
        <v>12.4240625</v>
      </c>
      <c r="BK270" s="235">
        <f t="shared" ca="1" si="448"/>
        <v>12.510234375</v>
      </c>
      <c r="BL270" s="235">
        <f t="shared" ca="1" si="448"/>
        <v>12.6395703125</v>
      </c>
      <c r="BM270" s="235">
        <f t="shared" ca="1" si="448"/>
        <v>12.79486328125</v>
      </c>
      <c r="BN270" s="235">
        <f t="shared" ca="1" si="448"/>
        <v>12.954843750000002</v>
      </c>
      <c r="BO270" s="235">
        <f t="shared" ca="1" si="373"/>
        <v>12.3665068359375</v>
      </c>
      <c r="BP270" s="235">
        <f t="shared" ca="1" si="442"/>
        <v>12.518716097392788</v>
      </c>
      <c r="BQ270" s="235">
        <f t="shared" ca="1" si="443"/>
        <v>12.657877942228971</v>
      </c>
      <c r="BR270" s="235">
        <f t="shared" ca="1" si="444"/>
        <v>-0.13916184483618288</v>
      </c>
      <c r="BS270" s="235">
        <f t="shared" ca="1" si="445"/>
        <v>12.379554252556606</v>
      </c>
      <c r="BT270" s="235">
        <f t="shared" ca="1" si="401"/>
        <v>12.542259931467495</v>
      </c>
      <c r="BU270" s="235">
        <f t="shared" ca="1" si="402"/>
        <v>12.69435017596571</v>
      </c>
      <c r="BV270" s="235">
        <f t="shared" ca="1" si="403"/>
        <v>12.816764649558257</v>
      </c>
      <c r="BW270" s="235">
        <f t="shared" ca="1" si="404"/>
        <v>12.360493916063609</v>
      </c>
      <c r="BX270" s="235">
        <f t="shared" ca="1" si="374"/>
        <v>0.50634646800800476</v>
      </c>
      <c r="BY270" s="236">
        <f t="shared" si="389"/>
        <v>-220</v>
      </c>
      <c r="BZ270" s="235">
        <f t="shared" ca="1" si="375"/>
        <v>12.735161818202533</v>
      </c>
      <c r="CA270" s="235">
        <f t="shared" ca="1" si="376"/>
        <v>31.501406358531099</v>
      </c>
      <c r="CB270" s="235">
        <f t="shared" ca="1" si="417"/>
        <v>12.243253417968749</v>
      </c>
      <c r="CC270" s="235">
        <f t="shared" ca="1" si="418"/>
        <v>0.81325341796874895</v>
      </c>
      <c r="CD270" s="81">
        <f t="shared" ca="1" si="419"/>
        <v>2.7668020833333351</v>
      </c>
      <c r="CE270" s="235">
        <f t="shared" ca="1" si="377"/>
        <v>29.393263178007043</v>
      </c>
      <c r="CF270" s="235">
        <f t="shared" ca="1" si="378"/>
        <v>35.082439802770672</v>
      </c>
      <c r="CG270">
        <f t="shared" si="379"/>
        <v>100</v>
      </c>
      <c r="CH270">
        <f t="shared" si="379"/>
        <v>50</v>
      </c>
      <c r="CI270">
        <f t="shared" si="379"/>
        <v>0</v>
      </c>
      <c r="CJ270" t="e">
        <f t="shared" si="380"/>
        <v>#N/A</v>
      </c>
      <c r="CK270" s="259">
        <f t="shared" ca="1" si="381"/>
        <v>12.335167424169589</v>
      </c>
      <c r="CL270" s="259">
        <f t="shared" ca="1" si="382"/>
        <v>12.196958712084795</v>
      </c>
      <c r="CM270" s="259">
        <f t="shared" ca="1" si="383"/>
        <v>12.306153318669086</v>
      </c>
      <c r="CN270" s="259">
        <f t="shared" ca="1" si="384"/>
        <v>12.486865731887844</v>
      </c>
      <c r="CO270">
        <f t="shared" ca="1" si="385"/>
        <v>0</v>
      </c>
      <c r="CP270" t="e">
        <f t="shared" ca="1" si="386"/>
        <v>#N/A</v>
      </c>
      <c r="CQ270">
        <f t="shared" ca="1" si="387"/>
        <v>16.7</v>
      </c>
      <c r="CR270" t="e">
        <f t="shared" ca="1" si="422"/>
        <v>#N/A</v>
      </c>
      <c r="CS270" t="e">
        <f t="shared" ca="1" si="423"/>
        <v>#N/A</v>
      </c>
    </row>
    <row r="271" spans="1:97" x14ac:dyDescent="0.25">
      <c r="A271">
        <v>240</v>
      </c>
      <c r="B271" s="100">
        <f ca="1">OFFSET(InputPriceData!B$15,CalculationsAndCharts!$A271+$A$11,0,1,1)</f>
        <v>40144</v>
      </c>
      <c r="C271" s="3">
        <f ca="1">OFFSET(InputPriceData!G$15,CalculationsAndCharts!$A271+$A$11,0,1,1)</f>
        <v>2600900</v>
      </c>
      <c r="D271" s="4">
        <f ca="1">OFFSET(InputPriceData!C$15,CalculationsAndCharts!$A271+$A$11,IF($C$7,7,0),1,1)</f>
        <v>12.05</v>
      </c>
      <c r="E271" s="4">
        <f ca="1">OFFSET(InputPriceData!D$15,CalculationsAndCharts!$A271+$A$11,IF($C$7,7,0),1,1)</f>
        <v>12.37</v>
      </c>
      <c r="F271" s="4">
        <f ca="1">OFFSET(InputPriceData!E$15,CalculationsAndCharts!$A271+$A$11,IF($C$7,7,0),1,1)</f>
        <v>11.99</v>
      </c>
      <c r="G271" s="4">
        <f ca="1">OFFSET(InputPriceData!F$15,CalculationsAndCharts!$A271+$A$11,IF($C$7,7,0),1,1)</f>
        <v>12.15</v>
      </c>
      <c r="H271" s="105">
        <f t="shared" si="354"/>
        <v>0</v>
      </c>
      <c r="I271" s="105">
        <f t="shared" ca="1" si="425"/>
        <v>0</v>
      </c>
      <c r="J271" s="105">
        <f t="shared" ca="1" si="425"/>
        <v>0</v>
      </c>
      <c r="K271" s="105">
        <f t="shared" ca="1" si="425"/>
        <v>0</v>
      </c>
      <c r="L271" s="4">
        <f t="shared" ca="1" si="355"/>
        <v>12.17</v>
      </c>
      <c r="M271" s="105">
        <f t="shared" ca="1" si="356"/>
        <v>0.56333333333333435</v>
      </c>
      <c r="N271" s="105">
        <f t="shared" ca="1" si="363"/>
        <v>1.9534102564102567</v>
      </c>
      <c r="O271" s="198">
        <f t="shared" ca="1" si="364"/>
        <v>1.807196758626306</v>
      </c>
      <c r="P271" s="198">
        <f t="shared" ca="1" si="365"/>
        <v>1.6264770827636754</v>
      </c>
      <c r="Q271" s="105">
        <f t="shared" ca="1" si="357"/>
        <v>12.586283109845096</v>
      </c>
      <c r="R271" s="105">
        <f t="shared" ca="1" si="358"/>
        <v>12.713233521025835</v>
      </c>
      <c r="S271" s="105">
        <f t="shared" ca="1" si="366"/>
        <v>0</v>
      </c>
      <c r="T271" s="105">
        <f t="shared" si="367"/>
        <v>0</v>
      </c>
      <c r="U271" s="105">
        <f t="shared" si="368"/>
        <v>0</v>
      </c>
      <c r="V271" s="115">
        <f t="shared" ca="1" si="359"/>
        <v>0.60999999999999943</v>
      </c>
      <c r="W271" s="114">
        <f t="shared" ca="1" si="360"/>
        <v>0.59649299773170839</v>
      </c>
      <c r="X271" s="116">
        <f t="shared" ca="1" si="361"/>
        <v>9.9094073887383408E-2</v>
      </c>
      <c r="Y271" s="90" t="e">
        <f t="shared" si="369"/>
        <v>#N/A</v>
      </c>
      <c r="Z271" s="117" t="str">
        <f t="shared" ca="1" si="370"/>
        <v/>
      </c>
      <c r="AA271" s="112"/>
      <c r="AB271" s="118"/>
      <c r="AC271" s="107"/>
      <c r="AD271" s="107"/>
      <c r="AH271" s="107"/>
      <c r="BE271" s="235">
        <f t="shared" ca="1" si="371"/>
        <v>12.375</v>
      </c>
      <c r="BF271" s="235">
        <f t="shared" ref="BF271:BN271" ca="1" si="449">AVERAGE(OFFSET(BE$31,$A271,0,$BE$27,1))</f>
        <v>12.445</v>
      </c>
      <c r="BG271" s="235">
        <f t="shared" ca="1" si="449"/>
        <v>12.405000000000001</v>
      </c>
      <c r="BH271" s="235">
        <f t="shared" ca="1" si="449"/>
        <v>12.393750000000001</v>
      </c>
      <c r="BI271" s="235">
        <f t="shared" ca="1" si="449"/>
        <v>12.461562499999999</v>
      </c>
      <c r="BJ271" s="235">
        <f t="shared" ca="1" si="449"/>
        <v>12.596406249999999</v>
      </c>
      <c r="BK271" s="235">
        <f t="shared" ca="1" si="449"/>
        <v>12.768906250000001</v>
      </c>
      <c r="BL271" s="235">
        <f t="shared" ca="1" si="449"/>
        <v>12.950156250000001</v>
      </c>
      <c r="BM271" s="235">
        <f t="shared" ca="1" si="449"/>
        <v>13.114824218750002</v>
      </c>
      <c r="BN271" s="235">
        <f t="shared" ca="1" si="449"/>
        <v>13.242353515625002</v>
      </c>
      <c r="BO271" s="235">
        <f t="shared" ca="1" si="373"/>
        <v>12.53958544921875</v>
      </c>
      <c r="BP271" s="235">
        <f t="shared" ca="1" si="442"/>
        <v>12.670925358848077</v>
      </c>
      <c r="BQ271" s="235">
        <f t="shared" ca="1" si="443"/>
        <v>12.797039787065152</v>
      </c>
      <c r="BR271" s="235">
        <f t="shared" ca="1" si="444"/>
        <v>-0.12611442821707541</v>
      </c>
      <c r="BS271" s="235">
        <f t="shared" ca="1" si="445"/>
        <v>12.544810930631002</v>
      </c>
      <c r="BT271" s="235">
        <f t="shared" ca="1" si="401"/>
        <v>12.704965610378382</v>
      </c>
      <c r="BU271" s="235">
        <f t="shared" ca="1" si="402"/>
        <v>12.846440420463924</v>
      </c>
      <c r="BV271" s="235">
        <f t="shared" ca="1" si="403"/>
        <v>12.939179123150804</v>
      </c>
      <c r="BW271" s="235">
        <f t="shared" ca="1" si="404"/>
        <v>12.514754692894176</v>
      </c>
      <c r="BX271" s="235">
        <f t="shared" ca="1" si="374"/>
        <v>0.53416505727402053</v>
      </c>
      <c r="BY271" s="236">
        <f t="shared" si="389"/>
        <v>-221</v>
      </c>
      <c r="BZ271" s="235">
        <f t="shared" ca="1" si="375"/>
        <v>12.751806421907323</v>
      </c>
      <c r="CA271" s="235">
        <f t="shared" ca="1" si="376"/>
        <v>38.905501876944079</v>
      </c>
      <c r="CB271" s="235">
        <f t="shared" ca="1" si="417"/>
        <v>12.354792724609375</v>
      </c>
      <c r="CC271" s="235">
        <f t="shared" ca="1" si="418"/>
        <v>0.92479272460937523</v>
      </c>
      <c r="CD271" s="81">
        <f t="shared" ca="1" si="419"/>
        <v>2.7668020833333351</v>
      </c>
      <c r="CE271" s="235">
        <f t="shared" ca="1" si="377"/>
        <v>33.424607064601496</v>
      </c>
      <c r="CF271" s="235">
        <f t="shared" ca="1" si="378"/>
        <v>38.702440596532057</v>
      </c>
      <c r="CG271">
        <f t="shared" si="379"/>
        <v>100</v>
      </c>
      <c r="CH271">
        <f t="shared" si="379"/>
        <v>50</v>
      </c>
      <c r="CI271">
        <f t="shared" si="379"/>
        <v>0</v>
      </c>
      <c r="CJ271" t="e">
        <f t="shared" si="380"/>
        <v>#N/A</v>
      </c>
      <c r="CK271" s="259">
        <f t="shared" ca="1" si="381"/>
        <v>12.530334848339177</v>
      </c>
      <c r="CL271" s="259">
        <f t="shared" ca="1" si="382"/>
        <v>12.297667424169589</v>
      </c>
      <c r="CM271" s="259">
        <f t="shared" ca="1" si="383"/>
        <v>12.430255531115142</v>
      </c>
      <c r="CN271" s="259">
        <f t="shared" ca="1" si="384"/>
        <v>12.602828539809064</v>
      </c>
      <c r="CO271">
        <f t="shared" ca="1" si="385"/>
        <v>0</v>
      </c>
      <c r="CP271" t="e">
        <f t="shared" ca="1" si="386"/>
        <v>#N/A</v>
      </c>
      <c r="CQ271">
        <f t="shared" ca="1" si="387"/>
        <v>16.7</v>
      </c>
      <c r="CR271" t="e">
        <f t="shared" ca="1" si="422"/>
        <v>#N/A</v>
      </c>
      <c r="CS271" t="e">
        <f t="shared" ca="1" si="423"/>
        <v>#N/A</v>
      </c>
    </row>
    <row r="272" spans="1:97" x14ac:dyDescent="0.25">
      <c r="A272">
        <v>241</v>
      </c>
      <c r="B272" s="100">
        <f ca="1">OFFSET(InputPriceData!B$15,CalculationsAndCharts!$A272+$A$11,0,1,1)</f>
        <v>40142</v>
      </c>
      <c r="C272" s="3">
        <f ca="1">OFFSET(InputPriceData!G$15,CalculationsAndCharts!$A272+$A$11,0,1,1)</f>
        <v>3844600</v>
      </c>
      <c r="D272" s="4">
        <f ca="1">OFFSET(InputPriceData!C$15,CalculationsAndCharts!$A272+$A$11,IF($C$7,7,0),1,1)</f>
        <v>12.48</v>
      </c>
      <c r="E272" s="4">
        <f ca="1">OFFSET(InputPriceData!D$15,CalculationsAndCharts!$A272+$A$11,IF($C$7,7,0),1,1)</f>
        <v>12.64</v>
      </c>
      <c r="F272" s="4">
        <f ca="1">OFFSET(InputPriceData!E$15,CalculationsAndCharts!$A272+$A$11,IF($C$7,7,0),1,1)</f>
        <v>12.42</v>
      </c>
      <c r="G272" s="4">
        <f ca="1">OFFSET(InputPriceData!F$15,CalculationsAndCharts!$A272+$A$11,IF($C$7,7,0),1,1)</f>
        <v>12.6</v>
      </c>
      <c r="H272" s="105">
        <f t="shared" si="354"/>
        <v>0</v>
      </c>
      <c r="I272" s="105">
        <f t="shared" ref="I272:K291" ca="1" si="450">IF($S$16,AVERAGE(OFFSET($G272,0,0,I$31,1)),0)</f>
        <v>0</v>
      </c>
      <c r="J272" s="105">
        <f t="shared" ca="1" si="450"/>
        <v>0</v>
      </c>
      <c r="K272" s="105">
        <f t="shared" ca="1" si="450"/>
        <v>0</v>
      </c>
      <c r="L272" s="4">
        <f t="shared" ca="1" si="355"/>
        <v>12.553333333333335</v>
      </c>
      <c r="M272" s="105">
        <f t="shared" ca="1" si="356"/>
        <v>0.58333333333333393</v>
      </c>
      <c r="N272" s="105">
        <f t="shared" ca="1" si="363"/>
        <v>1.960692307692308</v>
      </c>
      <c r="O272" s="198">
        <f t="shared" ca="1" si="364"/>
        <v>1.7654214735451772</v>
      </c>
      <c r="P272" s="198">
        <f t="shared" ca="1" si="365"/>
        <v>1.5888793261906595</v>
      </c>
      <c r="Q272" s="105">
        <f t="shared" ca="1" si="357"/>
        <v>12.70522114122941</v>
      </c>
      <c r="R272" s="105">
        <f t="shared" ca="1" si="358"/>
        <v>12.749505067077473</v>
      </c>
      <c r="S272" s="105">
        <f t="shared" ca="1" si="366"/>
        <v>0</v>
      </c>
      <c r="T272" s="105">
        <f t="shared" si="367"/>
        <v>0</v>
      </c>
      <c r="U272" s="105">
        <f t="shared" si="368"/>
        <v>0</v>
      </c>
      <c r="V272" s="115">
        <f t="shared" ca="1" si="359"/>
        <v>0.22000000000000064</v>
      </c>
      <c r="W272" s="114">
        <f t="shared" ca="1" si="360"/>
        <v>0.58973949659756286</v>
      </c>
      <c r="X272" s="116">
        <f t="shared" ca="1" si="361"/>
        <v>9.6804721952187534E-2</v>
      </c>
      <c r="Y272" s="90" t="e">
        <f t="shared" si="369"/>
        <v>#N/A</v>
      </c>
      <c r="Z272" s="117" t="str">
        <f t="shared" ca="1" si="370"/>
        <v/>
      </c>
      <c r="AA272" s="112"/>
      <c r="AB272" s="118"/>
      <c r="AC272" s="107"/>
      <c r="AD272" s="107"/>
      <c r="AH272" s="107"/>
      <c r="BE272" s="235">
        <f t="shared" ca="1" si="371"/>
        <v>12.515000000000001</v>
      </c>
      <c r="BF272" s="235">
        <f t="shared" ref="BF272:BN272" ca="1" si="451">AVERAGE(OFFSET(BE$31,$A272,0,$BE$27,1))</f>
        <v>12.365</v>
      </c>
      <c r="BG272" s="235">
        <f t="shared" ca="1" si="451"/>
        <v>12.3825</v>
      </c>
      <c r="BH272" s="235">
        <f t="shared" ca="1" si="451"/>
        <v>12.529375</v>
      </c>
      <c r="BI272" s="235">
        <f t="shared" ca="1" si="451"/>
        <v>12.731249999999999</v>
      </c>
      <c r="BJ272" s="235">
        <f t="shared" ca="1" si="451"/>
        <v>12.94140625</v>
      </c>
      <c r="BK272" s="235">
        <f t="shared" ca="1" si="451"/>
        <v>13.131406250000001</v>
      </c>
      <c r="BL272" s="235">
        <f t="shared" ca="1" si="451"/>
        <v>13.279492187500001</v>
      </c>
      <c r="BM272" s="235">
        <f t="shared" ca="1" si="451"/>
        <v>13.3698828125</v>
      </c>
      <c r="BN272" s="235">
        <f t="shared" ca="1" si="451"/>
        <v>13.396201171874999</v>
      </c>
      <c r="BO272" s="235">
        <f t="shared" ca="1" si="373"/>
        <v>12.654544433593751</v>
      </c>
      <c r="BP272" s="235">
        <f t="shared" ca="1" si="442"/>
        <v>12.802265268477406</v>
      </c>
      <c r="BQ272" s="235">
        <f t="shared" ca="1" si="443"/>
        <v>12.923154215282228</v>
      </c>
      <c r="BR272" s="235">
        <f t="shared" ca="1" si="444"/>
        <v>-0.12088894680482198</v>
      </c>
      <c r="BS272" s="235">
        <f t="shared" ca="1" si="445"/>
        <v>12.681376321672584</v>
      </c>
      <c r="BT272" s="235">
        <f t="shared" ca="1" si="401"/>
        <v>12.865120290125763</v>
      </c>
      <c r="BU272" s="235">
        <f t="shared" ca="1" si="402"/>
        <v>12.987915230549469</v>
      </c>
      <c r="BV272" s="235">
        <f t="shared" ca="1" si="403"/>
        <v>13.031917825837683</v>
      </c>
      <c r="BW272" s="235">
        <f t="shared" ca="1" si="404"/>
        <v>12.663533004566569</v>
      </c>
      <c r="BX272" s="235">
        <f t="shared" ca="1" si="374"/>
        <v>0.5547836398749334</v>
      </c>
      <c r="BY272" s="236">
        <f t="shared" si="389"/>
        <v>-222</v>
      </c>
      <c r="BZ272" s="235">
        <f t="shared" ca="1" si="375"/>
        <v>12.748411421398155</v>
      </c>
      <c r="CA272" s="235">
        <f t="shared" ca="1" si="376"/>
        <v>46.175156821012195</v>
      </c>
      <c r="CB272" s="235">
        <f t="shared" ca="1" si="417"/>
        <v>12.603938883463542</v>
      </c>
      <c r="CC272" s="235">
        <f t="shared" ca="1" si="418"/>
        <v>1.173938883463542</v>
      </c>
      <c r="CD272" s="81">
        <f t="shared" ca="1" si="419"/>
        <v>2.7668020833333351</v>
      </c>
      <c r="CE272" s="235">
        <f t="shared" ca="1" si="377"/>
        <v>42.429449165703474</v>
      </c>
      <c r="CF272" s="235">
        <f t="shared" ca="1" si="378"/>
        <v>41.954538495229293</v>
      </c>
      <c r="CG272">
        <f t="shared" si="379"/>
        <v>100</v>
      </c>
      <c r="CH272">
        <f t="shared" si="379"/>
        <v>50</v>
      </c>
      <c r="CI272">
        <f t="shared" si="379"/>
        <v>0</v>
      </c>
      <c r="CJ272" t="e">
        <f t="shared" si="380"/>
        <v>#N/A</v>
      </c>
      <c r="CK272" s="259">
        <f t="shared" ca="1" si="381"/>
        <v>12.525669696678353</v>
      </c>
      <c r="CL272" s="259">
        <f t="shared" ca="1" si="382"/>
        <v>12.530167424169589</v>
      </c>
      <c r="CM272" s="259">
        <f t="shared" ca="1" si="383"/>
        <v>12.603759218525237</v>
      </c>
      <c r="CN272" s="259">
        <f t="shared" ca="1" si="384"/>
        <v>12.724892986064853</v>
      </c>
      <c r="CO272">
        <f t="shared" ca="1" si="385"/>
        <v>0</v>
      </c>
      <c r="CP272" t="e">
        <f t="shared" ca="1" si="386"/>
        <v>#N/A</v>
      </c>
      <c r="CQ272">
        <f t="shared" ca="1" si="387"/>
        <v>16.7</v>
      </c>
      <c r="CR272" t="e">
        <f t="shared" ca="1" si="422"/>
        <v>#N/A</v>
      </c>
      <c r="CS272" t="e">
        <f t="shared" ca="1" si="423"/>
        <v>#N/A</v>
      </c>
    </row>
    <row r="273" spans="1:97" x14ac:dyDescent="0.25">
      <c r="A273">
        <v>242</v>
      </c>
      <c r="B273" s="100">
        <f ca="1">OFFSET(InputPriceData!B$15,CalculationsAndCharts!$A273+$A$11,0,1,1)</f>
        <v>40141</v>
      </c>
      <c r="C273" s="3">
        <f ca="1">OFFSET(InputPriceData!G$15,CalculationsAndCharts!$A273+$A$11,0,1,1)</f>
        <v>12423900</v>
      </c>
      <c r="D273" s="4">
        <f ca="1">OFFSET(InputPriceData!C$15,CalculationsAndCharts!$A273+$A$11,IF($C$7,7,0),1,1)</f>
        <v>12.17</v>
      </c>
      <c r="E273" s="4">
        <f ca="1">OFFSET(InputPriceData!D$15,CalculationsAndCharts!$A273+$A$11,IF($C$7,7,0),1,1)</f>
        <v>12.66</v>
      </c>
      <c r="F273" s="4">
        <f ca="1">OFFSET(InputPriceData!E$15,CalculationsAndCharts!$A273+$A$11,IF($C$7,7,0),1,1)</f>
        <v>11.97</v>
      </c>
      <c r="G273" s="4">
        <f ca="1">OFFSET(InputPriceData!F$15,CalculationsAndCharts!$A273+$A$11,IF($C$7,7,0),1,1)</f>
        <v>12.43</v>
      </c>
      <c r="H273" s="105">
        <f t="shared" si="354"/>
        <v>0</v>
      </c>
      <c r="I273" s="105">
        <f t="shared" ca="1" si="450"/>
        <v>0</v>
      </c>
      <c r="J273" s="105">
        <f t="shared" ca="1" si="450"/>
        <v>0</v>
      </c>
      <c r="K273" s="105">
        <f t="shared" ca="1" si="450"/>
        <v>0</v>
      </c>
      <c r="L273" s="4">
        <f t="shared" ca="1" si="355"/>
        <v>12.353333333333333</v>
      </c>
      <c r="M273" s="105">
        <f t="shared" ca="1" si="356"/>
        <v>0.49333333333333407</v>
      </c>
      <c r="N273" s="105">
        <f t="shared" ca="1" si="363"/>
        <v>1.878769230769231</v>
      </c>
      <c r="O273" s="198">
        <f t="shared" ca="1" si="364"/>
        <v>1.7096298066459967</v>
      </c>
      <c r="P273" s="198">
        <f t="shared" ca="1" si="365"/>
        <v>1.5386668259813971</v>
      </c>
      <c r="Q273" s="105">
        <f t="shared" ca="1" si="357"/>
        <v>12.748617657771145</v>
      </c>
      <c r="R273" s="105">
        <f t="shared" ca="1" si="358"/>
        <v>12.762157617319776</v>
      </c>
      <c r="S273" s="105">
        <f t="shared" ca="1" si="366"/>
        <v>0</v>
      </c>
      <c r="T273" s="105">
        <f t="shared" si="367"/>
        <v>0</v>
      </c>
      <c r="U273" s="105">
        <f t="shared" si="368"/>
        <v>0</v>
      </c>
      <c r="V273" s="115">
        <f t="shared" ca="1" si="359"/>
        <v>0.6899999999999995</v>
      </c>
      <c r="W273" s="114">
        <f t="shared" ca="1" si="360"/>
        <v>0.77460924489634397</v>
      </c>
      <c r="X273" s="116">
        <f t="shared" ca="1" si="361"/>
        <v>0.11231771881708319</v>
      </c>
      <c r="Y273" s="90" t="e">
        <f t="shared" si="369"/>
        <v>#N/A</v>
      </c>
      <c r="Z273" s="117" t="str">
        <f t="shared" ca="1" si="370"/>
        <v/>
      </c>
      <c r="AA273" s="112"/>
      <c r="AB273" s="118"/>
      <c r="AC273" s="107"/>
      <c r="AD273" s="107"/>
      <c r="AH273" s="107"/>
      <c r="BE273" s="235">
        <f t="shared" ca="1" si="371"/>
        <v>12.215</v>
      </c>
      <c r="BF273" s="235">
        <f t="shared" ref="BF273:BN273" ca="1" si="452">AVERAGE(OFFSET(BE$31,$A273,0,$BE$27,1))</f>
        <v>12.4</v>
      </c>
      <c r="BG273" s="235">
        <f t="shared" ca="1" si="452"/>
        <v>12.67625</v>
      </c>
      <c r="BH273" s="235">
        <f t="shared" ca="1" si="452"/>
        <v>12.933125</v>
      </c>
      <c r="BI273" s="235">
        <f t="shared" ca="1" si="452"/>
        <v>13.151562500000001</v>
      </c>
      <c r="BJ273" s="235">
        <f t="shared" ca="1" si="452"/>
        <v>13.321406250000001</v>
      </c>
      <c r="BK273" s="235">
        <f t="shared" ca="1" si="452"/>
        <v>13.427578125</v>
      </c>
      <c r="BL273" s="235">
        <f t="shared" ca="1" si="452"/>
        <v>13.4602734375</v>
      </c>
      <c r="BM273" s="235">
        <f t="shared" ca="1" si="452"/>
        <v>13.42251953125</v>
      </c>
      <c r="BN273" s="235">
        <f t="shared" ca="1" si="452"/>
        <v>13.32912109375</v>
      </c>
      <c r="BO273" s="235">
        <f t="shared" ca="1" si="373"/>
        <v>12.734123046875002</v>
      </c>
      <c r="BP273" s="235">
        <f t="shared" ca="1" si="442"/>
        <v>12.949986103361059</v>
      </c>
      <c r="BQ273" s="235">
        <f t="shared" ca="1" si="443"/>
        <v>13.04404316208705</v>
      </c>
      <c r="BR273" s="235">
        <f t="shared" ca="1" si="444"/>
        <v>-9.4057058725990572E-2</v>
      </c>
      <c r="BS273" s="235">
        <f t="shared" ca="1" si="445"/>
        <v>12.855929044635069</v>
      </c>
      <c r="BT273" s="235">
        <f t="shared" ca="1" si="401"/>
        <v>13.04886425857894</v>
      </c>
      <c r="BU273" s="235">
        <f t="shared" ca="1" si="402"/>
        <v>13.110710170973173</v>
      </c>
      <c r="BV273" s="235">
        <f t="shared" ca="1" si="403"/>
        <v>13.075920421125897</v>
      </c>
      <c r="BW273" s="235">
        <f t="shared" ca="1" si="404"/>
        <v>12.890382683943198</v>
      </c>
      <c r="BX273" s="235">
        <f t="shared" ca="1" si="374"/>
        <v>0.56334065559180579</v>
      </c>
      <c r="BY273" s="236">
        <f t="shared" si="389"/>
        <v>-223</v>
      </c>
      <c r="BZ273" s="235">
        <f t="shared" ca="1" si="375"/>
        <v>12.725497343634766</v>
      </c>
      <c r="CA273" s="235">
        <f t="shared" ca="1" si="376"/>
        <v>57.317301648290211</v>
      </c>
      <c r="CB273" s="235">
        <f t="shared" ca="1" si="417"/>
        <v>12.543728190104169</v>
      </c>
      <c r="CC273" s="235">
        <f t="shared" ca="1" si="418"/>
        <v>1.1137281901041689</v>
      </c>
      <c r="CD273" s="81">
        <f t="shared" ca="1" si="419"/>
        <v>2.7668020833333351</v>
      </c>
      <c r="CE273" s="235">
        <f t="shared" ca="1" si="377"/>
        <v>40.253265559291201</v>
      </c>
      <c r="CF273" s="235">
        <f t="shared" ca="1" si="378"/>
        <v>50.052364130332514</v>
      </c>
      <c r="CG273">
        <f t="shared" si="379"/>
        <v>100</v>
      </c>
      <c r="CH273">
        <f t="shared" si="379"/>
        <v>50</v>
      </c>
      <c r="CI273">
        <f t="shared" si="379"/>
        <v>0</v>
      </c>
      <c r="CJ273" t="e">
        <f t="shared" si="380"/>
        <v>#N/A</v>
      </c>
      <c r="CK273" s="259">
        <f t="shared" ca="1" si="381"/>
        <v>12.743839393356705</v>
      </c>
      <c r="CL273" s="259">
        <f t="shared" ca="1" si="382"/>
        <v>12.441294696678352</v>
      </c>
      <c r="CM273" s="259">
        <f t="shared" ca="1" si="383"/>
        <v>12.637376475319837</v>
      </c>
      <c r="CN273" s="259">
        <f t="shared" ca="1" si="384"/>
        <v>12.802783210822961</v>
      </c>
      <c r="CO273">
        <f t="shared" ca="1" si="385"/>
        <v>0</v>
      </c>
      <c r="CP273" t="e">
        <f t="shared" ca="1" si="386"/>
        <v>#N/A</v>
      </c>
      <c r="CQ273">
        <f t="shared" ca="1" si="387"/>
        <v>16.7</v>
      </c>
      <c r="CR273" t="e">
        <f t="shared" ca="1" si="422"/>
        <v>#N/A</v>
      </c>
      <c r="CS273">
        <f t="shared" ca="1" si="423"/>
        <v>12.17</v>
      </c>
    </row>
    <row r="274" spans="1:97" x14ac:dyDescent="0.25">
      <c r="A274">
        <v>243</v>
      </c>
      <c r="B274" s="100">
        <f ca="1">OFFSET(InputPriceData!B$15,CalculationsAndCharts!$A274+$A$11,0,1,1)</f>
        <v>40140</v>
      </c>
      <c r="C274" s="3">
        <f ca="1">OFFSET(InputPriceData!G$15,CalculationsAndCharts!$A274+$A$11,0,1,1)</f>
        <v>18164600</v>
      </c>
      <c r="D274" s="4">
        <f ca="1">OFFSET(InputPriceData!C$15,CalculationsAndCharts!$A274+$A$11,IF($C$7,7,0),1,1)</f>
        <v>12.22</v>
      </c>
      <c r="E274" s="4">
        <f ca="1">OFFSET(InputPriceData!D$15,CalculationsAndCharts!$A274+$A$11,IF($C$7,7,0),1,1)</f>
        <v>12.7</v>
      </c>
      <c r="F274" s="4">
        <f ca="1">OFFSET(InputPriceData!E$15,CalculationsAndCharts!$A274+$A$11,IF($C$7,7,0),1,1)</f>
        <v>11.86</v>
      </c>
      <c r="G274" s="4">
        <f ca="1">OFFSET(InputPriceData!F$15,CalculationsAndCharts!$A274+$A$11,IF($C$7,7,0),1,1)</f>
        <v>12</v>
      </c>
      <c r="H274" s="105">
        <f t="shared" si="354"/>
        <v>0</v>
      </c>
      <c r="I274" s="105">
        <f t="shared" ca="1" si="450"/>
        <v>0</v>
      </c>
      <c r="J274" s="105">
        <f t="shared" ca="1" si="450"/>
        <v>0</v>
      </c>
      <c r="K274" s="105">
        <f t="shared" ca="1" si="450"/>
        <v>0</v>
      </c>
      <c r="L274" s="4">
        <f t="shared" ca="1" si="355"/>
        <v>12.186666666666667</v>
      </c>
      <c r="M274" s="105">
        <f t="shared" ca="1" si="356"/>
        <v>1.33</v>
      </c>
      <c r="N274" s="105">
        <f t="shared" ca="1" si="363"/>
        <v>1.8296153846153844</v>
      </c>
      <c r="O274" s="198">
        <f t="shared" ca="1" si="364"/>
        <v>1.6613042568965013</v>
      </c>
      <c r="P274" s="198">
        <f t="shared" ca="1" si="365"/>
        <v>1.4951738312068512</v>
      </c>
      <c r="Q274" s="105">
        <f t="shared" ca="1" si="357"/>
        <v>12.861556036181948</v>
      </c>
      <c r="R274" s="105">
        <f t="shared" ca="1" si="358"/>
        <v>12.766026177190813</v>
      </c>
      <c r="S274" s="105">
        <f t="shared" ca="1" si="366"/>
        <v>0</v>
      </c>
      <c r="T274" s="105">
        <f t="shared" si="367"/>
        <v>0</v>
      </c>
      <c r="U274" s="105">
        <f t="shared" si="368"/>
        <v>0</v>
      </c>
      <c r="V274" s="115">
        <f t="shared" ca="1" si="359"/>
        <v>1.3100000000000005</v>
      </c>
      <c r="W274" s="114">
        <f t="shared" ca="1" si="360"/>
        <v>0.8169138673445161</v>
      </c>
      <c r="X274" s="116">
        <f t="shared" ca="1" si="361"/>
        <v>0.11807615561204302</v>
      </c>
      <c r="Y274" s="90" t="e">
        <f t="shared" si="369"/>
        <v>#N/A</v>
      </c>
      <c r="Z274" s="117" t="str">
        <f t="shared" ca="1" si="370"/>
        <v/>
      </c>
      <c r="AA274" s="112"/>
      <c r="AB274" s="118"/>
      <c r="AC274" s="107"/>
      <c r="AD274" s="107"/>
      <c r="AH274" s="107"/>
      <c r="BE274" s="235">
        <f t="shared" ca="1" si="371"/>
        <v>12.585000000000001</v>
      </c>
      <c r="BF274" s="235">
        <f t="shared" ref="BF274:BN274" ca="1" si="453">AVERAGE(OFFSET(BE$31,$A274,0,$BE$27,1))</f>
        <v>12.952500000000001</v>
      </c>
      <c r="BG274" s="235">
        <f t="shared" ca="1" si="453"/>
        <v>13.190000000000001</v>
      </c>
      <c r="BH274" s="235">
        <f t="shared" ca="1" si="453"/>
        <v>13.370000000000001</v>
      </c>
      <c r="BI274" s="235">
        <f t="shared" ca="1" si="453"/>
        <v>13.491250000000001</v>
      </c>
      <c r="BJ274" s="235">
        <f t="shared" ca="1" si="453"/>
        <v>13.533750000000001</v>
      </c>
      <c r="BK274" s="235">
        <f t="shared" ca="1" si="453"/>
        <v>13.492968750000001</v>
      </c>
      <c r="BL274" s="235">
        <f t="shared" ca="1" si="453"/>
        <v>13.384765625</v>
      </c>
      <c r="BM274" s="235">
        <f t="shared" ca="1" si="453"/>
        <v>13.235722656250001</v>
      </c>
      <c r="BN274" s="235">
        <f t="shared" ca="1" si="453"/>
        <v>13.072412109375001</v>
      </c>
      <c r="BO274" s="235">
        <f t="shared" ca="1" si="373"/>
        <v>13.062793457031251</v>
      </c>
      <c r="BP274" s="235">
        <f t="shared" ca="1" si="442"/>
        <v>13.165849159847118</v>
      </c>
      <c r="BQ274" s="235">
        <f t="shared" ca="1" si="443"/>
        <v>13.138100220813042</v>
      </c>
      <c r="BR274" s="235">
        <f t="shared" ca="1" si="444"/>
        <v>2.7748939034076159E-2</v>
      </c>
      <c r="BS274" s="235">
        <f t="shared" ca="1" si="445"/>
        <v>13.193598098881195</v>
      </c>
      <c r="BT274" s="235">
        <f t="shared" ca="1" si="401"/>
        <v>13.241799472522811</v>
      </c>
      <c r="BU274" s="235">
        <f t="shared" ca="1" si="402"/>
        <v>13.172556083367406</v>
      </c>
      <c r="BV274" s="235">
        <f t="shared" ca="1" si="403"/>
        <v>13.041130671278623</v>
      </c>
      <c r="BW274" s="235">
        <f t="shared" ca="1" si="404"/>
        <v>13.248860838744832</v>
      </c>
      <c r="BX274" s="235">
        <f t="shared" ca="1" si="374"/>
        <v>0.55688898886125382</v>
      </c>
      <c r="BY274" s="236">
        <f t="shared" si="389"/>
        <v>-224</v>
      </c>
      <c r="BZ274" s="235">
        <f t="shared" ca="1" si="375"/>
        <v>12.674258972647337</v>
      </c>
      <c r="CA274" s="235">
        <f t="shared" ca="1" si="376"/>
        <v>75.795170922326093</v>
      </c>
      <c r="CB274" s="235">
        <f t="shared" ca="1" si="417"/>
        <v>12.624730061848959</v>
      </c>
      <c r="CC274" s="235">
        <f t="shared" ca="1" si="418"/>
        <v>1.1947300618489596</v>
      </c>
      <c r="CD274" s="81">
        <f t="shared" ca="1" si="419"/>
        <v>2.7668020833333351</v>
      </c>
      <c r="CE274" s="235">
        <f t="shared" ca="1" si="377"/>
        <v>43.180900760693206</v>
      </c>
      <c r="CF274" s="235">
        <f t="shared" ca="1" si="378"/>
        <v>59.861566098986124</v>
      </c>
      <c r="CG274">
        <f t="shared" si="379"/>
        <v>100</v>
      </c>
      <c r="CH274">
        <f t="shared" si="379"/>
        <v>50</v>
      </c>
      <c r="CI274">
        <f t="shared" si="379"/>
        <v>0</v>
      </c>
      <c r="CJ274" t="e">
        <f t="shared" si="380"/>
        <v>#N/A</v>
      </c>
      <c r="CK274" s="259">
        <f t="shared" ca="1" si="381"/>
        <v>13.29267878671341</v>
      </c>
      <c r="CL274" s="259">
        <f t="shared" ca="1" si="382"/>
        <v>12.660089393356705</v>
      </c>
      <c r="CM274" s="259">
        <f t="shared" ca="1" si="383"/>
        <v>12.826738569977508</v>
      </c>
      <c r="CN274" s="259">
        <f t="shared" ca="1" si="384"/>
        <v>12.947378616480803</v>
      </c>
      <c r="CO274">
        <f t="shared" ca="1" si="385"/>
        <v>0</v>
      </c>
      <c r="CP274" t="e">
        <f t="shared" ca="1" si="386"/>
        <v>#N/A</v>
      </c>
      <c r="CQ274">
        <f t="shared" ca="1" si="387"/>
        <v>16.7</v>
      </c>
      <c r="CR274" t="e">
        <f t="shared" ca="1" si="422"/>
        <v>#N/A</v>
      </c>
      <c r="CS274" t="e">
        <f t="shared" ca="1" si="423"/>
        <v>#N/A</v>
      </c>
    </row>
    <row r="275" spans="1:97" x14ac:dyDescent="0.25">
      <c r="A275">
        <v>244</v>
      </c>
      <c r="B275" s="100">
        <f ca="1">OFFSET(InputPriceData!B$15,CalculationsAndCharts!$A275+$A$11,0,1,1)</f>
        <v>40137</v>
      </c>
      <c r="C275" s="3">
        <f ca="1">OFFSET(InputPriceData!G$15,CalculationsAndCharts!$A275+$A$11,0,1,1)</f>
        <v>5648900</v>
      </c>
      <c r="D275" s="4">
        <f ca="1">OFFSET(InputPriceData!C$15,CalculationsAndCharts!$A275+$A$11,IF($C$7,7,0),1,1)</f>
        <v>13.28</v>
      </c>
      <c r="E275" s="4">
        <f ca="1">OFFSET(InputPriceData!D$15,CalculationsAndCharts!$A275+$A$11,IF($C$7,7,0),1,1)</f>
        <v>13.35</v>
      </c>
      <c r="F275" s="4">
        <f ca="1">OFFSET(InputPriceData!E$15,CalculationsAndCharts!$A275+$A$11,IF($C$7,7,0),1,1)</f>
        <v>13.05</v>
      </c>
      <c r="G275" s="4">
        <f ca="1">OFFSET(InputPriceData!F$15,CalculationsAndCharts!$A275+$A$11,IF($C$7,7,0),1,1)</f>
        <v>13.17</v>
      </c>
      <c r="H275" s="105">
        <f t="shared" si="354"/>
        <v>0</v>
      </c>
      <c r="I275" s="105">
        <f t="shared" ca="1" si="450"/>
        <v>0</v>
      </c>
      <c r="J275" s="105">
        <f t="shared" ca="1" si="450"/>
        <v>0</v>
      </c>
      <c r="K275" s="105">
        <f t="shared" ca="1" si="450"/>
        <v>0</v>
      </c>
      <c r="L275" s="4">
        <f t="shared" ca="1" si="355"/>
        <v>13.19</v>
      </c>
      <c r="M275" s="105">
        <f t="shared" ca="1" si="356"/>
        <v>0.28333333333333321</v>
      </c>
      <c r="N275" s="105">
        <f t="shared" ca="1" si="363"/>
        <v>1.5856666666666666</v>
      </c>
      <c r="O275" s="198">
        <f t="shared" ca="1" si="364"/>
        <v>1.6132153632625346</v>
      </c>
      <c r="P275" s="198">
        <f t="shared" ca="1" si="365"/>
        <v>1.4518938269362811</v>
      </c>
      <c r="Q275" s="105">
        <f t="shared" ca="1" si="357"/>
        <v>13.054381570329172</v>
      </c>
      <c r="R275" s="105">
        <f t="shared" ca="1" si="358"/>
        <v>12.738731931764775</v>
      </c>
      <c r="S275" s="105">
        <f t="shared" ca="1" si="366"/>
        <v>0</v>
      </c>
      <c r="T275" s="105">
        <f t="shared" si="367"/>
        <v>0</v>
      </c>
      <c r="U275" s="105">
        <f t="shared" si="368"/>
        <v>0</v>
      </c>
      <c r="V275" s="115">
        <f t="shared" ca="1" si="359"/>
        <v>0.41999999999999993</v>
      </c>
      <c r="W275" s="114">
        <f t="shared" ca="1" si="360"/>
        <v>0.57037080101677384</v>
      </c>
      <c r="X275" s="116">
        <f t="shared" ca="1" si="361"/>
        <v>9.3308337207044331E-2</v>
      </c>
      <c r="Y275" s="90" t="e">
        <f t="shared" si="369"/>
        <v>#N/A</v>
      </c>
      <c r="Z275" s="117" t="str">
        <f t="shared" ca="1" si="370"/>
        <v/>
      </c>
      <c r="AA275" s="112"/>
      <c r="AB275" s="118"/>
      <c r="AC275" s="107"/>
      <c r="AD275" s="107"/>
      <c r="AH275" s="107"/>
      <c r="BE275" s="235">
        <f t="shared" ca="1" si="371"/>
        <v>13.32</v>
      </c>
      <c r="BF275" s="235">
        <f t="shared" ref="BF275:BN275" ca="1" si="454">AVERAGE(OFFSET(BE$31,$A275,0,$BE$27,1))</f>
        <v>13.4275</v>
      </c>
      <c r="BG275" s="235">
        <f t="shared" ca="1" si="454"/>
        <v>13.55</v>
      </c>
      <c r="BH275" s="235">
        <f t="shared" ca="1" si="454"/>
        <v>13.612500000000001</v>
      </c>
      <c r="BI275" s="235">
        <f t="shared" ca="1" si="454"/>
        <v>13.57625</v>
      </c>
      <c r="BJ275" s="235">
        <f t="shared" ca="1" si="454"/>
        <v>13.452187500000001</v>
      </c>
      <c r="BK275" s="235">
        <f t="shared" ca="1" si="454"/>
        <v>13.276562500000001</v>
      </c>
      <c r="BL275" s="235">
        <f t="shared" ca="1" si="454"/>
        <v>13.0866796875</v>
      </c>
      <c r="BM275" s="235">
        <f t="shared" ca="1" si="454"/>
        <v>12.9091015625</v>
      </c>
      <c r="BN275" s="235">
        <f t="shared" ca="1" si="454"/>
        <v>12.757871093750001</v>
      </c>
      <c r="BO275" s="235">
        <f t="shared" ca="1" si="373"/>
        <v>13.362182617187504</v>
      </c>
      <c r="BP275" s="235">
        <f t="shared" ca="1" si="442"/>
        <v>13.268904862662986</v>
      </c>
      <c r="BQ275" s="235">
        <f t="shared" ca="1" si="443"/>
        <v>13.110351281778966</v>
      </c>
      <c r="BR275" s="235">
        <f t="shared" ca="1" si="444"/>
        <v>0.1585535808840195</v>
      </c>
      <c r="BS275" s="235">
        <f t="shared" ca="1" si="445"/>
        <v>13.427458443547005</v>
      </c>
      <c r="BT275" s="235">
        <f t="shared" ca="1" si="401"/>
        <v>13.290000846164428</v>
      </c>
      <c r="BU275" s="235">
        <f t="shared" ca="1" si="402"/>
        <v>13.103312694212001</v>
      </c>
      <c r="BV275" s="235">
        <f t="shared" ca="1" si="403"/>
        <v>12.909705259189842</v>
      </c>
      <c r="BW275" s="235">
        <f t="shared" ca="1" si="404"/>
        <v>13.469769715047121</v>
      </c>
      <c r="BX275" s="235">
        <f t="shared" ca="1" si="374"/>
        <v>0.51784631774438949</v>
      </c>
      <c r="BY275" s="236">
        <f t="shared" si="389"/>
        <v>-225</v>
      </c>
      <c r="BZ275" s="235">
        <f t="shared" ca="1" si="375"/>
        <v>12.580258286527618</v>
      </c>
      <c r="CA275" s="235">
        <f t="shared" ca="1" si="376"/>
        <v>92.942828694524422</v>
      </c>
      <c r="CB275" s="235">
        <f t="shared" ca="1" si="417"/>
        <v>13.276091308593752</v>
      </c>
      <c r="CC275" s="235">
        <f t="shared" ca="1" si="418"/>
        <v>1.8460913085937527</v>
      </c>
      <c r="CD275" s="81">
        <f t="shared" ca="1" si="419"/>
        <v>2.7668020833333351</v>
      </c>
      <c r="CE275" s="235">
        <f t="shared" ca="1" si="377"/>
        <v>66.722926071013148</v>
      </c>
      <c r="CF275" s="235">
        <f t="shared" ca="1" si="378"/>
        <v>70.096610835124764</v>
      </c>
      <c r="CG275">
        <f t="shared" si="379"/>
        <v>100</v>
      </c>
      <c r="CH275">
        <f t="shared" si="379"/>
        <v>50</v>
      </c>
      <c r="CI275">
        <f t="shared" si="379"/>
        <v>0</v>
      </c>
      <c r="CJ275" t="e">
        <f t="shared" si="380"/>
        <v>#N/A</v>
      </c>
      <c r="CK275" s="259">
        <f t="shared" ca="1" si="381"/>
        <v>13.37285757342682</v>
      </c>
      <c r="CL275" s="259">
        <f t="shared" ca="1" si="382"/>
        <v>13.252053786713411</v>
      </c>
      <c r="CM275" s="259">
        <f t="shared" ca="1" si="383"/>
        <v>13.253453172184734</v>
      </c>
      <c r="CN275" s="259">
        <f t="shared" ca="1" si="384"/>
        <v>13.062294305730441</v>
      </c>
      <c r="CO275">
        <f t="shared" ca="1" si="385"/>
        <v>100</v>
      </c>
      <c r="CP275">
        <f t="shared" ca="1" si="386"/>
        <v>16.7</v>
      </c>
      <c r="CQ275" t="e">
        <f t="shared" ca="1" si="387"/>
        <v>#N/A</v>
      </c>
      <c r="CR275" t="e">
        <f t="shared" ca="1" si="422"/>
        <v>#N/A</v>
      </c>
      <c r="CS275" t="e">
        <f t="shared" ca="1" si="423"/>
        <v>#N/A</v>
      </c>
    </row>
    <row r="276" spans="1:97" x14ac:dyDescent="0.25">
      <c r="A276">
        <v>245</v>
      </c>
      <c r="B276" s="100">
        <f ca="1">OFFSET(InputPriceData!B$15,CalculationsAndCharts!$A276+$A$11,0,1,1)</f>
        <v>40136</v>
      </c>
      <c r="C276" s="3">
        <f ca="1">OFFSET(InputPriceData!G$15,CalculationsAndCharts!$A276+$A$11,0,1,1)</f>
        <v>3962300</v>
      </c>
      <c r="D276" s="4">
        <f ca="1">OFFSET(InputPriceData!C$15,CalculationsAndCharts!$A276+$A$11,IF($C$7,7,0),1,1)</f>
        <v>13.51</v>
      </c>
      <c r="E276" s="4">
        <f ca="1">OFFSET(InputPriceData!D$15,CalculationsAndCharts!$A276+$A$11,IF($C$7,7,0),1,1)</f>
        <v>13.54</v>
      </c>
      <c r="F276" s="4">
        <f ca="1">OFFSET(InputPriceData!E$15,CalculationsAndCharts!$A276+$A$11,IF($C$7,7,0),1,1)</f>
        <v>12.99</v>
      </c>
      <c r="G276" s="4">
        <f ca="1">OFFSET(InputPriceData!F$15,CalculationsAndCharts!$A276+$A$11,IF($C$7,7,0),1,1)</f>
        <v>13.47</v>
      </c>
      <c r="H276" s="105">
        <f t="shared" si="354"/>
        <v>0</v>
      </c>
      <c r="I276" s="105">
        <f t="shared" ca="1" si="450"/>
        <v>0</v>
      </c>
      <c r="J276" s="105">
        <f t="shared" ca="1" si="450"/>
        <v>0</v>
      </c>
      <c r="K276" s="105">
        <f t="shared" ca="1" si="450"/>
        <v>0</v>
      </c>
      <c r="L276" s="4">
        <f t="shared" ca="1" si="355"/>
        <v>13.333333333333334</v>
      </c>
      <c r="M276" s="105">
        <f t="shared" ca="1" si="356"/>
        <v>0.67666666666666586</v>
      </c>
      <c r="N276" s="105">
        <f t="shared" ca="1" si="363"/>
        <v>1.6266282051282057</v>
      </c>
      <c r="O276" s="198">
        <f t="shared" ca="1" si="364"/>
        <v>1.6210864194327825</v>
      </c>
      <c r="P276" s="198">
        <f t="shared" ca="1" si="365"/>
        <v>1.4589777774895043</v>
      </c>
      <c r="Q276" s="105">
        <f t="shared" ca="1" si="357"/>
        <v>13.015633447566078</v>
      </c>
      <c r="R276" s="105">
        <f t="shared" ca="1" si="358"/>
        <v>12.648546320746377</v>
      </c>
      <c r="S276" s="105">
        <f t="shared" ca="1" si="366"/>
        <v>0</v>
      </c>
      <c r="T276" s="105">
        <f t="shared" si="367"/>
        <v>0</v>
      </c>
      <c r="U276" s="105">
        <f t="shared" si="368"/>
        <v>0</v>
      </c>
      <c r="V276" s="115">
        <f t="shared" ca="1" si="359"/>
        <v>0.60999999999999943</v>
      </c>
      <c r="W276" s="114">
        <f t="shared" ca="1" si="360"/>
        <v>0.6455562015251608</v>
      </c>
      <c r="X276" s="116">
        <f t="shared" ca="1" si="361"/>
        <v>9.7925478955097317E-2</v>
      </c>
      <c r="Y276" s="90" t="e">
        <f t="shared" si="369"/>
        <v>#N/A</v>
      </c>
      <c r="Z276" s="117" t="str">
        <f t="shared" ca="1" si="370"/>
        <v/>
      </c>
      <c r="AA276" s="112"/>
      <c r="AB276" s="118"/>
      <c r="AC276" s="107"/>
      <c r="AD276" s="107"/>
      <c r="AH276" s="107"/>
      <c r="BE276" s="235">
        <f t="shared" ca="1" si="371"/>
        <v>13.535</v>
      </c>
      <c r="BF276" s="235">
        <f t="shared" ref="BF276:BN276" ca="1" si="455">AVERAGE(OFFSET(BE$31,$A276,0,$BE$27,1))</f>
        <v>13.672499999999999</v>
      </c>
      <c r="BG276" s="235">
        <f t="shared" ca="1" si="455"/>
        <v>13.674999999999999</v>
      </c>
      <c r="BH276" s="235">
        <f t="shared" ca="1" si="455"/>
        <v>13.54</v>
      </c>
      <c r="BI276" s="235">
        <f t="shared" ca="1" si="455"/>
        <v>13.328125</v>
      </c>
      <c r="BJ276" s="235">
        <f t="shared" ca="1" si="455"/>
        <v>13.100937500000001</v>
      </c>
      <c r="BK276" s="235">
        <f t="shared" ca="1" si="455"/>
        <v>12.896796875</v>
      </c>
      <c r="BL276" s="235">
        <f t="shared" ca="1" si="455"/>
        <v>12.7315234375</v>
      </c>
      <c r="BM276" s="235">
        <f t="shared" ca="1" si="455"/>
        <v>12.606640625000001</v>
      </c>
      <c r="BN276" s="235">
        <f t="shared" ca="1" si="455"/>
        <v>12.51658203125</v>
      </c>
      <c r="BO276" s="235">
        <f t="shared" ca="1" si="373"/>
        <v>13.382530273437499</v>
      </c>
      <c r="BP276" s="235">
        <f t="shared" ca="1" si="442"/>
        <v>13.175627108138466</v>
      </c>
      <c r="BQ276" s="235">
        <f t="shared" ca="1" si="443"/>
        <v>12.951797700894947</v>
      </c>
      <c r="BR276" s="235">
        <f t="shared" ca="1" si="444"/>
        <v>0.22382940724351919</v>
      </c>
      <c r="BS276" s="235">
        <f t="shared" ca="1" si="445"/>
        <v>13.399456515381985</v>
      </c>
      <c r="BT276" s="235">
        <f t="shared" ca="1" si="401"/>
        <v>13.152543248781853</v>
      </c>
      <c r="BU276" s="235">
        <f t="shared" ca="1" si="402"/>
        <v>12.916624542259575</v>
      </c>
      <c r="BV276" s="235">
        <f t="shared" ca="1" si="403"/>
        <v>12.716097824167683</v>
      </c>
      <c r="BW276" s="235">
        <f t="shared" ca="1" si="404"/>
        <v>13.423853943734521</v>
      </c>
      <c r="BX276" s="235">
        <f t="shared" ca="1" si="374"/>
        <v>0.45820277085883609</v>
      </c>
      <c r="BY276" s="236">
        <f t="shared" si="389"/>
        <v>-226</v>
      </c>
      <c r="BZ276" s="235">
        <f t="shared" ca="1" si="375"/>
        <v>12.459209825717437</v>
      </c>
      <c r="CA276" s="235">
        <f t="shared" ca="1" si="376"/>
        <v>102.63194481610161</v>
      </c>
      <c r="CB276" s="235">
        <f t="shared" ca="1" si="417"/>
        <v>13.357931803385416</v>
      </c>
      <c r="CC276" s="235">
        <f t="shared" ca="1" si="418"/>
        <v>1.927931803385416</v>
      </c>
      <c r="CD276" s="81">
        <f t="shared" ca="1" si="419"/>
        <v>2.7668020833333351</v>
      </c>
      <c r="CE276" s="235">
        <f t="shared" ca="1" si="377"/>
        <v>69.680871465252011</v>
      </c>
      <c r="CF276" s="235">
        <f t="shared" ca="1" si="378"/>
        <v>70.346115244108219</v>
      </c>
      <c r="CG276">
        <f t="shared" si="379"/>
        <v>100</v>
      </c>
      <c r="CH276">
        <f t="shared" si="379"/>
        <v>50</v>
      </c>
      <c r="CI276">
        <f t="shared" si="379"/>
        <v>0</v>
      </c>
      <c r="CJ276" t="e">
        <f t="shared" si="380"/>
        <v>#N/A</v>
      </c>
      <c r="CK276" s="259">
        <f t="shared" ca="1" si="381"/>
        <v>13.36821514685364</v>
      </c>
      <c r="CL276" s="259">
        <f t="shared" ca="1" si="382"/>
        <v>13.318928786713411</v>
      </c>
      <c r="CM276" s="259">
        <f t="shared" ca="1" si="383"/>
        <v>13.295755286974559</v>
      </c>
      <c r="CN276" s="259">
        <f t="shared" ca="1" si="384"/>
        <v>12.986390513337255</v>
      </c>
      <c r="CO276">
        <f t="shared" ca="1" si="385"/>
        <v>100</v>
      </c>
      <c r="CP276">
        <f t="shared" ca="1" si="386"/>
        <v>16.7</v>
      </c>
      <c r="CQ276" t="e">
        <f t="shared" ca="1" si="387"/>
        <v>#N/A</v>
      </c>
      <c r="CR276" t="e">
        <f t="shared" ca="1" si="422"/>
        <v>#N/A</v>
      </c>
      <c r="CS276" t="e">
        <f t="shared" ca="1" si="423"/>
        <v>#N/A</v>
      </c>
    </row>
    <row r="277" spans="1:97" x14ac:dyDescent="0.25">
      <c r="A277">
        <v>246</v>
      </c>
      <c r="B277" s="100">
        <f ca="1">OFFSET(InputPriceData!B$15,CalculationsAndCharts!$A277+$A$11,0,1,1)</f>
        <v>40135</v>
      </c>
      <c r="C277" s="3">
        <f ca="1">OFFSET(InputPriceData!G$15,CalculationsAndCharts!$A277+$A$11,0,1,1)</f>
        <v>4630500</v>
      </c>
      <c r="D277" s="4">
        <f ca="1">OFFSET(InputPriceData!C$15,CalculationsAndCharts!$A277+$A$11,IF($C$7,7,0),1,1)</f>
        <v>13.79</v>
      </c>
      <c r="E277" s="4">
        <f ca="1">OFFSET(InputPriceData!D$15,CalculationsAndCharts!$A277+$A$11,IF($C$7,7,0),1,1)</f>
        <v>13.9</v>
      </c>
      <c r="F277" s="4">
        <f ca="1">OFFSET(InputPriceData!E$15,CalculationsAndCharts!$A277+$A$11,IF($C$7,7,0),1,1)</f>
        <v>13.5</v>
      </c>
      <c r="G277" s="4">
        <f ca="1">OFFSET(InputPriceData!F$15,CalculationsAndCharts!$A277+$A$11,IF($C$7,7,0),1,1)</f>
        <v>13.6</v>
      </c>
      <c r="H277" s="105">
        <f t="shared" si="354"/>
        <v>0</v>
      </c>
      <c r="I277" s="105">
        <f t="shared" ca="1" si="450"/>
        <v>0</v>
      </c>
      <c r="J277" s="105">
        <f t="shared" ca="1" si="450"/>
        <v>0</v>
      </c>
      <c r="K277" s="105">
        <f t="shared" ca="1" si="450"/>
        <v>0</v>
      </c>
      <c r="L277" s="4">
        <f t="shared" ca="1" si="355"/>
        <v>13.666666666666666</v>
      </c>
      <c r="M277" s="105">
        <f t="shared" ca="1" si="356"/>
        <v>0.17333333333333201</v>
      </c>
      <c r="N277" s="105">
        <f t="shared" ca="1" si="363"/>
        <v>1.5656410256410267</v>
      </c>
      <c r="O277" s="198">
        <f t="shared" ca="1" si="364"/>
        <v>1.619503052091233</v>
      </c>
      <c r="P277" s="198">
        <f t="shared" ca="1" si="365"/>
        <v>1.4575527468821097</v>
      </c>
      <c r="Q277" s="105">
        <f t="shared" ca="1" si="357"/>
        <v>12.924862051632575</v>
      </c>
      <c r="R277" s="105">
        <f t="shared" ca="1" si="358"/>
        <v>12.543664284512177</v>
      </c>
      <c r="S277" s="105">
        <f t="shared" ca="1" si="366"/>
        <v>0</v>
      </c>
      <c r="T277" s="105">
        <f t="shared" si="367"/>
        <v>0</v>
      </c>
      <c r="U277" s="105">
        <f t="shared" si="368"/>
        <v>0</v>
      </c>
      <c r="V277" s="115">
        <f t="shared" ca="1" si="359"/>
        <v>0.51999999999999957</v>
      </c>
      <c r="W277" s="114">
        <f t="shared" ca="1" si="360"/>
        <v>0.66333430228774148</v>
      </c>
      <c r="X277" s="116">
        <f t="shared" ca="1" si="361"/>
        <v>9.877458105056923E-2</v>
      </c>
      <c r="Y277" s="90" t="e">
        <f t="shared" si="369"/>
        <v>#N/A</v>
      </c>
      <c r="Z277" s="117" t="str">
        <f t="shared" ca="1" si="370"/>
        <v/>
      </c>
      <c r="AA277" s="112"/>
      <c r="AB277" s="118"/>
      <c r="AC277" s="107"/>
      <c r="AD277" s="107"/>
      <c r="AH277" s="107"/>
      <c r="BE277" s="235">
        <f t="shared" ca="1" si="371"/>
        <v>13.809999999999999</v>
      </c>
      <c r="BF277" s="235">
        <f t="shared" ref="BF277:BN277" ca="1" si="456">AVERAGE(OFFSET(BE$31,$A277,0,$BE$27,1))</f>
        <v>13.677499999999998</v>
      </c>
      <c r="BG277" s="235">
        <f t="shared" ca="1" si="456"/>
        <v>13.404999999999999</v>
      </c>
      <c r="BH277" s="235">
        <f t="shared" ca="1" si="456"/>
        <v>13.116250000000001</v>
      </c>
      <c r="BI277" s="235">
        <f t="shared" ca="1" si="456"/>
        <v>12.873750000000001</v>
      </c>
      <c r="BJ277" s="235">
        <f t="shared" ca="1" si="456"/>
        <v>12.692656250000001</v>
      </c>
      <c r="BK277" s="235">
        <f t="shared" ca="1" si="456"/>
        <v>12.56625</v>
      </c>
      <c r="BL277" s="235">
        <f t="shared" ca="1" si="456"/>
        <v>12.4817578125</v>
      </c>
      <c r="BM277" s="235">
        <f t="shared" ca="1" si="456"/>
        <v>12.426523437499998</v>
      </c>
      <c r="BN277" s="235">
        <f t="shared" ca="1" si="456"/>
        <v>12.389443359374999</v>
      </c>
      <c r="BO277" s="235">
        <f t="shared" ca="1" si="373"/>
        <v>13.28189404296875</v>
      </c>
      <c r="BP277" s="235">
        <f t="shared" ca="1" si="442"/>
        <v>12.968723942839432</v>
      </c>
      <c r="BQ277" s="235">
        <f t="shared" ca="1" si="443"/>
        <v>12.727968293651426</v>
      </c>
      <c r="BR277" s="235">
        <f t="shared" ca="1" si="444"/>
        <v>0.24075564918800652</v>
      </c>
      <c r="BS277" s="235">
        <f t="shared" ca="1" si="445"/>
        <v>13.209479592027439</v>
      </c>
      <c r="BT277" s="235">
        <f t="shared" ca="1" si="401"/>
        <v>12.905629982181722</v>
      </c>
      <c r="BU277" s="235">
        <f t="shared" ca="1" si="402"/>
        <v>12.680705835737296</v>
      </c>
      <c r="BV277" s="235">
        <f t="shared" ca="1" si="403"/>
        <v>12.515571106075793</v>
      </c>
      <c r="BW277" s="235">
        <f t="shared" ca="1" si="404"/>
        <v>13.190343545409075</v>
      </c>
      <c r="BX277" s="235">
        <f t="shared" ca="1" si="374"/>
        <v>0.43863447394181004</v>
      </c>
      <c r="BY277" s="236">
        <f t="shared" si="389"/>
        <v>-227</v>
      </c>
      <c r="BZ277" s="235">
        <f t="shared" ca="1" si="375"/>
        <v>12.342099369679854</v>
      </c>
      <c r="CA277" s="235">
        <f t="shared" ca="1" si="376"/>
        <v>98.345731247844739</v>
      </c>
      <c r="CB277" s="235">
        <f t="shared" ca="1" si="417"/>
        <v>13.474280354817708</v>
      </c>
      <c r="CC277" s="235">
        <f t="shared" ca="1" si="418"/>
        <v>2.0442803548177082</v>
      </c>
      <c r="CD277" s="81">
        <f t="shared" ca="1" si="419"/>
        <v>2.7668020833333351</v>
      </c>
      <c r="CE277" s="235">
        <f t="shared" ca="1" si="377"/>
        <v>73.886034969109147</v>
      </c>
      <c r="CF277" s="235">
        <f t="shared" ca="1" si="378"/>
        <v>62.292446505818567</v>
      </c>
      <c r="CG277">
        <f t="shared" si="379"/>
        <v>100</v>
      </c>
      <c r="CH277">
        <f t="shared" si="379"/>
        <v>50</v>
      </c>
      <c r="CI277">
        <f t="shared" si="379"/>
        <v>0</v>
      </c>
      <c r="CJ277" t="e">
        <f t="shared" si="380"/>
        <v>#N/A</v>
      </c>
      <c r="CK277" s="259">
        <f t="shared" ca="1" si="381"/>
        <v>13.038930293707281</v>
      </c>
      <c r="CL277" s="259">
        <f t="shared" ca="1" si="382"/>
        <v>13.41884014685364</v>
      </c>
      <c r="CM277" s="259">
        <f t="shared" ca="1" si="383"/>
        <v>13.27070325606871</v>
      </c>
      <c r="CN277" s="259">
        <f t="shared" ca="1" si="384"/>
        <v>12.853375203986793</v>
      </c>
      <c r="CO277">
        <f t="shared" ca="1" si="385"/>
        <v>100</v>
      </c>
      <c r="CP277">
        <f t="shared" ca="1" si="386"/>
        <v>16.7</v>
      </c>
      <c r="CQ277" t="e">
        <f t="shared" ca="1" si="387"/>
        <v>#N/A</v>
      </c>
      <c r="CR277" t="e">
        <f t="shared" ca="1" si="422"/>
        <v>#N/A</v>
      </c>
      <c r="CS277" t="e">
        <f t="shared" ca="1" si="423"/>
        <v>#N/A</v>
      </c>
    </row>
    <row r="278" spans="1:97" x14ac:dyDescent="0.25">
      <c r="A278">
        <v>247</v>
      </c>
      <c r="B278" s="100">
        <f ca="1">OFFSET(InputPriceData!B$15,CalculationsAndCharts!$A278+$A$11,0,1,1)</f>
        <v>40134</v>
      </c>
      <c r="C278" s="3">
        <f ca="1">OFFSET(InputPriceData!G$15,CalculationsAndCharts!$A278+$A$11,0,1,1)</f>
        <v>10212400</v>
      </c>
      <c r="D278" s="4">
        <f ca="1">OFFSET(InputPriceData!C$15,CalculationsAndCharts!$A278+$A$11,IF($C$7,7,0),1,1)</f>
        <v>13</v>
      </c>
      <c r="E278" s="4">
        <f ca="1">OFFSET(InputPriceData!D$15,CalculationsAndCharts!$A278+$A$11,IF($C$7,7,0),1,1)</f>
        <v>14.05</v>
      </c>
      <c r="F278" s="4">
        <f ca="1">OFFSET(InputPriceData!E$15,CalculationsAndCharts!$A278+$A$11,IF($C$7,7,0),1,1)</f>
        <v>12.95</v>
      </c>
      <c r="G278" s="4">
        <f ca="1">OFFSET(InputPriceData!F$15,CalculationsAndCharts!$A278+$A$11,IF($C$7,7,0),1,1)</f>
        <v>14.02</v>
      </c>
      <c r="H278" s="105">
        <f t="shared" si="354"/>
        <v>0</v>
      </c>
      <c r="I278" s="105">
        <f t="shared" ca="1" si="450"/>
        <v>0</v>
      </c>
      <c r="J278" s="105">
        <f t="shared" ca="1" si="450"/>
        <v>0</v>
      </c>
      <c r="K278" s="105">
        <f t="shared" ca="1" si="450"/>
        <v>0</v>
      </c>
      <c r="L278" s="4">
        <f t="shared" ca="1" si="355"/>
        <v>13.673333333333332</v>
      </c>
      <c r="M278" s="105">
        <f t="shared" ca="1" si="356"/>
        <v>1.2633333333333319</v>
      </c>
      <c r="N278" s="105">
        <f t="shared" ca="1" si="363"/>
        <v>1.6739615384615401</v>
      </c>
      <c r="O278" s="198">
        <f t="shared" ca="1" si="364"/>
        <v>1.6348922025055779</v>
      </c>
      <c r="P278" s="198">
        <f t="shared" ca="1" si="365"/>
        <v>1.4714029822550201</v>
      </c>
      <c r="Q278" s="105">
        <f t="shared" ca="1" si="357"/>
        <v>12.712917875908548</v>
      </c>
      <c r="R278" s="105">
        <f t="shared" ca="1" si="358"/>
        <v>12.434750636763493</v>
      </c>
      <c r="S278" s="105">
        <f t="shared" ca="1" si="366"/>
        <v>0</v>
      </c>
      <c r="T278" s="105">
        <f t="shared" si="367"/>
        <v>0</v>
      </c>
      <c r="U278" s="105">
        <f t="shared" si="368"/>
        <v>0</v>
      </c>
      <c r="V278" s="115">
        <f t="shared" ca="1" si="359"/>
        <v>1.1000000000000014</v>
      </c>
      <c r="W278" s="114">
        <f t="shared" ca="1" si="360"/>
        <v>0.73500145343161238</v>
      </c>
      <c r="X278" s="116">
        <f t="shared" ca="1" si="361"/>
        <v>0.10242521065846023</v>
      </c>
      <c r="Y278" s="90" t="e">
        <f t="shared" si="369"/>
        <v>#N/A</v>
      </c>
      <c r="Z278" s="117" t="str">
        <f t="shared" ca="1" si="370"/>
        <v/>
      </c>
      <c r="AA278" s="112"/>
      <c r="AB278" s="118"/>
      <c r="AC278" s="107"/>
      <c r="AD278" s="107"/>
      <c r="AH278" s="107"/>
      <c r="BE278" s="235">
        <f t="shared" ca="1" si="371"/>
        <v>13.545</v>
      </c>
      <c r="BF278" s="235">
        <f t="shared" ref="BF278:BN278" ca="1" si="457">AVERAGE(OFFSET(BE$31,$A278,0,$BE$27,1))</f>
        <v>13.1325</v>
      </c>
      <c r="BG278" s="235">
        <f t="shared" ca="1" si="457"/>
        <v>12.827500000000001</v>
      </c>
      <c r="BH278" s="235">
        <f t="shared" ca="1" si="457"/>
        <v>12.63125</v>
      </c>
      <c r="BI278" s="235">
        <f t="shared" ca="1" si="457"/>
        <v>12.5115625</v>
      </c>
      <c r="BJ278" s="235">
        <f t="shared" ca="1" si="457"/>
        <v>12.43984375</v>
      </c>
      <c r="BK278" s="235">
        <f t="shared" ca="1" si="457"/>
        <v>12.397265624999999</v>
      </c>
      <c r="BL278" s="235">
        <f t="shared" ca="1" si="457"/>
        <v>12.371289062499999</v>
      </c>
      <c r="BM278" s="235">
        <f t="shared" ca="1" si="457"/>
        <v>12.35236328125</v>
      </c>
      <c r="BN278" s="235">
        <f t="shared" ca="1" si="457"/>
        <v>12.333056640624999</v>
      </c>
      <c r="BO278" s="235">
        <f t="shared" ca="1" si="373"/>
        <v>12.92026904296875</v>
      </c>
      <c r="BP278" s="235">
        <f t="shared" ca="1" si="442"/>
        <v>12.655553842710113</v>
      </c>
      <c r="BQ278" s="235">
        <f t="shared" ca="1" si="443"/>
        <v>12.487212644463417</v>
      </c>
      <c r="BR278" s="235">
        <f t="shared" ca="1" si="444"/>
        <v>0.16834119824669536</v>
      </c>
      <c r="BS278" s="235">
        <f t="shared" ca="1" si="445"/>
        <v>12.823895040956808</v>
      </c>
      <c r="BT278" s="235">
        <f t="shared" ca="1" si="401"/>
        <v>12.601780372336005</v>
      </c>
      <c r="BU278" s="235">
        <f t="shared" ca="1" si="402"/>
        <v>12.45578168929287</v>
      </c>
      <c r="BV278" s="235">
        <f t="shared" ca="1" si="403"/>
        <v>12.350436376414292</v>
      </c>
      <c r="BW278" s="235">
        <f t="shared" ca="1" si="404"/>
        <v>12.788432425543695</v>
      </c>
      <c r="BX278" s="235">
        <f t="shared" ca="1" si="374"/>
        <v>0.5026942191960414</v>
      </c>
      <c r="BY278" s="236">
        <f t="shared" si="389"/>
        <v>-228</v>
      </c>
      <c r="BZ278" s="235">
        <f t="shared" ca="1" si="375"/>
        <v>12.252428356958667</v>
      </c>
      <c r="CA278" s="235">
        <f t="shared" ca="1" si="376"/>
        <v>76.656566164728289</v>
      </c>
      <c r="CB278" s="235">
        <f t="shared" ca="1" si="417"/>
        <v>13.29680118815104</v>
      </c>
      <c r="CC278" s="235">
        <f t="shared" ca="1" si="418"/>
        <v>1.8668011881510402</v>
      </c>
      <c r="CD278" s="81">
        <f t="shared" ca="1" si="419"/>
        <v>2.7668020833333351</v>
      </c>
      <c r="CE278" s="235">
        <f t="shared" ca="1" si="377"/>
        <v>67.471439297963485</v>
      </c>
      <c r="CF278" s="235">
        <f t="shared" ca="1" si="378"/>
        <v>46.391658033126568</v>
      </c>
      <c r="CG278">
        <f t="shared" si="379"/>
        <v>100</v>
      </c>
      <c r="CH278">
        <f t="shared" si="379"/>
        <v>50</v>
      </c>
      <c r="CI278">
        <f t="shared" si="379"/>
        <v>0</v>
      </c>
      <c r="CJ278" t="e">
        <f t="shared" si="380"/>
        <v>#N/A</v>
      </c>
      <c r="CK278" s="259">
        <f t="shared" ca="1" si="381"/>
        <v>12.572860587414564</v>
      </c>
      <c r="CL278" s="259">
        <f t="shared" ca="1" si="382"/>
        <v>13.175180293707282</v>
      </c>
      <c r="CM278" s="259">
        <f t="shared" ca="1" si="383"/>
        <v>13.006727649003407</v>
      </c>
      <c r="CN278" s="259">
        <f t="shared" ca="1" si="384"/>
        <v>12.627189226840056</v>
      </c>
      <c r="CO278">
        <f t="shared" ca="1" si="385"/>
        <v>100</v>
      </c>
      <c r="CP278">
        <f t="shared" ca="1" si="386"/>
        <v>16.7</v>
      </c>
      <c r="CQ278" t="e">
        <f t="shared" ca="1" si="387"/>
        <v>#N/A</v>
      </c>
      <c r="CR278" t="e">
        <f t="shared" ca="1" si="422"/>
        <v>#N/A</v>
      </c>
      <c r="CS278" t="e">
        <f t="shared" ca="1" si="423"/>
        <v>#N/A</v>
      </c>
    </row>
    <row r="279" spans="1:97" x14ac:dyDescent="0.25">
      <c r="A279">
        <v>248</v>
      </c>
      <c r="B279" s="100">
        <f ca="1">OFFSET(InputPriceData!B$15,CalculationsAndCharts!$A279+$A$11,0,1,1)</f>
        <v>40133</v>
      </c>
      <c r="C279" s="3">
        <f ca="1">OFFSET(InputPriceData!G$15,CalculationsAndCharts!$A279+$A$11,0,1,1)</f>
        <v>6860100</v>
      </c>
      <c r="D279" s="4">
        <f ca="1">OFFSET(InputPriceData!C$15,CalculationsAndCharts!$A279+$A$11,IF($C$7,7,0),1,1)</f>
        <v>12.49</v>
      </c>
      <c r="E279" s="4">
        <f ca="1">OFFSET(InputPriceData!D$15,CalculationsAndCharts!$A279+$A$11,IF($C$7,7,0),1,1)</f>
        <v>13.19</v>
      </c>
      <c r="F279" s="4">
        <f ca="1">OFFSET(InputPriceData!E$15,CalculationsAndCharts!$A279+$A$11,IF($C$7,7,0),1,1)</f>
        <v>12.41</v>
      </c>
      <c r="G279" s="4">
        <f ca="1">OFFSET(InputPriceData!F$15,CalculationsAndCharts!$A279+$A$11,IF($C$7,7,0),1,1)</f>
        <v>13.07</v>
      </c>
      <c r="H279" s="105">
        <f t="shared" si="354"/>
        <v>0</v>
      </c>
      <c r="I279" s="105">
        <f t="shared" ca="1" si="450"/>
        <v>0</v>
      </c>
      <c r="J279" s="105">
        <f t="shared" ca="1" si="450"/>
        <v>0</v>
      </c>
      <c r="K279" s="105">
        <f t="shared" ca="1" si="450"/>
        <v>0</v>
      </c>
      <c r="L279" s="4">
        <f t="shared" ca="1" si="355"/>
        <v>12.89</v>
      </c>
      <c r="M279" s="105">
        <f t="shared" ca="1" si="356"/>
        <v>0.75999999999999979</v>
      </c>
      <c r="N279" s="105">
        <f t="shared" ca="1" si="363"/>
        <v>1.4545897435897457</v>
      </c>
      <c r="O279" s="198">
        <f t="shared" ca="1" si="364"/>
        <v>1.6237295350895888</v>
      </c>
      <c r="P279" s="198">
        <f t="shared" ca="1" si="365"/>
        <v>1.46135658158063</v>
      </c>
      <c r="Q279" s="105">
        <f t="shared" ca="1" si="357"/>
        <v>12.438513459501467</v>
      </c>
      <c r="R279" s="105">
        <f t="shared" ca="1" si="358"/>
        <v>12.35527428272205</v>
      </c>
      <c r="S279" s="105">
        <f t="shared" ca="1" si="366"/>
        <v>0</v>
      </c>
      <c r="T279" s="105">
        <f t="shared" si="367"/>
        <v>0</v>
      </c>
      <c r="U279" s="105">
        <f t="shared" si="368"/>
        <v>0</v>
      </c>
      <c r="V279" s="115">
        <f t="shared" ca="1" si="359"/>
        <v>0.82000000000000028</v>
      </c>
      <c r="W279" s="114">
        <f t="shared" ca="1" si="360"/>
        <v>0.55250218014741781</v>
      </c>
      <c r="X279" s="116">
        <f t="shared" ca="1" si="361"/>
        <v>9.2272546300491032E-2</v>
      </c>
      <c r="Y279" s="90" t="e">
        <f t="shared" si="369"/>
        <v>#N/A</v>
      </c>
      <c r="Z279" s="117" t="str">
        <f t="shared" ca="1" si="370"/>
        <v/>
      </c>
      <c r="AA279" s="112"/>
      <c r="AB279" s="118"/>
      <c r="AC279" s="107"/>
      <c r="AD279" s="107"/>
      <c r="AH279" s="107"/>
      <c r="BE279" s="235">
        <f t="shared" ca="1" si="371"/>
        <v>12.719999999999999</v>
      </c>
      <c r="BF279" s="235">
        <f t="shared" ref="BF279:BN279" ca="1" si="458">AVERAGE(OFFSET(BE$31,$A279,0,$BE$27,1))</f>
        <v>12.522499999999999</v>
      </c>
      <c r="BG279" s="235">
        <f t="shared" ca="1" si="458"/>
        <v>12.434999999999999</v>
      </c>
      <c r="BH279" s="235">
        <f t="shared" ca="1" si="458"/>
        <v>12.391874999999999</v>
      </c>
      <c r="BI279" s="235">
        <f t="shared" ca="1" si="458"/>
        <v>12.368124999999999</v>
      </c>
      <c r="BJ279" s="235">
        <f t="shared" ca="1" si="458"/>
        <v>12.354687499999999</v>
      </c>
      <c r="BK279" s="235">
        <f t="shared" ca="1" si="458"/>
        <v>12.345312499999999</v>
      </c>
      <c r="BL279" s="235">
        <f t="shared" ca="1" si="458"/>
        <v>12.333437499999999</v>
      </c>
      <c r="BM279" s="235">
        <f t="shared" ca="1" si="458"/>
        <v>12.313749999999999</v>
      </c>
      <c r="BN279" s="235">
        <f t="shared" ca="1" si="458"/>
        <v>12.283720703124999</v>
      </c>
      <c r="BO279" s="235">
        <f t="shared" ca="1" si="373"/>
        <v>12.488889160156251</v>
      </c>
      <c r="BP279" s="235">
        <f t="shared" ca="1" si="442"/>
        <v>12.390838642451474</v>
      </c>
      <c r="BQ279" s="235">
        <f t="shared" ca="1" si="443"/>
        <v>12.318871446216722</v>
      </c>
      <c r="BR279" s="235">
        <f t="shared" ca="1" si="444"/>
        <v>7.1967196234751896E-2</v>
      </c>
      <c r="BS279" s="235">
        <f t="shared" ca="1" si="445"/>
        <v>12.462805838686226</v>
      </c>
      <c r="BT279" s="235">
        <f t="shared" ca="1" si="401"/>
        <v>12.379665703715201</v>
      </c>
      <c r="BU279" s="235">
        <f t="shared" ca="1" si="402"/>
        <v>12.309783006249736</v>
      </c>
      <c r="BV279" s="235">
        <f t="shared" ca="1" si="403"/>
        <v>12.245091063535714</v>
      </c>
      <c r="BW279" s="235">
        <f t="shared" ca="1" si="404"/>
        <v>12.454739155932106</v>
      </c>
      <c r="BX279" s="235">
        <f t="shared" ca="1" si="374"/>
        <v>0.62047643438237865</v>
      </c>
      <c r="BY279" s="236">
        <f t="shared" si="389"/>
        <v>-229</v>
      </c>
      <c r="BZ279" s="235">
        <f t="shared" ca="1" si="375"/>
        <v>12.211972308923011</v>
      </c>
      <c r="CA279" s="235">
        <f t="shared" ca="1" si="376"/>
        <v>59.781469269286028</v>
      </c>
      <c r="CB279" s="235">
        <f t="shared" ca="1" si="417"/>
        <v>12.689444580078126</v>
      </c>
      <c r="CC279" s="235">
        <f t="shared" ca="1" si="418"/>
        <v>1.2594445800781262</v>
      </c>
      <c r="CD279" s="81">
        <f t="shared" ca="1" si="419"/>
        <v>2.7668020833333351</v>
      </c>
      <c r="CE279" s="235">
        <f t="shared" ca="1" si="377"/>
        <v>45.519865250383091</v>
      </c>
      <c r="CF279" s="235">
        <f t="shared" ca="1" si="378"/>
        <v>32.921319407930483</v>
      </c>
      <c r="CG279">
        <f t="shared" si="379"/>
        <v>100</v>
      </c>
      <c r="CH279">
        <f t="shared" si="379"/>
        <v>50</v>
      </c>
      <c r="CI279">
        <f t="shared" si="379"/>
        <v>0</v>
      </c>
      <c r="CJ279" t="e">
        <f t="shared" si="380"/>
        <v>#N/A</v>
      </c>
      <c r="CK279" s="259">
        <f t="shared" ca="1" si="381"/>
        <v>12.355721174829124</v>
      </c>
      <c r="CL279" s="259">
        <f t="shared" ca="1" si="382"/>
        <v>12.672860587414561</v>
      </c>
      <c r="CM279" s="259">
        <f t="shared" ca="1" si="383"/>
        <v>12.562323859450125</v>
      </c>
      <c r="CN279" s="259">
        <f t="shared" ca="1" si="384"/>
        <v>12.407992800093165</v>
      </c>
      <c r="CO279">
        <f t="shared" ca="1" si="385"/>
        <v>100</v>
      </c>
      <c r="CP279">
        <f t="shared" ca="1" si="386"/>
        <v>16.7</v>
      </c>
      <c r="CQ279" t="e">
        <f t="shared" ca="1" si="387"/>
        <v>#N/A</v>
      </c>
      <c r="CR279" t="e">
        <f t="shared" ca="1" si="422"/>
        <v>#N/A</v>
      </c>
      <c r="CS279" t="e">
        <f t="shared" ca="1" si="423"/>
        <v>#N/A</v>
      </c>
    </row>
    <row r="280" spans="1:97" x14ac:dyDescent="0.25">
      <c r="A280">
        <v>249</v>
      </c>
      <c r="B280" s="100">
        <f ca="1">OFFSET(InputPriceData!B$15,CalculationsAndCharts!$A280+$A$11,0,1,1)</f>
        <v>40130</v>
      </c>
      <c r="C280" s="3">
        <f ca="1">OFFSET(InputPriceData!G$15,CalculationsAndCharts!$A280+$A$11,0,1,1)</f>
        <v>2606500</v>
      </c>
      <c r="D280" s="4">
        <f ca="1">OFFSET(InputPriceData!C$15,CalculationsAndCharts!$A280+$A$11,IF($C$7,7,0),1,1)</f>
        <v>12.29</v>
      </c>
      <c r="E280" s="4">
        <f ca="1">OFFSET(InputPriceData!D$15,CalculationsAndCharts!$A280+$A$11,IF($C$7,7,0),1,1)</f>
        <v>12.52</v>
      </c>
      <c r="F280" s="4">
        <f ca="1">OFFSET(InputPriceData!E$15,CalculationsAndCharts!$A280+$A$11,IF($C$7,7,0),1,1)</f>
        <v>12.13</v>
      </c>
      <c r="G280" s="4">
        <f ca="1">OFFSET(InputPriceData!F$15,CalculationsAndCharts!$A280+$A$11,IF($C$7,7,0),1,1)</f>
        <v>12.37</v>
      </c>
      <c r="H280" s="105">
        <f t="shared" si="354"/>
        <v>0</v>
      </c>
      <c r="I280" s="105">
        <f t="shared" ca="1" si="450"/>
        <v>0</v>
      </c>
      <c r="J280" s="105">
        <f t="shared" ca="1" si="450"/>
        <v>0</v>
      </c>
      <c r="K280" s="105">
        <f t="shared" ca="1" si="450"/>
        <v>0</v>
      </c>
      <c r="L280" s="4">
        <f t="shared" ca="1" si="355"/>
        <v>12.339999999999998</v>
      </c>
      <c r="M280" s="105">
        <f t="shared" ca="1" si="356"/>
        <v>0.28000000000000114</v>
      </c>
      <c r="N280" s="105">
        <f t="shared" ca="1" si="363"/>
        <v>1.3207820512820538</v>
      </c>
      <c r="O280" s="198">
        <f t="shared" ca="1" si="364"/>
        <v>1.6720551898038296</v>
      </c>
      <c r="P280" s="198">
        <f t="shared" ca="1" si="365"/>
        <v>1.5048496708234467</v>
      </c>
      <c r="Q280" s="105">
        <f t="shared" ca="1" si="357"/>
        <v>12.309517305073314</v>
      </c>
      <c r="R280" s="105">
        <f t="shared" ca="1" si="358"/>
        <v>12.331491660785074</v>
      </c>
      <c r="S280" s="105">
        <f t="shared" ca="1" si="366"/>
        <v>0</v>
      </c>
      <c r="T280" s="105">
        <f t="shared" si="367"/>
        <v>0</v>
      </c>
      <c r="U280" s="105">
        <f t="shared" si="368"/>
        <v>0</v>
      </c>
      <c r="V280" s="115">
        <f t="shared" ca="1" si="359"/>
        <v>0.38999999999999879</v>
      </c>
      <c r="W280" s="114">
        <f t="shared" ca="1" si="360"/>
        <v>0.41875327022112652</v>
      </c>
      <c r="X280" s="116">
        <f t="shared" ca="1" si="361"/>
        <v>8.3852325806073297E-2</v>
      </c>
      <c r="Y280" s="90" t="e">
        <f t="shared" si="369"/>
        <v>#N/A</v>
      </c>
      <c r="Z280" s="117" t="str">
        <f t="shared" ca="1" si="370"/>
        <v/>
      </c>
      <c r="AA280" s="112"/>
      <c r="AB280" s="118"/>
      <c r="AC280" s="107"/>
      <c r="AD280" s="107"/>
      <c r="AH280" s="107"/>
      <c r="BE280" s="235">
        <f t="shared" ca="1" si="371"/>
        <v>12.324999999999999</v>
      </c>
      <c r="BF280" s="235">
        <f t="shared" ref="BF280:BN280" ca="1" si="459">AVERAGE(OFFSET(BE$31,$A280,0,$BE$27,1))</f>
        <v>12.3475</v>
      </c>
      <c r="BG280" s="235">
        <f t="shared" ca="1" si="459"/>
        <v>12.348750000000001</v>
      </c>
      <c r="BH280" s="235">
        <f t="shared" ca="1" si="459"/>
        <v>12.344374999999999</v>
      </c>
      <c r="BI280" s="235">
        <f t="shared" ca="1" si="459"/>
        <v>12.341249999999999</v>
      </c>
      <c r="BJ280" s="235">
        <f t="shared" ca="1" si="459"/>
        <v>12.3359375</v>
      </c>
      <c r="BK280" s="235">
        <f t="shared" ca="1" si="459"/>
        <v>12.321562500000001</v>
      </c>
      <c r="BL280" s="235">
        <f t="shared" ca="1" si="459"/>
        <v>12.294062500000001</v>
      </c>
      <c r="BM280" s="235">
        <f t="shared" ca="1" si="459"/>
        <v>12.253691406250001</v>
      </c>
      <c r="BN280" s="235">
        <f t="shared" ca="1" si="459"/>
        <v>12.203466796875</v>
      </c>
      <c r="BO280" s="235">
        <f t="shared" ca="1" si="373"/>
        <v>12.324998535156251</v>
      </c>
      <c r="BP280" s="235">
        <f t="shared" ca="1" si="442"/>
        <v>12.292788124746695</v>
      </c>
      <c r="BQ280" s="235">
        <f t="shared" ca="1" si="443"/>
        <v>12.24690424998197</v>
      </c>
      <c r="BR280" s="235">
        <f t="shared" ca="1" si="444"/>
        <v>4.5883874764724553E-2</v>
      </c>
      <c r="BS280" s="235">
        <f t="shared" ca="1" si="445"/>
        <v>12.338671999511419</v>
      </c>
      <c r="BT280" s="235">
        <f t="shared" ca="1" si="401"/>
        <v>12.296525568744178</v>
      </c>
      <c r="BU280" s="235">
        <f t="shared" ca="1" si="402"/>
        <v>12.239900308784271</v>
      </c>
      <c r="BV280" s="235">
        <f t="shared" ca="1" si="403"/>
        <v>12.180399120821694</v>
      </c>
      <c r="BW280" s="235">
        <f t="shared" ca="1" si="404"/>
        <v>12.350274900701411</v>
      </c>
      <c r="BX280" s="235">
        <f t="shared" ca="1" si="374"/>
        <v>0.73256722291780152</v>
      </c>
      <c r="BY280" s="236">
        <f t="shared" si="389"/>
        <v>-230</v>
      </c>
      <c r="BZ280" s="235">
        <f t="shared" ca="1" si="375"/>
        <v>12.216275691890303</v>
      </c>
      <c r="CA280" s="235">
        <f t="shared" ca="1" si="376"/>
        <v>54.572932169876196</v>
      </c>
      <c r="CB280" s="235">
        <f t="shared" ca="1" si="417"/>
        <v>12.332499267578125</v>
      </c>
      <c r="CC280" s="235">
        <f t="shared" ca="1" si="418"/>
        <v>0.9024992675781256</v>
      </c>
      <c r="CD280" s="81">
        <f t="shared" ca="1" si="419"/>
        <v>3.4468020833333348</v>
      </c>
      <c r="CE280" s="235">
        <f t="shared" ca="1" si="377"/>
        <v>26.18366955103312</v>
      </c>
      <c r="CF280" s="235">
        <f t="shared" ca="1" si="378"/>
        <v>24.60386921756675</v>
      </c>
      <c r="CG280">
        <f t="shared" si="379"/>
        <v>100</v>
      </c>
      <c r="CH280">
        <f t="shared" si="379"/>
        <v>50</v>
      </c>
      <c r="CI280">
        <f t="shared" si="379"/>
        <v>0</v>
      </c>
      <c r="CJ280" t="e">
        <f t="shared" si="380"/>
        <v>#N/A</v>
      </c>
      <c r="CK280" s="259">
        <f t="shared" ca="1" si="381"/>
        <v>12.38394234965825</v>
      </c>
      <c r="CL280" s="259">
        <f t="shared" ca="1" si="382"/>
        <v>12.340360587414564</v>
      </c>
      <c r="CM280" s="259">
        <f t="shared" ca="1" si="383"/>
        <v>12.343873099083542</v>
      </c>
      <c r="CN280" s="259">
        <f t="shared" ca="1" si="384"/>
        <v>12.302045685164607</v>
      </c>
      <c r="CO280">
        <f t="shared" ca="1" si="385"/>
        <v>100</v>
      </c>
      <c r="CP280">
        <f t="shared" ca="1" si="386"/>
        <v>16.7</v>
      </c>
      <c r="CQ280" t="e">
        <f t="shared" ca="1" si="387"/>
        <v>#N/A</v>
      </c>
      <c r="CR280" t="e">
        <f t="shared" ca="1" si="422"/>
        <v>#N/A</v>
      </c>
      <c r="CS280" t="e">
        <f t="shared" ca="1" si="423"/>
        <v>#N/A</v>
      </c>
    </row>
    <row r="281" spans="1:97" x14ac:dyDescent="0.25">
      <c r="A281">
        <v>250</v>
      </c>
      <c r="B281" s="100">
        <f ca="1">OFFSET(InputPriceData!B$15,CalculationsAndCharts!$A281+$A$11,0,1,1)</f>
        <v>40129</v>
      </c>
      <c r="C281" s="3">
        <f ca="1">OFFSET(InputPriceData!G$15,CalculationsAndCharts!$A281+$A$11,0,1,1)</f>
        <v>2355100</v>
      </c>
      <c r="D281" s="4">
        <f ca="1">OFFSET(InputPriceData!C$15,CalculationsAndCharts!$A281+$A$11,IF($C$7,7,0),1,1)</f>
        <v>12.54</v>
      </c>
      <c r="E281" s="4">
        <f ca="1">OFFSET(InputPriceData!D$15,CalculationsAndCharts!$A281+$A$11,IF($C$7,7,0),1,1)</f>
        <v>12.71</v>
      </c>
      <c r="F281" s="4">
        <f ca="1">OFFSET(InputPriceData!E$15,CalculationsAndCharts!$A281+$A$11,IF($C$7,7,0),1,1)</f>
        <v>12.24</v>
      </c>
      <c r="G281" s="4">
        <f ca="1">OFFSET(InputPriceData!F$15,CalculationsAndCharts!$A281+$A$11,IF($C$7,7,0),1,1)</f>
        <v>12.28</v>
      </c>
      <c r="H281" s="105">
        <f t="shared" si="354"/>
        <v>0</v>
      </c>
      <c r="I281" s="105">
        <f t="shared" ca="1" si="450"/>
        <v>0</v>
      </c>
      <c r="J281" s="105">
        <f t="shared" ca="1" si="450"/>
        <v>0</v>
      </c>
      <c r="K281" s="105">
        <f t="shared" ca="1" si="450"/>
        <v>0</v>
      </c>
      <c r="L281" s="4">
        <f t="shared" ca="1" si="355"/>
        <v>12.410000000000002</v>
      </c>
      <c r="M281" s="105">
        <f t="shared" ca="1" si="356"/>
        <v>0.21000000000000263</v>
      </c>
      <c r="N281" s="105">
        <f t="shared" ca="1" si="363"/>
        <v>1.4782564102564129</v>
      </c>
      <c r="O281" s="198">
        <f t="shared" ca="1" si="364"/>
        <v>1.7724189436671942</v>
      </c>
      <c r="P281" s="198">
        <f t="shared" ca="1" si="365"/>
        <v>1.5951770493004749</v>
      </c>
      <c r="Q281" s="105">
        <f t="shared" ca="1" si="357"/>
        <v>12.30080796366569</v>
      </c>
      <c r="R281" s="105">
        <f t="shared" ca="1" si="358"/>
        <v>12.337770048131292</v>
      </c>
      <c r="S281" s="105">
        <f t="shared" ca="1" si="366"/>
        <v>0</v>
      </c>
      <c r="T281" s="105">
        <f t="shared" si="367"/>
        <v>0</v>
      </c>
      <c r="U281" s="105">
        <f t="shared" si="368"/>
        <v>0</v>
      </c>
      <c r="V281" s="115">
        <f t="shared" ca="1" si="359"/>
        <v>0.47000000000000064</v>
      </c>
      <c r="W281" s="114">
        <f t="shared" ca="1" si="360"/>
        <v>0.43312990533169043</v>
      </c>
      <c r="X281" s="116">
        <f t="shared" ca="1" si="361"/>
        <v>8.5271164929290766E-2</v>
      </c>
      <c r="Y281" s="90" t="e">
        <f t="shared" si="369"/>
        <v>#N/A</v>
      </c>
      <c r="Z281" s="117" t="str">
        <f t="shared" ca="1" si="370"/>
        <v/>
      </c>
      <c r="AA281" s="112"/>
      <c r="AB281" s="118"/>
      <c r="AC281" s="107"/>
      <c r="AD281" s="107"/>
      <c r="AH281" s="107"/>
      <c r="BE281" s="235">
        <f t="shared" ca="1" si="371"/>
        <v>12.370000000000001</v>
      </c>
      <c r="BF281" s="235">
        <f t="shared" ref="BF281:BN281" ca="1" si="460">AVERAGE(OFFSET(BE$31,$A281,0,$BE$27,1))</f>
        <v>12.350000000000001</v>
      </c>
      <c r="BG281" s="235">
        <f t="shared" ca="1" si="460"/>
        <v>12.34</v>
      </c>
      <c r="BH281" s="235">
        <f t="shared" ca="1" si="460"/>
        <v>12.338125</v>
      </c>
      <c r="BI281" s="235">
        <f t="shared" ca="1" si="460"/>
        <v>12.330625000000001</v>
      </c>
      <c r="BJ281" s="235">
        <f t="shared" ca="1" si="460"/>
        <v>12.307187500000001</v>
      </c>
      <c r="BK281" s="235">
        <f t="shared" ca="1" si="460"/>
        <v>12.266562500000001</v>
      </c>
      <c r="BL281" s="235">
        <f t="shared" ca="1" si="460"/>
        <v>12.2133203125</v>
      </c>
      <c r="BM281" s="235">
        <f t="shared" ca="1" si="460"/>
        <v>12.1532421875</v>
      </c>
      <c r="BN281" s="235">
        <f t="shared" ca="1" si="460"/>
        <v>12.091582031249999</v>
      </c>
      <c r="BO281" s="235">
        <f t="shared" ca="1" si="373"/>
        <v>12.315438476562502</v>
      </c>
      <c r="BP281" s="235">
        <f t="shared" ca="1" si="442"/>
        <v>12.260577714337138</v>
      </c>
      <c r="BQ281" s="235">
        <f t="shared" ca="1" si="443"/>
        <v>12.201020375217247</v>
      </c>
      <c r="BR281" s="235">
        <f t="shared" ca="1" si="444"/>
        <v>5.9557339119891139E-2</v>
      </c>
      <c r="BS281" s="235">
        <f t="shared" ca="1" si="445"/>
        <v>12.32013505345703</v>
      </c>
      <c r="BT281" s="235">
        <f t="shared" ca="1" si="401"/>
        <v>12.254379137976937</v>
      </c>
      <c r="BU281" s="235">
        <f t="shared" ca="1" si="402"/>
        <v>12.183275048824363</v>
      </c>
      <c r="BV281" s="235">
        <f t="shared" ca="1" si="403"/>
        <v>12.120897932859117</v>
      </c>
      <c r="BW281" s="235">
        <f t="shared" ca="1" si="404"/>
        <v>12.334210200316834</v>
      </c>
      <c r="BX281" s="235">
        <f t="shared" ca="1" si="374"/>
        <v>0.81933755924242924</v>
      </c>
      <c r="BY281" s="236">
        <f t="shared" si="389"/>
        <v>-231</v>
      </c>
      <c r="BZ281" s="235">
        <f t="shared" ca="1" si="375"/>
        <v>12.241886919525353</v>
      </c>
      <c r="CA281" s="235">
        <f t="shared" ca="1" si="376"/>
        <v>52.817009904832283</v>
      </c>
      <c r="CB281" s="235">
        <f t="shared" ca="1" si="417"/>
        <v>12.362719238281251</v>
      </c>
      <c r="CC281" s="235">
        <f t="shared" ca="1" si="418"/>
        <v>0.93271923828125125</v>
      </c>
      <c r="CD281" s="81">
        <f t="shared" ca="1" si="419"/>
        <v>3.4468020833333348</v>
      </c>
      <c r="CE281" s="235">
        <f t="shared" ca="1" si="377"/>
        <v>27.060423422375234</v>
      </c>
      <c r="CF281" s="235">
        <f t="shared" ca="1" si="378"/>
        <v>21.753632728221717</v>
      </c>
      <c r="CG281">
        <f t="shared" si="379"/>
        <v>100</v>
      </c>
      <c r="CH281">
        <f t="shared" si="379"/>
        <v>50</v>
      </c>
      <c r="CI281">
        <f t="shared" si="379"/>
        <v>0</v>
      </c>
      <c r="CJ281" t="e">
        <f t="shared" si="380"/>
        <v>#N/A</v>
      </c>
      <c r="CK281" s="259">
        <f t="shared" ca="1" si="381"/>
        <v>12.325384699316499</v>
      </c>
      <c r="CL281" s="259">
        <f t="shared" ca="1" si="382"/>
        <v>12.429471174829127</v>
      </c>
      <c r="CM281" s="259">
        <f t="shared" ca="1" si="383"/>
        <v>12.346455165139236</v>
      </c>
      <c r="CN281" s="259">
        <f t="shared" ca="1" si="384"/>
        <v>12.286719724264623</v>
      </c>
      <c r="CO281">
        <f t="shared" ca="1" si="385"/>
        <v>100</v>
      </c>
      <c r="CP281">
        <f t="shared" ca="1" si="386"/>
        <v>16.7</v>
      </c>
      <c r="CQ281" t="e">
        <f t="shared" ca="1" si="387"/>
        <v>#N/A</v>
      </c>
      <c r="CR281" t="e">
        <f t="shared" ca="1" si="422"/>
        <v>#N/A</v>
      </c>
      <c r="CS281" t="e">
        <f t="shared" ca="1" si="423"/>
        <v>#N/A</v>
      </c>
    </row>
    <row r="282" spans="1:97" x14ac:dyDescent="0.25">
      <c r="A282">
        <v>251</v>
      </c>
      <c r="B282" s="100">
        <f ca="1">OFFSET(InputPriceData!B$15,CalculationsAndCharts!$A282+$A$11,0,1,1)</f>
        <v>40128</v>
      </c>
      <c r="C282" s="3">
        <f ca="1">OFFSET(InputPriceData!G$15,CalculationsAndCharts!$A282+$A$11,0,1,1)</f>
        <v>2677600</v>
      </c>
      <c r="D282" s="4">
        <f ca="1">OFFSET(InputPriceData!C$15,CalculationsAndCharts!$A282+$A$11,IF($C$7,7,0),1,1)</f>
        <v>12.3</v>
      </c>
      <c r="E282" s="4">
        <f ca="1">OFFSET(InputPriceData!D$15,CalculationsAndCharts!$A282+$A$11,IF($C$7,7,0),1,1)</f>
        <v>12.5</v>
      </c>
      <c r="F282" s="4">
        <f ca="1">OFFSET(InputPriceData!E$15,CalculationsAndCharts!$A282+$A$11,IF($C$7,7,0),1,1)</f>
        <v>12.2</v>
      </c>
      <c r="G282" s="4">
        <f ca="1">OFFSET(InputPriceData!F$15,CalculationsAndCharts!$A282+$A$11,IF($C$7,7,0),1,1)</f>
        <v>12.46</v>
      </c>
      <c r="H282" s="105">
        <f t="shared" si="354"/>
        <v>0</v>
      </c>
      <c r="I282" s="105">
        <f t="shared" ca="1" si="450"/>
        <v>0</v>
      </c>
      <c r="J282" s="105">
        <f t="shared" ca="1" si="450"/>
        <v>0</v>
      </c>
      <c r="K282" s="105">
        <f t="shared" ca="1" si="450"/>
        <v>0</v>
      </c>
      <c r="L282" s="4">
        <f t="shared" ca="1" si="355"/>
        <v>12.386666666666665</v>
      </c>
      <c r="M282" s="105">
        <f t="shared" ca="1" si="356"/>
        <v>0.25666666666666416</v>
      </c>
      <c r="N282" s="105">
        <f t="shared" ca="1" si="363"/>
        <v>1.6138846153846167</v>
      </c>
      <c r="O282" s="198">
        <f t="shared" ca="1" si="364"/>
        <v>1.8564653817845602</v>
      </c>
      <c r="P282" s="198">
        <f t="shared" ca="1" si="365"/>
        <v>1.6708188436061042</v>
      </c>
      <c r="Q282" s="105">
        <f t="shared" ca="1" si="357"/>
        <v>12.269610238998743</v>
      </c>
      <c r="R282" s="105">
        <f t="shared" ca="1" si="358"/>
        <v>12.348330643692893</v>
      </c>
      <c r="S282" s="105">
        <f t="shared" ca="1" si="366"/>
        <v>0</v>
      </c>
      <c r="T282" s="105">
        <f t="shared" si="367"/>
        <v>0</v>
      </c>
      <c r="U282" s="105">
        <f t="shared" si="368"/>
        <v>0</v>
      </c>
      <c r="V282" s="115">
        <f t="shared" ca="1" si="359"/>
        <v>0.30000000000000071</v>
      </c>
      <c r="W282" s="114">
        <f t="shared" ca="1" si="360"/>
        <v>0.4146948579975353</v>
      </c>
      <c r="X282" s="116">
        <f t="shared" ca="1" si="361"/>
        <v>8.3282091332065433E-2</v>
      </c>
      <c r="Y282" s="90" t="e">
        <f t="shared" si="369"/>
        <v>#N/A</v>
      </c>
      <c r="Z282" s="117" t="str">
        <f t="shared" ca="1" si="370"/>
        <v/>
      </c>
      <c r="AA282" s="112"/>
      <c r="AB282" s="118"/>
      <c r="AC282" s="107"/>
      <c r="AD282" s="107"/>
      <c r="AH282" s="107"/>
      <c r="BE282" s="235">
        <f t="shared" ca="1" si="371"/>
        <v>12.33</v>
      </c>
      <c r="BF282" s="235">
        <f t="shared" ref="BF282:BN282" ca="1" si="461">AVERAGE(OFFSET(BE$31,$A282,0,$BE$27,1))</f>
        <v>12.33</v>
      </c>
      <c r="BG282" s="235">
        <f t="shared" ca="1" si="461"/>
        <v>12.33625</v>
      </c>
      <c r="BH282" s="235">
        <f t="shared" ca="1" si="461"/>
        <v>12.323125000000001</v>
      </c>
      <c r="BI282" s="235">
        <f t="shared" ca="1" si="461"/>
        <v>12.283750000000001</v>
      </c>
      <c r="BJ282" s="235">
        <f t="shared" ca="1" si="461"/>
        <v>12.225937500000001</v>
      </c>
      <c r="BK282" s="235">
        <f t="shared" ca="1" si="461"/>
        <v>12.160078125</v>
      </c>
      <c r="BL282" s="235">
        <f t="shared" ca="1" si="461"/>
        <v>12.0931640625</v>
      </c>
      <c r="BM282" s="235">
        <f t="shared" ca="1" si="461"/>
        <v>12.029921874999999</v>
      </c>
      <c r="BN282" s="235">
        <f t="shared" ca="1" si="461"/>
        <v>11.974521484374998</v>
      </c>
      <c r="BO282" s="235">
        <f t="shared" ca="1" si="373"/>
        <v>12.26961865234375</v>
      </c>
      <c r="BP282" s="235">
        <f t="shared" ca="1" si="442"/>
        <v>12.205716952111775</v>
      </c>
      <c r="BQ282" s="235">
        <f t="shared" ca="1" si="443"/>
        <v>12.141463036097356</v>
      </c>
      <c r="BR282" s="235">
        <f t="shared" ca="1" si="444"/>
        <v>6.4253916014418877E-2</v>
      </c>
      <c r="BS282" s="235">
        <f t="shared" ca="1" si="445"/>
        <v>12.269970868126194</v>
      </c>
      <c r="BT282" s="235">
        <f t="shared" ca="1" si="401"/>
        <v>12.188623222496846</v>
      </c>
      <c r="BU282" s="235">
        <f t="shared" ca="1" si="402"/>
        <v>12.112170959671792</v>
      </c>
      <c r="BV282" s="235">
        <f t="shared" ca="1" si="403"/>
        <v>12.058520816893871</v>
      </c>
      <c r="BW282" s="235">
        <f t="shared" ca="1" si="404"/>
        <v>12.287877605369037</v>
      </c>
      <c r="BX282" s="235">
        <f t="shared" ca="1" si="374"/>
        <v>0.8801164393924179</v>
      </c>
      <c r="BY282" s="236">
        <f t="shared" si="389"/>
        <v>-232</v>
      </c>
      <c r="BZ282" s="235">
        <f t="shared" ca="1" si="375"/>
        <v>12.279155964717779</v>
      </c>
      <c r="CA282" s="235">
        <f t="shared" ca="1" si="376"/>
        <v>50.247741101656906</v>
      </c>
      <c r="CB282" s="235">
        <f t="shared" ca="1" si="417"/>
        <v>12.328142659505207</v>
      </c>
      <c r="CC282" s="235">
        <f t="shared" ca="1" si="418"/>
        <v>0.89814265950520777</v>
      </c>
      <c r="CD282" s="81">
        <f t="shared" ca="1" si="419"/>
        <v>4.3668020833333365</v>
      </c>
      <c r="CE282" s="235">
        <f t="shared" ca="1" si="377"/>
        <v>20.567514679291882</v>
      </c>
      <c r="CF282" s="235">
        <f t="shared" ca="1" si="378"/>
        <v>18.651646152211637</v>
      </c>
      <c r="CG282">
        <f t="shared" si="379"/>
        <v>100</v>
      </c>
      <c r="CH282">
        <f t="shared" si="379"/>
        <v>50</v>
      </c>
      <c r="CI282">
        <f t="shared" si="379"/>
        <v>0</v>
      </c>
      <c r="CJ282" t="e">
        <f t="shared" si="380"/>
        <v>#N/A</v>
      </c>
      <c r="CK282" s="259">
        <f t="shared" ca="1" si="381"/>
        <v>12.285769398632999</v>
      </c>
      <c r="CL282" s="259">
        <f t="shared" ca="1" si="382"/>
        <v>12.337692349658251</v>
      </c>
      <c r="CM282" s="259">
        <f t="shared" ca="1" si="383"/>
        <v>12.304091941898728</v>
      </c>
      <c r="CN282" s="259">
        <f t="shared" ca="1" si="384"/>
        <v>12.229619144038821</v>
      </c>
      <c r="CO282">
        <f t="shared" ca="1" si="385"/>
        <v>100</v>
      </c>
      <c r="CP282">
        <f t="shared" ca="1" si="386"/>
        <v>16.7</v>
      </c>
      <c r="CQ282" t="e">
        <f t="shared" ca="1" si="387"/>
        <v>#N/A</v>
      </c>
      <c r="CR282" t="e">
        <f t="shared" ca="1" si="422"/>
        <v>#N/A</v>
      </c>
      <c r="CS282" t="e">
        <f t="shared" ca="1" si="423"/>
        <v>#N/A</v>
      </c>
    </row>
    <row r="283" spans="1:97" x14ac:dyDescent="0.25">
      <c r="A283">
        <v>252</v>
      </c>
      <c r="B283" s="100">
        <f ca="1">OFFSET(InputPriceData!B$15,CalculationsAndCharts!$A283+$A$11,0,1,1)</f>
        <v>40127</v>
      </c>
      <c r="C283" s="3">
        <f ca="1">OFFSET(InputPriceData!G$15,CalculationsAndCharts!$A283+$A$11,0,1,1)</f>
        <v>2446200</v>
      </c>
      <c r="D283" s="4">
        <f ca="1">OFFSET(InputPriceData!C$15,CalculationsAndCharts!$A283+$A$11,IF($C$7,7,0),1,1)</f>
        <v>12.49</v>
      </c>
      <c r="E283" s="4">
        <f ca="1">OFFSET(InputPriceData!D$15,CalculationsAndCharts!$A283+$A$11,IF($C$7,7,0),1,1)</f>
        <v>12.65</v>
      </c>
      <c r="F283" s="4">
        <f ca="1">OFFSET(InputPriceData!E$15,CalculationsAndCharts!$A283+$A$11,IF($C$7,7,0),1,1)</f>
        <v>12.13</v>
      </c>
      <c r="G283" s="4">
        <f ca="1">OFFSET(InputPriceData!F$15,CalculationsAndCharts!$A283+$A$11,IF($C$7,7,0),1,1)</f>
        <v>12.2</v>
      </c>
      <c r="H283" s="105">
        <f t="shared" si="354"/>
        <v>0</v>
      </c>
      <c r="I283" s="105">
        <f t="shared" ca="1" si="450"/>
        <v>0</v>
      </c>
      <c r="J283" s="105">
        <f t="shared" ca="1" si="450"/>
        <v>0</v>
      </c>
      <c r="K283" s="105">
        <f t="shared" ca="1" si="450"/>
        <v>0</v>
      </c>
      <c r="L283" s="4">
        <f t="shared" ca="1" si="355"/>
        <v>12.326666666666668</v>
      </c>
      <c r="M283" s="105">
        <f t="shared" ca="1" si="356"/>
        <v>0.28000000000000114</v>
      </c>
      <c r="N283" s="105">
        <f t="shared" ca="1" si="363"/>
        <v>1.7731794871794893</v>
      </c>
      <c r="O283" s="198">
        <f t="shared" ca="1" si="364"/>
        <v>1.9257741721845441</v>
      </c>
      <c r="P283" s="198">
        <f t="shared" ca="1" si="365"/>
        <v>1.7331967549660896</v>
      </c>
      <c r="Q283" s="105">
        <f t="shared" ca="1" si="357"/>
        <v>12.236165545379336</v>
      </c>
      <c r="R283" s="105">
        <f t="shared" ca="1" si="358"/>
        <v>12.370822187891223</v>
      </c>
      <c r="S283" s="105">
        <f t="shared" ca="1" si="366"/>
        <v>0</v>
      </c>
      <c r="T283" s="105">
        <f t="shared" si="367"/>
        <v>0</v>
      </c>
      <c r="U283" s="105">
        <f t="shared" si="368"/>
        <v>0</v>
      </c>
      <c r="V283" s="115">
        <f t="shared" ca="1" si="359"/>
        <v>0.51999999999999957</v>
      </c>
      <c r="W283" s="114">
        <f t="shared" ca="1" si="360"/>
        <v>0.47204228699630263</v>
      </c>
      <c r="X283" s="116">
        <f t="shared" ca="1" si="361"/>
        <v>8.869199073740186E-2</v>
      </c>
      <c r="Y283" s="90" t="e">
        <f t="shared" si="369"/>
        <v>#N/A</v>
      </c>
      <c r="Z283" s="117" t="str">
        <f t="shared" ca="1" si="370"/>
        <v/>
      </c>
      <c r="AA283" s="112"/>
      <c r="AB283" s="118"/>
      <c r="AC283" s="107"/>
      <c r="AD283" s="107"/>
      <c r="AH283" s="107"/>
      <c r="BE283" s="235">
        <f t="shared" ca="1" si="371"/>
        <v>12.33</v>
      </c>
      <c r="BF283" s="235">
        <f t="shared" ref="BF283:BN283" ca="1" si="462">AVERAGE(OFFSET(BE$31,$A283,0,$BE$27,1))</f>
        <v>12.342500000000001</v>
      </c>
      <c r="BG283" s="235">
        <f t="shared" ca="1" si="462"/>
        <v>12.31</v>
      </c>
      <c r="BH283" s="235">
        <f t="shared" ca="1" si="462"/>
        <v>12.244375000000002</v>
      </c>
      <c r="BI283" s="235">
        <f t="shared" ca="1" si="462"/>
        <v>12.168125</v>
      </c>
      <c r="BJ283" s="235">
        <f t="shared" ca="1" si="462"/>
        <v>12.09421875</v>
      </c>
      <c r="BK283" s="235">
        <f t="shared" ca="1" si="462"/>
        <v>12.026249999999999</v>
      </c>
      <c r="BL283" s="235">
        <f t="shared" ca="1" si="462"/>
        <v>11.966679687499997</v>
      </c>
      <c r="BM283" s="235">
        <f t="shared" ca="1" si="462"/>
        <v>11.919121093749997</v>
      </c>
      <c r="BN283" s="235">
        <f t="shared" ca="1" si="462"/>
        <v>11.886249999999997</v>
      </c>
      <c r="BO283" s="235">
        <f t="shared" ca="1" si="373"/>
        <v>12.224969726562502</v>
      </c>
      <c r="BP283" s="235">
        <f t="shared" ca="1" si="442"/>
        <v>12.1418152518798</v>
      </c>
      <c r="BQ283" s="235">
        <f t="shared" ca="1" si="443"/>
        <v>12.077209120082937</v>
      </c>
      <c r="BR283" s="235">
        <f t="shared" ca="1" si="444"/>
        <v>6.4606131796862698E-2</v>
      </c>
      <c r="BS283" s="235">
        <f t="shared" ca="1" si="445"/>
        <v>12.206421383676663</v>
      </c>
      <c r="BT283" s="235">
        <f t="shared" ca="1" si="401"/>
        <v>12.107275576867497</v>
      </c>
      <c r="BU283" s="235">
        <f t="shared" ca="1" si="402"/>
        <v>12.035718696846738</v>
      </c>
      <c r="BV283" s="235">
        <f t="shared" ca="1" si="403"/>
        <v>12.004870674115949</v>
      </c>
      <c r="BW283" s="235">
        <f t="shared" ca="1" si="404"/>
        <v>12.21954131417823</v>
      </c>
      <c r="BX283" s="235">
        <f t="shared" ca="1" si="374"/>
        <v>0.91721643213179316</v>
      </c>
      <c r="BY283" s="236">
        <f t="shared" si="389"/>
        <v>-233</v>
      </c>
      <c r="BZ283" s="235">
        <f t="shared" ca="1" si="375"/>
        <v>12.330824606665539</v>
      </c>
      <c r="CA283" s="235">
        <f t="shared" ca="1" si="376"/>
        <v>46.966820245777093</v>
      </c>
      <c r="CB283" s="235">
        <f t="shared" ca="1" si="417"/>
        <v>12.275818196614585</v>
      </c>
      <c r="CC283" s="235">
        <f t="shared" ca="1" si="418"/>
        <v>0.84581819661458546</v>
      </c>
      <c r="CD283" s="81">
        <f t="shared" ca="1" si="419"/>
        <v>4.7968020833333362</v>
      </c>
      <c r="CE283" s="235">
        <f t="shared" ca="1" si="377"/>
        <v>17.632960082998039</v>
      </c>
      <c r="CF283" s="235">
        <f t="shared" ca="1" si="378"/>
        <v>16.388463356120521</v>
      </c>
      <c r="CG283">
        <f t="shared" si="379"/>
        <v>100</v>
      </c>
      <c r="CH283">
        <f t="shared" si="379"/>
        <v>50</v>
      </c>
      <c r="CI283">
        <f t="shared" si="379"/>
        <v>0</v>
      </c>
      <c r="CJ283" t="e">
        <f t="shared" si="380"/>
        <v>#N/A</v>
      </c>
      <c r="CK283" s="259">
        <f t="shared" ca="1" si="381"/>
        <v>12.204038797265998</v>
      </c>
      <c r="CL283" s="259">
        <f t="shared" ca="1" si="382"/>
        <v>12.337884699316501</v>
      </c>
      <c r="CM283" s="259">
        <f t="shared" ca="1" si="383"/>
        <v>12.249042125386769</v>
      </c>
      <c r="CN283" s="259">
        <f t="shared" ca="1" si="384"/>
        <v>12.186389861791048</v>
      </c>
      <c r="CO283">
        <f t="shared" ca="1" si="385"/>
        <v>100</v>
      </c>
      <c r="CP283">
        <f t="shared" ca="1" si="386"/>
        <v>16.7</v>
      </c>
      <c r="CQ283" t="e">
        <f t="shared" ca="1" si="387"/>
        <v>#N/A</v>
      </c>
      <c r="CR283">
        <f t="shared" ca="1" si="422"/>
        <v>12.49</v>
      </c>
      <c r="CS283" t="e">
        <f t="shared" ca="1" si="423"/>
        <v>#N/A</v>
      </c>
    </row>
    <row r="284" spans="1:97" x14ac:dyDescent="0.25">
      <c r="A284">
        <v>253</v>
      </c>
      <c r="B284" s="100">
        <f ca="1">OFFSET(InputPriceData!B$15,CalculationsAndCharts!$A284+$A$11,0,1,1)</f>
        <v>40126</v>
      </c>
      <c r="C284" s="3">
        <f ca="1">OFFSET(InputPriceData!G$15,CalculationsAndCharts!$A284+$A$11,0,1,1)</f>
        <v>2927800</v>
      </c>
      <c r="D284" s="4">
        <f ca="1">OFFSET(InputPriceData!C$15,CalculationsAndCharts!$A284+$A$11,IF($C$7,7,0),1,1)</f>
        <v>12.29</v>
      </c>
      <c r="E284" s="4">
        <f ca="1">OFFSET(InputPriceData!D$15,CalculationsAndCharts!$A284+$A$11,IF($C$7,7,0),1,1)</f>
        <v>12.49</v>
      </c>
      <c r="F284" s="4">
        <f ca="1">OFFSET(InputPriceData!E$15,CalculationsAndCharts!$A284+$A$11,IF($C$7,7,0),1,1)</f>
        <v>12.28</v>
      </c>
      <c r="G284" s="4">
        <f ca="1">OFFSET(InputPriceData!F$15,CalculationsAndCharts!$A284+$A$11,IF($C$7,7,0),1,1)</f>
        <v>12.46</v>
      </c>
      <c r="H284" s="105">
        <f t="shared" si="354"/>
        <v>0</v>
      </c>
      <c r="I284" s="105">
        <f t="shared" ca="1" si="450"/>
        <v>0</v>
      </c>
      <c r="J284" s="105">
        <f t="shared" ca="1" si="450"/>
        <v>0</v>
      </c>
      <c r="K284" s="105">
        <f t="shared" ca="1" si="450"/>
        <v>0</v>
      </c>
      <c r="L284" s="4">
        <f t="shared" ca="1" si="355"/>
        <v>12.410000000000002</v>
      </c>
      <c r="M284" s="105">
        <f t="shared" ca="1" si="356"/>
        <v>0.59000000000000163</v>
      </c>
      <c r="N284" s="105">
        <f t="shared" ca="1" si="363"/>
        <v>1.9452179487179504</v>
      </c>
      <c r="O284" s="198">
        <f t="shared" ca="1" si="364"/>
        <v>1.9693726536145595</v>
      </c>
      <c r="P284" s="198">
        <f t="shared" ca="1" si="365"/>
        <v>1.7724353882531036</v>
      </c>
      <c r="Q284" s="105">
        <f t="shared" ca="1" si="357"/>
        <v>12.210308082154384</v>
      </c>
      <c r="R284" s="105">
        <f t="shared" ca="1" si="358"/>
        <v>12.409295514323192</v>
      </c>
      <c r="S284" s="105">
        <f t="shared" ca="1" si="366"/>
        <v>0</v>
      </c>
      <c r="T284" s="105">
        <f t="shared" si="367"/>
        <v>0</v>
      </c>
      <c r="U284" s="105">
        <f t="shared" si="368"/>
        <v>0</v>
      </c>
      <c r="V284" s="115">
        <f t="shared" ca="1" si="359"/>
        <v>0.24000000000000021</v>
      </c>
      <c r="W284" s="114">
        <f t="shared" ca="1" si="360"/>
        <v>0.44806343049445424</v>
      </c>
      <c r="X284" s="116">
        <f t="shared" ca="1" si="361"/>
        <v>8.5960146909667273E-2</v>
      </c>
      <c r="Y284" s="90" t="e">
        <f t="shared" si="369"/>
        <v>#N/A</v>
      </c>
      <c r="Z284" s="117" t="str">
        <f t="shared" ca="1" si="370"/>
        <v/>
      </c>
      <c r="AA284" s="112"/>
      <c r="AB284" s="118"/>
      <c r="AC284" s="107"/>
      <c r="AD284" s="107"/>
      <c r="AH284" s="107"/>
      <c r="BE284" s="235">
        <f t="shared" ca="1" si="371"/>
        <v>12.355</v>
      </c>
      <c r="BF284" s="235">
        <f t="shared" ref="BF284:BN284" ca="1" si="463">AVERAGE(OFFSET(BE$31,$A284,0,$BE$27,1))</f>
        <v>12.2775</v>
      </c>
      <c r="BG284" s="235">
        <f t="shared" ca="1" si="463"/>
        <v>12.178750000000001</v>
      </c>
      <c r="BH284" s="235">
        <f t="shared" ca="1" si="463"/>
        <v>12.091875</v>
      </c>
      <c r="BI284" s="235">
        <f t="shared" ca="1" si="463"/>
        <v>12.020312499999999</v>
      </c>
      <c r="BJ284" s="235">
        <f t="shared" ca="1" si="463"/>
        <v>11.958281249999999</v>
      </c>
      <c r="BK284" s="235">
        <f t="shared" ca="1" si="463"/>
        <v>11.907109374999997</v>
      </c>
      <c r="BL284" s="235">
        <f t="shared" ca="1" si="463"/>
        <v>11.871562499999998</v>
      </c>
      <c r="BM284" s="235">
        <f t="shared" ca="1" si="463"/>
        <v>11.853378906249997</v>
      </c>
      <c r="BN284" s="235">
        <f t="shared" ca="1" si="463"/>
        <v>11.850214843749997</v>
      </c>
      <c r="BO284" s="235">
        <f t="shared" ca="1" si="373"/>
        <v>12.15329296875</v>
      </c>
      <c r="BP284" s="235">
        <f t="shared" ca="1" si="442"/>
        <v>12.058660777197098</v>
      </c>
      <c r="BQ284" s="235">
        <f t="shared" ca="1" si="443"/>
        <v>12.012602988286075</v>
      </c>
      <c r="BR284" s="235">
        <f t="shared" ca="1" si="444"/>
        <v>4.6057788911022968E-2</v>
      </c>
      <c r="BS284" s="235">
        <f t="shared" ca="1" si="445"/>
        <v>12.10471856610812</v>
      </c>
      <c r="BT284" s="235">
        <f t="shared" ca="1" si="401"/>
        <v>12.008129770058334</v>
      </c>
      <c r="BU284" s="235">
        <f t="shared" ca="1" si="402"/>
        <v>11.964161816825978</v>
      </c>
      <c r="BV284" s="235">
        <f t="shared" ca="1" si="403"/>
        <v>11.974022651385159</v>
      </c>
      <c r="BW284" s="235">
        <f t="shared" ca="1" si="404"/>
        <v>12.105926511082227</v>
      </c>
      <c r="BX284" s="235">
        <f t="shared" ca="1" si="374"/>
        <v>0.92903170417758896</v>
      </c>
      <c r="BY284" s="236">
        <f t="shared" si="389"/>
        <v>-234</v>
      </c>
      <c r="BZ284" s="235">
        <f t="shared" ca="1" si="375"/>
        <v>12.398268252213336</v>
      </c>
      <c r="CA284" s="235">
        <f t="shared" ca="1" si="376"/>
        <v>42.133160262009056</v>
      </c>
      <c r="CB284" s="235">
        <f t="shared" ca="1" si="417"/>
        <v>12.281646484375001</v>
      </c>
      <c r="CC284" s="235">
        <f t="shared" ca="1" si="418"/>
        <v>0.85164648437500112</v>
      </c>
      <c r="CD284" s="81">
        <f t="shared" ca="1" si="419"/>
        <v>4.7968020833333362</v>
      </c>
      <c r="CE284" s="235">
        <f t="shared" ca="1" si="377"/>
        <v>17.754463694344988</v>
      </c>
      <c r="CF284" s="235">
        <f t="shared" ca="1" si="378"/>
        <v>14.346922302112446</v>
      </c>
      <c r="CG284">
        <f t="shared" si="379"/>
        <v>100</v>
      </c>
      <c r="CH284">
        <f t="shared" si="379"/>
        <v>50</v>
      </c>
      <c r="CI284">
        <f t="shared" si="379"/>
        <v>0</v>
      </c>
      <c r="CJ284" t="e">
        <f t="shared" si="380"/>
        <v>#N/A</v>
      </c>
      <c r="CK284" s="259">
        <f t="shared" ca="1" si="381"/>
        <v>12.028077594531997</v>
      </c>
      <c r="CL284" s="259">
        <f t="shared" ca="1" si="382"/>
        <v>12.231538797265998</v>
      </c>
      <c r="CM284" s="259">
        <f t="shared" ca="1" si="383"/>
        <v>12.197292431200168</v>
      </c>
      <c r="CN284" s="259">
        <f t="shared" ca="1" si="384"/>
        <v>12.125791926780865</v>
      </c>
      <c r="CO284">
        <f t="shared" ca="1" si="385"/>
        <v>100</v>
      </c>
      <c r="CP284">
        <f t="shared" ca="1" si="386"/>
        <v>16.7</v>
      </c>
      <c r="CQ284" t="e">
        <f t="shared" ca="1" si="387"/>
        <v>#N/A</v>
      </c>
      <c r="CR284" t="e">
        <f t="shared" ca="1" si="422"/>
        <v>#N/A</v>
      </c>
      <c r="CS284" t="e">
        <f t="shared" ca="1" si="423"/>
        <v>#N/A</v>
      </c>
    </row>
    <row r="285" spans="1:97" x14ac:dyDescent="0.25">
      <c r="A285">
        <v>254</v>
      </c>
      <c r="B285" s="100">
        <f ca="1">OFFSET(InputPriceData!B$15,CalculationsAndCharts!$A285+$A$11,0,1,1)</f>
        <v>40123</v>
      </c>
      <c r="C285" s="3">
        <f ca="1">OFFSET(InputPriceData!G$15,CalculationsAndCharts!$A285+$A$11,0,1,1)</f>
        <v>2332200</v>
      </c>
      <c r="D285" s="4">
        <f ca="1">OFFSET(InputPriceData!C$15,CalculationsAndCharts!$A285+$A$11,IF($C$7,7,0),1,1)</f>
        <v>11.82</v>
      </c>
      <c r="E285" s="4">
        <f ca="1">OFFSET(InputPriceData!D$15,CalculationsAndCharts!$A285+$A$11,IF($C$7,7,0),1,1)</f>
        <v>12.42</v>
      </c>
      <c r="F285" s="4">
        <f ca="1">OFFSET(InputPriceData!E$15,CalculationsAndCharts!$A285+$A$11,IF($C$7,7,0),1,1)</f>
        <v>11.82</v>
      </c>
      <c r="G285" s="4">
        <f ca="1">OFFSET(InputPriceData!F$15,CalculationsAndCharts!$A285+$A$11,IF($C$7,7,0),1,1)</f>
        <v>12.25</v>
      </c>
      <c r="H285" s="105">
        <f t="shared" si="354"/>
        <v>0</v>
      </c>
      <c r="I285" s="105">
        <f t="shared" ca="1" si="450"/>
        <v>0</v>
      </c>
      <c r="J285" s="105">
        <f t="shared" ca="1" si="450"/>
        <v>0</v>
      </c>
      <c r="K285" s="105">
        <f t="shared" ca="1" si="450"/>
        <v>0</v>
      </c>
      <c r="L285" s="4">
        <f t="shared" ca="1" si="355"/>
        <v>12.163333333333334</v>
      </c>
      <c r="M285" s="105">
        <f t="shared" ca="1" si="356"/>
        <v>0.28333333333333321</v>
      </c>
      <c r="N285" s="105">
        <f t="shared" ca="1" si="363"/>
        <v>1.9088076923076938</v>
      </c>
      <c r="O285" s="198">
        <f t="shared" ca="1" si="364"/>
        <v>1.9762739978707333</v>
      </c>
      <c r="P285" s="198">
        <f t="shared" ca="1" si="365"/>
        <v>1.7786465980836601</v>
      </c>
      <c r="Q285" s="105">
        <f t="shared" ca="1" si="357"/>
        <v>12.153253248484209</v>
      </c>
      <c r="R285" s="105">
        <f t="shared" ca="1" si="358"/>
        <v>12.466149066371422</v>
      </c>
      <c r="S285" s="105">
        <f t="shared" ca="1" si="366"/>
        <v>0</v>
      </c>
      <c r="T285" s="105">
        <f t="shared" si="367"/>
        <v>0</v>
      </c>
      <c r="U285" s="105">
        <f t="shared" si="368"/>
        <v>0</v>
      </c>
      <c r="V285" s="115">
        <f t="shared" ca="1" si="359"/>
        <v>0.59999999999999964</v>
      </c>
      <c r="W285" s="114">
        <f t="shared" ca="1" si="360"/>
        <v>0.55209514574168128</v>
      </c>
      <c r="X285" s="116">
        <f t="shared" ca="1" si="361"/>
        <v>9.506899148911685E-2</v>
      </c>
      <c r="Y285" s="90" t="e">
        <f t="shared" si="369"/>
        <v>#N/A</v>
      </c>
      <c r="Z285" s="117" t="str">
        <f t="shared" ca="1" si="370"/>
        <v/>
      </c>
      <c r="AA285" s="112"/>
      <c r="AB285" s="118"/>
      <c r="AC285" s="107"/>
      <c r="AD285" s="107"/>
      <c r="AH285" s="107"/>
      <c r="BE285" s="235">
        <f t="shared" ca="1" si="371"/>
        <v>12.2</v>
      </c>
      <c r="BF285" s="235">
        <f t="shared" ref="BF285:BN285" ca="1" si="464">AVERAGE(OFFSET(BE$31,$A285,0,$BE$27,1))</f>
        <v>12.08</v>
      </c>
      <c r="BG285" s="235">
        <f t="shared" ca="1" si="464"/>
        <v>12.004999999999999</v>
      </c>
      <c r="BH285" s="235">
        <f t="shared" ca="1" si="464"/>
        <v>11.948749999999999</v>
      </c>
      <c r="BI285" s="235">
        <f t="shared" ca="1" si="464"/>
        <v>11.896249999999998</v>
      </c>
      <c r="BJ285" s="235">
        <f t="shared" ca="1" si="464"/>
        <v>11.855937499999998</v>
      </c>
      <c r="BK285" s="235">
        <f t="shared" ca="1" si="464"/>
        <v>11.836015624999998</v>
      </c>
      <c r="BL285" s="235">
        <f t="shared" ca="1" si="464"/>
        <v>11.835195312499998</v>
      </c>
      <c r="BM285" s="235">
        <f t="shared" ca="1" si="464"/>
        <v>11.847050781249997</v>
      </c>
      <c r="BN285" s="235">
        <f t="shared" ca="1" si="464"/>
        <v>11.866455078124998</v>
      </c>
      <c r="BO285" s="235">
        <f t="shared" ca="1" si="373"/>
        <v>12.018470214843749</v>
      </c>
      <c r="BP285" s="235">
        <f t="shared" ca="1" si="442"/>
        <v>11.964028585644193</v>
      </c>
      <c r="BQ285" s="235">
        <f t="shared" ca="1" si="443"/>
        <v>11.966545199375052</v>
      </c>
      <c r="BR285" s="235">
        <f t="shared" ca="1" si="444"/>
        <v>-2.5166137308580971E-3</v>
      </c>
      <c r="BS285" s="235">
        <f t="shared" ca="1" si="445"/>
        <v>11.961511971913335</v>
      </c>
      <c r="BT285" s="235">
        <f t="shared" ca="1" si="401"/>
        <v>11.911540974008547</v>
      </c>
      <c r="BU285" s="235">
        <f t="shared" ca="1" si="402"/>
        <v>11.920193863593624</v>
      </c>
      <c r="BV285" s="235">
        <f t="shared" ca="1" si="403"/>
        <v>11.983883485944338</v>
      </c>
      <c r="BW285" s="235">
        <f t="shared" ca="1" si="404"/>
        <v>11.957924817189108</v>
      </c>
      <c r="BX285" s="235">
        <f t="shared" ca="1" si="374"/>
        <v>0.91632929088732085</v>
      </c>
      <c r="BY285" s="236">
        <f t="shared" si="389"/>
        <v>-235</v>
      </c>
      <c r="BZ285" s="235">
        <f t="shared" ca="1" si="375"/>
        <v>12.484899057539417</v>
      </c>
      <c r="CA285" s="235">
        <f t="shared" ca="1" si="376"/>
        <v>35.622683745053642</v>
      </c>
      <c r="CB285" s="235">
        <f t="shared" ca="1" si="417"/>
        <v>12.090901774088541</v>
      </c>
      <c r="CC285" s="235">
        <f t="shared" ca="1" si="418"/>
        <v>0.66090177408854167</v>
      </c>
      <c r="CD285" s="81">
        <f t="shared" ca="1" si="419"/>
        <v>4.7968020833333362</v>
      </c>
      <c r="CE285" s="235">
        <f t="shared" ca="1" si="377"/>
        <v>13.777966291018531</v>
      </c>
      <c r="CF285" s="235">
        <f t="shared" ca="1" si="378"/>
        <v>11.701970542078447</v>
      </c>
      <c r="CG285">
        <f t="shared" si="379"/>
        <v>100</v>
      </c>
      <c r="CH285">
        <f t="shared" si="379"/>
        <v>50</v>
      </c>
      <c r="CI285">
        <f t="shared" si="379"/>
        <v>0</v>
      </c>
      <c r="CJ285" t="e">
        <f t="shared" si="380"/>
        <v>#N/A</v>
      </c>
      <c r="CK285" s="259">
        <f t="shared" ca="1" si="381"/>
        <v>11.978655189063995</v>
      </c>
      <c r="CL285" s="259">
        <f t="shared" ca="1" si="382"/>
        <v>12.074038797265999</v>
      </c>
      <c r="CM285" s="259">
        <f t="shared" ca="1" si="383"/>
        <v>12.05548738533361</v>
      </c>
      <c r="CN285" s="259">
        <f t="shared" ca="1" si="384"/>
        <v>12.08349317858681</v>
      </c>
      <c r="CO285">
        <f t="shared" ca="1" si="385"/>
        <v>0</v>
      </c>
      <c r="CP285" t="e">
        <f t="shared" ca="1" si="386"/>
        <v>#N/A</v>
      </c>
      <c r="CQ285">
        <f t="shared" ca="1" si="387"/>
        <v>16.7</v>
      </c>
      <c r="CR285" t="e">
        <f t="shared" ca="1" si="422"/>
        <v>#N/A</v>
      </c>
      <c r="CS285" t="e">
        <f t="shared" ca="1" si="423"/>
        <v>#N/A</v>
      </c>
    </row>
    <row r="286" spans="1:97" x14ac:dyDescent="0.25">
      <c r="A286">
        <v>255</v>
      </c>
      <c r="B286" s="100">
        <f ca="1">OFFSET(InputPriceData!B$15,CalculationsAndCharts!$A286+$A$11,0,1,1)</f>
        <v>40122</v>
      </c>
      <c r="C286" s="3">
        <f ca="1">OFFSET(InputPriceData!G$15,CalculationsAndCharts!$A286+$A$11,0,1,1)</f>
        <v>2591500</v>
      </c>
      <c r="D286" s="4">
        <f ca="1">OFFSET(InputPriceData!C$15,CalculationsAndCharts!$A286+$A$11,IF($C$7,7,0),1,1)</f>
        <v>11.99</v>
      </c>
      <c r="E286" s="4">
        <f ca="1">OFFSET(InputPriceData!D$15,CalculationsAndCharts!$A286+$A$11,IF($C$7,7,0),1,1)</f>
        <v>12.16</v>
      </c>
      <c r="F286" s="4">
        <f ca="1">OFFSET(InputPriceData!E$15,CalculationsAndCharts!$A286+$A$11,IF($C$7,7,0),1,1)</f>
        <v>11.88</v>
      </c>
      <c r="G286" s="4">
        <f ca="1">OFFSET(InputPriceData!F$15,CalculationsAndCharts!$A286+$A$11,IF($C$7,7,0),1,1)</f>
        <v>12.15</v>
      </c>
      <c r="H286" s="105">
        <f t="shared" si="354"/>
        <v>0</v>
      </c>
      <c r="I286" s="105">
        <f t="shared" ca="1" si="450"/>
        <v>0</v>
      </c>
      <c r="J286" s="105">
        <f t="shared" ca="1" si="450"/>
        <v>0</v>
      </c>
      <c r="K286" s="105">
        <f t="shared" ca="1" si="450"/>
        <v>0</v>
      </c>
      <c r="L286" s="4">
        <f t="shared" ca="1" si="355"/>
        <v>12.063333333333333</v>
      </c>
      <c r="M286" s="105">
        <f t="shared" ca="1" si="356"/>
        <v>0.31333333333333258</v>
      </c>
      <c r="N286" s="105">
        <f t="shared" ca="1" si="363"/>
        <v>1.9370256410256426</v>
      </c>
      <c r="O286" s="198">
        <f t="shared" ca="1" si="364"/>
        <v>1.995550085174459</v>
      </c>
      <c r="P286" s="198">
        <f t="shared" ca="1" si="365"/>
        <v>1.7959950766570132</v>
      </c>
      <c r="Q286" s="105">
        <f t="shared" ca="1" si="357"/>
        <v>12.150373224241603</v>
      </c>
      <c r="R286" s="105">
        <f t="shared" ca="1" si="358"/>
        <v>12.555547871482053</v>
      </c>
      <c r="S286" s="105">
        <f t="shared" ca="1" si="366"/>
        <v>0</v>
      </c>
      <c r="T286" s="105">
        <f t="shared" si="367"/>
        <v>0</v>
      </c>
      <c r="U286" s="105">
        <f t="shared" si="368"/>
        <v>0</v>
      </c>
      <c r="V286" s="115">
        <f t="shared" ca="1" si="359"/>
        <v>0.39000000000000057</v>
      </c>
      <c r="W286" s="114">
        <f t="shared" ca="1" si="360"/>
        <v>0.52814271861252204</v>
      </c>
      <c r="X286" s="116">
        <f t="shared" ca="1" si="361"/>
        <v>9.3468536511318687E-2</v>
      </c>
      <c r="Y286" s="90" t="e">
        <f t="shared" si="369"/>
        <v>#N/A</v>
      </c>
      <c r="Z286" s="117" t="str">
        <f t="shared" ca="1" si="370"/>
        <v/>
      </c>
      <c r="AA286" s="112"/>
      <c r="AB286" s="118"/>
      <c r="AC286" s="107"/>
      <c r="AD286" s="107"/>
      <c r="AH286" s="107"/>
      <c r="BE286" s="235">
        <f t="shared" ca="1" si="371"/>
        <v>11.96</v>
      </c>
      <c r="BF286" s="235">
        <f t="shared" ref="BF286:BN286" ca="1" si="465">AVERAGE(OFFSET(BE$31,$A286,0,$BE$27,1))</f>
        <v>11.93</v>
      </c>
      <c r="BG286" s="235">
        <f t="shared" ca="1" si="465"/>
        <v>11.892499999999998</v>
      </c>
      <c r="BH286" s="235">
        <f t="shared" ca="1" si="465"/>
        <v>11.843749999999998</v>
      </c>
      <c r="BI286" s="235">
        <f t="shared" ca="1" si="465"/>
        <v>11.815624999999997</v>
      </c>
      <c r="BJ286" s="235">
        <f t="shared" ca="1" si="465"/>
        <v>11.816093749999997</v>
      </c>
      <c r="BK286" s="235">
        <f t="shared" ca="1" si="465"/>
        <v>11.834374999999998</v>
      </c>
      <c r="BL286" s="235">
        <f t="shared" ca="1" si="465"/>
        <v>11.858906249999999</v>
      </c>
      <c r="BM286" s="235">
        <f t="shared" ca="1" si="465"/>
        <v>11.885859374999999</v>
      </c>
      <c r="BN286" s="235">
        <f t="shared" ca="1" si="465"/>
        <v>11.918759765625</v>
      </c>
      <c r="BO286" s="235">
        <f t="shared" ca="1" si="373"/>
        <v>11.900730957031248</v>
      </c>
      <c r="BP286" s="235">
        <f t="shared" ca="1" si="442"/>
        <v>11.909586956444638</v>
      </c>
      <c r="BQ286" s="235">
        <f t="shared" ca="1" si="443"/>
        <v>11.96906181310591</v>
      </c>
      <c r="BR286" s="235">
        <f t="shared" ca="1" si="444"/>
        <v>-5.9474856661271502E-2</v>
      </c>
      <c r="BS286" s="235">
        <f t="shared" ca="1" si="445"/>
        <v>11.850112099783367</v>
      </c>
      <c r="BT286" s="235">
        <f t="shared" ca="1" si="401"/>
        <v>11.861569976103759</v>
      </c>
      <c r="BU286" s="235">
        <f t="shared" ca="1" si="402"/>
        <v>11.9288467531787</v>
      </c>
      <c r="BV286" s="235">
        <f t="shared" ca="1" si="403"/>
        <v>12.047573108295051</v>
      </c>
      <c r="BW286" s="235">
        <f t="shared" ca="1" si="404"/>
        <v>11.845742777070232</v>
      </c>
      <c r="BX286" s="235">
        <f t="shared" ca="1" si="374"/>
        <v>0.88591312849721426</v>
      </c>
      <c r="BY286" s="236">
        <f t="shared" si="389"/>
        <v>-236</v>
      </c>
      <c r="BZ286" s="235">
        <f t="shared" ca="1" si="375"/>
        <v>12.593768861197292</v>
      </c>
      <c r="CA286" s="235">
        <f t="shared" ca="1" si="376"/>
        <v>28.891099475070803</v>
      </c>
      <c r="CB286" s="235">
        <f t="shared" ca="1" si="417"/>
        <v>11.982032145182291</v>
      </c>
      <c r="CC286" s="235">
        <f t="shared" ca="1" si="418"/>
        <v>0.5520321451822916</v>
      </c>
      <c r="CD286" s="81">
        <f t="shared" ca="1" si="419"/>
        <v>4.7968020833333362</v>
      </c>
      <c r="CE286" s="235">
        <f t="shared" ca="1" si="377"/>
        <v>11.508336920973818</v>
      </c>
      <c r="CF286" s="235">
        <f t="shared" ca="1" si="378"/>
        <v>10.051289922022361</v>
      </c>
      <c r="CG286">
        <f t="shared" si="379"/>
        <v>100</v>
      </c>
      <c r="CH286">
        <f t="shared" si="379"/>
        <v>50</v>
      </c>
      <c r="CI286">
        <f t="shared" si="379"/>
        <v>0</v>
      </c>
      <c r="CJ286" t="e">
        <f t="shared" si="380"/>
        <v>#N/A</v>
      </c>
      <c r="CK286" s="259">
        <f t="shared" ca="1" si="381"/>
        <v>11.912310378127989</v>
      </c>
      <c r="CL286" s="259">
        <f t="shared" ca="1" si="382"/>
        <v>11.999327594531998</v>
      </c>
      <c r="CM286" s="259">
        <f t="shared" ca="1" si="383"/>
        <v>11.983590086667125</v>
      </c>
      <c r="CN286" s="259">
        <f t="shared" ca="1" si="384"/>
        <v>12.087274931115134</v>
      </c>
      <c r="CO286">
        <f t="shared" ca="1" si="385"/>
        <v>0</v>
      </c>
      <c r="CP286" t="e">
        <f t="shared" ca="1" si="386"/>
        <v>#N/A</v>
      </c>
      <c r="CQ286">
        <f t="shared" ca="1" si="387"/>
        <v>16.7</v>
      </c>
      <c r="CR286" t="e">
        <f t="shared" ca="1" si="422"/>
        <v>#N/A</v>
      </c>
      <c r="CS286" t="e">
        <f t="shared" ca="1" si="423"/>
        <v>#N/A</v>
      </c>
    </row>
    <row r="287" spans="1:97" x14ac:dyDescent="0.25">
      <c r="A287">
        <v>256</v>
      </c>
      <c r="B287" s="100">
        <f ca="1">OFFSET(InputPriceData!B$15,CalculationsAndCharts!$A287+$A$11,0,1,1)</f>
        <v>40121</v>
      </c>
      <c r="C287" s="3">
        <f ca="1">OFFSET(InputPriceData!G$15,CalculationsAndCharts!$A287+$A$11,0,1,1)</f>
        <v>4551700</v>
      </c>
      <c r="D287" s="4">
        <f ca="1">OFFSET(InputPriceData!C$15,CalculationsAndCharts!$A287+$A$11,IF($C$7,7,0),1,1)</f>
        <v>12.13</v>
      </c>
      <c r="E287" s="4">
        <f ca="1">OFFSET(InputPriceData!D$15,CalculationsAndCharts!$A287+$A$11,IF($C$7,7,0),1,1)</f>
        <v>12.29</v>
      </c>
      <c r="F287" s="4">
        <f ca="1">OFFSET(InputPriceData!E$15,CalculationsAndCharts!$A287+$A$11,IF($C$7,7,0),1,1)</f>
        <v>11.75</v>
      </c>
      <c r="G287" s="4">
        <f ca="1">OFFSET(InputPriceData!F$15,CalculationsAndCharts!$A287+$A$11,IF($C$7,7,0),1,1)</f>
        <v>11.77</v>
      </c>
      <c r="H287" s="105">
        <f t="shared" si="354"/>
        <v>0</v>
      </c>
      <c r="I287" s="105">
        <f t="shared" ca="1" si="450"/>
        <v>0</v>
      </c>
      <c r="J287" s="105">
        <f t="shared" ca="1" si="450"/>
        <v>0</v>
      </c>
      <c r="K287" s="105">
        <f t="shared" ca="1" si="450"/>
        <v>0</v>
      </c>
      <c r="L287" s="4">
        <f t="shared" ca="1" si="355"/>
        <v>11.936666666666667</v>
      </c>
      <c r="M287" s="105">
        <f t="shared" ca="1" si="356"/>
        <v>0.43666666666666742</v>
      </c>
      <c r="N287" s="105">
        <f t="shared" ca="1" si="363"/>
        <v>1.9388461538461554</v>
      </c>
      <c r="O287" s="198">
        <f t="shared" ca="1" si="364"/>
        <v>2.0122713549312636</v>
      </c>
      <c r="P287" s="198">
        <f t="shared" ca="1" si="365"/>
        <v>1.8110442194381373</v>
      </c>
      <c r="Q287" s="105">
        <f t="shared" ca="1" si="357"/>
        <v>12.175241764501109</v>
      </c>
      <c r="R287" s="105">
        <f t="shared" ca="1" si="358"/>
        <v>12.671312056407896</v>
      </c>
      <c r="S287" s="105">
        <f t="shared" ca="1" si="366"/>
        <v>0</v>
      </c>
      <c r="T287" s="105">
        <f t="shared" si="367"/>
        <v>0</v>
      </c>
      <c r="U287" s="105">
        <f t="shared" si="368"/>
        <v>0</v>
      </c>
      <c r="V287" s="115">
        <f t="shared" ca="1" si="359"/>
        <v>0.53999999999999915</v>
      </c>
      <c r="W287" s="114">
        <f t="shared" ca="1" si="360"/>
        <v>0.59721407791878278</v>
      </c>
      <c r="X287" s="116">
        <f t="shared" ca="1" si="361"/>
        <v>0.10074036345953974</v>
      </c>
      <c r="Y287" s="90" t="e">
        <f t="shared" si="369"/>
        <v>#N/A</v>
      </c>
      <c r="Z287" s="117" t="str">
        <f t="shared" ca="1" si="370"/>
        <v/>
      </c>
      <c r="AA287" s="112"/>
      <c r="AB287" s="118"/>
      <c r="AC287" s="107"/>
      <c r="AD287" s="107"/>
      <c r="AH287" s="107"/>
      <c r="BE287" s="235">
        <f t="shared" ca="1" si="371"/>
        <v>11.899999999999999</v>
      </c>
      <c r="BF287" s="235">
        <f t="shared" ref="BF287:BN287" ca="1" si="466">AVERAGE(OFFSET(BE$31,$A287,0,$BE$27,1))</f>
        <v>11.854999999999999</v>
      </c>
      <c r="BG287" s="235">
        <f t="shared" ca="1" si="466"/>
        <v>11.794999999999998</v>
      </c>
      <c r="BH287" s="235">
        <f t="shared" ca="1" si="466"/>
        <v>11.787499999999998</v>
      </c>
      <c r="BI287" s="235">
        <f t="shared" ca="1" si="466"/>
        <v>11.816562499999998</v>
      </c>
      <c r="BJ287" s="235">
        <f t="shared" ca="1" si="466"/>
        <v>11.852656249999999</v>
      </c>
      <c r="BK287" s="235">
        <f t="shared" ca="1" si="466"/>
        <v>11.883437499999999</v>
      </c>
      <c r="BL287" s="235">
        <f t="shared" ca="1" si="466"/>
        <v>11.912812499999999</v>
      </c>
      <c r="BM287" s="235">
        <f t="shared" ca="1" si="466"/>
        <v>11.95166015625</v>
      </c>
      <c r="BN287" s="235">
        <f t="shared" ca="1" si="466"/>
        <v>12.010624999999999</v>
      </c>
      <c r="BO287" s="235">
        <f t="shared" ca="1" si="373"/>
        <v>11.865387695312499</v>
      </c>
      <c r="BP287" s="235">
        <f t="shared" ca="1" si="442"/>
        <v>11.918442955858028</v>
      </c>
      <c r="BQ287" s="235">
        <f t="shared" ca="1" si="443"/>
        <v>12.028536669767181</v>
      </c>
      <c r="BR287" s="235">
        <f t="shared" ca="1" si="444"/>
        <v>-0.11009371390915312</v>
      </c>
      <c r="BS287" s="235">
        <f t="shared" ca="1" si="445"/>
        <v>11.808349241948875</v>
      </c>
      <c r="BT287" s="235">
        <f t="shared" ca="1" si="401"/>
        <v>11.873027852424149</v>
      </c>
      <c r="BU287" s="235">
        <f t="shared" ca="1" si="402"/>
        <v>11.996123530253639</v>
      </c>
      <c r="BV287" s="235">
        <f t="shared" ca="1" si="403"/>
        <v>12.166299463411402</v>
      </c>
      <c r="BW287" s="235">
        <f t="shared" ca="1" si="404"/>
        <v>11.797012429922933</v>
      </c>
      <c r="BX287" s="235">
        <f t="shared" ca="1" si="374"/>
        <v>0.84115140973410962</v>
      </c>
      <c r="BY287" s="236">
        <f t="shared" si="389"/>
        <v>-237</v>
      </c>
      <c r="BZ287" s="235">
        <f t="shared" ca="1" si="375"/>
        <v>12.72147594358688</v>
      </c>
      <c r="CA287" s="235">
        <f t="shared" ca="1" si="376"/>
        <v>22.52386719662719</v>
      </c>
      <c r="CB287" s="235">
        <f t="shared" ca="1" si="417"/>
        <v>11.901027180989583</v>
      </c>
      <c r="CC287" s="235">
        <f t="shared" ca="1" si="418"/>
        <v>0.47102718098958363</v>
      </c>
      <c r="CD287" s="81">
        <f t="shared" ca="1" si="419"/>
        <v>4.7968020833333362</v>
      </c>
      <c r="CE287" s="235">
        <f t="shared" ca="1" si="377"/>
        <v>9.819608414242996</v>
      </c>
      <c r="CF287" s="235">
        <f t="shared" ca="1" si="378"/>
        <v>8.7871105453490461</v>
      </c>
      <c r="CG287">
        <f t="shared" si="379"/>
        <v>100</v>
      </c>
      <c r="CH287">
        <f t="shared" si="379"/>
        <v>50</v>
      </c>
      <c r="CI287">
        <f t="shared" si="379"/>
        <v>0</v>
      </c>
      <c r="CJ287" t="e">
        <f t="shared" si="380"/>
        <v>#N/A</v>
      </c>
      <c r="CK287" s="259">
        <f t="shared" ca="1" si="381"/>
        <v>11.839620756255979</v>
      </c>
      <c r="CL287" s="259">
        <f t="shared" ca="1" si="382"/>
        <v>11.966155189063993</v>
      </c>
      <c r="CM287" s="259">
        <f t="shared" ca="1" si="383"/>
        <v>11.930427922222988</v>
      </c>
      <c r="CN287" s="259">
        <f t="shared" ca="1" si="384"/>
        <v>12.122453865748389</v>
      </c>
      <c r="CO287">
        <f t="shared" ca="1" si="385"/>
        <v>0</v>
      </c>
      <c r="CP287" t="e">
        <f t="shared" ca="1" si="386"/>
        <v>#N/A</v>
      </c>
      <c r="CQ287">
        <f t="shared" ca="1" si="387"/>
        <v>16.7</v>
      </c>
      <c r="CR287" t="e">
        <f t="shared" ca="1" si="422"/>
        <v>#N/A</v>
      </c>
      <c r="CS287" t="e">
        <f t="shared" ca="1" si="423"/>
        <v>#N/A</v>
      </c>
    </row>
    <row r="288" spans="1:97" x14ac:dyDescent="0.25">
      <c r="A288">
        <v>257</v>
      </c>
      <c r="B288" s="100">
        <f ca="1">OFFSET(InputPriceData!B$15,CalculationsAndCharts!$A288+$A$11,0,1,1)</f>
        <v>40120</v>
      </c>
      <c r="C288" s="3">
        <f ca="1">OFFSET(InputPriceData!G$15,CalculationsAndCharts!$A288+$A$11,0,1,1)</f>
        <v>5274500</v>
      </c>
      <c r="D288" s="4">
        <f ca="1">OFFSET(InputPriceData!C$15,CalculationsAndCharts!$A288+$A$11,IF($C$7,7,0),1,1)</f>
        <v>11.54</v>
      </c>
      <c r="E288" s="4">
        <f ca="1">OFFSET(InputPriceData!D$15,CalculationsAndCharts!$A288+$A$11,IF($C$7,7,0),1,1)</f>
        <v>12.06</v>
      </c>
      <c r="F288" s="4">
        <f ca="1">OFFSET(InputPriceData!E$15,CalculationsAndCharts!$A288+$A$11,IF($C$7,7,0),1,1)</f>
        <v>11.5</v>
      </c>
      <c r="G288" s="4">
        <f ca="1">OFFSET(InputPriceData!F$15,CalculationsAndCharts!$A288+$A$11,IF($C$7,7,0),1,1)</f>
        <v>12.03</v>
      </c>
      <c r="H288" s="105">
        <f t="shared" ref="H288:H351" si="467">IF($S$16,$C$17*G288+$D$17*H289,0)</f>
        <v>0</v>
      </c>
      <c r="I288" s="105">
        <f t="shared" ca="1" si="450"/>
        <v>0</v>
      </c>
      <c r="J288" s="105">
        <f t="shared" ca="1" si="450"/>
        <v>0</v>
      </c>
      <c r="K288" s="105">
        <f t="shared" ca="1" si="450"/>
        <v>0</v>
      </c>
      <c r="L288" s="4">
        <f t="shared" ref="L288:L351" ca="1" si="468">AVERAGE(E288:G288)</f>
        <v>11.863333333333335</v>
      </c>
      <c r="M288" s="105">
        <f t="shared" ref="M288:M351" ca="1" si="469">IF(L288&gt;=L289,L288-F289,L289-F288)</f>
        <v>0.43333333333333535</v>
      </c>
      <c r="N288" s="105">
        <f t="shared" ca="1" si="363"/>
        <v>1.92246153846154</v>
      </c>
      <c r="O288" s="198">
        <f t="shared" ca="1" si="364"/>
        <v>2.0332499838127229</v>
      </c>
      <c r="P288" s="198">
        <f t="shared" ca="1" si="365"/>
        <v>1.8299249854314508</v>
      </c>
      <c r="Q288" s="105">
        <f t="shared" ref="Q288:Q351" ca="1" si="470">(L288*$E$17+Q289*$F$17)</f>
        <v>12.243406078168093</v>
      </c>
      <c r="R288" s="105">
        <f t="shared" ref="R288:R351" ca="1" si="471">Q288*$E$17+R289*$F$17</f>
        <v>12.813046425524121</v>
      </c>
      <c r="S288" s="105">
        <f t="shared" ca="1" si="366"/>
        <v>0</v>
      </c>
      <c r="T288" s="105">
        <f t="shared" si="367"/>
        <v>0</v>
      </c>
      <c r="U288" s="105">
        <f t="shared" si="368"/>
        <v>0</v>
      </c>
      <c r="V288" s="115">
        <f t="shared" ref="V288:V351" ca="1" si="472">MAX(E288-F288,ABS(E288-G289),ABS(F288-G289))</f>
        <v>0.5600000000000005</v>
      </c>
      <c r="W288" s="114">
        <f t="shared" ref="W288:W351" ca="1" si="473">(W289*($W$31-1)+V288)/$W$31</f>
        <v>0.62582111687817454</v>
      </c>
      <c r="X288" s="116">
        <f t="shared" ref="X288:X351" ca="1" si="474">$B$16+W288/G288*$F$16</f>
        <v>0.10202170547615749</v>
      </c>
      <c r="Y288" s="90" t="e">
        <f t="shared" si="369"/>
        <v>#N/A</v>
      </c>
      <c r="Z288" s="117" t="str">
        <f t="shared" ca="1" si="370"/>
        <v/>
      </c>
      <c r="AA288" s="112"/>
      <c r="AB288" s="118"/>
      <c r="AC288" s="107"/>
      <c r="AD288" s="107"/>
      <c r="AH288" s="107"/>
      <c r="BE288" s="235">
        <f t="shared" ca="1" si="371"/>
        <v>11.809999999999999</v>
      </c>
      <c r="BF288" s="235">
        <f t="shared" ref="BF288:BN288" ca="1" si="475">AVERAGE(OFFSET(BE$31,$A288,0,$BE$27,1))</f>
        <v>11.734999999999999</v>
      </c>
      <c r="BG288" s="235">
        <f t="shared" ca="1" si="475"/>
        <v>11.78</v>
      </c>
      <c r="BH288" s="235">
        <f t="shared" ca="1" si="475"/>
        <v>11.845624999999998</v>
      </c>
      <c r="BI288" s="235">
        <f t="shared" ca="1" si="475"/>
        <v>11.888749999999998</v>
      </c>
      <c r="BJ288" s="235">
        <f t="shared" ca="1" si="475"/>
        <v>11.914218749999998</v>
      </c>
      <c r="BK288" s="235">
        <f t="shared" ca="1" si="475"/>
        <v>11.942187499999999</v>
      </c>
      <c r="BL288" s="235">
        <f t="shared" ca="1" si="475"/>
        <v>11.990507812499999</v>
      </c>
      <c r="BM288" s="235">
        <f t="shared" ca="1" si="475"/>
        <v>12.069589843749998</v>
      </c>
      <c r="BN288" s="235">
        <f t="shared" ca="1" si="475"/>
        <v>12.182529296875</v>
      </c>
      <c r="BO288" s="235">
        <f t="shared" ca="1" si="373"/>
        <v>11.850451660156249</v>
      </c>
      <c r="BP288" s="235">
        <f t="shared" ca="1" si="442"/>
        <v>11.971498216403557</v>
      </c>
      <c r="BQ288" s="235">
        <f t="shared" ca="1" si="443"/>
        <v>12.138630383676333</v>
      </c>
      <c r="BR288" s="235">
        <f t="shared" ca="1" si="444"/>
        <v>-0.16713216727277569</v>
      </c>
      <c r="BS288" s="235">
        <f t="shared" ca="1" si="445"/>
        <v>11.804366049130781</v>
      </c>
      <c r="BT288" s="235">
        <f t="shared" ca="1" si="401"/>
        <v>11.937706462899424</v>
      </c>
      <c r="BU288" s="235">
        <f t="shared" ca="1" si="402"/>
        <v>12.119219208083129</v>
      </c>
      <c r="BV288" s="235">
        <f t="shared" ca="1" si="403"/>
        <v>12.336475396569163</v>
      </c>
      <c r="BW288" s="235">
        <f t="shared" ca="1" si="404"/>
        <v>11.791937161018048</v>
      </c>
      <c r="BX288" s="235">
        <f t="shared" ca="1" si="374"/>
        <v>0.78367375425657071</v>
      </c>
      <c r="BY288" s="236">
        <f t="shared" si="389"/>
        <v>-238</v>
      </c>
      <c r="BZ288" s="235">
        <f t="shared" ca="1" si="375"/>
        <v>12.862558224816421</v>
      </c>
      <c r="CA288" s="235">
        <f t="shared" ca="1" si="376"/>
        <v>15.84608524965803</v>
      </c>
      <c r="CB288" s="235">
        <f t="shared" ca="1" si="417"/>
        <v>11.856892496744791</v>
      </c>
      <c r="CC288" s="235">
        <f t="shared" ca="1" si="418"/>
        <v>0.42689249674479157</v>
      </c>
      <c r="CD288" s="81">
        <f t="shared" ca="1" si="419"/>
        <v>4.8368020833333354</v>
      </c>
      <c r="CE288" s="235">
        <f t="shared" ca="1" si="377"/>
        <v>8.825924430850268</v>
      </c>
      <c r="CF288" s="235">
        <f t="shared" ca="1" si="378"/>
        <v>8.0369267864114438</v>
      </c>
      <c r="CG288">
        <f t="shared" si="379"/>
        <v>100</v>
      </c>
      <c r="CH288">
        <f t="shared" si="379"/>
        <v>50</v>
      </c>
      <c r="CI288">
        <f t="shared" si="379"/>
        <v>0</v>
      </c>
      <c r="CJ288" t="e">
        <f t="shared" si="380"/>
        <v>#N/A</v>
      </c>
      <c r="CK288" s="259">
        <f t="shared" ca="1" si="381"/>
        <v>11.896741512511957</v>
      </c>
      <c r="CL288" s="259">
        <f t="shared" ca="1" si="382"/>
        <v>11.80981037812799</v>
      </c>
      <c r="CM288" s="259">
        <f t="shared" ca="1" si="383"/>
        <v>11.926268759260534</v>
      </c>
      <c r="CN288" s="259">
        <f t="shared" ca="1" si="384"/>
        <v>12.184973336422146</v>
      </c>
      <c r="CO288">
        <f t="shared" ca="1" si="385"/>
        <v>0</v>
      </c>
      <c r="CP288" t="e">
        <f t="shared" ca="1" si="386"/>
        <v>#N/A</v>
      </c>
      <c r="CQ288">
        <f t="shared" ca="1" si="387"/>
        <v>16.7</v>
      </c>
      <c r="CR288" t="e">
        <f t="shared" ca="1" si="422"/>
        <v>#N/A</v>
      </c>
      <c r="CS288" t="e">
        <f t="shared" ca="1" si="423"/>
        <v>#N/A</v>
      </c>
    </row>
    <row r="289" spans="1:97" x14ac:dyDescent="0.25">
      <c r="A289">
        <v>258</v>
      </c>
      <c r="B289" s="100">
        <f ca="1">OFFSET(InputPriceData!B$15,CalculationsAndCharts!$A289+$A$11,0,1,1)</f>
        <v>40119</v>
      </c>
      <c r="C289" s="3">
        <f ca="1">OFFSET(InputPriceData!G$15,CalculationsAndCharts!$A289+$A$11,0,1,1)</f>
        <v>4506500</v>
      </c>
      <c r="D289" s="4">
        <f ca="1">OFFSET(InputPriceData!C$15,CalculationsAndCharts!$A289+$A$11,IF($C$7,7,0),1,1)</f>
        <v>11.68</v>
      </c>
      <c r="E289" s="4">
        <f ca="1">OFFSET(InputPriceData!D$15,CalculationsAndCharts!$A289+$A$11,IF($C$7,7,0),1,1)</f>
        <v>12.09</v>
      </c>
      <c r="F289" s="4">
        <f ca="1">OFFSET(InputPriceData!E$15,CalculationsAndCharts!$A289+$A$11,IF($C$7,7,0),1,1)</f>
        <v>11.43</v>
      </c>
      <c r="G289" s="4">
        <f ca="1">OFFSET(InputPriceData!F$15,CalculationsAndCharts!$A289+$A$11,IF($C$7,7,0),1,1)</f>
        <v>11.59</v>
      </c>
      <c r="H289" s="105">
        <f t="shared" si="467"/>
        <v>0</v>
      </c>
      <c r="I289" s="105">
        <f t="shared" ca="1" si="450"/>
        <v>0</v>
      </c>
      <c r="J289" s="105">
        <f t="shared" ca="1" si="450"/>
        <v>0</v>
      </c>
      <c r="K289" s="105">
        <f t="shared" ca="1" si="450"/>
        <v>0</v>
      </c>
      <c r="L289" s="4">
        <f t="shared" ca="1" si="468"/>
        <v>11.703333333333333</v>
      </c>
      <c r="M289" s="105">
        <f t="shared" ca="1" si="469"/>
        <v>0.45333333333333492</v>
      </c>
      <c r="N289" s="105">
        <f t="shared" ref="N289:N352" ca="1" si="476">AVERAGE(OFFSET(M289,0,0,$F$19,1))*$F$20</f>
        <v>1.8623846153846164</v>
      </c>
      <c r="O289" s="198">
        <f t="shared" ref="O289:O352" ca="1" si="477">(N289*$E$17+O290*$F$17)</f>
        <v>2.0649038253416325</v>
      </c>
      <c r="P289" s="198">
        <f t="shared" ref="P289:P352" ca="1" si="478">O289*$F$21</f>
        <v>1.8584134428074692</v>
      </c>
      <c r="Q289" s="105">
        <f t="shared" ca="1" si="470"/>
        <v>12.351998290978022</v>
      </c>
      <c r="R289" s="105">
        <f t="shared" ca="1" si="471"/>
        <v>12.975800810482987</v>
      </c>
      <c r="S289" s="105">
        <f t="shared" ref="S289:S352" ca="1" si="479">IF($S$15,AVERAGE(OFFSET(Q289,0,0,$F$18,1)),0)</f>
        <v>0</v>
      </c>
      <c r="T289" s="105">
        <f t="shared" ref="T289:T352" si="480">IF($S$15,R289+O289,0)</f>
        <v>0</v>
      </c>
      <c r="U289" s="105">
        <f t="shared" ref="U289:U352" si="481">IF($S$15,R289-P289,0)</f>
        <v>0</v>
      </c>
      <c r="V289" s="115">
        <f t="shared" ca="1" si="472"/>
        <v>0.66000000000000014</v>
      </c>
      <c r="W289" s="114">
        <f t="shared" ca="1" si="473"/>
        <v>0.65873167531726162</v>
      </c>
      <c r="X289" s="116">
        <f t="shared" ca="1" si="474"/>
        <v>0.10683621012228314</v>
      </c>
      <c r="Y289" s="90" t="e">
        <f t="shared" ref="Y289:Y352" si="482">IF($A289=$B$28,Y$31,NA())</f>
        <v>#N/A</v>
      </c>
      <c r="Z289" s="117" t="str">
        <f t="shared" ref="Z289:Z352" ca="1" si="483">IF(AA289="","",OFFSET($B$31,AA289,0,1,1))</f>
        <v/>
      </c>
      <c r="AA289" s="112"/>
      <c r="AB289" s="118"/>
      <c r="AC289" s="107"/>
      <c r="AD289" s="107"/>
      <c r="AH289" s="107"/>
      <c r="BE289" s="235">
        <f t="shared" ref="BE289:BE352" ca="1" si="484">AVERAGE(OFFSET($G$31,$A289,0,$BE$27,1))</f>
        <v>11.66</v>
      </c>
      <c r="BF289" s="235">
        <f t="shared" ref="BF289:BN289" ca="1" si="485">AVERAGE(OFFSET(BE$31,$A289,0,$BE$27,1))</f>
        <v>11.824999999999999</v>
      </c>
      <c r="BG289" s="235">
        <f t="shared" ca="1" si="485"/>
        <v>11.911249999999999</v>
      </c>
      <c r="BH289" s="235">
        <f t="shared" ca="1" si="485"/>
        <v>11.931874999999998</v>
      </c>
      <c r="BI289" s="235">
        <f t="shared" ca="1" si="485"/>
        <v>11.939687499999998</v>
      </c>
      <c r="BJ289" s="235">
        <f t="shared" ca="1" si="485"/>
        <v>11.970156249999999</v>
      </c>
      <c r="BK289" s="235">
        <f t="shared" ca="1" si="485"/>
        <v>12.038828124999998</v>
      </c>
      <c r="BL289" s="235">
        <f t="shared" ca="1" si="485"/>
        <v>12.148671875</v>
      </c>
      <c r="BM289" s="235">
        <f t="shared" ca="1" si="485"/>
        <v>12.295468750000001</v>
      </c>
      <c r="BN289" s="235">
        <f t="shared" ca="1" si="485"/>
        <v>12.470937500000002</v>
      </c>
      <c r="BO289" s="235">
        <f t="shared" ref="BO289:BO352" ca="1" si="486">(5*BE289+4*BF289+3*BG289+2*BH289+BI289+BJ289+BK289+BL289+BM289+BN289)/20</f>
        <v>11.903062499999999</v>
      </c>
      <c r="BP289" s="235">
        <f t="shared" ca="1" si="442"/>
        <v>12.092544772650866</v>
      </c>
      <c r="BQ289" s="235">
        <f t="shared" ca="1" si="443"/>
        <v>12.305762550949108</v>
      </c>
      <c r="BR289" s="235">
        <f t="shared" ca="1" si="444"/>
        <v>-0.21321777829824207</v>
      </c>
      <c r="BS289" s="235">
        <f t="shared" ca="1" si="445"/>
        <v>11.879326994352624</v>
      </c>
      <c r="BT289" s="235">
        <f t="shared" ca="1" si="401"/>
        <v>12.071046876668069</v>
      </c>
      <c r="BU289" s="235">
        <f t="shared" ca="1" si="402"/>
        <v>12.300731953266833</v>
      </c>
      <c r="BV289" s="235">
        <f t="shared" ca="1" si="403"/>
        <v>12.553731585055196</v>
      </c>
      <c r="BW289" s="235">
        <f t="shared" ca="1" si="404"/>
        <v>11.864676355258901</v>
      </c>
      <c r="BX289" s="235">
        <f t="shared" ref="BX289:BX352" ca="1" si="487">_xlfn.STDEV.P(OFFSET(BW289,0,0,$BG$27,1))</f>
        <v>0.71724708482926047</v>
      </c>
      <c r="BZ289" s="235">
        <f t="shared" ref="BZ289:BZ352" ca="1" si="488">SUMPRODUCT(OFFSET(BW289,0,0,$BG$27,1),OFFSET($BY$31,1,0,$BG$27,1))/$BH$27</f>
        <v>13.01460551765668</v>
      </c>
      <c r="CA289" s="235">
        <f t="shared" ref="CA289:CA352" ca="1" si="489">(BW289+2*BX289-BZ289)/(4*BX289)*100</f>
        <v>9.9186533232296874</v>
      </c>
      <c r="CB289" s="235">
        <f t="shared" ca="1" si="417"/>
        <v>11.803197916666665</v>
      </c>
      <c r="CC289" s="235">
        <f t="shared" ca="1" si="418"/>
        <v>0.37319791666666546</v>
      </c>
      <c r="CD289" s="81">
        <f t="shared" ca="1" si="419"/>
        <v>4.8368020833333354</v>
      </c>
      <c r="CE289" s="235">
        <f t="shared" ref="CE289:CE352" ca="1" si="490">IF(CD289&lt;0.000000000001,IF($A289&gt;=$A$8,50,CE290),MIN(100,MAX(0,100*CC289/CD289)))</f>
        <v>7.7157987909538779</v>
      </c>
      <c r="CF289" s="235">
        <f t="shared" ref="CF289:CF352" ca="1" si="491">AVERAGE(OFFSET(CE$31,$A289,0,$BJ$27,1))</f>
        <v>8.4783095553616707</v>
      </c>
      <c r="CG289">
        <f t="shared" ref="CG289:CI352" si="492">CG$30</f>
        <v>100</v>
      </c>
      <c r="CH289">
        <f t="shared" si="492"/>
        <v>50</v>
      </c>
      <c r="CI289">
        <f t="shared" si="492"/>
        <v>0</v>
      </c>
      <c r="CJ289" t="e">
        <f t="shared" ref="CJ289:CJ352" si="493">IF($A289=$B$28,CJ$30,NA())</f>
        <v>#N/A</v>
      </c>
      <c r="CK289" s="259">
        <f t="shared" ref="CK289:CK352" ca="1" si="494">IF(A289&gt;=$A$8,0,(AVERAGE(D290:G290)+CK290)/2)</f>
        <v>12.095983025023912</v>
      </c>
      <c r="CL289" s="259">
        <f t="shared" ref="CL289:CL352" ca="1" si="495">(AVERAGE(D289:G289)+CK289+MAX(E289,CK289)+MIN(F289,CK289))/4</f>
        <v>11.829866512511957</v>
      </c>
      <c r="CM289" s="259">
        <f t="shared" ref="CM289:CM352" ca="1" si="496">IF(A289&gt;=$A$8,L289,(L289*CM$28+CM290*CM$29))</f>
        <v>11.968225709878666</v>
      </c>
      <c r="CN289" s="259">
        <f t="shared" ref="CN289:CN352" ca="1" si="497">IF(A289&gt;=$A$8,CL289,(CL289*CN$28+CN290*CN$29))</f>
        <v>12.335038519739808</v>
      </c>
      <c r="CO289">
        <f t="shared" ref="CO289:CO352" ca="1" si="498">IF(AND(CM289&gt;CN289,G289&gt;D289),100,IF(AND(CM289&lt;CN289,G289&lt;D289),0,CO290))</f>
        <v>0</v>
      </c>
      <c r="CP289" t="e">
        <f t="shared" ref="CP289:CP352" ca="1" si="499">IF($S$17,IF($A289&gt;$A$8,NA(),IF($CO289=100,CP$30,NA())),NA())</f>
        <v>#N/A</v>
      </c>
      <c r="CQ289">
        <f t="shared" ref="CQ289:CQ352" ca="1" si="500">IF($S$17,IF($A289&gt;$A$8,NA(),IF($CO289=0,CQ$30,NA())),NA())</f>
        <v>16.7</v>
      </c>
      <c r="CR289" t="e">
        <f t="shared" ca="1" si="422"/>
        <v>#N/A</v>
      </c>
      <c r="CS289" t="e">
        <f t="shared" ca="1" si="423"/>
        <v>#N/A</v>
      </c>
    </row>
    <row r="290" spans="1:97" x14ac:dyDescent="0.25">
      <c r="A290">
        <v>259</v>
      </c>
      <c r="B290" s="100">
        <f ca="1">OFFSET(InputPriceData!B$15,CalculationsAndCharts!$A290+$A$11,0,1,1)</f>
        <v>40116</v>
      </c>
      <c r="C290" s="3">
        <f ca="1">OFFSET(InputPriceData!G$15,CalculationsAndCharts!$A290+$A$11,0,1,1)</f>
        <v>4917500</v>
      </c>
      <c r="D290" s="4">
        <f ca="1">OFFSET(InputPriceData!C$15,CalculationsAndCharts!$A290+$A$11,IF($C$7,7,0),1,1)</f>
        <v>12.21</v>
      </c>
      <c r="E290" s="4">
        <f ca="1">OFFSET(InputPriceData!D$15,CalculationsAndCharts!$A290+$A$11,IF($C$7,7,0),1,1)</f>
        <v>12.28</v>
      </c>
      <c r="F290" s="4">
        <f ca="1">OFFSET(InputPriceData!E$15,CalculationsAndCharts!$A290+$A$11,IF($C$7,7,0),1,1)</f>
        <v>11.64</v>
      </c>
      <c r="G290" s="4">
        <f ca="1">OFFSET(InputPriceData!F$15,CalculationsAndCharts!$A290+$A$11,IF($C$7,7,0),1,1)</f>
        <v>11.73</v>
      </c>
      <c r="H290" s="105">
        <f t="shared" si="467"/>
        <v>0</v>
      </c>
      <c r="I290" s="105">
        <f t="shared" ca="1" si="450"/>
        <v>0</v>
      </c>
      <c r="J290" s="105">
        <f t="shared" ca="1" si="450"/>
        <v>0</v>
      </c>
      <c r="K290" s="105">
        <f t="shared" ca="1" si="450"/>
        <v>0</v>
      </c>
      <c r="L290" s="4">
        <f t="shared" ca="1" si="468"/>
        <v>11.883333333333335</v>
      </c>
      <c r="M290" s="105">
        <f t="shared" ca="1" si="469"/>
        <v>0.57000000000000028</v>
      </c>
      <c r="N290" s="105">
        <f t="shared" ca="1" si="476"/>
        <v>1.9798076923076926</v>
      </c>
      <c r="O290" s="198">
        <f t="shared" ca="1" si="477"/>
        <v>2.122766456757923</v>
      </c>
      <c r="P290" s="198">
        <f t="shared" ca="1" si="478"/>
        <v>1.9104898110821307</v>
      </c>
      <c r="Q290" s="105">
        <f t="shared" ca="1" si="470"/>
        <v>12.537331136019363</v>
      </c>
      <c r="R290" s="105">
        <f t="shared" ca="1" si="471"/>
        <v>13.15403010177012</v>
      </c>
      <c r="S290" s="105">
        <f t="shared" ca="1" si="479"/>
        <v>0</v>
      </c>
      <c r="T290" s="105">
        <f t="shared" si="480"/>
        <v>0</v>
      </c>
      <c r="U290" s="105">
        <f t="shared" si="481"/>
        <v>0</v>
      </c>
      <c r="V290" s="115">
        <f t="shared" ca="1" si="472"/>
        <v>0.63999999999999879</v>
      </c>
      <c r="W290" s="114">
        <f t="shared" ca="1" si="473"/>
        <v>0.65809751297589236</v>
      </c>
      <c r="X290" s="116">
        <f t="shared" ca="1" si="474"/>
        <v>0.10610379479760379</v>
      </c>
      <c r="Y290" s="90" t="e">
        <f t="shared" si="482"/>
        <v>#N/A</v>
      </c>
      <c r="Z290" s="117" t="str">
        <f t="shared" ca="1" si="483"/>
        <v/>
      </c>
      <c r="AA290" s="112"/>
      <c r="AB290" s="118"/>
      <c r="AC290" s="107"/>
      <c r="AD290" s="107"/>
      <c r="AH290" s="107"/>
      <c r="BE290" s="235">
        <f t="shared" ca="1" si="484"/>
        <v>11.99</v>
      </c>
      <c r="BF290" s="235">
        <f t="shared" ref="BF290:BN290" ca="1" si="501">AVERAGE(OFFSET(BE$31,$A290,0,$BE$27,1))</f>
        <v>11.997499999999999</v>
      </c>
      <c r="BG290" s="235">
        <f t="shared" ca="1" si="501"/>
        <v>11.952499999999999</v>
      </c>
      <c r="BH290" s="235">
        <f t="shared" ca="1" si="501"/>
        <v>11.947499999999998</v>
      </c>
      <c r="BI290" s="235">
        <f t="shared" ca="1" si="501"/>
        <v>12.000624999999999</v>
      </c>
      <c r="BJ290" s="235">
        <f t="shared" ca="1" si="501"/>
        <v>12.1075</v>
      </c>
      <c r="BK290" s="235">
        <f t="shared" ca="1" si="501"/>
        <v>12.258515625000001</v>
      </c>
      <c r="BL290" s="235">
        <f t="shared" ca="1" si="501"/>
        <v>12.442265625000001</v>
      </c>
      <c r="BM290" s="235">
        <f t="shared" ca="1" si="501"/>
        <v>12.64640625</v>
      </c>
      <c r="BN290" s="235">
        <f t="shared" ca="1" si="501"/>
        <v>12.858447265624999</v>
      </c>
      <c r="BO290" s="235">
        <f t="shared" ca="1" si="486"/>
        <v>12.100312988281249</v>
      </c>
      <c r="BP290" s="235">
        <f t="shared" ca="1" si="442"/>
        <v>12.282027045301733</v>
      </c>
      <c r="BQ290" s="235">
        <f t="shared" ca="1" si="443"/>
        <v>12.518980329247348</v>
      </c>
      <c r="BR290" s="235">
        <f t="shared" ca="1" si="444"/>
        <v>-0.23695328394561521</v>
      </c>
      <c r="BS290" s="235">
        <f t="shared" ca="1" si="445"/>
        <v>12.045073761356118</v>
      </c>
      <c r="BT290" s="235">
        <f t="shared" ca="1" si="401"/>
        <v>12.262766758983513</v>
      </c>
      <c r="BU290" s="235">
        <f t="shared" ca="1" si="402"/>
        <v>12.5304170298656</v>
      </c>
      <c r="BV290" s="235">
        <f t="shared" ca="1" si="403"/>
        <v>12.806731216843559</v>
      </c>
      <c r="BW290" s="235">
        <f t="shared" ca="1" si="404"/>
        <v>12.0037804041973</v>
      </c>
      <c r="BX290" s="235">
        <f t="shared" ca="1" si="487"/>
        <v>0.65608340075806226</v>
      </c>
      <c r="BZ290" s="235">
        <f t="shared" ca="1" si="488"/>
        <v>13.171659989899185</v>
      </c>
      <c r="CA290" s="235">
        <f t="shared" ca="1" si="489"/>
        <v>5.4980516062258635</v>
      </c>
      <c r="CB290" s="235">
        <f t="shared" ca="1" si="417"/>
        <v>11.991823160807293</v>
      </c>
      <c r="CC290" s="235">
        <f t="shared" ca="1" si="418"/>
        <v>0.35182316080729237</v>
      </c>
      <c r="CD290" s="81">
        <f t="shared" ca="1" si="419"/>
        <v>4.6481768391927076</v>
      </c>
      <c r="CE290" s="235">
        <f t="shared" ca="1" si="490"/>
        <v>7.5690571374301845</v>
      </c>
      <c r="CF290" s="235">
        <f t="shared" ca="1" si="491"/>
        <v>8.8629704844351753</v>
      </c>
      <c r="CG290">
        <f t="shared" si="492"/>
        <v>100</v>
      </c>
      <c r="CH290">
        <f t="shared" si="492"/>
        <v>50</v>
      </c>
      <c r="CI290">
        <f t="shared" si="492"/>
        <v>0</v>
      </c>
      <c r="CJ290" t="e">
        <f t="shared" si="493"/>
        <v>#N/A</v>
      </c>
      <c r="CK290" s="259">
        <f t="shared" ca="1" si="494"/>
        <v>12.226966050047825</v>
      </c>
      <c r="CL290" s="259">
        <f t="shared" ca="1" si="495"/>
        <v>12.027991512511957</v>
      </c>
      <c r="CM290" s="259">
        <f t="shared" ca="1" si="496"/>
        <v>12.144820627575557</v>
      </c>
      <c r="CN290" s="259">
        <f t="shared" ca="1" si="497"/>
        <v>12.537107322630948</v>
      </c>
      <c r="CO290">
        <f t="shared" ca="1" si="498"/>
        <v>0</v>
      </c>
      <c r="CP290" t="e">
        <f t="shared" ca="1" si="499"/>
        <v>#N/A</v>
      </c>
      <c r="CQ290">
        <f t="shared" ca="1" si="500"/>
        <v>16.7</v>
      </c>
      <c r="CR290" t="e">
        <f t="shared" ca="1" si="422"/>
        <v>#N/A</v>
      </c>
      <c r="CS290" t="e">
        <f t="shared" ca="1" si="423"/>
        <v>#N/A</v>
      </c>
    </row>
    <row r="291" spans="1:97" x14ac:dyDescent="0.25">
      <c r="A291">
        <v>260</v>
      </c>
      <c r="B291" s="100">
        <f ca="1">OFFSET(InputPriceData!B$15,CalculationsAndCharts!$A291+$A$11,0,1,1)</f>
        <v>40115</v>
      </c>
      <c r="C291" s="3">
        <f ca="1">OFFSET(InputPriceData!G$15,CalculationsAndCharts!$A291+$A$11,0,1,1)</f>
        <v>4127100</v>
      </c>
      <c r="D291" s="4">
        <f ca="1">OFFSET(InputPriceData!C$15,CalculationsAndCharts!$A291+$A$11,IF($C$7,7,0),1,1)</f>
        <v>12.08</v>
      </c>
      <c r="E291" s="4">
        <f ca="1">OFFSET(InputPriceData!D$15,CalculationsAndCharts!$A291+$A$11,IF($C$7,7,0),1,1)</f>
        <v>12.38</v>
      </c>
      <c r="F291" s="4">
        <f ca="1">OFFSET(InputPriceData!E$15,CalculationsAndCharts!$A291+$A$11,IF($C$7,7,0),1,1)</f>
        <v>12</v>
      </c>
      <c r="G291" s="4">
        <f ca="1">OFFSET(InputPriceData!F$15,CalculationsAndCharts!$A291+$A$11,IF($C$7,7,0),1,1)</f>
        <v>12.25</v>
      </c>
      <c r="H291" s="105">
        <f t="shared" si="467"/>
        <v>0</v>
      </c>
      <c r="I291" s="105">
        <f t="shared" ca="1" si="450"/>
        <v>0</v>
      </c>
      <c r="J291" s="105">
        <f t="shared" ca="1" si="450"/>
        <v>0</v>
      </c>
      <c r="K291" s="105">
        <f t="shared" ca="1" si="450"/>
        <v>0</v>
      </c>
      <c r="L291" s="4">
        <f t="shared" ca="1" si="468"/>
        <v>12.21</v>
      </c>
      <c r="M291" s="105">
        <f t="shared" ca="1" si="469"/>
        <v>0.46000000000000085</v>
      </c>
      <c r="N291" s="105">
        <f t="shared" ca="1" si="476"/>
        <v>1.9652435897435898</v>
      </c>
      <c r="O291" s="198">
        <f t="shared" ca="1" si="477"/>
        <v>2.163611818029417</v>
      </c>
      <c r="P291" s="198">
        <f t="shared" ca="1" si="478"/>
        <v>1.9472506362264754</v>
      </c>
      <c r="Q291" s="105">
        <f t="shared" ca="1" si="470"/>
        <v>12.724187651072514</v>
      </c>
      <c r="R291" s="105">
        <f t="shared" ca="1" si="471"/>
        <v>13.330229806270335</v>
      </c>
      <c r="S291" s="105">
        <f t="shared" ca="1" si="479"/>
        <v>0</v>
      </c>
      <c r="T291" s="105">
        <f t="shared" si="480"/>
        <v>0</v>
      </c>
      <c r="U291" s="105">
        <f t="shared" si="481"/>
        <v>0</v>
      </c>
      <c r="V291" s="115">
        <f t="shared" ca="1" si="472"/>
        <v>0.62000000000000099</v>
      </c>
      <c r="W291" s="114">
        <f t="shared" ca="1" si="473"/>
        <v>0.66714626946383915</v>
      </c>
      <c r="X291" s="116">
        <f t="shared" ca="1" si="474"/>
        <v>0.10446091995623177</v>
      </c>
      <c r="Y291" s="90" t="e">
        <f t="shared" si="482"/>
        <v>#N/A</v>
      </c>
      <c r="Z291" s="117" t="str">
        <f t="shared" ca="1" si="483"/>
        <v/>
      </c>
      <c r="AA291" s="112"/>
      <c r="AB291" s="118"/>
      <c r="AC291" s="107"/>
      <c r="AD291" s="107"/>
      <c r="AH291" s="107"/>
      <c r="BE291" s="235">
        <f t="shared" ca="1" si="484"/>
        <v>12.004999999999999</v>
      </c>
      <c r="BF291" s="235">
        <f t="shared" ref="BF291:BN291" ca="1" si="502">AVERAGE(OFFSET(BE$31,$A291,0,$BE$27,1))</f>
        <v>11.907499999999999</v>
      </c>
      <c r="BG291" s="235">
        <f t="shared" ca="1" si="502"/>
        <v>11.942499999999999</v>
      </c>
      <c r="BH291" s="235">
        <f t="shared" ca="1" si="502"/>
        <v>12.053749999999999</v>
      </c>
      <c r="BI291" s="235">
        <f t="shared" ca="1" si="502"/>
        <v>12.214375</v>
      </c>
      <c r="BJ291" s="235">
        <f t="shared" ca="1" si="502"/>
        <v>12.409531250000001</v>
      </c>
      <c r="BK291" s="235">
        <f t="shared" ca="1" si="502"/>
        <v>12.626015624999999</v>
      </c>
      <c r="BL291" s="235">
        <f t="shared" ca="1" si="502"/>
        <v>12.850546874999999</v>
      </c>
      <c r="BM291" s="235">
        <f t="shared" ca="1" si="502"/>
        <v>13.070488281249999</v>
      </c>
      <c r="BN291" s="235">
        <f t="shared" ca="1" si="502"/>
        <v>13.275087890624999</v>
      </c>
      <c r="BO291" s="235">
        <f t="shared" ca="1" si="486"/>
        <v>12.201802246093749</v>
      </c>
      <c r="BP291" s="235">
        <f t="shared" ca="1" si="442"/>
        <v>12.463741102322217</v>
      </c>
      <c r="BQ291" s="235">
        <f t="shared" ca="1" si="443"/>
        <v>12.755933613192964</v>
      </c>
      <c r="BR291" s="235">
        <f t="shared" ca="1" si="444"/>
        <v>-0.2921925108707466</v>
      </c>
      <c r="BS291" s="235">
        <f t="shared" ca="1" si="445"/>
        <v>12.171548591451471</v>
      </c>
      <c r="BT291" s="235">
        <f t="shared" ca="1" si="401"/>
        <v>12.480459756610909</v>
      </c>
      <c r="BU291" s="235">
        <f t="shared" ca="1" si="402"/>
        <v>12.798067300747684</v>
      </c>
      <c r="BV291" s="235">
        <f t="shared" ca="1" si="403"/>
        <v>13.08304540382152</v>
      </c>
      <c r="BW291" s="235">
        <f t="shared" ca="1" si="404"/>
        <v>12.130222771411189</v>
      </c>
      <c r="BX291" s="235">
        <f t="shared" ca="1" si="487"/>
        <v>0.62814056901763071</v>
      </c>
      <c r="BZ291" s="235">
        <f t="shared" ca="1" si="488"/>
        <v>13.329289267699048</v>
      </c>
      <c r="CA291" s="235">
        <f t="shared" ca="1" si="489"/>
        <v>2.2771432291374607</v>
      </c>
      <c r="CB291" s="235">
        <f t="shared" ca="1" si="417"/>
        <v>12.205901123046875</v>
      </c>
      <c r="CC291" s="235">
        <f t="shared" ca="1" si="418"/>
        <v>0.4559011230468748</v>
      </c>
      <c r="CD291" s="81">
        <f t="shared" ca="1" si="419"/>
        <v>4.4916044921875002</v>
      </c>
      <c r="CE291" s="235">
        <f t="shared" ca="1" si="490"/>
        <v>10.150072737700953</v>
      </c>
      <c r="CF291" s="235">
        <f t="shared" ca="1" si="491"/>
        <v>11.272493863160713</v>
      </c>
      <c r="CG291">
        <f t="shared" si="492"/>
        <v>100</v>
      </c>
      <c r="CH291">
        <f t="shared" si="492"/>
        <v>50</v>
      </c>
      <c r="CI291">
        <f t="shared" si="492"/>
        <v>0</v>
      </c>
      <c r="CJ291" t="e">
        <f t="shared" si="493"/>
        <v>#N/A</v>
      </c>
      <c r="CK291" s="259">
        <f t="shared" ca="1" si="494"/>
        <v>12.276432100095651</v>
      </c>
      <c r="CL291" s="259">
        <f t="shared" ca="1" si="495"/>
        <v>12.208483025023913</v>
      </c>
      <c r="CM291" s="259">
        <f t="shared" ca="1" si="496"/>
        <v>12.319145490403706</v>
      </c>
      <c r="CN291" s="259">
        <f t="shared" ca="1" si="497"/>
        <v>12.740753646678545</v>
      </c>
      <c r="CO291">
        <f t="shared" ca="1" si="498"/>
        <v>0</v>
      </c>
      <c r="CP291" t="e">
        <f t="shared" ca="1" si="499"/>
        <v>#N/A</v>
      </c>
      <c r="CQ291">
        <f t="shared" ca="1" si="500"/>
        <v>16.7</v>
      </c>
      <c r="CR291" t="e">
        <f t="shared" ca="1" si="422"/>
        <v>#N/A</v>
      </c>
      <c r="CS291" t="e">
        <f t="shared" ca="1" si="423"/>
        <v>#N/A</v>
      </c>
    </row>
    <row r="292" spans="1:97" x14ac:dyDescent="0.25">
      <c r="A292">
        <v>261</v>
      </c>
      <c r="B292" s="100">
        <f ca="1">OFFSET(InputPriceData!B$15,CalculationsAndCharts!$A292+$A$11,0,1,1)</f>
        <v>40114</v>
      </c>
      <c r="C292" s="3">
        <f ca="1">OFFSET(InputPriceData!G$15,CalculationsAndCharts!$A292+$A$11,0,1,1)</f>
        <v>5453800</v>
      </c>
      <c r="D292" s="4">
        <f ca="1">OFFSET(InputPriceData!C$15,CalculationsAndCharts!$A292+$A$11,IF($C$7,7,0),1,1)</f>
        <v>12.05</v>
      </c>
      <c r="E292" s="4">
        <f ca="1">OFFSET(InputPriceData!D$15,CalculationsAndCharts!$A292+$A$11,IF($C$7,7,0),1,1)</f>
        <v>12.31</v>
      </c>
      <c r="F292" s="4">
        <f ca="1">OFFSET(InputPriceData!E$15,CalculationsAndCharts!$A292+$A$11,IF($C$7,7,0),1,1)</f>
        <v>11.75</v>
      </c>
      <c r="G292" s="4">
        <f ca="1">OFFSET(InputPriceData!F$15,CalculationsAndCharts!$A292+$A$11,IF($C$7,7,0),1,1)</f>
        <v>11.76</v>
      </c>
      <c r="H292" s="105">
        <f t="shared" si="467"/>
        <v>0</v>
      </c>
      <c r="I292" s="105">
        <f t="shared" ref="I292:K311" ca="1" si="503">IF($S$16,AVERAGE(OFFSET($G292,0,0,I$31,1)),0)</f>
        <v>0</v>
      </c>
      <c r="J292" s="105">
        <f t="shared" ca="1" si="503"/>
        <v>0</v>
      </c>
      <c r="K292" s="105">
        <f t="shared" ca="1" si="503"/>
        <v>0</v>
      </c>
      <c r="L292" s="4">
        <f t="shared" ca="1" si="468"/>
        <v>11.94</v>
      </c>
      <c r="M292" s="105">
        <f t="shared" ca="1" si="469"/>
        <v>0.27000000000000135</v>
      </c>
      <c r="N292" s="105">
        <f t="shared" ca="1" si="476"/>
        <v>2.0717435897435887</v>
      </c>
      <c r="O292" s="198">
        <f t="shared" ca="1" si="477"/>
        <v>2.2202884546825103</v>
      </c>
      <c r="P292" s="198">
        <f t="shared" ca="1" si="478"/>
        <v>1.9982596092142593</v>
      </c>
      <c r="Q292" s="105">
        <f t="shared" ca="1" si="470"/>
        <v>12.871098408521805</v>
      </c>
      <c r="R292" s="105">
        <f t="shared" ca="1" si="471"/>
        <v>13.503384707755426</v>
      </c>
      <c r="S292" s="105">
        <f t="shared" ca="1" si="479"/>
        <v>0</v>
      </c>
      <c r="T292" s="105">
        <f t="shared" si="480"/>
        <v>0</v>
      </c>
      <c r="U292" s="105">
        <f t="shared" si="481"/>
        <v>0</v>
      </c>
      <c r="V292" s="115">
        <f t="shared" ca="1" si="472"/>
        <v>0.5600000000000005</v>
      </c>
      <c r="W292" s="114">
        <f t="shared" ca="1" si="473"/>
        <v>0.69071940419575828</v>
      </c>
      <c r="X292" s="116">
        <f t="shared" ca="1" si="474"/>
        <v>0.10873464321392504</v>
      </c>
      <c r="Y292" s="90" t="e">
        <f t="shared" si="482"/>
        <v>#N/A</v>
      </c>
      <c r="Z292" s="117" t="str">
        <f t="shared" ca="1" si="483"/>
        <v/>
      </c>
      <c r="AA292" s="112"/>
      <c r="AB292" s="118"/>
      <c r="AC292" s="107"/>
      <c r="AD292" s="107"/>
      <c r="AH292" s="107"/>
      <c r="BE292" s="235">
        <f t="shared" ca="1" si="484"/>
        <v>11.809999999999999</v>
      </c>
      <c r="BF292" s="235">
        <f t="shared" ref="BF292:BN292" ca="1" si="504">AVERAGE(OFFSET(BE$31,$A292,0,$BE$27,1))</f>
        <v>11.977499999999999</v>
      </c>
      <c r="BG292" s="235">
        <f t="shared" ca="1" si="504"/>
        <v>12.164999999999999</v>
      </c>
      <c r="BH292" s="235">
        <f t="shared" ca="1" si="504"/>
        <v>12.375</v>
      </c>
      <c r="BI292" s="235">
        <f t="shared" ca="1" si="504"/>
        <v>12.604687499999999</v>
      </c>
      <c r="BJ292" s="235">
        <f t="shared" ca="1" si="504"/>
        <v>12.842499999999998</v>
      </c>
      <c r="BK292" s="235">
        <f t="shared" ca="1" si="504"/>
        <v>13.075078124999997</v>
      </c>
      <c r="BL292" s="235">
        <f t="shared" ca="1" si="504"/>
        <v>13.290429687499998</v>
      </c>
      <c r="BM292" s="235">
        <f t="shared" ca="1" si="504"/>
        <v>13.479687499999997</v>
      </c>
      <c r="BN292" s="235">
        <f t="shared" ca="1" si="504"/>
        <v>13.638437499999998</v>
      </c>
      <c r="BO292" s="235">
        <f t="shared" ca="1" si="486"/>
        <v>12.356791015625001</v>
      </c>
      <c r="BP292" s="235">
        <f t="shared" ca="1" si="442"/>
        <v>12.725679958550685</v>
      </c>
      <c r="BQ292" s="235">
        <f t="shared" ca="1" si="443"/>
        <v>13.04812612406371</v>
      </c>
      <c r="BR292" s="235">
        <f t="shared" ca="1" si="444"/>
        <v>-0.32244616551302485</v>
      </c>
      <c r="BS292" s="235">
        <f t="shared" ca="1" si="445"/>
        <v>12.403233793037661</v>
      </c>
      <c r="BT292" s="235">
        <f t="shared" ca="1" si="401"/>
        <v>12.789370921770347</v>
      </c>
      <c r="BU292" s="235">
        <f t="shared" ca="1" si="402"/>
        <v>13.11567484488446</v>
      </c>
      <c r="BV292" s="235">
        <f t="shared" ca="1" si="403"/>
        <v>13.368023506895357</v>
      </c>
      <c r="BW292" s="235">
        <f t="shared" ca="1" si="404"/>
        <v>12.389111737553018</v>
      </c>
      <c r="BX292" s="235">
        <f t="shared" ca="1" si="487"/>
        <v>0.64784740546346498</v>
      </c>
      <c r="BZ292" s="235">
        <f t="shared" ca="1" si="488"/>
        <v>13.491503484936413</v>
      </c>
      <c r="CA292" s="235">
        <f t="shared" ca="1" si="489"/>
        <v>7.4594365090205006</v>
      </c>
      <c r="CB292" s="235">
        <f t="shared" ca="1" si="417"/>
        <v>12.1483955078125</v>
      </c>
      <c r="CC292" s="235">
        <f t="shared" ca="1" si="418"/>
        <v>0.39839550781250033</v>
      </c>
      <c r="CD292" s="81">
        <f t="shared" ca="1" si="419"/>
        <v>4.4916044921875002</v>
      </c>
      <c r="CE292" s="235">
        <f t="shared" ca="1" si="490"/>
        <v>8.8697815781743916</v>
      </c>
      <c r="CF292" s="235">
        <f t="shared" ca="1" si="491"/>
        <v>13.013748507474196</v>
      </c>
      <c r="CG292">
        <f t="shared" si="492"/>
        <v>100</v>
      </c>
      <c r="CH292">
        <f t="shared" si="492"/>
        <v>50</v>
      </c>
      <c r="CI292">
        <f t="shared" si="492"/>
        <v>0</v>
      </c>
      <c r="CJ292" t="e">
        <f t="shared" si="493"/>
        <v>#N/A</v>
      </c>
      <c r="CK292" s="259">
        <f t="shared" ca="1" si="494"/>
        <v>12.585364200191304</v>
      </c>
      <c r="CL292" s="259">
        <f t="shared" ca="1" si="495"/>
        <v>12.22205710009565</v>
      </c>
      <c r="CM292" s="259">
        <f t="shared" ca="1" si="496"/>
        <v>12.391909150672845</v>
      </c>
      <c r="CN292" s="259">
        <f t="shared" ca="1" si="497"/>
        <v>12.953661895340396</v>
      </c>
      <c r="CO292">
        <f t="shared" ca="1" si="498"/>
        <v>0</v>
      </c>
      <c r="CP292" t="e">
        <f t="shared" ca="1" si="499"/>
        <v>#N/A</v>
      </c>
      <c r="CQ292">
        <f t="shared" ca="1" si="500"/>
        <v>16.7</v>
      </c>
      <c r="CR292" t="e">
        <f t="shared" ca="1" si="422"/>
        <v>#N/A</v>
      </c>
      <c r="CS292" t="e">
        <f t="shared" ca="1" si="423"/>
        <v>#N/A</v>
      </c>
    </row>
    <row r="293" spans="1:97" x14ac:dyDescent="0.25">
      <c r="A293">
        <v>262</v>
      </c>
      <c r="B293" s="100">
        <f ca="1">OFFSET(InputPriceData!B$15,CalculationsAndCharts!$A293+$A$11,0,1,1)</f>
        <v>40113</v>
      </c>
      <c r="C293" s="3">
        <f ca="1">OFFSET(InputPriceData!G$15,CalculationsAndCharts!$A293+$A$11,0,1,1)</f>
        <v>8003100</v>
      </c>
      <c r="D293" s="4">
        <f ca="1">OFFSET(InputPriceData!C$15,CalculationsAndCharts!$A293+$A$11,IF($C$7,7,0),1,1)</f>
        <v>12.31</v>
      </c>
      <c r="E293" s="4">
        <f ca="1">OFFSET(InputPriceData!D$15,CalculationsAndCharts!$A293+$A$11,IF($C$7,7,0),1,1)</f>
        <v>12.45</v>
      </c>
      <c r="F293" s="4">
        <f ca="1">OFFSET(InputPriceData!E$15,CalculationsAndCharts!$A293+$A$11,IF($C$7,7,0),1,1)</f>
        <v>11.75</v>
      </c>
      <c r="G293" s="4">
        <f ca="1">OFFSET(InputPriceData!F$15,CalculationsAndCharts!$A293+$A$11,IF($C$7,7,0),1,1)</f>
        <v>11.86</v>
      </c>
      <c r="H293" s="105">
        <f t="shared" si="467"/>
        <v>0</v>
      </c>
      <c r="I293" s="105">
        <f t="shared" ca="1" si="503"/>
        <v>0</v>
      </c>
      <c r="J293" s="105">
        <f t="shared" ca="1" si="503"/>
        <v>0</v>
      </c>
      <c r="K293" s="105">
        <f t="shared" ca="1" si="503"/>
        <v>0</v>
      </c>
      <c r="L293" s="4">
        <f t="shared" ca="1" si="468"/>
        <v>12.020000000000001</v>
      </c>
      <c r="M293" s="105">
        <f t="shared" ca="1" si="469"/>
        <v>0.85666666666666735</v>
      </c>
      <c r="N293" s="105">
        <f t="shared" ca="1" si="476"/>
        <v>2.1482051282051273</v>
      </c>
      <c r="O293" s="198">
        <f t="shared" ca="1" si="477"/>
        <v>2.262729844665059</v>
      </c>
      <c r="P293" s="198">
        <f t="shared" ca="1" si="478"/>
        <v>2.0364568601985531</v>
      </c>
      <c r="Q293" s="105">
        <f t="shared" ca="1" si="470"/>
        <v>13.137126525242321</v>
      </c>
      <c r="R293" s="105">
        <f t="shared" ca="1" si="471"/>
        <v>13.68403793610789</v>
      </c>
      <c r="S293" s="105">
        <f t="shared" ca="1" si="479"/>
        <v>0</v>
      </c>
      <c r="T293" s="105">
        <f t="shared" si="480"/>
        <v>0</v>
      </c>
      <c r="U293" s="105">
        <f t="shared" si="481"/>
        <v>0</v>
      </c>
      <c r="V293" s="115">
        <f t="shared" ca="1" si="472"/>
        <v>0.69999999999999929</v>
      </c>
      <c r="W293" s="114">
        <f t="shared" ca="1" si="473"/>
        <v>0.75607910629363706</v>
      </c>
      <c r="X293" s="116">
        <f t="shared" ca="1" si="474"/>
        <v>0.11375034623049217</v>
      </c>
      <c r="Y293" s="90" t="e">
        <f t="shared" si="482"/>
        <v>#N/A</v>
      </c>
      <c r="Z293" s="117" t="str">
        <f t="shared" ca="1" si="483"/>
        <v/>
      </c>
      <c r="AA293" s="112"/>
      <c r="AB293" s="118"/>
      <c r="AC293" s="107"/>
      <c r="AD293" s="107"/>
      <c r="AH293" s="107"/>
      <c r="BE293" s="235">
        <f t="shared" ca="1" si="484"/>
        <v>12.145</v>
      </c>
      <c r="BF293" s="235">
        <f t="shared" ref="BF293:BN293" ca="1" si="505">AVERAGE(OFFSET(BE$31,$A293,0,$BE$27,1))</f>
        <v>12.352499999999999</v>
      </c>
      <c r="BG293" s="235">
        <f t="shared" ca="1" si="505"/>
        <v>12.584999999999999</v>
      </c>
      <c r="BH293" s="235">
        <f t="shared" ca="1" si="505"/>
        <v>12.834374999999998</v>
      </c>
      <c r="BI293" s="235">
        <f t="shared" ca="1" si="505"/>
        <v>13.080312499999998</v>
      </c>
      <c r="BJ293" s="235">
        <f t="shared" ca="1" si="505"/>
        <v>13.307656249999997</v>
      </c>
      <c r="BK293" s="235">
        <f t="shared" ca="1" si="505"/>
        <v>13.505781249999998</v>
      </c>
      <c r="BL293" s="235">
        <f t="shared" ca="1" si="505"/>
        <v>13.668945312499998</v>
      </c>
      <c r="BM293" s="235">
        <f t="shared" ca="1" si="505"/>
        <v>13.7971875</v>
      </c>
      <c r="BN293" s="235">
        <f t="shared" ca="1" si="505"/>
        <v>13.894570312499999</v>
      </c>
      <c r="BO293" s="235">
        <f t="shared" ca="1" si="486"/>
        <v>12.74066015625</v>
      </c>
      <c r="BP293" s="235">
        <f t="shared" ca="1" si="442"/>
        <v>13.094568901476368</v>
      </c>
      <c r="BQ293" s="235">
        <f t="shared" ca="1" si="443"/>
        <v>13.370572289576737</v>
      </c>
      <c r="BR293" s="235">
        <f t="shared" ca="1" si="444"/>
        <v>-0.27600338810036895</v>
      </c>
      <c r="BS293" s="235">
        <f t="shared" ca="1" si="445"/>
        <v>12.818565513375999</v>
      </c>
      <c r="BT293" s="235">
        <f t="shared" ca="1" si="401"/>
        <v>13.175508050503034</v>
      </c>
      <c r="BU293" s="235">
        <f t="shared" ca="1" si="402"/>
        <v>13.441978767998574</v>
      </c>
      <c r="BV293" s="235">
        <f t="shared" ca="1" si="403"/>
        <v>13.620372168906254</v>
      </c>
      <c r="BW293" s="235">
        <f t="shared" ca="1" si="404"/>
        <v>12.820960016419637</v>
      </c>
      <c r="BX293" s="235">
        <f t="shared" ca="1" si="487"/>
        <v>0.71682388872909408</v>
      </c>
      <c r="BZ293" s="235">
        <f t="shared" ca="1" si="488"/>
        <v>13.645557799161542</v>
      </c>
      <c r="CA293" s="235">
        <f t="shared" ca="1" si="489"/>
        <v>21.241270146427031</v>
      </c>
      <c r="CB293" s="235">
        <f t="shared" ca="1" si="417"/>
        <v>12.380330078125001</v>
      </c>
      <c r="CC293" s="235">
        <f t="shared" ca="1" si="418"/>
        <v>0.63033007812500053</v>
      </c>
      <c r="CD293" s="81">
        <f t="shared" ca="1" si="419"/>
        <v>4.259669921875</v>
      </c>
      <c r="CE293" s="235">
        <f t="shared" ca="1" si="490"/>
        <v>14.797627273606802</v>
      </c>
      <c r="CF293" s="235">
        <f t="shared" ca="1" si="491"/>
        <v>17.304022531250212</v>
      </c>
      <c r="CG293">
        <f t="shared" si="492"/>
        <v>100</v>
      </c>
      <c r="CH293">
        <f t="shared" si="492"/>
        <v>50</v>
      </c>
      <c r="CI293">
        <f t="shared" si="492"/>
        <v>0</v>
      </c>
      <c r="CJ293" t="e">
        <f t="shared" si="493"/>
        <v>#N/A</v>
      </c>
      <c r="CK293" s="259">
        <f t="shared" ca="1" si="494"/>
        <v>13.078228400382606</v>
      </c>
      <c r="CL293" s="259">
        <f t="shared" ca="1" si="495"/>
        <v>12.499739200191303</v>
      </c>
      <c r="CM293" s="259">
        <f t="shared" ca="1" si="496"/>
        <v>12.693181917788076</v>
      </c>
      <c r="CN293" s="259">
        <f t="shared" ca="1" si="497"/>
        <v>13.246303813438294</v>
      </c>
      <c r="CO293">
        <f t="shared" ca="1" si="498"/>
        <v>0</v>
      </c>
      <c r="CP293" t="e">
        <f t="shared" ca="1" si="499"/>
        <v>#N/A</v>
      </c>
      <c r="CQ293">
        <f t="shared" ca="1" si="500"/>
        <v>16.7</v>
      </c>
      <c r="CR293" t="e">
        <f t="shared" ca="1" si="422"/>
        <v>#N/A</v>
      </c>
      <c r="CS293" t="e">
        <f t="shared" ca="1" si="423"/>
        <v>#N/A</v>
      </c>
    </row>
    <row r="294" spans="1:97" x14ac:dyDescent="0.25">
      <c r="A294">
        <v>263</v>
      </c>
      <c r="B294" s="100">
        <f ca="1">OFFSET(InputPriceData!B$15,CalculationsAndCharts!$A294+$A$11,0,1,1)</f>
        <v>40112</v>
      </c>
      <c r="C294" s="3">
        <f ca="1">OFFSET(InputPriceData!G$15,CalculationsAndCharts!$A294+$A$11,0,1,1)</f>
        <v>5796300</v>
      </c>
      <c r="D294" s="4">
        <f ca="1">OFFSET(InputPriceData!C$15,CalculationsAndCharts!$A294+$A$11,IF($C$7,7,0),1,1)</f>
        <v>12.82</v>
      </c>
      <c r="E294" s="4">
        <f ca="1">OFFSET(InputPriceData!D$15,CalculationsAndCharts!$A294+$A$11,IF($C$7,7,0),1,1)</f>
        <v>13.09</v>
      </c>
      <c r="F294" s="4">
        <f ca="1">OFFSET(InputPriceData!E$15,CalculationsAndCharts!$A294+$A$11,IF($C$7,7,0),1,1)</f>
        <v>12.3</v>
      </c>
      <c r="G294" s="4">
        <f ca="1">OFFSET(InputPriceData!F$15,CalculationsAndCharts!$A294+$A$11,IF($C$7,7,0),1,1)</f>
        <v>12.43</v>
      </c>
      <c r="H294" s="105">
        <f t="shared" si="467"/>
        <v>0</v>
      </c>
      <c r="I294" s="105">
        <f t="shared" ca="1" si="503"/>
        <v>0</v>
      </c>
      <c r="J294" s="105">
        <f t="shared" ca="1" si="503"/>
        <v>0</v>
      </c>
      <c r="K294" s="105">
        <f t="shared" ca="1" si="503"/>
        <v>0</v>
      </c>
      <c r="L294" s="4">
        <f t="shared" ca="1" si="468"/>
        <v>12.606666666666667</v>
      </c>
      <c r="M294" s="105">
        <f t="shared" ca="1" si="469"/>
        <v>0.70666666666666522</v>
      </c>
      <c r="N294" s="105">
        <f t="shared" ca="1" si="476"/>
        <v>2.088128205128204</v>
      </c>
      <c r="O294" s="198">
        <f t="shared" ca="1" si="477"/>
        <v>2.2954511922250393</v>
      </c>
      <c r="P294" s="198">
        <f t="shared" ca="1" si="478"/>
        <v>2.0659060730025356</v>
      </c>
      <c r="Q294" s="105">
        <f t="shared" ca="1" si="470"/>
        <v>13.456305532454413</v>
      </c>
      <c r="R294" s="105">
        <f t="shared" ca="1" si="471"/>
        <v>13.840298339212339</v>
      </c>
      <c r="S294" s="105">
        <f t="shared" ca="1" si="479"/>
        <v>0</v>
      </c>
      <c r="T294" s="105">
        <f t="shared" si="480"/>
        <v>0</v>
      </c>
      <c r="U294" s="105">
        <f t="shared" si="481"/>
        <v>0</v>
      </c>
      <c r="V294" s="115">
        <f t="shared" ca="1" si="472"/>
        <v>0.78999999999999915</v>
      </c>
      <c r="W294" s="114">
        <f t="shared" ca="1" si="473"/>
        <v>0.78411865944045578</v>
      </c>
      <c r="X294" s="116">
        <f t="shared" ca="1" si="474"/>
        <v>0.11308275618989991</v>
      </c>
      <c r="Y294" s="90" t="e">
        <f t="shared" si="482"/>
        <v>#N/A</v>
      </c>
      <c r="Z294" s="117" t="str">
        <f t="shared" ca="1" si="483"/>
        <v/>
      </c>
      <c r="AA294" s="112"/>
      <c r="AB294" s="118"/>
      <c r="AC294" s="107"/>
      <c r="AD294" s="107"/>
      <c r="AH294" s="107"/>
      <c r="BE294" s="235">
        <f t="shared" ca="1" si="484"/>
        <v>12.559999999999999</v>
      </c>
      <c r="BF294" s="235">
        <f t="shared" ref="BF294:BN294" ca="1" si="506">AVERAGE(OFFSET(BE$31,$A294,0,$BE$27,1))</f>
        <v>12.817499999999999</v>
      </c>
      <c r="BG294" s="235">
        <f t="shared" ca="1" si="506"/>
        <v>13.083749999999998</v>
      </c>
      <c r="BH294" s="235">
        <f t="shared" ca="1" si="506"/>
        <v>13.326249999999998</v>
      </c>
      <c r="BI294" s="235">
        <f t="shared" ca="1" si="506"/>
        <v>13.534999999999998</v>
      </c>
      <c r="BJ294" s="235">
        <f t="shared" ca="1" si="506"/>
        <v>13.703906249999999</v>
      </c>
      <c r="BK294" s="235">
        <f t="shared" ca="1" si="506"/>
        <v>13.832109374999998</v>
      </c>
      <c r="BL294" s="235">
        <f t="shared" ca="1" si="506"/>
        <v>13.925429687499999</v>
      </c>
      <c r="BM294" s="235">
        <f t="shared" ca="1" si="506"/>
        <v>13.991953124999998</v>
      </c>
      <c r="BN294" s="235">
        <f t="shared" ca="1" si="506"/>
        <v>14.037128906249999</v>
      </c>
      <c r="BO294" s="235">
        <f t="shared" ca="1" si="486"/>
        <v>13.1499638671875</v>
      </c>
      <c r="BP294" s="235">
        <f t="shared" ca="1" si="442"/>
        <v>13.448477646702738</v>
      </c>
      <c r="BQ294" s="235">
        <f t="shared" ca="1" si="443"/>
        <v>13.646575677677106</v>
      </c>
      <c r="BR294" s="235">
        <f t="shared" ca="1" si="444"/>
        <v>-0.19809803097436784</v>
      </c>
      <c r="BS294" s="235">
        <f t="shared" ca="1" si="445"/>
        <v>13.25037961572837</v>
      </c>
      <c r="BT294" s="235">
        <f t="shared" ca="1" si="401"/>
        <v>13.532450587630066</v>
      </c>
      <c r="BU294" s="235">
        <f t="shared" ca="1" si="402"/>
        <v>13.708449485494114</v>
      </c>
      <c r="BV294" s="235">
        <f t="shared" ca="1" si="403"/>
        <v>13.798765569813934</v>
      </c>
      <c r="BW294" s="235">
        <f t="shared" ca="1" si="404"/>
        <v>13.270768876221791</v>
      </c>
      <c r="BX294" s="235">
        <f t="shared" ca="1" si="487"/>
        <v>0.82452545347473671</v>
      </c>
      <c r="BZ294" s="235">
        <f t="shared" ca="1" si="488"/>
        <v>13.772749274266276</v>
      </c>
      <c r="CA294" s="235">
        <f t="shared" ca="1" si="489"/>
        <v>34.779717959917804</v>
      </c>
      <c r="CB294" s="235">
        <f t="shared" ca="1" si="417"/>
        <v>12.878315266927084</v>
      </c>
      <c r="CC294" s="235">
        <f t="shared" ca="1" si="418"/>
        <v>0.57831526692708302</v>
      </c>
      <c r="CD294" s="81">
        <f t="shared" ca="1" si="419"/>
        <v>3.7616847330729168</v>
      </c>
      <c r="CE294" s="235">
        <f t="shared" ca="1" si="490"/>
        <v>15.373836670641396</v>
      </c>
      <c r="CF294" s="235">
        <f t="shared" ca="1" si="491"/>
        <v>23.318000065331432</v>
      </c>
      <c r="CG294">
        <f t="shared" si="492"/>
        <v>100</v>
      </c>
      <c r="CH294">
        <f t="shared" si="492"/>
        <v>50</v>
      </c>
      <c r="CI294">
        <f t="shared" si="492"/>
        <v>0</v>
      </c>
      <c r="CJ294" t="e">
        <f t="shared" si="493"/>
        <v>#N/A</v>
      </c>
      <c r="CK294" s="259">
        <f t="shared" ca="1" si="494"/>
        <v>13.496456800765213</v>
      </c>
      <c r="CL294" s="259">
        <f t="shared" ca="1" si="495"/>
        <v>12.988228400382607</v>
      </c>
      <c r="CM294" s="259">
        <f t="shared" ca="1" si="496"/>
        <v>13.141969862980126</v>
      </c>
      <c r="CN294" s="259">
        <f t="shared" ca="1" si="497"/>
        <v>13.54492965873709</v>
      </c>
      <c r="CO294">
        <f t="shared" ca="1" si="498"/>
        <v>0</v>
      </c>
      <c r="CP294" t="e">
        <f t="shared" ca="1" si="499"/>
        <v>#N/A</v>
      </c>
      <c r="CQ294">
        <f t="shared" ca="1" si="500"/>
        <v>16.7</v>
      </c>
      <c r="CR294" t="e">
        <f t="shared" ca="1" si="422"/>
        <v>#N/A</v>
      </c>
      <c r="CS294" t="e">
        <f t="shared" ca="1" si="423"/>
        <v>#N/A</v>
      </c>
    </row>
    <row r="295" spans="1:97" x14ac:dyDescent="0.25">
      <c r="A295">
        <v>264</v>
      </c>
      <c r="B295" s="100">
        <f ca="1">OFFSET(InputPriceData!B$15,CalculationsAndCharts!$A295+$A$11,0,1,1)</f>
        <v>40109</v>
      </c>
      <c r="C295" s="3">
        <f ca="1">OFFSET(InputPriceData!G$15,CalculationsAndCharts!$A295+$A$11,0,1,1)</f>
        <v>7991200</v>
      </c>
      <c r="D295" s="4">
        <f ca="1">OFFSET(InputPriceData!C$15,CalculationsAndCharts!$A295+$A$11,IF($C$7,7,0),1,1)</f>
        <v>13.64</v>
      </c>
      <c r="E295" s="4">
        <f ca="1">OFFSET(InputPriceData!D$15,CalculationsAndCharts!$A295+$A$11,IF($C$7,7,0),1,1)</f>
        <v>13.68</v>
      </c>
      <c r="F295" s="4">
        <f ca="1">OFFSET(InputPriceData!E$15,CalculationsAndCharts!$A295+$A$11,IF($C$7,7,0),1,1)</f>
        <v>12.65</v>
      </c>
      <c r="G295" s="4">
        <f ca="1">OFFSET(InputPriceData!F$15,CalculationsAndCharts!$A295+$A$11,IF($C$7,7,0),1,1)</f>
        <v>12.69</v>
      </c>
      <c r="H295" s="105">
        <f t="shared" si="467"/>
        <v>0</v>
      </c>
      <c r="I295" s="105">
        <f t="shared" ca="1" si="503"/>
        <v>0</v>
      </c>
      <c r="J295" s="105">
        <f t="shared" ca="1" si="503"/>
        <v>0</v>
      </c>
      <c r="K295" s="105">
        <f t="shared" ca="1" si="503"/>
        <v>0</v>
      </c>
      <c r="L295" s="4">
        <f t="shared" ca="1" si="468"/>
        <v>13.006666666666666</v>
      </c>
      <c r="M295" s="105">
        <f t="shared" ca="1" si="469"/>
        <v>0.83999999999999986</v>
      </c>
      <c r="N295" s="105">
        <f t="shared" ca="1" si="476"/>
        <v>2.0189487179487178</v>
      </c>
      <c r="O295" s="198">
        <f t="shared" ca="1" si="477"/>
        <v>2.3546863313955639</v>
      </c>
      <c r="P295" s="198">
        <f t="shared" ca="1" si="478"/>
        <v>2.1192176982560076</v>
      </c>
      <c r="Q295" s="105">
        <f t="shared" ca="1" si="470"/>
        <v>13.699059494108056</v>
      </c>
      <c r="R295" s="105">
        <f t="shared" ca="1" si="471"/>
        <v>13.950010569714605</v>
      </c>
      <c r="S295" s="105">
        <f t="shared" ca="1" si="479"/>
        <v>0</v>
      </c>
      <c r="T295" s="105">
        <f t="shared" si="480"/>
        <v>0</v>
      </c>
      <c r="U295" s="105">
        <f t="shared" si="481"/>
        <v>0</v>
      </c>
      <c r="V295" s="115">
        <f t="shared" ca="1" si="472"/>
        <v>1.0299999999999994</v>
      </c>
      <c r="W295" s="114">
        <f t="shared" ca="1" si="473"/>
        <v>0.78117798916068393</v>
      </c>
      <c r="X295" s="116">
        <f t="shared" ca="1" si="474"/>
        <v>0.11155854918523908</v>
      </c>
      <c r="Y295" s="90" t="e">
        <f t="shared" si="482"/>
        <v>#N/A</v>
      </c>
      <c r="Z295" s="117" t="str">
        <f t="shared" ca="1" si="483"/>
        <v/>
      </c>
      <c r="AA295" s="112"/>
      <c r="AB295" s="118"/>
      <c r="AC295" s="107"/>
      <c r="AD295" s="107"/>
      <c r="AH295" s="107"/>
      <c r="BE295" s="235">
        <f t="shared" ca="1" si="484"/>
        <v>13.074999999999999</v>
      </c>
      <c r="BF295" s="235">
        <f t="shared" ref="BF295:BN295" ca="1" si="507">AVERAGE(OFFSET(BE$31,$A295,0,$BE$27,1))</f>
        <v>13.35</v>
      </c>
      <c r="BG295" s="235">
        <f t="shared" ca="1" si="507"/>
        <v>13.56875</v>
      </c>
      <c r="BH295" s="235">
        <f t="shared" ca="1" si="507"/>
        <v>13.743749999999999</v>
      </c>
      <c r="BI295" s="235">
        <f t="shared" ca="1" si="507"/>
        <v>13.872812499999998</v>
      </c>
      <c r="BJ295" s="235">
        <f t="shared" ca="1" si="507"/>
        <v>13.960312499999999</v>
      </c>
      <c r="BK295" s="235">
        <f t="shared" ca="1" si="507"/>
        <v>14.018749999999999</v>
      </c>
      <c r="BL295" s="235">
        <f t="shared" ca="1" si="507"/>
        <v>14.058476562499999</v>
      </c>
      <c r="BM295" s="235">
        <f t="shared" ca="1" si="507"/>
        <v>14.082304687499999</v>
      </c>
      <c r="BN295" s="235">
        <f t="shared" ca="1" si="507"/>
        <v>14.0870703125</v>
      </c>
      <c r="BO295" s="235">
        <f t="shared" ca="1" si="486"/>
        <v>13.552423828124997</v>
      </c>
      <c r="BP295" s="235">
        <f t="shared" ca="1" si="442"/>
        <v>13.746991426217974</v>
      </c>
      <c r="BQ295" s="235">
        <f t="shared" ca="1" si="443"/>
        <v>13.844673708651474</v>
      </c>
      <c r="BR295" s="235">
        <f t="shared" ca="1" si="444"/>
        <v>-9.7682282433499523E-2</v>
      </c>
      <c r="BS295" s="235">
        <f t="shared" ca="1" si="445"/>
        <v>13.649309143784475</v>
      </c>
      <c r="BT295" s="235">
        <f t="shared" ca="1" si="401"/>
        <v>13.814521559531761</v>
      </c>
      <c r="BU295" s="235">
        <f t="shared" ca="1" si="402"/>
        <v>13.884448383358162</v>
      </c>
      <c r="BV295" s="235">
        <f t="shared" ca="1" si="403"/>
        <v>13.889081654133754</v>
      </c>
      <c r="BW295" s="235">
        <f t="shared" ca="1" si="404"/>
        <v>13.679301182654548</v>
      </c>
      <c r="BX295" s="235">
        <f t="shared" ca="1" si="487"/>
        <v>0.92580453076633062</v>
      </c>
      <c r="BZ295" s="235">
        <f t="shared" ca="1" si="488"/>
        <v>13.86901947487349</v>
      </c>
      <c r="CA295" s="235">
        <f t="shared" ca="1" si="489"/>
        <v>44.876934441498605</v>
      </c>
      <c r="CB295" s="235">
        <f t="shared" ca="1" si="417"/>
        <v>13.279545247395831</v>
      </c>
      <c r="CC295" s="235">
        <f t="shared" ca="1" si="418"/>
        <v>0.78954524739583043</v>
      </c>
      <c r="CD295" s="81">
        <f t="shared" ca="1" si="419"/>
        <v>3.6316620279947927</v>
      </c>
      <c r="CE295" s="235">
        <f t="shared" ca="1" si="490"/>
        <v>21.740603649502443</v>
      </c>
      <c r="CF295" s="235">
        <f t="shared" ca="1" si="491"/>
        <v>32.17190518720794</v>
      </c>
      <c r="CG295">
        <f t="shared" si="492"/>
        <v>100</v>
      </c>
      <c r="CH295">
        <f t="shared" si="492"/>
        <v>50</v>
      </c>
      <c r="CI295">
        <f t="shared" si="492"/>
        <v>0</v>
      </c>
      <c r="CJ295" t="e">
        <f t="shared" si="493"/>
        <v>#N/A</v>
      </c>
      <c r="CK295" s="259">
        <f t="shared" ca="1" si="494"/>
        <v>13.827913601530426</v>
      </c>
      <c r="CL295" s="259">
        <f t="shared" ca="1" si="495"/>
        <v>13.367706800765212</v>
      </c>
      <c r="CM295" s="259">
        <f t="shared" ca="1" si="496"/>
        <v>13.498838660522431</v>
      </c>
      <c r="CN295" s="259">
        <f t="shared" ca="1" si="497"/>
        <v>13.767610162078883</v>
      </c>
      <c r="CO295">
        <f t="shared" ca="1" si="498"/>
        <v>0</v>
      </c>
      <c r="CP295" t="e">
        <f t="shared" ca="1" si="499"/>
        <v>#N/A</v>
      </c>
      <c r="CQ295">
        <f t="shared" ca="1" si="500"/>
        <v>16.7</v>
      </c>
      <c r="CR295" t="e">
        <f t="shared" ca="1" si="422"/>
        <v>#N/A</v>
      </c>
      <c r="CS295">
        <f t="shared" ca="1" si="423"/>
        <v>13.64</v>
      </c>
    </row>
    <row r="296" spans="1:97" x14ac:dyDescent="0.25">
      <c r="A296">
        <v>265</v>
      </c>
      <c r="B296" s="100">
        <f ca="1">OFFSET(InputPriceData!B$15,CalculationsAndCharts!$A296+$A$11,0,1,1)</f>
        <v>40108</v>
      </c>
      <c r="C296" s="3">
        <f ca="1">OFFSET(InputPriceData!G$15,CalculationsAndCharts!$A296+$A$11,0,1,1)</f>
        <v>8492400</v>
      </c>
      <c r="D296" s="4">
        <f ca="1">OFFSET(InputPriceData!C$15,CalculationsAndCharts!$A296+$A$11,IF($C$7,7,0),1,1)</f>
        <v>13.85</v>
      </c>
      <c r="E296" s="4">
        <f ca="1">OFFSET(InputPriceData!D$15,CalculationsAndCharts!$A296+$A$11,IF($C$7,7,0),1,1)</f>
        <v>13.93</v>
      </c>
      <c r="F296" s="4">
        <f ca="1">OFFSET(InputPriceData!E$15,CalculationsAndCharts!$A296+$A$11,IF($C$7,7,0),1,1)</f>
        <v>13.08</v>
      </c>
      <c r="G296" s="4">
        <f ca="1">OFFSET(InputPriceData!F$15,CalculationsAndCharts!$A296+$A$11,IF($C$7,7,0),1,1)</f>
        <v>13.46</v>
      </c>
      <c r="H296" s="105">
        <f t="shared" si="467"/>
        <v>0</v>
      </c>
      <c r="I296" s="105">
        <f t="shared" ca="1" si="503"/>
        <v>0</v>
      </c>
      <c r="J296" s="105">
        <f t="shared" ca="1" si="503"/>
        <v>0</v>
      </c>
      <c r="K296" s="105">
        <f t="shared" ca="1" si="503"/>
        <v>0</v>
      </c>
      <c r="L296" s="4">
        <f t="shared" ca="1" si="468"/>
        <v>13.49</v>
      </c>
      <c r="M296" s="105">
        <f t="shared" ca="1" si="469"/>
        <v>0.91000000000000014</v>
      </c>
      <c r="N296" s="105">
        <f t="shared" ca="1" si="476"/>
        <v>2.2719999999999994</v>
      </c>
      <c r="O296" s="198">
        <f t="shared" ca="1" si="477"/>
        <v>2.4506113638089486</v>
      </c>
      <c r="P296" s="198">
        <f t="shared" ca="1" si="478"/>
        <v>2.2055502274280538</v>
      </c>
      <c r="Q296" s="105">
        <f t="shared" ca="1" si="470"/>
        <v>13.896886016234168</v>
      </c>
      <c r="R296" s="105">
        <f t="shared" ca="1" si="471"/>
        <v>14.021710877030761</v>
      </c>
      <c r="S296" s="105">
        <f t="shared" ca="1" si="479"/>
        <v>0</v>
      </c>
      <c r="T296" s="105">
        <f t="shared" si="480"/>
        <v>0</v>
      </c>
      <c r="U296" s="105">
        <f t="shared" si="481"/>
        <v>0</v>
      </c>
      <c r="V296" s="115">
        <f t="shared" ca="1" si="472"/>
        <v>0.84999999999999964</v>
      </c>
      <c r="W296" s="114">
        <f t="shared" ca="1" si="473"/>
        <v>0.65676698374102604</v>
      </c>
      <c r="X296" s="116">
        <f t="shared" ca="1" si="474"/>
        <v>9.8793980961443234E-2</v>
      </c>
      <c r="Y296" s="90" t="e">
        <f t="shared" si="482"/>
        <v>#N/A</v>
      </c>
      <c r="Z296" s="117" t="str">
        <f t="shared" ca="1" si="483"/>
        <v/>
      </c>
      <c r="AA296" s="112"/>
      <c r="AB296" s="118"/>
      <c r="AC296" s="107"/>
      <c r="AD296" s="107"/>
      <c r="AH296" s="107"/>
      <c r="BE296" s="235">
        <f t="shared" ca="1" si="484"/>
        <v>13.625</v>
      </c>
      <c r="BF296" s="235">
        <f t="shared" ref="BF296:BN296" ca="1" si="508">AVERAGE(OFFSET(BE$31,$A296,0,$BE$27,1))</f>
        <v>13.7875</v>
      </c>
      <c r="BG296" s="235">
        <f t="shared" ca="1" si="508"/>
        <v>13.918749999999999</v>
      </c>
      <c r="BH296" s="235">
        <f t="shared" ca="1" si="508"/>
        <v>14.001874999999998</v>
      </c>
      <c r="BI296" s="235">
        <f t="shared" ca="1" si="508"/>
        <v>14.047812499999999</v>
      </c>
      <c r="BJ296" s="235">
        <f t="shared" ca="1" si="508"/>
        <v>14.077187499999999</v>
      </c>
      <c r="BK296" s="235">
        <f t="shared" ca="1" si="508"/>
        <v>14.098203125</v>
      </c>
      <c r="BL296" s="235">
        <f t="shared" ca="1" si="508"/>
        <v>14.1061328125</v>
      </c>
      <c r="BM296" s="235">
        <f t="shared" ca="1" si="508"/>
        <v>14.091835937500001</v>
      </c>
      <c r="BN296" s="235">
        <f t="shared" ca="1" si="508"/>
        <v>14.048701171875001</v>
      </c>
      <c r="BO296" s="235">
        <f t="shared" ca="1" si="486"/>
        <v>13.87524365234375</v>
      </c>
      <c r="BP296" s="235">
        <f t="shared" ca="1" si="442"/>
        <v>13.941559024310951</v>
      </c>
      <c r="BQ296" s="235">
        <f t="shared" ca="1" si="443"/>
        <v>13.942355991084973</v>
      </c>
      <c r="BR296" s="235">
        <f t="shared" ca="1" si="444"/>
        <v>-7.9696677402196769E-4</v>
      </c>
      <c r="BS296" s="235">
        <f t="shared" ca="1" si="445"/>
        <v>13.940762057536929</v>
      </c>
      <c r="BT296" s="235">
        <f t="shared" ca="1" si="401"/>
        <v>13.979733975279046</v>
      </c>
      <c r="BU296" s="235">
        <f t="shared" ca="1" si="402"/>
        <v>13.954375207184565</v>
      </c>
      <c r="BV296" s="235">
        <f t="shared" ca="1" si="403"/>
        <v>13.893714924909348</v>
      </c>
      <c r="BW296" s="235">
        <f t="shared" ca="1" si="404"/>
        <v>13.969791229192795</v>
      </c>
      <c r="BX296" s="235">
        <f t="shared" ca="1" si="487"/>
        <v>1.0029291293113898</v>
      </c>
      <c r="BZ296" s="235">
        <f t="shared" ca="1" si="488"/>
        <v>13.935752697147784</v>
      </c>
      <c r="CA296" s="235">
        <f t="shared" ca="1" si="489"/>
        <v>50.848477999347338</v>
      </c>
      <c r="CB296" s="235">
        <f t="shared" ca="1" si="417"/>
        <v>13.682621826171875</v>
      </c>
      <c r="CC296" s="235">
        <f t="shared" ca="1" si="418"/>
        <v>1.1926218261718748</v>
      </c>
      <c r="CD296" s="81">
        <f t="shared" ca="1" si="419"/>
        <v>3.6316620279947927</v>
      </c>
      <c r="CE296" s="235">
        <f t="shared" ca="1" si="490"/>
        <v>32.839559875850455</v>
      </c>
      <c r="CF296" s="235">
        <f t="shared" ca="1" si="491"/>
        <v>40.203261353922336</v>
      </c>
      <c r="CG296">
        <f t="shared" si="492"/>
        <v>100</v>
      </c>
      <c r="CH296">
        <f t="shared" si="492"/>
        <v>50</v>
      </c>
      <c r="CI296">
        <f t="shared" si="492"/>
        <v>0</v>
      </c>
      <c r="CJ296" t="e">
        <f t="shared" si="493"/>
        <v>#N/A</v>
      </c>
      <c r="CK296" s="259">
        <f t="shared" ca="1" si="494"/>
        <v>14.075827203060852</v>
      </c>
      <c r="CL296" s="259">
        <f t="shared" ca="1" si="495"/>
        <v>13.702913601530426</v>
      </c>
      <c r="CM296" s="259">
        <f t="shared" ca="1" si="496"/>
        <v>13.826953323092942</v>
      </c>
      <c r="CN296" s="259">
        <f t="shared" ca="1" si="497"/>
        <v>13.927571506604352</v>
      </c>
      <c r="CO296">
        <f t="shared" ca="1" si="498"/>
        <v>0</v>
      </c>
      <c r="CP296" t="e">
        <f t="shared" ca="1" si="499"/>
        <v>#N/A</v>
      </c>
      <c r="CQ296">
        <f t="shared" ca="1" si="500"/>
        <v>16.7</v>
      </c>
      <c r="CR296" t="e">
        <f t="shared" ca="1" si="422"/>
        <v>#N/A</v>
      </c>
      <c r="CS296" t="e">
        <f t="shared" ca="1" si="423"/>
        <v>#N/A</v>
      </c>
    </row>
    <row r="297" spans="1:97" x14ac:dyDescent="0.25">
      <c r="A297">
        <v>266</v>
      </c>
      <c r="B297" s="100">
        <f ca="1">OFFSET(InputPriceData!B$15,CalculationsAndCharts!$A297+$A$11,0,1,1)</f>
        <v>40107</v>
      </c>
      <c r="C297" s="3">
        <f ca="1">OFFSET(InputPriceData!G$15,CalculationsAndCharts!$A297+$A$11,0,1,1)</f>
        <v>4531100</v>
      </c>
      <c r="D297" s="4">
        <f ca="1">OFFSET(InputPriceData!C$15,CalculationsAndCharts!$A297+$A$11,IF($C$7,7,0),1,1)</f>
        <v>14.06</v>
      </c>
      <c r="E297" s="4">
        <f ca="1">OFFSET(InputPriceData!D$15,CalculationsAndCharts!$A297+$A$11,IF($C$7,7,0),1,1)</f>
        <v>14.4</v>
      </c>
      <c r="F297" s="4">
        <f ca="1">OFFSET(InputPriceData!E$15,CalculationsAndCharts!$A297+$A$11,IF($C$7,7,0),1,1)</f>
        <v>13.78</v>
      </c>
      <c r="G297" s="4">
        <f ca="1">OFFSET(InputPriceData!F$15,CalculationsAndCharts!$A297+$A$11,IF($C$7,7,0),1,1)</f>
        <v>13.79</v>
      </c>
      <c r="H297" s="105">
        <f t="shared" si="467"/>
        <v>0</v>
      </c>
      <c r="I297" s="105">
        <f t="shared" ca="1" si="503"/>
        <v>0</v>
      </c>
      <c r="J297" s="105">
        <f t="shared" ca="1" si="503"/>
        <v>0</v>
      </c>
      <c r="K297" s="105">
        <f t="shared" ca="1" si="503"/>
        <v>0</v>
      </c>
      <c r="L297" s="4">
        <f t="shared" ca="1" si="468"/>
        <v>13.99</v>
      </c>
      <c r="M297" s="105">
        <f t="shared" ca="1" si="469"/>
        <v>0.456666666666667</v>
      </c>
      <c r="N297" s="105">
        <f t="shared" ca="1" si="476"/>
        <v>2.2110128205128197</v>
      </c>
      <c r="O297" s="198">
        <f t="shared" ca="1" si="477"/>
        <v>2.5016431820400773</v>
      </c>
      <c r="P297" s="198">
        <f t="shared" ca="1" si="478"/>
        <v>2.2514788638360694</v>
      </c>
      <c r="Q297" s="105">
        <f t="shared" ca="1" si="470"/>
        <v>14.013139163729646</v>
      </c>
      <c r="R297" s="105">
        <f t="shared" ca="1" si="471"/>
        <v>14.057375122972644</v>
      </c>
      <c r="S297" s="105">
        <f t="shared" ca="1" si="479"/>
        <v>0</v>
      </c>
      <c r="T297" s="105">
        <f t="shared" si="480"/>
        <v>0</v>
      </c>
      <c r="U297" s="105">
        <f t="shared" si="481"/>
        <v>0</v>
      </c>
      <c r="V297" s="115">
        <f t="shared" ca="1" si="472"/>
        <v>0.62000000000000099</v>
      </c>
      <c r="W297" s="114">
        <f t="shared" ca="1" si="473"/>
        <v>0.5601504756115393</v>
      </c>
      <c r="X297" s="116">
        <f t="shared" ca="1" si="474"/>
        <v>9.0620048992859997E-2</v>
      </c>
      <c r="Y297" s="90" t="e">
        <f t="shared" si="482"/>
        <v>#N/A</v>
      </c>
      <c r="Z297" s="117" t="str">
        <f t="shared" ca="1" si="483"/>
        <v/>
      </c>
      <c r="AA297" s="112"/>
      <c r="AB297" s="118"/>
      <c r="AC297" s="107"/>
      <c r="AD297" s="107"/>
      <c r="AH297" s="107"/>
      <c r="BE297" s="235">
        <f t="shared" ca="1" si="484"/>
        <v>13.95</v>
      </c>
      <c r="BF297" s="235">
        <f t="shared" ref="BF297:BN297" ca="1" si="509">AVERAGE(OFFSET(BE$31,$A297,0,$BE$27,1))</f>
        <v>14.049999999999999</v>
      </c>
      <c r="BG297" s="235">
        <f t="shared" ca="1" si="509"/>
        <v>14.084999999999999</v>
      </c>
      <c r="BH297" s="235">
        <f t="shared" ca="1" si="509"/>
        <v>14.09375</v>
      </c>
      <c r="BI297" s="235">
        <f t="shared" ca="1" si="509"/>
        <v>14.106562499999999</v>
      </c>
      <c r="BJ297" s="235">
        <f t="shared" ca="1" si="509"/>
        <v>14.11921875</v>
      </c>
      <c r="BK297" s="235">
        <f t="shared" ca="1" si="509"/>
        <v>14.114062499999999</v>
      </c>
      <c r="BL297" s="235">
        <f t="shared" ca="1" si="509"/>
        <v>14.0775390625</v>
      </c>
      <c r="BM297" s="235">
        <f t="shared" ca="1" si="509"/>
        <v>14.005566406250001</v>
      </c>
      <c r="BN297" s="235">
        <f t="shared" ca="1" si="509"/>
        <v>13.9028515625</v>
      </c>
      <c r="BO297" s="235">
        <f t="shared" ca="1" si="486"/>
        <v>14.035915039062498</v>
      </c>
      <c r="BP297" s="235">
        <f t="shared" ca="1" si="442"/>
        <v>14.007874396278153</v>
      </c>
      <c r="BQ297" s="235">
        <f t="shared" ca="1" si="443"/>
        <v>13.943152957858995</v>
      </c>
      <c r="BR297" s="235">
        <f t="shared" ca="1" si="444"/>
        <v>6.4721438419157451E-2</v>
      </c>
      <c r="BS297" s="235">
        <f t="shared" ca="1" si="445"/>
        <v>14.07259583469731</v>
      </c>
      <c r="BT297" s="235">
        <f t="shared" ca="1" si="401"/>
        <v>14.018705893021162</v>
      </c>
      <c r="BU297" s="235">
        <f t="shared" ca="1" si="402"/>
        <v>13.929016439090084</v>
      </c>
      <c r="BV297" s="235">
        <f t="shared" ca="1" si="403"/>
        <v>13.833054642634131</v>
      </c>
      <c r="BW297" s="235">
        <f t="shared" ca="1" si="404"/>
        <v>14.102123004427362</v>
      </c>
      <c r="BX297" s="235">
        <f t="shared" ca="1" si="487"/>
        <v>1.0653426660312817</v>
      </c>
      <c r="BZ297" s="235">
        <f t="shared" ca="1" si="488"/>
        <v>13.9834507918988</v>
      </c>
      <c r="CA297" s="235">
        <f t="shared" ca="1" si="489"/>
        <v>52.784836661302833</v>
      </c>
      <c r="CB297" s="235">
        <f t="shared" ca="1" si="417"/>
        <v>14.012957519531248</v>
      </c>
      <c r="CC297" s="235">
        <f t="shared" ca="1" si="418"/>
        <v>1.5229575195312481</v>
      </c>
      <c r="CD297" s="81">
        <f t="shared" ca="1" si="419"/>
        <v>3.6316620279947927</v>
      </c>
      <c r="CE297" s="235">
        <f t="shared" ca="1" si="490"/>
        <v>41.93555203627092</v>
      </c>
      <c r="CF297" s="235">
        <f t="shared" ca="1" si="491"/>
        <v>43.607143985839173</v>
      </c>
      <c r="CG297">
        <f t="shared" si="492"/>
        <v>100</v>
      </c>
      <c r="CH297">
        <f t="shared" si="492"/>
        <v>50</v>
      </c>
      <c r="CI297">
        <f t="shared" si="492"/>
        <v>0</v>
      </c>
      <c r="CJ297" t="e">
        <f t="shared" si="493"/>
        <v>#N/A</v>
      </c>
      <c r="CK297" s="259">
        <f t="shared" ca="1" si="494"/>
        <v>14.144154406121704</v>
      </c>
      <c r="CL297" s="259">
        <f t="shared" ca="1" si="495"/>
        <v>14.082913601530427</v>
      </c>
      <c r="CM297" s="259">
        <f t="shared" ca="1" si="496"/>
        <v>14.051588871821568</v>
      </c>
      <c r="CN297" s="259">
        <f t="shared" ca="1" si="497"/>
        <v>14.017434668633921</v>
      </c>
      <c r="CO297">
        <f t="shared" ca="1" si="498"/>
        <v>100</v>
      </c>
      <c r="CP297">
        <f t="shared" ca="1" si="499"/>
        <v>16.7</v>
      </c>
      <c r="CQ297" t="e">
        <f t="shared" ca="1" si="500"/>
        <v>#N/A</v>
      </c>
      <c r="CR297" t="e">
        <f t="shared" ca="1" si="422"/>
        <v>#N/A</v>
      </c>
      <c r="CS297" t="e">
        <f t="shared" ca="1" si="423"/>
        <v>#N/A</v>
      </c>
    </row>
    <row r="298" spans="1:97" x14ac:dyDescent="0.25">
      <c r="A298">
        <v>267</v>
      </c>
      <c r="B298" s="100">
        <f ca="1">OFFSET(InputPriceData!B$15,CalculationsAndCharts!$A298+$A$11,0,1,1)</f>
        <v>40106</v>
      </c>
      <c r="C298" s="3">
        <f ca="1">OFFSET(InputPriceData!G$15,CalculationsAndCharts!$A298+$A$11,0,1,1)</f>
        <v>6246900</v>
      </c>
      <c r="D298" s="4">
        <f ca="1">OFFSET(InputPriceData!C$15,CalculationsAndCharts!$A298+$A$11,IF($C$7,7,0),1,1)</f>
        <v>14.34</v>
      </c>
      <c r="E298" s="4">
        <f ca="1">OFFSET(InputPriceData!D$15,CalculationsAndCharts!$A298+$A$11,IF($C$7,7,0),1,1)</f>
        <v>14.57</v>
      </c>
      <c r="F298" s="4">
        <f ca="1">OFFSET(InputPriceData!E$15,CalculationsAndCharts!$A298+$A$11,IF($C$7,7,0),1,1)</f>
        <v>14.03</v>
      </c>
      <c r="G298" s="4">
        <f ca="1">OFFSET(InputPriceData!F$15,CalculationsAndCharts!$A298+$A$11,IF($C$7,7,0),1,1)</f>
        <v>14.11</v>
      </c>
      <c r="H298" s="105">
        <f t="shared" si="467"/>
        <v>0</v>
      </c>
      <c r="I298" s="105">
        <f t="shared" ca="1" si="503"/>
        <v>0</v>
      </c>
      <c r="J298" s="105">
        <f t="shared" ca="1" si="503"/>
        <v>0</v>
      </c>
      <c r="K298" s="105">
        <f t="shared" ca="1" si="503"/>
        <v>0</v>
      </c>
      <c r="L298" s="4">
        <f t="shared" ca="1" si="468"/>
        <v>14.236666666666666</v>
      </c>
      <c r="M298" s="105">
        <f t="shared" ca="1" si="469"/>
        <v>0.38666666666666671</v>
      </c>
      <c r="N298" s="105">
        <f t="shared" ca="1" si="476"/>
        <v>2.3602948717948715</v>
      </c>
      <c r="O298" s="198">
        <f t="shared" ca="1" si="477"/>
        <v>2.5846804281907225</v>
      </c>
      <c r="P298" s="198">
        <f t="shared" ca="1" si="478"/>
        <v>2.3262123853716505</v>
      </c>
      <c r="Q298" s="105">
        <f t="shared" ca="1" si="470"/>
        <v>14.019750353366689</v>
      </c>
      <c r="R298" s="105">
        <f t="shared" ca="1" si="471"/>
        <v>14.070013968470644</v>
      </c>
      <c r="S298" s="105">
        <f t="shared" ca="1" si="479"/>
        <v>0</v>
      </c>
      <c r="T298" s="105">
        <f t="shared" si="480"/>
        <v>0</v>
      </c>
      <c r="U298" s="105">
        <f t="shared" si="481"/>
        <v>0</v>
      </c>
      <c r="V298" s="115">
        <f t="shared" ca="1" si="472"/>
        <v>0.54000000000000092</v>
      </c>
      <c r="W298" s="114">
        <f t="shared" ca="1" si="473"/>
        <v>0.5302257134173084</v>
      </c>
      <c r="X298" s="116">
        <f t="shared" ca="1" si="474"/>
        <v>8.7578009455514416E-2</v>
      </c>
      <c r="Y298" s="90" t="e">
        <f t="shared" si="482"/>
        <v>#N/A</v>
      </c>
      <c r="Z298" s="117" t="str">
        <f t="shared" ca="1" si="483"/>
        <v/>
      </c>
      <c r="AA298" s="112"/>
      <c r="AB298" s="118"/>
      <c r="AC298" s="107"/>
      <c r="AD298" s="107"/>
      <c r="AH298" s="107"/>
      <c r="BE298" s="235">
        <f t="shared" ca="1" si="484"/>
        <v>14.149999999999999</v>
      </c>
      <c r="BF298" s="235">
        <f t="shared" ref="BF298:BN298" ca="1" si="510">AVERAGE(OFFSET(BE$31,$A298,0,$BE$27,1))</f>
        <v>14.12</v>
      </c>
      <c r="BG298" s="235">
        <f t="shared" ca="1" si="510"/>
        <v>14.102499999999999</v>
      </c>
      <c r="BH298" s="235">
        <f t="shared" ca="1" si="510"/>
        <v>14.119375</v>
      </c>
      <c r="BI298" s="235">
        <f t="shared" ca="1" si="510"/>
        <v>14.131875000000001</v>
      </c>
      <c r="BJ298" s="235">
        <f t="shared" ca="1" si="510"/>
        <v>14.10890625</v>
      </c>
      <c r="BK298" s="235">
        <f t="shared" ca="1" si="510"/>
        <v>14.041015625</v>
      </c>
      <c r="BL298" s="235">
        <f t="shared" ca="1" si="510"/>
        <v>13.93359375</v>
      </c>
      <c r="BM298" s="235">
        <f t="shared" ca="1" si="510"/>
        <v>13.80013671875</v>
      </c>
      <c r="BN298" s="235">
        <f t="shared" ca="1" si="510"/>
        <v>13.6573046875</v>
      </c>
      <c r="BO298" s="235">
        <f t="shared" ca="1" si="486"/>
        <v>14.072454101562503</v>
      </c>
      <c r="BP298" s="235">
        <f t="shared" ca="1" si="442"/>
        <v>13.979833753493807</v>
      </c>
      <c r="BQ298" s="235">
        <f t="shared" ca="1" si="443"/>
        <v>13.87843151943984</v>
      </c>
      <c r="BR298" s="235">
        <f t="shared" ca="1" si="444"/>
        <v>0.10140223405396753</v>
      </c>
      <c r="BS298" s="235">
        <f t="shared" ca="1" si="445"/>
        <v>14.081235987547775</v>
      </c>
      <c r="BT298" s="235">
        <f t="shared" ca="1" si="401"/>
        <v>13.964815951345013</v>
      </c>
      <c r="BU298" s="235">
        <f t="shared" ca="1" si="402"/>
        <v>13.839326985159005</v>
      </c>
      <c r="BV298" s="235">
        <f t="shared" ca="1" si="403"/>
        <v>13.73709284617818</v>
      </c>
      <c r="BW298" s="235">
        <f t="shared" ca="1" si="404"/>
        <v>14.113559744736202</v>
      </c>
      <c r="BX298" s="235">
        <f t="shared" ca="1" si="487"/>
        <v>1.1258508851371714</v>
      </c>
      <c r="BZ298" s="235">
        <f t="shared" ca="1" si="488"/>
        <v>14.028711532130551</v>
      </c>
      <c r="CA298" s="235">
        <f t="shared" ca="1" si="489"/>
        <v>51.884090818015252</v>
      </c>
      <c r="CB298" s="235">
        <f t="shared" ca="1" si="417"/>
        <v>14.154560384114586</v>
      </c>
      <c r="CC298" s="235">
        <f t="shared" ca="1" si="418"/>
        <v>1.6645603841145853</v>
      </c>
      <c r="CD298" s="81">
        <f t="shared" ca="1" si="419"/>
        <v>3.6316620279947927</v>
      </c>
      <c r="CE298" s="235">
        <f t="shared" ca="1" si="490"/>
        <v>45.834672149645641</v>
      </c>
      <c r="CF298" s="235">
        <f t="shared" ca="1" si="491"/>
        <v>43.010982965939142</v>
      </c>
      <c r="CG298">
        <f t="shared" si="492"/>
        <v>100</v>
      </c>
      <c r="CH298">
        <f t="shared" si="492"/>
        <v>50</v>
      </c>
      <c r="CI298">
        <f t="shared" si="492"/>
        <v>0</v>
      </c>
      <c r="CJ298" t="e">
        <f t="shared" si="493"/>
        <v>#N/A</v>
      </c>
      <c r="CK298" s="259">
        <f t="shared" ca="1" si="494"/>
        <v>14.025808812243408</v>
      </c>
      <c r="CL298" s="259">
        <f t="shared" ca="1" si="495"/>
        <v>14.221029406121705</v>
      </c>
      <c r="CM298" s="259">
        <f t="shared" ca="1" si="496"/>
        <v>14.092648119702615</v>
      </c>
      <c r="CN298" s="259">
        <f t="shared" ca="1" si="497"/>
        <v>13.991243095475321</v>
      </c>
      <c r="CO298">
        <f t="shared" ca="1" si="498"/>
        <v>100</v>
      </c>
      <c r="CP298">
        <f t="shared" ca="1" si="499"/>
        <v>16.7</v>
      </c>
      <c r="CQ298" t="e">
        <f t="shared" ca="1" si="500"/>
        <v>#N/A</v>
      </c>
      <c r="CR298" t="e">
        <f t="shared" ca="1" si="422"/>
        <v>#N/A</v>
      </c>
      <c r="CS298" t="e">
        <f t="shared" ca="1" si="423"/>
        <v>#N/A</v>
      </c>
    </row>
    <row r="299" spans="1:97" x14ac:dyDescent="0.25">
      <c r="A299">
        <v>268</v>
      </c>
      <c r="B299" s="100">
        <f ca="1">OFFSET(InputPriceData!B$15,CalculationsAndCharts!$A299+$A$11,0,1,1)</f>
        <v>40105</v>
      </c>
      <c r="C299" s="3">
        <f ca="1">OFFSET(InputPriceData!G$15,CalculationsAndCharts!$A299+$A$11,0,1,1)</f>
        <v>4356600</v>
      </c>
      <c r="D299" s="4">
        <f ca="1">OFFSET(InputPriceData!C$15,CalculationsAndCharts!$A299+$A$11,IF($C$7,7,0),1,1)</f>
        <v>13.94</v>
      </c>
      <c r="E299" s="4">
        <f ca="1">OFFSET(InputPriceData!D$15,CalculationsAndCharts!$A299+$A$11,IF($C$7,7,0),1,1)</f>
        <v>14.29</v>
      </c>
      <c r="F299" s="4">
        <f ca="1">OFFSET(InputPriceData!E$15,CalculationsAndCharts!$A299+$A$11,IF($C$7,7,0),1,1)</f>
        <v>13.85</v>
      </c>
      <c r="G299" s="4">
        <f ca="1">OFFSET(InputPriceData!F$15,CalculationsAndCharts!$A299+$A$11,IF($C$7,7,0),1,1)</f>
        <v>14.19</v>
      </c>
      <c r="H299" s="105">
        <f t="shared" si="467"/>
        <v>0</v>
      </c>
      <c r="I299" s="105">
        <f t="shared" ca="1" si="503"/>
        <v>0</v>
      </c>
      <c r="J299" s="105">
        <f t="shared" ca="1" si="503"/>
        <v>0</v>
      </c>
      <c r="K299" s="105">
        <f t="shared" ca="1" si="503"/>
        <v>0</v>
      </c>
      <c r="L299" s="4">
        <f t="shared" ca="1" si="468"/>
        <v>14.11</v>
      </c>
      <c r="M299" s="105">
        <f t="shared" ca="1" si="469"/>
        <v>0.32000000000000028</v>
      </c>
      <c r="N299" s="105">
        <f t="shared" ca="1" si="476"/>
        <v>2.6015128205128204</v>
      </c>
      <c r="O299" s="198">
        <f t="shared" ca="1" si="477"/>
        <v>2.6487905871609652</v>
      </c>
      <c r="P299" s="198">
        <f t="shared" ca="1" si="478"/>
        <v>2.3839115284448686</v>
      </c>
      <c r="Q299" s="105">
        <f t="shared" ca="1" si="470"/>
        <v>13.957774263852409</v>
      </c>
      <c r="R299" s="105">
        <f t="shared" ca="1" si="471"/>
        <v>14.084375001357486</v>
      </c>
      <c r="S299" s="105">
        <f t="shared" ca="1" si="479"/>
        <v>0</v>
      </c>
      <c r="T299" s="105">
        <f t="shared" si="480"/>
        <v>0</v>
      </c>
      <c r="U299" s="105">
        <f t="shared" si="481"/>
        <v>0</v>
      </c>
      <c r="V299" s="115">
        <f t="shared" ca="1" si="472"/>
        <v>0.4399999999999995</v>
      </c>
      <c r="W299" s="114">
        <f t="shared" ca="1" si="473"/>
        <v>0.52533857012596219</v>
      </c>
      <c r="X299" s="116">
        <f t="shared" ca="1" si="474"/>
        <v>8.7021745604366624E-2</v>
      </c>
      <c r="Y299" s="90" t="e">
        <f t="shared" si="482"/>
        <v>#N/A</v>
      </c>
      <c r="Z299" s="117" t="str">
        <f t="shared" ca="1" si="483"/>
        <v/>
      </c>
      <c r="AA299" s="112"/>
      <c r="AB299" s="118"/>
      <c r="AC299" s="107"/>
      <c r="AD299" s="107"/>
      <c r="AH299" s="107"/>
      <c r="BE299" s="235">
        <f t="shared" ca="1" si="484"/>
        <v>14.09</v>
      </c>
      <c r="BF299" s="235">
        <f t="shared" ref="BF299:BN299" ca="1" si="511">AVERAGE(OFFSET(BE$31,$A299,0,$BE$27,1))</f>
        <v>14.085000000000001</v>
      </c>
      <c r="BG299" s="235">
        <f t="shared" ca="1" si="511"/>
        <v>14.13625</v>
      </c>
      <c r="BH299" s="235">
        <f t="shared" ca="1" si="511"/>
        <v>14.144375</v>
      </c>
      <c r="BI299" s="235">
        <f t="shared" ca="1" si="511"/>
        <v>14.0859375</v>
      </c>
      <c r="BJ299" s="235">
        <f t="shared" ca="1" si="511"/>
        <v>13.973125</v>
      </c>
      <c r="BK299" s="235">
        <f t="shared" ca="1" si="511"/>
        <v>13.826171875</v>
      </c>
      <c r="BL299" s="235">
        <f t="shared" ca="1" si="511"/>
        <v>13.6666796875</v>
      </c>
      <c r="BM299" s="235">
        <f t="shared" ca="1" si="511"/>
        <v>13.51447265625</v>
      </c>
      <c r="BN299" s="235">
        <f t="shared" ca="1" si="511"/>
        <v>13.385087890625</v>
      </c>
      <c r="BO299" s="235">
        <f t="shared" ca="1" si="486"/>
        <v>13.99694873046875</v>
      </c>
      <c r="BP299" s="235">
        <f t="shared" ca="1" si="442"/>
        <v>13.887213405425111</v>
      </c>
      <c r="BQ299" s="235">
        <f t="shared" ca="1" si="443"/>
        <v>13.777029285385872</v>
      </c>
      <c r="BR299" s="235">
        <f t="shared" ca="1" si="444"/>
        <v>0.11018412003923928</v>
      </c>
      <c r="BS299" s="235">
        <f t="shared" ca="1" si="445"/>
        <v>13.997397525464351</v>
      </c>
      <c r="BT299" s="235">
        <f t="shared" ca="1" si="401"/>
        <v>13.848395915142252</v>
      </c>
      <c r="BU299" s="235">
        <f t="shared" ca="1" si="402"/>
        <v>13.713838018972995</v>
      </c>
      <c r="BV299" s="235">
        <f t="shared" ca="1" si="403"/>
        <v>13.634858707197356</v>
      </c>
      <c r="BW299" s="235">
        <f t="shared" ca="1" si="404"/>
        <v>14.038532395705129</v>
      </c>
      <c r="BX299" s="235">
        <f t="shared" ca="1" si="487"/>
        <v>1.1853734360260888</v>
      </c>
      <c r="BZ299" s="235">
        <f t="shared" ca="1" si="488"/>
        <v>14.08517743090537</v>
      </c>
      <c r="CA299" s="235">
        <f t="shared" ca="1" si="489"/>
        <v>49.01623754627451</v>
      </c>
      <c r="CB299" s="235">
        <f t="shared" ca="1" si="417"/>
        <v>14.053474365234376</v>
      </c>
      <c r="CC299" s="235">
        <f t="shared" ca="1" si="418"/>
        <v>1.5634743652343754</v>
      </c>
      <c r="CD299" s="81">
        <f t="shared" ca="1" si="419"/>
        <v>3.6316620279947927</v>
      </c>
      <c r="CE299" s="235">
        <f t="shared" ca="1" si="490"/>
        <v>43.051207771600971</v>
      </c>
      <c r="CF299" s="235">
        <f t="shared" ca="1" si="491"/>
        <v>41.120947106208696</v>
      </c>
      <c r="CG299">
        <f t="shared" si="492"/>
        <v>100</v>
      </c>
      <c r="CH299">
        <f t="shared" si="492"/>
        <v>50</v>
      </c>
      <c r="CI299">
        <f t="shared" si="492"/>
        <v>0</v>
      </c>
      <c r="CJ299" t="e">
        <f t="shared" si="493"/>
        <v>#N/A</v>
      </c>
      <c r="CK299" s="259">
        <f t="shared" ca="1" si="494"/>
        <v>13.984117624486816</v>
      </c>
      <c r="CL299" s="259">
        <f t="shared" ca="1" si="495"/>
        <v>14.047904406121704</v>
      </c>
      <c r="CM299" s="259">
        <f t="shared" ca="1" si="496"/>
        <v>13.996635755059915</v>
      </c>
      <c r="CN299" s="259">
        <f t="shared" ca="1" si="497"/>
        <v>13.899328571216767</v>
      </c>
      <c r="CO299">
        <f t="shared" ca="1" si="498"/>
        <v>100</v>
      </c>
      <c r="CP299">
        <f t="shared" ca="1" si="499"/>
        <v>16.7</v>
      </c>
      <c r="CQ299" t="e">
        <f t="shared" ca="1" si="500"/>
        <v>#N/A</v>
      </c>
      <c r="CR299" t="e">
        <f t="shared" ca="1" si="422"/>
        <v>#N/A</v>
      </c>
      <c r="CS299" t="e">
        <f t="shared" ca="1" si="423"/>
        <v>#N/A</v>
      </c>
    </row>
    <row r="300" spans="1:97" x14ac:dyDescent="0.25">
      <c r="A300">
        <v>269</v>
      </c>
      <c r="B300" s="100">
        <f ca="1">OFFSET(InputPriceData!B$15,CalculationsAndCharts!$A300+$A$11,0,1,1)</f>
        <v>40102</v>
      </c>
      <c r="C300" s="3">
        <f ca="1">OFFSET(InputPriceData!G$15,CalculationsAndCharts!$A300+$A$11,0,1,1)</f>
        <v>5676700</v>
      </c>
      <c r="D300" s="4">
        <f ca="1">OFFSET(InputPriceData!C$15,CalculationsAndCharts!$A300+$A$11,IF($C$7,7,0),1,1)</f>
        <v>14.04</v>
      </c>
      <c r="E300" s="4">
        <f ca="1">OFFSET(InputPriceData!D$15,CalculationsAndCharts!$A300+$A$11,IF($C$7,7,0),1,1)</f>
        <v>14.13</v>
      </c>
      <c r="F300" s="4">
        <f ca="1">OFFSET(InputPriceData!E$15,CalculationsAndCharts!$A300+$A$11,IF($C$7,7,0),1,1)</f>
        <v>13.79</v>
      </c>
      <c r="G300" s="4">
        <f ca="1">OFFSET(InputPriceData!F$15,CalculationsAndCharts!$A300+$A$11,IF($C$7,7,0),1,1)</f>
        <v>13.99</v>
      </c>
      <c r="H300" s="105">
        <f t="shared" si="467"/>
        <v>0</v>
      </c>
      <c r="I300" s="105">
        <f t="shared" ca="1" si="503"/>
        <v>0</v>
      </c>
      <c r="J300" s="105">
        <f t="shared" ca="1" si="503"/>
        <v>0</v>
      </c>
      <c r="K300" s="105">
        <f t="shared" ca="1" si="503"/>
        <v>0</v>
      </c>
      <c r="L300" s="4">
        <f t="shared" ca="1" si="468"/>
        <v>13.97</v>
      </c>
      <c r="M300" s="105">
        <f t="shared" ca="1" si="469"/>
        <v>0.37666666666666693</v>
      </c>
      <c r="N300" s="105">
        <f t="shared" ca="1" si="476"/>
        <v>2.6169871794871797</v>
      </c>
      <c r="O300" s="198">
        <f t="shared" ca="1" si="477"/>
        <v>2.6622985204890064</v>
      </c>
      <c r="P300" s="198">
        <f t="shared" ca="1" si="478"/>
        <v>2.396068668440106</v>
      </c>
      <c r="Q300" s="105">
        <f t="shared" ca="1" si="470"/>
        <v>13.914281196381669</v>
      </c>
      <c r="R300" s="105">
        <f t="shared" ca="1" si="471"/>
        <v>14.120546640644651</v>
      </c>
      <c r="S300" s="105">
        <f t="shared" ca="1" si="479"/>
        <v>0</v>
      </c>
      <c r="T300" s="105">
        <f t="shared" si="480"/>
        <v>0</v>
      </c>
      <c r="U300" s="105">
        <f t="shared" si="481"/>
        <v>0</v>
      </c>
      <c r="V300" s="115">
        <f t="shared" ca="1" si="472"/>
        <v>0.38000000000000078</v>
      </c>
      <c r="W300" s="114">
        <f t="shared" ca="1" si="473"/>
        <v>0.56800785518894348</v>
      </c>
      <c r="X300" s="116">
        <f t="shared" ca="1" si="474"/>
        <v>9.0600990363755796E-2</v>
      </c>
      <c r="Y300" s="90" t="e">
        <f t="shared" si="482"/>
        <v>#N/A</v>
      </c>
      <c r="Z300" s="117" t="str">
        <f t="shared" ca="1" si="483"/>
        <v/>
      </c>
      <c r="AA300" s="112"/>
      <c r="AB300" s="118"/>
      <c r="AC300" s="107"/>
      <c r="AD300" s="107"/>
      <c r="AH300" s="107"/>
      <c r="BE300" s="235">
        <f t="shared" ca="1" si="484"/>
        <v>14.08</v>
      </c>
      <c r="BF300" s="235">
        <f t="shared" ref="BF300:BN300" ca="1" si="512">AVERAGE(OFFSET(BE$31,$A300,0,$BE$27,1))</f>
        <v>14.1875</v>
      </c>
      <c r="BG300" s="235">
        <f t="shared" ca="1" si="512"/>
        <v>14.1525</v>
      </c>
      <c r="BH300" s="235">
        <f t="shared" ca="1" si="512"/>
        <v>14.0275</v>
      </c>
      <c r="BI300" s="235">
        <f t="shared" ca="1" si="512"/>
        <v>13.860312499999999</v>
      </c>
      <c r="BJ300" s="235">
        <f t="shared" ca="1" si="512"/>
        <v>13.67921875</v>
      </c>
      <c r="BK300" s="235">
        <f t="shared" ca="1" si="512"/>
        <v>13.507187500000001</v>
      </c>
      <c r="BL300" s="235">
        <f t="shared" ca="1" si="512"/>
        <v>13.362265625000001</v>
      </c>
      <c r="BM300" s="235">
        <f t="shared" ca="1" si="512"/>
        <v>13.255703125</v>
      </c>
      <c r="BN300" s="235">
        <f t="shared" ca="1" si="512"/>
        <v>13.193046875</v>
      </c>
      <c r="BO300" s="235">
        <f t="shared" ca="1" si="486"/>
        <v>13.926011718749999</v>
      </c>
      <c r="BP300" s="235">
        <f t="shared" ca="1" si="442"/>
        <v>13.777478080381474</v>
      </c>
      <c r="BQ300" s="235">
        <f t="shared" ca="1" si="443"/>
        <v>13.666845165346633</v>
      </c>
      <c r="BR300" s="235">
        <f t="shared" ca="1" si="444"/>
        <v>0.11063291503484152</v>
      </c>
      <c r="BS300" s="235">
        <f t="shared" ca="1" si="445"/>
        <v>13.888110995416316</v>
      </c>
      <c r="BT300" s="235">
        <f t="shared" ref="BT300:BT363" ca="1" si="513">BS300*$BF$28+$BF$29*BT301</f>
        <v>13.699394304820155</v>
      </c>
      <c r="BU300" s="235">
        <f t="shared" ref="BU300:BU363" ca="1" si="514">BT300*$BF$28+$BF$29*BU301</f>
        <v>13.579280122803738</v>
      </c>
      <c r="BV300" s="235">
        <f t="shared" ref="BV300:BV363" ca="1" si="515">BU300*$BF$28+$BF$29*BV301</f>
        <v>13.555879395421716</v>
      </c>
      <c r="BW300" s="235">
        <f t="shared" ref="BW300:BW363" ca="1" si="516">3*BT300-3*BU300+BV300</f>
        <v>13.916221941470969</v>
      </c>
      <c r="BX300" s="235">
        <f t="shared" ca="1" si="487"/>
        <v>1.2310510053813684</v>
      </c>
      <c r="BZ300" s="235">
        <f t="shared" ca="1" si="488"/>
        <v>14.162615525582392</v>
      </c>
      <c r="CA300" s="235">
        <f t="shared" ca="1" si="489"/>
        <v>44.996275884704474</v>
      </c>
      <c r="CB300" s="235">
        <f t="shared" ca="1" si="417"/>
        <v>13.948005859375</v>
      </c>
      <c r="CC300" s="235">
        <f t="shared" ca="1" si="418"/>
        <v>1.4580058593749996</v>
      </c>
      <c r="CD300" s="81">
        <f t="shared" ca="1" si="419"/>
        <v>3.6316620279947927</v>
      </c>
      <c r="CE300" s="235">
        <f t="shared" ca="1" si="490"/>
        <v>40.147068976570807</v>
      </c>
      <c r="CF300" s="235">
        <f t="shared" ca="1" si="491"/>
        <v>41.222668058713673</v>
      </c>
      <c r="CG300">
        <f t="shared" si="492"/>
        <v>100</v>
      </c>
      <c r="CH300">
        <f t="shared" si="492"/>
        <v>50</v>
      </c>
      <c r="CI300">
        <f t="shared" si="492"/>
        <v>0</v>
      </c>
      <c r="CJ300" t="e">
        <f t="shared" si="493"/>
        <v>#N/A</v>
      </c>
      <c r="CK300" s="259">
        <f t="shared" ca="1" si="494"/>
        <v>13.98073524897363</v>
      </c>
      <c r="CL300" s="259">
        <f t="shared" ca="1" si="495"/>
        <v>13.972058812243407</v>
      </c>
      <c r="CM300" s="259">
        <f t="shared" ca="1" si="496"/>
        <v>13.921059591766525</v>
      </c>
      <c r="CN300" s="259">
        <f t="shared" ca="1" si="497"/>
        <v>13.839898237254792</v>
      </c>
      <c r="CO300">
        <f t="shared" ca="1" si="498"/>
        <v>100</v>
      </c>
      <c r="CP300">
        <f t="shared" ca="1" si="499"/>
        <v>16.7</v>
      </c>
      <c r="CQ300" t="e">
        <f t="shared" ca="1" si="500"/>
        <v>#N/A</v>
      </c>
      <c r="CR300" t="e">
        <f t="shared" ca="1" si="422"/>
        <v>#N/A</v>
      </c>
      <c r="CS300" t="e">
        <f t="shared" ca="1" si="423"/>
        <v>#N/A</v>
      </c>
    </row>
    <row r="301" spans="1:97" x14ac:dyDescent="0.25">
      <c r="A301">
        <v>270</v>
      </c>
      <c r="B301" s="100">
        <f ca="1">OFFSET(InputPriceData!B$15,CalculationsAndCharts!$A301+$A$11,0,1,1)</f>
        <v>40101</v>
      </c>
      <c r="C301" s="3">
        <f ca="1">OFFSET(InputPriceData!G$15,CalculationsAndCharts!$A301+$A$11,0,1,1)</f>
        <v>4877200</v>
      </c>
      <c r="D301" s="4">
        <f ca="1">OFFSET(InputPriceData!C$15,CalculationsAndCharts!$A301+$A$11,IF($C$7,7,0),1,1)</f>
        <v>14.25</v>
      </c>
      <c r="E301" s="4">
        <f ca="1">OFFSET(InputPriceData!D$15,CalculationsAndCharts!$A301+$A$11,IF($C$7,7,0),1,1)</f>
        <v>14.33</v>
      </c>
      <c r="F301" s="4">
        <f ca="1">OFFSET(InputPriceData!E$15,CalculationsAndCharts!$A301+$A$11,IF($C$7,7,0),1,1)</f>
        <v>14</v>
      </c>
      <c r="G301" s="4">
        <f ca="1">OFFSET(InputPriceData!F$15,CalculationsAndCharts!$A301+$A$11,IF($C$7,7,0),1,1)</f>
        <v>14.17</v>
      </c>
      <c r="H301" s="105">
        <f t="shared" si="467"/>
        <v>0</v>
      </c>
      <c r="I301" s="105">
        <f t="shared" ca="1" si="503"/>
        <v>0</v>
      </c>
      <c r="J301" s="105">
        <f t="shared" ca="1" si="503"/>
        <v>0</v>
      </c>
      <c r="K301" s="105">
        <f t="shared" ca="1" si="503"/>
        <v>0</v>
      </c>
      <c r="L301" s="4">
        <f t="shared" ca="1" si="468"/>
        <v>14.166666666666666</v>
      </c>
      <c r="M301" s="105">
        <f t="shared" ca="1" si="469"/>
        <v>0.21333333333333293</v>
      </c>
      <c r="N301" s="105">
        <f t="shared" ca="1" si="476"/>
        <v>2.7016410256410257</v>
      </c>
      <c r="O301" s="198">
        <f t="shared" ca="1" si="477"/>
        <v>2.6752446179181</v>
      </c>
      <c r="P301" s="198">
        <f t="shared" ca="1" si="478"/>
        <v>2.40772015612629</v>
      </c>
      <c r="Q301" s="105">
        <f t="shared" ca="1" si="470"/>
        <v>13.898361538205002</v>
      </c>
      <c r="R301" s="105">
        <f t="shared" ca="1" si="471"/>
        <v>14.179479624719788</v>
      </c>
      <c r="S301" s="105">
        <f t="shared" ca="1" si="479"/>
        <v>0</v>
      </c>
      <c r="T301" s="105">
        <f t="shared" si="480"/>
        <v>0</v>
      </c>
      <c r="U301" s="105">
        <f t="shared" si="481"/>
        <v>0</v>
      </c>
      <c r="V301" s="115">
        <f t="shared" ca="1" si="472"/>
        <v>0.41999999999999993</v>
      </c>
      <c r="W301" s="114">
        <f t="shared" ca="1" si="473"/>
        <v>0.66201178278341488</v>
      </c>
      <c r="X301" s="116">
        <f t="shared" ca="1" si="474"/>
        <v>9.6719250725717354E-2</v>
      </c>
      <c r="Y301" s="90" t="e">
        <f t="shared" si="482"/>
        <v>#N/A</v>
      </c>
      <c r="Z301" s="117" t="str">
        <f t="shared" ca="1" si="483"/>
        <v/>
      </c>
      <c r="AA301" s="112"/>
      <c r="AB301" s="118"/>
      <c r="AC301" s="107"/>
      <c r="AD301" s="107"/>
      <c r="AH301" s="107"/>
      <c r="BE301" s="235">
        <f t="shared" ca="1" si="484"/>
        <v>14.295</v>
      </c>
      <c r="BF301" s="235">
        <f t="shared" ref="BF301:BN301" ca="1" si="517">AVERAGE(OFFSET(BE$31,$A301,0,$BE$27,1))</f>
        <v>14.1175</v>
      </c>
      <c r="BG301" s="235">
        <f t="shared" ca="1" si="517"/>
        <v>13.9025</v>
      </c>
      <c r="BH301" s="235">
        <f t="shared" ca="1" si="517"/>
        <v>13.693125</v>
      </c>
      <c r="BI301" s="235">
        <f t="shared" ca="1" si="517"/>
        <v>13.498125000000002</v>
      </c>
      <c r="BJ301" s="235">
        <f t="shared" ca="1" si="517"/>
        <v>13.335156250000001</v>
      </c>
      <c r="BK301" s="235">
        <f t="shared" ca="1" si="517"/>
        <v>13.217343750000001</v>
      </c>
      <c r="BL301" s="235">
        <f t="shared" ca="1" si="517"/>
        <v>13.149140625000001</v>
      </c>
      <c r="BM301" s="235">
        <f t="shared" ca="1" si="517"/>
        <v>13.130390625</v>
      </c>
      <c r="BN301" s="235">
        <f t="shared" ca="1" si="517"/>
        <v>13.159580078125</v>
      </c>
      <c r="BO301" s="235">
        <f t="shared" ca="1" si="486"/>
        <v>13.826424316406246</v>
      </c>
      <c r="BP301" s="235">
        <f t="shared" ca="1" si="442"/>
        <v>13.628944442012948</v>
      </c>
      <c r="BQ301" s="235">
        <f t="shared" ca="1" si="443"/>
        <v>13.556212250311791</v>
      </c>
      <c r="BR301" s="235">
        <f t="shared" ca="1" si="444"/>
        <v>7.2732191701156523E-2</v>
      </c>
      <c r="BS301" s="235">
        <f t="shared" ca="1" si="445"/>
        <v>13.701676633714104</v>
      </c>
      <c r="BT301" s="235">
        <f t="shared" ca="1" si="513"/>
        <v>13.510677614223994</v>
      </c>
      <c r="BU301" s="235">
        <f t="shared" ca="1" si="514"/>
        <v>13.459165940787322</v>
      </c>
      <c r="BV301" s="235">
        <f t="shared" ca="1" si="515"/>
        <v>13.532478668039694</v>
      </c>
      <c r="BW301" s="235">
        <f t="shared" ca="1" si="516"/>
        <v>13.687013688349708</v>
      </c>
      <c r="BX301" s="235">
        <f t="shared" ca="1" si="487"/>
        <v>1.2540391910972151</v>
      </c>
      <c r="BZ301" s="235">
        <f t="shared" ca="1" si="488"/>
        <v>14.266331529105553</v>
      </c>
      <c r="CA301" s="235">
        <f t="shared" ca="1" si="489"/>
        <v>38.45096220140907</v>
      </c>
      <c r="CB301" s="235">
        <f t="shared" ca="1" si="417"/>
        <v>13.996545491536455</v>
      </c>
      <c r="CC301" s="235">
        <f t="shared" ca="1" si="418"/>
        <v>1.5065454915364551</v>
      </c>
      <c r="CD301" s="81">
        <f t="shared" ca="1" si="419"/>
        <v>3.7509319661458349</v>
      </c>
      <c r="CE301" s="235">
        <f t="shared" ca="1" si="490"/>
        <v>40.16456457045431</v>
      </c>
      <c r="CF301" s="235">
        <f t="shared" ca="1" si="491"/>
        <v>38.227195074085849</v>
      </c>
      <c r="CG301">
        <f t="shared" si="492"/>
        <v>100</v>
      </c>
      <c r="CH301">
        <f t="shared" si="492"/>
        <v>50</v>
      </c>
      <c r="CI301">
        <f t="shared" si="492"/>
        <v>0</v>
      </c>
      <c r="CJ301" t="e">
        <f t="shared" si="493"/>
        <v>#N/A</v>
      </c>
      <c r="CK301" s="259">
        <f t="shared" ca="1" si="494"/>
        <v>13.773970497947261</v>
      </c>
      <c r="CL301" s="259">
        <f t="shared" ca="1" si="495"/>
        <v>14.01636024897363</v>
      </c>
      <c r="CM301" s="259">
        <f t="shared" ca="1" si="496"/>
        <v>13.888432652944207</v>
      </c>
      <c r="CN301" s="259">
        <f t="shared" ca="1" si="497"/>
        <v>13.787034007259347</v>
      </c>
      <c r="CO301">
        <f t="shared" ca="1" si="498"/>
        <v>100</v>
      </c>
      <c r="CP301">
        <f t="shared" ca="1" si="499"/>
        <v>16.7</v>
      </c>
      <c r="CQ301" t="e">
        <f t="shared" ca="1" si="500"/>
        <v>#N/A</v>
      </c>
      <c r="CR301">
        <f t="shared" ca="1" si="422"/>
        <v>14.25</v>
      </c>
      <c r="CS301" t="e">
        <f t="shared" ca="1" si="423"/>
        <v>#N/A</v>
      </c>
    </row>
    <row r="302" spans="1:97" x14ac:dyDescent="0.25">
      <c r="A302">
        <v>271</v>
      </c>
      <c r="B302" s="100">
        <f ca="1">OFFSET(InputPriceData!B$15,CalculationsAndCharts!$A302+$A$11,0,1,1)</f>
        <v>40100</v>
      </c>
      <c r="C302" s="3">
        <f ca="1">OFFSET(InputPriceData!G$15,CalculationsAndCharts!$A302+$A$11,0,1,1)</f>
        <v>12445800</v>
      </c>
      <c r="D302" s="4">
        <f ca="1">OFFSET(InputPriceData!C$15,CalculationsAndCharts!$A302+$A$11,IF($C$7,7,0),1,1)</f>
        <v>14.21</v>
      </c>
      <c r="E302" s="4">
        <f ca="1">OFFSET(InputPriceData!D$15,CalculationsAndCharts!$A302+$A$11,IF($C$7,7,0),1,1)</f>
        <v>14.51</v>
      </c>
      <c r="F302" s="4">
        <f ca="1">OFFSET(InputPriceData!E$15,CalculationsAndCharts!$A302+$A$11,IF($C$7,7,0),1,1)</f>
        <v>13.71</v>
      </c>
      <c r="G302" s="4">
        <f ca="1">OFFSET(InputPriceData!F$15,CalculationsAndCharts!$A302+$A$11,IF($C$7,7,0),1,1)</f>
        <v>14.42</v>
      </c>
      <c r="H302" s="105">
        <f t="shared" si="467"/>
        <v>0</v>
      </c>
      <c r="I302" s="105">
        <f t="shared" ca="1" si="503"/>
        <v>0</v>
      </c>
      <c r="J302" s="105">
        <f t="shared" ca="1" si="503"/>
        <v>0</v>
      </c>
      <c r="K302" s="105">
        <f t="shared" ca="1" si="503"/>
        <v>0</v>
      </c>
      <c r="L302" s="4">
        <f t="shared" ca="1" si="468"/>
        <v>14.213333333333333</v>
      </c>
      <c r="M302" s="105">
        <f t="shared" ca="1" si="469"/>
        <v>0.88333333333333286</v>
      </c>
      <c r="N302" s="105">
        <f t="shared" ca="1" si="476"/>
        <v>2.8154230769230768</v>
      </c>
      <c r="O302" s="198">
        <f t="shared" ca="1" si="477"/>
        <v>2.6677027871401213</v>
      </c>
      <c r="P302" s="198">
        <f t="shared" ca="1" si="478"/>
        <v>2.4009325084261093</v>
      </c>
      <c r="Q302" s="105">
        <f t="shared" ca="1" si="470"/>
        <v>13.821702930073096</v>
      </c>
      <c r="R302" s="105">
        <f t="shared" ca="1" si="471"/>
        <v>14.259799078009728</v>
      </c>
      <c r="S302" s="105">
        <f t="shared" ca="1" si="479"/>
        <v>0</v>
      </c>
      <c r="T302" s="105">
        <f t="shared" si="480"/>
        <v>0</v>
      </c>
      <c r="U302" s="105">
        <f t="shared" si="481"/>
        <v>0</v>
      </c>
      <c r="V302" s="115">
        <f t="shared" ca="1" si="472"/>
        <v>1.0499999999999989</v>
      </c>
      <c r="W302" s="114">
        <f t="shared" ca="1" si="473"/>
        <v>0.78301767417512236</v>
      </c>
      <c r="X302" s="116">
        <f t="shared" ca="1" si="474"/>
        <v>0.10430080958218602</v>
      </c>
      <c r="Y302" s="90" t="e">
        <f t="shared" si="482"/>
        <v>#N/A</v>
      </c>
      <c r="Z302" s="117" t="str">
        <f t="shared" ca="1" si="483"/>
        <v/>
      </c>
      <c r="AA302" s="112"/>
      <c r="AB302" s="118"/>
      <c r="AC302" s="107"/>
      <c r="AD302" s="107"/>
      <c r="AH302" s="107"/>
      <c r="BE302" s="235">
        <f t="shared" ca="1" si="484"/>
        <v>13.940000000000001</v>
      </c>
      <c r="BF302" s="235">
        <f t="shared" ref="BF302:BN302" ca="1" si="518">AVERAGE(OFFSET(BE$31,$A302,0,$BE$27,1))</f>
        <v>13.6875</v>
      </c>
      <c r="BG302" s="235">
        <f t="shared" ca="1" si="518"/>
        <v>13.483750000000001</v>
      </c>
      <c r="BH302" s="235">
        <f t="shared" ca="1" si="518"/>
        <v>13.303125000000001</v>
      </c>
      <c r="BI302" s="235">
        <f t="shared" ca="1" si="518"/>
        <v>13.172187500000001</v>
      </c>
      <c r="BJ302" s="235">
        <f t="shared" ca="1" si="518"/>
        <v>13.099531250000002</v>
      </c>
      <c r="BK302" s="235">
        <f t="shared" ca="1" si="518"/>
        <v>13.080937500000001</v>
      </c>
      <c r="BL302" s="235">
        <f t="shared" ca="1" si="518"/>
        <v>13.111640625</v>
      </c>
      <c r="BM302" s="235">
        <f t="shared" ca="1" si="518"/>
        <v>13.188769531249999</v>
      </c>
      <c r="BN302" s="235">
        <f t="shared" ca="1" si="518"/>
        <v>13.309794921875</v>
      </c>
      <c r="BO302" s="235">
        <f t="shared" ca="1" si="486"/>
        <v>13.52351806640625</v>
      </c>
      <c r="BP302" s="235">
        <f t="shared" ca="1" si="442"/>
        <v>13.431464567619649</v>
      </c>
      <c r="BQ302" s="235">
        <f t="shared" ca="1" si="443"/>
        <v>13.483480058610636</v>
      </c>
      <c r="BR302" s="235">
        <f t="shared" ca="1" si="444"/>
        <v>-5.2015490990987345E-2</v>
      </c>
      <c r="BS302" s="235">
        <f t="shared" ca="1" si="445"/>
        <v>13.379449076628662</v>
      </c>
      <c r="BT302" s="235">
        <f t="shared" ca="1" si="513"/>
        <v>13.319678594733883</v>
      </c>
      <c r="BU302" s="235">
        <f t="shared" ca="1" si="514"/>
        <v>13.407654267350651</v>
      </c>
      <c r="BV302" s="235">
        <f t="shared" ca="1" si="515"/>
        <v>13.605791395292066</v>
      </c>
      <c r="BW302" s="235">
        <f t="shared" ca="1" si="516"/>
        <v>13.341864377441759</v>
      </c>
      <c r="BX302" s="235">
        <f t="shared" ca="1" si="487"/>
        <v>1.2482112073851779</v>
      </c>
      <c r="BZ302" s="235">
        <f t="shared" ca="1" si="488"/>
        <v>14.408554073898138</v>
      </c>
      <c r="CA302" s="235">
        <f t="shared" ca="1" si="489"/>
        <v>28.635632933248939</v>
      </c>
      <c r="CB302" s="235">
        <f t="shared" ca="1" si="417"/>
        <v>13.868425699869793</v>
      </c>
      <c r="CC302" s="235">
        <f t="shared" ca="1" si="418"/>
        <v>1.7684256998697929</v>
      </c>
      <c r="CD302" s="81">
        <f t="shared" ca="1" si="419"/>
        <v>4.07881396484375</v>
      </c>
      <c r="CE302" s="235">
        <f t="shared" ca="1" si="490"/>
        <v>43.356370629115894</v>
      </c>
      <c r="CF302" s="235">
        <f t="shared" ca="1" si="491"/>
        <v>34.324676869524716</v>
      </c>
      <c r="CG302">
        <f t="shared" si="492"/>
        <v>100</v>
      </c>
      <c r="CH302">
        <f t="shared" si="492"/>
        <v>50</v>
      </c>
      <c r="CI302">
        <f t="shared" si="492"/>
        <v>0</v>
      </c>
      <c r="CJ302" t="e">
        <f t="shared" si="493"/>
        <v>#N/A</v>
      </c>
      <c r="CK302" s="259">
        <f t="shared" ca="1" si="494"/>
        <v>13.335440995894519</v>
      </c>
      <c r="CL302" s="259">
        <f t="shared" ca="1" si="495"/>
        <v>13.84834549794726</v>
      </c>
      <c r="CM302" s="259">
        <f t="shared" ca="1" si="496"/>
        <v>13.702943310462569</v>
      </c>
      <c r="CN302" s="259">
        <f t="shared" ca="1" si="497"/>
        <v>13.695303510573634</v>
      </c>
      <c r="CO302">
        <f t="shared" ca="1" si="498"/>
        <v>100</v>
      </c>
      <c r="CP302">
        <f t="shared" ca="1" si="499"/>
        <v>16.7</v>
      </c>
      <c r="CQ302" t="e">
        <f t="shared" ca="1" si="500"/>
        <v>#N/A</v>
      </c>
      <c r="CR302" t="e">
        <f t="shared" ca="1" si="422"/>
        <v>#N/A</v>
      </c>
      <c r="CS302" t="e">
        <f t="shared" ca="1" si="423"/>
        <v>#N/A</v>
      </c>
    </row>
    <row r="303" spans="1:97" x14ac:dyDescent="0.25">
      <c r="A303">
        <v>272</v>
      </c>
      <c r="B303" s="100">
        <f ca="1">OFFSET(InputPriceData!B$15,CalculationsAndCharts!$A303+$A$11,0,1,1)</f>
        <v>40099</v>
      </c>
      <c r="C303" s="3">
        <f ca="1">OFFSET(InputPriceData!G$15,CalculationsAndCharts!$A303+$A$11,0,1,1)</f>
        <v>6723300</v>
      </c>
      <c r="D303" s="4">
        <f ca="1">OFFSET(InputPriceData!C$15,CalculationsAndCharts!$A303+$A$11,IF($C$7,7,0),1,1)</f>
        <v>13.5</v>
      </c>
      <c r="E303" s="4">
        <f ca="1">OFFSET(InputPriceData!D$15,CalculationsAndCharts!$A303+$A$11,IF($C$7,7,0),1,1)</f>
        <v>13.64</v>
      </c>
      <c r="F303" s="4">
        <f ca="1">OFFSET(InputPriceData!E$15,CalculationsAndCharts!$A303+$A$11,IF($C$7,7,0),1,1)</f>
        <v>13.33</v>
      </c>
      <c r="G303" s="4">
        <f ca="1">OFFSET(InputPriceData!F$15,CalculationsAndCharts!$A303+$A$11,IF($C$7,7,0),1,1)</f>
        <v>13.46</v>
      </c>
      <c r="H303" s="105">
        <f t="shared" si="467"/>
        <v>0</v>
      </c>
      <c r="I303" s="105">
        <f t="shared" ca="1" si="503"/>
        <v>0</v>
      </c>
      <c r="J303" s="105">
        <f t="shared" ca="1" si="503"/>
        <v>0</v>
      </c>
      <c r="K303" s="105">
        <f t="shared" ca="1" si="503"/>
        <v>0</v>
      </c>
      <c r="L303" s="4">
        <f t="shared" ca="1" si="468"/>
        <v>13.476666666666667</v>
      </c>
      <c r="M303" s="105">
        <f t="shared" ca="1" si="469"/>
        <v>0.51666666666666572</v>
      </c>
      <c r="N303" s="105">
        <f t="shared" ca="1" si="476"/>
        <v>2.7289487179487177</v>
      </c>
      <c r="O303" s="198">
        <f t="shared" ca="1" si="477"/>
        <v>2.6254969900592768</v>
      </c>
      <c r="P303" s="198">
        <f t="shared" ca="1" si="478"/>
        <v>2.3629472910533491</v>
      </c>
      <c r="Q303" s="105">
        <f t="shared" ca="1" si="470"/>
        <v>13.709808529141601</v>
      </c>
      <c r="R303" s="105">
        <f t="shared" ca="1" si="471"/>
        <v>14.384969405991622</v>
      </c>
      <c r="S303" s="105">
        <f t="shared" ca="1" si="479"/>
        <v>0</v>
      </c>
      <c r="T303" s="105">
        <f t="shared" si="480"/>
        <v>0</v>
      </c>
      <c r="U303" s="105">
        <f t="shared" si="481"/>
        <v>0</v>
      </c>
      <c r="V303" s="115">
        <f t="shared" ca="1" si="472"/>
        <v>0.3100000000000005</v>
      </c>
      <c r="W303" s="114">
        <f t="shared" ca="1" si="473"/>
        <v>0.6495265112626839</v>
      </c>
      <c r="X303" s="116">
        <f t="shared" ca="1" si="474"/>
        <v>9.8256055814463894E-2</v>
      </c>
      <c r="Y303" s="90" t="e">
        <f t="shared" si="482"/>
        <v>#N/A</v>
      </c>
      <c r="Z303" s="117" t="str">
        <f t="shared" ca="1" si="483"/>
        <v/>
      </c>
      <c r="AA303" s="112"/>
      <c r="AB303" s="118"/>
      <c r="AC303" s="107"/>
      <c r="AD303" s="107"/>
      <c r="AH303" s="107"/>
      <c r="BE303" s="235">
        <f t="shared" ca="1" si="484"/>
        <v>13.435</v>
      </c>
      <c r="BF303" s="235">
        <f t="shared" ref="BF303:BN303" ca="1" si="519">AVERAGE(OFFSET(BE$31,$A303,0,$BE$27,1))</f>
        <v>13.280000000000001</v>
      </c>
      <c r="BG303" s="235">
        <f t="shared" ca="1" si="519"/>
        <v>13.1225</v>
      </c>
      <c r="BH303" s="235">
        <f t="shared" ca="1" si="519"/>
        <v>13.041250000000002</v>
      </c>
      <c r="BI303" s="235">
        <f t="shared" ca="1" si="519"/>
        <v>13.026875</v>
      </c>
      <c r="BJ303" s="235">
        <f t="shared" ca="1" si="519"/>
        <v>13.06234375</v>
      </c>
      <c r="BK303" s="235">
        <f t="shared" ca="1" si="519"/>
        <v>13.14234375</v>
      </c>
      <c r="BL303" s="235">
        <f t="shared" ca="1" si="519"/>
        <v>13.265898437499999</v>
      </c>
      <c r="BM303" s="235">
        <f t="shared" ca="1" si="519"/>
        <v>13.4308203125</v>
      </c>
      <c r="BN303" s="235">
        <f t="shared" ca="1" si="519"/>
        <v>13.632783203124999</v>
      </c>
      <c r="BO303" s="235">
        <f t="shared" ca="1" si="486"/>
        <v>13.265303222656248</v>
      </c>
      <c r="BP303" s="235">
        <f t="shared" ca="1" si="442"/>
        <v>13.339411068833048</v>
      </c>
      <c r="BQ303" s="235">
        <f t="shared" ca="1" si="443"/>
        <v>13.535495549601624</v>
      </c>
      <c r="BR303" s="235">
        <f t="shared" ca="1" si="444"/>
        <v>-0.19608448076857599</v>
      </c>
      <c r="BS303" s="235">
        <f t="shared" ca="1" si="445"/>
        <v>13.143326588064472</v>
      </c>
      <c r="BT303" s="235">
        <f t="shared" ca="1" si="513"/>
        <v>13.259908112839106</v>
      </c>
      <c r="BU303" s="235">
        <f t="shared" ca="1" si="514"/>
        <v>13.495629939967419</v>
      </c>
      <c r="BV303" s="235">
        <f t="shared" ca="1" si="515"/>
        <v>13.803928523233479</v>
      </c>
      <c r="BW303" s="235">
        <f t="shared" ca="1" si="516"/>
        <v>13.096763041848538</v>
      </c>
      <c r="BX303" s="235">
        <f t="shared" ca="1" si="487"/>
        <v>1.1996153415767312</v>
      </c>
      <c r="BZ303" s="235">
        <f t="shared" ca="1" si="488"/>
        <v>14.603337059659802</v>
      </c>
      <c r="CA303" s="235">
        <f t="shared" ca="1" si="489"/>
        <v>18.602977021136667</v>
      </c>
      <c r="CB303" s="235">
        <f t="shared" ca="1" si="417"/>
        <v>13.370984944661458</v>
      </c>
      <c r="CC303" s="235">
        <f t="shared" ca="1" si="418"/>
        <v>1.2709849446614587</v>
      </c>
      <c r="CD303" s="81">
        <f t="shared" ca="1" si="419"/>
        <v>4.07881396484375</v>
      </c>
      <c r="CE303" s="235">
        <f t="shared" ca="1" si="490"/>
        <v>31.160650022687346</v>
      </c>
      <c r="CF303" s="235">
        <f t="shared" ca="1" si="491"/>
        <v>27.295773081333007</v>
      </c>
      <c r="CG303">
        <f t="shared" si="492"/>
        <v>100</v>
      </c>
      <c r="CH303">
        <f t="shared" si="492"/>
        <v>50</v>
      </c>
      <c r="CI303">
        <f t="shared" si="492"/>
        <v>0</v>
      </c>
      <c r="CJ303" t="e">
        <f t="shared" si="493"/>
        <v>#N/A</v>
      </c>
      <c r="CK303" s="259">
        <f t="shared" ca="1" si="494"/>
        <v>13.188381991789036</v>
      </c>
      <c r="CL303" s="259">
        <f t="shared" ca="1" si="495"/>
        <v>13.374815995894519</v>
      </c>
      <c r="CM303" s="259">
        <f t="shared" ca="1" si="496"/>
        <v>13.36268329521539</v>
      </c>
      <c r="CN303" s="259">
        <f t="shared" ca="1" si="497"/>
        <v>13.634086715624184</v>
      </c>
      <c r="CO303">
        <f t="shared" ca="1" si="498"/>
        <v>0</v>
      </c>
      <c r="CP303" t="e">
        <f t="shared" ca="1" si="499"/>
        <v>#N/A</v>
      </c>
      <c r="CQ303">
        <f t="shared" ca="1" si="500"/>
        <v>16.7</v>
      </c>
      <c r="CR303" t="e">
        <f t="shared" ca="1" si="422"/>
        <v>#N/A</v>
      </c>
      <c r="CS303" t="e">
        <f t="shared" ca="1" si="423"/>
        <v>#N/A</v>
      </c>
    </row>
    <row r="304" spans="1:97" x14ac:dyDescent="0.25">
      <c r="A304">
        <v>273</v>
      </c>
      <c r="B304" s="100">
        <f ca="1">OFFSET(InputPriceData!B$15,CalculationsAndCharts!$A304+$A$11,0,1,1)</f>
        <v>40098</v>
      </c>
      <c r="C304" s="3">
        <f ca="1">OFFSET(InputPriceData!G$15,CalculationsAndCharts!$A304+$A$11,0,1,1)</f>
        <v>9158800</v>
      </c>
      <c r="D304" s="4">
        <f ca="1">OFFSET(InputPriceData!C$15,CalculationsAndCharts!$A304+$A$11,IF($C$7,7,0),1,1)</f>
        <v>13</v>
      </c>
      <c r="E304" s="4">
        <f ca="1">OFFSET(InputPriceData!D$15,CalculationsAndCharts!$A304+$A$11,IF($C$7,7,0),1,1)</f>
        <v>13.65</v>
      </c>
      <c r="F304" s="4">
        <f ca="1">OFFSET(InputPriceData!E$15,CalculationsAndCharts!$A304+$A$11,IF($C$7,7,0),1,1)</f>
        <v>12.96</v>
      </c>
      <c r="G304" s="4">
        <f ca="1">OFFSET(InputPriceData!F$15,CalculationsAndCharts!$A304+$A$11,IF($C$7,7,0),1,1)</f>
        <v>13.41</v>
      </c>
      <c r="H304" s="105">
        <f t="shared" si="467"/>
        <v>0</v>
      </c>
      <c r="I304" s="105">
        <f t="shared" ca="1" si="503"/>
        <v>0</v>
      </c>
      <c r="J304" s="105">
        <f t="shared" ca="1" si="503"/>
        <v>0</v>
      </c>
      <c r="K304" s="105">
        <f t="shared" ca="1" si="503"/>
        <v>0</v>
      </c>
      <c r="L304" s="4">
        <f t="shared" ca="1" si="468"/>
        <v>13.339999999999998</v>
      </c>
      <c r="M304" s="105">
        <f t="shared" ca="1" si="469"/>
        <v>0.84999999999999787</v>
      </c>
      <c r="N304" s="105">
        <f t="shared" ca="1" si="476"/>
        <v>2.7899358974358974</v>
      </c>
      <c r="O304" s="198">
        <f t="shared" ca="1" si="477"/>
        <v>2.5959393535194368</v>
      </c>
      <c r="P304" s="198">
        <f t="shared" ca="1" si="478"/>
        <v>2.3363454181674932</v>
      </c>
      <c r="Q304" s="105">
        <f t="shared" ca="1" si="470"/>
        <v>13.776420489848725</v>
      </c>
      <c r="R304" s="105">
        <f t="shared" ca="1" si="471"/>
        <v>14.577872513663056</v>
      </c>
      <c r="S304" s="105">
        <f t="shared" ca="1" si="479"/>
        <v>0</v>
      </c>
      <c r="T304" s="105">
        <f t="shared" si="480"/>
        <v>0</v>
      </c>
      <c r="U304" s="105">
        <f t="shared" si="481"/>
        <v>0</v>
      </c>
      <c r="V304" s="115">
        <f t="shared" ca="1" si="472"/>
        <v>0.8100000000000005</v>
      </c>
      <c r="W304" s="114">
        <f t="shared" ca="1" si="473"/>
        <v>0.81928976689402566</v>
      </c>
      <c r="X304" s="116">
        <f t="shared" ca="1" si="474"/>
        <v>0.11109543377285799</v>
      </c>
      <c r="Y304" s="90" t="e">
        <f t="shared" si="482"/>
        <v>#N/A</v>
      </c>
      <c r="Z304" s="117" t="str">
        <f t="shared" ca="1" si="483"/>
        <v/>
      </c>
      <c r="AA304" s="112"/>
      <c r="AB304" s="118"/>
      <c r="AC304" s="107"/>
      <c r="AD304" s="107"/>
      <c r="AH304" s="107"/>
      <c r="BE304" s="235">
        <f t="shared" ca="1" si="484"/>
        <v>13.125</v>
      </c>
      <c r="BF304" s="235">
        <f t="shared" ref="BF304:BN304" ca="1" si="520">AVERAGE(OFFSET(BE$31,$A304,0,$BE$27,1))</f>
        <v>12.965</v>
      </c>
      <c r="BG304" s="235">
        <f t="shared" ca="1" si="520"/>
        <v>12.96</v>
      </c>
      <c r="BH304" s="235">
        <f t="shared" ca="1" si="520"/>
        <v>13.012500000000001</v>
      </c>
      <c r="BI304" s="235">
        <f t="shared" ca="1" si="520"/>
        <v>13.0978125</v>
      </c>
      <c r="BJ304" s="235">
        <f t="shared" ca="1" si="520"/>
        <v>13.22234375</v>
      </c>
      <c r="BK304" s="235">
        <f t="shared" ca="1" si="520"/>
        <v>13.389453124999999</v>
      </c>
      <c r="BL304" s="235">
        <f t="shared" ca="1" si="520"/>
        <v>13.595742187499999</v>
      </c>
      <c r="BM304" s="235">
        <f t="shared" ca="1" si="520"/>
        <v>13.834746093749999</v>
      </c>
      <c r="BN304" s="235">
        <f t="shared" ca="1" si="520"/>
        <v>14.098242187499999</v>
      </c>
      <c r="BO304" s="235">
        <f t="shared" ca="1" si="486"/>
        <v>13.181416992187499</v>
      </c>
      <c r="BP304" s="235">
        <f t="shared" ca="1" si="442"/>
        <v>13.413518915009846</v>
      </c>
      <c r="BQ304" s="235">
        <f t="shared" ca="1" si="443"/>
        <v>13.7315800303702</v>
      </c>
      <c r="BR304" s="235">
        <f t="shared" ca="1" si="444"/>
        <v>-0.31806111536035431</v>
      </c>
      <c r="BS304" s="235">
        <f t="shared" ca="1" si="445"/>
        <v>13.095457799649491</v>
      </c>
      <c r="BT304" s="235">
        <f t="shared" ca="1" si="513"/>
        <v>13.376489637613743</v>
      </c>
      <c r="BU304" s="235">
        <f t="shared" ca="1" si="514"/>
        <v>13.731351767095733</v>
      </c>
      <c r="BV304" s="235">
        <f t="shared" ca="1" si="515"/>
        <v>14.112227106499539</v>
      </c>
      <c r="BW304" s="235">
        <f t="shared" ca="1" si="516"/>
        <v>13.047640718053565</v>
      </c>
      <c r="BX304" s="235">
        <f t="shared" ca="1" si="487"/>
        <v>1.098520356906906</v>
      </c>
      <c r="BZ304" s="235">
        <f t="shared" ca="1" si="488"/>
        <v>14.841010757869618</v>
      </c>
      <c r="CA304" s="235">
        <f t="shared" ca="1" si="489"/>
        <v>9.1866907941144316</v>
      </c>
      <c r="CB304" s="235">
        <f t="shared" ca="1" si="417"/>
        <v>13.260708496093748</v>
      </c>
      <c r="CC304" s="235">
        <f t="shared" ca="1" si="418"/>
        <v>1.1607084960937488</v>
      </c>
      <c r="CD304" s="81">
        <f t="shared" ca="1" si="419"/>
        <v>4.07881396484375</v>
      </c>
      <c r="CE304" s="235">
        <f t="shared" ca="1" si="490"/>
        <v>28.457009956770921</v>
      </c>
      <c r="CF304" s="235">
        <f t="shared" ca="1" si="491"/>
        <v>26.902378228752578</v>
      </c>
      <c r="CG304">
        <f t="shared" si="492"/>
        <v>100</v>
      </c>
      <c r="CH304">
        <f t="shared" si="492"/>
        <v>50</v>
      </c>
      <c r="CI304">
        <f t="shared" si="492"/>
        <v>0</v>
      </c>
      <c r="CJ304" t="e">
        <f t="shared" si="493"/>
        <v>#N/A</v>
      </c>
      <c r="CK304" s="259">
        <f t="shared" ca="1" si="494"/>
        <v>13.121763983578075</v>
      </c>
      <c r="CL304" s="259">
        <f t="shared" ca="1" si="495"/>
        <v>13.246690995894518</v>
      </c>
      <c r="CM304" s="259">
        <f t="shared" ca="1" si="496"/>
        <v>13.28669438091454</v>
      </c>
      <c r="CN304" s="259">
        <f t="shared" ca="1" si="497"/>
        <v>13.73779500351605</v>
      </c>
      <c r="CO304">
        <f t="shared" ca="1" si="498"/>
        <v>0</v>
      </c>
      <c r="CP304" t="e">
        <f t="shared" ca="1" si="499"/>
        <v>#N/A</v>
      </c>
      <c r="CQ304">
        <f t="shared" ca="1" si="500"/>
        <v>16.7</v>
      </c>
      <c r="CR304" t="e">
        <f t="shared" ca="1" si="422"/>
        <v>#N/A</v>
      </c>
      <c r="CS304" t="e">
        <f t="shared" ca="1" si="423"/>
        <v>#N/A</v>
      </c>
    </row>
    <row r="305" spans="1:97" x14ac:dyDescent="0.25">
      <c r="A305">
        <v>274</v>
      </c>
      <c r="B305" s="100">
        <f ca="1">OFFSET(InputPriceData!B$15,CalculationsAndCharts!$A305+$A$11,0,1,1)</f>
        <v>40095</v>
      </c>
      <c r="C305" s="3">
        <f ca="1">OFFSET(InputPriceData!G$15,CalculationsAndCharts!$A305+$A$11,0,1,1)</f>
        <v>6782800</v>
      </c>
      <c r="D305" s="4">
        <f ca="1">OFFSET(InputPriceData!C$15,CalculationsAndCharts!$A305+$A$11,IF($C$7,7,0),1,1)</f>
        <v>12.94</v>
      </c>
      <c r="E305" s="4">
        <f ca="1">OFFSET(InputPriceData!D$15,CalculationsAndCharts!$A305+$A$11,IF($C$7,7,0),1,1)</f>
        <v>12.94</v>
      </c>
      <c r="F305" s="4">
        <f ca="1">OFFSET(InputPriceData!E$15,CalculationsAndCharts!$A305+$A$11,IF($C$7,7,0),1,1)</f>
        <v>12.49</v>
      </c>
      <c r="G305" s="4">
        <f ca="1">OFFSET(InputPriceData!F$15,CalculationsAndCharts!$A305+$A$11,IF($C$7,7,0),1,1)</f>
        <v>12.84</v>
      </c>
      <c r="H305" s="105">
        <f t="shared" si="467"/>
        <v>0</v>
      </c>
      <c r="I305" s="105">
        <f t="shared" ca="1" si="503"/>
        <v>0</v>
      </c>
      <c r="J305" s="105">
        <f t="shared" ca="1" si="503"/>
        <v>0</v>
      </c>
      <c r="K305" s="105">
        <f t="shared" ca="1" si="503"/>
        <v>0</v>
      </c>
      <c r="L305" s="4">
        <f t="shared" ca="1" si="468"/>
        <v>12.756666666666666</v>
      </c>
      <c r="M305" s="105">
        <f t="shared" ca="1" si="469"/>
        <v>0.55000000000000071</v>
      </c>
      <c r="N305" s="105">
        <f t="shared" ca="1" si="476"/>
        <v>2.6388333333333334</v>
      </c>
      <c r="O305" s="198">
        <f t="shared" ca="1" si="477"/>
        <v>2.540511769543305</v>
      </c>
      <c r="P305" s="198">
        <f t="shared" ca="1" si="478"/>
        <v>2.2864605925889747</v>
      </c>
      <c r="Q305" s="105">
        <f t="shared" ca="1" si="470"/>
        <v>13.901112058376933</v>
      </c>
      <c r="R305" s="105">
        <f t="shared" ca="1" si="471"/>
        <v>14.806858806181436</v>
      </c>
      <c r="S305" s="105">
        <f t="shared" ca="1" si="479"/>
        <v>0</v>
      </c>
      <c r="T305" s="105">
        <f t="shared" si="480"/>
        <v>0</v>
      </c>
      <c r="U305" s="105">
        <f t="shared" si="481"/>
        <v>0</v>
      </c>
      <c r="V305" s="115">
        <f t="shared" ca="1" si="472"/>
        <v>0.44999999999999929</v>
      </c>
      <c r="W305" s="114">
        <f t="shared" ca="1" si="473"/>
        <v>0.82393465034103841</v>
      </c>
      <c r="X305" s="116">
        <f t="shared" ca="1" si="474"/>
        <v>0.11416936529135814</v>
      </c>
      <c r="Y305" s="90" t="e">
        <f t="shared" si="482"/>
        <v>#N/A</v>
      </c>
      <c r="Z305" s="117" t="str">
        <f t="shared" ca="1" si="483"/>
        <v/>
      </c>
      <c r="AA305" s="112"/>
      <c r="AB305" s="118"/>
      <c r="AC305" s="107"/>
      <c r="AD305" s="107"/>
      <c r="AH305" s="107"/>
      <c r="BE305" s="235">
        <f t="shared" ca="1" si="484"/>
        <v>12.805</v>
      </c>
      <c r="BF305" s="235">
        <f t="shared" ref="BF305:BN305" ca="1" si="521">AVERAGE(OFFSET(BE$31,$A305,0,$BE$27,1))</f>
        <v>12.955</v>
      </c>
      <c r="BG305" s="235">
        <f t="shared" ca="1" si="521"/>
        <v>13.065000000000001</v>
      </c>
      <c r="BH305" s="235">
        <f t="shared" ca="1" si="521"/>
        <v>13.183125</v>
      </c>
      <c r="BI305" s="235">
        <f t="shared" ca="1" si="521"/>
        <v>13.346875000000001</v>
      </c>
      <c r="BJ305" s="235">
        <f t="shared" ca="1" si="521"/>
        <v>13.5565625</v>
      </c>
      <c r="BK305" s="235">
        <f t="shared" ca="1" si="521"/>
        <v>13.802031249999999</v>
      </c>
      <c r="BL305" s="235">
        <f t="shared" ca="1" si="521"/>
        <v>14.07375</v>
      </c>
      <c r="BM305" s="235">
        <f t="shared" ca="1" si="521"/>
        <v>14.36173828125</v>
      </c>
      <c r="BN305" s="235">
        <f t="shared" ca="1" si="521"/>
        <v>14.652978515625001</v>
      </c>
      <c r="BO305" s="235">
        <f t="shared" ca="1" si="486"/>
        <v>13.260009277343752</v>
      </c>
      <c r="BP305" s="235">
        <f t="shared" ca="1" si="442"/>
        <v>13.645620837832192</v>
      </c>
      <c r="BQ305" s="235">
        <f t="shared" ca="1" si="443"/>
        <v>14.049641145730552</v>
      </c>
      <c r="BR305" s="235">
        <f t="shared" ca="1" si="444"/>
        <v>-0.40402030789836019</v>
      </c>
      <c r="BS305" s="235">
        <f t="shared" ca="1" si="445"/>
        <v>13.241600529933832</v>
      </c>
      <c r="BT305" s="235">
        <f t="shared" ca="1" si="513"/>
        <v>13.657521475577994</v>
      </c>
      <c r="BU305" s="235">
        <f t="shared" ca="1" si="514"/>
        <v>14.086213896577723</v>
      </c>
      <c r="BV305" s="235">
        <f t="shared" ca="1" si="515"/>
        <v>14.493102445903343</v>
      </c>
      <c r="BW305" s="235">
        <f t="shared" ca="1" si="516"/>
        <v>13.207025182904157</v>
      </c>
      <c r="BX305" s="235">
        <f t="shared" ca="1" si="487"/>
        <v>0.94844308614689854</v>
      </c>
      <c r="BZ305" s="235">
        <f t="shared" ca="1" si="488"/>
        <v>15.100097351132048</v>
      </c>
      <c r="CA305" s="235">
        <f t="shared" ca="1" si="489"/>
        <v>0.10053328770104507</v>
      </c>
      <c r="CB305" s="235">
        <f t="shared" ca="1" si="417"/>
        <v>13.008337972005208</v>
      </c>
      <c r="CC305" s="235">
        <f t="shared" ca="1" si="418"/>
        <v>0.90833797200520827</v>
      </c>
      <c r="CD305" s="81">
        <f t="shared" ca="1" si="419"/>
        <v>4.07881396484375</v>
      </c>
      <c r="CE305" s="235">
        <f t="shared" ca="1" si="490"/>
        <v>22.269659264540753</v>
      </c>
      <c r="CF305" s="235">
        <f t="shared" ca="1" si="491"/>
        <v>30.078235239605856</v>
      </c>
      <c r="CG305">
        <f t="shared" si="492"/>
        <v>100</v>
      </c>
      <c r="CH305">
        <f t="shared" si="492"/>
        <v>50</v>
      </c>
      <c r="CI305">
        <f t="shared" si="492"/>
        <v>0</v>
      </c>
      <c r="CJ305" t="e">
        <f t="shared" si="493"/>
        <v>#N/A</v>
      </c>
      <c r="CK305" s="259">
        <f t="shared" ca="1" si="494"/>
        <v>13.441027967156153</v>
      </c>
      <c r="CL305" s="259">
        <f t="shared" ca="1" si="495"/>
        <v>13.043638983578075</v>
      </c>
      <c r="CM305" s="259">
        <f t="shared" ca="1" si="496"/>
        <v>13.251157301524234</v>
      </c>
      <c r="CN305" s="259">
        <f t="shared" ca="1" si="497"/>
        <v>13.934236606564664</v>
      </c>
      <c r="CO305">
        <f t="shared" ca="1" si="498"/>
        <v>0</v>
      </c>
      <c r="CP305" t="e">
        <f t="shared" ca="1" si="499"/>
        <v>#N/A</v>
      </c>
      <c r="CQ305">
        <f t="shared" ca="1" si="500"/>
        <v>16.7</v>
      </c>
      <c r="CR305" t="e">
        <f t="shared" ca="1" si="422"/>
        <v>#N/A</v>
      </c>
      <c r="CS305" t="e">
        <f t="shared" ca="1" si="423"/>
        <v>#N/A</v>
      </c>
    </row>
    <row r="306" spans="1:97" x14ac:dyDescent="0.25">
      <c r="A306">
        <v>275</v>
      </c>
      <c r="B306" s="100">
        <f ca="1">OFFSET(InputPriceData!B$15,CalculationsAndCharts!$A306+$A$11,0,1,1)</f>
        <v>40094</v>
      </c>
      <c r="C306" s="3">
        <f ca="1">OFFSET(InputPriceData!G$15,CalculationsAndCharts!$A306+$A$11,0,1,1)</f>
        <v>13746100</v>
      </c>
      <c r="D306" s="4">
        <f ca="1">OFFSET(InputPriceData!C$15,CalculationsAndCharts!$A306+$A$11,IF($C$7,7,0),1,1)</f>
        <v>13.19</v>
      </c>
      <c r="E306" s="4">
        <f ca="1">OFFSET(InputPriceData!D$15,CalculationsAndCharts!$A306+$A$11,IF($C$7,7,0),1,1)</f>
        <v>13.66</v>
      </c>
      <c r="F306" s="4">
        <f ca="1">OFFSET(InputPriceData!E$15,CalculationsAndCharts!$A306+$A$11,IF($C$7,7,0),1,1)</f>
        <v>12.69</v>
      </c>
      <c r="G306" s="4">
        <f ca="1">OFFSET(InputPriceData!F$15,CalculationsAndCharts!$A306+$A$11,IF($C$7,7,0),1,1)</f>
        <v>12.77</v>
      </c>
      <c r="H306" s="105">
        <f t="shared" si="467"/>
        <v>0</v>
      </c>
      <c r="I306" s="105">
        <f t="shared" ca="1" si="503"/>
        <v>0</v>
      </c>
      <c r="J306" s="105">
        <f t="shared" ca="1" si="503"/>
        <v>0</v>
      </c>
      <c r="K306" s="105">
        <f t="shared" ca="1" si="503"/>
        <v>0</v>
      </c>
      <c r="L306" s="4">
        <f t="shared" ca="1" si="468"/>
        <v>13.040000000000001</v>
      </c>
      <c r="M306" s="105">
        <f t="shared" ca="1" si="469"/>
        <v>0.63666666666666671</v>
      </c>
      <c r="N306" s="105">
        <f t="shared" ca="1" si="476"/>
        <v>2.7608076923076914</v>
      </c>
      <c r="O306" s="198">
        <f t="shared" ca="1" si="477"/>
        <v>2.5124198941747253</v>
      </c>
      <c r="P306" s="198">
        <f t="shared" ca="1" si="478"/>
        <v>2.2611779047572527</v>
      </c>
      <c r="Q306" s="105">
        <f t="shared" ca="1" si="470"/>
        <v>14.228096456008437</v>
      </c>
      <c r="R306" s="105">
        <f t="shared" ca="1" si="471"/>
        <v>15.065643591268437</v>
      </c>
      <c r="S306" s="105">
        <f t="shared" ca="1" si="479"/>
        <v>0</v>
      </c>
      <c r="T306" s="105">
        <f t="shared" si="480"/>
        <v>0</v>
      </c>
      <c r="U306" s="105">
        <f t="shared" si="481"/>
        <v>0</v>
      </c>
      <c r="V306" s="115">
        <f t="shared" ca="1" si="472"/>
        <v>0.97000000000000064</v>
      </c>
      <c r="W306" s="114">
        <f t="shared" ca="1" si="473"/>
        <v>1.010901975511558</v>
      </c>
      <c r="X306" s="116">
        <f t="shared" ca="1" si="474"/>
        <v>0.12916225336817214</v>
      </c>
      <c r="Y306" s="90" t="e">
        <f t="shared" si="482"/>
        <v>#N/A</v>
      </c>
      <c r="Z306" s="117" t="str">
        <f t="shared" ca="1" si="483"/>
        <v/>
      </c>
      <c r="AA306" s="112"/>
      <c r="AB306" s="118"/>
      <c r="AC306" s="107"/>
      <c r="AD306" s="107"/>
      <c r="AH306" s="107"/>
      <c r="BE306" s="235">
        <f t="shared" ca="1" si="484"/>
        <v>13.105</v>
      </c>
      <c r="BF306" s="235">
        <f t="shared" ref="BF306:BN306" ca="1" si="522">AVERAGE(OFFSET(BE$31,$A306,0,$BE$27,1))</f>
        <v>13.175000000000001</v>
      </c>
      <c r="BG306" s="235">
        <f t="shared" ca="1" si="522"/>
        <v>13.30125</v>
      </c>
      <c r="BH306" s="235">
        <f t="shared" ca="1" si="522"/>
        <v>13.510624999999999</v>
      </c>
      <c r="BI306" s="235">
        <f t="shared" ca="1" si="522"/>
        <v>13.766249999999999</v>
      </c>
      <c r="BJ306" s="235">
        <f t="shared" ca="1" si="522"/>
        <v>14.047499999999999</v>
      </c>
      <c r="BK306" s="235">
        <f t="shared" ca="1" si="522"/>
        <v>14.34546875</v>
      </c>
      <c r="BL306" s="235">
        <f t="shared" ca="1" si="522"/>
        <v>14.6497265625</v>
      </c>
      <c r="BM306" s="235">
        <f t="shared" ca="1" si="522"/>
        <v>14.944218750000001</v>
      </c>
      <c r="BN306" s="235">
        <f t="shared" ca="1" si="522"/>
        <v>15.210732421875001</v>
      </c>
      <c r="BO306" s="235">
        <f t="shared" ca="1" si="486"/>
        <v>13.605694824218753</v>
      </c>
      <c r="BP306" s="235">
        <f t="shared" ca="1" si="442"/>
        <v>14.031232398320633</v>
      </c>
      <c r="BQ306" s="235">
        <f t="shared" ca="1" si="443"/>
        <v>14.453661453628913</v>
      </c>
      <c r="BR306" s="235">
        <f t="shared" ca="1" si="444"/>
        <v>-0.4224290553082799</v>
      </c>
      <c r="BS306" s="235">
        <f t="shared" ca="1" si="445"/>
        <v>13.608803343012353</v>
      </c>
      <c r="BT306" s="235">
        <f t="shared" ca="1" si="513"/>
        <v>14.073442421222154</v>
      </c>
      <c r="BU306" s="235">
        <f t="shared" ca="1" si="514"/>
        <v>14.514906317577452</v>
      </c>
      <c r="BV306" s="235">
        <f t="shared" ca="1" si="515"/>
        <v>14.899990995228963</v>
      </c>
      <c r="BW306" s="235">
        <f t="shared" ca="1" si="516"/>
        <v>13.575599306163072</v>
      </c>
      <c r="BX306" s="235">
        <f t="shared" ca="1" si="487"/>
        <v>0.76676872288260567</v>
      </c>
      <c r="BZ306" s="235">
        <f t="shared" ca="1" si="488"/>
        <v>15.356416411452489</v>
      </c>
      <c r="CA306" s="235">
        <f t="shared" ca="1" si="489"/>
        <v>-8.0623939182918978</v>
      </c>
      <c r="CB306" s="235">
        <f t="shared" ca="1" si="417"/>
        <v>13.322847412109377</v>
      </c>
      <c r="CC306" s="235">
        <f t="shared" ca="1" si="418"/>
        <v>1.2228474121093775</v>
      </c>
      <c r="CD306" s="81">
        <f t="shared" ca="1" si="419"/>
        <v>4.07881396484375</v>
      </c>
      <c r="CE306" s="235">
        <f t="shared" ca="1" si="490"/>
        <v>29.980465464946057</v>
      </c>
      <c r="CF306" s="235">
        <f t="shared" ca="1" si="491"/>
        <v>37.573469488492002</v>
      </c>
      <c r="CG306">
        <f t="shared" si="492"/>
        <v>100</v>
      </c>
      <c r="CH306">
        <f t="shared" si="492"/>
        <v>50</v>
      </c>
      <c r="CI306">
        <f t="shared" si="492"/>
        <v>0</v>
      </c>
      <c r="CJ306" t="e">
        <f t="shared" si="493"/>
        <v>#N/A</v>
      </c>
      <c r="CK306" s="259">
        <f t="shared" ca="1" si="494"/>
        <v>13.804555934312306</v>
      </c>
      <c r="CL306" s="259">
        <f t="shared" ca="1" si="495"/>
        <v>13.344152967156152</v>
      </c>
      <c r="CM306" s="259">
        <f t="shared" ca="1" si="496"/>
        <v>13.580817724762612</v>
      </c>
      <c r="CN306" s="259">
        <f t="shared" ca="1" si="497"/>
        <v>14.2904756557593</v>
      </c>
      <c r="CO306">
        <f t="shared" ca="1" si="498"/>
        <v>0</v>
      </c>
      <c r="CP306" t="e">
        <f t="shared" ca="1" si="499"/>
        <v>#N/A</v>
      </c>
      <c r="CQ306">
        <f t="shared" ca="1" si="500"/>
        <v>16.7</v>
      </c>
      <c r="CR306" t="e">
        <f t="shared" ca="1" si="422"/>
        <v>#N/A</v>
      </c>
      <c r="CS306" t="e">
        <f t="shared" ca="1" si="423"/>
        <v>#N/A</v>
      </c>
    </row>
    <row r="307" spans="1:97" x14ac:dyDescent="0.25">
      <c r="A307">
        <v>276</v>
      </c>
      <c r="B307" s="100">
        <f ca="1">OFFSET(InputPriceData!B$15,CalculationsAndCharts!$A307+$A$11,0,1,1)</f>
        <v>40093</v>
      </c>
      <c r="C307" s="3">
        <f ca="1">OFFSET(InputPriceData!G$15,CalculationsAndCharts!$A307+$A$11,0,1,1)</f>
        <v>13361500</v>
      </c>
      <c r="D307" s="4">
        <f ca="1">OFFSET(InputPriceData!C$15,CalculationsAndCharts!$A307+$A$11,IF($C$7,7,0),1,1)</f>
        <v>13.42</v>
      </c>
      <c r="E307" s="4">
        <f ca="1">OFFSET(InputPriceData!D$15,CalculationsAndCharts!$A307+$A$11,IF($C$7,7,0),1,1)</f>
        <v>13.62</v>
      </c>
      <c r="F307" s="4">
        <f ca="1">OFFSET(InputPriceData!E$15,CalculationsAndCharts!$A307+$A$11,IF($C$7,7,0),1,1)</f>
        <v>12.92</v>
      </c>
      <c r="G307" s="4">
        <f ca="1">OFFSET(InputPriceData!F$15,CalculationsAndCharts!$A307+$A$11,IF($C$7,7,0),1,1)</f>
        <v>13.44</v>
      </c>
      <c r="H307" s="105">
        <f t="shared" si="467"/>
        <v>0</v>
      </c>
      <c r="I307" s="105">
        <f t="shared" ca="1" si="503"/>
        <v>0</v>
      </c>
      <c r="J307" s="105">
        <f t="shared" ca="1" si="503"/>
        <v>0</v>
      </c>
      <c r="K307" s="105">
        <f t="shared" ca="1" si="503"/>
        <v>0</v>
      </c>
      <c r="L307" s="4">
        <f t="shared" ca="1" si="468"/>
        <v>13.326666666666666</v>
      </c>
      <c r="M307" s="105">
        <f t="shared" ca="1" si="469"/>
        <v>0.45333333333333492</v>
      </c>
      <c r="N307" s="105">
        <f t="shared" ca="1" si="476"/>
        <v>2.6725128205128188</v>
      </c>
      <c r="O307" s="198">
        <f t="shared" ca="1" si="477"/>
        <v>2.4414519518510209</v>
      </c>
      <c r="P307" s="198">
        <f t="shared" ca="1" si="478"/>
        <v>2.197306756665919</v>
      </c>
      <c r="Q307" s="105">
        <f t="shared" ca="1" si="470"/>
        <v>14.567552586296561</v>
      </c>
      <c r="R307" s="105">
        <f t="shared" ca="1" si="471"/>
        <v>15.304942772771295</v>
      </c>
      <c r="S307" s="105">
        <f t="shared" ca="1" si="479"/>
        <v>0</v>
      </c>
      <c r="T307" s="105">
        <f t="shared" si="480"/>
        <v>0</v>
      </c>
      <c r="U307" s="105">
        <f t="shared" si="481"/>
        <v>0</v>
      </c>
      <c r="V307" s="115">
        <f t="shared" ca="1" si="472"/>
        <v>0.69999999999999929</v>
      </c>
      <c r="W307" s="114">
        <f t="shared" ca="1" si="473"/>
        <v>1.0313529632673366</v>
      </c>
      <c r="X307" s="116">
        <f t="shared" ca="1" si="474"/>
        <v>0.12673757167167682</v>
      </c>
      <c r="Y307" s="90" t="e">
        <f t="shared" si="482"/>
        <v>#N/A</v>
      </c>
      <c r="Z307" s="117" t="str">
        <f t="shared" ca="1" si="483"/>
        <v/>
      </c>
      <c r="AA307" s="112"/>
      <c r="AB307" s="118"/>
      <c r="AC307" s="107"/>
      <c r="AD307" s="107"/>
      <c r="AH307" s="107"/>
      <c r="BE307" s="235">
        <f t="shared" ca="1" si="484"/>
        <v>13.245000000000001</v>
      </c>
      <c r="BF307" s="235">
        <f t="shared" ref="BF307:BN307" ca="1" si="523">AVERAGE(OFFSET(BE$31,$A307,0,$BE$27,1))</f>
        <v>13.4275</v>
      </c>
      <c r="BG307" s="235">
        <f t="shared" ca="1" si="523"/>
        <v>13.719999999999999</v>
      </c>
      <c r="BH307" s="235">
        <f t="shared" ca="1" si="523"/>
        <v>14.021875</v>
      </c>
      <c r="BI307" s="235">
        <f t="shared" ca="1" si="523"/>
        <v>14.328749999999999</v>
      </c>
      <c r="BJ307" s="235">
        <f t="shared" ca="1" si="523"/>
        <v>14.643437500000001</v>
      </c>
      <c r="BK307" s="235">
        <f t="shared" ca="1" si="523"/>
        <v>14.953984375000001</v>
      </c>
      <c r="BL307" s="235">
        <f t="shared" ca="1" si="523"/>
        <v>15.2387109375</v>
      </c>
      <c r="BM307" s="235">
        <f t="shared" ca="1" si="523"/>
        <v>15.477246093750001</v>
      </c>
      <c r="BN307" s="235">
        <f t="shared" ca="1" si="523"/>
        <v>15.658603515625</v>
      </c>
      <c r="BO307" s="235">
        <f t="shared" ca="1" si="486"/>
        <v>13.971974121093748</v>
      </c>
      <c r="BP307" s="235">
        <f t="shared" ca="1" si="442"/>
        <v>14.45676997242251</v>
      </c>
      <c r="BQ307" s="235">
        <f t="shared" ca="1" si="443"/>
        <v>14.876090508937192</v>
      </c>
      <c r="BR307" s="235">
        <f t="shared" ca="1" si="444"/>
        <v>-0.41932053651468237</v>
      </c>
      <c r="BS307" s="235">
        <f t="shared" ca="1" si="445"/>
        <v>14.037449435907828</v>
      </c>
      <c r="BT307" s="235">
        <f t="shared" ca="1" si="513"/>
        <v>14.538081499431955</v>
      </c>
      <c r="BU307" s="235">
        <f t="shared" ca="1" si="514"/>
        <v>14.95637021393275</v>
      </c>
      <c r="BV307" s="235">
        <f t="shared" ca="1" si="515"/>
        <v>15.285075672880474</v>
      </c>
      <c r="BW307" s="235">
        <f t="shared" ca="1" si="516"/>
        <v>14.030209529378091</v>
      </c>
      <c r="BX307" s="235">
        <f t="shared" ca="1" si="487"/>
        <v>0.58842184572412581</v>
      </c>
      <c r="BZ307" s="235">
        <f t="shared" ca="1" si="488"/>
        <v>15.584245646008956</v>
      </c>
      <c r="CA307" s="235">
        <f t="shared" ca="1" si="489"/>
        <v>-16.025595749187033</v>
      </c>
      <c r="CB307" s="235">
        <f t="shared" ca="1" si="417"/>
        <v>13.649320393880206</v>
      </c>
      <c r="CC307" s="235">
        <f t="shared" ca="1" si="418"/>
        <v>1.5493203938802065</v>
      </c>
      <c r="CD307" s="81">
        <f t="shared" ca="1" si="419"/>
        <v>4.07881396484375</v>
      </c>
      <c r="CE307" s="235">
        <f t="shared" ca="1" si="490"/>
        <v>37.984580989330745</v>
      </c>
      <c r="CF307" s="235">
        <f t="shared" ca="1" si="491"/>
        <v>49.303596525485887</v>
      </c>
      <c r="CG307">
        <f t="shared" si="492"/>
        <v>100</v>
      </c>
      <c r="CH307">
        <f t="shared" si="492"/>
        <v>50</v>
      </c>
      <c r="CI307">
        <f t="shared" si="492"/>
        <v>0</v>
      </c>
      <c r="CJ307" t="e">
        <f t="shared" si="493"/>
        <v>#N/A</v>
      </c>
      <c r="CK307" s="259">
        <f t="shared" ca="1" si="494"/>
        <v>14.259111868624613</v>
      </c>
      <c r="CL307" s="259">
        <f t="shared" ca="1" si="495"/>
        <v>13.697055934312306</v>
      </c>
      <c r="CM307" s="259">
        <f t="shared" ca="1" si="496"/>
        <v>13.941362874604351</v>
      </c>
      <c r="CN307" s="259">
        <f t="shared" ca="1" si="497"/>
        <v>14.669004731200561</v>
      </c>
      <c r="CO307">
        <f t="shared" ca="1" si="498"/>
        <v>0</v>
      </c>
      <c r="CP307" t="e">
        <f t="shared" ca="1" si="499"/>
        <v>#N/A</v>
      </c>
      <c r="CQ307">
        <f t="shared" ca="1" si="500"/>
        <v>16.7</v>
      </c>
      <c r="CR307" t="e">
        <f t="shared" ca="1" si="422"/>
        <v>#N/A</v>
      </c>
      <c r="CS307" t="e">
        <f t="shared" ca="1" si="423"/>
        <v>#N/A</v>
      </c>
    </row>
    <row r="308" spans="1:97" x14ac:dyDescent="0.25">
      <c r="A308">
        <v>277</v>
      </c>
      <c r="B308" s="100">
        <f ca="1">OFFSET(InputPriceData!B$15,CalculationsAndCharts!$A308+$A$11,0,1,1)</f>
        <v>40092</v>
      </c>
      <c r="C308" s="3">
        <f ca="1">OFFSET(InputPriceData!G$15,CalculationsAndCharts!$A308+$A$11,0,1,1)</f>
        <v>20522800</v>
      </c>
      <c r="D308" s="4">
        <f ca="1">OFFSET(InputPriceData!C$15,CalculationsAndCharts!$A308+$A$11,IF($C$7,7,0),1,1)</f>
        <v>14.33</v>
      </c>
      <c r="E308" s="4">
        <f ca="1">OFFSET(InputPriceData!D$15,CalculationsAndCharts!$A308+$A$11,IF($C$7,7,0),1,1)</f>
        <v>14.38</v>
      </c>
      <c r="F308" s="4">
        <f ca="1">OFFSET(InputPriceData!E$15,CalculationsAndCharts!$A308+$A$11,IF($C$7,7,0),1,1)</f>
        <v>12.69</v>
      </c>
      <c r="G308" s="4">
        <f ca="1">OFFSET(InputPriceData!F$15,CalculationsAndCharts!$A308+$A$11,IF($C$7,7,0),1,1)</f>
        <v>13.05</v>
      </c>
      <c r="H308" s="105">
        <f t="shared" si="467"/>
        <v>0</v>
      </c>
      <c r="I308" s="105">
        <f t="shared" ca="1" si="503"/>
        <v>0</v>
      </c>
      <c r="J308" s="105">
        <f t="shared" ca="1" si="503"/>
        <v>0</v>
      </c>
      <c r="K308" s="105">
        <f t="shared" ca="1" si="503"/>
        <v>0</v>
      </c>
      <c r="L308" s="4">
        <f t="shared" ca="1" si="468"/>
        <v>13.373333333333335</v>
      </c>
      <c r="M308" s="105">
        <f t="shared" ca="1" si="469"/>
        <v>1.7666666666666657</v>
      </c>
      <c r="N308" s="105">
        <f t="shared" ca="1" si="476"/>
        <v>2.6979999999999977</v>
      </c>
      <c r="O308" s="198">
        <f t="shared" ca="1" si="477"/>
        <v>2.3754345608047926</v>
      </c>
      <c r="P308" s="198">
        <f t="shared" ca="1" si="478"/>
        <v>2.1378911047243134</v>
      </c>
      <c r="Q308" s="105">
        <f t="shared" ca="1" si="470"/>
        <v>14.92209142047653</v>
      </c>
      <c r="R308" s="105">
        <f t="shared" ca="1" si="471"/>
        <v>15.515625683192647</v>
      </c>
      <c r="S308" s="105">
        <f t="shared" ca="1" si="479"/>
        <v>0</v>
      </c>
      <c r="T308" s="105">
        <f t="shared" si="480"/>
        <v>0</v>
      </c>
      <c r="U308" s="105">
        <f t="shared" si="481"/>
        <v>0</v>
      </c>
      <c r="V308" s="115">
        <f t="shared" ca="1" si="472"/>
        <v>1.6900000000000013</v>
      </c>
      <c r="W308" s="114">
        <f t="shared" ca="1" si="473"/>
        <v>1.1970294449010053</v>
      </c>
      <c r="X308" s="116">
        <f t="shared" ca="1" si="474"/>
        <v>0.14172639424528777</v>
      </c>
      <c r="Y308" s="90" t="e">
        <f t="shared" si="482"/>
        <v>#N/A</v>
      </c>
      <c r="Z308" s="117" t="str">
        <f t="shared" ca="1" si="483"/>
        <v/>
      </c>
      <c r="AA308" s="112"/>
      <c r="AB308" s="118"/>
      <c r="AC308" s="107"/>
      <c r="AD308" s="107"/>
      <c r="AH308" s="107"/>
      <c r="BE308" s="235">
        <f t="shared" ca="1" si="484"/>
        <v>13.61</v>
      </c>
      <c r="BF308" s="235">
        <f t="shared" ref="BF308:BN308" ca="1" si="524">AVERAGE(OFFSET(BE$31,$A308,0,$BE$27,1))</f>
        <v>14.012499999999999</v>
      </c>
      <c r="BG308" s="235">
        <f t="shared" ca="1" si="524"/>
        <v>14.32375</v>
      </c>
      <c r="BH308" s="235">
        <f t="shared" ca="1" si="524"/>
        <v>14.635625000000001</v>
      </c>
      <c r="BI308" s="235">
        <f t="shared" ca="1" si="524"/>
        <v>14.958125000000001</v>
      </c>
      <c r="BJ308" s="235">
        <f t="shared" ca="1" si="524"/>
        <v>15.264531250000001</v>
      </c>
      <c r="BK308" s="235">
        <f t="shared" ca="1" si="524"/>
        <v>15.5234375</v>
      </c>
      <c r="BL308" s="235">
        <f t="shared" ca="1" si="524"/>
        <v>15.715781250000001</v>
      </c>
      <c r="BM308" s="235">
        <f t="shared" ca="1" si="524"/>
        <v>15.839960937500001</v>
      </c>
      <c r="BN308" s="235">
        <f t="shared" ca="1" si="524"/>
        <v>15.908515625</v>
      </c>
      <c r="BO308" s="235">
        <f t="shared" ca="1" si="486"/>
        <v>14.477642578125</v>
      </c>
      <c r="BP308" s="235">
        <f t="shared" ca="1" si="442"/>
        <v>14.941565823751274</v>
      </c>
      <c r="BQ308" s="235">
        <f t="shared" ca="1" si="443"/>
        <v>15.295411045451875</v>
      </c>
      <c r="BR308" s="235">
        <f t="shared" ca="1" si="444"/>
        <v>-0.35384522170060073</v>
      </c>
      <c r="BS308" s="235">
        <f t="shared" ca="1" si="445"/>
        <v>14.587720602050673</v>
      </c>
      <c r="BT308" s="235">
        <f t="shared" ca="1" si="513"/>
        <v>15.038713562956083</v>
      </c>
      <c r="BU308" s="235">
        <f t="shared" ca="1" si="514"/>
        <v>15.374658928433544</v>
      </c>
      <c r="BV308" s="235">
        <f t="shared" ca="1" si="515"/>
        <v>15.613781131828198</v>
      </c>
      <c r="BW308" s="235">
        <f t="shared" ca="1" si="516"/>
        <v>14.60594503539582</v>
      </c>
      <c r="BX308" s="235">
        <f t="shared" ca="1" si="487"/>
        <v>0.46951380833550621</v>
      </c>
      <c r="BZ308" s="235">
        <f t="shared" ca="1" si="488"/>
        <v>15.769322742529615</v>
      </c>
      <c r="CA308" s="235">
        <f t="shared" ca="1" si="489"/>
        <v>-11.945872862511571</v>
      </c>
      <c r="CB308" s="235">
        <f t="shared" ca="1" si="417"/>
        <v>13.925487955729167</v>
      </c>
      <c r="CC308" s="235">
        <f t="shared" ca="1" si="418"/>
        <v>1.8254879557291677</v>
      </c>
      <c r="CD308" s="81">
        <f t="shared" ca="1" si="419"/>
        <v>4.07881396484375</v>
      </c>
      <c r="CE308" s="235">
        <f t="shared" ca="1" si="490"/>
        <v>44.755362011199203</v>
      </c>
      <c r="CF308" s="235">
        <f t="shared" ca="1" si="491"/>
        <v>60.870667749444571</v>
      </c>
      <c r="CG308">
        <f t="shared" si="492"/>
        <v>100</v>
      </c>
      <c r="CH308">
        <f t="shared" si="492"/>
        <v>50</v>
      </c>
      <c r="CI308">
        <f t="shared" si="492"/>
        <v>0</v>
      </c>
      <c r="CJ308" t="e">
        <f t="shared" si="493"/>
        <v>#N/A</v>
      </c>
      <c r="CK308" s="259">
        <f t="shared" ca="1" si="494"/>
        <v>14.905723737249225</v>
      </c>
      <c r="CL308" s="259">
        <f t="shared" ca="1" si="495"/>
        <v>14.028486868624611</v>
      </c>
      <c r="CM308" s="259">
        <f t="shared" ca="1" si="496"/>
        <v>14.351160346562811</v>
      </c>
      <c r="CN308" s="259">
        <f t="shared" ca="1" si="497"/>
        <v>15.057784249955862</v>
      </c>
      <c r="CO308">
        <f t="shared" ca="1" si="498"/>
        <v>0</v>
      </c>
      <c r="CP308" t="e">
        <f t="shared" ca="1" si="499"/>
        <v>#N/A</v>
      </c>
      <c r="CQ308">
        <f t="shared" ca="1" si="500"/>
        <v>16.7</v>
      </c>
      <c r="CR308" t="e">
        <f t="shared" ca="1" si="422"/>
        <v>#N/A</v>
      </c>
      <c r="CS308" t="e">
        <f t="shared" ca="1" si="423"/>
        <v>#N/A</v>
      </c>
    </row>
    <row r="309" spans="1:97" x14ac:dyDescent="0.25">
      <c r="A309">
        <v>278</v>
      </c>
      <c r="B309" s="100">
        <f ca="1">OFFSET(InputPriceData!B$15,CalculationsAndCharts!$A309+$A$11,0,1,1)</f>
        <v>40091</v>
      </c>
      <c r="C309" s="3">
        <f ca="1">OFFSET(InputPriceData!G$15,CalculationsAndCharts!$A309+$A$11,0,1,1)</f>
        <v>11144700</v>
      </c>
      <c r="D309" s="4">
        <f ca="1">OFFSET(InputPriceData!C$15,CalculationsAndCharts!$A309+$A$11,IF($C$7,7,0),1,1)</f>
        <v>14.8</v>
      </c>
      <c r="E309" s="4">
        <f ca="1">OFFSET(InputPriceData!D$15,CalculationsAndCharts!$A309+$A$11,IF($C$7,7,0),1,1)</f>
        <v>15.25</v>
      </c>
      <c r="F309" s="4">
        <f ca="1">OFFSET(InputPriceData!E$15,CalculationsAndCharts!$A309+$A$11,IF($C$7,7,0),1,1)</f>
        <v>13.95</v>
      </c>
      <c r="G309" s="4">
        <f ca="1">OFFSET(InputPriceData!F$15,CalculationsAndCharts!$A309+$A$11,IF($C$7,7,0),1,1)</f>
        <v>14.17</v>
      </c>
      <c r="H309" s="105">
        <f t="shared" si="467"/>
        <v>0</v>
      </c>
      <c r="I309" s="105">
        <f t="shared" ca="1" si="503"/>
        <v>0</v>
      </c>
      <c r="J309" s="105">
        <f t="shared" ca="1" si="503"/>
        <v>0</v>
      </c>
      <c r="K309" s="105">
        <f t="shared" ca="1" si="503"/>
        <v>0</v>
      </c>
      <c r="L309" s="4">
        <f t="shared" ca="1" si="468"/>
        <v>14.456666666666665</v>
      </c>
      <c r="M309" s="105">
        <f t="shared" ca="1" si="469"/>
        <v>0.68666666666666565</v>
      </c>
      <c r="N309" s="105">
        <f t="shared" ca="1" si="476"/>
        <v>2.3211538461538437</v>
      </c>
      <c r="O309" s="198">
        <f t="shared" ca="1" si="477"/>
        <v>2.2832730067490199</v>
      </c>
      <c r="P309" s="198">
        <f t="shared" ca="1" si="478"/>
        <v>2.0549457060741179</v>
      </c>
      <c r="Q309" s="105">
        <f t="shared" ca="1" si="470"/>
        <v>15.364593731088872</v>
      </c>
      <c r="R309" s="105">
        <f t="shared" ca="1" si="471"/>
        <v>15.685206901111538</v>
      </c>
      <c r="S309" s="105">
        <f t="shared" ca="1" si="479"/>
        <v>0</v>
      </c>
      <c r="T309" s="105">
        <f t="shared" si="480"/>
        <v>0</v>
      </c>
      <c r="U309" s="105">
        <f t="shared" si="481"/>
        <v>0</v>
      </c>
      <c r="V309" s="115">
        <f t="shared" ca="1" si="472"/>
        <v>1.3000000000000007</v>
      </c>
      <c r="W309" s="114">
        <f t="shared" ca="1" si="473"/>
        <v>0.95054416735150704</v>
      </c>
      <c r="X309" s="116">
        <f t="shared" ca="1" si="474"/>
        <v>0.11708145147152485</v>
      </c>
      <c r="Y309" s="90" t="e">
        <f t="shared" si="482"/>
        <v>#N/A</v>
      </c>
      <c r="Z309" s="117" t="str">
        <f t="shared" ca="1" si="483"/>
        <v/>
      </c>
      <c r="AA309" s="112"/>
      <c r="AB309" s="118"/>
      <c r="AC309" s="107"/>
      <c r="AD309" s="107"/>
      <c r="AH309" s="107"/>
      <c r="BE309" s="235">
        <f t="shared" ca="1" si="484"/>
        <v>14.414999999999999</v>
      </c>
      <c r="BF309" s="235">
        <f t="shared" ref="BF309:BN309" ca="1" si="525">AVERAGE(OFFSET(BE$31,$A309,0,$BE$27,1))</f>
        <v>14.635</v>
      </c>
      <c r="BG309" s="235">
        <f t="shared" ca="1" si="525"/>
        <v>14.947500000000002</v>
      </c>
      <c r="BH309" s="235">
        <f t="shared" ca="1" si="525"/>
        <v>15.280625000000001</v>
      </c>
      <c r="BI309" s="235">
        <f t="shared" ca="1" si="525"/>
        <v>15.570937500000001</v>
      </c>
      <c r="BJ309" s="235">
        <f t="shared" ca="1" si="525"/>
        <v>15.782343750000001</v>
      </c>
      <c r="BK309" s="235">
        <f t="shared" ca="1" si="525"/>
        <v>15.908125000000002</v>
      </c>
      <c r="BL309" s="235">
        <f t="shared" ca="1" si="525"/>
        <v>15.964140625000001</v>
      </c>
      <c r="BM309" s="235">
        <f t="shared" ca="1" si="525"/>
        <v>15.9770703125</v>
      </c>
      <c r="BN309" s="235">
        <f t="shared" ca="1" si="525"/>
        <v>15.973203125000001</v>
      </c>
      <c r="BO309" s="235">
        <f t="shared" ca="1" si="486"/>
        <v>15.059728515625002</v>
      </c>
      <c r="BP309" s="235">
        <f t="shared" ca="1" si="442"/>
        <v>15.405489069377548</v>
      </c>
      <c r="BQ309" s="235">
        <f t="shared" ca="1" si="443"/>
        <v>15.649256267152477</v>
      </c>
      <c r="BR309" s="235">
        <f t="shared" ca="1" si="444"/>
        <v>-0.24376719777492895</v>
      </c>
      <c r="BS309" s="235">
        <f t="shared" ca="1" si="445"/>
        <v>15.161721871602619</v>
      </c>
      <c r="BT309" s="235">
        <f t="shared" ca="1" si="513"/>
        <v>15.489706523861491</v>
      </c>
      <c r="BU309" s="235">
        <f t="shared" ca="1" si="514"/>
        <v>15.710604293911004</v>
      </c>
      <c r="BV309" s="235">
        <f t="shared" ca="1" si="515"/>
        <v>15.852903335222852</v>
      </c>
      <c r="BW309" s="235">
        <f t="shared" ca="1" si="516"/>
        <v>15.190210025074311</v>
      </c>
      <c r="BX309" s="235">
        <f t="shared" ca="1" si="487"/>
        <v>0.51443433811679173</v>
      </c>
      <c r="BZ309" s="235">
        <f t="shared" ca="1" si="488"/>
        <v>15.892039536897931</v>
      </c>
      <c r="CA309" s="235">
        <f t="shared" ca="1" si="489"/>
        <v>15.893144186640329</v>
      </c>
      <c r="CB309" s="235">
        <f t="shared" ca="1" si="417"/>
        <v>14.758197591145834</v>
      </c>
      <c r="CC309" s="235">
        <f t="shared" ca="1" si="418"/>
        <v>2.658197591145834</v>
      </c>
      <c r="CD309" s="81">
        <f t="shared" ca="1" si="419"/>
        <v>4.07881396484375</v>
      </c>
      <c r="CE309" s="235">
        <f t="shared" ca="1" si="490"/>
        <v>65.170846575927698</v>
      </c>
      <c r="CF309" s="235">
        <f t="shared" ca="1" si="491"/>
        <v>75.129334059530336</v>
      </c>
      <c r="CG309">
        <f t="shared" si="492"/>
        <v>100</v>
      </c>
      <c r="CH309">
        <f t="shared" si="492"/>
        <v>50</v>
      </c>
      <c r="CI309">
        <f t="shared" si="492"/>
        <v>0</v>
      </c>
      <c r="CJ309" t="e">
        <f t="shared" si="493"/>
        <v>#N/A</v>
      </c>
      <c r="CK309" s="259">
        <f t="shared" ca="1" si="494"/>
        <v>15.26894747449845</v>
      </c>
      <c r="CL309" s="259">
        <f t="shared" ca="1" si="495"/>
        <v>14.757598737249225</v>
      </c>
      <c r="CM309" s="259">
        <f t="shared" ca="1" si="496"/>
        <v>15.003045022049129</v>
      </c>
      <c r="CN309" s="259">
        <f t="shared" ca="1" si="497"/>
        <v>15.469503202488362</v>
      </c>
      <c r="CO309">
        <f t="shared" ca="1" si="498"/>
        <v>0</v>
      </c>
      <c r="CP309" t="e">
        <f t="shared" ca="1" si="499"/>
        <v>#N/A</v>
      </c>
      <c r="CQ309">
        <f t="shared" ca="1" si="500"/>
        <v>16.7</v>
      </c>
      <c r="CR309" t="e">
        <f t="shared" ca="1" si="422"/>
        <v>#N/A</v>
      </c>
      <c r="CS309" t="e">
        <f t="shared" ca="1" si="423"/>
        <v>#N/A</v>
      </c>
    </row>
    <row r="310" spans="1:97" x14ac:dyDescent="0.25">
      <c r="A310">
        <v>279</v>
      </c>
      <c r="B310" s="100">
        <f ca="1">OFFSET(InputPriceData!B$15,CalculationsAndCharts!$A310+$A$11,0,1,1)</f>
        <v>40088</v>
      </c>
      <c r="C310" s="3">
        <f ca="1">OFFSET(InputPriceData!G$15,CalculationsAndCharts!$A310+$A$11,0,1,1)</f>
        <v>6696600</v>
      </c>
      <c r="D310" s="4">
        <f ca="1">OFFSET(InputPriceData!C$15,CalculationsAndCharts!$A310+$A$11,IF($C$7,7,0),1,1)</f>
        <v>14.73</v>
      </c>
      <c r="E310" s="4">
        <f ca="1">OFFSET(InputPriceData!D$15,CalculationsAndCharts!$A310+$A$11,IF($C$7,7,0),1,1)</f>
        <v>14.85</v>
      </c>
      <c r="F310" s="4">
        <f ca="1">OFFSET(InputPriceData!E$15,CalculationsAndCharts!$A310+$A$11,IF($C$7,7,0),1,1)</f>
        <v>14.4</v>
      </c>
      <c r="G310" s="4">
        <f ca="1">OFFSET(InputPriceData!F$15,CalculationsAndCharts!$A310+$A$11,IF($C$7,7,0),1,1)</f>
        <v>14.66</v>
      </c>
      <c r="H310" s="105">
        <f t="shared" si="467"/>
        <v>0</v>
      </c>
      <c r="I310" s="105">
        <f t="shared" ca="1" si="503"/>
        <v>0</v>
      </c>
      <c r="J310" s="105">
        <f t="shared" ca="1" si="503"/>
        <v>0</v>
      </c>
      <c r="K310" s="105">
        <f t="shared" ca="1" si="503"/>
        <v>0</v>
      </c>
      <c r="L310" s="4">
        <f t="shared" ca="1" si="468"/>
        <v>14.636666666666665</v>
      </c>
      <c r="M310" s="105">
        <f t="shared" ca="1" si="469"/>
        <v>1.0033333333333356</v>
      </c>
      <c r="N310" s="105">
        <f t="shared" ca="1" si="476"/>
        <v>2.3047692307692285</v>
      </c>
      <c r="O310" s="198">
        <f t="shared" ca="1" si="477"/>
        <v>2.272449909776213</v>
      </c>
      <c r="P310" s="198">
        <f t="shared" ca="1" si="478"/>
        <v>2.0452049187985919</v>
      </c>
      <c r="Q310" s="105">
        <f t="shared" ca="1" si="470"/>
        <v>15.62400146378093</v>
      </c>
      <c r="R310" s="105">
        <f t="shared" ca="1" si="471"/>
        <v>15.776810663975159</v>
      </c>
      <c r="S310" s="105">
        <f t="shared" ca="1" si="479"/>
        <v>0</v>
      </c>
      <c r="T310" s="105">
        <f t="shared" si="480"/>
        <v>0</v>
      </c>
      <c r="U310" s="105">
        <f t="shared" si="481"/>
        <v>0</v>
      </c>
      <c r="V310" s="115">
        <f t="shared" ca="1" si="472"/>
        <v>0.65000000000000036</v>
      </c>
      <c r="W310" s="114">
        <f t="shared" ca="1" si="473"/>
        <v>0.77581625102726015</v>
      </c>
      <c r="X310" s="116">
        <f t="shared" ca="1" si="474"/>
        <v>0.10292061739612962</v>
      </c>
      <c r="Y310" s="90" t="e">
        <f t="shared" si="482"/>
        <v>#N/A</v>
      </c>
      <c r="Z310" s="117" t="str">
        <f t="shared" ca="1" si="483"/>
        <v/>
      </c>
      <c r="AA310" s="112"/>
      <c r="AB310" s="118"/>
      <c r="AC310" s="107"/>
      <c r="AD310" s="107"/>
      <c r="AH310" s="107"/>
      <c r="BE310" s="235">
        <f t="shared" ca="1" si="484"/>
        <v>14.855</v>
      </c>
      <c r="BF310" s="235">
        <f t="shared" ref="BF310:BN310" ca="1" si="526">AVERAGE(OFFSET(BE$31,$A310,0,$BE$27,1))</f>
        <v>15.260000000000002</v>
      </c>
      <c r="BG310" s="235">
        <f t="shared" ca="1" si="526"/>
        <v>15.613750000000001</v>
      </c>
      <c r="BH310" s="235">
        <f t="shared" ca="1" si="526"/>
        <v>15.861250000000002</v>
      </c>
      <c r="BI310" s="235">
        <f t="shared" ca="1" si="526"/>
        <v>15.99375</v>
      </c>
      <c r="BJ310" s="235">
        <f t="shared" ca="1" si="526"/>
        <v>16.033906250000001</v>
      </c>
      <c r="BK310" s="235">
        <f t="shared" ca="1" si="526"/>
        <v>16.020156249999999</v>
      </c>
      <c r="BL310" s="235">
        <f t="shared" ca="1" si="526"/>
        <v>15.99</v>
      </c>
      <c r="BM310" s="235">
        <f t="shared" ca="1" si="526"/>
        <v>15.9693359375</v>
      </c>
      <c r="BN310" s="235">
        <f t="shared" ca="1" si="526"/>
        <v>15.969501953125</v>
      </c>
      <c r="BO310" s="235">
        <f t="shared" ca="1" si="486"/>
        <v>15.49277001953125</v>
      </c>
      <c r="BP310" s="235">
        <f t="shared" ca="1" si="442"/>
        <v>15.751249623130095</v>
      </c>
      <c r="BQ310" s="235">
        <f t="shared" ca="1" si="443"/>
        <v>15.893023464927406</v>
      </c>
      <c r="BR310" s="235">
        <f t="shared" ca="1" si="444"/>
        <v>-0.14177384179731156</v>
      </c>
      <c r="BS310" s="235">
        <f t="shared" ca="1" si="445"/>
        <v>15.609475781332783</v>
      </c>
      <c r="BT310" s="235">
        <f t="shared" ca="1" si="513"/>
        <v>15.817691176120363</v>
      </c>
      <c r="BU310" s="235">
        <f t="shared" ca="1" si="514"/>
        <v>15.931502063960515</v>
      </c>
      <c r="BV310" s="235">
        <f t="shared" ca="1" si="515"/>
        <v>15.995202376534699</v>
      </c>
      <c r="BW310" s="235">
        <f t="shared" ca="1" si="516"/>
        <v>15.653769713014242</v>
      </c>
      <c r="BX310" s="235">
        <f t="shared" ca="1" si="487"/>
        <v>0.68770676450529133</v>
      </c>
      <c r="BZ310" s="235">
        <f t="shared" ca="1" si="488"/>
        <v>15.944660086118663</v>
      </c>
      <c r="CA310" s="235">
        <f t="shared" ca="1" si="489"/>
        <v>39.425348559946336</v>
      </c>
      <c r="CB310" s="235">
        <f t="shared" ca="1" si="417"/>
        <v>15.064718343098956</v>
      </c>
      <c r="CC310" s="235">
        <f t="shared" ca="1" si="418"/>
        <v>2.9647183430989568</v>
      </c>
      <c r="CD310" s="81">
        <f t="shared" ca="1" si="419"/>
        <v>4.07881396484375</v>
      </c>
      <c r="CE310" s="235">
        <f t="shared" ca="1" si="490"/>
        <v>72.685794661206813</v>
      </c>
      <c r="CF310" s="235">
        <f t="shared" ca="1" si="491"/>
        <v>86.739051867554437</v>
      </c>
      <c r="CG310">
        <f t="shared" si="492"/>
        <v>100</v>
      </c>
      <c r="CH310">
        <f t="shared" si="492"/>
        <v>50</v>
      </c>
      <c r="CI310">
        <f t="shared" si="492"/>
        <v>0</v>
      </c>
      <c r="CJ310" t="e">
        <f t="shared" si="493"/>
        <v>#N/A</v>
      </c>
      <c r="CK310" s="259">
        <f t="shared" ca="1" si="494"/>
        <v>15.877894948996898</v>
      </c>
      <c r="CL310" s="259">
        <f t="shared" ca="1" si="495"/>
        <v>15.203947474498449</v>
      </c>
      <c r="CM310" s="259">
        <f t="shared" ca="1" si="496"/>
        <v>15.367297258970769</v>
      </c>
      <c r="CN310" s="259">
        <f t="shared" ca="1" si="497"/>
        <v>15.754264988584016</v>
      </c>
      <c r="CO310">
        <f t="shared" ca="1" si="498"/>
        <v>0</v>
      </c>
      <c r="CP310" t="e">
        <f t="shared" ca="1" si="499"/>
        <v>#N/A</v>
      </c>
      <c r="CQ310">
        <f t="shared" ca="1" si="500"/>
        <v>16.7</v>
      </c>
      <c r="CR310" t="e">
        <f t="shared" ca="1" si="422"/>
        <v>#N/A</v>
      </c>
      <c r="CS310">
        <f t="shared" ca="1" si="423"/>
        <v>14.73</v>
      </c>
    </row>
    <row r="311" spans="1:97" x14ac:dyDescent="0.25">
      <c r="A311">
        <v>280</v>
      </c>
      <c r="B311" s="100">
        <f ca="1">OFFSET(InputPriceData!B$15,CalculationsAndCharts!$A311+$A$11,0,1,1)</f>
        <v>40087</v>
      </c>
      <c r="C311" s="3">
        <f ca="1">OFFSET(InputPriceData!G$15,CalculationsAndCharts!$A311+$A$11,0,1,1)</f>
        <v>6229000</v>
      </c>
      <c r="D311" s="4">
        <f ca="1">OFFSET(InputPriceData!C$15,CalculationsAndCharts!$A311+$A$11,IF($C$7,7,0),1,1)</f>
        <v>16.11</v>
      </c>
      <c r="E311" s="4">
        <f ca="1">OFFSET(InputPriceData!D$15,CalculationsAndCharts!$A311+$A$11,IF($C$7,7,0),1,1)</f>
        <v>16.170000000000002</v>
      </c>
      <c r="F311" s="4">
        <f ca="1">OFFSET(InputPriceData!E$15,CalculationsAndCharts!$A311+$A$11,IF($C$7,7,0),1,1)</f>
        <v>14.99</v>
      </c>
      <c r="G311" s="4">
        <f ca="1">OFFSET(InputPriceData!F$15,CalculationsAndCharts!$A311+$A$11,IF($C$7,7,0),1,1)</f>
        <v>15.05</v>
      </c>
      <c r="H311" s="105">
        <f t="shared" si="467"/>
        <v>0</v>
      </c>
      <c r="I311" s="105">
        <f t="shared" ca="1" si="503"/>
        <v>0</v>
      </c>
      <c r="J311" s="105">
        <f t="shared" ca="1" si="503"/>
        <v>0</v>
      </c>
      <c r="K311" s="105">
        <f t="shared" ca="1" si="503"/>
        <v>0</v>
      </c>
      <c r="L311" s="4">
        <f t="shared" ca="1" si="468"/>
        <v>15.403333333333336</v>
      </c>
      <c r="M311" s="105">
        <f t="shared" ca="1" si="469"/>
        <v>1.2700000000000014</v>
      </c>
      <c r="N311" s="105">
        <f t="shared" ca="1" si="476"/>
        <v>2.1746025641025613</v>
      </c>
      <c r="O311" s="198">
        <f t="shared" ca="1" si="477"/>
        <v>2.2632158180639226</v>
      </c>
      <c r="P311" s="198">
        <f t="shared" ca="1" si="478"/>
        <v>2.0368942362575302</v>
      </c>
      <c r="Q311" s="105">
        <f t="shared" ca="1" si="470"/>
        <v>15.906097120099291</v>
      </c>
      <c r="R311" s="105">
        <f t="shared" ca="1" si="471"/>
        <v>15.820470435459224</v>
      </c>
      <c r="S311" s="105">
        <f t="shared" ca="1" si="479"/>
        <v>0</v>
      </c>
      <c r="T311" s="105">
        <f t="shared" si="480"/>
        <v>0</v>
      </c>
      <c r="U311" s="105">
        <f t="shared" si="481"/>
        <v>0</v>
      </c>
      <c r="V311" s="115">
        <f t="shared" ca="1" si="472"/>
        <v>1.2900000000000009</v>
      </c>
      <c r="W311" s="114">
        <f t="shared" ca="1" si="473"/>
        <v>0.83872437654088994</v>
      </c>
      <c r="X311" s="116">
        <f t="shared" ca="1" si="474"/>
        <v>0.10572919445454418</v>
      </c>
      <c r="Y311" s="90" t="e">
        <f t="shared" si="482"/>
        <v>#N/A</v>
      </c>
      <c r="Z311" s="117" t="str">
        <f t="shared" ca="1" si="483"/>
        <v/>
      </c>
      <c r="AA311" s="112"/>
      <c r="AB311" s="118"/>
      <c r="AC311" s="107"/>
      <c r="AD311" s="107"/>
      <c r="AH311" s="107"/>
      <c r="BE311" s="235">
        <f t="shared" ca="1" si="484"/>
        <v>15.665000000000001</v>
      </c>
      <c r="BF311" s="235">
        <f t="shared" ref="BF311:BN311" ca="1" si="527">AVERAGE(OFFSET(BE$31,$A311,0,$BE$27,1))</f>
        <v>15.967500000000001</v>
      </c>
      <c r="BG311" s="235">
        <f t="shared" ca="1" si="527"/>
        <v>16.108750000000001</v>
      </c>
      <c r="BH311" s="235">
        <f t="shared" ca="1" si="527"/>
        <v>16.126249999999999</v>
      </c>
      <c r="BI311" s="235">
        <f t="shared" ca="1" si="527"/>
        <v>16.0740625</v>
      </c>
      <c r="BJ311" s="235">
        <f t="shared" ca="1" si="527"/>
        <v>16.006406250000001</v>
      </c>
      <c r="BK311" s="235">
        <f t="shared" ca="1" si="527"/>
        <v>15.959843750000001</v>
      </c>
      <c r="BL311" s="235">
        <f t="shared" ca="1" si="527"/>
        <v>15.948671875</v>
      </c>
      <c r="BM311" s="235">
        <f t="shared" ca="1" si="527"/>
        <v>15.969667968749999</v>
      </c>
      <c r="BN311" s="235">
        <f t="shared" ca="1" si="527"/>
        <v>16.010585937499997</v>
      </c>
      <c r="BO311" s="235">
        <f t="shared" ca="1" si="486"/>
        <v>15.937149414062498</v>
      </c>
      <c r="BP311" s="235">
        <f t="shared" ca="1" si="442"/>
        <v>16.00972922672894</v>
      </c>
      <c r="BQ311" s="235">
        <f t="shared" ca="1" si="443"/>
        <v>16.03479730672472</v>
      </c>
      <c r="BR311" s="235">
        <f t="shared" ca="1" si="444"/>
        <v>-2.5068079995779868E-2</v>
      </c>
      <c r="BS311" s="235">
        <f t="shared" ca="1" si="445"/>
        <v>15.98466114673316</v>
      </c>
      <c r="BT311" s="235">
        <f t="shared" ca="1" si="513"/>
        <v>16.025906570907942</v>
      </c>
      <c r="BU311" s="235">
        <f t="shared" ca="1" si="514"/>
        <v>16.045312951800668</v>
      </c>
      <c r="BV311" s="235">
        <f t="shared" ca="1" si="515"/>
        <v>16.058902689108884</v>
      </c>
      <c r="BW311" s="235">
        <f t="shared" ca="1" si="516"/>
        <v>16.000683546430707</v>
      </c>
      <c r="BX311" s="235">
        <f t="shared" ca="1" si="487"/>
        <v>0.89155341453744241</v>
      </c>
      <c r="BZ311" s="235">
        <f t="shared" ca="1" si="488"/>
        <v>15.934222716909044</v>
      </c>
      <c r="CA311" s="235">
        <f t="shared" ca="1" si="489"/>
        <v>51.863624445769887</v>
      </c>
      <c r="CB311" s="235">
        <f t="shared" ca="1" si="417"/>
        <v>15.670241373697916</v>
      </c>
      <c r="CC311" s="235">
        <f t="shared" ca="1" si="418"/>
        <v>3.5702413736979164</v>
      </c>
      <c r="CD311" s="81">
        <f t="shared" ca="1" si="419"/>
        <v>4.07881396484375</v>
      </c>
      <c r="CE311" s="235">
        <f t="shared" ca="1" si="490"/>
        <v>87.531360941456512</v>
      </c>
      <c r="CF311" s="235">
        <f t="shared" ca="1" si="491"/>
        <v>95.843786980485504</v>
      </c>
      <c r="CG311">
        <f t="shared" si="492"/>
        <v>100</v>
      </c>
      <c r="CH311">
        <f t="shared" si="492"/>
        <v>50</v>
      </c>
      <c r="CI311">
        <f t="shared" si="492"/>
        <v>0</v>
      </c>
      <c r="CJ311" t="e">
        <f t="shared" si="493"/>
        <v>#N/A</v>
      </c>
      <c r="CK311" s="259">
        <f t="shared" ca="1" si="494"/>
        <v>16.175789897993795</v>
      </c>
      <c r="CL311" s="259">
        <f t="shared" ca="1" si="495"/>
        <v>15.730394948996897</v>
      </c>
      <c r="CM311" s="259">
        <f t="shared" ca="1" si="496"/>
        <v>15.854384320506837</v>
      </c>
      <c r="CN311" s="259">
        <f t="shared" ca="1" si="497"/>
        <v>15.974391994218241</v>
      </c>
      <c r="CO311">
        <f t="shared" ca="1" si="498"/>
        <v>0</v>
      </c>
      <c r="CP311" t="e">
        <f t="shared" ca="1" si="499"/>
        <v>#N/A</v>
      </c>
      <c r="CQ311">
        <f t="shared" ca="1" si="500"/>
        <v>16.7</v>
      </c>
      <c r="CR311" t="e">
        <f t="shared" ca="1" si="422"/>
        <v>#N/A</v>
      </c>
      <c r="CS311" t="e">
        <f t="shared" ca="1" si="423"/>
        <v>#N/A</v>
      </c>
    </row>
    <row r="312" spans="1:97" x14ac:dyDescent="0.25">
      <c r="A312">
        <v>281</v>
      </c>
      <c r="B312" s="100">
        <f ca="1">OFFSET(InputPriceData!B$15,CalculationsAndCharts!$A312+$A$11,0,1,1)</f>
        <v>40086</v>
      </c>
      <c r="C312" s="3">
        <f ca="1">OFFSET(InputPriceData!G$15,CalculationsAndCharts!$A312+$A$11,0,1,1)</f>
        <v>3678600</v>
      </c>
      <c r="D312" s="4">
        <f ca="1">OFFSET(InputPriceData!C$15,CalculationsAndCharts!$A312+$A$11,IF($C$7,7,0),1,1)</f>
        <v>16.29</v>
      </c>
      <c r="E312" s="4">
        <f ca="1">OFFSET(InputPriceData!D$15,CalculationsAndCharts!$A312+$A$11,IF($C$7,7,0),1,1)</f>
        <v>16.600000000000001</v>
      </c>
      <c r="F312" s="4">
        <f ca="1">OFFSET(InputPriceData!E$15,CalculationsAndCharts!$A312+$A$11,IF($C$7,7,0),1,1)</f>
        <v>15.9</v>
      </c>
      <c r="G312" s="4">
        <f ca="1">OFFSET(InputPriceData!F$15,CalculationsAndCharts!$A312+$A$11,IF($C$7,7,0),1,1)</f>
        <v>16.28</v>
      </c>
      <c r="H312" s="105">
        <f t="shared" si="467"/>
        <v>0</v>
      </c>
      <c r="I312" s="105">
        <f t="shared" ref="I312:K331" ca="1" si="528">IF($S$16,AVERAGE(OFFSET($G312,0,0,I$31,1)),0)</f>
        <v>0</v>
      </c>
      <c r="J312" s="105">
        <f t="shared" ca="1" si="528"/>
        <v>0</v>
      </c>
      <c r="K312" s="105">
        <f t="shared" ca="1" si="528"/>
        <v>0</v>
      </c>
      <c r="L312" s="4">
        <f t="shared" ca="1" si="468"/>
        <v>16.260000000000002</v>
      </c>
      <c r="M312" s="105">
        <f t="shared" ca="1" si="469"/>
        <v>0.37666666666666693</v>
      </c>
      <c r="N312" s="105">
        <f t="shared" ca="1" si="476"/>
        <v>1.9424871794871754</v>
      </c>
      <c r="O312" s="198">
        <f t="shared" ca="1" si="477"/>
        <v>2.2885338906243113</v>
      </c>
      <c r="P312" s="198">
        <f t="shared" ca="1" si="478"/>
        <v>2.0596805015618802</v>
      </c>
      <c r="Q312" s="105">
        <f t="shared" ca="1" si="470"/>
        <v>16.049743916318135</v>
      </c>
      <c r="R312" s="105">
        <f t="shared" ca="1" si="471"/>
        <v>15.796005668419205</v>
      </c>
      <c r="S312" s="105">
        <f t="shared" ca="1" si="479"/>
        <v>0</v>
      </c>
      <c r="T312" s="105">
        <f t="shared" si="480"/>
        <v>0</v>
      </c>
      <c r="U312" s="105">
        <f t="shared" si="481"/>
        <v>0</v>
      </c>
      <c r="V312" s="115">
        <f t="shared" ca="1" si="472"/>
        <v>0.70000000000000107</v>
      </c>
      <c r="W312" s="114">
        <f t="shared" ca="1" si="473"/>
        <v>0.61308656481133439</v>
      </c>
      <c r="X312" s="116">
        <f t="shared" ca="1" si="474"/>
        <v>8.7658879902416109E-2</v>
      </c>
      <c r="Y312" s="90" t="e">
        <f t="shared" si="482"/>
        <v>#N/A</v>
      </c>
      <c r="Z312" s="117" t="str">
        <f t="shared" ca="1" si="483"/>
        <v/>
      </c>
      <c r="AA312" s="112"/>
      <c r="AB312" s="118"/>
      <c r="AC312" s="107"/>
      <c r="AD312" s="107"/>
      <c r="AH312" s="107"/>
      <c r="BE312" s="235">
        <f t="shared" ca="1" si="484"/>
        <v>16.270000000000003</v>
      </c>
      <c r="BF312" s="235">
        <f t="shared" ref="BF312:BN312" ca="1" si="529">AVERAGE(OFFSET(BE$31,$A312,0,$BE$27,1))</f>
        <v>16.25</v>
      </c>
      <c r="BG312" s="235">
        <f t="shared" ca="1" si="529"/>
        <v>16.143750000000001</v>
      </c>
      <c r="BH312" s="235">
        <f t="shared" ca="1" si="529"/>
        <v>16.021875000000001</v>
      </c>
      <c r="BI312" s="235">
        <f t="shared" ca="1" si="529"/>
        <v>15.938750000000001</v>
      </c>
      <c r="BJ312" s="235">
        <f t="shared" ca="1" si="529"/>
        <v>15.913281250000001</v>
      </c>
      <c r="BK312" s="235">
        <f t="shared" ca="1" si="529"/>
        <v>15.9375</v>
      </c>
      <c r="BL312" s="235">
        <f t="shared" ca="1" si="529"/>
        <v>15.990664062499999</v>
      </c>
      <c r="BM312" s="235">
        <f t="shared" ca="1" si="529"/>
        <v>16.051503906249998</v>
      </c>
      <c r="BN312" s="235">
        <f t="shared" ca="1" si="529"/>
        <v>16.105175781249997</v>
      </c>
      <c r="BO312" s="235">
        <f t="shared" ca="1" si="486"/>
        <v>16.138093750000003</v>
      </c>
      <c r="BP312" s="235">
        <f t="shared" ca="1" si="442"/>
        <v>16.082309039395383</v>
      </c>
      <c r="BQ312" s="235">
        <f t="shared" ca="1" si="443"/>
        <v>16.059865386720499</v>
      </c>
      <c r="BR312" s="235">
        <f t="shared" ca="1" si="444"/>
        <v>2.2443652674883907E-2</v>
      </c>
      <c r="BS312" s="235">
        <f t="shared" ca="1" si="445"/>
        <v>16.104752692070267</v>
      </c>
      <c r="BT312" s="235">
        <f t="shared" ca="1" si="513"/>
        <v>16.067151995082721</v>
      </c>
      <c r="BU312" s="235">
        <f t="shared" ca="1" si="514"/>
        <v>16.064719332693393</v>
      </c>
      <c r="BV312" s="235">
        <f t="shared" ca="1" si="515"/>
        <v>16.072492426417096</v>
      </c>
      <c r="BW312" s="235">
        <f t="shared" ca="1" si="516"/>
        <v>16.079790413585076</v>
      </c>
      <c r="BX312" s="235">
        <f t="shared" ca="1" si="487"/>
        <v>1.0756666675596052</v>
      </c>
      <c r="BZ312" s="235">
        <f t="shared" ca="1" si="488"/>
        <v>15.868895190704821</v>
      </c>
      <c r="CA312" s="235">
        <f t="shared" ca="1" si="489"/>
        <v>54.901500372757681</v>
      </c>
      <c r="CB312" s="235">
        <f t="shared" ref="CB312:CB375" ca="1" si="530">(BO312+L312)/2</f>
        <v>16.199046875000001</v>
      </c>
      <c r="CC312" s="235">
        <f t="shared" ref="CC312:CC375" ca="1" si="531">CB312-MIN(OFFSET(F312,0,0,$BI$27,1))</f>
        <v>4.0990468750000009</v>
      </c>
      <c r="CD312" s="81">
        <f t="shared" ref="CD312:CD375" ca="1" si="532">MAX(OFFSET(E312,0,0,$BI$27,1))-MIN(OFFSET(CB312,0,0,$BI$27,1))</f>
        <v>4.07881396484375</v>
      </c>
      <c r="CE312" s="235">
        <f t="shared" ca="1" si="490"/>
        <v>100</v>
      </c>
      <c r="CF312" s="235">
        <f t="shared" ca="1" si="491"/>
        <v>97.296914860137875</v>
      </c>
      <c r="CG312">
        <f t="shared" si="492"/>
        <v>100</v>
      </c>
      <c r="CH312">
        <f t="shared" si="492"/>
        <v>50</v>
      </c>
      <c r="CI312">
        <f t="shared" si="492"/>
        <v>0</v>
      </c>
      <c r="CJ312" t="e">
        <f t="shared" si="493"/>
        <v>#N/A</v>
      </c>
      <c r="CK312" s="259">
        <f t="shared" ca="1" si="494"/>
        <v>16.084079795987591</v>
      </c>
      <c r="CL312" s="259">
        <f t="shared" ca="1" si="495"/>
        <v>16.212894948996897</v>
      </c>
      <c r="CM312" s="259">
        <f t="shared" ca="1" si="496"/>
        <v>16.155084978622504</v>
      </c>
      <c r="CN312" s="259">
        <f t="shared" ca="1" si="497"/>
        <v>16.07199081230678</v>
      </c>
      <c r="CO312">
        <f t="shared" ca="1" si="498"/>
        <v>100</v>
      </c>
      <c r="CP312">
        <f t="shared" ca="1" si="499"/>
        <v>16.7</v>
      </c>
      <c r="CQ312" t="e">
        <f t="shared" ca="1" si="500"/>
        <v>#N/A</v>
      </c>
      <c r="CR312">
        <f t="shared" ca="1" si="422"/>
        <v>16.29</v>
      </c>
      <c r="CS312" t="e">
        <f t="shared" ca="1" si="423"/>
        <v>#N/A</v>
      </c>
    </row>
    <row r="313" spans="1:97" x14ac:dyDescent="0.25">
      <c r="A313">
        <v>282</v>
      </c>
      <c r="B313" s="100">
        <f ca="1">OFFSET(InputPriceData!B$15,CalculationsAndCharts!$A313+$A$11,0,1,1)</f>
        <v>40085</v>
      </c>
      <c r="C313" s="3">
        <f ca="1">OFFSET(InputPriceData!G$15,CalculationsAndCharts!$A313+$A$11,0,1,1)</f>
        <v>3052400</v>
      </c>
      <c r="D313" s="4">
        <f ca="1">OFFSET(InputPriceData!C$15,CalculationsAndCharts!$A313+$A$11,IF($C$7,7,0),1,1)</f>
        <v>16.239999999999998</v>
      </c>
      <c r="E313" s="4">
        <f ca="1">OFFSET(InputPriceData!D$15,CalculationsAndCharts!$A313+$A$11,IF($C$7,7,0),1,1)</f>
        <v>16.46</v>
      </c>
      <c r="F313" s="4">
        <f ca="1">OFFSET(InputPriceData!E$15,CalculationsAndCharts!$A313+$A$11,IF($C$7,7,0),1,1)</f>
        <v>16.11</v>
      </c>
      <c r="G313" s="4">
        <f ca="1">OFFSET(InputPriceData!F$15,CalculationsAndCharts!$A313+$A$11,IF($C$7,7,0),1,1)</f>
        <v>16.260000000000002</v>
      </c>
      <c r="H313" s="105">
        <f t="shared" si="467"/>
        <v>0</v>
      </c>
      <c r="I313" s="105">
        <f t="shared" ca="1" si="528"/>
        <v>0</v>
      </c>
      <c r="J313" s="105">
        <f t="shared" ca="1" si="528"/>
        <v>0</v>
      </c>
      <c r="K313" s="105">
        <f t="shared" ca="1" si="528"/>
        <v>0</v>
      </c>
      <c r="L313" s="4">
        <f t="shared" ca="1" si="468"/>
        <v>16.276666666666667</v>
      </c>
      <c r="M313" s="105">
        <f t="shared" ca="1" si="469"/>
        <v>0.68666666666666742</v>
      </c>
      <c r="N313" s="105">
        <f t="shared" ca="1" si="476"/>
        <v>2.077205128205124</v>
      </c>
      <c r="O313" s="198">
        <f t="shared" ca="1" si="477"/>
        <v>2.3874043795206359</v>
      </c>
      <c r="P313" s="198">
        <f t="shared" ca="1" si="478"/>
        <v>2.1486639415685724</v>
      </c>
      <c r="Q313" s="105">
        <f t="shared" ca="1" si="470"/>
        <v>15.989670749551887</v>
      </c>
      <c r="R313" s="105">
        <f t="shared" ca="1" si="471"/>
        <v>15.72350902616237</v>
      </c>
      <c r="S313" s="105">
        <f t="shared" ca="1" si="479"/>
        <v>0</v>
      </c>
      <c r="T313" s="105">
        <f t="shared" si="480"/>
        <v>0</v>
      </c>
      <c r="U313" s="105">
        <f t="shared" si="481"/>
        <v>0</v>
      </c>
      <c r="V313" s="115">
        <f t="shared" ca="1" si="472"/>
        <v>0.35000000000000142</v>
      </c>
      <c r="W313" s="114">
        <f t="shared" ca="1" si="473"/>
        <v>0.56962984721700105</v>
      </c>
      <c r="X313" s="116">
        <f t="shared" ca="1" si="474"/>
        <v>8.5032585929704863E-2</v>
      </c>
      <c r="Y313" s="90" t="e">
        <f t="shared" si="482"/>
        <v>#N/A</v>
      </c>
      <c r="Z313" s="117" t="str">
        <f t="shared" ca="1" si="483"/>
        <v/>
      </c>
      <c r="AA313" s="112"/>
      <c r="AB313" s="118"/>
      <c r="AC313" s="107"/>
      <c r="AD313" s="107"/>
      <c r="AH313" s="107"/>
      <c r="BE313" s="235">
        <f t="shared" ca="1" si="484"/>
        <v>16.23</v>
      </c>
      <c r="BF313" s="235">
        <f t="shared" ref="BF313:BN313" ca="1" si="533">AVERAGE(OFFSET(BE$31,$A313,0,$BE$27,1))</f>
        <v>16.037500000000001</v>
      </c>
      <c r="BG313" s="235">
        <f t="shared" ca="1" si="533"/>
        <v>15.9</v>
      </c>
      <c r="BH313" s="235">
        <f t="shared" ca="1" si="533"/>
        <v>15.855625</v>
      </c>
      <c r="BI313" s="235">
        <f t="shared" ca="1" si="533"/>
        <v>15.887812499999999</v>
      </c>
      <c r="BJ313" s="235">
        <f t="shared" ca="1" si="533"/>
        <v>15.961718749999998</v>
      </c>
      <c r="BK313" s="235">
        <f t="shared" ca="1" si="533"/>
        <v>16.043828124999997</v>
      </c>
      <c r="BL313" s="235">
        <f t="shared" ca="1" si="533"/>
        <v>16.112343750000001</v>
      </c>
      <c r="BM313" s="235">
        <f t="shared" ca="1" si="533"/>
        <v>16.15884765625</v>
      </c>
      <c r="BN313" s="235">
        <f t="shared" ca="1" si="533"/>
        <v>16.184287109374999</v>
      </c>
      <c r="BO313" s="235">
        <f t="shared" ca="1" si="486"/>
        <v>16.05300439453125</v>
      </c>
      <c r="BP313" s="235">
        <f t="shared" ca="1" si="442"/>
        <v>16.026524328790767</v>
      </c>
      <c r="BQ313" s="235">
        <f t="shared" ca="1" si="443"/>
        <v>16.037421734045616</v>
      </c>
      <c r="BR313" s="235">
        <f t="shared" ca="1" si="444"/>
        <v>-1.089740525484828E-2</v>
      </c>
      <c r="BS313" s="235">
        <f t="shared" ca="1" si="445"/>
        <v>16.015626923535919</v>
      </c>
      <c r="BT313" s="235">
        <f t="shared" ca="1" si="513"/>
        <v>16.029551298095175</v>
      </c>
      <c r="BU313" s="235">
        <f t="shared" ca="1" si="514"/>
        <v>16.062286670304065</v>
      </c>
      <c r="BV313" s="235">
        <f t="shared" ca="1" si="515"/>
        <v>16.080265520140799</v>
      </c>
      <c r="BW313" s="235">
        <f t="shared" ca="1" si="516"/>
        <v>15.982059403514128</v>
      </c>
      <c r="BX313" s="235">
        <f t="shared" ca="1" si="487"/>
        <v>1.2135668818513572</v>
      </c>
      <c r="BZ313" s="235">
        <f t="shared" ca="1" si="488"/>
        <v>15.775923657820076</v>
      </c>
      <c r="CA313" s="235">
        <f t="shared" ca="1" si="489"/>
        <v>54.246485067629322</v>
      </c>
      <c r="CB313" s="235">
        <f t="shared" ca="1" si="530"/>
        <v>16.164835530598957</v>
      </c>
      <c r="CC313" s="235">
        <f t="shared" ca="1" si="531"/>
        <v>4.3648355305989561</v>
      </c>
      <c r="CD313" s="81">
        <f t="shared" ca="1" si="532"/>
        <v>4.2857281901041659</v>
      </c>
      <c r="CE313" s="235">
        <f t="shared" ca="1" si="490"/>
        <v>100</v>
      </c>
      <c r="CF313" s="235">
        <f t="shared" ca="1" si="491"/>
        <v>92.986459788981065</v>
      </c>
      <c r="CG313">
        <f t="shared" si="492"/>
        <v>100</v>
      </c>
      <c r="CH313">
        <f t="shared" si="492"/>
        <v>50</v>
      </c>
      <c r="CI313">
        <f t="shared" si="492"/>
        <v>0</v>
      </c>
      <c r="CJ313" t="e">
        <f t="shared" si="493"/>
        <v>#N/A</v>
      </c>
      <c r="CK313" s="259">
        <f t="shared" ca="1" si="494"/>
        <v>15.900659591975181</v>
      </c>
      <c r="CL313" s="259">
        <f t="shared" ca="1" si="495"/>
        <v>16.13220479598759</v>
      </c>
      <c r="CM313" s="259">
        <f t="shared" ca="1" si="496"/>
        <v>16.085141631037505</v>
      </c>
      <c r="CN313" s="259">
        <f t="shared" ca="1" si="497"/>
        <v>16.015629157630734</v>
      </c>
      <c r="CO313">
        <f t="shared" ca="1" si="498"/>
        <v>100</v>
      </c>
      <c r="CP313">
        <f t="shared" ca="1" si="499"/>
        <v>16.7</v>
      </c>
      <c r="CQ313" t="e">
        <f t="shared" ca="1" si="500"/>
        <v>#N/A</v>
      </c>
      <c r="CR313" t="e">
        <f t="shared" ca="1" si="422"/>
        <v>#N/A</v>
      </c>
      <c r="CS313" t="e">
        <f t="shared" ca="1" si="423"/>
        <v>#N/A</v>
      </c>
    </row>
    <row r="314" spans="1:97" x14ac:dyDescent="0.25">
      <c r="A314">
        <v>283</v>
      </c>
      <c r="B314" s="100">
        <f ca="1">OFFSET(InputPriceData!B$15,CalculationsAndCharts!$A314+$A$11,0,1,1)</f>
        <v>40084</v>
      </c>
      <c r="C314" s="3">
        <f ca="1">OFFSET(InputPriceData!G$15,CalculationsAndCharts!$A314+$A$11,0,1,1)</f>
        <v>3496600</v>
      </c>
      <c r="D314" s="4">
        <f ca="1">OFFSET(InputPriceData!C$15,CalculationsAndCharts!$A314+$A$11,IF($C$7,7,0),1,1)</f>
        <v>15.6</v>
      </c>
      <c r="E314" s="4">
        <f ca="1">OFFSET(InputPriceData!D$15,CalculationsAndCharts!$A314+$A$11,IF($C$7,7,0),1,1)</f>
        <v>16.329999999999998</v>
      </c>
      <c r="F314" s="4">
        <f ca="1">OFFSET(InputPriceData!E$15,CalculationsAndCharts!$A314+$A$11,IF($C$7,7,0),1,1)</f>
        <v>15.59</v>
      </c>
      <c r="G314" s="4">
        <f ca="1">OFFSET(InputPriceData!F$15,CalculationsAndCharts!$A314+$A$11,IF($C$7,7,0),1,1)</f>
        <v>16.2</v>
      </c>
      <c r="H314" s="105">
        <f t="shared" si="467"/>
        <v>0</v>
      </c>
      <c r="I314" s="105">
        <f t="shared" ca="1" si="528"/>
        <v>0</v>
      </c>
      <c r="J314" s="105">
        <f t="shared" ca="1" si="528"/>
        <v>0</v>
      </c>
      <c r="K314" s="105">
        <f t="shared" ca="1" si="528"/>
        <v>0</v>
      </c>
      <c r="L314" s="4">
        <f t="shared" ca="1" si="468"/>
        <v>16.04</v>
      </c>
      <c r="M314" s="105">
        <f t="shared" ca="1" si="469"/>
        <v>0.62999999999999901</v>
      </c>
      <c r="N314" s="105">
        <f t="shared" ca="1" si="476"/>
        <v>2.1973589743589699</v>
      </c>
      <c r="O314" s="198">
        <f t="shared" ca="1" si="477"/>
        <v>2.4760327370393536</v>
      </c>
      <c r="P314" s="198">
        <f t="shared" ca="1" si="478"/>
        <v>2.2284294633354182</v>
      </c>
      <c r="Q314" s="105">
        <f t="shared" ca="1" si="470"/>
        <v>15.907671916090523</v>
      </c>
      <c r="R314" s="105">
        <f t="shared" ca="1" si="471"/>
        <v>15.647462819479651</v>
      </c>
      <c r="S314" s="105">
        <f t="shared" ca="1" si="479"/>
        <v>0</v>
      </c>
      <c r="T314" s="105">
        <f t="shared" si="480"/>
        <v>0</v>
      </c>
      <c r="U314" s="105">
        <f t="shared" si="481"/>
        <v>0</v>
      </c>
      <c r="V314" s="115">
        <f t="shared" ca="1" si="472"/>
        <v>0.83999999999999808</v>
      </c>
      <c r="W314" s="114">
        <f t="shared" ca="1" si="473"/>
        <v>0.67944477082550092</v>
      </c>
      <c r="X314" s="116">
        <f t="shared" ca="1" si="474"/>
        <v>9.1941035236142027E-2</v>
      </c>
      <c r="Y314" s="90" t="e">
        <f t="shared" si="482"/>
        <v>#N/A</v>
      </c>
      <c r="Z314" s="117" t="str">
        <f t="shared" ca="1" si="483"/>
        <v/>
      </c>
      <c r="AA314" s="112"/>
      <c r="AB314" s="118"/>
      <c r="AC314" s="107"/>
      <c r="AD314" s="107"/>
      <c r="AH314" s="107"/>
      <c r="BE314" s="235">
        <f t="shared" ca="1" si="484"/>
        <v>15.844999999999999</v>
      </c>
      <c r="BF314" s="235">
        <f t="shared" ref="BF314:BN314" ca="1" si="534">AVERAGE(OFFSET(BE$31,$A314,0,$BE$27,1))</f>
        <v>15.762499999999999</v>
      </c>
      <c r="BG314" s="235">
        <f t="shared" ca="1" si="534"/>
        <v>15.811249999999999</v>
      </c>
      <c r="BH314" s="235">
        <f t="shared" ca="1" si="534"/>
        <v>15.919999999999998</v>
      </c>
      <c r="BI314" s="235">
        <f t="shared" ca="1" si="534"/>
        <v>16.035624999999996</v>
      </c>
      <c r="BJ314" s="235">
        <f t="shared" ca="1" si="534"/>
        <v>16.125937499999999</v>
      </c>
      <c r="BK314" s="235">
        <f t="shared" ca="1" si="534"/>
        <v>16.180859375000001</v>
      </c>
      <c r="BL314" s="235">
        <f t="shared" ca="1" si="534"/>
        <v>16.205351562499999</v>
      </c>
      <c r="BM314" s="235">
        <f t="shared" ca="1" si="534"/>
        <v>16.209726562500002</v>
      </c>
      <c r="BN314" s="235">
        <f t="shared" ca="1" si="534"/>
        <v>16.202617187500003</v>
      </c>
      <c r="BO314" s="235">
        <f t="shared" ca="1" si="486"/>
        <v>15.925443359374999</v>
      </c>
      <c r="BP314" s="235">
        <f t="shared" ca="1" si="442"/>
        <v>16.000044263050285</v>
      </c>
      <c r="BQ314" s="235">
        <f t="shared" ca="1" si="443"/>
        <v>16.048319139300464</v>
      </c>
      <c r="BR314" s="235">
        <f t="shared" ca="1" si="444"/>
        <v>-4.8274876250179233E-2</v>
      </c>
      <c r="BS314" s="235">
        <f t="shared" ca="1" si="445"/>
        <v>15.951769386800105</v>
      </c>
      <c r="BT314" s="235">
        <f t="shared" ca="1" si="513"/>
        <v>16.043475672654431</v>
      </c>
      <c r="BU314" s="235">
        <f t="shared" ca="1" si="514"/>
        <v>16.095022042512955</v>
      </c>
      <c r="BV314" s="235">
        <f t="shared" ca="1" si="515"/>
        <v>16.098244369977529</v>
      </c>
      <c r="BW314" s="235">
        <f t="shared" ca="1" si="516"/>
        <v>15.943605260401952</v>
      </c>
      <c r="BX314" s="235">
        <f t="shared" ca="1" si="487"/>
        <v>1.2968013141913037</v>
      </c>
      <c r="BZ314" s="235">
        <f t="shared" ca="1" si="488"/>
        <v>15.675732811488295</v>
      </c>
      <c r="CA314" s="235">
        <f t="shared" ca="1" si="489"/>
        <v>55.164099657793486</v>
      </c>
      <c r="CB314" s="235">
        <f t="shared" ca="1" si="530"/>
        <v>15.982721679687499</v>
      </c>
      <c r="CC314" s="235">
        <f t="shared" ca="1" si="531"/>
        <v>4.2627216796874983</v>
      </c>
      <c r="CD314" s="81">
        <f t="shared" ca="1" si="532"/>
        <v>4.6389020996093766</v>
      </c>
      <c r="CE314" s="235">
        <f t="shared" ca="1" si="490"/>
        <v>91.890744580413653</v>
      </c>
      <c r="CF314" s="235">
        <f t="shared" ca="1" si="491"/>
        <v>90.952933230734843</v>
      </c>
      <c r="CG314">
        <f t="shared" si="492"/>
        <v>100</v>
      </c>
      <c r="CH314">
        <f t="shared" si="492"/>
        <v>50</v>
      </c>
      <c r="CI314">
        <f t="shared" si="492"/>
        <v>0</v>
      </c>
      <c r="CJ314" t="e">
        <f t="shared" si="493"/>
        <v>#N/A</v>
      </c>
      <c r="CK314" s="259">
        <f t="shared" ca="1" si="494"/>
        <v>15.871319183950362</v>
      </c>
      <c r="CL314" s="259">
        <f t="shared" ca="1" si="495"/>
        <v>15.930329795987589</v>
      </c>
      <c r="CM314" s="259">
        <f t="shared" ca="1" si="496"/>
        <v>15.957458273951396</v>
      </c>
      <c r="CN314" s="259">
        <f t="shared" ca="1" si="497"/>
        <v>15.968998902287993</v>
      </c>
      <c r="CO314">
        <f t="shared" ca="1" si="498"/>
        <v>0</v>
      </c>
      <c r="CP314" t="e">
        <f t="shared" ca="1" si="499"/>
        <v>#N/A</v>
      </c>
      <c r="CQ314">
        <f t="shared" ca="1" si="500"/>
        <v>16.7</v>
      </c>
      <c r="CR314" t="e">
        <f t="shared" ref="CR314:CR377" ca="1" si="535">IF(AND($S$18,$CO315&gt;$CO316),$D314,NA())</f>
        <v>#N/A</v>
      </c>
      <c r="CS314">
        <f t="shared" ref="CS314:CS377" ca="1" si="536">IF(AND($S$18,$CO315&lt;$CO316),$D314,NA())</f>
        <v>15.6</v>
      </c>
    </row>
    <row r="315" spans="1:97" x14ac:dyDescent="0.25">
      <c r="A315">
        <v>284</v>
      </c>
      <c r="B315" s="100">
        <f ca="1">OFFSET(InputPriceData!B$15,CalculationsAndCharts!$A315+$A$11,0,1,1)</f>
        <v>40081</v>
      </c>
      <c r="C315" s="3">
        <f ca="1">OFFSET(InputPriceData!G$15,CalculationsAndCharts!$A315+$A$11,0,1,1)</f>
        <v>2533500</v>
      </c>
      <c r="D315" s="4">
        <f ca="1">OFFSET(InputPriceData!C$15,CalculationsAndCharts!$A315+$A$11,IF($C$7,7,0),1,1)</f>
        <v>15.56</v>
      </c>
      <c r="E315" s="4">
        <f ca="1">OFFSET(InputPriceData!D$15,CalculationsAndCharts!$A315+$A$11,IF($C$7,7,0),1,1)</f>
        <v>15.73</v>
      </c>
      <c r="F315" s="4">
        <f ca="1">OFFSET(InputPriceData!E$15,CalculationsAndCharts!$A315+$A$11,IF($C$7,7,0),1,1)</f>
        <v>15.41</v>
      </c>
      <c r="G315" s="4">
        <f ca="1">OFFSET(InputPriceData!F$15,CalculationsAndCharts!$A315+$A$11,IF($C$7,7,0),1,1)</f>
        <v>15.49</v>
      </c>
      <c r="H315" s="105">
        <f t="shared" si="467"/>
        <v>0</v>
      </c>
      <c r="I315" s="105">
        <f t="shared" ca="1" si="528"/>
        <v>0</v>
      </c>
      <c r="J315" s="105">
        <f t="shared" ca="1" si="528"/>
        <v>0</v>
      </c>
      <c r="K315" s="105">
        <f t="shared" ca="1" si="528"/>
        <v>0</v>
      </c>
      <c r="L315" s="4">
        <f t="shared" ca="1" si="468"/>
        <v>15.543333333333335</v>
      </c>
      <c r="M315" s="105">
        <f t="shared" ca="1" si="469"/>
        <v>0.56666666666666643</v>
      </c>
      <c r="N315" s="105">
        <f t="shared" ca="1" si="476"/>
        <v>2.2993076923076887</v>
      </c>
      <c r="O315" s="198">
        <f t="shared" ca="1" si="477"/>
        <v>2.5556538120908918</v>
      </c>
      <c r="P315" s="198">
        <f t="shared" ca="1" si="478"/>
        <v>2.3000884308818028</v>
      </c>
      <c r="Q315" s="105">
        <f t="shared" ca="1" si="470"/>
        <v>15.869863892116388</v>
      </c>
      <c r="R315" s="105">
        <f t="shared" ca="1" si="471"/>
        <v>15.573117363305116</v>
      </c>
      <c r="S315" s="105">
        <f t="shared" ca="1" si="479"/>
        <v>0</v>
      </c>
      <c r="T315" s="105">
        <f t="shared" si="480"/>
        <v>0</v>
      </c>
      <c r="U315" s="105">
        <f t="shared" si="481"/>
        <v>0</v>
      </c>
      <c r="V315" s="115">
        <f t="shared" ca="1" si="472"/>
        <v>0.45999999999999908</v>
      </c>
      <c r="W315" s="114">
        <f t="shared" ca="1" si="473"/>
        <v>0.59916715623825234</v>
      </c>
      <c r="X315" s="116">
        <f t="shared" ca="1" si="474"/>
        <v>8.8680900983747729E-2</v>
      </c>
      <c r="Y315" s="90" t="e">
        <f t="shared" si="482"/>
        <v>#N/A</v>
      </c>
      <c r="Z315" s="117" t="str">
        <f t="shared" ca="1" si="483"/>
        <v/>
      </c>
      <c r="AA315" s="112"/>
      <c r="AB315" s="118"/>
      <c r="AC315" s="107"/>
      <c r="AD315" s="107"/>
      <c r="AH315" s="107"/>
      <c r="BE315" s="235">
        <f t="shared" ca="1" si="484"/>
        <v>15.68</v>
      </c>
      <c r="BF315" s="235">
        <f t="shared" ref="BF315:BN315" ca="1" si="537">AVERAGE(OFFSET(BE$31,$A315,0,$BE$27,1))</f>
        <v>15.86</v>
      </c>
      <c r="BG315" s="235">
        <f t="shared" ca="1" si="537"/>
        <v>16.028749999999999</v>
      </c>
      <c r="BH315" s="235">
        <f t="shared" ca="1" si="537"/>
        <v>16.151249999999997</v>
      </c>
      <c r="BI315" s="235">
        <f t="shared" ca="1" si="537"/>
        <v>16.216249999999999</v>
      </c>
      <c r="BJ315" s="235">
        <f t="shared" ca="1" si="537"/>
        <v>16.235781250000002</v>
      </c>
      <c r="BK315" s="235">
        <f t="shared" ca="1" si="537"/>
        <v>16.229843750000001</v>
      </c>
      <c r="BL315" s="235">
        <f t="shared" ca="1" si="537"/>
        <v>16.214101562500002</v>
      </c>
      <c r="BM315" s="235">
        <f t="shared" ca="1" si="537"/>
        <v>16.195507812500001</v>
      </c>
      <c r="BN315" s="235">
        <f t="shared" ca="1" si="537"/>
        <v>16.174248046875</v>
      </c>
      <c r="BO315" s="235">
        <f t="shared" ca="1" si="486"/>
        <v>15.974724121093749</v>
      </c>
      <c r="BP315" s="235">
        <f t="shared" ca="1" si="442"/>
        <v>16.074645166725574</v>
      </c>
      <c r="BQ315" s="235">
        <f t="shared" ca="1" si="443"/>
        <v>16.096594015550643</v>
      </c>
      <c r="BR315" s="235">
        <f t="shared" ca="1" si="444"/>
        <v>-2.1948848825068978E-2</v>
      </c>
      <c r="BS315" s="235">
        <f t="shared" ca="1" si="445"/>
        <v>16.052696317900505</v>
      </c>
      <c r="BT315" s="235">
        <f t="shared" ca="1" si="513"/>
        <v>16.13518195850876</v>
      </c>
      <c r="BU315" s="235">
        <f t="shared" ca="1" si="514"/>
        <v>16.146568412371479</v>
      </c>
      <c r="BV315" s="235">
        <f t="shared" ca="1" si="515"/>
        <v>16.101466697442106</v>
      </c>
      <c r="BW315" s="235">
        <f t="shared" ca="1" si="516"/>
        <v>16.067307335853947</v>
      </c>
      <c r="BX315" s="235">
        <f t="shared" ca="1" si="487"/>
        <v>1.3338715355021853</v>
      </c>
      <c r="BZ315" s="235">
        <f t="shared" ca="1" si="488"/>
        <v>15.564159526483516</v>
      </c>
      <c r="CA315" s="235">
        <f t="shared" ca="1" si="489"/>
        <v>59.430214904109967</v>
      </c>
      <c r="CB315" s="235">
        <f t="shared" ca="1" si="530"/>
        <v>15.759028727213542</v>
      </c>
      <c r="CC315" s="235">
        <f t="shared" ca="1" si="531"/>
        <v>4.039028727213541</v>
      </c>
      <c r="CD315" s="81">
        <f t="shared" ca="1" si="532"/>
        <v>4.6389020996093766</v>
      </c>
      <c r="CE315" s="235">
        <f t="shared" ca="1" si="490"/>
        <v>87.068634786529586</v>
      </c>
      <c r="CF315" s="235">
        <f t="shared" ca="1" si="491"/>
        <v>92.708046250520795</v>
      </c>
      <c r="CG315">
        <f t="shared" si="492"/>
        <v>100</v>
      </c>
      <c r="CH315">
        <f t="shared" si="492"/>
        <v>50</v>
      </c>
      <c r="CI315">
        <f t="shared" si="492"/>
        <v>0</v>
      </c>
      <c r="CJ315" t="e">
        <f t="shared" si="493"/>
        <v>#N/A</v>
      </c>
      <c r="CK315" s="259">
        <f t="shared" ca="1" si="494"/>
        <v>16.195138367900725</v>
      </c>
      <c r="CL315" s="259">
        <f t="shared" ca="1" si="495"/>
        <v>15.836944183950362</v>
      </c>
      <c r="CM315" s="259">
        <f t="shared" ca="1" si="496"/>
        <v>15.902430456585659</v>
      </c>
      <c r="CN315" s="259">
        <f t="shared" ca="1" si="497"/>
        <v>15.984466544808154</v>
      </c>
      <c r="CO315">
        <f t="shared" ca="1" si="498"/>
        <v>0</v>
      </c>
      <c r="CP315" t="e">
        <f t="shared" ca="1" si="499"/>
        <v>#N/A</v>
      </c>
      <c r="CQ315">
        <f t="shared" ca="1" si="500"/>
        <v>16.7</v>
      </c>
      <c r="CR315" t="e">
        <f t="shared" ca="1" si="535"/>
        <v>#N/A</v>
      </c>
      <c r="CS315" t="e">
        <f t="shared" ca="1" si="536"/>
        <v>#N/A</v>
      </c>
    </row>
    <row r="316" spans="1:97" x14ac:dyDescent="0.25">
      <c r="A316">
        <v>285</v>
      </c>
      <c r="B316" s="100">
        <f ca="1">OFFSET(InputPriceData!B$15,CalculationsAndCharts!$A316+$A$11,0,1,1)</f>
        <v>40080</v>
      </c>
      <c r="C316" s="3">
        <f ca="1">OFFSET(InputPriceData!G$15,CalculationsAndCharts!$A316+$A$11,0,1,1)</f>
        <v>2854800</v>
      </c>
      <c r="D316" s="4">
        <f ca="1">OFFSET(InputPriceData!C$15,CalculationsAndCharts!$A316+$A$11,IF($C$7,7,0),1,1)</f>
        <v>16.440000000000001</v>
      </c>
      <c r="E316" s="4">
        <f ca="1">OFFSET(InputPriceData!D$15,CalculationsAndCharts!$A316+$A$11,IF($C$7,7,0),1,1)</f>
        <v>16.46</v>
      </c>
      <c r="F316" s="4">
        <f ca="1">OFFSET(InputPriceData!E$15,CalculationsAndCharts!$A316+$A$11,IF($C$7,7,0),1,1)</f>
        <v>15.6</v>
      </c>
      <c r="G316" s="4">
        <f ca="1">OFFSET(InputPriceData!F$15,CalculationsAndCharts!$A316+$A$11,IF($C$7,7,0),1,1)</f>
        <v>15.87</v>
      </c>
      <c r="H316" s="105">
        <f t="shared" si="467"/>
        <v>0</v>
      </c>
      <c r="I316" s="105">
        <f t="shared" ca="1" si="528"/>
        <v>0</v>
      </c>
      <c r="J316" s="105">
        <f t="shared" ca="1" si="528"/>
        <v>0</v>
      </c>
      <c r="K316" s="105">
        <f t="shared" ca="1" si="528"/>
        <v>0</v>
      </c>
      <c r="L316" s="4">
        <f t="shared" ca="1" si="468"/>
        <v>15.976666666666667</v>
      </c>
      <c r="M316" s="105">
        <f t="shared" ca="1" si="469"/>
        <v>0.74000000000000021</v>
      </c>
      <c r="N316" s="105">
        <f t="shared" ca="1" si="476"/>
        <v>2.4813589743589706</v>
      </c>
      <c r="O316" s="198">
        <f t="shared" ca="1" si="477"/>
        <v>2.6288955606003785</v>
      </c>
      <c r="P316" s="198">
        <f t="shared" ca="1" si="478"/>
        <v>2.3660060045403406</v>
      </c>
      <c r="Q316" s="105">
        <f t="shared" ca="1" si="470"/>
        <v>15.963158337482975</v>
      </c>
      <c r="R316" s="105">
        <f t="shared" ca="1" si="471"/>
        <v>15.488332640787608</v>
      </c>
      <c r="S316" s="105">
        <f t="shared" ca="1" si="479"/>
        <v>0</v>
      </c>
      <c r="T316" s="105">
        <f t="shared" si="480"/>
        <v>0</v>
      </c>
      <c r="U316" s="105">
        <f t="shared" si="481"/>
        <v>0</v>
      </c>
      <c r="V316" s="115">
        <f t="shared" ca="1" si="472"/>
        <v>0.86000000000000121</v>
      </c>
      <c r="W316" s="114">
        <f t="shared" ca="1" si="473"/>
        <v>0.66875073435737897</v>
      </c>
      <c r="X316" s="116">
        <f t="shared" ca="1" si="474"/>
        <v>9.2139302732033967E-2</v>
      </c>
      <c r="Y316" s="90" t="e">
        <f t="shared" si="482"/>
        <v>#N/A</v>
      </c>
      <c r="Z316" s="117" t="str">
        <f t="shared" ca="1" si="483"/>
        <v/>
      </c>
      <c r="AA316" s="112"/>
      <c r="AB316" s="118"/>
      <c r="AC316" s="107"/>
      <c r="AD316" s="107"/>
      <c r="AH316" s="107"/>
      <c r="BE316" s="235">
        <f t="shared" ca="1" si="484"/>
        <v>16.04</v>
      </c>
      <c r="BF316" s="235">
        <f t="shared" ref="BF316:BN316" ca="1" si="538">AVERAGE(OFFSET(BE$31,$A316,0,$BE$27,1))</f>
        <v>16.197499999999998</v>
      </c>
      <c r="BG316" s="235">
        <f t="shared" ca="1" si="538"/>
        <v>16.27375</v>
      </c>
      <c r="BH316" s="235">
        <f t="shared" ca="1" si="538"/>
        <v>16.28125</v>
      </c>
      <c r="BI316" s="235">
        <f t="shared" ca="1" si="538"/>
        <v>16.255312500000002</v>
      </c>
      <c r="BJ316" s="235">
        <f t="shared" ca="1" si="538"/>
        <v>16.223906250000002</v>
      </c>
      <c r="BK316" s="235">
        <f t="shared" ca="1" si="538"/>
        <v>16.198359375000003</v>
      </c>
      <c r="BL316" s="235">
        <f t="shared" ca="1" si="538"/>
        <v>16.1769140625</v>
      </c>
      <c r="BM316" s="235">
        <f t="shared" ca="1" si="538"/>
        <v>16.152988281249996</v>
      </c>
      <c r="BN316" s="235">
        <f t="shared" ca="1" si="538"/>
        <v>16.121523437499995</v>
      </c>
      <c r="BO316" s="235">
        <f t="shared" ca="1" si="486"/>
        <v>16.175137695312497</v>
      </c>
      <c r="BP316" s="235">
        <f t="shared" ca="1" si="442"/>
        <v>16.174566212357398</v>
      </c>
      <c r="BQ316" s="235">
        <f t="shared" ca="1" si="443"/>
        <v>16.118542864375712</v>
      </c>
      <c r="BR316" s="235">
        <f t="shared" ca="1" si="444"/>
        <v>5.6023347981685845E-2</v>
      </c>
      <c r="BS316" s="235">
        <f t="shared" ca="1" si="445"/>
        <v>16.230589560339084</v>
      </c>
      <c r="BT316" s="235">
        <f t="shared" ca="1" si="513"/>
        <v>16.217667599117011</v>
      </c>
      <c r="BU316" s="235">
        <f t="shared" ca="1" si="514"/>
        <v>16.157954866234199</v>
      </c>
      <c r="BV316" s="235">
        <f t="shared" ca="1" si="515"/>
        <v>16.056364982512733</v>
      </c>
      <c r="BW316" s="235">
        <f t="shared" ca="1" si="516"/>
        <v>16.235503181161171</v>
      </c>
      <c r="BX316" s="235">
        <f t="shared" ca="1" si="487"/>
        <v>1.340958456050771</v>
      </c>
      <c r="BZ316" s="235">
        <f t="shared" ca="1" si="488"/>
        <v>15.424107471516319</v>
      </c>
      <c r="CA316" s="235">
        <f t="shared" ca="1" si="489"/>
        <v>65.127159718923679</v>
      </c>
      <c r="CB316" s="235">
        <f t="shared" ca="1" si="530"/>
        <v>16.07590218098958</v>
      </c>
      <c r="CC316" s="235">
        <f t="shared" ca="1" si="531"/>
        <v>4.3559021809895793</v>
      </c>
      <c r="CD316" s="81">
        <f t="shared" ca="1" si="532"/>
        <v>4.6389020996093766</v>
      </c>
      <c r="CE316" s="235">
        <f t="shared" ca="1" si="490"/>
        <v>93.899420325261275</v>
      </c>
      <c r="CF316" s="235">
        <f t="shared" ca="1" si="491"/>
        <v>97.018501321677604</v>
      </c>
      <c r="CG316">
        <f t="shared" si="492"/>
        <v>100</v>
      </c>
      <c r="CH316">
        <f t="shared" si="492"/>
        <v>50</v>
      </c>
      <c r="CI316">
        <f t="shared" si="492"/>
        <v>0</v>
      </c>
      <c r="CJ316" t="e">
        <f t="shared" si="493"/>
        <v>#N/A</v>
      </c>
      <c r="CK316" s="259">
        <f t="shared" ca="1" si="494"/>
        <v>16.297776735801449</v>
      </c>
      <c r="CL316" s="259">
        <f t="shared" ca="1" si="495"/>
        <v>16.112569183950363</v>
      </c>
      <c r="CM316" s="259">
        <f t="shared" ca="1" si="496"/>
        <v>16.141828538753874</v>
      </c>
      <c r="CN316" s="259">
        <f t="shared" ca="1" si="497"/>
        <v>16.04347548915127</v>
      </c>
      <c r="CO316">
        <f t="shared" ca="1" si="498"/>
        <v>100</v>
      </c>
      <c r="CP316">
        <f t="shared" ca="1" si="499"/>
        <v>16.7</v>
      </c>
      <c r="CQ316" t="e">
        <f t="shared" ca="1" si="500"/>
        <v>#N/A</v>
      </c>
      <c r="CR316" t="e">
        <f t="shared" ca="1" si="535"/>
        <v>#N/A</v>
      </c>
      <c r="CS316" t="e">
        <f t="shared" ca="1" si="536"/>
        <v>#N/A</v>
      </c>
    </row>
    <row r="317" spans="1:97" x14ac:dyDescent="0.25">
      <c r="A317">
        <v>286</v>
      </c>
      <c r="B317" s="100">
        <f ca="1">OFFSET(InputPriceData!B$15,CalculationsAndCharts!$A317+$A$11,0,1,1)</f>
        <v>40079</v>
      </c>
      <c r="C317" s="3">
        <f ca="1">OFFSET(InputPriceData!G$15,CalculationsAndCharts!$A317+$A$11,0,1,1)</f>
        <v>2033800</v>
      </c>
      <c r="D317" s="4">
        <f ca="1">OFFSET(InputPriceData!C$15,CalculationsAndCharts!$A317+$A$11,IF($C$7,7,0),1,1)</f>
        <v>16.53</v>
      </c>
      <c r="E317" s="4">
        <f ca="1">OFFSET(InputPriceData!D$15,CalculationsAndCharts!$A317+$A$11,IF($C$7,7,0),1,1)</f>
        <v>16.64</v>
      </c>
      <c r="F317" s="4">
        <f ca="1">OFFSET(InputPriceData!E$15,CalculationsAndCharts!$A317+$A$11,IF($C$7,7,0),1,1)</f>
        <v>16.170000000000002</v>
      </c>
      <c r="G317" s="4">
        <f ca="1">OFFSET(InputPriceData!F$15,CalculationsAndCharts!$A317+$A$11,IF($C$7,7,0),1,1)</f>
        <v>16.21</v>
      </c>
      <c r="H317" s="105">
        <f t="shared" si="467"/>
        <v>0</v>
      </c>
      <c r="I317" s="105">
        <f t="shared" ca="1" si="528"/>
        <v>0</v>
      </c>
      <c r="J317" s="105">
        <f t="shared" ca="1" si="528"/>
        <v>0</v>
      </c>
      <c r="K317" s="105">
        <f t="shared" ca="1" si="528"/>
        <v>0</v>
      </c>
      <c r="L317" s="4">
        <f t="shared" ca="1" si="468"/>
        <v>16.34</v>
      </c>
      <c r="M317" s="105">
        <f t="shared" ca="1" si="469"/>
        <v>0.2966666666666633</v>
      </c>
      <c r="N317" s="105">
        <f t="shared" ca="1" si="476"/>
        <v>2.5286923076923036</v>
      </c>
      <c r="O317" s="198">
        <f t="shared" ca="1" si="477"/>
        <v>2.6710488709550662</v>
      </c>
      <c r="P317" s="198">
        <f t="shared" ca="1" si="478"/>
        <v>2.4039439838595595</v>
      </c>
      <c r="Q317" s="105">
        <f t="shared" ca="1" si="470"/>
        <v>15.959298814859062</v>
      </c>
      <c r="R317" s="105">
        <f t="shared" ca="1" si="471"/>
        <v>15.352668156017504</v>
      </c>
      <c r="S317" s="105">
        <f t="shared" ca="1" si="479"/>
        <v>0</v>
      </c>
      <c r="T317" s="105">
        <f t="shared" si="480"/>
        <v>0</v>
      </c>
      <c r="U317" s="105">
        <f t="shared" si="481"/>
        <v>0</v>
      </c>
      <c r="V317" s="115">
        <f t="shared" ca="1" si="472"/>
        <v>0.46999999999999886</v>
      </c>
      <c r="W317" s="114">
        <f t="shared" ca="1" si="473"/>
        <v>0.57312610153606769</v>
      </c>
      <c r="X317" s="116">
        <f t="shared" ca="1" si="474"/>
        <v>8.535632952104058E-2</v>
      </c>
      <c r="Y317" s="90" t="e">
        <f t="shared" si="482"/>
        <v>#N/A</v>
      </c>
      <c r="Z317" s="117" t="str">
        <f t="shared" ca="1" si="483"/>
        <v/>
      </c>
      <c r="AA317" s="112"/>
      <c r="AB317" s="118"/>
      <c r="AC317" s="107"/>
      <c r="AD317" s="107"/>
      <c r="AH317" s="107"/>
      <c r="BE317" s="235">
        <f t="shared" ca="1" si="484"/>
        <v>16.355</v>
      </c>
      <c r="BF317" s="235">
        <f t="shared" ref="BF317:BN317" ca="1" si="539">AVERAGE(OFFSET(BE$31,$A317,0,$BE$27,1))</f>
        <v>16.350000000000001</v>
      </c>
      <c r="BG317" s="235">
        <f t="shared" ca="1" si="539"/>
        <v>16.28875</v>
      </c>
      <c r="BH317" s="235">
        <f t="shared" ca="1" si="539"/>
        <v>16.229375000000001</v>
      </c>
      <c r="BI317" s="235">
        <f t="shared" ca="1" si="539"/>
        <v>16.192500000000003</v>
      </c>
      <c r="BJ317" s="235">
        <f t="shared" ca="1" si="539"/>
        <v>16.172812499999999</v>
      </c>
      <c r="BK317" s="235">
        <f t="shared" ca="1" si="539"/>
        <v>16.155468749999997</v>
      </c>
      <c r="BL317" s="235">
        <f t="shared" ca="1" si="539"/>
        <v>16.129062499999996</v>
      </c>
      <c r="BM317" s="235">
        <f t="shared" ca="1" si="539"/>
        <v>16.090058593749994</v>
      </c>
      <c r="BN317" s="235">
        <f t="shared" ca="1" si="539"/>
        <v>16.040263671874996</v>
      </c>
      <c r="BO317" s="235">
        <f t="shared" ca="1" si="486"/>
        <v>16.264008300781249</v>
      </c>
      <c r="BP317" s="235">
        <f t="shared" ca="1" si="442"/>
        <v>16.173994729402295</v>
      </c>
      <c r="BQ317" s="235">
        <f t="shared" ca="1" si="443"/>
        <v>16.06251951639403</v>
      </c>
      <c r="BR317" s="235">
        <f t="shared" ca="1" si="444"/>
        <v>0.11147521300826568</v>
      </c>
      <c r="BS317" s="235">
        <f t="shared" ca="1" si="445"/>
        <v>16.285469942410561</v>
      </c>
      <c r="BT317" s="235">
        <f t="shared" ca="1" si="513"/>
        <v>16.204745637894938</v>
      </c>
      <c r="BU317" s="235">
        <f t="shared" ca="1" si="514"/>
        <v>16.098242133351384</v>
      </c>
      <c r="BV317" s="235">
        <f t="shared" ca="1" si="515"/>
        <v>15.954775098791268</v>
      </c>
      <c r="BW317" s="235">
        <f t="shared" ca="1" si="516"/>
        <v>16.274285612421927</v>
      </c>
      <c r="BX317" s="235">
        <f t="shared" ca="1" si="487"/>
        <v>1.3250253968247256</v>
      </c>
      <c r="BZ317" s="235">
        <f t="shared" ca="1" si="488"/>
        <v>15.24942688953039</v>
      </c>
      <c r="CA317" s="235">
        <f t="shared" ca="1" si="489"/>
        <v>69.336586403315295</v>
      </c>
      <c r="CB317" s="235">
        <f t="shared" ca="1" si="530"/>
        <v>16.302004150390623</v>
      </c>
      <c r="CC317" s="235">
        <f t="shared" ca="1" si="531"/>
        <v>4.8520041503906235</v>
      </c>
      <c r="CD317" s="81">
        <f t="shared" ca="1" si="532"/>
        <v>4.9940301920572914</v>
      </c>
      <c r="CE317" s="235">
        <f t="shared" ca="1" si="490"/>
        <v>97.156083639771509</v>
      </c>
      <c r="CF317" s="235">
        <f t="shared" ca="1" si="491"/>
        <v>97.668537600401251</v>
      </c>
      <c r="CG317">
        <f t="shared" si="492"/>
        <v>100</v>
      </c>
      <c r="CH317">
        <f t="shared" si="492"/>
        <v>50</v>
      </c>
      <c r="CI317">
        <f t="shared" si="492"/>
        <v>0</v>
      </c>
      <c r="CJ317" t="e">
        <f t="shared" si="493"/>
        <v>#N/A</v>
      </c>
      <c r="CK317" s="259">
        <f t="shared" ca="1" si="494"/>
        <v>16.208053471602891</v>
      </c>
      <c r="CL317" s="259">
        <f t="shared" ca="1" si="495"/>
        <v>16.351388367900725</v>
      </c>
      <c r="CM317" s="259">
        <f t="shared" ca="1" si="496"/>
        <v>16.251936453478677</v>
      </c>
      <c r="CN317" s="259">
        <f t="shared" ca="1" si="497"/>
        <v>16.015838011231633</v>
      </c>
      <c r="CO317">
        <f t="shared" ca="1" si="498"/>
        <v>100</v>
      </c>
      <c r="CP317">
        <f t="shared" ca="1" si="499"/>
        <v>16.7</v>
      </c>
      <c r="CQ317" t="e">
        <f t="shared" ca="1" si="500"/>
        <v>#N/A</v>
      </c>
      <c r="CR317" t="e">
        <f t="shared" ca="1" si="535"/>
        <v>#N/A</v>
      </c>
      <c r="CS317" t="e">
        <f t="shared" ca="1" si="536"/>
        <v>#N/A</v>
      </c>
    </row>
    <row r="318" spans="1:97" x14ac:dyDescent="0.25">
      <c r="A318">
        <v>287</v>
      </c>
      <c r="B318" s="100">
        <f ca="1">OFFSET(InputPriceData!B$15,CalculationsAndCharts!$A318+$A$11,0,1,1)</f>
        <v>40078</v>
      </c>
      <c r="C318" s="3">
        <f ca="1">OFFSET(InputPriceData!G$15,CalculationsAndCharts!$A318+$A$11,0,1,1)</f>
        <v>2060500</v>
      </c>
      <c r="D318" s="4">
        <f ca="1">OFFSET(InputPriceData!C$15,CalculationsAndCharts!$A318+$A$11,IF($C$7,7,0),1,1)</f>
        <v>16.350000000000001</v>
      </c>
      <c r="E318" s="4">
        <f ca="1">OFFSET(InputPriceData!D$15,CalculationsAndCharts!$A318+$A$11,IF($C$7,7,0),1,1)</f>
        <v>16.63</v>
      </c>
      <c r="F318" s="4">
        <f ca="1">OFFSET(InputPriceData!E$15,CalculationsAndCharts!$A318+$A$11,IF($C$7,7,0),1,1)</f>
        <v>16.27</v>
      </c>
      <c r="G318" s="4">
        <f ca="1">OFFSET(InputPriceData!F$15,CalculationsAndCharts!$A318+$A$11,IF($C$7,7,0),1,1)</f>
        <v>16.5</v>
      </c>
      <c r="H318" s="105">
        <f t="shared" si="467"/>
        <v>0</v>
      </c>
      <c r="I318" s="105">
        <f t="shared" ca="1" si="528"/>
        <v>0</v>
      </c>
      <c r="J318" s="105">
        <f t="shared" ca="1" si="528"/>
        <v>0</v>
      </c>
      <c r="K318" s="105">
        <f t="shared" ca="1" si="528"/>
        <v>0</v>
      </c>
      <c r="L318" s="4">
        <f t="shared" ca="1" si="468"/>
        <v>16.466666666666665</v>
      </c>
      <c r="M318" s="105">
        <f t="shared" ca="1" si="469"/>
        <v>0.99666666666666437</v>
      </c>
      <c r="N318" s="105">
        <f t="shared" ca="1" si="476"/>
        <v>2.6970897435897405</v>
      </c>
      <c r="O318" s="198">
        <f t="shared" ca="1" si="477"/>
        <v>2.7117221747444269</v>
      </c>
      <c r="P318" s="198">
        <f t="shared" ca="1" si="478"/>
        <v>2.4405499572699845</v>
      </c>
      <c r="Q318" s="105">
        <f t="shared" ca="1" si="470"/>
        <v>15.850527047675937</v>
      </c>
      <c r="R318" s="105">
        <f t="shared" ca="1" si="471"/>
        <v>15.179345110634204</v>
      </c>
      <c r="S318" s="105">
        <f t="shared" ca="1" si="479"/>
        <v>0</v>
      </c>
      <c r="T318" s="105">
        <f t="shared" si="480"/>
        <v>0</v>
      </c>
      <c r="U318" s="105">
        <f t="shared" si="481"/>
        <v>0</v>
      </c>
      <c r="V318" s="115">
        <f t="shared" ca="1" si="472"/>
        <v>0.43999999999999773</v>
      </c>
      <c r="W318" s="114">
        <f t="shared" ca="1" si="473"/>
        <v>0.62468915230410216</v>
      </c>
      <c r="X318" s="116">
        <f t="shared" ca="1" si="474"/>
        <v>8.7859948624491035E-2</v>
      </c>
      <c r="Y318" s="90" t="e">
        <f t="shared" si="482"/>
        <v>#N/A</v>
      </c>
      <c r="Z318" s="117" t="str">
        <f t="shared" ca="1" si="483"/>
        <v/>
      </c>
      <c r="AA318" s="112"/>
      <c r="AB318" s="118"/>
      <c r="AC318" s="107"/>
      <c r="AD318" s="107"/>
      <c r="AH318" s="107"/>
      <c r="BE318" s="235">
        <f t="shared" ca="1" si="484"/>
        <v>16.344999999999999</v>
      </c>
      <c r="BF318" s="235">
        <f t="shared" ref="BF318:BN318" ca="1" si="540">AVERAGE(OFFSET(BE$31,$A318,0,$BE$27,1))</f>
        <v>16.227499999999999</v>
      </c>
      <c r="BG318" s="235">
        <f t="shared" ca="1" si="540"/>
        <v>16.170000000000002</v>
      </c>
      <c r="BH318" s="235">
        <f t="shared" ca="1" si="540"/>
        <v>16.155625000000001</v>
      </c>
      <c r="BI318" s="235">
        <f t="shared" ca="1" si="540"/>
        <v>16.153124999999999</v>
      </c>
      <c r="BJ318" s="235">
        <f t="shared" ca="1" si="540"/>
        <v>16.138124999999999</v>
      </c>
      <c r="BK318" s="235">
        <f t="shared" ca="1" si="540"/>
        <v>16.102656249999995</v>
      </c>
      <c r="BL318" s="235">
        <f t="shared" ca="1" si="540"/>
        <v>16.051054687499995</v>
      </c>
      <c r="BM318" s="235">
        <f t="shared" ca="1" si="540"/>
        <v>15.990468749999996</v>
      </c>
      <c r="BN318" s="235">
        <f t="shared" ca="1" si="540"/>
        <v>15.924248046874997</v>
      </c>
      <c r="BO318" s="235">
        <f t="shared" ca="1" si="486"/>
        <v>16.190796386718745</v>
      </c>
      <c r="BP318" s="235">
        <f t="shared" ca="1" si="442"/>
        <v>16.083981158023342</v>
      </c>
      <c r="BQ318" s="235">
        <f t="shared" ca="1" si="443"/>
        <v>15.951044303385766</v>
      </c>
      <c r="BR318" s="235">
        <f t="shared" ca="1" si="444"/>
        <v>0.13293685463757576</v>
      </c>
      <c r="BS318" s="235">
        <f t="shared" ca="1" si="445"/>
        <v>16.216918012660919</v>
      </c>
      <c r="BT318" s="235">
        <f t="shared" ca="1" si="513"/>
        <v>16.124021333379318</v>
      </c>
      <c r="BU318" s="235">
        <f t="shared" ca="1" si="514"/>
        <v>15.99173862880783</v>
      </c>
      <c r="BV318" s="235">
        <f t="shared" ca="1" si="515"/>
        <v>15.811308064231152</v>
      </c>
      <c r="BW318" s="235">
        <f t="shared" ca="1" si="516"/>
        <v>16.208156177945614</v>
      </c>
      <c r="BX318" s="235">
        <f t="shared" ca="1" si="487"/>
        <v>1.290944844274803</v>
      </c>
      <c r="BZ318" s="235">
        <f t="shared" ca="1" si="488"/>
        <v>15.052905132807373</v>
      </c>
      <c r="CA318" s="235">
        <f t="shared" ca="1" si="489"/>
        <v>72.372199909656302</v>
      </c>
      <c r="CB318" s="235">
        <f t="shared" ca="1" si="530"/>
        <v>16.328731526692707</v>
      </c>
      <c r="CC318" s="235">
        <f t="shared" ca="1" si="531"/>
        <v>5.228731526692707</v>
      </c>
      <c r="CD318" s="81">
        <f t="shared" ca="1" si="532"/>
        <v>5.1785842285156249</v>
      </c>
      <c r="CE318" s="235">
        <f t="shared" ca="1" si="490"/>
        <v>100</v>
      </c>
      <c r="CF318" s="235">
        <f t="shared" ca="1" si="491"/>
        <v>96.971497024025169</v>
      </c>
      <c r="CG318">
        <f t="shared" si="492"/>
        <v>100</v>
      </c>
      <c r="CH318">
        <f t="shared" si="492"/>
        <v>50</v>
      </c>
      <c r="CI318">
        <f t="shared" si="492"/>
        <v>0</v>
      </c>
      <c r="CJ318" t="e">
        <f t="shared" si="493"/>
        <v>#N/A</v>
      </c>
      <c r="CK318" s="259">
        <f t="shared" ca="1" si="494"/>
        <v>15.978606943205783</v>
      </c>
      <c r="CL318" s="259">
        <f t="shared" ca="1" si="495"/>
        <v>16.256178471602894</v>
      </c>
      <c r="CM318" s="259">
        <f t="shared" ca="1" si="496"/>
        <v>16.19322742246446</v>
      </c>
      <c r="CN318" s="259">
        <f t="shared" ca="1" si="497"/>
        <v>15.881617868563996</v>
      </c>
      <c r="CO318">
        <f t="shared" ca="1" si="498"/>
        <v>100</v>
      </c>
      <c r="CP318">
        <f t="shared" ca="1" si="499"/>
        <v>16.7</v>
      </c>
      <c r="CQ318" t="e">
        <f t="shared" ca="1" si="500"/>
        <v>#N/A</v>
      </c>
      <c r="CR318" t="e">
        <f t="shared" ca="1" si="535"/>
        <v>#N/A</v>
      </c>
      <c r="CS318" t="e">
        <f t="shared" ca="1" si="536"/>
        <v>#N/A</v>
      </c>
    </row>
    <row r="319" spans="1:97" x14ac:dyDescent="0.25">
      <c r="A319">
        <v>288</v>
      </c>
      <c r="B319" s="100">
        <f ca="1">OFFSET(InputPriceData!B$15,CalculationsAndCharts!$A319+$A$11,0,1,1)</f>
        <v>40077</v>
      </c>
      <c r="C319" s="3">
        <f ca="1">OFFSET(InputPriceData!G$15,CalculationsAndCharts!$A319+$A$11,0,1,1)</f>
        <v>5035100</v>
      </c>
      <c r="D319" s="4">
        <f ca="1">OFFSET(InputPriceData!C$15,CalculationsAndCharts!$A319+$A$11,IF($C$7,7,0),1,1)</f>
        <v>15.47</v>
      </c>
      <c r="E319" s="4">
        <f ca="1">OFFSET(InputPriceData!D$15,CalculationsAndCharts!$A319+$A$11,IF($C$7,7,0),1,1)</f>
        <v>16.5</v>
      </c>
      <c r="F319" s="4">
        <f ca="1">OFFSET(InputPriceData!E$15,CalculationsAndCharts!$A319+$A$11,IF($C$7,7,0),1,1)</f>
        <v>15.47</v>
      </c>
      <c r="G319" s="4">
        <f ca="1">OFFSET(InputPriceData!F$15,CalculationsAndCharts!$A319+$A$11,IF($C$7,7,0),1,1)</f>
        <v>16.190000000000001</v>
      </c>
      <c r="H319" s="105">
        <f t="shared" si="467"/>
        <v>0</v>
      </c>
      <c r="I319" s="105">
        <f t="shared" ca="1" si="528"/>
        <v>0</v>
      </c>
      <c r="J319" s="105">
        <f t="shared" ca="1" si="528"/>
        <v>0</v>
      </c>
      <c r="K319" s="105">
        <f t="shared" ca="1" si="528"/>
        <v>0</v>
      </c>
      <c r="L319" s="4">
        <f t="shared" ca="1" si="468"/>
        <v>16.053333333333331</v>
      </c>
      <c r="M319" s="105">
        <f t="shared" ca="1" si="469"/>
        <v>0.3133333333333308</v>
      </c>
      <c r="N319" s="105">
        <f t="shared" ca="1" si="476"/>
        <v>2.5723846153846135</v>
      </c>
      <c r="O319" s="198">
        <f t="shared" ca="1" si="477"/>
        <v>2.7159028693600513</v>
      </c>
      <c r="P319" s="198">
        <f t="shared" ca="1" si="478"/>
        <v>2.4443125824240464</v>
      </c>
      <c r="Q319" s="105">
        <f t="shared" ca="1" si="470"/>
        <v>15.674487156535731</v>
      </c>
      <c r="R319" s="105">
        <f t="shared" ca="1" si="471"/>
        <v>14.987578842907995</v>
      </c>
      <c r="S319" s="105">
        <f t="shared" ca="1" si="479"/>
        <v>0</v>
      </c>
      <c r="T319" s="105">
        <f t="shared" si="480"/>
        <v>0</v>
      </c>
      <c r="U319" s="105">
        <f t="shared" si="481"/>
        <v>0</v>
      </c>
      <c r="V319" s="115">
        <f t="shared" ca="1" si="472"/>
        <v>1.0299999999999994</v>
      </c>
      <c r="W319" s="114">
        <f t="shared" ca="1" si="473"/>
        <v>0.71703372845615443</v>
      </c>
      <c r="X319" s="116">
        <f t="shared" ca="1" si="474"/>
        <v>9.4288679954055238E-2</v>
      </c>
      <c r="Y319" s="90" t="e">
        <f t="shared" si="482"/>
        <v>#N/A</v>
      </c>
      <c r="Z319" s="117" t="str">
        <f t="shared" ca="1" si="483"/>
        <v/>
      </c>
      <c r="AA319" s="112"/>
      <c r="AB319" s="118"/>
      <c r="AC319" s="107"/>
      <c r="AD319" s="107"/>
      <c r="AH319" s="107"/>
      <c r="BE319" s="235">
        <f t="shared" ca="1" si="484"/>
        <v>16.11</v>
      </c>
      <c r="BF319" s="235">
        <f t="shared" ref="BF319:BN319" ca="1" si="541">AVERAGE(OFFSET(BE$31,$A319,0,$BE$27,1))</f>
        <v>16.112500000000001</v>
      </c>
      <c r="BG319" s="235">
        <f t="shared" ca="1" si="541"/>
        <v>16.141249999999999</v>
      </c>
      <c r="BH319" s="235">
        <f t="shared" ca="1" si="541"/>
        <v>16.150624999999998</v>
      </c>
      <c r="BI319" s="235">
        <f t="shared" ca="1" si="541"/>
        <v>16.123124999999998</v>
      </c>
      <c r="BJ319" s="235">
        <f t="shared" ca="1" si="541"/>
        <v>16.067187499999996</v>
      </c>
      <c r="BK319" s="235">
        <f t="shared" ca="1" si="541"/>
        <v>15.999453124999997</v>
      </c>
      <c r="BL319" s="235">
        <f t="shared" ca="1" si="541"/>
        <v>15.929882812499997</v>
      </c>
      <c r="BM319" s="235">
        <f t="shared" ca="1" si="541"/>
        <v>15.858027343749999</v>
      </c>
      <c r="BN319" s="235">
        <f t="shared" ca="1" si="541"/>
        <v>15.7766015625</v>
      </c>
      <c r="BO319" s="235">
        <f t="shared" ca="1" si="486"/>
        <v>16.073963867187498</v>
      </c>
      <c r="BP319" s="235">
        <f t="shared" ca="1" si="442"/>
        <v>15.977165929327942</v>
      </c>
      <c r="BQ319" s="235">
        <f t="shared" ca="1" si="443"/>
        <v>15.81810744874819</v>
      </c>
      <c r="BR319" s="235">
        <f t="shared" ca="1" si="444"/>
        <v>0.15905848057975192</v>
      </c>
      <c r="BS319" s="235">
        <f t="shared" ca="1" si="445"/>
        <v>16.136224409907694</v>
      </c>
      <c r="BT319" s="235">
        <f t="shared" ca="1" si="513"/>
        <v>16.031124654097713</v>
      </c>
      <c r="BU319" s="235">
        <f t="shared" ca="1" si="514"/>
        <v>15.859455924236343</v>
      </c>
      <c r="BV319" s="235">
        <f t="shared" ca="1" si="515"/>
        <v>15.630877499654476</v>
      </c>
      <c r="BW319" s="235">
        <f t="shared" ca="1" si="516"/>
        <v>16.145883689238588</v>
      </c>
      <c r="BX319" s="235">
        <f t="shared" ca="1" si="487"/>
        <v>1.2417039261165894</v>
      </c>
      <c r="BZ319" s="235">
        <f t="shared" ca="1" si="488"/>
        <v>14.845632285218006</v>
      </c>
      <c r="CA319" s="235">
        <f t="shared" ca="1" si="489"/>
        <v>76.178772907787646</v>
      </c>
      <c r="CB319" s="235">
        <f t="shared" ca="1" si="530"/>
        <v>16.063648600260414</v>
      </c>
      <c r="CC319" s="235">
        <f t="shared" ca="1" si="531"/>
        <v>4.9636486002604148</v>
      </c>
      <c r="CD319" s="81">
        <f t="shared" ca="1" si="532"/>
        <v>5.1785842285156249</v>
      </c>
      <c r="CE319" s="235">
        <f t="shared" ca="1" si="490"/>
        <v>95.849529161432244</v>
      </c>
      <c r="CF319" s="235">
        <f t="shared" ca="1" si="491"/>
        <v>95.912215917203881</v>
      </c>
      <c r="CG319">
        <f t="shared" si="492"/>
        <v>100</v>
      </c>
      <c r="CH319">
        <f t="shared" si="492"/>
        <v>50</v>
      </c>
      <c r="CI319">
        <f t="shared" si="492"/>
        <v>0</v>
      </c>
      <c r="CJ319" t="e">
        <f t="shared" si="493"/>
        <v>#N/A</v>
      </c>
      <c r="CK319" s="259">
        <f t="shared" ca="1" si="494"/>
        <v>16.049713886411567</v>
      </c>
      <c r="CL319" s="259">
        <f t="shared" ca="1" si="495"/>
        <v>15.981803471602891</v>
      </c>
      <c r="CM319" s="259">
        <f t="shared" ca="1" si="496"/>
        <v>16.010934592996328</v>
      </c>
      <c r="CN319" s="259">
        <f t="shared" ca="1" si="497"/>
        <v>15.731793627348436</v>
      </c>
      <c r="CO319">
        <f t="shared" ca="1" si="498"/>
        <v>100</v>
      </c>
      <c r="CP319">
        <f t="shared" ca="1" si="499"/>
        <v>16.7</v>
      </c>
      <c r="CQ319" t="e">
        <f t="shared" ca="1" si="500"/>
        <v>#N/A</v>
      </c>
      <c r="CR319" t="e">
        <f t="shared" ca="1" si="535"/>
        <v>#N/A</v>
      </c>
      <c r="CS319" t="e">
        <f t="shared" ca="1" si="536"/>
        <v>#N/A</v>
      </c>
    </row>
    <row r="320" spans="1:97" x14ac:dyDescent="0.25">
      <c r="A320">
        <v>289</v>
      </c>
      <c r="B320" s="100">
        <f ca="1">OFFSET(InputPriceData!B$15,CalculationsAndCharts!$A320+$A$11,0,1,1)</f>
        <v>40074</v>
      </c>
      <c r="C320" s="3">
        <f ca="1">OFFSET(InputPriceData!G$15,CalculationsAndCharts!$A320+$A$11,0,1,1)</f>
        <v>3574000</v>
      </c>
      <c r="D320" s="4">
        <f ca="1">OFFSET(InputPriceData!C$15,CalculationsAndCharts!$A320+$A$11,IF($C$7,7,0),1,1)</f>
        <v>16.12</v>
      </c>
      <c r="E320" s="4">
        <f ca="1">OFFSET(InputPriceData!D$15,CalculationsAndCharts!$A320+$A$11,IF($C$7,7,0),1,1)</f>
        <v>16.25</v>
      </c>
      <c r="F320" s="4">
        <f ca="1">OFFSET(InputPriceData!E$15,CalculationsAndCharts!$A320+$A$11,IF($C$7,7,0),1,1)</f>
        <v>15.74</v>
      </c>
      <c r="G320" s="4">
        <f ca="1">OFFSET(InputPriceData!F$15,CalculationsAndCharts!$A320+$A$11,IF($C$7,7,0),1,1)</f>
        <v>16.03</v>
      </c>
      <c r="H320" s="105">
        <f t="shared" si="467"/>
        <v>0</v>
      </c>
      <c r="I320" s="105">
        <f t="shared" ca="1" si="528"/>
        <v>0</v>
      </c>
      <c r="J320" s="105">
        <f t="shared" ca="1" si="528"/>
        <v>0</v>
      </c>
      <c r="K320" s="105">
        <f t="shared" ca="1" si="528"/>
        <v>0</v>
      </c>
      <c r="L320" s="4">
        <f t="shared" ca="1" si="468"/>
        <v>16.006666666666668</v>
      </c>
      <c r="M320" s="105">
        <f t="shared" ca="1" si="469"/>
        <v>0.54666666666666508</v>
      </c>
      <c r="N320" s="105">
        <f t="shared" ca="1" si="476"/>
        <v>2.7671794871794857</v>
      </c>
      <c r="O320" s="198">
        <f t="shared" ca="1" si="477"/>
        <v>2.756908084781605</v>
      </c>
      <c r="P320" s="198">
        <f t="shared" ca="1" si="478"/>
        <v>2.4812172763034446</v>
      </c>
      <c r="Q320" s="105">
        <f t="shared" ca="1" si="470"/>
        <v>15.566245391736416</v>
      </c>
      <c r="R320" s="105">
        <f t="shared" ca="1" si="471"/>
        <v>14.791319324728642</v>
      </c>
      <c r="S320" s="105">
        <f t="shared" ca="1" si="479"/>
        <v>0</v>
      </c>
      <c r="T320" s="105">
        <f t="shared" si="480"/>
        <v>0</v>
      </c>
      <c r="U320" s="105">
        <f t="shared" si="481"/>
        <v>0</v>
      </c>
      <c r="V320" s="115">
        <f t="shared" ca="1" si="472"/>
        <v>0.50999999999999979</v>
      </c>
      <c r="W320" s="114">
        <f t="shared" ca="1" si="473"/>
        <v>0.56055059268423213</v>
      </c>
      <c r="X320" s="116">
        <f t="shared" ca="1" si="474"/>
        <v>8.4968845457531639E-2</v>
      </c>
      <c r="Y320" s="90" t="e">
        <f t="shared" si="482"/>
        <v>#N/A</v>
      </c>
      <c r="Z320" s="117" t="str">
        <f t="shared" ca="1" si="483"/>
        <v/>
      </c>
      <c r="AA320" s="112"/>
      <c r="AB320" s="118"/>
      <c r="AC320" s="107"/>
      <c r="AD320" s="107"/>
      <c r="AH320" s="107"/>
      <c r="BE320" s="235">
        <f t="shared" ca="1" si="484"/>
        <v>16.115000000000002</v>
      </c>
      <c r="BF320" s="235">
        <f t="shared" ref="BF320:BN320" ca="1" si="542">AVERAGE(OFFSET(BE$31,$A320,0,$BE$27,1))</f>
        <v>16.170000000000002</v>
      </c>
      <c r="BG320" s="235">
        <f t="shared" ca="1" si="542"/>
        <v>16.16</v>
      </c>
      <c r="BH320" s="235">
        <f t="shared" ca="1" si="542"/>
        <v>16.095624999999998</v>
      </c>
      <c r="BI320" s="235">
        <f t="shared" ca="1" si="542"/>
        <v>16.011249999999997</v>
      </c>
      <c r="BJ320" s="235">
        <f t="shared" ca="1" si="542"/>
        <v>15.931718749999998</v>
      </c>
      <c r="BK320" s="235">
        <f t="shared" ca="1" si="542"/>
        <v>15.860312499999999</v>
      </c>
      <c r="BL320" s="235">
        <f t="shared" ca="1" si="542"/>
        <v>15.786171875000001</v>
      </c>
      <c r="BM320" s="235">
        <f t="shared" ca="1" si="542"/>
        <v>15.695175781250001</v>
      </c>
      <c r="BN320" s="235">
        <f t="shared" ca="1" si="542"/>
        <v>15.576552734375001</v>
      </c>
      <c r="BO320" s="235">
        <f t="shared" ca="1" si="486"/>
        <v>16.039371582031251</v>
      </c>
      <c r="BP320" s="235">
        <f t="shared" ca="1" si="442"/>
        <v>15.880367991468388</v>
      </c>
      <c r="BQ320" s="235">
        <f t="shared" ca="1" si="443"/>
        <v>15.659048968168436</v>
      </c>
      <c r="BR320" s="235">
        <f t="shared" ca="1" si="444"/>
        <v>0.22131902329995157</v>
      </c>
      <c r="BS320" s="235">
        <f t="shared" ca="1" si="445"/>
        <v>16.101687014768338</v>
      </c>
      <c r="BT320" s="235">
        <f t="shared" ca="1" si="513"/>
        <v>15.926024898287732</v>
      </c>
      <c r="BU320" s="235">
        <f t="shared" ca="1" si="514"/>
        <v>15.687787194374973</v>
      </c>
      <c r="BV320" s="235">
        <f t="shared" ca="1" si="515"/>
        <v>15.402299075072609</v>
      </c>
      <c r="BW320" s="235">
        <f t="shared" ca="1" si="516"/>
        <v>16.117012186810886</v>
      </c>
      <c r="BX320" s="235">
        <f t="shared" ca="1" si="487"/>
        <v>1.1727377117061826</v>
      </c>
      <c r="BZ320" s="235">
        <f t="shared" ca="1" si="488"/>
        <v>14.627551259084692</v>
      </c>
      <c r="CA320" s="235">
        <f t="shared" ca="1" si="489"/>
        <v>81.751791403535961</v>
      </c>
      <c r="CB320" s="235">
        <f t="shared" ca="1" si="530"/>
        <v>16.023019124348959</v>
      </c>
      <c r="CC320" s="235">
        <f t="shared" ca="1" si="531"/>
        <v>4.9230191243489596</v>
      </c>
      <c r="CD320" s="81">
        <f t="shared" ca="1" si="532"/>
        <v>5.1785842285156249</v>
      </c>
      <c r="CE320" s="235">
        <f t="shared" ca="1" si="490"/>
        <v>95.064961910643291</v>
      </c>
      <c r="CF320" s="235">
        <f t="shared" ca="1" si="491"/>
        <v>97.121277231940766</v>
      </c>
      <c r="CG320">
        <f t="shared" si="492"/>
        <v>100</v>
      </c>
      <c r="CH320">
        <f t="shared" si="492"/>
        <v>50</v>
      </c>
      <c r="CI320">
        <f t="shared" si="492"/>
        <v>0</v>
      </c>
      <c r="CJ320" t="e">
        <f t="shared" si="493"/>
        <v>#N/A</v>
      </c>
      <c r="CK320" s="259">
        <f t="shared" ca="1" si="494"/>
        <v>16.06442777282313</v>
      </c>
      <c r="CL320" s="259">
        <f t="shared" ca="1" si="495"/>
        <v>16.022356943205782</v>
      </c>
      <c r="CM320" s="259">
        <f t="shared" ca="1" si="496"/>
        <v>15.982668766104997</v>
      </c>
      <c r="CN320" s="259">
        <f t="shared" ca="1" si="497"/>
        <v>15.631789689646654</v>
      </c>
      <c r="CO320">
        <f t="shared" ca="1" si="498"/>
        <v>100</v>
      </c>
      <c r="CP320">
        <f t="shared" ca="1" si="499"/>
        <v>16.7</v>
      </c>
      <c r="CQ320" t="e">
        <f t="shared" ca="1" si="500"/>
        <v>#N/A</v>
      </c>
      <c r="CR320" t="e">
        <f t="shared" ca="1" si="535"/>
        <v>#N/A</v>
      </c>
      <c r="CS320" t="e">
        <f t="shared" ca="1" si="536"/>
        <v>#N/A</v>
      </c>
    </row>
    <row r="321" spans="1:97" x14ac:dyDescent="0.25">
      <c r="A321">
        <v>290</v>
      </c>
      <c r="B321" s="100">
        <f ca="1">OFFSET(InputPriceData!B$15,CalculationsAndCharts!$A321+$A$11,0,1,1)</f>
        <v>40073</v>
      </c>
      <c r="C321" s="3">
        <f ca="1">OFFSET(InputPriceData!G$15,CalculationsAndCharts!$A321+$A$11,0,1,1)</f>
        <v>2730900</v>
      </c>
      <c r="D321" s="4">
        <f ca="1">OFFSET(InputPriceData!C$15,CalculationsAndCharts!$A321+$A$11,IF($C$7,7,0),1,1)</f>
        <v>16.21</v>
      </c>
      <c r="E321" s="4">
        <f ca="1">OFFSET(InputPriceData!D$15,CalculationsAndCharts!$A321+$A$11,IF($C$7,7,0),1,1)</f>
        <v>16.63</v>
      </c>
      <c r="F321" s="4">
        <f ca="1">OFFSET(InputPriceData!E$15,CalculationsAndCharts!$A321+$A$11,IF($C$7,7,0),1,1)</f>
        <v>16.03</v>
      </c>
      <c r="G321" s="4">
        <f ca="1">OFFSET(InputPriceData!F$15,CalculationsAndCharts!$A321+$A$11,IF($C$7,7,0),1,1)</f>
        <v>16.2</v>
      </c>
      <c r="H321" s="105">
        <f t="shared" si="467"/>
        <v>0</v>
      </c>
      <c r="I321" s="105">
        <f t="shared" ca="1" si="528"/>
        <v>0</v>
      </c>
      <c r="J321" s="105">
        <f t="shared" ca="1" si="528"/>
        <v>0</v>
      </c>
      <c r="K321" s="105">
        <f t="shared" ca="1" si="528"/>
        <v>0</v>
      </c>
      <c r="L321" s="4">
        <f t="shared" ca="1" si="468"/>
        <v>16.286666666666665</v>
      </c>
      <c r="M321" s="105">
        <f t="shared" ca="1" si="469"/>
        <v>0.38666666666666494</v>
      </c>
      <c r="N321" s="105">
        <f t="shared" ca="1" si="476"/>
        <v>2.8054102564102554</v>
      </c>
      <c r="O321" s="198">
        <f t="shared" ca="1" si="477"/>
        <v>2.7539733983822106</v>
      </c>
      <c r="P321" s="198">
        <f t="shared" ca="1" si="478"/>
        <v>2.4785760585439895</v>
      </c>
      <c r="Q321" s="105">
        <f t="shared" ca="1" si="470"/>
        <v>15.440410741756343</v>
      </c>
      <c r="R321" s="105">
        <f t="shared" ca="1" si="471"/>
        <v>14.569911877012135</v>
      </c>
      <c r="S321" s="105">
        <f t="shared" ca="1" si="479"/>
        <v>0</v>
      </c>
      <c r="T321" s="105">
        <f t="shared" si="480"/>
        <v>0</v>
      </c>
      <c r="U321" s="105">
        <f t="shared" si="481"/>
        <v>0</v>
      </c>
      <c r="V321" s="115">
        <f t="shared" ca="1" si="472"/>
        <v>0.59999999999999787</v>
      </c>
      <c r="W321" s="114">
        <f t="shared" ca="1" si="473"/>
        <v>0.58582588902634825</v>
      </c>
      <c r="X321" s="116">
        <f t="shared" ca="1" si="474"/>
        <v>8.6162091915206684E-2</v>
      </c>
      <c r="Y321" s="90" t="e">
        <f t="shared" si="482"/>
        <v>#N/A</v>
      </c>
      <c r="Z321" s="117" t="str">
        <f t="shared" ca="1" si="483"/>
        <v/>
      </c>
      <c r="AA321" s="112"/>
      <c r="AB321" s="118"/>
      <c r="AC321" s="107"/>
      <c r="AD321" s="107"/>
      <c r="AH321" s="107"/>
      <c r="BE321" s="235">
        <f t="shared" ca="1" si="484"/>
        <v>16.225000000000001</v>
      </c>
      <c r="BF321" s="235">
        <f t="shared" ref="BF321:BN321" ca="1" si="543">AVERAGE(OFFSET(BE$31,$A321,0,$BE$27,1))</f>
        <v>16.149999999999999</v>
      </c>
      <c r="BG321" s="235">
        <f t="shared" ca="1" si="543"/>
        <v>16.03125</v>
      </c>
      <c r="BH321" s="235">
        <f t="shared" ca="1" si="543"/>
        <v>15.926874999999999</v>
      </c>
      <c r="BI321" s="235">
        <f t="shared" ca="1" si="543"/>
        <v>15.852187499999999</v>
      </c>
      <c r="BJ321" s="235">
        <f t="shared" ca="1" si="543"/>
        <v>15.78890625</v>
      </c>
      <c r="BK321" s="235">
        <f t="shared" ca="1" si="543"/>
        <v>15.712031250000001</v>
      </c>
      <c r="BL321" s="235">
        <f t="shared" ca="1" si="543"/>
        <v>15.6041796875</v>
      </c>
      <c r="BM321" s="235">
        <f t="shared" ca="1" si="543"/>
        <v>15.457929687500002</v>
      </c>
      <c r="BN321" s="235">
        <f t="shared" ca="1" si="543"/>
        <v>15.273105468750002</v>
      </c>
      <c r="BO321" s="235">
        <f t="shared" ca="1" si="486"/>
        <v>15.968041992187498</v>
      </c>
      <c r="BP321" s="235">
        <f t="shared" ca="1" si="442"/>
        <v>15.721364400905525</v>
      </c>
      <c r="BQ321" s="235">
        <f t="shared" ca="1" si="443"/>
        <v>15.437729944868485</v>
      </c>
      <c r="BR321" s="235">
        <f t="shared" ca="1" si="444"/>
        <v>0.28363445603704029</v>
      </c>
      <c r="BS321" s="235">
        <f t="shared" ca="1" si="445"/>
        <v>16.004998856942564</v>
      </c>
      <c r="BT321" s="235">
        <f t="shared" ca="1" si="513"/>
        <v>15.750362781807128</v>
      </c>
      <c r="BU321" s="235">
        <f t="shared" ca="1" si="514"/>
        <v>15.449549490462214</v>
      </c>
      <c r="BV321" s="235">
        <f t="shared" ca="1" si="515"/>
        <v>15.116810955770244</v>
      </c>
      <c r="BW321" s="235">
        <f t="shared" ca="1" si="516"/>
        <v>16.019250829804992</v>
      </c>
      <c r="BX321" s="235">
        <f t="shared" ca="1" si="487"/>
        <v>1.0792671340262063</v>
      </c>
      <c r="BZ321" s="235">
        <f t="shared" ca="1" si="488"/>
        <v>14.395083584004722</v>
      </c>
      <c r="CA321" s="235">
        <f t="shared" ca="1" si="489"/>
        <v>87.621993540684301</v>
      </c>
      <c r="CB321" s="235">
        <f t="shared" ca="1" si="530"/>
        <v>16.127354329427082</v>
      </c>
      <c r="CC321" s="235">
        <f t="shared" ca="1" si="531"/>
        <v>5.0273543294270819</v>
      </c>
      <c r="CD321" s="81">
        <f t="shared" ca="1" si="532"/>
        <v>5.1923593749999988</v>
      </c>
      <c r="CE321" s="235">
        <f t="shared" ca="1" si="490"/>
        <v>96.822156679536135</v>
      </c>
      <c r="CF321" s="235">
        <f t="shared" ca="1" si="491"/>
        <v>97.819973323551224</v>
      </c>
      <c r="CG321">
        <f t="shared" si="492"/>
        <v>100</v>
      </c>
      <c r="CH321">
        <f t="shared" si="492"/>
        <v>50</v>
      </c>
      <c r="CI321">
        <f t="shared" si="492"/>
        <v>0</v>
      </c>
      <c r="CJ321" t="e">
        <f t="shared" si="493"/>
        <v>#N/A</v>
      </c>
      <c r="CK321" s="259">
        <f t="shared" ca="1" si="494"/>
        <v>15.861355545646258</v>
      </c>
      <c r="CL321" s="259">
        <f t="shared" ca="1" si="495"/>
        <v>16.155052772823129</v>
      </c>
      <c r="CM321" s="259">
        <f t="shared" ca="1" si="496"/>
        <v>15.966670165730552</v>
      </c>
      <c r="CN321" s="259">
        <f t="shared" ca="1" si="497"/>
        <v>15.475562788223002</v>
      </c>
      <c r="CO321">
        <f t="shared" ca="1" si="498"/>
        <v>100</v>
      </c>
      <c r="CP321">
        <f t="shared" ca="1" si="499"/>
        <v>16.7</v>
      </c>
      <c r="CQ321" t="e">
        <f t="shared" ca="1" si="500"/>
        <v>#N/A</v>
      </c>
      <c r="CR321" t="e">
        <f t="shared" ca="1" si="535"/>
        <v>#N/A</v>
      </c>
      <c r="CS321" t="e">
        <f t="shared" ca="1" si="536"/>
        <v>#N/A</v>
      </c>
    </row>
    <row r="322" spans="1:97" x14ac:dyDescent="0.25">
      <c r="A322">
        <v>291</v>
      </c>
      <c r="B322" s="100">
        <f ca="1">OFFSET(InputPriceData!B$15,CalculationsAndCharts!$A322+$A$11,0,1,1)</f>
        <v>40072</v>
      </c>
      <c r="C322" s="3">
        <f ca="1">OFFSET(InputPriceData!G$15,CalculationsAndCharts!$A322+$A$11,0,1,1)</f>
        <v>4031200</v>
      </c>
      <c r="D322" s="4">
        <f ca="1">OFFSET(InputPriceData!C$15,CalculationsAndCharts!$A322+$A$11,IF($C$7,7,0),1,1)</f>
        <v>16.05</v>
      </c>
      <c r="E322" s="4">
        <f ca="1">OFFSET(InputPriceData!D$15,CalculationsAndCharts!$A322+$A$11,IF($C$7,7,0),1,1)</f>
        <v>16.32</v>
      </c>
      <c r="F322" s="4">
        <f ca="1">OFFSET(InputPriceData!E$15,CalculationsAndCharts!$A322+$A$11,IF($C$7,7,0),1,1)</f>
        <v>15.9</v>
      </c>
      <c r="G322" s="4">
        <f ca="1">OFFSET(InputPriceData!F$15,CalculationsAndCharts!$A322+$A$11,IF($C$7,7,0),1,1)</f>
        <v>16.25</v>
      </c>
      <c r="H322" s="105">
        <f t="shared" si="467"/>
        <v>0</v>
      </c>
      <c r="I322" s="105">
        <f t="shared" ca="1" si="528"/>
        <v>0</v>
      </c>
      <c r="J322" s="105">
        <f t="shared" ca="1" si="528"/>
        <v>0</v>
      </c>
      <c r="K322" s="105">
        <f t="shared" ca="1" si="528"/>
        <v>0</v>
      </c>
      <c r="L322" s="4">
        <f t="shared" ca="1" si="468"/>
        <v>16.156666666666666</v>
      </c>
      <c r="M322" s="105">
        <f t="shared" ca="1" si="469"/>
        <v>0.62666666666666693</v>
      </c>
      <c r="N322" s="105">
        <f t="shared" ca="1" si="476"/>
        <v>2.9364871794871785</v>
      </c>
      <c r="O322" s="198">
        <f t="shared" ca="1" si="477"/>
        <v>2.7392771532313409</v>
      </c>
      <c r="P322" s="198">
        <f t="shared" ca="1" si="478"/>
        <v>2.4653494379082068</v>
      </c>
      <c r="Q322" s="105">
        <f t="shared" ca="1" si="470"/>
        <v>15.198623334639109</v>
      </c>
      <c r="R322" s="105">
        <f t="shared" ca="1" si="471"/>
        <v>14.321197915656647</v>
      </c>
      <c r="S322" s="105">
        <f t="shared" ca="1" si="479"/>
        <v>0</v>
      </c>
      <c r="T322" s="105">
        <f t="shared" si="480"/>
        <v>0</v>
      </c>
      <c r="U322" s="105">
        <f t="shared" si="481"/>
        <v>0</v>
      </c>
      <c r="V322" s="115">
        <f t="shared" ca="1" si="472"/>
        <v>0.41999999999999993</v>
      </c>
      <c r="W322" s="114">
        <f t="shared" ca="1" si="473"/>
        <v>0.57873883353952349</v>
      </c>
      <c r="X322" s="116">
        <f t="shared" ca="1" si="474"/>
        <v>8.5614697448586061E-2</v>
      </c>
      <c r="Y322" s="90" t="e">
        <f t="shared" si="482"/>
        <v>#N/A</v>
      </c>
      <c r="Z322" s="117" t="str">
        <f t="shared" ca="1" si="483"/>
        <v/>
      </c>
      <c r="AA322" s="112"/>
      <c r="AB322" s="118"/>
      <c r="AC322" s="107"/>
      <c r="AD322" s="107"/>
      <c r="AH322" s="107"/>
      <c r="BE322" s="235">
        <f t="shared" ca="1" si="484"/>
        <v>16.074999999999999</v>
      </c>
      <c r="BF322" s="235">
        <f t="shared" ref="BF322:BN322" ca="1" si="544">AVERAGE(OFFSET(BE$31,$A322,0,$BE$27,1))</f>
        <v>15.9125</v>
      </c>
      <c r="BG322" s="235">
        <f t="shared" ca="1" si="544"/>
        <v>15.8225</v>
      </c>
      <c r="BH322" s="235">
        <f t="shared" ca="1" si="544"/>
        <v>15.7775</v>
      </c>
      <c r="BI322" s="235">
        <f t="shared" ca="1" si="544"/>
        <v>15.725625000000001</v>
      </c>
      <c r="BJ322" s="235">
        <f t="shared" ca="1" si="544"/>
        <v>15.635156250000001</v>
      </c>
      <c r="BK322" s="235">
        <f t="shared" ca="1" si="544"/>
        <v>15.496328125000002</v>
      </c>
      <c r="BL322" s="235">
        <f t="shared" ca="1" si="544"/>
        <v>15.311679687500002</v>
      </c>
      <c r="BM322" s="235">
        <f t="shared" ca="1" si="544"/>
        <v>15.088281250000001</v>
      </c>
      <c r="BN322" s="235">
        <f t="shared" ca="1" si="544"/>
        <v>14.834521484375001</v>
      </c>
      <c r="BO322" s="235">
        <f t="shared" ca="1" si="486"/>
        <v>15.756954589843749</v>
      </c>
      <c r="BP322" s="235">
        <f t="shared" ca="1" si="442"/>
        <v>15.474686809623552</v>
      </c>
      <c r="BQ322" s="235">
        <f t="shared" ca="1" si="443"/>
        <v>15.154095488831445</v>
      </c>
      <c r="BR322" s="235">
        <f t="shared" ca="1" si="444"/>
        <v>0.32059132079210784</v>
      </c>
      <c r="BS322" s="235">
        <f t="shared" ca="1" si="445"/>
        <v>15.79527813041566</v>
      </c>
      <c r="BT322" s="235">
        <f t="shared" ca="1" si="513"/>
        <v>15.495726706671693</v>
      </c>
      <c r="BU322" s="235">
        <f t="shared" ca="1" si="514"/>
        <v>15.148736199117298</v>
      </c>
      <c r="BV322" s="235">
        <f t="shared" ca="1" si="515"/>
        <v>14.784072421078275</v>
      </c>
      <c r="BW322" s="235">
        <f t="shared" ca="1" si="516"/>
        <v>15.825043943741459</v>
      </c>
      <c r="BX322" s="235">
        <f t="shared" ca="1" si="487"/>
        <v>0.96822980763195721</v>
      </c>
      <c r="BZ322" s="235">
        <f t="shared" ca="1" si="488"/>
        <v>14.155081010830033</v>
      </c>
      <c r="CA322" s="235">
        <f t="shared" ca="1" si="489"/>
        <v>93.118971336870132</v>
      </c>
      <c r="CB322" s="235">
        <f t="shared" ca="1" si="530"/>
        <v>15.956810628255209</v>
      </c>
      <c r="CC322" s="235">
        <f t="shared" ca="1" si="531"/>
        <v>4.856810628255209</v>
      </c>
      <c r="CD322" s="81">
        <f t="shared" ca="1" si="532"/>
        <v>4.8823593750000001</v>
      </c>
      <c r="CE322" s="235">
        <f t="shared" ca="1" si="490"/>
        <v>99.476713105642872</v>
      </c>
      <c r="CF322" s="235">
        <f t="shared" ca="1" si="491"/>
        <v>96.322638909007765</v>
      </c>
      <c r="CG322">
        <f t="shared" si="492"/>
        <v>100</v>
      </c>
      <c r="CH322">
        <f t="shared" si="492"/>
        <v>50</v>
      </c>
      <c r="CI322">
        <f t="shared" si="492"/>
        <v>0</v>
      </c>
      <c r="CJ322" t="e">
        <f t="shared" si="493"/>
        <v>#N/A</v>
      </c>
      <c r="CK322" s="259">
        <f t="shared" ca="1" si="494"/>
        <v>15.592711091292514</v>
      </c>
      <c r="CL322" s="259">
        <f t="shared" ca="1" si="495"/>
        <v>15.908855545646258</v>
      </c>
      <c r="CM322" s="259">
        <f t="shared" ca="1" si="496"/>
        <v>15.753339165106475</v>
      </c>
      <c r="CN322" s="259">
        <f t="shared" ca="1" si="497"/>
        <v>15.20376679438295</v>
      </c>
      <c r="CO322">
        <f t="shared" ca="1" si="498"/>
        <v>100</v>
      </c>
      <c r="CP322">
        <f t="shared" ca="1" si="499"/>
        <v>16.7</v>
      </c>
      <c r="CQ322" t="e">
        <f t="shared" ca="1" si="500"/>
        <v>#N/A</v>
      </c>
      <c r="CR322" t="e">
        <f t="shared" ca="1" si="535"/>
        <v>#N/A</v>
      </c>
      <c r="CS322" t="e">
        <f t="shared" ca="1" si="536"/>
        <v>#N/A</v>
      </c>
    </row>
    <row r="323" spans="1:97" x14ac:dyDescent="0.25">
      <c r="A323">
        <v>292</v>
      </c>
      <c r="B323" s="100">
        <f ca="1">OFFSET(InputPriceData!B$15,CalculationsAndCharts!$A323+$A$11,0,1,1)</f>
        <v>40071</v>
      </c>
      <c r="C323" s="3">
        <f ca="1">OFFSET(InputPriceData!G$15,CalculationsAndCharts!$A323+$A$11,0,1,1)</f>
        <v>3975700</v>
      </c>
      <c r="D323" s="4">
        <f ca="1">OFFSET(InputPriceData!C$15,CalculationsAndCharts!$A323+$A$11,IF($C$7,7,0),1,1)</f>
        <v>15.75</v>
      </c>
      <c r="E323" s="4">
        <f ca="1">OFFSET(InputPriceData!D$15,CalculationsAndCharts!$A323+$A$11,IF($C$7,7,0),1,1)</f>
        <v>16.079999999999998</v>
      </c>
      <c r="F323" s="4">
        <f ca="1">OFFSET(InputPriceData!E$15,CalculationsAndCharts!$A323+$A$11,IF($C$7,7,0),1,1)</f>
        <v>15.53</v>
      </c>
      <c r="G323" s="4">
        <f ca="1">OFFSET(InputPriceData!F$15,CalculationsAndCharts!$A323+$A$11,IF($C$7,7,0),1,1)</f>
        <v>15.9</v>
      </c>
      <c r="H323" s="105">
        <f t="shared" si="467"/>
        <v>0</v>
      </c>
      <c r="I323" s="105">
        <f t="shared" ca="1" si="528"/>
        <v>0</v>
      </c>
      <c r="J323" s="105">
        <f t="shared" ca="1" si="528"/>
        <v>0</v>
      </c>
      <c r="K323" s="105">
        <f t="shared" ca="1" si="528"/>
        <v>0</v>
      </c>
      <c r="L323" s="4">
        <f t="shared" ca="1" si="468"/>
        <v>15.836666666666666</v>
      </c>
      <c r="M323" s="105">
        <f t="shared" ca="1" si="469"/>
        <v>0.52666666666666551</v>
      </c>
      <c r="N323" s="105">
        <f t="shared" ca="1" si="476"/>
        <v>2.8390897435897426</v>
      </c>
      <c r="O323" s="198">
        <f t="shared" ca="1" si="477"/>
        <v>2.6829314314439587</v>
      </c>
      <c r="P323" s="198">
        <f t="shared" ca="1" si="478"/>
        <v>2.414638288299563</v>
      </c>
      <c r="Q323" s="105">
        <f t="shared" ca="1" si="470"/>
        <v>14.924896668345523</v>
      </c>
      <c r="R323" s="105">
        <f t="shared" ca="1" si="471"/>
        <v>14.070504938804515</v>
      </c>
      <c r="S323" s="105">
        <f t="shared" ca="1" si="479"/>
        <v>0</v>
      </c>
      <c r="T323" s="105">
        <f t="shared" si="480"/>
        <v>0</v>
      </c>
      <c r="U323" s="105">
        <f t="shared" si="481"/>
        <v>0</v>
      </c>
      <c r="V323" s="115">
        <f t="shared" ca="1" si="472"/>
        <v>0.54999999999999893</v>
      </c>
      <c r="W323" s="114">
        <f t="shared" ca="1" si="473"/>
        <v>0.65810825030928533</v>
      </c>
      <c r="X323" s="116">
        <f t="shared" ca="1" si="474"/>
        <v>9.1390455994294684E-2</v>
      </c>
      <c r="Y323" s="90" t="e">
        <f t="shared" si="482"/>
        <v>#N/A</v>
      </c>
      <c r="Z323" s="117" t="str">
        <f t="shared" ca="1" si="483"/>
        <v/>
      </c>
      <c r="AA323" s="112"/>
      <c r="AB323" s="118"/>
      <c r="AC323" s="107"/>
      <c r="AD323" s="107"/>
      <c r="AH323" s="107"/>
      <c r="BE323" s="235">
        <f t="shared" ca="1" si="484"/>
        <v>15.75</v>
      </c>
      <c r="BF323" s="235">
        <f t="shared" ref="BF323:BN323" ca="1" si="545">AVERAGE(OFFSET(BE$31,$A323,0,$BE$27,1))</f>
        <v>15.7325</v>
      </c>
      <c r="BG323" s="235">
        <f t="shared" ca="1" si="545"/>
        <v>15.7325</v>
      </c>
      <c r="BH323" s="235">
        <f t="shared" ca="1" si="545"/>
        <v>15.67375</v>
      </c>
      <c r="BI323" s="235">
        <f t="shared" ca="1" si="545"/>
        <v>15.5446875</v>
      </c>
      <c r="BJ323" s="235">
        <f t="shared" ca="1" si="545"/>
        <v>15.357500000000002</v>
      </c>
      <c r="BK323" s="235">
        <f t="shared" ca="1" si="545"/>
        <v>15.127031250000002</v>
      </c>
      <c r="BL323" s="235">
        <f t="shared" ca="1" si="545"/>
        <v>14.864882812500001</v>
      </c>
      <c r="BM323" s="235">
        <f t="shared" ca="1" si="545"/>
        <v>14.580761718750001</v>
      </c>
      <c r="BN323" s="235">
        <f t="shared" ca="1" si="545"/>
        <v>14.285996093750001</v>
      </c>
      <c r="BO323" s="235">
        <f t="shared" ca="1" si="486"/>
        <v>15.499292968750002</v>
      </c>
      <c r="BP323" s="235">
        <f t="shared" ca="1" si="442"/>
        <v>15.192419029403357</v>
      </c>
      <c r="BQ323" s="235">
        <f t="shared" ca="1" si="443"/>
        <v>14.833504168039335</v>
      </c>
      <c r="BR323" s="235">
        <f t="shared" ca="1" si="444"/>
        <v>0.35891486136402229</v>
      </c>
      <c r="BS323" s="235">
        <f t="shared" ca="1" si="445"/>
        <v>15.551333890767379</v>
      </c>
      <c r="BT323" s="235">
        <f t="shared" ca="1" si="513"/>
        <v>15.196175282927726</v>
      </c>
      <c r="BU323" s="235">
        <f t="shared" ca="1" si="514"/>
        <v>14.801745691562902</v>
      </c>
      <c r="BV323" s="235">
        <f t="shared" ca="1" si="515"/>
        <v>14.419408643039249</v>
      </c>
      <c r="BW323" s="235">
        <f t="shared" ca="1" si="516"/>
        <v>15.60269741713372</v>
      </c>
      <c r="BX323" s="235">
        <f t="shared" ca="1" si="487"/>
        <v>0.84961647696527554</v>
      </c>
      <c r="BZ323" s="235">
        <f t="shared" ca="1" si="488"/>
        <v>13.917480933963803</v>
      </c>
      <c r="CA323" s="235">
        <f t="shared" ca="1" si="489"/>
        <v>99.58756476773209</v>
      </c>
      <c r="CB323" s="235">
        <f t="shared" ca="1" si="530"/>
        <v>15.667979817708334</v>
      </c>
      <c r="CC323" s="235">
        <f t="shared" ca="1" si="531"/>
        <v>4.5879798177083337</v>
      </c>
      <c r="CD323" s="81">
        <f t="shared" ca="1" si="532"/>
        <v>4.7220360514322905</v>
      </c>
      <c r="CE323" s="235">
        <f t="shared" ca="1" si="490"/>
        <v>97.16105018547465</v>
      </c>
      <c r="CF323" s="235">
        <f t="shared" ca="1" si="491"/>
        <v>93.232341396592915</v>
      </c>
      <c r="CG323">
        <f t="shared" si="492"/>
        <v>100</v>
      </c>
      <c r="CH323">
        <f t="shared" si="492"/>
        <v>50</v>
      </c>
      <c r="CI323">
        <f t="shared" si="492"/>
        <v>0</v>
      </c>
      <c r="CJ323" t="e">
        <f t="shared" si="493"/>
        <v>#N/A</v>
      </c>
      <c r="CK323" s="259">
        <f t="shared" ca="1" si="494"/>
        <v>15.370422182585031</v>
      </c>
      <c r="CL323" s="259">
        <f t="shared" ca="1" si="495"/>
        <v>15.658961091292515</v>
      </c>
      <c r="CM323" s="259">
        <f t="shared" ca="1" si="496"/>
        <v>15.484454164066348</v>
      </c>
      <c r="CN323" s="259">
        <f t="shared" ca="1" si="497"/>
        <v>14.921731293877627</v>
      </c>
      <c r="CO323">
        <f t="shared" ca="1" si="498"/>
        <v>100</v>
      </c>
      <c r="CP323">
        <f t="shared" ca="1" si="499"/>
        <v>16.7</v>
      </c>
      <c r="CQ323" t="e">
        <f t="shared" ca="1" si="500"/>
        <v>#N/A</v>
      </c>
      <c r="CR323" t="e">
        <f t="shared" ca="1" si="535"/>
        <v>#N/A</v>
      </c>
      <c r="CS323" t="e">
        <f t="shared" ca="1" si="536"/>
        <v>#N/A</v>
      </c>
    </row>
    <row r="324" spans="1:97" x14ac:dyDescent="0.25">
      <c r="A324">
        <v>293</v>
      </c>
      <c r="B324" s="100">
        <f ca="1">OFFSET(InputPriceData!B$15,CalculationsAndCharts!$A324+$A$11,0,1,1)</f>
        <v>40070</v>
      </c>
      <c r="C324" s="3">
        <f ca="1">OFFSET(InputPriceData!G$15,CalculationsAndCharts!$A324+$A$11,0,1,1)</f>
        <v>4147400</v>
      </c>
      <c r="D324" s="4">
        <f ca="1">OFFSET(InputPriceData!C$15,CalculationsAndCharts!$A324+$A$11,IF($C$7,7,0),1,1)</f>
        <v>15.42</v>
      </c>
      <c r="E324" s="4">
        <f ca="1">OFFSET(InputPriceData!D$15,CalculationsAndCharts!$A324+$A$11,IF($C$7,7,0),1,1)</f>
        <v>15.72</v>
      </c>
      <c r="F324" s="4">
        <f ca="1">OFFSET(InputPriceData!E$15,CalculationsAndCharts!$A324+$A$11,IF($C$7,7,0),1,1)</f>
        <v>15.31</v>
      </c>
      <c r="G324" s="4">
        <f ca="1">OFFSET(InputPriceData!F$15,CalculationsAndCharts!$A324+$A$11,IF($C$7,7,0),1,1)</f>
        <v>15.6</v>
      </c>
      <c r="H324" s="105">
        <f t="shared" si="467"/>
        <v>0</v>
      </c>
      <c r="I324" s="105">
        <f t="shared" ca="1" si="528"/>
        <v>0</v>
      </c>
      <c r="J324" s="105">
        <f t="shared" ca="1" si="528"/>
        <v>0</v>
      </c>
      <c r="K324" s="105">
        <f t="shared" ca="1" si="528"/>
        <v>0</v>
      </c>
      <c r="L324" s="4">
        <f t="shared" ca="1" si="468"/>
        <v>15.543333333333335</v>
      </c>
      <c r="M324" s="105">
        <f t="shared" ca="1" si="469"/>
        <v>0.41999999999999815</v>
      </c>
      <c r="N324" s="105">
        <f t="shared" ca="1" si="476"/>
        <v>2.8117820512820502</v>
      </c>
      <c r="O324" s="198">
        <f t="shared" ca="1" si="477"/>
        <v>2.6383147708308772</v>
      </c>
      <c r="P324" s="198">
        <f t="shared" ca="1" si="478"/>
        <v>2.3744832937477893</v>
      </c>
      <c r="Q324" s="105">
        <f t="shared" ca="1" si="470"/>
        <v>14.664390954539481</v>
      </c>
      <c r="R324" s="105">
        <f t="shared" ca="1" si="471"/>
        <v>13.82639301607851</v>
      </c>
      <c r="S324" s="105">
        <f t="shared" ca="1" si="479"/>
        <v>0</v>
      </c>
      <c r="T324" s="105">
        <f t="shared" si="480"/>
        <v>0</v>
      </c>
      <c r="U324" s="105">
        <f t="shared" si="481"/>
        <v>0</v>
      </c>
      <c r="V324" s="115">
        <f t="shared" ca="1" si="472"/>
        <v>0.51999999999999957</v>
      </c>
      <c r="W324" s="114">
        <f t="shared" ca="1" si="473"/>
        <v>0.71216237546392858</v>
      </c>
      <c r="X324" s="116">
        <f t="shared" ca="1" si="474"/>
        <v>9.5651434324610818E-2</v>
      </c>
      <c r="Y324" s="90" t="e">
        <f t="shared" si="482"/>
        <v>#N/A</v>
      </c>
      <c r="Z324" s="117" t="str">
        <f t="shared" ca="1" si="483"/>
        <v/>
      </c>
      <c r="AA324" s="112"/>
      <c r="AB324" s="118"/>
      <c r="AC324" s="107"/>
      <c r="AD324" s="107"/>
      <c r="AH324" s="107"/>
      <c r="BE324" s="235">
        <f t="shared" ca="1" si="484"/>
        <v>15.715</v>
      </c>
      <c r="BF324" s="235">
        <f t="shared" ref="BF324:BN324" ca="1" si="546">AVERAGE(OFFSET(BE$31,$A324,0,$BE$27,1))</f>
        <v>15.7325</v>
      </c>
      <c r="BG324" s="235">
        <f t="shared" ca="1" si="546"/>
        <v>15.615</v>
      </c>
      <c r="BH324" s="235">
        <f t="shared" ca="1" si="546"/>
        <v>15.415625</v>
      </c>
      <c r="BI324" s="235">
        <f t="shared" ca="1" si="546"/>
        <v>15.170312500000001</v>
      </c>
      <c r="BJ324" s="235">
        <f t="shared" ca="1" si="546"/>
        <v>14.896562500000002</v>
      </c>
      <c r="BK324" s="235">
        <f t="shared" ca="1" si="546"/>
        <v>14.602734375000001</v>
      </c>
      <c r="BL324" s="235">
        <f t="shared" ca="1" si="546"/>
        <v>14.296640625</v>
      </c>
      <c r="BM324" s="235">
        <f t="shared" ca="1" si="546"/>
        <v>13.99123046875</v>
      </c>
      <c r="BN324" s="235">
        <f t="shared" ca="1" si="546"/>
        <v>13.704853515625</v>
      </c>
      <c r="BO324" s="235">
        <f t="shared" ca="1" si="486"/>
        <v>15.292179199218754</v>
      </c>
      <c r="BP324" s="235">
        <f t="shared" ca="1" si="442"/>
        <v>14.885545090056713</v>
      </c>
      <c r="BQ324" s="235">
        <f t="shared" ca="1" si="443"/>
        <v>14.474589306675313</v>
      </c>
      <c r="BR324" s="235">
        <f t="shared" ca="1" si="444"/>
        <v>0.41095578338140015</v>
      </c>
      <c r="BS324" s="235">
        <f t="shared" ca="1" si="445"/>
        <v>15.296500873438113</v>
      </c>
      <c r="BT324" s="235">
        <f t="shared" ca="1" si="513"/>
        <v>14.841016675088074</v>
      </c>
      <c r="BU324" s="235">
        <f t="shared" ca="1" si="514"/>
        <v>14.407316100198077</v>
      </c>
      <c r="BV324" s="235">
        <f t="shared" ca="1" si="515"/>
        <v>14.037071594515597</v>
      </c>
      <c r="BW324" s="235">
        <f t="shared" ca="1" si="516"/>
        <v>15.338173319185588</v>
      </c>
      <c r="BX324" s="235">
        <f t="shared" ca="1" si="487"/>
        <v>0.72714793803635203</v>
      </c>
      <c r="BZ324" s="235">
        <f t="shared" ca="1" si="488"/>
        <v>13.684950998163947</v>
      </c>
      <c r="CA324" s="235">
        <f t="shared" ca="1" si="489"/>
        <v>106.83927006264138</v>
      </c>
      <c r="CB324" s="235">
        <f t="shared" ca="1" si="530"/>
        <v>15.417756266276044</v>
      </c>
      <c r="CC324" s="235">
        <f t="shared" ca="1" si="531"/>
        <v>4.3377562662760436</v>
      </c>
      <c r="CD324" s="81">
        <f t="shared" ca="1" si="532"/>
        <v>4.6980927734374998</v>
      </c>
      <c r="CE324" s="235">
        <f t="shared" ca="1" si="490"/>
        <v>92.330153435905757</v>
      </c>
      <c r="CF324" s="235">
        <f t="shared" ca="1" si="491"/>
        <v>89.459555642185762</v>
      </c>
      <c r="CG324">
        <f t="shared" si="492"/>
        <v>100</v>
      </c>
      <c r="CH324">
        <f t="shared" si="492"/>
        <v>50</v>
      </c>
      <c r="CI324">
        <f t="shared" si="492"/>
        <v>0</v>
      </c>
      <c r="CJ324" t="e">
        <f t="shared" si="493"/>
        <v>#N/A</v>
      </c>
      <c r="CK324" s="259">
        <f t="shared" ca="1" si="494"/>
        <v>15.228344365170063</v>
      </c>
      <c r="CL324" s="259">
        <f t="shared" ca="1" si="495"/>
        <v>15.42229718258503</v>
      </c>
      <c r="CM324" s="259">
        <f t="shared" ca="1" si="496"/>
        <v>15.249645828999469</v>
      </c>
      <c r="CN324" s="259">
        <f t="shared" ca="1" si="497"/>
        <v>14.626839374911672</v>
      </c>
      <c r="CO324">
        <f t="shared" ca="1" si="498"/>
        <v>100</v>
      </c>
      <c r="CP324">
        <f t="shared" ca="1" si="499"/>
        <v>16.7</v>
      </c>
      <c r="CQ324" t="e">
        <f t="shared" ca="1" si="500"/>
        <v>#N/A</v>
      </c>
      <c r="CR324" t="e">
        <f t="shared" ca="1" si="535"/>
        <v>#N/A</v>
      </c>
      <c r="CS324" t="e">
        <f t="shared" ca="1" si="536"/>
        <v>#N/A</v>
      </c>
    </row>
    <row r="325" spans="1:97" x14ac:dyDescent="0.25">
      <c r="A325">
        <v>294</v>
      </c>
      <c r="B325" s="100">
        <f ca="1">OFFSET(InputPriceData!B$15,CalculationsAndCharts!$A325+$A$11,0,1,1)</f>
        <v>40067</v>
      </c>
      <c r="C325" s="3">
        <f ca="1">OFFSET(InputPriceData!G$15,CalculationsAndCharts!$A325+$A$11,0,1,1)</f>
        <v>6033300</v>
      </c>
      <c r="D325" s="4">
        <f ca="1">OFFSET(InputPriceData!C$15,CalculationsAndCharts!$A325+$A$11,IF($C$7,7,0),1,1)</f>
        <v>15.67</v>
      </c>
      <c r="E325" s="4">
        <f ca="1">OFFSET(InputPriceData!D$15,CalculationsAndCharts!$A325+$A$11,IF($C$7,7,0),1,1)</f>
        <v>16</v>
      </c>
      <c r="F325" s="4">
        <f ca="1">OFFSET(InputPriceData!E$15,CalculationsAndCharts!$A325+$A$11,IF($C$7,7,0),1,1)</f>
        <v>15.36</v>
      </c>
      <c r="G325" s="4">
        <f ca="1">OFFSET(InputPriceData!F$15,CalculationsAndCharts!$A325+$A$11,IF($C$7,7,0),1,1)</f>
        <v>15.83</v>
      </c>
      <c r="H325" s="105">
        <f t="shared" si="467"/>
        <v>0</v>
      </c>
      <c r="I325" s="105">
        <f t="shared" ca="1" si="528"/>
        <v>0</v>
      </c>
      <c r="J325" s="105">
        <f t="shared" ca="1" si="528"/>
        <v>0</v>
      </c>
      <c r="K325" s="105">
        <f t="shared" ca="1" si="528"/>
        <v>0</v>
      </c>
      <c r="L325" s="4">
        <f t="shared" ca="1" si="468"/>
        <v>15.729999999999999</v>
      </c>
      <c r="M325" s="105">
        <f t="shared" ca="1" si="469"/>
        <v>0.86999999999999922</v>
      </c>
      <c r="N325" s="105">
        <f t="shared" ca="1" si="476"/>
        <v>2.8572948717948714</v>
      </c>
      <c r="O325" s="198">
        <f t="shared" ca="1" si="477"/>
        <v>2.5887526907019707</v>
      </c>
      <c r="P325" s="198">
        <f t="shared" ca="1" si="478"/>
        <v>2.3298774216317737</v>
      </c>
      <c r="Q325" s="105">
        <f t="shared" ca="1" si="470"/>
        <v>14.41326456059838</v>
      </c>
      <c r="R325" s="105">
        <f t="shared" ca="1" si="471"/>
        <v>13.586965033661091</v>
      </c>
      <c r="S325" s="105">
        <f t="shared" ca="1" si="479"/>
        <v>0</v>
      </c>
      <c r="T325" s="105">
        <f t="shared" si="480"/>
        <v>0</v>
      </c>
      <c r="U325" s="105">
        <f t="shared" si="481"/>
        <v>0</v>
      </c>
      <c r="V325" s="115">
        <f t="shared" ca="1" si="472"/>
        <v>0.64000000000000057</v>
      </c>
      <c r="W325" s="114">
        <f t="shared" ca="1" si="473"/>
        <v>0.80824356319589297</v>
      </c>
      <c r="X325" s="116">
        <f t="shared" ca="1" si="474"/>
        <v>0.10105771087782014</v>
      </c>
      <c r="Y325" s="90" t="e">
        <f t="shared" si="482"/>
        <v>#N/A</v>
      </c>
      <c r="Z325" s="117" t="str">
        <f t="shared" ca="1" si="483"/>
        <v/>
      </c>
      <c r="AA325" s="112"/>
      <c r="AB325" s="118"/>
      <c r="AC325" s="107"/>
      <c r="AD325" s="107"/>
      <c r="AH325" s="107"/>
      <c r="BE325" s="235">
        <f t="shared" ca="1" si="484"/>
        <v>15.75</v>
      </c>
      <c r="BF325" s="235">
        <f t="shared" ref="BF325:BN325" ca="1" si="547">AVERAGE(OFFSET(BE$31,$A325,0,$BE$27,1))</f>
        <v>15.4975</v>
      </c>
      <c r="BG325" s="235">
        <f t="shared" ca="1" si="547"/>
        <v>15.21625</v>
      </c>
      <c r="BH325" s="235">
        <f t="shared" ca="1" si="547"/>
        <v>14.925000000000001</v>
      </c>
      <c r="BI325" s="235">
        <f t="shared" ca="1" si="547"/>
        <v>14.6228125</v>
      </c>
      <c r="BJ325" s="235">
        <f t="shared" ca="1" si="547"/>
        <v>14.30890625</v>
      </c>
      <c r="BK325" s="235">
        <f t="shared" ca="1" si="547"/>
        <v>13.990546875</v>
      </c>
      <c r="BL325" s="235">
        <f t="shared" ca="1" si="547"/>
        <v>13.685820312499999</v>
      </c>
      <c r="BM325" s="235">
        <f t="shared" ca="1" si="547"/>
        <v>13.418476562499999</v>
      </c>
      <c r="BN325" s="235">
        <f t="shared" ca="1" si="547"/>
        <v>13.209052734375</v>
      </c>
      <c r="BO325" s="235">
        <f t="shared" ca="1" si="486"/>
        <v>14.973718261718753</v>
      </c>
      <c r="BP325" s="235">
        <f t="shared" ca="1" si="442"/>
        <v>14.478910980894671</v>
      </c>
      <c r="BQ325" s="235">
        <f t="shared" ca="1" si="443"/>
        <v>14.063633523293911</v>
      </c>
      <c r="BR325" s="235">
        <f t="shared" ca="1" si="444"/>
        <v>0.41527745760076051</v>
      </c>
      <c r="BS325" s="235">
        <f t="shared" ca="1" si="445"/>
        <v>14.894188438495432</v>
      </c>
      <c r="BT325" s="235">
        <f t="shared" ca="1" si="513"/>
        <v>14.385532476738035</v>
      </c>
      <c r="BU325" s="235">
        <f t="shared" ca="1" si="514"/>
        <v>13.973615525308082</v>
      </c>
      <c r="BV325" s="235">
        <f t="shared" ca="1" si="515"/>
        <v>13.666827088833116</v>
      </c>
      <c r="BW325" s="235">
        <f t="shared" ca="1" si="516"/>
        <v>14.902577943122978</v>
      </c>
      <c r="BX325" s="235">
        <f t="shared" ca="1" si="487"/>
        <v>0.60269391598512079</v>
      </c>
      <c r="BZ325" s="235">
        <f t="shared" ca="1" si="488"/>
        <v>13.462134737088148</v>
      </c>
      <c r="CA325" s="235">
        <f t="shared" ca="1" si="489"/>
        <v>109.7501969005438</v>
      </c>
      <c r="CB325" s="235">
        <f t="shared" ca="1" si="530"/>
        <v>15.351859130859376</v>
      </c>
      <c r="CC325" s="235">
        <f t="shared" ca="1" si="531"/>
        <v>4.3018591308593752</v>
      </c>
      <c r="CD325" s="81">
        <f t="shared" ca="1" si="532"/>
        <v>4.7689374186197906</v>
      </c>
      <c r="CE325" s="235">
        <f t="shared" ca="1" si="490"/>
        <v>90.205820568398323</v>
      </c>
      <c r="CF325" s="235">
        <f t="shared" ca="1" si="491"/>
        <v>85.997860796833606</v>
      </c>
      <c r="CG325">
        <f t="shared" si="492"/>
        <v>100</v>
      </c>
      <c r="CH325">
        <f t="shared" si="492"/>
        <v>50</v>
      </c>
      <c r="CI325">
        <f t="shared" si="492"/>
        <v>0</v>
      </c>
      <c r="CJ325" t="e">
        <f t="shared" si="493"/>
        <v>#N/A</v>
      </c>
      <c r="CK325" s="259">
        <f t="shared" ca="1" si="494"/>
        <v>14.741688730340126</v>
      </c>
      <c r="CL325" s="259">
        <f t="shared" ca="1" si="495"/>
        <v>15.299594365170062</v>
      </c>
      <c r="CM325" s="259">
        <f t="shared" ca="1" si="496"/>
        <v>15.053854159443558</v>
      </c>
      <c r="CN325" s="259">
        <f t="shared" ca="1" si="497"/>
        <v>14.308656251842331</v>
      </c>
      <c r="CO325">
        <f t="shared" ca="1" si="498"/>
        <v>100</v>
      </c>
      <c r="CP325">
        <f t="shared" ca="1" si="499"/>
        <v>16.7</v>
      </c>
      <c r="CQ325" t="e">
        <f t="shared" ca="1" si="500"/>
        <v>#N/A</v>
      </c>
      <c r="CR325" t="e">
        <f t="shared" ca="1" si="535"/>
        <v>#N/A</v>
      </c>
      <c r="CS325" t="e">
        <f t="shared" ca="1" si="536"/>
        <v>#N/A</v>
      </c>
    </row>
    <row r="326" spans="1:97" x14ac:dyDescent="0.25">
      <c r="A326">
        <v>295</v>
      </c>
      <c r="B326" s="100">
        <f ca="1">OFFSET(InputPriceData!B$15,CalculationsAndCharts!$A326+$A$11,0,1,1)</f>
        <v>40066</v>
      </c>
      <c r="C326" s="3">
        <f ca="1">OFFSET(InputPriceData!G$15,CalculationsAndCharts!$A326+$A$11,0,1,1)</f>
        <v>7027400</v>
      </c>
      <c r="D326" s="4">
        <f ca="1">OFFSET(InputPriceData!C$15,CalculationsAndCharts!$A326+$A$11,IF($C$7,7,0),1,1)</f>
        <v>15.01</v>
      </c>
      <c r="E326" s="4">
        <f ca="1">OFFSET(InputPriceData!D$15,CalculationsAndCharts!$A326+$A$11,IF($C$7,7,0),1,1)</f>
        <v>15.75</v>
      </c>
      <c r="F326" s="4">
        <f ca="1">OFFSET(InputPriceData!E$15,CalculationsAndCharts!$A326+$A$11,IF($C$7,7,0),1,1)</f>
        <v>14.86</v>
      </c>
      <c r="G326" s="4">
        <f ca="1">OFFSET(InputPriceData!F$15,CalculationsAndCharts!$A326+$A$11,IF($C$7,7,0),1,1)</f>
        <v>15.67</v>
      </c>
      <c r="H326" s="105">
        <f t="shared" si="467"/>
        <v>0</v>
      </c>
      <c r="I326" s="105">
        <f t="shared" ca="1" si="528"/>
        <v>0</v>
      </c>
      <c r="J326" s="105">
        <f t="shared" ca="1" si="528"/>
        <v>0</v>
      </c>
      <c r="K326" s="105">
        <f t="shared" ca="1" si="528"/>
        <v>0</v>
      </c>
      <c r="L326" s="4">
        <f t="shared" ca="1" si="468"/>
        <v>15.426666666666668</v>
      </c>
      <c r="M326" s="105">
        <f t="shared" ca="1" si="469"/>
        <v>1.1266666666666669</v>
      </c>
      <c r="N326" s="105">
        <f t="shared" ca="1" si="476"/>
        <v>2.7089230769230772</v>
      </c>
      <c r="O326" s="198">
        <f t="shared" ca="1" si="477"/>
        <v>2.5120263532468559</v>
      </c>
      <c r="P326" s="198">
        <f t="shared" ca="1" si="478"/>
        <v>2.2608237179221704</v>
      </c>
      <c r="Q326" s="105">
        <f t="shared" ca="1" si="470"/>
        <v>14.037054435055062</v>
      </c>
      <c r="R326" s="105">
        <f t="shared" ca="1" si="471"/>
        <v>13.350879454536152</v>
      </c>
      <c r="S326" s="105">
        <f t="shared" ca="1" si="479"/>
        <v>0</v>
      </c>
      <c r="T326" s="105">
        <f t="shared" si="480"/>
        <v>0</v>
      </c>
      <c r="U326" s="105">
        <f t="shared" si="481"/>
        <v>0</v>
      </c>
      <c r="V326" s="115">
        <f t="shared" ca="1" si="472"/>
        <v>0.92999999999999972</v>
      </c>
      <c r="W326" s="114">
        <f t="shared" ca="1" si="473"/>
        <v>0.89236534479383922</v>
      </c>
      <c r="X326" s="116">
        <f t="shared" ca="1" si="474"/>
        <v>0.10694737363074916</v>
      </c>
      <c r="Y326" s="90" t="e">
        <f t="shared" si="482"/>
        <v>#N/A</v>
      </c>
      <c r="Z326" s="117" t="str">
        <f t="shared" ca="1" si="483"/>
        <v/>
      </c>
      <c r="AA326" s="112"/>
      <c r="AB326" s="118"/>
      <c r="AC326" s="107"/>
      <c r="AD326" s="107"/>
      <c r="AH326" s="107"/>
      <c r="BE326" s="235">
        <f t="shared" ca="1" si="484"/>
        <v>15.245000000000001</v>
      </c>
      <c r="BF326" s="235">
        <f t="shared" ref="BF326:BN326" ca="1" si="548">AVERAGE(OFFSET(BE$31,$A326,0,$BE$27,1))</f>
        <v>14.935</v>
      </c>
      <c r="BG326" s="235">
        <f t="shared" ca="1" si="548"/>
        <v>14.633749999999999</v>
      </c>
      <c r="BH326" s="235">
        <f t="shared" ca="1" si="548"/>
        <v>14.320625</v>
      </c>
      <c r="BI326" s="235">
        <f t="shared" ca="1" si="548"/>
        <v>13.995000000000001</v>
      </c>
      <c r="BJ326" s="235">
        <f t="shared" ca="1" si="548"/>
        <v>13.6721875</v>
      </c>
      <c r="BK326" s="235">
        <f t="shared" ca="1" si="548"/>
        <v>13.38109375</v>
      </c>
      <c r="BL326" s="235">
        <f t="shared" ca="1" si="548"/>
        <v>13.151132812499998</v>
      </c>
      <c r="BM326" s="235">
        <f t="shared" ca="1" si="548"/>
        <v>12.999628906249999</v>
      </c>
      <c r="BN326" s="235">
        <f t="shared" ca="1" si="548"/>
        <v>12.9272265625</v>
      </c>
      <c r="BO326" s="235">
        <f t="shared" ca="1" si="486"/>
        <v>14.431688476562499</v>
      </c>
      <c r="BP326" s="235">
        <f t="shared" ca="1" si="442"/>
        <v>13.984103700070591</v>
      </c>
      <c r="BQ326" s="235">
        <f t="shared" ca="1" si="443"/>
        <v>13.64835606569315</v>
      </c>
      <c r="BR326" s="235">
        <f t="shared" ca="1" si="444"/>
        <v>0.33574763437744082</v>
      </c>
      <c r="BS326" s="235">
        <f t="shared" ca="1" si="445"/>
        <v>14.319851334448032</v>
      </c>
      <c r="BT326" s="235">
        <f t="shared" ca="1" si="513"/>
        <v>13.876876514980639</v>
      </c>
      <c r="BU326" s="235">
        <f t="shared" ca="1" si="514"/>
        <v>13.561698573878129</v>
      </c>
      <c r="BV326" s="235">
        <f t="shared" ca="1" si="515"/>
        <v>13.360038652358153</v>
      </c>
      <c r="BW326" s="235">
        <f t="shared" ca="1" si="516"/>
        <v>14.305572475665688</v>
      </c>
      <c r="BX326" s="235">
        <f t="shared" ca="1" si="487"/>
        <v>0.49419858249718007</v>
      </c>
      <c r="BZ326" s="235">
        <f t="shared" ca="1" si="488"/>
        <v>13.269211774477796</v>
      </c>
      <c r="CA326" s="235">
        <f t="shared" ca="1" si="489"/>
        <v>102.42632910596245</v>
      </c>
      <c r="CB326" s="235">
        <f t="shared" ca="1" si="530"/>
        <v>14.929177571614584</v>
      </c>
      <c r="CC326" s="235">
        <f t="shared" ca="1" si="531"/>
        <v>3.8791775716145835</v>
      </c>
      <c r="CD326" s="81">
        <f t="shared" ca="1" si="532"/>
        <v>4.5189374186197906</v>
      </c>
      <c r="CE326" s="235">
        <f t="shared" ca="1" si="490"/>
        <v>85.842692922253221</v>
      </c>
      <c r="CF326" s="235">
        <f t="shared" ca="1" si="491"/>
        <v>84.272852817584536</v>
      </c>
      <c r="CG326">
        <f t="shared" si="492"/>
        <v>100</v>
      </c>
      <c r="CH326">
        <f t="shared" si="492"/>
        <v>50</v>
      </c>
      <c r="CI326">
        <f t="shared" si="492"/>
        <v>0</v>
      </c>
      <c r="CJ326" t="e">
        <f t="shared" si="493"/>
        <v>#N/A</v>
      </c>
      <c r="CK326" s="259">
        <f t="shared" ca="1" si="494"/>
        <v>14.160877460680252</v>
      </c>
      <c r="CL326" s="259">
        <f t="shared" ca="1" si="495"/>
        <v>14.848563730340127</v>
      </c>
      <c r="CM326" s="259">
        <f t="shared" ca="1" si="496"/>
        <v>14.603090265739263</v>
      </c>
      <c r="CN326" s="259">
        <f t="shared" ca="1" si="497"/>
        <v>13.912281006511238</v>
      </c>
      <c r="CO326">
        <f t="shared" ca="1" si="498"/>
        <v>100</v>
      </c>
      <c r="CP326">
        <f t="shared" ca="1" si="499"/>
        <v>16.7</v>
      </c>
      <c r="CQ326" t="e">
        <f t="shared" ca="1" si="500"/>
        <v>#N/A</v>
      </c>
      <c r="CR326" t="e">
        <f t="shared" ca="1" si="535"/>
        <v>#N/A</v>
      </c>
      <c r="CS326" t="e">
        <f t="shared" ca="1" si="536"/>
        <v>#N/A</v>
      </c>
    </row>
    <row r="327" spans="1:97" x14ac:dyDescent="0.25">
      <c r="A327">
        <v>296</v>
      </c>
      <c r="B327" s="100">
        <f ca="1">OFFSET(InputPriceData!B$15,CalculationsAndCharts!$A327+$A$11,0,1,1)</f>
        <v>40065</v>
      </c>
      <c r="C327" s="3">
        <f ca="1">OFFSET(InputPriceData!G$15,CalculationsAndCharts!$A327+$A$11,0,1,1)</f>
        <v>8586000</v>
      </c>
      <c r="D327" s="4">
        <f ca="1">OFFSET(InputPriceData!C$15,CalculationsAndCharts!$A327+$A$11,IF($C$7,7,0),1,1)</f>
        <v>14.42</v>
      </c>
      <c r="E327" s="4">
        <f ca="1">OFFSET(InputPriceData!D$15,CalculationsAndCharts!$A327+$A$11,IF($C$7,7,0),1,1)</f>
        <v>15.26</v>
      </c>
      <c r="F327" s="4">
        <f ca="1">OFFSET(InputPriceData!E$15,CalculationsAndCharts!$A327+$A$11,IF($C$7,7,0),1,1)</f>
        <v>14.3</v>
      </c>
      <c r="G327" s="4">
        <f ca="1">OFFSET(InputPriceData!F$15,CalculationsAndCharts!$A327+$A$11,IF($C$7,7,0),1,1)</f>
        <v>14.82</v>
      </c>
      <c r="H327" s="105">
        <f t="shared" si="467"/>
        <v>0</v>
      </c>
      <c r="I327" s="105">
        <f t="shared" ca="1" si="528"/>
        <v>0</v>
      </c>
      <c r="J327" s="105">
        <f t="shared" ca="1" si="528"/>
        <v>0</v>
      </c>
      <c r="K327" s="105">
        <f t="shared" ca="1" si="528"/>
        <v>0</v>
      </c>
      <c r="L327" s="4">
        <f t="shared" ca="1" si="468"/>
        <v>14.793333333333335</v>
      </c>
      <c r="M327" s="105">
        <f t="shared" ca="1" si="469"/>
        <v>1.0033333333333356</v>
      </c>
      <c r="N327" s="105">
        <f t="shared" ca="1" si="476"/>
        <v>2.5432564102564101</v>
      </c>
      <c r="O327" s="198">
        <f t="shared" ca="1" si="477"/>
        <v>2.4557701464822213</v>
      </c>
      <c r="P327" s="198">
        <f t="shared" ca="1" si="478"/>
        <v>2.2101931318339991</v>
      </c>
      <c r="Q327" s="105">
        <f t="shared" ca="1" si="470"/>
        <v>13.640022368880317</v>
      </c>
      <c r="R327" s="105">
        <f t="shared" ca="1" si="471"/>
        <v>13.15482946010218</v>
      </c>
      <c r="S327" s="105">
        <f t="shared" ca="1" si="479"/>
        <v>0</v>
      </c>
      <c r="T327" s="105">
        <f t="shared" si="480"/>
        <v>0</v>
      </c>
      <c r="U327" s="105">
        <f t="shared" si="481"/>
        <v>0</v>
      </c>
      <c r="V327" s="115">
        <f t="shared" ca="1" si="472"/>
        <v>0.95999999999999908</v>
      </c>
      <c r="W327" s="114">
        <f t="shared" ca="1" si="473"/>
        <v>0.87354801719075892</v>
      </c>
      <c r="X327" s="116">
        <f t="shared" ca="1" si="474"/>
        <v>0.10894386080909305</v>
      </c>
      <c r="Y327" s="90" t="e">
        <f t="shared" si="482"/>
        <v>#N/A</v>
      </c>
      <c r="Z327" s="117" t="str">
        <f t="shared" ca="1" si="483"/>
        <v/>
      </c>
      <c r="AA327" s="112"/>
      <c r="AB327" s="118"/>
      <c r="AC327" s="107"/>
      <c r="AD327" s="107"/>
      <c r="AH327" s="107"/>
      <c r="BE327" s="235">
        <f t="shared" ca="1" si="484"/>
        <v>14.625</v>
      </c>
      <c r="BF327" s="235">
        <f t="shared" ref="BF327:BN327" ca="1" si="549">AVERAGE(OFFSET(BE$31,$A327,0,$BE$27,1))</f>
        <v>14.3325</v>
      </c>
      <c r="BG327" s="235">
        <f t="shared" ca="1" si="549"/>
        <v>14.0075</v>
      </c>
      <c r="BH327" s="235">
        <f t="shared" ca="1" si="549"/>
        <v>13.669375</v>
      </c>
      <c r="BI327" s="235">
        <f t="shared" ca="1" si="549"/>
        <v>13.349375</v>
      </c>
      <c r="BJ327" s="235">
        <f t="shared" ca="1" si="549"/>
        <v>13.09</v>
      </c>
      <c r="BK327" s="235">
        <f t="shared" ca="1" si="549"/>
        <v>12.921171874999999</v>
      </c>
      <c r="BL327" s="235">
        <f t="shared" ca="1" si="549"/>
        <v>12.848125</v>
      </c>
      <c r="BM327" s="235">
        <f t="shared" ca="1" si="549"/>
        <v>12.85482421875</v>
      </c>
      <c r="BN327" s="235">
        <f t="shared" ca="1" si="549"/>
        <v>12.914208984375</v>
      </c>
      <c r="BO327" s="235">
        <f t="shared" ca="1" si="486"/>
        <v>13.889697753906253</v>
      </c>
      <c r="BP327" s="235">
        <f t="shared" ca="1" si="442"/>
        <v>13.536518923578683</v>
      </c>
      <c r="BQ327" s="235">
        <f t="shared" ca="1" si="443"/>
        <v>13.312608431315711</v>
      </c>
      <c r="BR327" s="235">
        <f t="shared" ca="1" si="444"/>
        <v>0.22391049226297177</v>
      </c>
      <c r="BS327" s="235">
        <f t="shared" ca="1" si="445"/>
        <v>13.760429415841655</v>
      </c>
      <c r="BT327" s="235">
        <f t="shared" ca="1" si="513"/>
        <v>13.433901695513246</v>
      </c>
      <c r="BU327" s="235">
        <f t="shared" ca="1" si="514"/>
        <v>13.246520632775621</v>
      </c>
      <c r="BV327" s="235">
        <f t="shared" ca="1" si="515"/>
        <v>13.158378730838175</v>
      </c>
      <c r="BW327" s="235">
        <f t="shared" ca="1" si="516"/>
        <v>13.720521919051054</v>
      </c>
      <c r="BX327" s="235">
        <f t="shared" ca="1" si="487"/>
        <v>0.44993996556442778</v>
      </c>
      <c r="BZ327" s="235">
        <f t="shared" ca="1" si="488"/>
        <v>13.125883808745915</v>
      </c>
      <c r="CA327" s="235">
        <f t="shared" ca="1" si="489"/>
        <v>83.039858415288521</v>
      </c>
      <c r="CB327" s="235">
        <f t="shared" ca="1" si="530"/>
        <v>14.341515543619794</v>
      </c>
      <c r="CC327" s="235">
        <f t="shared" ca="1" si="531"/>
        <v>3.3015155436197947</v>
      </c>
      <c r="CD327" s="81">
        <f t="shared" ca="1" si="532"/>
        <v>4.0289374186197904</v>
      </c>
      <c r="CE327" s="235">
        <f t="shared" ca="1" si="490"/>
        <v>81.945068899849247</v>
      </c>
      <c r="CF327" s="235">
        <f t="shared" ca="1" si="491"/>
        <v>83.241669995079675</v>
      </c>
      <c r="CG327">
        <f t="shared" si="492"/>
        <v>100</v>
      </c>
      <c r="CH327">
        <f t="shared" si="492"/>
        <v>50</v>
      </c>
      <c r="CI327">
        <f t="shared" si="492"/>
        <v>0</v>
      </c>
      <c r="CJ327" t="e">
        <f t="shared" si="493"/>
        <v>#N/A</v>
      </c>
      <c r="CK327" s="259">
        <f t="shared" ca="1" si="494"/>
        <v>13.621754921360504</v>
      </c>
      <c r="CL327" s="259">
        <f t="shared" ca="1" si="495"/>
        <v>14.300877460680253</v>
      </c>
      <c r="CM327" s="259">
        <f t="shared" ca="1" si="496"/>
        <v>14.05403933178766</v>
      </c>
      <c r="CN327" s="259">
        <f t="shared" ca="1" si="497"/>
        <v>13.537767916979682</v>
      </c>
      <c r="CO327">
        <f t="shared" ca="1" si="498"/>
        <v>100</v>
      </c>
      <c r="CP327">
        <f t="shared" ca="1" si="499"/>
        <v>16.7</v>
      </c>
      <c r="CQ327" t="e">
        <f t="shared" ca="1" si="500"/>
        <v>#N/A</v>
      </c>
      <c r="CR327" t="e">
        <f t="shared" ca="1" si="535"/>
        <v>#N/A</v>
      </c>
      <c r="CS327" t="e">
        <f t="shared" ca="1" si="536"/>
        <v>#N/A</v>
      </c>
    </row>
    <row r="328" spans="1:97" x14ac:dyDescent="0.25">
      <c r="A328">
        <v>297</v>
      </c>
      <c r="B328" s="100">
        <f ca="1">OFFSET(InputPriceData!B$15,CalculationsAndCharts!$A328+$A$11,0,1,1)</f>
        <v>40064</v>
      </c>
      <c r="C328" s="3">
        <f ca="1">OFFSET(InputPriceData!G$15,CalculationsAndCharts!$A328+$A$11,0,1,1)</f>
        <v>6856000</v>
      </c>
      <c r="D328" s="4">
        <f ca="1">OFFSET(InputPriceData!C$15,CalculationsAndCharts!$A328+$A$11,IF($C$7,7,0),1,1)</f>
        <v>13.82</v>
      </c>
      <c r="E328" s="4">
        <f ca="1">OFFSET(InputPriceData!D$15,CalculationsAndCharts!$A328+$A$11,IF($C$7,7,0),1,1)</f>
        <v>14.51</v>
      </c>
      <c r="F328" s="4">
        <f ca="1">OFFSET(InputPriceData!E$15,CalculationsAndCharts!$A328+$A$11,IF($C$7,7,0),1,1)</f>
        <v>13.79</v>
      </c>
      <c r="G328" s="4">
        <f ca="1">OFFSET(InputPriceData!F$15,CalculationsAndCharts!$A328+$A$11,IF($C$7,7,0),1,1)</f>
        <v>14.43</v>
      </c>
      <c r="H328" s="105">
        <f t="shared" si="467"/>
        <v>0</v>
      </c>
      <c r="I328" s="105">
        <f t="shared" ca="1" si="528"/>
        <v>0</v>
      </c>
      <c r="J328" s="105">
        <f t="shared" ca="1" si="528"/>
        <v>0</v>
      </c>
      <c r="K328" s="105">
        <f t="shared" ca="1" si="528"/>
        <v>0</v>
      </c>
      <c r="L328" s="4">
        <f t="shared" ca="1" si="468"/>
        <v>14.243333333333332</v>
      </c>
      <c r="M328" s="105">
        <f t="shared" ca="1" si="469"/>
        <v>1.2333333333333325</v>
      </c>
      <c r="N328" s="105">
        <f t="shared" ca="1" si="476"/>
        <v>2.4713461538461541</v>
      </c>
      <c r="O328" s="198">
        <f t="shared" ca="1" si="477"/>
        <v>2.4307740711181673</v>
      </c>
      <c r="P328" s="198">
        <f t="shared" ca="1" si="478"/>
        <v>2.1876966640063507</v>
      </c>
      <c r="Q328" s="105">
        <f t="shared" ca="1" si="470"/>
        <v>13.31050495046517</v>
      </c>
      <c r="R328" s="105">
        <f t="shared" ca="1" si="471"/>
        <v>13.016202914736999</v>
      </c>
      <c r="S328" s="105">
        <f t="shared" ca="1" si="479"/>
        <v>0</v>
      </c>
      <c r="T328" s="105">
        <f t="shared" si="480"/>
        <v>0</v>
      </c>
      <c r="U328" s="105">
        <f t="shared" si="481"/>
        <v>0</v>
      </c>
      <c r="V328" s="115">
        <f t="shared" ca="1" si="472"/>
        <v>0.85999999999999943</v>
      </c>
      <c r="W328" s="114">
        <f t="shared" ca="1" si="473"/>
        <v>0.83032202578613867</v>
      </c>
      <c r="X328" s="116">
        <f t="shared" ca="1" si="474"/>
        <v>0.10754137392835333</v>
      </c>
      <c r="Y328" s="90" t="e">
        <f t="shared" si="482"/>
        <v>#N/A</v>
      </c>
      <c r="Z328" s="117" t="str">
        <f t="shared" ca="1" si="483"/>
        <v/>
      </c>
      <c r="AA328" s="112"/>
      <c r="AB328" s="118"/>
      <c r="AC328" s="107"/>
      <c r="AD328" s="107"/>
      <c r="AH328" s="107"/>
      <c r="BE328" s="235">
        <f t="shared" ca="1" si="484"/>
        <v>14.04</v>
      </c>
      <c r="BF328" s="235">
        <f t="shared" ref="BF328:BN328" ca="1" si="550">AVERAGE(OFFSET(BE$31,$A328,0,$BE$27,1))</f>
        <v>13.682499999999999</v>
      </c>
      <c r="BG328" s="235">
        <f t="shared" ca="1" si="550"/>
        <v>13.331250000000001</v>
      </c>
      <c r="BH328" s="235">
        <f t="shared" ca="1" si="550"/>
        <v>13.029375</v>
      </c>
      <c r="BI328" s="235">
        <f t="shared" ca="1" si="550"/>
        <v>12.830625</v>
      </c>
      <c r="BJ328" s="235">
        <f t="shared" ca="1" si="550"/>
        <v>12.752343749999998</v>
      </c>
      <c r="BK328" s="235">
        <f t="shared" ca="1" si="550"/>
        <v>12.775078124999999</v>
      </c>
      <c r="BL328" s="235">
        <f t="shared" ca="1" si="550"/>
        <v>12.861523437499999</v>
      </c>
      <c r="BM328" s="235">
        <f t="shared" ca="1" si="550"/>
        <v>12.973593749999999</v>
      </c>
      <c r="BN328" s="235">
        <f t="shared" ca="1" si="550"/>
        <v>13.08193359375</v>
      </c>
      <c r="BO328" s="235">
        <f t="shared" ca="1" si="486"/>
        <v>13.412879882812499</v>
      </c>
      <c r="BP328" s="235">
        <f t="shared" ca="1" si="442"/>
        <v>13.183340093251111</v>
      </c>
      <c r="BQ328" s="235">
        <f t="shared" ca="1" si="443"/>
        <v>13.088697939052739</v>
      </c>
      <c r="BR328" s="235">
        <f t="shared" ca="1" si="444"/>
        <v>9.4642154198371742E-2</v>
      </c>
      <c r="BS328" s="235">
        <f t="shared" ca="1" si="445"/>
        <v>13.277982247449483</v>
      </c>
      <c r="BT328" s="235">
        <f t="shared" ca="1" si="513"/>
        <v>13.107373975184835</v>
      </c>
      <c r="BU328" s="235">
        <f t="shared" ca="1" si="514"/>
        <v>13.059139570037996</v>
      </c>
      <c r="BV328" s="235">
        <f t="shared" ca="1" si="515"/>
        <v>13.070236828900729</v>
      </c>
      <c r="BW328" s="235">
        <f t="shared" ca="1" si="516"/>
        <v>13.214940044341251</v>
      </c>
      <c r="BX328" s="235">
        <f t="shared" ca="1" si="487"/>
        <v>0.48665153673474121</v>
      </c>
      <c r="BZ328" s="235">
        <f t="shared" ca="1" si="488"/>
        <v>13.032583918883788</v>
      </c>
      <c r="CA328" s="235">
        <f t="shared" ca="1" si="489"/>
        <v>59.367900422189578</v>
      </c>
      <c r="CB328" s="235">
        <f t="shared" ca="1" si="530"/>
        <v>13.828106608072915</v>
      </c>
      <c r="CC328" s="235">
        <f t="shared" ca="1" si="531"/>
        <v>2.7881066080729155</v>
      </c>
      <c r="CD328" s="81">
        <f t="shared" ca="1" si="532"/>
        <v>3.2789374186197904</v>
      </c>
      <c r="CE328" s="235">
        <f t="shared" ca="1" si="490"/>
        <v>85.030796630651125</v>
      </c>
      <c r="CF328" s="235">
        <f t="shared" ca="1" si="491"/>
        <v>79.848434523621691</v>
      </c>
      <c r="CG328">
        <f t="shared" si="492"/>
        <v>100</v>
      </c>
      <c r="CH328">
        <f t="shared" si="492"/>
        <v>50</v>
      </c>
      <c r="CI328">
        <f t="shared" si="492"/>
        <v>0</v>
      </c>
      <c r="CJ328" t="e">
        <f t="shared" si="493"/>
        <v>#N/A</v>
      </c>
      <c r="CK328" s="259">
        <f t="shared" ca="1" si="494"/>
        <v>13.106009842721008</v>
      </c>
      <c r="CL328" s="259">
        <f t="shared" ca="1" si="495"/>
        <v>13.714879921360504</v>
      </c>
      <c r="CM328" s="259">
        <f t="shared" ca="1" si="496"/>
        <v>13.561176664090542</v>
      </c>
      <c r="CN328" s="259">
        <f t="shared" ca="1" si="497"/>
        <v>13.232524099499454</v>
      </c>
      <c r="CO328">
        <f t="shared" ca="1" si="498"/>
        <v>100</v>
      </c>
      <c r="CP328">
        <f t="shared" ca="1" si="499"/>
        <v>16.7</v>
      </c>
      <c r="CQ328" t="e">
        <f t="shared" ca="1" si="500"/>
        <v>#N/A</v>
      </c>
      <c r="CR328">
        <f t="shared" ca="1" si="535"/>
        <v>13.82</v>
      </c>
      <c r="CS328" t="e">
        <f t="shared" ca="1" si="536"/>
        <v>#N/A</v>
      </c>
    </row>
    <row r="329" spans="1:97" x14ac:dyDescent="0.25">
      <c r="A329">
        <v>298</v>
      </c>
      <c r="B329" s="100">
        <f ca="1">OFFSET(InputPriceData!B$15,CalculationsAndCharts!$A329+$A$11,0,1,1)</f>
        <v>40060</v>
      </c>
      <c r="C329" s="3">
        <f ca="1">OFFSET(InputPriceData!G$15,CalculationsAndCharts!$A329+$A$11,0,1,1)</f>
        <v>6257100</v>
      </c>
      <c r="D329" s="4">
        <f ca="1">OFFSET(InputPriceData!C$15,CalculationsAndCharts!$A329+$A$11,IF($C$7,7,0),1,1)</f>
        <v>13.16</v>
      </c>
      <c r="E329" s="4">
        <f ca="1">OFFSET(InputPriceData!D$15,CalculationsAndCharts!$A329+$A$11,IF($C$7,7,0),1,1)</f>
        <v>13.79</v>
      </c>
      <c r="F329" s="4">
        <f ca="1">OFFSET(InputPriceData!E$15,CalculationsAndCharts!$A329+$A$11,IF($C$7,7,0),1,1)</f>
        <v>13.01</v>
      </c>
      <c r="G329" s="4">
        <f ca="1">OFFSET(InputPriceData!F$15,CalculationsAndCharts!$A329+$A$11,IF($C$7,7,0),1,1)</f>
        <v>13.65</v>
      </c>
      <c r="H329" s="105">
        <f t="shared" si="467"/>
        <v>0</v>
      </c>
      <c r="I329" s="105">
        <f t="shared" ca="1" si="528"/>
        <v>0</v>
      </c>
      <c r="J329" s="105">
        <f t="shared" ca="1" si="528"/>
        <v>0</v>
      </c>
      <c r="K329" s="105">
        <f t="shared" ca="1" si="528"/>
        <v>0</v>
      </c>
      <c r="L329" s="4">
        <f t="shared" ca="1" si="468"/>
        <v>13.483333333333333</v>
      </c>
      <c r="M329" s="105">
        <f t="shared" ca="1" si="469"/>
        <v>0.91333333333333222</v>
      </c>
      <c r="N329" s="105">
        <f t="shared" ca="1" si="476"/>
        <v>2.5059358974358981</v>
      </c>
      <c r="O329" s="198">
        <f t="shared" ca="1" si="477"/>
        <v>2.4191820474815997</v>
      </c>
      <c r="P329" s="198">
        <f t="shared" ca="1" si="478"/>
        <v>2.1772638427334399</v>
      </c>
      <c r="Q329" s="105">
        <f t="shared" ca="1" si="470"/>
        <v>13.043982555359978</v>
      </c>
      <c r="R329" s="105">
        <f t="shared" ca="1" si="471"/>
        <v>12.932116618814664</v>
      </c>
      <c r="S329" s="105">
        <f t="shared" ca="1" si="479"/>
        <v>0</v>
      </c>
      <c r="T329" s="105">
        <f t="shared" si="480"/>
        <v>0</v>
      </c>
      <c r="U329" s="105">
        <f t="shared" si="481"/>
        <v>0</v>
      </c>
      <c r="V329" s="115">
        <f t="shared" ca="1" si="472"/>
        <v>0.78999999999999915</v>
      </c>
      <c r="W329" s="114">
        <f t="shared" ca="1" si="473"/>
        <v>0.81548303867920813</v>
      </c>
      <c r="X329" s="116">
        <f t="shared" ca="1" si="474"/>
        <v>0.10974234715598594</v>
      </c>
      <c r="Y329" s="90" t="e">
        <f t="shared" si="482"/>
        <v>#N/A</v>
      </c>
      <c r="Z329" s="117" t="str">
        <f t="shared" ca="1" si="483"/>
        <v/>
      </c>
      <c r="AA329" s="112"/>
      <c r="AB329" s="118"/>
      <c r="AC329" s="107"/>
      <c r="AD329" s="107"/>
      <c r="AH329" s="107"/>
      <c r="BE329" s="235">
        <f t="shared" ca="1" si="484"/>
        <v>13.324999999999999</v>
      </c>
      <c r="BF329" s="235">
        <f t="shared" ref="BF329:BN329" ca="1" si="551">AVERAGE(OFFSET(BE$31,$A329,0,$BE$27,1))</f>
        <v>12.98</v>
      </c>
      <c r="BG329" s="235">
        <f t="shared" ca="1" si="551"/>
        <v>12.727499999999999</v>
      </c>
      <c r="BH329" s="235">
        <f t="shared" ca="1" si="551"/>
        <v>12.631874999999999</v>
      </c>
      <c r="BI329" s="235">
        <f t="shared" ca="1" si="551"/>
        <v>12.674062499999998</v>
      </c>
      <c r="BJ329" s="235">
        <f t="shared" ca="1" si="551"/>
        <v>12.797812499999999</v>
      </c>
      <c r="BK329" s="235">
        <f t="shared" ca="1" si="551"/>
        <v>12.947968749999999</v>
      </c>
      <c r="BL329" s="235">
        <f t="shared" ca="1" si="551"/>
        <v>13.085664062499999</v>
      </c>
      <c r="BM329" s="235">
        <f t="shared" ca="1" si="551"/>
        <v>13.1902734375</v>
      </c>
      <c r="BN329" s="235">
        <f t="shared" ca="1" si="551"/>
        <v>13.256220703124999</v>
      </c>
      <c r="BO329" s="235">
        <f t="shared" ca="1" si="486"/>
        <v>12.997162597656247</v>
      </c>
      <c r="BP329" s="235">
        <f t="shared" ca="1" si="442"/>
        <v>12.953800303689723</v>
      </c>
      <c r="BQ329" s="235">
        <f t="shared" ca="1" si="443"/>
        <v>12.994055784854368</v>
      </c>
      <c r="BR329" s="235">
        <f t="shared" ca="1" si="444"/>
        <v>-4.025548116464428E-2</v>
      </c>
      <c r="BS329" s="235">
        <f t="shared" ca="1" si="445"/>
        <v>12.913544822525079</v>
      </c>
      <c r="BT329" s="235">
        <f t="shared" ca="1" si="513"/>
        <v>12.936765702920187</v>
      </c>
      <c r="BU329" s="235">
        <f t="shared" ca="1" si="514"/>
        <v>13.010905164891154</v>
      </c>
      <c r="BV329" s="235">
        <f t="shared" ca="1" si="515"/>
        <v>13.081334087763464</v>
      </c>
      <c r="BW329" s="235">
        <f t="shared" ca="1" si="516"/>
        <v>12.858915701850568</v>
      </c>
      <c r="BX329" s="235">
        <f t="shared" ca="1" si="487"/>
        <v>0.5568382185034636</v>
      </c>
      <c r="BZ329" s="235">
        <f t="shared" ca="1" si="488"/>
        <v>12.98284515489444</v>
      </c>
      <c r="CA329" s="235">
        <f t="shared" ca="1" si="489"/>
        <v>44.436020691209926</v>
      </c>
      <c r="CB329" s="235">
        <f t="shared" ca="1" si="530"/>
        <v>13.24024796549479</v>
      </c>
      <c r="CC329" s="235">
        <f t="shared" ca="1" si="531"/>
        <v>2.2002479654947908</v>
      </c>
      <c r="CD329" s="81">
        <f t="shared" ca="1" si="532"/>
        <v>2.6589374186197912</v>
      </c>
      <c r="CE329" s="235">
        <f t="shared" ca="1" si="490"/>
        <v>82.749144454738683</v>
      </c>
      <c r="CF329" s="235">
        <f t="shared" ca="1" si="491"/>
        <v>75.466834899430026</v>
      </c>
      <c r="CG329">
        <f t="shared" si="492"/>
        <v>100</v>
      </c>
      <c r="CH329">
        <f t="shared" si="492"/>
        <v>50</v>
      </c>
      <c r="CI329">
        <f t="shared" si="492"/>
        <v>0</v>
      </c>
      <c r="CJ329" t="e">
        <f t="shared" si="493"/>
        <v>#N/A</v>
      </c>
      <c r="CK329" s="259">
        <f t="shared" ca="1" si="494"/>
        <v>12.809519685442014</v>
      </c>
      <c r="CL329" s="259">
        <f t="shared" ca="1" si="495"/>
        <v>13.202884842721007</v>
      </c>
      <c r="CM329" s="259">
        <f t="shared" ca="1" si="496"/>
        <v>13.106405551262018</v>
      </c>
      <c r="CN329" s="259">
        <f t="shared" ca="1" si="497"/>
        <v>13.039581770755035</v>
      </c>
      <c r="CO329">
        <f t="shared" ca="1" si="498"/>
        <v>100</v>
      </c>
      <c r="CP329">
        <f t="shared" ca="1" si="499"/>
        <v>16.7</v>
      </c>
      <c r="CQ329" t="e">
        <f t="shared" ca="1" si="500"/>
        <v>#N/A</v>
      </c>
      <c r="CR329" t="e">
        <f t="shared" ca="1" si="535"/>
        <v>#N/A</v>
      </c>
      <c r="CS329" t="e">
        <f t="shared" ca="1" si="536"/>
        <v>#N/A</v>
      </c>
    </row>
    <row r="330" spans="1:97" x14ac:dyDescent="0.25">
      <c r="A330">
        <v>299</v>
      </c>
      <c r="B330" s="100">
        <f ca="1">OFFSET(InputPriceData!B$15,CalculationsAndCharts!$A330+$A$11,0,1,1)</f>
        <v>40059</v>
      </c>
      <c r="C330" s="3">
        <f ca="1">OFFSET(InputPriceData!G$15,CalculationsAndCharts!$A330+$A$11,0,1,1)</f>
        <v>12172700</v>
      </c>
      <c r="D330" s="4">
        <f ca="1">OFFSET(InputPriceData!C$15,CalculationsAndCharts!$A330+$A$11,IF($C$7,7,0),1,1)</f>
        <v>12.69</v>
      </c>
      <c r="E330" s="4">
        <f ca="1">OFFSET(InputPriceData!D$15,CalculationsAndCharts!$A330+$A$11,IF($C$7,7,0),1,1)</f>
        <v>13.47</v>
      </c>
      <c r="F330" s="4">
        <f ca="1">OFFSET(InputPriceData!E$15,CalculationsAndCharts!$A330+$A$11,IF($C$7,7,0),1,1)</f>
        <v>12.57</v>
      </c>
      <c r="G330" s="4">
        <f ca="1">OFFSET(InputPriceData!F$15,CalculationsAndCharts!$A330+$A$11,IF($C$7,7,0),1,1)</f>
        <v>13</v>
      </c>
      <c r="H330" s="105">
        <f t="shared" si="467"/>
        <v>0</v>
      </c>
      <c r="I330" s="105">
        <f t="shared" ca="1" si="528"/>
        <v>0</v>
      </c>
      <c r="J330" s="105">
        <f t="shared" ca="1" si="528"/>
        <v>0</v>
      </c>
      <c r="K330" s="105">
        <f t="shared" ca="1" si="528"/>
        <v>0</v>
      </c>
      <c r="L330" s="4">
        <f t="shared" ca="1" si="468"/>
        <v>13.013333333333334</v>
      </c>
      <c r="M330" s="105">
        <f t="shared" ca="1" si="469"/>
        <v>0.913333333333334</v>
      </c>
      <c r="N330" s="105">
        <f t="shared" ca="1" si="476"/>
        <v>2.474076923076924</v>
      </c>
      <c r="O330" s="198">
        <f t="shared" ca="1" si="477"/>
        <v>2.3943952332089431</v>
      </c>
      <c r="P330" s="198">
        <f t="shared" ca="1" si="478"/>
        <v>2.154955709888049</v>
      </c>
      <c r="Q330" s="105">
        <f t="shared" ca="1" si="470"/>
        <v>12.918453761653304</v>
      </c>
      <c r="R330" s="105">
        <f t="shared" ca="1" si="471"/>
        <v>12.900154922658858</v>
      </c>
      <c r="S330" s="105">
        <f t="shared" ca="1" si="479"/>
        <v>0</v>
      </c>
      <c r="T330" s="105">
        <f t="shared" si="480"/>
        <v>0</v>
      </c>
      <c r="U330" s="105">
        <f t="shared" si="481"/>
        <v>0</v>
      </c>
      <c r="V330" s="115">
        <f t="shared" ca="1" si="472"/>
        <v>1.2000000000000011</v>
      </c>
      <c r="W330" s="114">
        <f t="shared" ca="1" si="473"/>
        <v>0.82822455801881245</v>
      </c>
      <c r="X330" s="116">
        <f t="shared" ca="1" si="474"/>
        <v>0.11370958138606251</v>
      </c>
      <c r="Y330" s="90" t="e">
        <f t="shared" si="482"/>
        <v>#N/A</v>
      </c>
      <c r="Z330" s="117" t="str">
        <f t="shared" ca="1" si="483"/>
        <v/>
      </c>
      <c r="AA330" s="112"/>
      <c r="AB330" s="118"/>
      <c r="AC330" s="107"/>
      <c r="AD330" s="107"/>
      <c r="AH330" s="107"/>
      <c r="BE330" s="235">
        <f t="shared" ca="1" si="484"/>
        <v>12.635</v>
      </c>
      <c r="BF330" s="235">
        <f t="shared" ref="BF330:BN330" ca="1" si="552">AVERAGE(OFFSET(BE$31,$A330,0,$BE$27,1))</f>
        <v>12.475</v>
      </c>
      <c r="BG330" s="235">
        <f t="shared" ca="1" si="552"/>
        <v>12.536249999999999</v>
      </c>
      <c r="BH330" s="235">
        <f t="shared" ca="1" si="552"/>
        <v>12.716249999999999</v>
      </c>
      <c r="BI330" s="235">
        <f t="shared" ca="1" si="552"/>
        <v>12.9215625</v>
      </c>
      <c r="BJ330" s="235">
        <f t="shared" ca="1" si="552"/>
        <v>13.098125</v>
      </c>
      <c r="BK330" s="235">
        <f t="shared" ca="1" si="552"/>
        <v>13.223359374999999</v>
      </c>
      <c r="BL330" s="235">
        <f t="shared" ca="1" si="552"/>
        <v>13.294882812499999</v>
      </c>
      <c r="BM330" s="235">
        <f t="shared" ca="1" si="552"/>
        <v>13.32216796875</v>
      </c>
      <c r="BN330" s="235">
        <f t="shared" ca="1" si="552"/>
        <v>13.319707031250001</v>
      </c>
      <c r="BO330" s="235">
        <f t="shared" ca="1" si="486"/>
        <v>12.764802734374999</v>
      </c>
      <c r="BP330" s="235">
        <f t="shared" ca="1" si="442"/>
        <v>12.910438009723199</v>
      </c>
      <c r="BQ330" s="235">
        <f t="shared" ca="1" si="443"/>
        <v>13.03431126601901</v>
      </c>
      <c r="BR330" s="235">
        <f t="shared" ca="1" si="444"/>
        <v>-0.12387325629581092</v>
      </c>
      <c r="BS330" s="235">
        <f t="shared" ca="1" si="445"/>
        <v>12.786564753427388</v>
      </c>
      <c r="BT330" s="235">
        <f t="shared" ca="1" si="513"/>
        <v>12.959986583315295</v>
      </c>
      <c r="BU330" s="235">
        <f t="shared" ca="1" si="514"/>
        <v>13.085044626862121</v>
      </c>
      <c r="BV330" s="235">
        <f t="shared" ca="1" si="515"/>
        <v>13.151763010635774</v>
      </c>
      <c r="BW330" s="235">
        <f t="shared" ca="1" si="516"/>
        <v>12.776588879995293</v>
      </c>
      <c r="BX330" s="235">
        <f t="shared" ca="1" si="487"/>
        <v>0.61897984762886815</v>
      </c>
      <c r="BZ330" s="235">
        <f t="shared" ca="1" si="488"/>
        <v>12.962922696881549</v>
      </c>
      <c r="CA330" s="235">
        <f t="shared" ca="1" si="489"/>
        <v>42.474156565837845</v>
      </c>
      <c r="CB330" s="235">
        <f t="shared" ca="1" si="530"/>
        <v>12.889068033854166</v>
      </c>
      <c r="CC330" s="235">
        <f t="shared" ca="1" si="531"/>
        <v>2.0590680338541656</v>
      </c>
      <c r="CD330" s="81">
        <f t="shared" ca="1" si="532"/>
        <v>2.8691669108072908</v>
      </c>
      <c r="CE330" s="235">
        <f t="shared" ca="1" si="490"/>
        <v>71.765362485475293</v>
      </c>
      <c r="CF330" s="235">
        <f t="shared" ca="1" si="491"/>
        <v>73.723908589646612</v>
      </c>
      <c r="CG330">
        <f t="shared" si="492"/>
        <v>100</v>
      </c>
      <c r="CH330">
        <f t="shared" si="492"/>
        <v>50</v>
      </c>
      <c r="CI330">
        <f t="shared" si="492"/>
        <v>0</v>
      </c>
      <c r="CJ330" t="e">
        <f t="shared" si="493"/>
        <v>#N/A</v>
      </c>
      <c r="CK330" s="259">
        <f t="shared" ca="1" si="494"/>
        <v>12.686539370884027</v>
      </c>
      <c r="CL330" s="259">
        <f t="shared" ca="1" si="495"/>
        <v>12.914759842721008</v>
      </c>
      <c r="CM330" s="259">
        <f t="shared" ca="1" si="496"/>
        <v>12.855120363214475</v>
      </c>
      <c r="CN330" s="259">
        <f t="shared" ca="1" si="497"/>
        <v>12.974260541968647</v>
      </c>
      <c r="CO330">
        <f t="shared" ca="1" si="498"/>
        <v>0</v>
      </c>
      <c r="CP330" t="e">
        <f t="shared" ca="1" si="499"/>
        <v>#N/A</v>
      </c>
      <c r="CQ330">
        <f t="shared" ca="1" si="500"/>
        <v>16.7</v>
      </c>
      <c r="CR330" t="e">
        <f t="shared" ca="1" si="535"/>
        <v>#N/A</v>
      </c>
      <c r="CS330" t="e">
        <f t="shared" ca="1" si="536"/>
        <v>#N/A</v>
      </c>
    </row>
    <row r="331" spans="1:97" x14ac:dyDescent="0.25">
      <c r="A331">
        <v>300</v>
      </c>
      <c r="B331" s="100">
        <f ca="1">OFFSET(InputPriceData!B$15,CalculationsAndCharts!$A331+$A$11,0,1,1)</f>
        <v>40058</v>
      </c>
      <c r="C331" s="3">
        <f ca="1">OFFSET(InputPriceData!G$15,CalculationsAndCharts!$A331+$A$11,0,1,1)</f>
        <v>5801300</v>
      </c>
      <c r="D331" s="4">
        <f ca="1">OFFSET(InputPriceData!C$15,CalculationsAndCharts!$A331+$A$11,IF($C$7,7,0),1,1)</f>
        <v>12.33</v>
      </c>
      <c r="E331" s="4">
        <f ca="1">OFFSET(InputPriceData!D$15,CalculationsAndCharts!$A331+$A$11,IF($C$7,7,0),1,1)</f>
        <v>12.47</v>
      </c>
      <c r="F331" s="4">
        <f ca="1">OFFSET(InputPriceData!E$15,CalculationsAndCharts!$A331+$A$11,IF($C$7,7,0),1,1)</f>
        <v>12.1</v>
      </c>
      <c r="G331" s="4">
        <f ca="1">OFFSET(InputPriceData!F$15,CalculationsAndCharts!$A331+$A$11,IF($C$7,7,0),1,1)</f>
        <v>12.27</v>
      </c>
      <c r="H331" s="105">
        <f t="shared" si="467"/>
        <v>0</v>
      </c>
      <c r="I331" s="105">
        <f t="shared" ca="1" si="528"/>
        <v>0</v>
      </c>
      <c r="J331" s="105">
        <f t="shared" ca="1" si="528"/>
        <v>0</v>
      </c>
      <c r="K331" s="105">
        <f t="shared" ca="1" si="528"/>
        <v>0</v>
      </c>
      <c r="L331" s="4">
        <f t="shared" ca="1" si="468"/>
        <v>12.280000000000001</v>
      </c>
      <c r="M331" s="105">
        <f t="shared" ca="1" si="469"/>
        <v>0.54000000000000092</v>
      </c>
      <c r="N331" s="105">
        <f t="shared" ca="1" si="476"/>
        <v>2.4294743589743595</v>
      </c>
      <c r="O331" s="198">
        <f t="shared" ca="1" si="477"/>
        <v>2.3716290361038057</v>
      </c>
      <c r="P331" s="198">
        <f t="shared" ca="1" si="478"/>
        <v>2.1344661324934253</v>
      </c>
      <c r="Q331" s="105">
        <f t="shared" ca="1" si="470"/>
        <v>12.891345312601866</v>
      </c>
      <c r="R331" s="105">
        <f t="shared" ca="1" si="471"/>
        <v>12.89492668294616</v>
      </c>
      <c r="S331" s="105">
        <f t="shared" ca="1" si="479"/>
        <v>0</v>
      </c>
      <c r="T331" s="105">
        <f t="shared" si="480"/>
        <v>0</v>
      </c>
      <c r="U331" s="105">
        <f t="shared" si="481"/>
        <v>0</v>
      </c>
      <c r="V331" s="115">
        <f t="shared" ca="1" si="472"/>
        <v>0.37000000000000099</v>
      </c>
      <c r="W331" s="114">
        <f t="shared" ca="1" si="473"/>
        <v>0.64233683702821798</v>
      </c>
      <c r="X331" s="116">
        <f t="shared" ca="1" si="474"/>
        <v>0.10235019046684743</v>
      </c>
      <c r="Y331" s="90" t="e">
        <f t="shared" si="482"/>
        <v>#N/A</v>
      </c>
      <c r="Z331" s="117" t="str">
        <f t="shared" ca="1" si="483"/>
        <v/>
      </c>
      <c r="AA331" s="112"/>
      <c r="AB331" s="118"/>
      <c r="AC331" s="107"/>
      <c r="AD331" s="107"/>
      <c r="AH331" s="107"/>
      <c r="BE331" s="235">
        <f t="shared" ca="1" si="484"/>
        <v>12.315</v>
      </c>
      <c r="BF331" s="235">
        <f t="shared" ref="BF331:BN331" ca="1" si="553">AVERAGE(OFFSET(BE$31,$A331,0,$BE$27,1))</f>
        <v>12.5975</v>
      </c>
      <c r="BG331" s="235">
        <f t="shared" ca="1" si="553"/>
        <v>12.89625</v>
      </c>
      <c r="BH331" s="235">
        <f t="shared" ca="1" si="553"/>
        <v>13.126875</v>
      </c>
      <c r="BI331" s="235">
        <f t="shared" ca="1" si="553"/>
        <v>13.274687499999999</v>
      </c>
      <c r="BJ331" s="235">
        <f t="shared" ca="1" si="553"/>
        <v>13.348593749999999</v>
      </c>
      <c r="BK331" s="235">
        <f t="shared" ca="1" si="553"/>
        <v>13.366406249999999</v>
      </c>
      <c r="BL331" s="235">
        <f t="shared" ca="1" si="553"/>
        <v>13.349453125</v>
      </c>
      <c r="BM331" s="235">
        <f t="shared" ca="1" si="553"/>
        <v>13.317246093750001</v>
      </c>
      <c r="BN331" s="235">
        <f t="shared" ca="1" si="553"/>
        <v>13.283554687500001</v>
      </c>
      <c r="BO331" s="235">
        <f t="shared" ca="1" si="486"/>
        <v>12.842372070312498</v>
      </c>
      <c r="BP331" s="235">
        <f t="shared" ref="BP331:BP394" ca="1" si="554">BO331*$BF$28+$BF$29*BP332</f>
        <v>13.056073285071399</v>
      </c>
      <c r="BQ331" s="235">
        <f t="shared" ref="BQ331:BQ394" ca="1" si="555">BP331*$BF$28+$BF$29*BQ332</f>
        <v>13.158184522314819</v>
      </c>
      <c r="BR331" s="235">
        <f t="shared" ref="BR331:BR394" ca="1" si="556">BP331-BQ331</f>
        <v>-0.10211123724342031</v>
      </c>
      <c r="BS331" s="235">
        <f t="shared" ref="BS331:BS394" ca="1" si="557">BP331+BR331</f>
        <v>12.953962047827979</v>
      </c>
      <c r="BT331" s="235">
        <f t="shared" ca="1" si="513"/>
        <v>13.133408413203204</v>
      </c>
      <c r="BU331" s="235">
        <f t="shared" ca="1" si="514"/>
        <v>13.210102670408947</v>
      </c>
      <c r="BV331" s="235">
        <f t="shared" ca="1" si="515"/>
        <v>13.218481394409427</v>
      </c>
      <c r="BW331" s="235">
        <f t="shared" ca="1" si="516"/>
        <v>12.988398622792193</v>
      </c>
      <c r="BX331" s="235">
        <f t="shared" ca="1" si="487"/>
        <v>0.67075120506307484</v>
      </c>
      <c r="BZ331" s="235">
        <f t="shared" ca="1" si="488"/>
        <v>12.944373930633491</v>
      </c>
      <c r="CA331" s="235">
        <f t="shared" ca="1" si="489"/>
        <v>51.640872644968361</v>
      </c>
      <c r="CB331" s="235">
        <f t="shared" ca="1" si="530"/>
        <v>12.561186035156251</v>
      </c>
      <c r="CC331" s="235">
        <f t="shared" ca="1" si="531"/>
        <v>2.3011860351562508</v>
      </c>
      <c r="CD331" s="81">
        <f t="shared" ca="1" si="532"/>
        <v>3.2011603190104179</v>
      </c>
      <c r="CE331" s="235">
        <f t="shared" ca="1" si="490"/>
        <v>71.885997758076101</v>
      </c>
      <c r="CF331" s="235">
        <f t="shared" ca="1" si="491"/>
        <v>79.337397158675046</v>
      </c>
      <c r="CG331">
        <f t="shared" si="492"/>
        <v>100</v>
      </c>
      <c r="CH331">
        <f t="shared" si="492"/>
        <v>50</v>
      </c>
      <c r="CI331">
        <f t="shared" si="492"/>
        <v>0</v>
      </c>
      <c r="CJ331" t="e">
        <f t="shared" si="493"/>
        <v>#N/A</v>
      </c>
      <c r="CK331" s="259">
        <f t="shared" ca="1" si="494"/>
        <v>13.080578741768052</v>
      </c>
      <c r="CL331" s="259">
        <f t="shared" ca="1" si="495"/>
        <v>12.638414370884027</v>
      </c>
      <c r="CM331" s="259">
        <f t="shared" ca="1" si="496"/>
        <v>12.749645049801904</v>
      </c>
      <c r="CN331" s="259">
        <f t="shared" ca="1" si="497"/>
        <v>12.998060821667702</v>
      </c>
      <c r="CO331">
        <f t="shared" ca="1" si="498"/>
        <v>0</v>
      </c>
      <c r="CP331" t="e">
        <f t="shared" ca="1" si="499"/>
        <v>#N/A</v>
      </c>
      <c r="CQ331">
        <f t="shared" ca="1" si="500"/>
        <v>16.7</v>
      </c>
      <c r="CR331" t="e">
        <f t="shared" ca="1" si="535"/>
        <v>#N/A</v>
      </c>
      <c r="CS331">
        <f t="shared" ca="1" si="536"/>
        <v>12.33</v>
      </c>
    </row>
    <row r="332" spans="1:97" x14ac:dyDescent="0.25">
      <c r="A332">
        <v>301</v>
      </c>
      <c r="B332" s="100">
        <f ca="1">OFFSET(InputPriceData!B$15,CalculationsAndCharts!$A332+$A$11,0,1,1)</f>
        <v>40057</v>
      </c>
      <c r="C332" s="3">
        <f ca="1">OFFSET(InputPriceData!G$15,CalculationsAndCharts!$A332+$A$11,0,1,1)</f>
        <v>7892200</v>
      </c>
      <c r="D332" s="4">
        <f ca="1">OFFSET(InputPriceData!C$15,CalculationsAndCharts!$A332+$A$11,IF($C$7,7,0),1,1)</f>
        <v>13.22</v>
      </c>
      <c r="E332" s="4">
        <f ca="1">OFFSET(InputPriceData!D$15,CalculationsAndCharts!$A332+$A$11,IF($C$7,7,0),1,1)</f>
        <v>13.3</v>
      </c>
      <c r="F332" s="4">
        <f ca="1">OFFSET(InputPriceData!E$15,CalculationsAndCharts!$A332+$A$11,IF($C$7,7,0),1,1)</f>
        <v>12.26</v>
      </c>
      <c r="G332" s="4">
        <f ca="1">OFFSET(InputPriceData!F$15,CalculationsAndCharts!$A332+$A$11,IF($C$7,7,0),1,1)</f>
        <v>12.36</v>
      </c>
      <c r="H332" s="105">
        <f t="shared" si="467"/>
        <v>0</v>
      </c>
      <c r="I332" s="105">
        <f t="shared" ref="I332:K351" ca="1" si="558">IF($S$16,AVERAGE(OFFSET($G332,0,0,I$31,1)),0)</f>
        <v>0</v>
      </c>
      <c r="J332" s="105">
        <f t="shared" ca="1" si="558"/>
        <v>0</v>
      </c>
      <c r="K332" s="105">
        <f t="shared" ca="1" si="558"/>
        <v>0</v>
      </c>
      <c r="L332" s="4">
        <f t="shared" ca="1" si="468"/>
        <v>12.64</v>
      </c>
      <c r="M332" s="105">
        <f t="shared" ca="1" si="469"/>
        <v>1.0266666666666673</v>
      </c>
      <c r="N332" s="105">
        <f t="shared" ca="1" si="476"/>
        <v>2.4868205128205121</v>
      </c>
      <c r="O332" s="198">
        <f t="shared" ca="1" si="477"/>
        <v>2.3551018009979332</v>
      </c>
      <c r="P332" s="198">
        <f t="shared" ca="1" si="478"/>
        <v>2.1195916208981398</v>
      </c>
      <c r="Q332" s="105">
        <f t="shared" ca="1" si="470"/>
        <v>13.066015401916683</v>
      </c>
      <c r="R332" s="105">
        <f t="shared" ca="1" si="471"/>
        <v>12.895949931615958</v>
      </c>
      <c r="S332" s="105">
        <f t="shared" ca="1" si="479"/>
        <v>0</v>
      </c>
      <c r="T332" s="105">
        <f t="shared" si="480"/>
        <v>0</v>
      </c>
      <c r="U332" s="105">
        <f t="shared" si="481"/>
        <v>0</v>
      </c>
      <c r="V332" s="115">
        <f t="shared" ca="1" si="472"/>
        <v>1.1400000000000006</v>
      </c>
      <c r="W332" s="114">
        <f t="shared" ca="1" si="473"/>
        <v>0.77850525554232652</v>
      </c>
      <c r="X332" s="116">
        <f t="shared" ca="1" si="474"/>
        <v>0.11298586209889373</v>
      </c>
      <c r="Y332" s="90" t="e">
        <f t="shared" si="482"/>
        <v>#N/A</v>
      </c>
      <c r="Z332" s="117" t="str">
        <f t="shared" ca="1" si="483"/>
        <v/>
      </c>
      <c r="AA332" s="112"/>
      <c r="AB332" s="118"/>
      <c r="AC332" s="107"/>
      <c r="AD332" s="107"/>
      <c r="AH332" s="107"/>
      <c r="BE332" s="235">
        <f t="shared" ca="1" si="484"/>
        <v>12.879999999999999</v>
      </c>
      <c r="BF332" s="235">
        <f t="shared" ref="BF332:BN332" ca="1" si="559">AVERAGE(OFFSET(BE$31,$A332,0,$BE$27,1))</f>
        <v>13.195</v>
      </c>
      <c r="BG332" s="235">
        <f t="shared" ca="1" si="559"/>
        <v>13.3575</v>
      </c>
      <c r="BH332" s="235">
        <f t="shared" ca="1" si="559"/>
        <v>13.422499999999999</v>
      </c>
      <c r="BI332" s="235">
        <f t="shared" ca="1" si="559"/>
        <v>13.422499999999999</v>
      </c>
      <c r="BJ332" s="235">
        <f t="shared" ca="1" si="559"/>
        <v>13.384218749999999</v>
      </c>
      <c r="BK332" s="235">
        <f t="shared" ca="1" si="559"/>
        <v>13.3325</v>
      </c>
      <c r="BL332" s="235">
        <f t="shared" ca="1" si="559"/>
        <v>13.285039062500001</v>
      </c>
      <c r="BM332" s="235">
        <f t="shared" ca="1" si="559"/>
        <v>13.249863281250001</v>
      </c>
      <c r="BN332" s="235">
        <f t="shared" ca="1" si="559"/>
        <v>13.227089843750001</v>
      </c>
      <c r="BO332" s="235">
        <f t="shared" ca="1" si="486"/>
        <v>13.199935546875</v>
      </c>
      <c r="BP332" s="235">
        <f t="shared" ca="1" si="554"/>
        <v>13.269774499830298</v>
      </c>
      <c r="BQ332" s="235">
        <f t="shared" ca="1" si="555"/>
        <v>13.26029575955824</v>
      </c>
      <c r="BR332" s="235">
        <f t="shared" ca="1" si="556"/>
        <v>9.4787402720584168E-3</v>
      </c>
      <c r="BS332" s="235">
        <f t="shared" ca="1" si="557"/>
        <v>13.279253240102356</v>
      </c>
      <c r="BT332" s="235">
        <f t="shared" ca="1" si="513"/>
        <v>13.31285477857843</v>
      </c>
      <c r="BU332" s="235">
        <f t="shared" ca="1" si="514"/>
        <v>13.286796927614692</v>
      </c>
      <c r="BV332" s="235">
        <f t="shared" ca="1" si="515"/>
        <v>13.226860118409906</v>
      </c>
      <c r="BW332" s="235">
        <f t="shared" ca="1" si="516"/>
        <v>13.305033671301121</v>
      </c>
      <c r="BX332" s="235">
        <f t="shared" ca="1" si="487"/>
        <v>0.71120965478286458</v>
      </c>
      <c r="BZ332" s="235">
        <f t="shared" ca="1" si="488"/>
        <v>12.894629464958314</v>
      </c>
      <c r="CA332" s="235">
        <f t="shared" ca="1" si="489"/>
        <v>64.426273728950775</v>
      </c>
      <c r="CB332" s="235">
        <f t="shared" ca="1" si="530"/>
        <v>12.9199677734375</v>
      </c>
      <c r="CC332" s="235">
        <f t="shared" ca="1" si="531"/>
        <v>2.809967773437501</v>
      </c>
      <c r="CD332" s="81">
        <f t="shared" ca="1" si="532"/>
        <v>3.6248123372395824</v>
      </c>
      <c r="CE332" s="235">
        <f t="shared" ca="1" si="490"/>
        <v>77.52036552538847</v>
      </c>
      <c r="CF332" s="235">
        <f t="shared" ca="1" si="491"/>
        <v>87.251313507926852</v>
      </c>
      <c r="CG332">
        <f t="shared" si="492"/>
        <v>100</v>
      </c>
      <c r="CH332">
        <f t="shared" si="492"/>
        <v>50</v>
      </c>
      <c r="CI332">
        <f t="shared" si="492"/>
        <v>0</v>
      </c>
      <c r="CJ332" t="e">
        <f t="shared" si="493"/>
        <v>#N/A</v>
      </c>
      <c r="CK332" s="259">
        <f t="shared" ca="1" si="494"/>
        <v>13.376157483536105</v>
      </c>
      <c r="CL332" s="259">
        <f t="shared" ca="1" si="495"/>
        <v>12.949328741768051</v>
      </c>
      <c r="CM332" s="259">
        <f t="shared" ca="1" si="496"/>
        <v>13.06274174966984</v>
      </c>
      <c r="CN332" s="259">
        <f t="shared" ca="1" si="497"/>
        <v>13.141919401981172</v>
      </c>
      <c r="CO332">
        <f t="shared" ca="1" si="498"/>
        <v>0</v>
      </c>
      <c r="CP332" t="e">
        <f t="shared" ca="1" si="499"/>
        <v>#N/A</v>
      </c>
      <c r="CQ332">
        <f t="shared" ca="1" si="500"/>
        <v>16.7</v>
      </c>
      <c r="CR332" t="e">
        <f t="shared" ca="1" si="535"/>
        <v>#N/A</v>
      </c>
      <c r="CS332" t="e">
        <f t="shared" ca="1" si="536"/>
        <v>#N/A</v>
      </c>
    </row>
    <row r="333" spans="1:97" x14ac:dyDescent="0.25">
      <c r="A333">
        <v>302</v>
      </c>
      <c r="B333" s="100">
        <f ca="1">OFFSET(InputPriceData!B$15,CalculationsAndCharts!$A333+$A$11,0,1,1)</f>
        <v>40056</v>
      </c>
      <c r="C333" s="3">
        <f ca="1">OFFSET(InputPriceData!G$15,CalculationsAndCharts!$A333+$A$11,0,1,1)</f>
        <v>2402000</v>
      </c>
      <c r="D333" s="4">
        <f ca="1">OFFSET(InputPriceData!C$15,CalculationsAndCharts!$A333+$A$11,IF($C$7,7,0),1,1)</f>
        <v>13.4</v>
      </c>
      <c r="E333" s="4">
        <f ca="1">OFFSET(InputPriceData!D$15,CalculationsAndCharts!$A333+$A$11,IF($C$7,7,0),1,1)</f>
        <v>13.48</v>
      </c>
      <c r="F333" s="4">
        <f ca="1">OFFSET(InputPriceData!E$15,CalculationsAndCharts!$A333+$A$11,IF($C$7,7,0),1,1)</f>
        <v>12.98</v>
      </c>
      <c r="G333" s="4">
        <f ca="1">OFFSET(InputPriceData!F$15,CalculationsAndCharts!$A333+$A$11,IF($C$7,7,0),1,1)</f>
        <v>13.4</v>
      </c>
      <c r="H333" s="105">
        <f t="shared" si="467"/>
        <v>0</v>
      </c>
      <c r="I333" s="105">
        <f t="shared" ca="1" si="558"/>
        <v>0</v>
      </c>
      <c r="J333" s="105">
        <f t="shared" ca="1" si="558"/>
        <v>0</v>
      </c>
      <c r="K333" s="105">
        <f t="shared" ca="1" si="558"/>
        <v>0</v>
      </c>
      <c r="L333" s="4">
        <f t="shared" ca="1" si="468"/>
        <v>13.286666666666667</v>
      </c>
      <c r="M333" s="105">
        <f t="shared" ca="1" si="469"/>
        <v>0.68666666666666565</v>
      </c>
      <c r="N333" s="105">
        <f t="shared" ca="1" si="476"/>
        <v>2.4640641025641021</v>
      </c>
      <c r="O333" s="198">
        <f t="shared" ca="1" si="477"/>
        <v>2.3174678833343396</v>
      </c>
      <c r="P333" s="198">
        <f t="shared" ca="1" si="478"/>
        <v>2.0857210950009057</v>
      </c>
      <c r="Q333" s="105">
        <f t="shared" ca="1" si="470"/>
        <v>13.187734088178592</v>
      </c>
      <c r="R333" s="105">
        <f t="shared" ca="1" si="471"/>
        <v>12.847359797244321</v>
      </c>
      <c r="S333" s="105">
        <f t="shared" ca="1" si="479"/>
        <v>0</v>
      </c>
      <c r="T333" s="105">
        <f t="shared" si="480"/>
        <v>0</v>
      </c>
      <c r="U333" s="105">
        <f t="shared" si="481"/>
        <v>0</v>
      </c>
      <c r="V333" s="115">
        <f t="shared" ca="1" si="472"/>
        <v>0.63999999999999879</v>
      </c>
      <c r="W333" s="114">
        <f t="shared" ca="1" si="473"/>
        <v>0.59775788331348967</v>
      </c>
      <c r="X333" s="116">
        <f t="shared" ca="1" si="474"/>
        <v>9.4608797262200728E-2</v>
      </c>
      <c r="Y333" s="90" t="e">
        <f t="shared" si="482"/>
        <v>#N/A</v>
      </c>
      <c r="Z333" s="117" t="str">
        <f t="shared" ca="1" si="483"/>
        <v/>
      </c>
      <c r="AA333" s="112"/>
      <c r="AB333" s="118"/>
      <c r="AC333" s="107"/>
      <c r="AD333" s="107"/>
      <c r="AH333" s="107"/>
      <c r="BE333" s="235">
        <f t="shared" ca="1" si="484"/>
        <v>13.51</v>
      </c>
      <c r="BF333" s="235">
        <f t="shared" ref="BF333:BN333" ca="1" si="560">AVERAGE(OFFSET(BE$31,$A333,0,$BE$27,1))</f>
        <v>13.52</v>
      </c>
      <c r="BG333" s="235">
        <f t="shared" ca="1" si="560"/>
        <v>13.487499999999999</v>
      </c>
      <c r="BH333" s="235">
        <f t="shared" ca="1" si="560"/>
        <v>13.422499999999999</v>
      </c>
      <c r="BI333" s="235">
        <f t="shared" ca="1" si="560"/>
        <v>13.3459375</v>
      </c>
      <c r="BJ333" s="235">
        <f t="shared" ca="1" si="560"/>
        <v>13.28078125</v>
      </c>
      <c r="BK333" s="235">
        <f t="shared" ca="1" si="560"/>
        <v>13.237578125000001</v>
      </c>
      <c r="BL333" s="235">
        <f t="shared" ca="1" si="560"/>
        <v>13.2146875</v>
      </c>
      <c r="BM333" s="235">
        <f t="shared" ca="1" si="560"/>
        <v>13.204316406250001</v>
      </c>
      <c r="BN333" s="235">
        <f t="shared" ca="1" si="560"/>
        <v>13.196669921875001</v>
      </c>
      <c r="BO333" s="235">
        <f t="shared" ca="1" si="486"/>
        <v>13.42087353515625</v>
      </c>
      <c r="BP333" s="235">
        <f t="shared" ca="1" si="554"/>
        <v>13.339613452785594</v>
      </c>
      <c r="BQ333" s="235">
        <f t="shared" ca="1" si="555"/>
        <v>13.250817019286181</v>
      </c>
      <c r="BR333" s="235">
        <f t="shared" ca="1" si="556"/>
        <v>8.8796433499412686E-2</v>
      </c>
      <c r="BS333" s="235">
        <f t="shared" ca="1" si="557"/>
        <v>13.428409886285007</v>
      </c>
      <c r="BT333" s="235">
        <f t="shared" ca="1" si="513"/>
        <v>13.346456317054503</v>
      </c>
      <c r="BU333" s="235">
        <f t="shared" ca="1" si="514"/>
        <v>13.260739076650955</v>
      </c>
      <c r="BV333" s="235">
        <f t="shared" ca="1" si="515"/>
        <v>13.166923309205123</v>
      </c>
      <c r="BW333" s="235">
        <f t="shared" ca="1" si="516"/>
        <v>13.42407503041577</v>
      </c>
      <c r="BX333" s="235">
        <f t="shared" ca="1" si="487"/>
        <v>0.72493620393938274</v>
      </c>
      <c r="BZ333" s="235">
        <f t="shared" ca="1" si="488"/>
        <v>12.80060781498287</v>
      </c>
      <c r="CA333" s="235">
        <f t="shared" ca="1" si="489"/>
        <v>71.500761447866438</v>
      </c>
      <c r="CB333" s="235">
        <f t="shared" ca="1" si="530"/>
        <v>13.353770100911458</v>
      </c>
      <c r="CC333" s="235">
        <f t="shared" ca="1" si="531"/>
        <v>3.2437701009114583</v>
      </c>
      <c r="CD333" s="81">
        <f t="shared" ca="1" si="532"/>
        <v>3.6608992513020819</v>
      </c>
      <c r="CE333" s="235">
        <f t="shared" ca="1" si="490"/>
        <v>88.605828192560551</v>
      </c>
      <c r="CF333" s="235">
        <f t="shared" ca="1" si="491"/>
        <v>90.924341368985935</v>
      </c>
      <c r="CG333">
        <f t="shared" si="492"/>
        <v>100</v>
      </c>
      <c r="CH333">
        <f t="shared" si="492"/>
        <v>50</v>
      </c>
      <c r="CI333">
        <f t="shared" si="492"/>
        <v>0</v>
      </c>
      <c r="CJ333" t="e">
        <f t="shared" si="493"/>
        <v>#N/A</v>
      </c>
      <c r="CK333" s="259">
        <f t="shared" ca="1" si="494"/>
        <v>13.43731496707221</v>
      </c>
      <c r="CL333" s="259">
        <f t="shared" ca="1" si="495"/>
        <v>13.303078741768054</v>
      </c>
      <c r="CM333" s="259">
        <f t="shared" ca="1" si="496"/>
        <v>13.344569582783066</v>
      </c>
      <c r="CN333" s="259">
        <f t="shared" ca="1" si="497"/>
        <v>13.218955666066419</v>
      </c>
      <c r="CO333">
        <f t="shared" ca="1" si="498"/>
        <v>100</v>
      </c>
      <c r="CP333">
        <f t="shared" ca="1" si="499"/>
        <v>16.7</v>
      </c>
      <c r="CQ333" t="e">
        <f t="shared" ca="1" si="500"/>
        <v>#N/A</v>
      </c>
      <c r="CR333" t="e">
        <f t="shared" ca="1" si="535"/>
        <v>#N/A</v>
      </c>
      <c r="CS333" t="e">
        <f t="shared" ca="1" si="536"/>
        <v>#N/A</v>
      </c>
    </row>
    <row r="334" spans="1:97" x14ac:dyDescent="0.25">
      <c r="A334">
        <v>303</v>
      </c>
      <c r="B334" s="100">
        <f ca="1">OFFSET(InputPriceData!B$15,CalculationsAndCharts!$A334+$A$11,0,1,1)</f>
        <v>40053</v>
      </c>
      <c r="C334" s="3">
        <f ca="1">OFFSET(InputPriceData!G$15,CalculationsAndCharts!$A334+$A$11,0,1,1)</f>
        <v>2556500</v>
      </c>
      <c r="D334" s="4">
        <f ca="1">OFFSET(InputPriceData!C$15,CalculationsAndCharts!$A334+$A$11,IF($C$7,7,0),1,1)</f>
        <v>13.58</v>
      </c>
      <c r="E334" s="4">
        <f ca="1">OFFSET(InputPriceData!D$15,CalculationsAndCharts!$A334+$A$11,IF($C$7,7,0),1,1)</f>
        <v>13.88</v>
      </c>
      <c r="F334" s="4">
        <f ca="1">OFFSET(InputPriceData!E$15,CalculationsAndCharts!$A334+$A$11,IF($C$7,7,0),1,1)</f>
        <v>13.5</v>
      </c>
      <c r="G334" s="4">
        <f ca="1">OFFSET(InputPriceData!F$15,CalculationsAndCharts!$A334+$A$11,IF($C$7,7,0),1,1)</f>
        <v>13.62</v>
      </c>
      <c r="H334" s="105">
        <f t="shared" si="467"/>
        <v>0</v>
      </c>
      <c r="I334" s="105">
        <f t="shared" ca="1" si="558"/>
        <v>0</v>
      </c>
      <c r="J334" s="105">
        <f t="shared" ca="1" si="558"/>
        <v>0</v>
      </c>
      <c r="K334" s="105">
        <f t="shared" ca="1" si="558"/>
        <v>0</v>
      </c>
      <c r="L334" s="4">
        <f t="shared" ca="1" si="468"/>
        <v>13.666666666666666</v>
      </c>
      <c r="M334" s="105">
        <f t="shared" ca="1" si="469"/>
        <v>0.86666666666666536</v>
      </c>
      <c r="N334" s="105">
        <f t="shared" ca="1" si="476"/>
        <v>2.4504102564102559</v>
      </c>
      <c r="O334" s="198">
        <f t="shared" ca="1" si="477"/>
        <v>2.2755832492686929</v>
      </c>
      <c r="P334" s="198">
        <f t="shared" ca="1" si="478"/>
        <v>2.0480249243418238</v>
      </c>
      <c r="Q334" s="105">
        <f t="shared" ca="1" si="470"/>
        <v>13.159467637181999</v>
      </c>
      <c r="R334" s="105">
        <f t="shared" ca="1" si="471"/>
        <v>12.750109999834528</v>
      </c>
      <c r="S334" s="105">
        <f t="shared" ca="1" si="479"/>
        <v>0</v>
      </c>
      <c r="T334" s="105">
        <f t="shared" si="480"/>
        <v>0</v>
      </c>
      <c r="U334" s="105">
        <f t="shared" si="481"/>
        <v>0</v>
      </c>
      <c r="V334" s="115">
        <f t="shared" ca="1" si="472"/>
        <v>0.44000000000000128</v>
      </c>
      <c r="W334" s="114">
        <f t="shared" ca="1" si="473"/>
        <v>0.57663682497023505</v>
      </c>
      <c r="X334" s="116">
        <f t="shared" ca="1" si="474"/>
        <v>9.2337505504422546E-2</v>
      </c>
      <c r="Y334" s="90" t="e">
        <f t="shared" si="482"/>
        <v>#N/A</v>
      </c>
      <c r="Z334" s="117" t="str">
        <f t="shared" ca="1" si="483"/>
        <v/>
      </c>
      <c r="AA334" s="112"/>
      <c r="AB334" s="118"/>
      <c r="AC334" s="107"/>
      <c r="AD334" s="107"/>
      <c r="AH334" s="107"/>
      <c r="BE334" s="235">
        <f t="shared" ca="1" si="484"/>
        <v>13.53</v>
      </c>
      <c r="BF334" s="235">
        <f t="shared" ref="BF334:BN334" ca="1" si="561">AVERAGE(OFFSET(BE$31,$A334,0,$BE$27,1))</f>
        <v>13.454999999999998</v>
      </c>
      <c r="BG334" s="235">
        <f t="shared" ca="1" si="561"/>
        <v>13.357499999999998</v>
      </c>
      <c r="BH334" s="235">
        <f t="shared" ca="1" si="561"/>
        <v>13.269375</v>
      </c>
      <c r="BI334" s="235">
        <f t="shared" ca="1" si="561"/>
        <v>13.215625000000001</v>
      </c>
      <c r="BJ334" s="235">
        <f t="shared" ca="1" si="561"/>
        <v>13.194375000000001</v>
      </c>
      <c r="BK334" s="235">
        <f t="shared" ca="1" si="561"/>
        <v>13.191796875000001</v>
      </c>
      <c r="BL334" s="235">
        <f t="shared" ca="1" si="561"/>
        <v>13.193945312500002</v>
      </c>
      <c r="BM334" s="235">
        <f t="shared" ca="1" si="561"/>
        <v>13.189023437500001</v>
      </c>
      <c r="BN334" s="235">
        <f t="shared" ca="1" si="561"/>
        <v>13.167626953125001</v>
      </c>
      <c r="BO334" s="235">
        <f t="shared" ca="1" si="486"/>
        <v>13.361682128906248</v>
      </c>
      <c r="BP334" s="235">
        <f t="shared" ca="1" si="554"/>
        <v>13.258353370414937</v>
      </c>
      <c r="BQ334" s="235">
        <f t="shared" ca="1" si="555"/>
        <v>13.16202058578677</v>
      </c>
      <c r="BR334" s="235">
        <f t="shared" ca="1" si="556"/>
        <v>9.633278462816719E-2</v>
      </c>
      <c r="BS334" s="235">
        <f t="shared" ca="1" si="557"/>
        <v>13.354686155043105</v>
      </c>
      <c r="BT334" s="235">
        <f t="shared" ca="1" si="513"/>
        <v>13.264502747824002</v>
      </c>
      <c r="BU334" s="235">
        <f t="shared" ca="1" si="514"/>
        <v>13.175021836247407</v>
      </c>
      <c r="BV334" s="235">
        <f t="shared" ca="1" si="515"/>
        <v>13.07310754175929</v>
      </c>
      <c r="BW334" s="235">
        <f t="shared" ca="1" si="516"/>
        <v>13.341550276489079</v>
      </c>
      <c r="BX334" s="235">
        <f t="shared" ca="1" si="487"/>
        <v>0.71671595335659888</v>
      </c>
      <c r="BZ334" s="235">
        <f t="shared" ca="1" si="488"/>
        <v>12.682169795901814</v>
      </c>
      <c r="CA334" s="235">
        <f t="shared" ca="1" si="489"/>
        <v>73.00006290843622</v>
      </c>
      <c r="CB334" s="235">
        <f t="shared" ca="1" si="530"/>
        <v>13.514174397786457</v>
      </c>
      <c r="CC334" s="235">
        <f t="shared" ca="1" si="531"/>
        <v>3.6641743977864571</v>
      </c>
      <c r="CD334" s="81">
        <f t="shared" ca="1" si="532"/>
        <v>3.8317062988281254</v>
      </c>
      <c r="CE334" s="235">
        <f t="shared" ca="1" si="490"/>
        <v>95.627746805831492</v>
      </c>
      <c r="CF334" s="235">
        <f t="shared" ca="1" si="491"/>
        <v>90.338369838435312</v>
      </c>
      <c r="CG334">
        <f t="shared" si="492"/>
        <v>100</v>
      </c>
      <c r="CH334">
        <f t="shared" si="492"/>
        <v>50</v>
      </c>
      <c r="CI334">
        <f t="shared" si="492"/>
        <v>0</v>
      </c>
      <c r="CJ334" t="e">
        <f t="shared" si="493"/>
        <v>#N/A</v>
      </c>
      <c r="CK334" s="259">
        <f t="shared" ca="1" si="494"/>
        <v>13.22962993414442</v>
      </c>
      <c r="CL334" s="259">
        <f t="shared" ca="1" si="495"/>
        <v>13.496064967072209</v>
      </c>
      <c r="CM334" s="259">
        <f t="shared" ca="1" si="496"/>
        <v>13.383171526860664</v>
      </c>
      <c r="CN334" s="259">
        <f t="shared" ca="1" si="497"/>
        <v>13.185306435785765</v>
      </c>
      <c r="CO334">
        <f t="shared" ca="1" si="498"/>
        <v>100</v>
      </c>
      <c r="CP334">
        <f t="shared" ca="1" si="499"/>
        <v>16.7</v>
      </c>
      <c r="CQ334" t="e">
        <f t="shared" ca="1" si="500"/>
        <v>#N/A</v>
      </c>
      <c r="CR334" t="e">
        <f t="shared" ca="1" si="535"/>
        <v>#N/A</v>
      </c>
      <c r="CS334" t="e">
        <f t="shared" ca="1" si="536"/>
        <v>#N/A</v>
      </c>
    </row>
    <row r="335" spans="1:97" x14ac:dyDescent="0.25">
      <c r="A335">
        <v>304</v>
      </c>
      <c r="B335" s="100">
        <f ca="1">OFFSET(InputPriceData!B$15,CalculationsAndCharts!$A335+$A$11,0,1,1)</f>
        <v>40052</v>
      </c>
      <c r="C335" s="3">
        <f ca="1">OFFSET(InputPriceData!G$15,CalculationsAndCharts!$A335+$A$11,0,1,1)</f>
        <v>2855400</v>
      </c>
      <c r="D335" s="4">
        <f ca="1">OFFSET(InputPriceData!C$15,CalculationsAndCharts!$A335+$A$11,IF($C$7,7,0),1,1)</f>
        <v>13.38</v>
      </c>
      <c r="E335" s="4">
        <f ca="1">OFFSET(InputPriceData!D$15,CalculationsAndCharts!$A335+$A$11,IF($C$7,7,0),1,1)</f>
        <v>13.48</v>
      </c>
      <c r="F335" s="4">
        <f ca="1">OFFSET(InputPriceData!E$15,CalculationsAndCharts!$A335+$A$11,IF($C$7,7,0),1,1)</f>
        <v>12.8</v>
      </c>
      <c r="G335" s="4">
        <f ca="1">OFFSET(InputPriceData!F$15,CalculationsAndCharts!$A335+$A$11,IF($C$7,7,0),1,1)</f>
        <v>13.44</v>
      </c>
      <c r="H335" s="105">
        <f t="shared" si="467"/>
        <v>0</v>
      </c>
      <c r="I335" s="105">
        <f t="shared" ca="1" si="558"/>
        <v>0</v>
      </c>
      <c r="J335" s="105">
        <f t="shared" ca="1" si="558"/>
        <v>0</v>
      </c>
      <c r="K335" s="105">
        <f t="shared" ca="1" si="558"/>
        <v>0</v>
      </c>
      <c r="L335" s="4">
        <f t="shared" ca="1" si="468"/>
        <v>13.24</v>
      </c>
      <c r="M335" s="105">
        <f t="shared" ca="1" si="469"/>
        <v>0.26999999999999957</v>
      </c>
      <c r="N335" s="105">
        <f t="shared" ca="1" si="476"/>
        <v>2.3693974358974361</v>
      </c>
      <c r="O335" s="198">
        <f t="shared" ca="1" si="477"/>
        <v>2.2256326757996749</v>
      </c>
      <c r="P335" s="198">
        <f t="shared" ca="1" si="478"/>
        <v>2.0030694082197074</v>
      </c>
      <c r="Q335" s="105">
        <f t="shared" ca="1" si="470"/>
        <v>13.01455362875781</v>
      </c>
      <c r="R335" s="105">
        <f t="shared" ca="1" si="471"/>
        <v>12.633150674878108</v>
      </c>
      <c r="S335" s="105">
        <f t="shared" ca="1" si="479"/>
        <v>0</v>
      </c>
      <c r="T335" s="105">
        <f t="shared" si="480"/>
        <v>0</v>
      </c>
      <c r="U335" s="105">
        <f t="shared" si="481"/>
        <v>0</v>
      </c>
      <c r="V335" s="115">
        <f t="shared" ca="1" si="472"/>
        <v>0.67999999999999972</v>
      </c>
      <c r="W335" s="114">
        <f t="shared" ca="1" si="473"/>
        <v>0.64495523745535188</v>
      </c>
      <c r="X335" s="116">
        <f t="shared" ca="1" si="474"/>
        <v>9.7987740882094637E-2</v>
      </c>
      <c r="Y335" s="90" t="e">
        <f t="shared" si="482"/>
        <v>#N/A</v>
      </c>
      <c r="Z335" s="117" t="str">
        <f t="shared" ca="1" si="483"/>
        <v/>
      </c>
      <c r="AA335" s="112"/>
      <c r="AB335" s="118"/>
      <c r="AC335" s="107"/>
      <c r="AD335" s="107"/>
      <c r="AH335" s="107"/>
      <c r="BE335" s="235">
        <f t="shared" ca="1" si="484"/>
        <v>13.379999999999999</v>
      </c>
      <c r="BF335" s="235">
        <f t="shared" ref="BF335:BN335" ca="1" si="562">AVERAGE(OFFSET(BE$31,$A335,0,$BE$27,1))</f>
        <v>13.26</v>
      </c>
      <c r="BG335" s="235">
        <f t="shared" ca="1" si="562"/>
        <v>13.18125</v>
      </c>
      <c r="BH335" s="235">
        <f t="shared" ca="1" si="562"/>
        <v>13.161875000000002</v>
      </c>
      <c r="BI335" s="235">
        <f t="shared" ca="1" si="562"/>
        <v>13.173125000000002</v>
      </c>
      <c r="BJ335" s="235">
        <f t="shared" ca="1" si="562"/>
        <v>13.189218750000002</v>
      </c>
      <c r="BK335" s="235">
        <f t="shared" ca="1" si="562"/>
        <v>13.196093750000001</v>
      </c>
      <c r="BL335" s="235">
        <f t="shared" ca="1" si="562"/>
        <v>13.1841015625</v>
      </c>
      <c r="BM335" s="235">
        <f t="shared" ca="1" si="562"/>
        <v>13.14623046875</v>
      </c>
      <c r="BN335" s="235">
        <f t="shared" ca="1" si="562"/>
        <v>13.0809765625</v>
      </c>
      <c r="BO335" s="235">
        <f t="shared" ca="1" si="486"/>
        <v>13.238862304687498</v>
      </c>
      <c r="BP335" s="235">
        <f t="shared" ca="1" si="554"/>
        <v>13.155024611923629</v>
      </c>
      <c r="BQ335" s="235">
        <f t="shared" ca="1" si="555"/>
        <v>13.065687801158603</v>
      </c>
      <c r="BR335" s="235">
        <f t="shared" ca="1" si="556"/>
        <v>8.9336810765026087E-2</v>
      </c>
      <c r="BS335" s="235">
        <f t="shared" ca="1" si="557"/>
        <v>13.244361422688655</v>
      </c>
      <c r="BT335" s="235">
        <f t="shared" ca="1" si="513"/>
        <v>13.1743193406049</v>
      </c>
      <c r="BU335" s="235">
        <f t="shared" ca="1" si="514"/>
        <v>13.085540924670811</v>
      </c>
      <c r="BV335" s="235">
        <f t="shared" ca="1" si="515"/>
        <v>12.971193247271174</v>
      </c>
      <c r="BW335" s="235">
        <f t="shared" ca="1" si="516"/>
        <v>13.237528495073441</v>
      </c>
      <c r="BX335" s="235">
        <f t="shared" ca="1" si="487"/>
        <v>0.70220664488403617</v>
      </c>
      <c r="BZ335" s="235">
        <f t="shared" ca="1" si="488"/>
        <v>12.560646563702049</v>
      </c>
      <c r="CA335" s="235">
        <f t="shared" ca="1" si="489"/>
        <v>74.098388141968314</v>
      </c>
      <c r="CB335" s="235">
        <f t="shared" ca="1" si="530"/>
        <v>13.239431152343748</v>
      </c>
      <c r="CC335" s="235">
        <f t="shared" ca="1" si="531"/>
        <v>3.4494311523437489</v>
      </c>
      <c r="CD335" s="81">
        <f t="shared" ca="1" si="532"/>
        <v>3.8959256998697924</v>
      </c>
      <c r="CE335" s="235">
        <f t="shared" ca="1" si="490"/>
        <v>88.539449108565748</v>
      </c>
      <c r="CF335" s="235">
        <f t="shared" ca="1" si="491"/>
        <v>85.200763700989796</v>
      </c>
      <c r="CG335">
        <f t="shared" si="492"/>
        <v>100</v>
      </c>
      <c r="CH335">
        <f t="shared" si="492"/>
        <v>50</v>
      </c>
      <c r="CI335">
        <f t="shared" si="492"/>
        <v>0</v>
      </c>
      <c r="CJ335" t="e">
        <f t="shared" si="493"/>
        <v>#N/A</v>
      </c>
      <c r="CK335" s="259">
        <f t="shared" ca="1" si="494"/>
        <v>13.184259868288841</v>
      </c>
      <c r="CL335" s="259">
        <f t="shared" ca="1" si="495"/>
        <v>13.18481496707221</v>
      </c>
      <c r="CM335" s="259">
        <f t="shared" ca="1" si="496"/>
        <v>13.194174766989995</v>
      </c>
      <c r="CN335" s="259">
        <f t="shared" ca="1" si="497"/>
        <v>13.061003023271187</v>
      </c>
      <c r="CO335">
        <f t="shared" ca="1" si="498"/>
        <v>100</v>
      </c>
      <c r="CP335">
        <f t="shared" ca="1" si="499"/>
        <v>16.7</v>
      </c>
      <c r="CQ335" t="e">
        <f t="shared" ca="1" si="500"/>
        <v>#N/A</v>
      </c>
      <c r="CR335" t="e">
        <f t="shared" ca="1" si="535"/>
        <v>#N/A</v>
      </c>
      <c r="CS335" t="e">
        <f t="shared" ca="1" si="536"/>
        <v>#N/A</v>
      </c>
    </row>
    <row r="336" spans="1:97" x14ac:dyDescent="0.25">
      <c r="A336">
        <v>305</v>
      </c>
      <c r="B336" s="100">
        <f ca="1">OFFSET(InputPriceData!B$15,CalculationsAndCharts!$A336+$A$11,0,1,1)</f>
        <v>40051</v>
      </c>
      <c r="C336" s="3">
        <f ca="1">OFFSET(InputPriceData!G$15,CalculationsAndCharts!$A336+$A$11,0,1,1)</f>
        <v>3240000</v>
      </c>
      <c r="D336" s="4">
        <f ca="1">OFFSET(InputPriceData!C$15,CalculationsAndCharts!$A336+$A$11,IF($C$7,7,0),1,1)</f>
        <v>13.1</v>
      </c>
      <c r="E336" s="4">
        <f ca="1">OFFSET(InputPriceData!D$15,CalculationsAndCharts!$A336+$A$11,IF($C$7,7,0),1,1)</f>
        <v>13.39</v>
      </c>
      <c r="F336" s="4">
        <f ca="1">OFFSET(InputPriceData!E$15,CalculationsAndCharts!$A336+$A$11,IF($C$7,7,0),1,1)</f>
        <v>12.97</v>
      </c>
      <c r="G336" s="4">
        <f ca="1">OFFSET(InputPriceData!F$15,CalculationsAndCharts!$A336+$A$11,IF($C$7,7,0),1,1)</f>
        <v>13.32</v>
      </c>
      <c r="H336" s="105">
        <f t="shared" si="467"/>
        <v>0</v>
      </c>
      <c r="I336" s="105">
        <f t="shared" ca="1" si="558"/>
        <v>0</v>
      </c>
      <c r="J336" s="105">
        <f t="shared" ca="1" si="558"/>
        <v>0</v>
      </c>
      <c r="K336" s="105">
        <f t="shared" ca="1" si="558"/>
        <v>0</v>
      </c>
      <c r="L336" s="4">
        <f t="shared" ca="1" si="468"/>
        <v>13.226666666666667</v>
      </c>
      <c r="M336" s="105">
        <f t="shared" ca="1" si="469"/>
        <v>0.42666666666666586</v>
      </c>
      <c r="N336" s="105">
        <f t="shared" ca="1" si="476"/>
        <v>2.3748589743589741</v>
      </c>
      <c r="O336" s="198">
        <f t="shared" ca="1" si="477"/>
        <v>2.1845570300574573</v>
      </c>
      <c r="P336" s="198">
        <f t="shared" ca="1" si="478"/>
        <v>1.9661013270517116</v>
      </c>
      <c r="Q336" s="105">
        <f t="shared" ca="1" si="470"/>
        <v>12.950140379831469</v>
      </c>
      <c r="R336" s="105">
        <f t="shared" ca="1" si="471"/>
        <v>12.524178402341049</v>
      </c>
      <c r="S336" s="105">
        <f t="shared" ca="1" si="479"/>
        <v>0</v>
      </c>
      <c r="T336" s="105">
        <f t="shared" si="480"/>
        <v>0</v>
      </c>
      <c r="U336" s="105">
        <f t="shared" si="481"/>
        <v>0</v>
      </c>
      <c r="V336" s="115">
        <f t="shared" ca="1" si="472"/>
        <v>0.42999999999999972</v>
      </c>
      <c r="W336" s="114">
        <f t="shared" ca="1" si="473"/>
        <v>0.62743285618302791</v>
      </c>
      <c r="X336" s="116">
        <f t="shared" ca="1" si="474"/>
        <v>9.7104568782509615E-2</v>
      </c>
      <c r="Y336" s="90" t="e">
        <f t="shared" si="482"/>
        <v>#N/A</v>
      </c>
      <c r="Z336" s="117" t="str">
        <f t="shared" ca="1" si="483"/>
        <v/>
      </c>
      <c r="AA336" s="112"/>
      <c r="AB336" s="118"/>
      <c r="AC336" s="107"/>
      <c r="AD336" s="107"/>
      <c r="AH336" s="107"/>
      <c r="BE336" s="235">
        <f t="shared" ca="1" si="484"/>
        <v>13.14</v>
      </c>
      <c r="BF336" s="235">
        <f t="shared" ref="BF336:BN336" ca="1" si="563">AVERAGE(OFFSET(BE$31,$A336,0,$BE$27,1))</f>
        <v>13.102500000000001</v>
      </c>
      <c r="BG336" s="235">
        <f t="shared" ca="1" si="563"/>
        <v>13.142500000000002</v>
      </c>
      <c r="BH336" s="235">
        <f t="shared" ca="1" si="563"/>
        <v>13.184375000000001</v>
      </c>
      <c r="BI336" s="235">
        <f t="shared" ca="1" si="563"/>
        <v>13.205312500000002</v>
      </c>
      <c r="BJ336" s="235">
        <f t="shared" ca="1" si="563"/>
        <v>13.20296875</v>
      </c>
      <c r="BK336" s="235">
        <f t="shared" ca="1" si="563"/>
        <v>13.172109375</v>
      </c>
      <c r="BL336" s="235">
        <f t="shared" ca="1" si="563"/>
        <v>13.108359374999999</v>
      </c>
      <c r="BM336" s="235">
        <f t="shared" ca="1" si="563"/>
        <v>13.01572265625</v>
      </c>
      <c r="BN336" s="235">
        <f t="shared" ca="1" si="563"/>
        <v>12.9059375</v>
      </c>
      <c r="BO336" s="235">
        <f t="shared" ca="1" si="486"/>
        <v>13.125833007812499</v>
      </c>
      <c r="BP336" s="235">
        <f t="shared" ca="1" si="554"/>
        <v>13.071186919159761</v>
      </c>
      <c r="BQ336" s="235">
        <f t="shared" ca="1" si="555"/>
        <v>12.976350990393577</v>
      </c>
      <c r="BR336" s="235">
        <f t="shared" ca="1" si="556"/>
        <v>9.4835928766183741E-2</v>
      </c>
      <c r="BS336" s="235">
        <f t="shared" ca="1" si="557"/>
        <v>13.166022847925944</v>
      </c>
      <c r="BT336" s="235">
        <f t="shared" ca="1" si="513"/>
        <v>13.104277258521144</v>
      </c>
      <c r="BU336" s="235">
        <f t="shared" ca="1" si="514"/>
        <v>12.996762508736722</v>
      </c>
      <c r="BV336" s="235">
        <f t="shared" ca="1" si="515"/>
        <v>12.856845569871538</v>
      </c>
      <c r="BW336" s="235">
        <f t="shared" ca="1" si="516"/>
        <v>13.179389819224802</v>
      </c>
      <c r="BX336" s="235">
        <f t="shared" ca="1" si="487"/>
        <v>0.68062157901557141</v>
      </c>
      <c r="BZ336" s="235">
        <f t="shared" ca="1" si="488"/>
        <v>12.438788336907564</v>
      </c>
      <c r="CA336" s="235">
        <f t="shared" ca="1" si="489"/>
        <v>77.203129652031492</v>
      </c>
      <c r="CB336" s="235">
        <f t="shared" ca="1" si="530"/>
        <v>13.176249837239583</v>
      </c>
      <c r="CC336" s="235">
        <f t="shared" ca="1" si="531"/>
        <v>3.3862498372395837</v>
      </c>
      <c r="CD336" s="81">
        <f t="shared" ca="1" si="532"/>
        <v>3.8990572102864576</v>
      </c>
      <c r="CE336" s="235">
        <f t="shared" ca="1" si="490"/>
        <v>86.847913600908711</v>
      </c>
      <c r="CF336" s="235">
        <f t="shared" ca="1" si="491"/>
        <v>84.971845802322008</v>
      </c>
      <c r="CG336">
        <f t="shared" si="492"/>
        <v>100</v>
      </c>
      <c r="CH336">
        <f t="shared" si="492"/>
        <v>50</v>
      </c>
      <c r="CI336">
        <f t="shared" si="492"/>
        <v>0</v>
      </c>
      <c r="CJ336" t="e">
        <f t="shared" si="493"/>
        <v>#N/A</v>
      </c>
      <c r="CK336" s="259">
        <f t="shared" ca="1" si="494"/>
        <v>13.173519736577683</v>
      </c>
      <c r="CL336" s="259">
        <f t="shared" ca="1" si="495"/>
        <v>13.18212993414442</v>
      </c>
      <c r="CM336" s="259">
        <f t="shared" ca="1" si="496"/>
        <v>13.163624611649993</v>
      </c>
      <c r="CN336" s="259">
        <f t="shared" ca="1" si="497"/>
        <v>13.011478245750776</v>
      </c>
      <c r="CO336">
        <f t="shared" ca="1" si="498"/>
        <v>100</v>
      </c>
      <c r="CP336">
        <f t="shared" ca="1" si="499"/>
        <v>16.7</v>
      </c>
      <c r="CQ336" t="e">
        <f t="shared" ca="1" si="500"/>
        <v>#N/A</v>
      </c>
      <c r="CR336" t="e">
        <f t="shared" ca="1" si="535"/>
        <v>#N/A</v>
      </c>
      <c r="CS336" t="e">
        <f t="shared" ca="1" si="536"/>
        <v>#N/A</v>
      </c>
    </row>
    <row r="337" spans="1:97" x14ac:dyDescent="0.25">
      <c r="A337">
        <v>306</v>
      </c>
      <c r="B337" s="100">
        <f ca="1">OFFSET(InputPriceData!B$15,CalculationsAndCharts!$A337+$A$11,0,1,1)</f>
        <v>40050</v>
      </c>
      <c r="C337" s="3">
        <f ca="1">OFFSET(InputPriceData!G$15,CalculationsAndCharts!$A337+$A$11,0,1,1)</f>
        <v>4132200</v>
      </c>
      <c r="D337" s="4">
        <f ca="1">OFFSET(InputPriceData!C$15,CalculationsAndCharts!$A337+$A$11,IF($C$7,7,0),1,1)</f>
        <v>13.17</v>
      </c>
      <c r="E337" s="4">
        <f ca="1">OFFSET(InputPriceData!D$15,CalculationsAndCharts!$A337+$A$11,IF($C$7,7,0),1,1)</f>
        <v>13.38</v>
      </c>
      <c r="F337" s="4">
        <f ca="1">OFFSET(InputPriceData!E$15,CalculationsAndCharts!$A337+$A$11,IF($C$7,7,0),1,1)</f>
        <v>12.8</v>
      </c>
      <c r="G337" s="4">
        <f ca="1">OFFSET(InputPriceData!F$15,CalculationsAndCharts!$A337+$A$11,IF($C$7,7,0),1,1)</f>
        <v>12.96</v>
      </c>
      <c r="H337" s="105">
        <f t="shared" si="467"/>
        <v>0</v>
      </c>
      <c r="I337" s="105">
        <f t="shared" ca="1" si="558"/>
        <v>0</v>
      </c>
      <c r="J337" s="105">
        <f t="shared" ca="1" si="558"/>
        <v>0</v>
      </c>
      <c r="K337" s="105">
        <f t="shared" ca="1" si="558"/>
        <v>0</v>
      </c>
      <c r="L337" s="4">
        <f t="shared" ca="1" si="468"/>
        <v>13.046666666666667</v>
      </c>
      <c r="M337" s="105">
        <f t="shared" ca="1" si="469"/>
        <v>0.58666666666666778</v>
      </c>
      <c r="N337" s="105">
        <f t="shared" ca="1" si="476"/>
        <v>2.3612051282051287</v>
      </c>
      <c r="O337" s="198">
        <f t="shared" ca="1" si="477"/>
        <v>2.1301850459713094</v>
      </c>
      <c r="P337" s="198">
        <f t="shared" ca="1" si="478"/>
        <v>1.9171665413741785</v>
      </c>
      <c r="Q337" s="105">
        <f t="shared" ca="1" si="470"/>
        <v>12.871132869307125</v>
      </c>
      <c r="R337" s="105">
        <f t="shared" ca="1" si="471"/>
        <v>12.402474980200928</v>
      </c>
      <c r="S337" s="105">
        <f t="shared" ca="1" si="479"/>
        <v>0</v>
      </c>
      <c r="T337" s="105">
        <f t="shared" si="480"/>
        <v>0</v>
      </c>
      <c r="U337" s="105">
        <f t="shared" si="481"/>
        <v>0</v>
      </c>
      <c r="V337" s="115">
        <f t="shared" ca="1" si="472"/>
        <v>0.58000000000000007</v>
      </c>
      <c r="W337" s="114">
        <f t="shared" ca="1" si="473"/>
        <v>0.72614928427454206</v>
      </c>
      <c r="X337" s="116">
        <f t="shared" ca="1" si="474"/>
        <v>0.10603003736686281</v>
      </c>
      <c r="Y337" s="90" t="e">
        <f t="shared" si="482"/>
        <v>#N/A</v>
      </c>
      <c r="Z337" s="117" t="str">
        <f t="shared" ca="1" si="483"/>
        <v/>
      </c>
      <c r="AA337" s="112"/>
      <c r="AB337" s="118"/>
      <c r="AC337" s="107"/>
      <c r="AD337" s="107"/>
      <c r="AH337" s="107"/>
      <c r="BE337" s="235">
        <f t="shared" ca="1" si="484"/>
        <v>13.065000000000001</v>
      </c>
      <c r="BF337" s="235">
        <f t="shared" ref="BF337:BN337" ca="1" si="564">AVERAGE(OFFSET(BE$31,$A337,0,$BE$27,1))</f>
        <v>13.182500000000001</v>
      </c>
      <c r="BG337" s="235">
        <f t="shared" ca="1" si="564"/>
        <v>13.22625</v>
      </c>
      <c r="BH337" s="235">
        <f t="shared" ca="1" si="564"/>
        <v>13.22625</v>
      </c>
      <c r="BI337" s="235">
        <f t="shared" ca="1" si="564"/>
        <v>13.200625</v>
      </c>
      <c r="BJ337" s="235">
        <f t="shared" ca="1" si="564"/>
        <v>13.141249999999999</v>
      </c>
      <c r="BK337" s="235">
        <f t="shared" ca="1" si="564"/>
        <v>13.044609375</v>
      </c>
      <c r="BL337" s="235">
        <f t="shared" ca="1" si="564"/>
        <v>12.923085937500002</v>
      </c>
      <c r="BM337" s="235">
        <f t="shared" ca="1" si="564"/>
        <v>12.796152343750002</v>
      </c>
      <c r="BN337" s="235">
        <f t="shared" ca="1" si="564"/>
        <v>12.678554687500002</v>
      </c>
      <c r="BO337" s="235">
        <f t="shared" ca="1" si="486"/>
        <v>13.098526367187503</v>
      </c>
      <c r="BP337" s="235">
        <f t="shared" ca="1" si="554"/>
        <v>13.016540830507024</v>
      </c>
      <c r="BQ337" s="235">
        <f t="shared" ca="1" si="555"/>
        <v>12.881515061627393</v>
      </c>
      <c r="BR337" s="235">
        <f t="shared" ca="1" si="556"/>
        <v>0.1350257688796308</v>
      </c>
      <c r="BS337" s="235">
        <f t="shared" ca="1" si="557"/>
        <v>13.151566599386655</v>
      </c>
      <c r="BT337" s="235">
        <f t="shared" ca="1" si="513"/>
        <v>13.042531669116343</v>
      </c>
      <c r="BU337" s="235">
        <f t="shared" ca="1" si="514"/>
        <v>12.889247758952301</v>
      </c>
      <c r="BV337" s="235">
        <f t="shared" ca="1" si="515"/>
        <v>12.716928631006356</v>
      </c>
      <c r="BW337" s="235">
        <f t="shared" ca="1" si="516"/>
        <v>13.176780361498482</v>
      </c>
      <c r="BX337" s="235">
        <f t="shared" ca="1" si="487"/>
        <v>0.6440281281483492</v>
      </c>
      <c r="BZ337" s="235">
        <f t="shared" ca="1" si="488"/>
        <v>12.312400413535343</v>
      </c>
      <c r="CA337" s="235">
        <f t="shared" ca="1" si="489"/>
        <v>83.553656672121022</v>
      </c>
      <c r="CB337" s="235">
        <f t="shared" ca="1" si="530"/>
        <v>13.072596516927085</v>
      </c>
      <c r="CC337" s="235">
        <f t="shared" ca="1" si="531"/>
        <v>3.2825965169270859</v>
      </c>
      <c r="CD337" s="81">
        <f t="shared" ca="1" si="532"/>
        <v>4.0922513834635428</v>
      </c>
      <c r="CE337" s="235">
        <f t="shared" ca="1" si="490"/>
        <v>80.214928393494915</v>
      </c>
      <c r="CF337" s="235">
        <f t="shared" ca="1" si="491"/>
        <v>85.923395928923142</v>
      </c>
      <c r="CG337">
        <f t="shared" si="492"/>
        <v>100</v>
      </c>
      <c r="CH337">
        <f t="shared" si="492"/>
        <v>50</v>
      </c>
      <c r="CI337">
        <f t="shared" si="492"/>
        <v>0</v>
      </c>
      <c r="CJ337" t="e">
        <f t="shared" si="493"/>
        <v>#N/A</v>
      </c>
      <c r="CK337" s="259">
        <f t="shared" ca="1" si="494"/>
        <v>13.269539473155366</v>
      </c>
      <c r="CL337" s="259">
        <f t="shared" ca="1" si="495"/>
        <v>13.131759868288842</v>
      </c>
      <c r="CM337" s="259">
        <f t="shared" ca="1" si="496"/>
        <v>13.121596574972212</v>
      </c>
      <c r="CN337" s="259">
        <f t="shared" ca="1" si="497"/>
        <v>12.943217570393321</v>
      </c>
      <c r="CO337">
        <f t="shared" ca="1" si="498"/>
        <v>100</v>
      </c>
      <c r="CP337">
        <f t="shared" ca="1" si="499"/>
        <v>16.7</v>
      </c>
      <c r="CQ337" t="e">
        <f t="shared" ca="1" si="500"/>
        <v>#N/A</v>
      </c>
      <c r="CR337" t="e">
        <f t="shared" ca="1" si="535"/>
        <v>#N/A</v>
      </c>
      <c r="CS337" t="e">
        <f t="shared" ca="1" si="536"/>
        <v>#N/A</v>
      </c>
    </row>
    <row r="338" spans="1:97" x14ac:dyDescent="0.25">
      <c r="A338">
        <v>307</v>
      </c>
      <c r="B338" s="100">
        <f ca="1">OFFSET(InputPriceData!B$15,CalculationsAndCharts!$A338+$A$11,0,1,1)</f>
        <v>40049</v>
      </c>
      <c r="C338" s="3">
        <f ca="1">OFFSET(InputPriceData!G$15,CalculationsAndCharts!$A338+$A$11,0,1,1)</f>
        <v>4743700</v>
      </c>
      <c r="D338" s="4">
        <f ca="1">OFFSET(InputPriceData!C$15,CalculationsAndCharts!$A338+$A$11,IF($C$7,7,0),1,1)</f>
        <v>13.53</v>
      </c>
      <c r="E338" s="4">
        <f ca="1">OFFSET(InputPriceData!D$15,CalculationsAndCharts!$A338+$A$11,IF($C$7,7,0),1,1)</f>
        <v>13.89</v>
      </c>
      <c r="F338" s="4">
        <f ca="1">OFFSET(InputPriceData!E$15,CalculationsAndCharts!$A338+$A$11,IF($C$7,7,0),1,1)</f>
        <v>13.1</v>
      </c>
      <c r="G338" s="4">
        <f ca="1">OFFSET(InputPriceData!F$15,CalculationsAndCharts!$A338+$A$11,IF($C$7,7,0),1,1)</f>
        <v>13.17</v>
      </c>
      <c r="H338" s="105">
        <f t="shared" si="467"/>
        <v>0</v>
      </c>
      <c r="I338" s="105">
        <f t="shared" ca="1" si="558"/>
        <v>0</v>
      </c>
      <c r="J338" s="105">
        <f t="shared" ca="1" si="558"/>
        <v>0</v>
      </c>
      <c r="K338" s="105">
        <f t="shared" ca="1" si="558"/>
        <v>0</v>
      </c>
      <c r="L338" s="4">
        <f t="shared" ca="1" si="468"/>
        <v>13.386666666666668</v>
      </c>
      <c r="M338" s="105">
        <f t="shared" ca="1" si="469"/>
        <v>0.32666666666666799</v>
      </c>
      <c r="N338" s="105">
        <f t="shared" ca="1" si="476"/>
        <v>2.2983974358974368</v>
      </c>
      <c r="O338" s="198">
        <f t="shared" ca="1" si="477"/>
        <v>2.064179308190218</v>
      </c>
      <c r="P338" s="198">
        <f t="shared" ca="1" si="478"/>
        <v>1.8577613773711963</v>
      </c>
      <c r="Q338" s="105">
        <f t="shared" ca="1" si="470"/>
        <v>12.820980355775825</v>
      </c>
      <c r="R338" s="105">
        <f t="shared" ca="1" si="471"/>
        <v>12.268572726170586</v>
      </c>
      <c r="S338" s="105">
        <f t="shared" ca="1" si="479"/>
        <v>0</v>
      </c>
      <c r="T338" s="105">
        <f t="shared" si="480"/>
        <v>0</v>
      </c>
      <c r="U338" s="105">
        <f t="shared" si="481"/>
        <v>0</v>
      </c>
      <c r="V338" s="115">
        <f t="shared" ca="1" si="472"/>
        <v>0.79000000000000092</v>
      </c>
      <c r="W338" s="114">
        <f t="shared" ca="1" si="473"/>
        <v>0.79922392641181295</v>
      </c>
      <c r="X338" s="116">
        <f t="shared" ca="1" si="474"/>
        <v>0.11068518803430623</v>
      </c>
      <c r="Y338" s="90" t="e">
        <f t="shared" si="482"/>
        <v>#N/A</v>
      </c>
      <c r="Z338" s="117" t="str">
        <f t="shared" ca="1" si="483"/>
        <v/>
      </c>
      <c r="AA338" s="112"/>
      <c r="AB338" s="118"/>
      <c r="AC338" s="107"/>
      <c r="AD338" s="107"/>
      <c r="AH338" s="107"/>
      <c r="BE338" s="235">
        <f t="shared" ca="1" si="484"/>
        <v>13.3</v>
      </c>
      <c r="BF338" s="235">
        <f t="shared" ref="BF338:BN338" ca="1" si="565">AVERAGE(OFFSET(BE$31,$A338,0,$BE$27,1))</f>
        <v>13.27</v>
      </c>
      <c r="BG338" s="235">
        <f t="shared" ca="1" si="565"/>
        <v>13.22625</v>
      </c>
      <c r="BH338" s="235">
        <f t="shared" ca="1" si="565"/>
        <v>13.175000000000001</v>
      </c>
      <c r="BI338" s="235">
        <f t="shared" ca="1" si="565"/>
        <v>13.081875</v>
      </c>
      <c r="BJ338" s="235">
        <f t="shared" ca="1" si="565"/>
        <v>12.947968750000001</v>
      </c>
      <c r="BK338" s="235">
        <f t="shared" ca="1" si="565"/>
        <v>12.801562500000001</v>
      </c>
      <c r="BL338" s="235">
        <f t="shared" ca="1" si="565"/>
        <v>12.669218750000001</v>
      </c>
      <c r="BM338" s="235">
        <f t="shared" ca="1" si="565"/>
        <v>12.560957031250002</v>
      </c>
      <c r="BN338" s="235">
        <f t="shared" ca="1" si="565"/>
        <v>12.471992187500001</v>
      </c>
      <c r="BO338" s="235">
        <f t="shared" ca="1" si="486"/>
        <v>13.1071162109375</v>
      </c>
      <c r="BP338" s="235">
        <f t="shared" ca="1" si="554"/>
        <v>12.934555293826545</v>
      </c>
      <c r="BQ338" s="235">
        <f t="shared" ca="1" si="555"/>
        <v>12.746489292747764</v>
      </c>
      <c r="BR338" s="235">
        <f t="shared" ca="1" si="556"/>
        <v>0.18806600107878069</v>
      </c>
      <c r="BS338" s="235">
        <f t="shared" ca="1" si="557"/>
        <v>13.122621294905326</v>
      </c>
      <c r="BT338" s="235">
        <f t="shared" ca="1" si="513"/>
        <v>12.93349673884603</v>
      </c>
      <c r="BU338" s="235">
        <f t="shared" ca="1" si="514"/>
        <v>12.735963848788259</v>
      </c>
      <c r="BV338" s="235">
        <f t="shared" ca="1" si="515"/>
        <v>12.544609503060411</v>
      </c>
      <c r="BW338" s="235">
        <f t="shared" ca="1" si="516"/>
        <v>13.13720817323372</v>
      </c>
      <c r="BX338" s="235">
        <f t="shared" ca="1" si="487"/>
        <v>0.58447752746422743</v>
      </c>
      <c r="BZ338" s="235">
        <f t="shared" ca="1" si="488"/>
        <v>12.176157720018635</v>
      </c>
      <c r="CA338" s="235">
        <f t="shared" ca="1" si="489"/>
        <v>91.107245704750639</v>
      </c>
      <c r="CB338" s="235">
        <f t="shared" ca="1" si="530"/>
        <v>13.246891438802084</v>
      </c>
      <c r="CC338" s="235">
        <f t="shared" ca="1" si="531"/>
        <v>3.8468914388020838</v>
      </c>
      <c r="CD338" s="81">
        <f t="shared" ca="1" si="532"/>
        <v>4.3787972819010434</v>
      </c>
      <c r="CE338" s="235">
        <f t="shared" ca="1" si="490"/>
        <v>87.852695412562383</v>
      </c>
      <c r="CF338" s="235">
        <f t="shared" ca="1" si="491"/>
        <v>87.566495914020905</v>
      </c>
      <c r="CG338">
        <f t="shared" si="492"/>
        <v>100</v>
      </c>
      <c r="CH338">
        <f t="shared" si="492"/>
        <v>50</v>
      </c>
      <c r="CI338">
        <f t="shared" si="492"/>
        <v>0</v>
      </c>
      <c r="CJ338" t="e">
        <f t="shared" si="493"/>
        <v>#N/A</v>
      </c>
      <c r="CK338" s="259">
        <f t="shared" ca="1" si="494"/>
        <v>13.116578946310732</v>
      </c>
      <c r="CL338" s="259">
        <f t="shared" ca="1" si="495"/>
        <v>13.382269736577683</v>
      </c>
      <c r="CM338" s="259">
        <f t="shared" ca="1" si="496"/>
        <v>13.171549847175907</v>
      </c>
      <c r="CN338" s="259">
        <f t="shared" ca="1" si="497"/>
        <v>12.867800651235111</v>
      </c>
      <c r="CO338">
        <f t="shared" ca="1" si="498"/>
        <v>100</v>
      </c>
      <c r="CP338">
        <f t="shared" ca="1" si="499"/>
        <v>16.7</v>
      </c>
      <c r="CQ338" t="e">
        <f t="shared" ca="1" si="500"/>
        <v>#N/A</v>
      </c>
      <c r="CR338" t="e">
        <f t="shared" ca="1" si="535"/>
        <v>#N/A</v>
      </c>
      <c r="CS338" t="e">
        <f t="shared" ca="1" si="536"/>
        <v>#N/A</v>
      </c>
    </row>
    <row r="339" spans="1:97" x14ac:dyDescent="0.25">
      <c r="A339">
        <v>308</v>
      </c>
      <c r="B339" s="100">
        <f ca="1">OFFSET(InputPriceData!B$15,CalculationsAndCharts!$A339+$A$11,0,1,1)</f>
        <v>40046</v>
      </c>
      <c r="C339" s="3">
        <f ca="1">OFFSET(InputPriceData!G$15,CalculationsAndCharts!$A339+$A$11,0,1,1)</f>
        <v>4332700</v>
      </c>
      <c r="D339" s="4">
        <f ca="1">OFFSET(InputPriceData!C$15,CalculationsAndCharts!$A339+$A$11,IF($C$7,7,0),1,1)</f>
        <v>13.31</v>
      </c>
      <c r="E339" s="4">
        <f ca="1">OFFSET(InputPriceData!D$15,CalculationsAndCharts!$A339+$A$11,IF($C$7,7,0),1,1)</f>
        <v>13.5</v>
      </c>
      <c r="F339" s="4">
        <f ca="1">OFFSET(InputPriceData!E$15,CalculationsAndCharts!$A339+$A$11,IF($C$7,7,0),1,1)</f>
        <v>13.06</v>
      </c>
      <c r="G339" s="4">
        <f ca="1">OFFSET(InputPriceData!F$15,CalculationsAndCharts!$A339+$A$11,IF($C$7,7,0),1,1)</f>
        <v>13.43</v>
      </c>
      <c r="H339" s="105">
        <f t="shared" si="467"/>
        <v>0</v>
      </c>
      <c r="I339" s="105">
        <f t="shared" ca="1" si="558"/>
        <v>0</v>
      </c>
      <c r="J339" s="105">
        <f t="shared" ca="1" si="558"/>
        <v>0</v>
      </c>
      <c r="K339" s="105">
        <f t="shared" ca="1" si="558"/>
        <v>0</v>
      </c>
      <c r="L339" s="4">
        <f t="shared" ca="1" si="468"/>
        <v>13.33</v>
      </c>
      <c r="M339" s="105">
        <f t="shared" ca="1" si="469"/>
        <v>0.51999999999999957</v>
      </c>
      <c r="N339" s="105">
        <f t="shared" ca="1" si="476"/>
        <v>2.3448205128205135</v>
      </c>
      <c r="O339" s="198">
        <f t="shared" ca="1" si="477"/>
        <v>1.9972598431310127</v>
      </c>
      <c r="P339" s="198">
        <f t="shared" ca="1" si="478"/>
        <v>1.7975338588179115</v>
      </c>
      <c r="Q339" s="105">
        <f t="shared" ca="1" si="470"/>
        <v>12.659355695521299</v>
      </c>
      <c r="R339" s="105">
        <f t="shared" ca="1" si="471"/>
        <v>12.110741974854802</v>
      </c>
      <c r="S339" s="105">
        <f t="shared" ca="1" si="479"/>
        <v>0</v>
      </c>
      <c r="T339" s="105">
        <f t="shared" si="480"/>
        <v>0</v>
      </c>
      <c r="U339" s="105">
        <f t="shared" si="481"/>
        <v>0</v>
      </c>
      <c r="V339" s="115">
        <f t="shared" ca="1" si="472"/>
        <v>0.44999999999999929</v>
      </c>
      <c r="W339" s="114">
        <f t="shared" ca="1" si="473"/>
        <v>0.80383588961771901</v>
      </c>
      <c r="X339" s="116">
        <f t="shared" ca="1" si="474"/>
        <v>0.1098537520191898</v>
      </c>
      <c r="Y339" s="90" t="e">
        <f t="shared" si="482"/>
        <v>#N/A</v>
      </c>
      <c r="Z339" s="117" t="str">
        <f t="shared" ca="1" si="483"/>
        <v/>
      </c>
      <c r="AA339" s="112"/>
      <c r="AB339" s="118"/>
      <c r="AC339" s="107"/>
      <c r="AD339" s="107"/>
      <c r="AH339" s="107"/>
      <c r="BE339" s="235">
        <f t="shared" ca="1" si="484"/>
        <v>13.24</v>
      </c>
      <c r="BF339" s="235">
        <f t="shared" ref="BF339:BN339" ca="1" si="566">AVERAGE(OFFSET(BE$31,$A339,0,$BE$27,1))</f>
        <v>13.182500000000001</v>
      </c>
      <c r="BG339" s="235">
        <f t="shared" ca="1" si="566"/>
        <v>13.123750000000001</v>
      </c>
      <c r="BH339" s="235">
        <f t="shared" ca="1" si="566"/>
        <v>12.98875</v>
      </c>
      <c r="BI339" s="235">
        <f t="shared" ca="1" si="566"/>
        <v>12.8140625</v>
      </c>
      <c r="BJ339" s="235">
        <f t="shared" ca="1" si="566"/>
        <v>12.655156250000001</v>
      </c>
      <c r="BK339" s="235">
        <f t="shared" ca="1" si="566"/>
        <v>12.536875</v>
      </c>
      <c r="BL339" s="235">
        <f t="shared" ca="1" si="566"/>
        <v>12.452695312500001</v>
      </c>
      <c r="BM339" s="235">
        <f t="shared" ca="1" si="566"/>
        <v>12.383027343750001</v>
      </c>
      <c r="BN339" s="235">
        <f t="shared" ca="1" si="566"/>
        <v>12.311064453125001</v>
      </c>
      <c r="BO339" s="235">
        <f t="shared" ca="1" si="486"/>
        <v>12.971581542968753</v>
      </c>
      <c r="BP339" s="235">
        <f t="shared" ca="1" si="554"/>
        <v>12.761994376715592</v>
      </c>
      <c r="BQ339" s="235">
        <f t="shared" ca="1" si="555"/>
        <v>12.558423291668985</v>
      </c>
      <c r="BR339" s="235">
        <f t="shared" ca="1" si="556"/>
        <v>0.20357108504660637</v>
      </c>
      <c r="BS339" s="235">
        <f t="shared" ca="1" si="557"/>
        <v>12.965565461762198</v>
      </c>
      <c r="BT339" s="235">
        <f t="shared" ca="1" si="513"/>
        <v>12.744372182786734</v>
      </c>
      <c r="BU339" s="235">
        <f t="shared" ca="1" si="514"/>
        <v>12.538430958730491</v>
      </c>
      <c r="BV339" s="235">
        <f t="shared" ca="1" si="515"/>
        <v>12.35325515733256</v>
      </c>
      <c r="BW339" s="235">
        <f t="shared" ca="1" si="516"/>
        <v>12.971078829501286</v>
      </c>
      <c r="BX339" s="235">
        <f t="shared" ca="1" si="487"/>
        <v>0.50484865644479249</v>
      </c>
      <c r="BZ339" s="235">
        <f t="shared" ca="1" si="488"/>
        <v>12.034355703781374</v>
      </c>
      <c r="CA339" s="235">
        <f t="shared" ca="1" si="489"/>
        <v>96.386333496281523</v>
      </c>
      <c r="CB339" s="235">
        <f t="shared" ca="1" si="530"/>
        <v>13.150790771484377</v>
      </c>
      <c r="CC339" s="235">
        <f t="shared" ca="1" si="531"/>
        <v>4.0307907714843783</v>
      </c>
      <c r="CD339" s="81">
        <f t="shared" ca="1" si="532"/>
        <v>4.4935067545572931</v>
      </c>
      <c r="CE339" s="235">
        <f t="shared" ca="1" si="490"/>
        <v>89.702563980712156</v>
      </c>
      <c r="CF339" s="235">
        <f t="shared" ca="1" si="491"/>
        <v>85.708675489329053</v>
      </c>
      <c r="CG339">
        <f t="shared" si="492"/>
        <v>100</v>
      </c>
      <c r="CH339">
        <f t="shared" si="492"/>
        <v>50</v>
      </c>
      <c r="CI339">
        <f t="shared" si="492"/>
        <v>0</v>
      </c>
      <c r="CJ339" t="e">
        <f t="shared" si="493"/>
        <v>#N/A</v>
      </c>
      <c r="CK339" s="259">
        <f t="shared" ca="1" si="494"/>
        <v>12.908157892621464</v>
      </c>
      <c r="CL339" s="259">
        <f t="shared" ca="1" si="495"/>
        <v>13.160328946310731</v>
      </c>
      <c r="CM339" s="259">
        <f t="shared" ca="1" si="496"/>
        <v>13.028138634182067</v>
      </c>
      <c r="CN339" s="259">
        <f t="shared" ca="1" si="497"/>
        <v>12.662013017098083</v>
      </c>
      <c r="CO339">
        <f t="shared" ca="1" si="498"/>
        <v>100</v>
      </c>
      <c r="CP339">
        <f t="shared" ca="1" si="499"/>
        <v>16.7</v>
      </c>
      <c r="CQ339" t="e">
        <f t="shared" ca="1" si="500"/>
        <v>#N/A</v>
      </c>
      <c r="CR339" t="e">
        <f t="shared" ca="1" si="535"/>
        <v>#N/A</v>
      </c>
      <c r="CS339" t="e">
        <f t="shared" ca="1" si="536"/>
        <v>#N/A</v>
      </c>
    </row>
    <row r="340" spans="1:97" x14ac:dyDescent="0.25">
      <c r="A340">
        <v>309</v>
      </c>
      <c r="B340" s="100">
        <f ca="1">OFFSET(InputPriceData!B$15,CalculationsAndCharts!$A340+$A$11,0,1,1)</f>
        <v>40045</v>
      </c>
      <c r="C340" s="3">
        <f ca="1">OFFSET(InputPriceData!G$15,CalculationsAndCharts!$A340+$A$11,0,1,1)</f>
        <v>8811700</v>
      </c>
      <c r="D340" s="4">
        <f ca="1">OFFSET(InputPriceData!C$15,CalculationsAndCharts!$A340+$A$11,IF($C$7,7,0),1,1)</f>
        <v>13.36</v>
      </c>
      <c r="E340" s="4">
        <f ca="1">OFFSET(InputPriceData!D$15,CalculationsAndCharts!$A340+$A$11,IF($C$7,7,0),1,1)</f>
        <v>13.65</v>
      </c>
      <c r="F340" s="4">
        <f ca="1">OFFSET(InputPriceData!E$15,CalculationsAndCharts!$A340+$A$11,IF($C$7,7,0),1,1)</f>
        <v>12.81</v>
      </c>
      <c r="G340" s="4">
        <f ca="1">OFFSET(InputPriceData!F$15,CalculationsAndCharts!$A340+$A$11,IF($C$7,7,0),1,1)</f>
        <v>13.05</v>
      </c>
      <c r="H340" s="105">
        <f t="shared" si="467"/>
        <v>0</v>
      </c>
      <c r="I340" s="105">
        <f t="shared" ca="1" si="558"/>
        <v>0</v>
      </c>
      <c r="J340" s="105">
        <f t="shared" ca="1" si="558"/>
        <v>0</v>
      </c>
      <c r="K340" s="105">
        <f t="shared" ca="1" si="558"/>
        <v>0</v>
      </c>
      <c r="L340" s="4">
        <f t="shared" ca="1" si="468"/>
        <v>13.170000000000002</v>
      </c>
      <c r="M340" s="105">
        <f t="shared" ca="1" si="469"/>
        <v>0.74000000000000199</v>
      </c>
      <c r="N340" s="105">
        <f t="shared" ca="1" si="476"/>
        <v>2.2756410256410264</v>
      </c>
      <c r="O340" s="198">
        <f t="shared" ca="1" si="477"/>
        <v>1.897956794648298</v>
      </c>
      <c r="P340" s="198">
        <f t="shared" ca="1" si="478"/>
        <v>1.7081611151834684</v>
      </c>
      <c r="Q340" s="105">
        <f t="shared" ca="1" si="470"/>
        <v>12.467743037098813</v>
      </c>
      <c r="R340" s="105">
        <f t="shared" ca="1" si="471"/>
        <v>11.953995197521516</v>
      </c>
      <c r="S340" s="105">
        <f t="shared" ca="1" si="479"/>
        <v>0</v>
      </c>
      <c r="T340" s="105">
        <f t="shared" si="480"/>
        <v>0</v>
      </c>
      <c r="U340" s="105">
        <f t="shared" si="481"/>
        <v>0</v>
      </c>
      <c r="V340" s="115">
        <f t="shared" ca="1" si="472"/>
        <v>0.83999999999999986</v>
      </c>
      <c r="W340" s="114">
        <f t="shared" ca="1" si="473"/>
        <v>0.98075383442657893</v>
      </c>
      <c r="X340" s="116">
        <f t="shared" ca="1" si="474"/>
        <v>0.12515355053077232</v>
      </c>
      <c r="Y340" s="90" t="e">
        <f t="shared" si="482"/>
        <v>#N/A</v>
      </c>
      <c r="Z340" s="117" t="str">
        <f t="shared" ca="1" si="483"/>
        <v/>
      </c>
      <c r="AA340" s="112"/>
      <c r="AB340" s="118"/>
      <c r="AC340" s="107"/>
      <c r="AD340" s="107"/>
      <c r="AH340" s="107"/>
      <c r="BE340" s="235">
        <f t="shared" ca="1" si="484"/>
        <v>13.125</v>
      </c>
      <c r="BF340" s="235">
        <f t="shared" ref="BF340:BN340" ca="1" si="567">AVERAGE(OFFSET(BE$31,$A340,0,$BE$27,1))</f>
        <v>13.065</v>
      </c>
      <c r="BG340" s="235">
        <f t="shared" ca="1" si="567"/>
        <v>12.85375</v>
      </c>
      <c r="BH340" s="235">
        <f t="shared" ca="1" si="567"/>
        <v>12.639375000000001</v>
      </c>
      <c r="BI340" s="235">
        <f t="shared" ca="1" si="567"/>
        <v>12.49625</v>
      </c>
      <c r="BJ340" s="235">
        <f t="shared" ca="1" si="567"/>
        <v>12.418593749999999</v>
      </c>
      <c r="BK340" s="235">
        <f t="shared" ca="1" si="567"/>
        <v>12.368515625000001</v>
      </c>
      <c r="BL340" s="235">
        <f t="shared" ca="1" si="567"/>
        <v>12.313359375000001</v>
      </c>
      <c r="BM340" s="235">
        <f t="shared" ca="1" si="567"/>
        <v>12.2391015625</v>
      </c>
      <c r="BN340" s="235">
        <f t="shared" ca="1" si="567"/>
        <v>12.14744140625</v>
      </c>
      <c r="BO340" s="235">
        <f t="shared" ca="1" si="486"/>
        <v>12.785413085937501</v>
      </c>
      <c r="BP340" s="235">
        <f t="shared" ca="1" si="554"/>
        <v>12.55240721046243</v>
      </c>
      <c r="BQ340" s="235">
        <f t="shared" ca="1" si="555"/>
        <v>12.354852206622379</v>
      </c>
      <c r="BR340" s="235">
        <f t="shared" ca="1" si="556"/>
        <v>0.19755500384005131</v>
      </c>
      <c r="BS340" s="235">
        <f t="shared" ca="1" si="557"/>
        <v>12.749962214302482</v>
      </c>
      <c r="BT340" s="235">
        <f t="shared" ca="1" si="513"/>
        <v>12.523178903811267</v>
      </c>
      <c r="BU340" s="235">
        <f t="shared" ca="1" si="514"/>
        <v>12.332489734674247</v>
      </c>
      <c r="BV340" s="235">
        <f t="shared" ca="1" si="515"/>
        <v>12.16807935593463</v>
      </c>
      <c r="BW340" s="235">
        <f t="shared" ca="1" si="516"/>
        <v>12.740146863345686</v>
      </c>
      <c r="BX340" s="235">
        <f t="shared" ca="1" si="487"/>
        <v>0.42446290641220935</v>
      </c>
      <c r="BZ340" s="235">
        <f t="shared" ca="1" si="488"/>
        <v>11.900541107373668</v>
      </c>
      <c r="CA340" s="235">
        <f t="shared" ca="1" si="489"/>
        <v>99.451067648573883</v>
      </c>
      <c r="CB340" s="235">
        <f t="shared" ca="1" si="530"/>
        <v>12.97770654296875</v>
      </c>
      <c r="CC340" s="235">
        <f t="shared" ca="1" si="531"/>
        <v>3.8977065429687503</v>
      </c>
      <c r="CD340" s="81">
        <f t="shared" ca="1" si="532"/>
        <v>4.5777695312500004</v>
      </c>
      <c r="CE340" s="235">
        <f t="shared" ca="1" si="490"/>
        <v>85.144228348788175</v>
      </c>
      <c r="CF340" s="235">
        <f t="shared" ca="1" si="491"/>
        <v>89.141154162424996</v>
      </c>
      <c r="CG340">
        <f t="shared" si="492"/>
        <v>100</v>
      </c>
      <c r="CH340">
        <f t="shared" si="492"/>
        <v>50</v>
      </c>
      <c r="CI340">
        <f t="shared" si="492"/>
        <v>0</v>
      </c>
      <c r="CJ340" t="e">
        <f t="shared" si="493"/>
        <v>#N/A</v>
      </c>
      <c r="CK340" s="259">
        <f t="shared" ca="1" si="494"/>
        <v>12.598815785242925</v>
      </c>
      <c r="CL340" s="259">
        <f t="shared" ca="1" si="495"/>
        <v>13.016282892621463</v>
      </c>
      <c r="CM340" s="259">
        <f t="shared" ca="1" si="496"/>
        <v>12.82689772363678</v>
      </c>
      <c r="CN340" s="259">
        <f t="shared" ca="1" si="497"/>
        <v>12.462686645413024</v>
      </c>
      <c r="CO340">
        <f t="shared" ca="1" si="498"/>
        <v>100</v>
      </c>
      <c r="CP340">
        <f t="shared" ca="1" si="499"/>
        <v>16.7</v>
      </c>
      <c r="CQ340" t="e">
        <f t="shared" ca="1" si="500"/>
        <v>#N/A</v>
      </c>
      <c r="CR340" t="e">
        <f t="shared" ca="1" si="535"/>
        <v>#N/A</v>
      </c>
      <c r="CS340" t="e">
        <f t="shared" ca="1" si="536"/>
        <v>#N/A</v>
      </c>
    </row>
    <row r="341" spans="1:97" x14ac:dyDescent="0.25">
      <c r="A341">
        <v>310</v>
      </c>
      <c r="B341" s="100">
        <f ca="1">OFFSET(InputPriceData!B$15,CalculationsAndCharts!$A341+$A$11,0,1,1)</f>
        <v>40044</v>
      </c>
      <c r="C341" s="3">
        <f ca="1">OFFSET(InputPriceData!G$15,CalculationsAndCharts!$A341+$A$11,0,1,1)</f>
        <v>12629500</v>
      </c>
      <c r="D341" s="4">
        <f ca="1">OFFSET(InputPriceData!C$15,CalculationsAndCharts!$A341+$A$11,IF($C$7,7,0),1,1)</f>
        <v>12.43</v>
      </c>
      <c r="E341" s="4">
        <f ca="1">OFFSET(InputPriceData!D$15,CalculationsAndCharts!$A341+$A$11,IF($C$7,7,0),1,1)</f>
        <v>13.85</v>
      </c>
      <c r="F341" s="4">
        <f ca="1">OFFSET(InputPriceData!E$15,CalculationsAndCharts!$A341+$A$11,IF($C$7,7,0),1,1)</f>
        <v>12.43</v>
      </c>
      <c r="G341" s="4">
        <f ca="1">OFFSET(InputPriceData!F$15,CalculationsAndCharts!$A341+$A$11,IF($C$7,7,0),1,1)</f>
        <v>13.2</v>
      </c>
      <c r="H341" s="105">
        <f t="shared" si="467"/>
        <v>0</v>
      </c>
      <c r="I341" s="105">
        <f t="shared" ca="1" si="558"/>
        <v>0</v>
      </c>
      <c r="J341" s="105">
        <f t="shared" ca="1" si="558"/>
        <v>0</v>
      </c>
      <c r="K341" s="105">
        <f t="shared" ca="1" si="558"/>
        <v>0</v>
      </c>
      <c r="L341" s="4">
        <f t="shared" ca="1" si="468"/>
        <v>13.160000000000002</v>
      </c>
      <c r="M341" s="105">
        <f t="shared" ca="1" si="469"/>
        <v>1.3600000000000012</v>
      </c>
      <c r="N341" s="105">
        <f t="shared" ca="1" si="476"/>
        <v>2.1472948717948719</v>
      </c>
      <c r="O341" s="198">
        <f t="shared" ca="1" si="477"/>
        <v>1.7900470143646614</v>
      </c>
      <c r="P341" s="198">
        <f t="shared" ca="1" si="478"/>
        <v>1.6110423129281952</v>
      </c>
      <c r="Q341" s="105">
        <f t="shared" ca="1" si="470"/>
        <v>12.267098190555616</v>
      </c>
      <c r="R341" s="105">
        <f t="shared" ca="1" si="471"/>
        <v>11.807210100499431</v>
      </c>
      <c r="S341" s="105">
        <f t="shared" ca="1" si="479"/>
        <v>0</v>
      </c>
      <c r="T341" s="105">
        <f t="shared" si="480"/>
        <v>0</v>
      </c>
      <c r="U341" s="105">
        <f t="shared" si="481"/>
        <v>0</v>
      </c>
      <c r="V341" s="115">
        <f t="shared" ca="1" si="472"/>
        <v>1.42</v>
      </c>
      <c r="W341" s="114">
        <f t="shared" ca="1" si="473"/>
        <v>1.0511307516398685</v>
      </c>
      <c r="X341" s="116">
        <f t="shared" ca="1" si="474"/>
        <v>0.12963111754847489</v>
      </c>
      <c r="Y341" s="90" t="e">
        <f t="shared" si="482"/>
        <v>#N/A</v>
      </c>
      <c r="Z341" s="117" t="str">
        <f t="shared" ca="1" si="483"/>
        <v/>
      </c>
      <c r="AA341" s="112"/>
      <c r="AB341" s="118"/>
      <c r="AC341" s="107"/>
      <c r="AD341" s="107"/>
      <c r="AH341" s="107"/>
      <c r="BE341" s="235">
        <f t="shared" ca="1" si="484"/>
        <v>13.004999999999999</v>
      </c>
      <c r="BF341" s="235">
        <f t="shared" ref="BF341:BN341" ca="1" si="568">AVERAGE(OFFSET(BE$31,$A341,0,$BE$27,1))</f>
        <v>12.6425</v>
      </c>
      <c r="BG341" s="235">
        <f t="shared" ca="1" si="568"/>
        <v>12.425000000000001</v>
      </c>
      <c r="BH341" s="235">
        <f t="shared" ca="1" si="568"/>
        <v>12.353125</v>
      </c>
      <c r="BI341" s="235">
        <f t="shared" ca="1" si="568"/>
        <v>12.340937499999999</v>
      </c>
      <c r="BJ341" s="235">
        <f t="shared" ca="1" si="568"/>
        <v>12.3184375</v>
      </c>
      <c r="BK341" s="235">
        <f t="shared" ca="1" si="568"/>
        <v>12.258203125000001</v>
      </c>
      <c r="BL341" s="235">
        <f t="shared" ca="1" si="568"/>
        <v>12.164843750000001</v>
      </c>
      <c r="BM341" s="235">
        <f t="shared" ca="1" si="568"/>
        <v>12.055781250000001</v>
      </c>
      <c r="BN341" s="235">
        <f t="shared" ca="1" si="568"/>
        <v>11.9476953125</v>
      </c>
      <c r="BO341" s="235">
        <f t="shared" ca="1" si="486"/>
        <v>12.533107421874998</v>
      </c>
      <c r="BP341" s="235">
        <f t="shared" ca="1" si="554"/>
        <v>12.319401334987358</v>
      </c>
      <c r="BQ341" s="235">
        <f t="shared" ca="1" si="555"/>
        <v>12.157297202782329</v>
      </c>
      <c r="BR341" s="235">
        <f t="shared" ca="1" si="556"/>
        <v>0.16210413220502851</v>
      </c>
      <c r="BS341" s="235">
        <f t="shared" ca="1" si="557"/>
        <v>12.481505467192386</v>
      </c>
      <c r="BT341" s="235">
        <f t="shared" ca="1" si="513"/>
        <v>12.296395593320053</v>
      </c>
      <c r="BU341" s="235">
        <f t="shared" ca="1" si="514"/>
        <v>12.141800565537228</v>
      </c>
      <c r="BV341" s="235">
        <f t="shared" ca="1" si="515"/>
        <v>12.003668977195014</v>
      </c>
      <c r="BW341" s="235">
        <f t="shared" ca="1" si="516"/>
        <v>12.467454060543483</v>
      </c>
      <c r="BX341" s="235">
        <f t="shared" ca="1" si="487"/>
        <v>0.36678865226580465</v>
      </c>
      <c r="BZ341" s="235">
        <f t="shared" ca="1" si="488"/>
        <v>11.781165900161145</v>
      </c>
      <c r="CA341" s="235">
        <f t="shared" ca="1" si="489"/>
        <v>96.776812487440182</v>
      </c>
      <c r="CB341" s="235">
        <f t="shared" ca="1" si="530"/>
        <v>12.846553710937499</v>
      </c>
      <c r="CC341" s="235">
        <f t="shared" ca="1" si="531"/>
        <v>3.7665537109374991</v>
      </c>
      <c r="CD341" s="81">
        <f t="shared" ca="1" si="532"/>
        <v>4.5777695312500004</v>
      </c>
      <c r="CE341" s="235">
        <f t="shared" ca="1" si="490"/>
        <v>82.279234138486842</v>
      </c>
      <c r="CF341" s="235">
        <f t="shared" ca="1" si="491"/>
        <v>92.248746388758676</v>
      </c>
      <c r="CG341">
        <f t="shared" si="492"/>
        <v>100</v>
      </c>
      <c r="CH341">
        <f t="shared" si="492"/>
        <v>50</v>
      </c>
      <c r="CI341">
        <f t="shared" si="492"/>
        <v>0</v>
      </c>
      <c r="CJ341" t="e">
        <f t="shared" si="493"/>
        <v>#N/A</v>
      </c>
      <c r="CK341" s="259">
        <f t="shared" ca="1" si="494"/>
        <v>12.220131570485851</v>
      </c>
      <c r="CL341" s="259">
        <f t="shared" ca="1" si="495"/>
        <v>12.816940785242924</v>
      </c>
      <c r="CM341" s="259">
        <f t="shared" ca="1" si="496"/>
        <v>12.598162872727965</v>
      </c>
      <c r="CN341" s="259">
        <f t="shared" ca="1" si="497"/>
        <v>12.241248146529648</v>
      </c>
      <c r="CO341">
        <f t="shared" ca="1" si="498"/>
        <v>100</v>
      </c>
      <c r="CP341">
        <f t="shared" ca="1" si="499"/>
        <v>16.7</v>
      </c>
      <c r="CQ341" t="e">
        <f t="shared" ca="1" si="500"/>
        <v>#N/A</v>
      </c>
      <c r="CR341" t="e">
        <f t="shared" ca="1" si="535"/>
        <v>#N/A</v>
      </c>
      <c r="CS341" t="e">
        <f t="shared" ca="1" si="536"/>
        <v>#N/A</v>
      </c>
    </row>
    <row r="342" spans="1:97" x14ac:dyDescent="0.25">
      <c r="A342">
        <v>311</v>
      </c>
      <c r="B342" s="100">
        <f ca="1">OFFSET(InputPriceData!B$15,CalculationsAndCharts!$A342+$A$11,0,1,1)</f>
        <v>40043</v>
      </c>
      <c r="C342" s="3">
        <f ca="1">OFFSET(InputPriceData!G$15,CalculationsAndCharts!$A342+$A$11,0,1,1)</f>
        <v>7897200</v>
      </c>
      <c r="D342" s="4">
        <f ca="1">OFFSET(InputPriceData!C$15,CalculationsAndCharts!$A342+$A$11,IF($C$7,7,0),1,1)</f>
        <v>11.88</v>
      </c>
      <c r="E342" s="4">
        <f ca="1">OFFSET(InputPriceData!D$15,CalculationsAndCharts!$A342+$A$11,IF($C$7,7,0),1,1)</f>
        <v>12.94</v>
      </c>
      <c r="F342" s="4">
        <f ca="1">OFFSET(InputPriceData!E$15,CalculationsAndCharts!$A342+$A$11,IF($C$7,7,0),1,1)</f>
        <v>11.8</v>
      </c>
      <c r="G342" s="4">
        <f ca="1">OFFSET(InputPriceData!F$15,CalculationsAndCharts!$A342+$A$11,IF($C$7,7,0),1,1)</f>
        <v>12.81</v>
      </c>
      <c r="H342" s="105">
        <f t="shared" si="467"/>
        <v>0</v>
      </c>
      <c r="I342" s="105">
        <f t="shared" ca="1" si="558"/>
        <v>0</v>
      </c>
      <c r="J342" s="105">
        <f t="shared" ca="1" si="558"/>
        <v>0</v>
      </c>
      <c r="K342" s="105">
        <f t="shared" ca="1" si="558"/>
        <v>0</v>
      </c>
      <c r="L342" s="4">
        <f t="shared" ca="1" si="468"/>
        <v>12.516666666666667</v>
      </c>
      <c r="M342" s="105">
        <f t="shared" ca="1" si="469"/>
        <v>0.79666666666666686</v>
      </c>
      <c r="N342" s="105">
        <f t="shared" ca="1" si="476"/>
        <v>1.8423589743589739</v>
      </c>
      <c r="O342" s="198">
        <f t="shared" ca="1" si="477"/>
        <v>1.6879761979560297</v>
      </c>
      <c r="P342" s="198">
        <f t="shared" ca="1" si="478"/>
        <v>1.5191785781604268</v>
      </c>
      <c r="Q342" s="105">
        <f t="shared" ca="1" si="470"/>
        <v>12.011983387857221</v>
      </c>
      <c r="R342" s="105">
        <f t="shared" ca="1" si="471"/>
        <v>11.675813503340519</v>
      </c>
      <c r="S342" s="105">
        <f t="shared" ca="1" si="479"/>
        <v>0</v>
      </c>
      <c r="T342" s="105">
        <f t="shared" si="480"/>
        <v>0</v>
      </c>
      <c r="U342" s="105">
        <f t="shared" si="481"/>
        <v>0</v>
      </c>
      <c r="V342" s="115">
        <f t="shared" ca="1" si="472"/>
        <v>1.1899999999999995</v>
      </c>
      <c r="W342" s="114">
        <f t="shared" ca="1" si="473"/>
        <v>0.86669612745980285</v>
      </c>
      <c r="X342" s="116">
        <f t="shared" ca="1" si="474"/>
        <v>0.11765777731926642</v>
      </c>
      <c r="Y342" s="90" t="e">
        <f t="shared" si="482"/>
        <v>#N/A</v>
      </c>
      <c r="Z342" s="117" t="str">
        <f t="shared" ca="1" si="483"/>
        <v/>
      </c>
      <c r="AA342" s="112"/>
      <c r="AB342" s="118"/>
      <c r="AC342" s="107"/>
      <c r="AD342" s="107"/>
      <c r="AH342" s="107"/>
      <c r="BE342" s="235">
        <f t="shared" ca="1" si="484"/>
        <v>12.280000000000001</v>
      </c>
      <c r="BF342" s="235">
        <f t="shared" ref="BF342:BN342" ca="1" si="569">AVERAGE(OFFSET(BE$31,$A342,0,$BE$27,1))</f>
        <v>12.2075</v>
      </c>
      <c r="BG342" s="235">
        <f t="shared" ca="1" si="569"/>
        <v>12.28125</v>
      </c>
      <c r="BH342" s="235">
        <f t="shared" ca="1" si="569"/>
        <v>12.328749999999999</v>
      </c>
      <c r="BI342" s="235">
        <f t="shared" ca="1" si="569"/>
        <v>12.295937500000001</v>
      </c>
      <c r="BJ342" s="235">
        <f t="shared" ca="1" si="569"/>
        <v>12.197968750000001</v>
      </c>
      <c r="BK342" s="235">
        <f t="shared" ca="1" si="569"/>
        <v>12.071484375000001</v>
      </c>
      <c r="BL342" s="235">
        <f t="shared" ca="1" si="569"/>
        <v>11.94671875</v>
      </c>
      <c r="BM342" s="235">
        <f t="shared" ca="1" si="569"/>
        <v>11.839609375</v>
      </c>
      <c r="BN342" s="235">
        <f t="shared" ca="1" si="569"/>
        <v>11.7545703125</v>
      </c>
      <c r="BO342" s="235">
        <f t="shared" ca="1" si="486"/>
        <v>12.191876953125002</v>
      </c>
      <c r="BP342" s="235">
        <f t="shared" ca="1" si="554"/>
        <v>12.105695248099716</v>
      </c>
      <c r="BQ342" s="235">
        <f t="shared" ca="1" si="555"/>
        <v>11.995193070577301</v>
      </c>
      <c r="BR342" s="235">
        <f t="shared" ca="1" si="556"/>
        <v>0.11050217752241487</v>
      </c>
      <c r="BS342" s="235">
        <f t="shared" ca="1" si="557"/>
        <v>12.216197425622131</v>
      </c>
      <c r="BT342" s="235">
        <f t="shared" ca="1" si="513"/>
        <v>12.111285719447721</v>
      </c>
      <c r="BU342" s="235">
        <f t="shared" ca="1" si="514"/>
        <v>11.987205537754402</v>
      </c>
      <c r="BV342" s="235">
        <f t="shared" ca="1" si="515"/>
        <v>11.8655373888528</v>
      </c>
      <c r="BW342" s="235">
        <f t="shared" ca="1" si="516"/>
        <v>12.237777933932762</v>
      </c>
      <c r="BX342" s="235">
        <f t="shared" ca="1" si="487"/>
        <v>0.35951199018743835</v>
      </c>
      <c r="BZ342" s="235">
        <f t="shared" ca="1" si="488"/>
        <v>11.68016140107183</v>
      </c>
      <c r="CA342" s="235">
        <f t="shared" ca="1" si="489"/>
        <v>88.775934327684553</v>
      </c>
      <c r="CB342" s="235">
        <f t="shared" ca="1" si="530"/>
        <v>12.354271809895835</v>
      </c>
      <c r="CC342" s="235">
        <f t="shared" ca="1" si="531"/>
        <v>3.9042718098958353</v>
      </c>
      <c r="CD342" s="81">
        <f t="shared" ca="1" si="532"/>
        <v>3.8690880533854166</v>
      </c>
      <c r="CE342" s="235">
        <f t="shared" ca="1" si="490"/>
        <v>100</v>
      </c>
      <c r="CF342" s="235">
        <f t="shared" ca="1" si="491"/>
        <v>98.1556683425964</v>
      </c>
      <c r="CG342">
        <f t="shared" si="492"/>
        <v>100</v>
      </c>
      <c r="CH342">
        <f t="shared" si="492"/>
        <v>50</v>
      </c>
      <c r="CI342">
        <f t="shared" si="492"/>
        <v>0</v>
      </c>
      <c r="CJ342" t="e">
        <f t="shared" si="493"/>
        <v>#N/A</v>
      </c>
      <c r="CK342" s="259">
        <f t="shared" ca="1" si="494"/>
        <v>12.0827631409717</v>
      </c>
      <c r="CL342" s="259">
        <f t="shared" ca="1" si="495"/>
        <v>12.295065785242926</v>
      </c>
      <c r="CM342" s="259">
        <f t="shared" ca="1" si="496"/>
        <v>12.223604787879939</v>
      </c>
      <c r="CN342" s="259">
        <f t="shared" ca="1" si="497"/>
        <v>12.010971091044338</v>
      </c>
      <c r="CO342">
        <f t="shared" ca="1" si="498"/>
        <v>100</v>
      </c>
      <c r="CP342">
        <f t="shared" ca="1" si="499"/>
        <v>16.7</v>
      </c>
      <c r="CQ342" t="e">
        <f t="shared" ca="1" si="500"/>
        <v>#N/A</v>
      </c>
      <c r="CR342" t="e">
        <f t="shared" ca="1" si="535"/>
        <v>#N/A</v>
      </c>
      <c r="CS342" t="e">
        <f t="shared" ca="1" si="536"/>
        <v>#N/A</v>
      </c>
    </row>
    <row r="343" spans="1:97" x14ac:dyDescent="0.25">
      <c r="A343">
        <v>312</v>
      </c>
      <c r="B343" s="100">
        <f ca="1">OFFSET(InputPriceData!B$15,CalculationsAndCharts!$A343+$A$11,0,1,1)</f>
        <v>40042</v>
      </c>
      <c r="C343" s="3">
        <f ca="1">OFFSET(InputPriceData!G$15,CalculationsAndCharts!$A343+$A$11,0,1,1)</f>
        <v>2758600</v>
      </c>
      <c r="D343" s="4">
        <f ca="1">OFFSET(InputPriceData!C$15,CalculationsAndCharts!$A343+$A$11,IF($C$7,7,0),1,1)</f>
        <v>12.14</v>
      </c>
      <c r="E343" s="4">
        <f ca="1">OFFSET(InputPriceData!D$15,CalculationsAndCharts!$A343+$A$11,IF($C$7,7,0),1,1)</f>
        <v>12.14</v>
      </c>
      <c r="F343" s="4">
        <f ca="1">OFFSET(InputPriceData!E$15,CalculationsAndCharts!$A343+$A$11,IF($C$7,7,0),1,1)</f>
        <v>11.72</v>
      </c>
      <c r="G343" s="4">
        <f ca="1">OFFSET(InputPriceData!F$15,CalculationsAndCharts!$A343+$A$11,IF($C$7,7,0),1,1)</f>
        <v>11.75</v>
      </c>
      <c r="H343" s="105">
        <f t="shared" si="467"/>
        <v>0</v>
      </c>
      <c r="I343" s="105">
        <f t="shared" ca="1" si="558"/>
        <v>0</v>
      </c>
      <c r="J343" s="105">
        <f t="shared" ca="1" si="558"/>
        <v>0</v>
      </c>
      <c r="K343" s="105">
        <f t="shared" ca="1" si="558"/>
        <v>0</v>
      </c>
      <c r="L343" s="4">
        <f t="shared" ca="1" si="468"/>
        <v>11.87</v>
      </c>
      <c r="M343" s="105">
        <f t="shared" ca="1" si="469"/>
        <v>0.74999999999999822</v>
      </c>
      <c r="N343" s="105">
        <f t="shared" ca="1" si="476"/>
        <v>1.6939871794871784</v>
      </c>
      <c r="O343" s="198">
        <f t="shared" ca="1" si="477"/>
        <v>1.6438668332694744</v>
      </c>
      <c r="P343" s="198">
        <f t="shared" ca="1" si="478"/>
        <v>1.479480149942527</v>
      </c>
      <c r="Q343" s="105">
        <f t="shared" ca="1" si="470"/>
        <v>11.867788165340237</v>
      </c>
      <c r="R343" s="105">
        <f t="shared" ca="1" si="471"/>
        <v>11.579764964907175</v>
      </c>
      <c r="S343" s="105">
        <f t="shared" ca="1" si="479"/>
        <v>0</v>
      </c>
      <c r="T343" s="105">
        <f t="shared" si="480"/>
        <v>0</v>
      </c>
      <c r="U343" s="105">
        <f t="shared" si="481"/>
        <v>0</v>
      </c>
      <c r="V343" s="115">
        <f t="shared" ca="1" si="472"/>
        <v>0.79999999999999893</v>
      </c>
      <c r="W343" s="114">
        <f t="shared" ca="1" si="473"/>
        <v>0.70504419118970463</v>
      </c>
      <c r="X343" s="116">
        <f t="shared" ca="1" si="474"/>
        <v>0.11000376095231529</v>
      </c>
      <c r="Y343" s="90" t="e">
        <f t="shared" si="482"/>
        <v>#N/A</v>
      </c>
      <c r="Z343" s="117" t="str">
        <f t="shared" ca="1" si="483"/>
        <v/>
      </c>
      <c r="AA343" s="112"/>
      <c r="AB343" s="118"/>
      <c r="AC343" s="107"/>
      <c r="AD343" s="107"/>
      <c r="AH343" s="107"/>
      <c r="BE343" s="235">
        <f t="shared" ca="1" si="484"/>
        <v>12.135</v>
      </c>
      <c r="BF343" s="235">
        <f t="shared" ref="BF343:BN343" ca="1" si="570">AVERAGE(OFFSET(BE$31,$A343,0,$BE$27,1))</f>
        <v>12.355</v>
      </c>
      <c r="BG343" s="235">
        <f t="shared" ca="1" si="570"/>
        <v>12.376250000000001</v>
      </c>
      <c r="BH343" s="235">
        <f t="shared" ca="1" si="570"/>
        <v>12.263125</v>
      </c>
      <c r="BI343" s="235">
        <f t="shared" ca="1" si="570"/>
        <v>12.100000000000001</v>
      </c>
      <c r="BJ343" s="235">
        <f t="shared" ca="1" si="570"/>
        <v>11.945</v>
      </c>
      <c r="BK343" s="235">
        <f t="shared" ca="1" si="570"/>
        <v>11.821953125</v>
      </c>
      <c r="BL343" s="235">
        <f t="shared" ca="1" si="570"/>
        <v>11.7325</v>
      </c>
      <c r="BM343" s="235">
        <f t="shared" ca="1" si="570"/>
        <v>11.669531249999999</v>
      </c>
      <c r="BN343" s="235">
        <f t="shared" ca="1" si="570"/>
        <v>11.624931640624999</v>
      </c>
      <c r="BO343" s="235">
        <f t="shared" ca="1" si="486"/>
        <v>12.132195800781249</v>
      </c>
      <c r="BP343" s="235">
        <f t="shared" ca="1" si="554"/>
        <v>12.01951354307443</v>
      </c>
      <c r="BQ343" s="235">
        <f t="shared" ca="1" si="555"/>
        <v>11.884690893054888</v>
      </c>
      <c r="BR343" s="235">
        <f t="shared" ca="1" si="556"/>
        <v>0.13482265001954197</v>
      </c>
      <c r="BS343" s="235">
        <f t="shared" ca="1" si="557"/>
        <v>12.154336193093972</v>
      </c>
      <c r="BT343" s="235">
        <f t="shared" ca="1" si="513"/>
        <v>12.006374013273314</v>
      </c>
      <c r="BU343" s="235">
        <f t="shared" ca="1" si="514"/>
        <v>11.863125356061083</v>
      </c>
      <c r="BV343" s="235">
        <f t="shared" ca="1" si="515"/>
        <v>11.7438692399512</v>
      </c>
      <c r="BW343" s="235">
        <f t="shared" ca="1" si="516"/>
        <v>12.173615211587892</v>
      </c>
      <c r="BX343" s="235">
        <f t="shared" ca="1" si="487"/>
        <v>0.39765316689608105</v>
      </c>
      <c r="BZ343" s="235">
        <f t="shared" ca="1" si="488"/>
        <v>11.592549292458628</v>
      </c>
      <c r="CA343" s="235">
        <f t="shared" ca="1" si="489"/>
        <v>86.530950052832992</v>
      </c>
      <c r="CB343" s="235">
        <f t="shared" ca="1" si="530"/>
        <v>12.001097900390624</v>
      </c>
      <c r="CC343" s="235">
        <f t="shared" ca="1" si="531"/>
        <v>3.5510979003906247</v>
      </c>
      <c r="CD343" s="81">
        <f t="shared" ca="1" si="532"/>
        <v>3.7590880533854172</v>
      </c>
      <c r="CE343" s="235">
        <f t="shared" ca="1" si="490"/>
        <v>94.467005027789185</v>
      </c>
      <c r="CF343" s="235">
        <f t="shared" ca="1" si="491"/>
        <v>97.280045172931651</v>
      </c>
      <c r="CG343">
        <f t="shared" si="492"/>
        <v>100</v>
      </c>
      <c r="CH343">
        <f t="shared" si="492"/>
        <v>50</v>
      </c>
      <c r="CI343">
        <f t="shared" si="492"/>
        <v>0</v>
      </c>
      <c r="CJ343" t="e">
        <f t="shared" si="493"/>
        <v>#N/A</v>
      </c>
      <c r="CK343" s="259">
        <f t="shared" ca="1" si="494"/>
        <v>12.228026281943402</v>
      </c>
      <c r="CL343" s="259">
        <f t="shared" ca="1" si="495"/>
        <v>12.0283881409717</v>
      </c>
      <c r="CM343" s="259">
        <f t="shared" ca="1" si="496"/>
        <v>12.028230202022119</v>
      </c>
      <c r="CN343" s="259">
        <f t="shared" ca="1" si="497"/>
        <v>11.897333213364904</v>
      </c>
      <c r="CO343">
        <f t="shared" ca="1" si="498"/>
        <v>100</v>
      </c>
      <c r="CP343">
        <f t="shared" ca="1" si="499"/>
        <v>16.7</v>
      </c>
      <c r="CQ343" t="e">
        <f t="shared" ca="1" si="500"/>
        <v>#N/A</v>
      </c>
      <c r="CR343" t="e">
        <f t="shared" ca="1" si="535"/>
        <v>#N/A</v>
      </c>
      <c r="CS343" t="e">
        <f t="shared" ca="1" si="536"/>
        <v>#N/A</v>
      </c>
    </row>
    <row r="344" spans="1:97" x14ac:dyDescent="0.25">
      <c r="A344">
        <v>313</v>
      </c>
      <c r="B344" s="100">
        <f ca="1">OFFSET(InputPriceData!B$15,CalculationsAndCharts!$A344+$A$11,0,1,1)</f>
        <v>40039</v>
      </c>
      <c r="C344" s="3">
        <f ca="1">OFFSET(InputPriceData!G$15,CalculationsAndCharts!$A344+$A$11,0,1,1)</f>
        <v>4547300</v>
      </c>
      <c r="D344" s="4">
        <f ca="1">OFFSET(InputPriceData!C$15,CalculationsAndCharts!$A344+$A$11,IF($C$7,7,0),1,1)</f>
        <v>12.66</v>
      </c>
      <c r="E344" s="4">
        <f ca="1">OFFSET(InputPriceData!D$15,CalculationsAndCharts!$A344+$A$11,IF($C$7,7,0),1,1)</f>
        <v>12.72</v>
      </c>
      <c r="F344" s="4">
        <f ca="1">OFFSET(InputPriceData!E$15,CalculationsAndCharts!$A344+$A$11,IF($C$7,7,0),1,1)</f>
        <v>12.17</v>
      </c>
      <c r="G344" s="4">
        <f ca="1">OFFSET(InputPriceData!F$15,CalculationsAndCharts!$A344+$A$11,IF($C$7,7,0),1,1)</f>
        <v>12.52</v>
      </c>
      <c r="H344" s="105">
        <f t="shared" si="467"/>
        <v>0</v>
      </c>
      <c r="I344" s="105">
        <f t="shared" ca="1" si="558"/>
        <v>0</v>
      </c>
      <c r="J344" s="105">
        <f t="shared" ca="1" si="558"/>
        <v>0</v>
      </c>
      <c r="K344" s="105">
        <f t="shared" ca="1" si="558"/>
        <v>0</v>
      </c>
      <c r="L344" s="4">
        <f t="shared" ca="1" si="468"/>
        <v>12.469999999999999</v>
      </c>
      <c r="M344" s="105">
        <f t="shared" ca="1" si="469"/>
        <v>0.74999999999999822</v>
      </c>
      <c r="N344" s="105">
        <f t="shared" ca="1" si="476"/>
        <v>1.6502948717948718</v>
      </c>
      <c r="O344" s="198">
        <f t="shared" ca="1" si="477"/>
        <v>1.6295467343501304</v>
      </c>
      <c r="P344" s="198">
        <f t="shared" ca="1" si="478"/>
        <v>1.4665920609151175</v>
      </c>
      <c r="Q344" s="105">
        <f t="shared" ca="1" si="470"/>
        <v>11.867156212580303</v>
      </c>
      <c r="R344" s="105">
        <f t="shared" ca="1" si="471"/>
        <v>11.497472621926299</v>
      </c>
      <c r="S344" s="105">
        <f t="shared" ca="1" si="479"/>
        <v>0</v>
      </c>
      <c r="T344" s="105">
        <f t="shared" si="480"/>
        <v>0</v>
      </c>
      <c r="U344" s="105">
        <f t="shared" si="481"/>
        <v>0</v>
      </c>
      <c r="V344" s="115">
        <f t="shared" ca="1" si="472"/>
        <v>0.55000000000000071</v>
      </c>
      <c r="W344" s="114">
        <f t="shared" ca="1" si="473"/>
        <v>0.65756628678455764</v>
      </c>
      <c r="X344" s="116">
        <f t="shared" ca="1" si="474"/>
        <v>0.1025212689125046</v>
      </c>
      <c r="Y344" s="90" t="e">
        <f t="shared" si="482"/>
        <v>#N/A</v>
      </c>
      <c r="Z344" s="117" t="str">
        <f t="shared" ca="1" si="483"/>
        <v/>
      </c>
      <c r="AA344" s="112"/>
      <c r="AB344" s="118"/>
      <c r="AC344" s="107"/>
      <c r="AD344" s="107"/>
      <c r="AH344" s="107"/>
      <c r="BE344" s="235">
        <f t="shared" ca="1" si="484"/>
        <v>12.574999999999999</v>
      </c>
      <c r="BF344" s="235">
        <f t="shared" ref="BF344:BN344" ca="1" si="571">AVERAGE(OFFSET(BE$31,$A344,0,$BE$27,1))</f>
        <v>12.397500000000001</v>
      </c>
      <c r="BG344" s="235">
        <f t="shared" ca="1" si="571"/>
        <v>12.15</v>
      </c>
      <c r="BH344" s="235">
        <f t="shared" ca="1" si="571"/>
        <v>11.936875000000001</v>
      </c>
      <c r="BI344" s="235">
        <f t="shared" ca="1" si="571"/>
        <v>11.79</v>
      </c>
      <c r="BJ344" s="235">
        <f t="shared" ca="1" si="571"/>
        <v>11.69890625</v>
      </c>
      <c r="BK344" s="235">
        <f t="shared" ca="1" si="571"/>
        <v>11.643046875</v>
      </c>
      <c r="BL344" s="235">
        <f t="shared" ca="1" si="571"/>
        <v>11.606562499999999</v>
      </c>
      <c r="BM344" s="235">
        <f t="shared" ca="1" si="571"/>
        <v>11.580332031249998</v>
      </c>
      <c r="BN344" s="235">
        <f t="shared" ca="1" si="571"/>
        <v>11.559423828124999</v>
      </c>
      <c r="BO344" s="235">
        <f t="shared" ca="1" si="486"/>
        <v>12.133351074218751</v>
      </c>
      <c r="BP344" s="235">
        <f t="shared" ca="1" si="554"/>
        <v>11.906831285367611</v>
      </c>
      <c r="BQ344" s="235">
        <f t="shared" ca="1" si="555"/>
        <v>11.749868243035348</v>
      </c>
      <c r="BR344" s="235">
        <f t="shared" ca="1" si="556"/>
        <v>0.15696304233226321</v>
      </c>
      <c r="BS344" s="235">
        <f t="shared" ca="1" si="557"/>
        <v>12.063794327699874</v>
      </c>
      <c r="BT344" s="235">
        <f t="shared" ca="1" si="513"/>
        <v>11.858411833452656</v>
      </c>
      <c r="BU344" s="235">
        <f t="shared" ca="1" si="514"/>
        <v>11.71987669884885</v>
      </c>
      <c r="BV344" s="235">
        <f t="shared" ca="1" si="515"/>
        <v>11.624613123841318</v>
      </c>
      <c r="BW344" s="235">
        <f t="shared" ca="1" si="516"/>
        <v>12.040218527652737</v>
      </c>
      <c r="BX344" s="235">
        <f t="shared" ca="1" si="487"/>
        <v>0.43742259500796798</v>
      </c>
      <c r="BZ344" s="235">
        <f t="shared" ca="1" si="488"/>
        <v>11.500281295082171</v>
      </c>
      <c r="CA344" s="235">
        <f t="shared" ca="1" si="489"/>
        <v>80.859015899757651</v>
      </c>
      <c r="CB344" s="235">
        <f t="shared" ca="1" si="530"/>
        <v>12.301675537109375</v>
      </c>
      <c r="CC344" s="235">
        <f t="shared" ca="1" si="531"/>
        <v>3.8516755371093758</v>
      </c>
      <c r="CD344" s="81">
        <f t="shared" ca="1" si="532"/>
        <v>3.7590880533854172</v>
      </c>
      <c r="CE344" s="235">
        <f t="shared" ca="1" si="490"/>
        <v>100</v>
      </c>
      <c r="CF344" s="235">
        <f t="shared" ca="1" si="491"/>
        <v>99.124376830335265</v>
      </c>
      <c r="CG344">
        <f t="shared" si="492"/>
        <v>100</v>
      </c>
      <c r="CH344">
        <f t="shared" si="492"/>
        <v>50</v>
      </c>
      <c r="CI344">
        <f t="shared" si="492"/>
        <v>0</v>
      </c>
      <c r="CJ344" t="e">
        <f t="shared" si="493"/>
        <v>#N/A</v>
      </c>
      <c r="CK344" s="259">
        <f t="shared" ca="1" si="494"/>
        <v>11.938552563886802</v>
      </c>
      <c r="CL344" s="259">
        <f t="shared" ca="1" si="495"/>
        <v>12.278651281943402</v>
      </c>
      <c r="CM344" s="259">
        <f t="shared" ca="1" si="496"/>
        <v>12.133717003370197</v>
      </c>
      <c r="CN344" s="259">
        <f t="shared" ca="1" si="497"/>
        <v>11.844911242322185</v>
      </c>
      <c r="CO344">
        <f t="shared" ca="1" si="498"/>
        <v>100</v>
      </c>
      <c r="CP344">
        <f t="shared" ca="1" si="499"/>
        <v>16.7</v>
      </c>
      <c r="CQ344" t="e">
        <f t="shared" ca="1" si="500"/>
        <v>#N/A</v>
      </c>
      <c r="CR344" t="e">
        <f t="shared" ca="1" si="535"/>
        <v>#N/A</v>
      </c>
      <c r="CS344" t="e">
        <f t="shared" ca="1" si="536"/>
        <v>#N/A</v>
      </c>
    </row>
    <row r="345" spans="1:97" x14ac:dyDescent="0.25">
      <c r="A345">
        <v>314</v>
      </c>
      <c r="B345" s="100">
        <f ca="1">OFFSET(InputPriceData!B$15,CalculationsAndCharts!$A345+$A$11,0,1,1)</f>
        <v>40038</v>
      </c>
      <c r="C345" s="3">
        <f ca="1">OFFSET(InputPriceData!G$15,CalculationsAndCharts!$A345+$A$11,0,1,1)</f>
        <v>8093100</v>
      </c>
      <c r="D345" s="4">
        <f ca="1">OFFSET(InputPriceData!C$15,CalculationsAndCharts!$A345+$A$11,IF($C$7,7,0),1,1)</f>
        <v>11.99</v>
      </c>
      <c r="E345" s="4">
        <f ca="1">OFFSET(InputPriceData!D$15,CalculationsAndCharts!$A345+$A$11,IF($C$7,7,0),1,1)</f>
        <v>12.83</v>
      </c>
      <c r="F345" s="4">
        <f ca="1">OFFSET(InputPriceData!E$15,CalculationsAndCharts!$A345+$A$11,IF($C$7,7,0),1,1)</f>
        <v>11.72</v>
      </c>
      <c r="G345" s="4">
        <f ca="1">OFFSET(InputPriceData!F$15,CalculationsAndCharts!$A345+$A$11,IF($C$7,7,0),1,1)</f>
        <v>12.63</v>
      </c>
      <c r="H345" s="105">
        <f t="shared" si="467"/>
        <v>0</v>
      </c>
      <c r="I345" s="105">
        <f t="shared" ca="1" si="558"/>
        <v>0</v>
      </c>
      <c r="J345" s="105">
        <f t="shared" ca="1" si="558"/>
        <v>0</v>
      </c>
      <c r="K345" s="105">
        <f t="shared" ca="1" si="558"/>
        <v>0</v>
      </c>
      <c r="L345" s="4">
        <f t="shared" ca="1" si="468"/>
        <v>12.393333333333333</v>
      </c>
      <c r="M345" s="105">
        <f t="shared" ca="1" si="469"/>
        <v>0.94333333333333336</v>
      </c>
      <c r="N345" s="105">
        <f t="shared" ca="1" si="476"/>
        <v>1.5601794871794874</v>
      </c>
      <c r="O345" s="198">
        <f t="shared" ca="1" si="477"/>
        <v>1.6236186950802043</v>
      </c>
      <c r="P345" s="198">
        <f t="shared" ca="1" si="478"/>
        <v>1.4612568255721838</v>
      </c>
      <c r="Q345" s="105">
        <f t="shared" ca="1" si="470"/>
        <v>11.694915130460389</v>
      </c>
      <c r="R345" s="105">
        <f t="shared" ca="1" si="471"/>
        <v>11.391848738882299</v>
      </c>
      <c r="S345" s="105">
        <f t="shared" ca="1" si="479"/>
        <v>0</v>
      </c>
      <c r="T345" s="105">
        <f t="shared" si="480"/>
        <v>0</v>
      </c>
      <c r="U345" s="105">
        <f t="shared" si="481"/>
        <v>0</v>
      </c>
      <c r="V345" s="115">
        <f t="shared" ca="1" si="472"/>
        <v>1.1099999999999994</v>
      </c>
      <c r="W345" s="114">
        <f t="shared" ca="1" si="473"/>
        <v>0.71134943017683605</v>
      </c>
      <c r="X345" s="116">
        <f t="shared" ca="1" si="474"/>
        <v>0.10632220349777008</v>
      </c>
      <c r="Y345" s="90" t="e">
        <f t="shared" si="482"/>
        <v>#N/A</v>
      </c>
      <c r="Z345" s="117" t="str">
        <f t="shared" ca="1" si="483"/>
        <v/>
      </c>
      <c r="AA345" s="112"/>
      <c r="AB345" s="118"/>
      <c r="AC345" s="107"/>
      <c r="AD345" s="107"/>
      <c r="AH345" s="107"/>
      <c r="BE345" s="235">
        <f t="shared" ca="1" si="484"/>
        <v>12.22</v>
      </c>
      <c r="BF345" s="235">
        <f t="shared" ref="BF345:BN345" ca="1" si="572">AVERAGE(OFFSET(BE$31,$A345,0,$BE$27,1))</f>
        <v>11.9025</v>
      </c>
      <c r="BG345" s="235">
        <f t="shared" ca="1" si="572"/>
        <v>11.723749999999999</v>
      </c>
      <c r="BH345" s="235">
        <f t="shared" ca="1" si="572"/>
        <v>11.643125</v>
      </c>
      <c r="BI345" s="235">
        <f t="shared" ca="1" si="572"/>
        <v>11.6078125</v>
      </c>
      <c r="BJ345" s="235">
        <f t="shared" ca="1" si="572"/>
        <v>11.587187499999999</v>
      </c>
      <c r="BK345" s="235">
        <f t="shared" ca="1" si="572"/>
        <v>11.570078124999998</v>
      </c>
      <c r="BL345" s="235">
        <f t="shared" ca="1" si="572"/>
        <v>11.5541015625</v>
      </c>
      <c r="BM345" s="235">
        <f t="shared" ca="1" si="572"/>
        <v>11.538515624999999</v>
      </c>
      <c r="BN345" s="235">
        <f t="shared" ca="1" si="572"/>
        <v>11.521806640624998</v>
      </c>
      <c r="BO345" s="235">
        <f t="shared" ca="1" si="486"/>
        <v>11.82735009765625</v>
      </c>
      <c r="BP345" s="235">
        <f t="shared" ca="1" si="554"/>
        <v>11.68031149651647</v>
      </c>
      <c r="BQ345" s="235">
        <f t="shared" ca="1" si="555"/>
        <v>11.592905200703086</v>
      </c>
      <c r="BR345" s="235">
        <f t="shared" ca="1" si="556"/>
        <v>8.7406295813384105E-2</v>
      </c>
      <c r="BS345" s="235">
        <f t="shared" ca="1" si="557"/>
        <v>11.767717792329854</v>
      </c>
      <c r="BT345" s="235">
        <f t="shared" ca="1" si="513"/>
        <v>11.653029339205437</v>
      </c>
      <c r="BU345" s="235">
        <f t="shared" ca="1" si="514"/>
        <v>11.581341564245044</v>
      </c>
      <c r="BV345" s="235">
        <f t="shared" ca="1" si="515"/>
        <v>11.529349548833785</v>
      </c>
      <c r="BW345" s="235">
        <f t="shared" ca="1" si="516"/>
        <v>11.744412873714964</v>
      </c>
      <c r="BX345" s="235">
        <f t="shared" ca="1" si="487"/>
        <v>0.47324392695953083</v>
      </c>
      <c r="BZ345" s="235">
        <f t="shared" ca="1" si="488"/>
        <v>11.410939199496742</v>
      </c>
      <c r="CA345" s="235">
        <f t="shared" ca="1" si="489"/>
        <v>67.616373672278456</v>
      </c>
      <c r="CB345" s="235">
        <f t="shared" ca="1" si="530"/>
        <v>12.110341715494791</v>
      </c>
      <c r="CC345" s="235">
        <f t="shared" ca="1" si="531"/>
        <v>3.6603417154947913</v>
      </c>
      <c r="CD345" s="81">
        <f t="shared" ca="1" si="532"/>
        <v>3.7590880533854172</v>
      </c>
      <c r="CE345" s="235">
        <f t="shared" ca="1" si="490"/>
        <v>97.373130491005782</v>
      </c>
      <c r="CF345" s="235">
        <f t="shared" ca="1" si="491"/>
        <v>99.124376830335265</v>
      </c>
      <c r="CG345">
        <f t="shared" si="492"/>
        <v>100</v>
      </c>
      <c r="CH345">
        <f t="shared" si="492"/>
        <v>50</v>
      </c>
      <c r="CI345">
        <f t="shared" si="492"/>
        <v>0</v>
      </c>
      <c r="CJ345" t="e">
        <f t="shared" si="493"/>
        <v>#N/A</v>
      </c>
      <c r="CK345" s="259">
        <f t="shared" ca="1" si="494"/>
        <v>11.584605127773603</v>
      </c>
      <c r="CL345" s="259">
        <f t="shared" ca="1" si="495"/>
        <v>12.0729275638868</v>
      </c>
      <c r="CM345" s="259">
        <f t="shared" ca="1" si="496"/>
        <v>11.909528338950331</v>
      </c>
      <c r="CN345" s="259">
        <f t="shared" ca="1" si="497"/>
        <v>11.671415226473698</v>
      </c>
      <c r="CO345">
        <f t="shared" ca="1" si="498"/>
        <v>100</v>
      </c>
      <c r="CP345">
        <f t="shared" ca="1" si="499"/>
        <v>16.7</v>
      </c>
      <c r="CQ345" t="e">
        <f t="shared" ca="1" si="500"/>
        <v>#N/A</v>
      </c>
      <c r="CR345" t="e">
        <f t="shared" ca="1" si="535"/>
        <v>#N/A</v>
      </c>
      <c r="CS345" t="e">
        <f t="shared" ca="1" si="536"/>
        <v>#N/A</v>
      </c>
    </row>
    <row r="346" spans="1:97" x14ac:dyDescent="0.25">
      <c r="A346">
        <v>315</v>
      </c>
      <c r="B346" s="100">
        <f ca="1">OFFSET(InputPriceData!B$15,CalculationsAndCharts!$A346+$A$11,0,1,1)</f>
        <v>40037</v>
      </c>
      <c r="C346" s="3">
        <f ca="1">OFFSET(InputPriceData!G$15,CalculationsAndCharts!$A346+$A$11,0,1,1)</f>
        <v>3544900</v>
      </c>
      <c r="D346" s="4">
        <f ca="1">OFFSET(InputPriceData!C$15,CalculationsAndCharts!$A346+$A$11,IF($C$7,7,0),1,1)</f>
        <v>11.49</v>
      </c>
      <c r="E346" s="4">
        <f ca="1">OFFSET(InputPriceData!D$15,CalculationsAndCharts!$A346+$A$11,IF($C$7,7,0),1,1)</f>
        <v>11.95</v>
      </c>
      <c r="F346" s="4">
        <f ca="1">OFFSET(InputPriceData!E$15,CalculationsAndCharts!$A346+$A$11,IF($C$7,7,0),1,1)</f>
        <v>11.45</v>
      </c>
      <c r="G346" s="4">
        <f ca="1">OFFSET(InputPriceData!F$15,CalculationsAndCharts!$A346+$A$11,IF($C$7,7,0),1,1)</f>
        <v>11.81</v>
      </c>
      <c r="H346" s="105">
        <f t="shared" si="467"/>
        <v>0</v>
      </c>
      <c r="I346" s="105">
        <f t="shared" ca="1" si="558"/>
        <v>0</v>
      </c>
      <c r="J346" s="105">
        <f t="shared" ca="1" si="558"/>
        <v>0</v>
      </c>
      <c r="K346" s="105">
        <f t="shared" ca="1" si="558"/>
        <v>0</v>
      </c>
      <c r="L346" s="4">
        <f t="shared" ca="1" si="468"/>
        <v>11.736666666666666</v>
      </c>
      <c r="M346" s="105">
        <f t="shared" ca="1" si="469"/>
        <v>0.63666666666666671</v>
      </c>
      <c r="N346" s="105">
        <f t="shared" ca="1" si="476"/>
        <v>1.5101153846153852</v>
      </c>
      <c r="O346" s="198">
        <f t="shared" ca="1" si="477"/>
        <v>1.6417441830518378</v>
      </c>
      <c r="P346" s="198">
        <f t="shared" ca="1" si="478"/>
        <v>1.4775697647466541</v>
      </c>
      <c r="Q346" s="105">
        <f t="shared" ca="1" si="470"/>
        <v>11.495367072496691</v>
      </c>
      <c r="R346" s="105">
        <f t="shared" ca="1" si="471"/>
        <v>11.305258341288559</v>
      </c>
      <c r="S346" s="105">
        <f t="shared" ca="1" si="479"/>
        <v>0</v>
      </c>
      <c r="T346" s="105">
        <f t="shared" si="480"/>
        <v>0</v>
      </c>
      <c r="U346" s="105">
        <f t="shared" si="481"/>
        <v>0</v>
      </c>
      <c r="V346" s="115">
        <f t="shared" ca="1" si="472"/>
        <v>0.58999999999999986</v>
      </c>
      <c r="W346" s="114">
        <f t="shared" ca="1" si="473"/>
        <v>0.51202414526525419</v>
      </c>
      <c r="X346" s="116">
        <f t="shared" ca="1" si="474"/>
        <v>9.3355135077498236E-2</v>
      </c>
      <c r="Y346" s="90" t="e">
        <f t="shared" si="482"/>
        <v>#N/A</v>
      </c>
      <c r="Z346" s="117" t="str">
        <f t="shared" ca="1" si="483"/>
        <v/>
      </c>
      <c r="AA346" s="112"/>
      <c r="AB346" s="118"/>
      <c r="AC346" s="107"/>
      <c r="AD346" s="107"/>
      <c r="AH346" s="107"/>
      <c r="BE346" s="235">
        <f t="shared" ca="1" si="484"/>
        <v>11.585000000000001</v>
      </c>
      <c r="BF346" s="235">
        <f t="shared" ref="BF346:BN346" ca="1" si="573">AVERAGE(OFFSET(BE$31,$A346,0,$BE$27,1))</f>
        <v>11.545</v>
      </c>
      <c r="BG346" s="235">
        <f t="shared" ca="1" si="573"/>
        <v>11.5625</v>
      </c>
      <c r="BH346" s="235">
        <f t="shared" ca="1" si="573"/>
        <v>11.5725</v>
      </c>
      <c r="BI346" s="235">
        <f t="shared" ca="1" si="573"/>
        <v>11.5665625</v>
      </c>
      <c r="BJ346" s="235">
        <f t="shared" ca="1" si="573"/>
        <v>11.55296875</v>
      </c>
      <c r="BK346" s="235">
        <f t="shared" ca="1" si="573"/>
        <v>11.538125000000001</v>
      </c>
      <c r="BL346" s="235">
        <f t="shared" ca="1" si="573"/>
        <v>11.5229296875</v>
      </c>
      <c r="BM346" s="235">
        <f t="shared" ca="1" si="573"/>
        <v>11.505097656249999</v>
      </c>
      <c r="BN346" s="235">
        <f t="shared" ca="1" si="573"/>
        <v>11.482275390624999</v>
      </c>
      <c r="BO346" s="235">
        <f t="shared" ca="1" si="486"/>
        <v>11.555272949218752</v>
      </c>
      <c r="BP346" s="235">
        <f t="shared" ca="1" si="554"/>
        <v>11.53327289537669</v>
      </c>
      <c r="BQ346" s="235">
        <f t="shared" ca="1" si="555"/>
        <v>11.505498904889702</v>
      </c>
      <c r="BR346" s="235">
        <f t="shared" ca="1" si="556"/>
        <v>2.7773990486988254E-2</v>
      </c>
      <c r="BS346" s="235">
        <f t="shared" ca="1" si="557"/>
        <v>11.561046885863679</v>
      </c>
      <c r="BT346" s="235">
        <f t="shared" ca="1" si="513"/>
        <v>11.53834088608102</v>
      </c>
      <c r="BU346" s="235">
        <f t="shared" ca="1" si="514"/>
        <v>11.509653789284652</v>
      </c>
      <c r="BV346" s="235">
        <f t="shared" ca="1" si="515"/>
        <v>11.477357533422527</v>
      </c>
      <c r="BW346" s="235">
        <f t="shared" ca="1" si="516"/>
        <v>11.563418823811638</v>
      </c>
      <c r="BX346" s="235">
        <f t="shared" ca="1" si="487"/>
        <v>0.51991327450112468</v>
      </c>
      <c r="BZ346" s="235">
        <f t="shared" ca="1" si="488"/>
        <v>11.342835196875615</v>
      </c>
      <c r="CA346" s="235">
        <f t="shared" ca="1" si="489"/>
        <v>60.606751056110312</v>
      </c>
      <c r="CB346" s="235">
        <f t="shared" ca="1" si="530"/>
        <v>11.645969807942709</v>
      </c>
      <c r="CC346" s="235">
        <f t="shared" ca="1" si="531"/>
        <v>3.1959698079427099</v>
      </c>
      <c r="CD346" s="81">
        <f t="shared" ca="1" si="532"/>
        <v>2.8790880533854164</v>
      </c>
      <c r="CE346" s="235">
        <f t="shared" ca="1" si="490"/>
        <v>100</v>
      </c>
      <c r="CF346" s="235">
        <f t="shared" ca="1" si="491"/>
        <v>100</v>
      </c>
      <c r="CG346">
        <f t="shared" si="492"/>
        <v>100</v>
      </c>
      <c r="CH346">
        <f t="shared" si="492"/>
        <v>50</v>
      </c>
      <c r="CI346">
        <f t="shared" si="492"/>
        <v>0</v>
      </c>
      <c r="CJ346" t="e">
        <f t="shared" si="493"/>
        <v>#N/A</v>
      </c>
      <c r="CK346" s="259">
        <f t="shared" ca="1" si="494"/>
        <v>11.494210255547205</v>
      </c>
      <c r="CL346" s="259">
        <f t="shared" ca="1" si="495"/>
        <v>11.642302563886801</v>
      </c>
      <c r="CM346" s="259">
        <f t="shared" ca="1" si="496"/>
        <v>11.58699167602833</v>
      </c>
      <c r="CN346" s="259">
        <f t="shared" ca="1" si="497"/>
        <v>11.510810291508458</v>
      </c>
      <c r="CO346">
        <f t="shared" ca="1" si="498"/>
        <v>100</v>
      </c>
      <c r="CP346">
        <f t="shared" ca="1" si="499"/>
        <v>16.7</v>
      </c>
      <c r="CQ346" t="e">
        <f t="shared" ca="1" si="500"/>
        <v>#N/A</v>
      </c>
      <c r="CR346" t="e">
        <f t="shared" ca="1" si="535"/>
        <v>#N/A</v>
      </c>
      <c r="CS346" t="e">
        <f t="shared" ca="1" si="536"/>
        <v>#N/A</v>
      </c>
    </row>
    <row r="347" spans="1:97" x14ac:dyDescent="0.25">
      <c r="A347">
        <v>316</v>
      </c>
      <c r="B347" s="100">
        <f ca="1">OFFSET(InputPriceData!B$15,CalculationsAndCharts!$A347+$A$11,0,1,1)</f>
        <v>40036</v>
      </c>
      <c r="C347" s="3">
        <f ca="1">OFFSET(InputPriceData!G$15,CalculationsAndCharts!$A347+$A$11,0,1,1)</f>
        <v>2211800</v>
      </c>
      <c r="D347" s="4">
        <f ca="1">OFFSET(InputPriceData!C$15,CalculationsAndCharts!$A347+$A$11,IF($C$7,7,0),1,1)</f>
        <v>11.53</v>
      </c>
      <c r="E347" s="4">
        <f ca="1">OFFSET(InputPriceData!D$15,CalculationsAndCharts!$A347+$A$11,IF($C$7,7,0),1,1)</f>
        <v>11.65</v>
      </c>
      <c r="F347" s="4">
        <f ca="1">OFFSET(InputPriceData!E$15,CalculationsAndCharts!$A347+$A$11,IF($C$7,7,0),1,1)</f>
        <v>11.1</v>
      </c>
      <c r="G347" s="4">
        <f ca="1">OFFSET(InputPriceData!F$15,CalculationsAndCharts!$A347+$A$11,IF($C$7,7,0),1,1)</f>
        <v>11.36</v>
      </c>
      <c r="H347" s="105">
        <f t="shared" si="467"/>
        <v>0</v>
      </c>
      <c r="I347" s="105">
        <f t="shared" ca="1" si="558"/>
        <v>0</v>
      </c>
      <c r="J347" s="105">
        <f t="shared" ca="1" si="558"/>
        <v>0</v>
      </c>
      <c r="K347" s="105">
        <f t="shared" ca="1" si="558"/>
        <v>0</v>
      </c>
      <c r="L347" s="4">
        <f t="shared" ca="1" si="468"/>
        <v>11.37</v>
      </c>
      <c r="M347" s="105">
        <f t="shared" ca="1" si="469"/>
        <v>0.57000000000000028</v>
      </c>
      <c r="N347" s="105">
        <f t="shared" ca="1" si="476"/>
        <v>1.6084230769230776</v>
      </c>
      <c r="O347" s="198">
        <f t="shared" ca="1" si="477"/>
        <v>1.6793524111765383</v>
      </c>
      <c r="P347" s="198">
        <f t="shared" ca="1" si="478"/>
        <v>1.5114171700588845</v>
      </c>
      <c r="Q347" s="105">
        <f t="shared" ca="1" si="470"/>
        <v>11.42642433130527</v>
      </c>
      <c r="R347" s="105">
        <f t="shared" ca="1" si="471"/>
        <v>11.250941560943378</v>
      </c>
      <c r="S347" s="105">
        <f t="shared" ca="1" si="479"/>
        <v>0</v>
      </c>
      <c r="T347" s="105">
        <f t="shared" si="480"/>
        <v>0</v>
      </c>
      <c r="U347" s="105">
        <f t="shared" si="481"/>
        <v>0</v>
      </c>
      <c r="V347" s="115">
        <f t="shared" ca="1" si="472"/>
        <v>0.55000000000000071</v>
      </c>
      <c r="W347" s="114">
        <f t="shared" ca="1" si="473"/>
        <v>0.47303621789788136</v>
      </c>
      <c r="X347" s="116">
        <f t="shared" ca="1" si="474"/>
        <v>9.1640512138898012E-2</v>
      </c>
      <c r="Y347" s="90" t="e">
        <f t="shared" si="482"/>
        <v>#N/A</v>
      </c>
      <c r="Z347" s="117" t="str">
        <f t="shared" ca="1" si="483"/>
        <v/>
      </c>
      <c r="AA347" s="112"/>
      <c r="AB347" s="118"/>
      <c r="AC347" s="107"/>
      <c r="AD347" s="107"/>
      <c r="AH347" s="107"/>
      <c r="BE347" s="235">
        <f t="shared" ca="1" si="484"/>
        <v>11.504999999999999</v>
      </c>
      <c r="BF347" s="235">
        <f t="shared" ref="BF347:BN347" ca="1" si="574">AVERAGE(OFFSET(BE$31,$A347,0,$BE$27,1))</f>
        <v>11.58</v>
      </c>
      <c r="BG347" s="235">
        <f t="shared" ca="1" si="574"/>
        <v>11.5825</v>
      </c>
      <c r="BH347" s="235">
        <f t="shared" ca="1" si="574"/>
        <v>11.560625</v>
      </c>
      <c r="BI347" s="235">
        <f t="shared" ca="1" si="574"/>
        <v>11.539375</v>
      </c>
      <c r="BJ347" s="235">
        <f t="shared" ca="1" si="574"/>
        <v>11.52328125</v>
      </c>
      <c r="BK347" s="235">
        <f t="shared" ca="1" si="574"/>
        <v>11.507734375</v>
      </c>
      <c r="BL347" s="235">
        <f t="shared" ca="1" si="574"/>
        <v>11.487265624999999</v>
      </c>
      <c r="BM347" s="235">
        <f t="shared" ca="1" si="574"/>
        <v>11.459453125</v>
      </c>
      <c r="BN347" s="235">
        <f t="shared" ca="1" si="574"/>
        <v>11.425771484375</v>
      </c>
      <c r="BO347" s="235">
        <f t="shared" ca="1" si="486"/>
        <v>11.532831542968751</v>
      </c>
      <c r="BP347" s="235">
        <f t="shared" ca="1" si="554"/>
        <v>11.51127284153463</v>
      </c>
      <c r="BQ347" s="235">
        <f t="shared" ca="1" si="555"/>
        <v>11.477724914402716</v>
      </c>
      <c r="BR347" s="235">
        <f t="shared" ca="1" si="556"/>
        <v>3.354792713191479E-2</v>
      </c>
      <c r="BS347" s="235">
        <f t="shared" ca="1" si="557"/>
        <v>11.544820768666545</v>
      </c>
      <c r="BT347" s="235">
        <f t="shared" ca="1" si="513"/>
        <v>11.51563488629836</v>
      </c>
      <c r="BU347" s="235">
        <f t="shared" ca="1" si="514"/>
        <v>11.480966692488282</v>
      </c>
      <c r="BV347" s="235">
        <f t="shared" ca="1" si="515"/>
        <v>11.445061277560402</v>
      </c>
      <c r="BW347" s="235">
        <f t="shared" ca="1" si="516"/>
        <v>11.549065858990634</v>
      </c>
      <c r="BX347" s="235">
        <f t="shared" ca="1" si="487"/>
        <v>0.56932962735198722</v>
      </c>
      <c r="BZ347" s="235">
        <f t="shared" ca="1" si="488"/>
        <v>11.28430925179571</v>
      </c>
      <c r="CA347" s="235">
        <f t="shared" ca="1" si="489"/>
        <v>61.62580491491083</v>
      </c>
      <c r="CB347" s="235">
        <f t="shared" ca="1" si="530"/>
        <v>11.451415771484374</v>
      </c>
      <c r="CC347" s="235">
        <f t="shared" ca="1" si="531"/>
        <v>3.0014157714843748</v>
      </c>
      <c r="CD347" s="81">
        <f t="shared" ca="1" si="532"/>
        <v>2.8390880533854173</v>
      </c>
      <c r="CE347" s="235">
        <f t="shared" ca="1" si="490"/>
        <v>100</v>
      </c>
      <c r="CF347" s="235">
        <f t="shared" ca="1" si="491"/>
        <v>100</v>
      </c>
      <c r="CG347">
        <f t="shared" si="492"/>
        <v>100</v>
      </c>
      <c r="CH347">
        <f t="shared" si="492"/>
        <v>50</v>
      </c>
      <c r="CI347">
        <f t="shared" si="492"/>
        <v>0</v>
      </c>
      <c r="CJ347" t="e">
        <f t="shared" si="493"/>
        <v>#N/A</v>
      </c>
      <c r="CK347" s="259">
        <f t="shared" ca="1" si="494"/>
        <v>11.578420511094411</v>
      </c>
      <c r="CL347" s="259">
        <f t="shared" ca="1" si="495"/>
        <v>11.434605127773603</v>
      </c>
      <c r="CM347" s="259">
        <f t="shared" ca="1" si="496"/>
        <v>11.487208348936106</v>
      </c>
      <c r="CN347" s="259">
        <f t="shared" ca="1" si="497"/>
        <v>11.458213382557119</v>
      </c>
      <c r="CO347">
        <f t="shared" ca="1" si="498"/>
        <v>100</v>
      </c>
      <c r="CP347">
        <f t="shared" ca="1" si="499"/>
        <v>16.7</v>
      </c>
      <c r="CQ347" t="e">
        <f t="shared" ca="1" si="500"/>
        <v>#N/A</v>
      </c>
      <c r="CR347" t="e">
        <f t="shared" ca="1" si="535"/>
        <v>#N/A</v>
      </c>
      <c r="CS347" t="e">
        <f t="shared" ca="1" si="536"/>
        <v>#N/A</v>
      </c>
    </row>
    <row r="348" spans="1:97" x14ac:dyDescent="0.25">
      <c r="A348">
        <v>317</v>
      </c>
      <c r="B348" s="100">
        <f ca="1">OFFSET(InputPriceData!B$15,CalculationsAndCharts!$A348+$A$11,0,1,1)</f>
        <v>40035</v>
      </c>
      <c r="C348" s="3">
        <f ca="1">OFFSET(InputPriceData!G$15,CalculationsAndCharts!$A348+$A$11,0,1,1)</f>
        <v>2625200</v>
      </c>
      <c r="D348" s="4">
        <f ca="1">OFFSET(InputPriceData!C$15,CalculationsAndCharts!$A348+$A$11,IF($C$7,7,0),1,1)</f>
        <v>11.51</v>
      </c>
      <c r="E348" s="4">
        <f ca="1">OFFSET(InputPriceData!D$15,CalculationsAndCharts!$A348+$A$11,IF($C$7,7,0),1,1)</f>
        <v>11.9</v>
      </c>
      <c r="F348" s="4">
        <f ca="1">OFFSET(InputPriceData!E$15,CalculationsAndCharts!$A348+$A$11,IF($C$7,7,0),1,1)</f>
        <v>11.46</v>
      </c>
      <c r="G348" s="4">
        <f ca="1">OFFSET(InputPriceData!F$15,CalculationsAndCharts!$A348+$A$11,IF($C$7,7,0),1,1)</f>
        <v>11.65</v>
      </c>
      <c r="H348" s="105">
        <f t="shared" si="467"/>
        <v>0</v>
      </c>
      <c r="I348" s="105">
        <f t="shared" ca="1" si="558"/>
        <v>0</v>
      </c>
      <c r="J348" s="105">
        <f t="shared" ca="1" si="558"/>
        <v>0</v>
      </c>
      <c r="K348" s="105">
        <f t="shared" ca="1" si="558"/>
        <v>0</v>
      </c>
      <c r="L348" s="4">
        <f t="shared" ca="1" si="468"/>
        <v>11.67</v>
      </c>
      <c r="M348" s="105">
        <f t="shared" ca="1" si="469"/>
        <v>0.28999999999999915</v>
      </c>
      <c r="N348" s="105">
        <f t="shared" ca="1" si="476"/>
        <v>1.68124358974359</v>
      </c>
      <c r="O348" s="198">
        <f t="shared" ca="1" si="477"/>
        <v>1.6996179352489555</v>
      </c>
      <c r="P348" s="198">
        <f t="shared" ca="1" si="478"/>
        <v>1.5296561417240599</v>
      </c>
      <c r="Q348" s="105">
        <f t="shared" ca="1" si="470"/>
        <v>11.442545568821062</v>
      </c>
      <c r="R348" s="105">
        <f t="shared" ca="1" si="471"/>
        <v>11.200803626554265</v>
      </c>
      <c r="S348" s="105">
        <f t="shared" ca="1" si="479"/>
        <v>0</v>
      </c>
      <c r="T348" s="105">
        <f t="shared" si="480"/>
        <v>0</v>
      </c>
      <c r="U348" s="105">
        <f t="shared" si="481"/>
        <v>0</v>
      </c>
      <c r="V348" s="115">
        <f t="shared" ca="1" si="472"/>
        <v>0.4399999999999995</v>
      </c>
      <c r="W348" s="114">
        <f t="shared" ca="1" si="473"/>
        <v>0.43455432684682166</v>
      </c>
      <c r="X348" s="116">
        <f t="shared" ca="1" si="474"/>
        <v>8.7300800587710017E-2</v>
      </c>
      <c r="Y348" s="90" t="e">
        <f t="shared" si="482"/>
        <v>#N/A</v>
      </c>
      <c r="Z348" s="117" t="str">
        <f t="shared" ca="1" si="483"/>
        <v/>
      </c>
      <c r="AA348" s="112"/>
      <c r="AB348" s="118"/>
      <c r="AC348" s="107"/>
      <c r="AD348" s="107"/>
      <c r="AH348" s="107"/>
      <c r="BE348" s="235">
        <f t="shared" ca="1" si="484"/>
        <v>11.655000000000001</v>
      </c>
      <c r="BF348" s="235">
        <f t="shared" ref="BF348:BN348" ca="1" si="575">AVERAGE(OFFSET(BE$31,$A348,0,$BE$27,1))</f>
        <v>11.585000000000001</v>
      </c>
      <c r="BG348" s="235">
        <f t="shared" ca="1" si="575"/>
        <v>11.53875</v>
      </c>
      <c r="BH348" s="235">
        <f t="shared" ca="1" si="575"/>
        <v>11.518125</v>
      </c>
      <c r="BI348" s="235">
        <f t="shared" ca="1" si="575"/>
        <v>11.507187500000001</v>
      </c>
      <c r="BJ348" s="235">
        <f t="shared" ca="1" si="575"/>
        <v>11.4921875</v>
      </c>
      <c r="BK348" s="235">
        <f t="shared" ca="1" si="575"/>
        <v>11.466796875</v>
      </c>
      <c r="BL348" s="235">
        <f t="shared" ca="1" si="575"/>
        <v>11.431640625</v>
      </c>
      <c r="BM348" s="235">
        <f t="shared" ca="1" si="575"/>
        <v>11.39208984375</v>
      </c>
      <c r="BN348" s="235">
        <f t="shared" ca="1" si="575"/>
        <v>11.355615234375</v>
      </c>
      <c r="BO348" s="235">
        <f t="shared" ca="1" si="486"/>
        <v>11.545650878906251</v>
      </c>
      <c r="BP348" s="235">
        <f t="shared" ca="1" si="554"/>
        <v>11.48971414010051</v>
      </c>
      <c r="BQ348" s="235">
        <f t="shared" ca="1" si="555"/>
        <v>11.444176987270801</v>
      </c>
      <c r="BR348" s="235">
        <f t="shared" ca="1" si="556"/>
        <v>4.5537152829709271E-2</v>
      </c>
      <c r="BS348" s="235">
        <f t="shared" ca="1" si="557"/>
        <v>11.535251292930219</v>
      </c>
      <c r="BT348" s="235">
        <f t="shared" ca="1" si="513"/>
        <v>11.486449003930174</v>
      </c>
      <c r="BU348" s="235">
        <f t="shared" ca="1" si="514"/>
        <v>11.446298498678205</v>
      </c>
      <c r="BV348" s="235">
        <f t="shared" ca="1" si="515"/>
        <v>11.40915586263252</v>
      </c>
      <c r="BW348" s="235">
        <f t="shared" ca="1" si="516"/>
        <v>11.529607378388423</v>
      </c>
      <c r="BX348" s="235">
        <f t="shared" ca="1" si="487"/>
        <v>0.6207127471842292</v>
      </c>
      <c r="BZ348" s="235">
        <f t="shared" ca="1" si="488"/>
        <v>11.216791641529339</v>
      </c>
      <c r="CA348" s="235">
        <f t="shared" ca="1" si="489"/>
        <v>62.599054001956887</v>
      </c>
      <c r="CB348" s="235">
        <f t="shared" ca="1" si="530"/>
        <v>11.607825439453126</v>
      </c>
      <c r="CC348" s="235">
        <f t="shared" ca="1" si="531"/>
        <v>3.1578254394531271</v>
      </c>
      <c r="CD348" s="81">
        <f t="shared" ca="1" si="532"/>
        <v>2.8390880533854173</v>
      </c>
      <c r="CE348" s="235">
        <f t="shared" ca="1" si="490"/>
        <v>100</v>
      </c>
      <c r="CF348" s="235">
        <f t="shared" ca="1" si="491"/>
        <v>100</v>
      </c>
      <c r="CG348">
        <f t="shared" si="492"/>
        <v>100</v>
      </c>
      <c r="CH348">
        <f t="shared" si="492"/>
        <v>50</v>
      </c>
      <c r="CI348">
        <f t="shared" si="492"/>
        <v>0</v>
      </c>
      <c r="CJ348" t="e">
        <f t="shared" si="493"/>
        <v>#N/A</v>
      </c>
      <c r="CK348" s="259">
        <f t="shared" ca="1" si="494"/>
        <v>11.526841022188819</v>
      </c>
      <c r="CL348" s="259">
        <f t="shared" ca="1" si="495"/>
        <v>11.629210255547205</v>
      </c>
      <c r="CM348" s="259">
        <f t="shared" ca="1" si="496"/>
        <v>11.565347248226843</v>
      </c>
      <c r="CN348" s="259">
        <f t="shared" ca="1" si="497"/>
        <v>11.467656684470525</v>
      </c>
      <c r="CO348">
        <f t="shared" ca="1" si="498"/>
        <v>100</v>
      </c>
      <c r="CP348">
        <f t="shared" ca="1" si="499"/>
        <v>16.7</v>
      </c>
      <c r="CQ348" t="e">
        <f t="shared" ca="1" si="500"/>
        <v>#N/A</v>
      </c>
      <c r="CR348" t="e">
        <f t="shared" ca="1" si="535"/>
        <v>#N/A</v>
      </c>
      <c r="CS348" t="e">
        <f t="shared" ca="1" si="536"/>
        <v>#N/A</v>
      </c>
    </row>
    <row r="349" spans="1:97" x14ac:dyDescent="0.25">
      <c r="A349">
        <v>318</v>
      </c>
      <c r="B349" s="100">
        <f ca="1">OFFSET(InputPriceData!B$15,CalculationsAndCharts!$A349+$A$11,0,1,1)</f>
        <v>40032</v>
      </c>
      <c r="C349" s="3">
        <f ca="1">OFFSET(InputPriceData!G$15,CalculationsAndCharts!$A349+$A$11,0,1,1)</f>
        <v>2290300</v>
      </c>
      <c r="D349" s="4">
        <f ca="1">OFFSET(InputPriceData!C$15,CalculationsAndCharts!$A349+$A$11,IF($C$7,7,0),1,1)</f>
        <v>11.61</v>
      </c>
      <c r="E349" s="4">
        <f ca="1">OFFSET(InputPriceData!D$15,CalculationsAndCharts!$A349+$A$11,IF($C$7,7,0),1,1)</f>
        <v>11.75</v>
      </c>
      <c r="F349" s="4">
        <f ca="1">OFFSET(InputPriceData!E$15,CalculationsAndCharts!$A349+$A$11,IF($C$7,7,0),1,1)</f>
        <v>11.38</v>
      </c>
      <c r="G349" s="4">
        <f ca="1">OFFSET(InputPriceData!F$15,CalculationsAndCharts!$A349+$A$11,IF($C$7,7,0),1,1)</f>
        <v>11.66</v>
      </c>
      <c r="H349" s="105">
        <f t="shared" si="467"/>
        <v>0</v>
      </c>
      <c r="I349" s="105">
        <f t="shared" ca="1" si="558"/>
        <v>0</v>
      </c>
      <c r="J349" s="105">
        <f t="shared" ca="1" si="558"/>
        <v>0</v>
      </c>
      <c r="K349" s="105">
        <f t="shared" ca="1" si="558"/>
        <v>0</v>
      </c>
      <c r="L349" s="4">
        <f t="shared" ca="1" si="468"/>
        <v>11.596666666666669</v>
      </c>
      <c r="M349" s="105">
        <f t="shared" ca="1" si="469"/>
        <v>0.3766666666666687</v>
      </c>
      <c r="N349" s="105">
        <f t="shared" ca="1" si="476"/>
        <v>1.6657692307692316</v>
      </c>
      <c r="O349" s="198">
        <f t="shared" ca="1" si="477"/>
        <v>1.7048677482504884</v>
      </c>
      <c r="P349" s="198">
        <f t="shared" ca="1" si="478"/>
        <v>1.5343809734254397</v>
      </c>
      <c r="Q349" s="105">
        <f t="shared" ca="1" si="470"/>
        <v>11.377558588484222</v>
      </c>
      <c r="R349" s="105">
        <f t="shared" ca="1" si="471"/>
        <v>11.131734500192323</v>
      </c>
      <c r="S349" s="105">
        <f t="shared" ca="1" si="479"/>
        <v>0</v>
      </c>
      <c r="T349" s="105">
        <f t="shared" si="480"/>
        <v>0</v>
      </c>
      <c r="U349" s="105">
        <f t="shared" si="481"/>
        <v>0</v>
      </c>
      <c r="V349" s="115">
        <f t="shared" ca="1" si="472"/>
        <v>0.38000000000000078</v>
      </c>
      <c r="W349" s="114">
        <f t="shared" ca="1" si="473"/>
        <v>0.43183149027023271</v>
      </c>
      <c r="X349" s="116">
        <f t="shared" ca="1" si="474"/>
        <v>8.7035290760740375E-2</v>
      </c>
      <c r="Y349" s="90" t="e">
        <f t="shared" si="482"/>
        <v>#N/A</v>
      </c>
      <c r="Z349" s="117" t="str">
        <f t="shared" ca="1" si="483"/>
        <v/>
      </c>
      <c r="AA349" s="112"/>
      <c r="AB349" s="118"/>
      <c r="AC349" s="107"/>
      <c r="AD349" s="107"/>
      <c r="AH349" s="107"/>
      <c r="BE349" s="235">
        <f t="shared" ca="1" si="484"/>
        <v>11.515000000000001</v>
      </c>
      <c r="BF349" s="235">
        <f t="shared" ref="BF349:BN349" ca="1" si="576">AVERAGE(OFFSET(BE$31,$A349,0,$BE$27,1))</f>
        <v>11.4925</v>
      </c>
      <c r="BG349" s="235">
        <f t="shared" ca="1" si="576"/>
        <v>11.497499999999999</v>
      </c>
      <c r="BH349" s="235">
        <f t="shared" ca="1" si="576"/>
        <v>11.49625</v>
      </c>
      <c r="BI349" s="235">
        <f t="shared" ca="1" si="576"/>
        <v>11.477187499999999</v>
      </c>
      <c r="BJ349" s="235">
        <f t="shared" ca="1" si="576"/>
        <v>11.44140625</v>
      </c>
      <c r="BK349" s="235">
        <f t="shared" ca="1" si="576"/>
        <v>11.396484375</v>
      </c>
      <c r="BL349" s="235">
        <f t="shared" ca="1" si="576"/>
        <v>11.3525390625</v>
      </c>
      <c r="BM349" s="235">
        <f t="shared" ca="1" si="576"/>
        <v>11.319140624999999</v>
      </c>
      <c r="BN349" s="235">
        <f t="shared" ca="1" si="576"/>
        <v>11.30265625</v>
      </c>
      <c r="BO349" s="235">
        <f t="shared" ca="1" si="486"/>
        <v>11.465970703124999</v>
      </c>
      <c r="BP349" s="235">
        <f t="shared" ca="1" si="554"/>
        <v>11.433777401294769</v>
      </c>
      <c r="BQ349" s="235">
        <f t="shared" ca="1" si="555"/>
        <v>11.398639834441093</v>
      </c>
      <c r="BR349" s="235">
        <f t="shared" ca="1" si="556"/>
        <v>3.513756685367575E-2</v>
      </c>
      <c r="BS349" s="235">
        <f t="shared" ca="1" si="557"/>
        <v>11.468914968148445</v>
      </c>
      <c r="BT349" s="235">
        <f t="shared" ca="1" si="513"/>
        <v>11.437646714930128</v>
      </c>
      <c r="BU349" s="235">
        <f t="shared" ca="1" si="514"/>
        <v>11.406147993426236</v>
      </c>
      <c r="BV349" s="235">
        <f t="shared" ca="1" si="515"/>
        <v>11.372013226586837</v>
      </c>
      <c r="BW349" s="235">
        <f t="shared" ca="1" si="516"/>
        <v>11.466509391098519</v>
      </c>
      <c r="BX349" s="235">
        <f t="shared" ca="1" si="487"/>
        <v>0.67724293149299386</v>
      </c>
      <c r="BZ349" s="235">
        <f t="shared" ca="1" si="488"/>
        <v>11.139555658572977</v>
      </c>
      <c r="CA349" s="235">
        <f t="shared" ca="1" si="489"/>
        <v>62.069292912543439</v>
      </c>
      <c r="CB349" s="235">
        <f t="shared" ca="1" si="530"/>
        <v>11.531318684895833</v>
      </c>
      <c r="CC349" s="235">
        <f t="shared" ca="1" si="531"/>
        <v>3.0813186848958338</v>
      </c>
      <c r="CD349" s="81">
        <f t="shared" ca="1" si="532"/>
        <v>2.8390880533854173</v>
      </c>
      <c r="CE349" s="235">
        <f t="shared" ca="1" si="490"/>
        <v>100</v>
      </c>
      <c r="CF349" s="235">
        <f t="shared" ca="1" si="491"/>
        <v>100</v>
      </c>
      <c r="CG349">
        <f t="shared" si="492"/>
        <v>100</v>
      </c>
      <c r="CH349">
        <f t="shared" si="492"/>
        <v>50</v>
      </c>
      <c r="CI349">
        <f t="shared" si="492"/>
        <v>0</v>
      </c>
      <c r="CJ349" t="e">
        <f t="shared" si="493"/>
        <v>#N/A</v>
      </c>
      <c r="CK349" s="259">
        <f t="shared" ca="1" si="494"/>
        <v>11.453682044377636</v>
      </c>
      <c r="CL349" s="259">
        <f t="shared" ca="1" si="495"/>
        <v>11.54592051109441</v>
      </c>
      <c r="CM349" s="259">
        <f t="shared" ca="1" si="496"/>
        <v>11.495578747044739</v>
      </c>
      <c r="CN349" s="259">
        <f t="shared" ca="1" si="497"/>
        <v>11.403035256039853</v>
      </c>
      <c r="CO349">
        <f t="shared" ca="1" si="498"/>
        <v>100</v>
      </c>
      <c r="CP349">
        <f t="shared" ca="1" si="499"/>
        <v>16.7</v>
      </c>
      <c r="CQ349" t="e">
        <f t="shared" ca="1" si="500"/>
        <v>#N/A</v>
      </c>
      <c r="CR349" t="e">
        <f t="shared" ca="1" si="535"/>
        <v>#N/A</v>
      </c>
      <c r="CS349" t="e">
        <f t="shared" ca="1" si="536"/>
        <v>#N/A</v>
      </c>
    </row>
    <row r="350" spans="1:97" x14ac:dyDescent="0.25">
      <c r="A350">
        <v>319</v>
      </c>
      <c r="B350" s="100">
        <f ca="1">OFFSET(InputPriceData!B$15,CalculationsAndCharts!$A350+$A$11,0,1,1)</f>
        <v>40031</v>
      </c>
      <c r="C350" s="3">
        <f ca="1">OFFSET(InputPriceData!G$15,CalculationsAndCharts!$A350+$A$11,0,1,1)</f>
        <v>2680400</v>
      </c>
      <c r="D350" s="4">
        <f ca="1">OFFSET(InputPriceData!C$15,CalculationsAndCharts!$A350+$A$11,IF($C$7,7,0),1,1)</f>
        <v>11.6</v>
      </c>
      <c r="E350" s="4">
        <f ca="1">OFFSET(InputPriceData!D$15,CalculationsAndCharts!$A350+$A$11,IF($C$7,7,0),1,1)</f>
        <v>11.73</v>
      </c>
      <c r="F350" s="4">
        <f ca="1">OFFSET(InputPriceData!E$15,CalculationsAndCharts!$A350+$A$11,IF($C$7,7,0),1,1)</f>
        <v>11.22</v>
      </c>
      <c r="G350" s="4">
        <f ca="1">OFFSET(InputPriceData!F$15,CalculationsAndCharts!$A350+$A$11,IF($C$7,7,0),1,1)</f>
        <v>11.37</v>
      </c>
      <c r="H350" s="105">
        <f t="shared" si="467"/>
        <v>0</v>
      </c>
      <c r="I350" s="105">
        <f t="shared" ca="1" si="558"/>
        <v>0</v>
      </c>
      <c r="J350" s="105">
        <f t="shared" ca="1" si="558"/>
        <v>0</v>
      </c>
      <c r="K350" s="105">
        <f t="shared" ca="1" si="558"/>
        <v>0</v>
      </c>
      <c r="L350" s="4">
        <f t="shared" ca="1" si="468"/>
        <v>11.44</v>
      </c>
      <c r="M350" s="105">
        <f t="shared" ca="1" si="469"/>
        <v>0.35666666666666735</v>
      </c>
      <c r="N350" s="105">
        <f t="shared" ca="1" si="476"/>
        <v>1.6976282051282054</v>
      </c>
      <c r="O350" s="198">
        <f t="shared" ca="1" si="477"/>
        <v>1.7160387532451331</v>
      </c>
      <c r="P350" s="198">
        <f t="shared" ca="1" si="478"/>
        <v>1.5444348779206198</v>
      </c>
      <c r="Q350" s="105">
        <f t="shared" ca="1" si="470"/>
        <v>11.314956280432094</v>
      </c>
      <c r="R350" s="105">
        <f t="shared" ca="1" si="471"/>
        <v>11.061499046394637</v>
      </c>
      <c r="S350" s="105">
        <f t="shared" ca="1" si="479"/>
        <v>0</v>
      </c>
      <c r="T350" s="105">
        <f t="shared" si="480"/>
        <v>0</v>
      </c>
      <c r="U350" s="105">
        <f t="shared" si="481"/>
        <v>0</v>
      </c>
      <c r="V350" s="115">
        <f t="shared" ca="1" si="472"/>
        <v>0.50999999999999979</v>
      </c>
      <c r="W350" s="114">
        <f t="shared" ca="1" si="473"/>
        <v>0.45774723540534873</v>
      </c>
      <c r="X350" s="116">
        <f t="shared" ca="1" si="474"/>
        <v>9.0259211557198654E-2</v>
      </c>
      <c r="Y350" s="90" t="e">
        <f t="shared" si="482"/>
        <v>#N/A</v>
      </c>
      <c r="Z350" s="117" t="str">
        <f t="shared" ca="1" si="483"/>
        <v/>
      </c>
      <c r="AA350" s="112"/>
      <c r="AB350" s="118"/>
      <c r="AC350" s="107"/>
      <c r="AD350" s="107"/>
      <c r="AH350" s="107"/>
      <c r="BE350" s="235">
        <f t="shared" ca="1" si="484"/>
        <v>11.469999999999999</v>
      </c>
      <c r="BF350" s="235">
        <f t="shared" ref="BF350:BN350" ca="1" si="577">AVERAGE(OFFSET(BE$31,$A350,0,$BE$27,1))</f>
        <v>11.5025</v>
      </c>
      <c r="BG350" s="235">
        <f t="shared" ca="1" si="577"/>
        <v>11.495000000000001</v>
      </c>
      <c r="BH350" s="235">
        <f t="shared" ca="1" si="577"/>
        <v>11.458125000000001</v>
      </c>
      <c r="BI350" s="235">
        <f t="shared" ca="1" si="577"/>
        <v>11.405625000000001</v>
      </c>
      <c r="BJ350" s="235">
        <f t="shared" ca="1" si="577"/>
        <v>11.3515625</v>
      </c>
      <c r="BK350" s="235">
        <f t="shared" ca="1" si="577"/>
        <v>11.30859375</v>
      </c>
      <c r="BL350" s="235">
        <f t="shared" ca="1" si="577"/>
        <v>11.2857421875</v>
      </c>
      <c r="BM350" s="235">
        <f t="shared" ca="1" si="577"/>
        <v>11.286171875000001</v>
      </c>
      <c r="BN350" s="235">
        <f t="shared" ca="1" si="577"/>
        <v>11.306679687500001</v>
      </c>
      <c r="BO350" s="235">
        <f t="shared" ca="1" si="486"/>
        <v>11.435281249999999</v>
      </c>
      <c r="BP350" s="235">
        <f t="shared" ca="1" si="554"/>
        <v>11.401584099464541</v>
      </c>
      <c r="BQ350" s="235">
        <f t="shared" ca="1" si="555"/>
        <v>11.363502267587418</v>
      </c>
      <c r="BR350" s="235">
        <f t="shared" ca="1" si="556"/>
        <v>3.8081831877123662E-2</v>
      </c>
      <c r="BS350" s="235">
        <f t="shared" ca="1" si="557"/>
        <v>11.439665931341665</v>
      </c>
      <c r="BT350" s="235">
        <f t="shared" ca="1" si="513"/>
        <v>11.406378461711814</v>
      </c>
      <c r="BU350" s="235">
        <f t="shared" ca="1" si="514"/>
        <v>11.374649271922344</v>
      </c>
      <c r="BV350" s="235">
        <f t="shared" ca="1" si="515"/>
        <v>11.337878459747436</v>
      </c>
      <c r="BW350" s="235">
        <f t="shared" ca="1" si="516"/>
        <v>11.433066029115849</v>
      </c>
      <c r="BX350" s="235">
        <f t="shared" ca="1" si="487"/>
        <v>0.73315037325354548</v>
      </c>
      <c r="BZ350" s="235">
        <f t="shared" ca="1" si="488"/>
        <v>11.056524158839112</v>
      </c>
      <c r="CA350" s="235">
        <f t="shared" ca="1" si="489"/>
        <v>62.839858097791556</v>
      </c>
      <c r="CB350" s="235">
        <f t="shared" ca="1" si="530"/>
        <v>11.437640625</v>
      </c>
      <c r="CC350" s="235">
        <f t="shared" ca="1" si="531"/>
        <v>2.9876406250000009</v>
      </c>
      <c r="CD350" s="81">
        <f t="shared" ca="1" si="532"/>
        <v>2.8390880533854173</v>
      </c>
      <c r="CE350" s="235">
        <f t="shared" ca="1" si="490"/>
        <v>100</v>
      </c>
      <c r="CF350" s="235">
        <f t="shared" ca="1" si="491"/>
        <v>100</v>
      </c>
      <c r="CG350">
        <f t="shared" si="492"/>
        <v>100</v>
      </c>
      <c r="CH350">
        <f t="shared" si="492"/>
        <v>50</v>
      </c>
      <c r="CI350">
        <f t="shared" si="492"/>
        <v>0</v>
      </c>
      <c r="CJ350" t="e">
        <f t="shared" si="493"/>
        <v>#N/A</v>
      </c>
      <c r="CK350" s="259">
        <f t="shared" ca="1" si="494"/>
        <v>11.427364088755272</v>
      </c>
      <c r="CL350" s="259">
        <f t="shared" ca="1" si="495"/>
        <v>11.464341022188819</v>
      </c>
      <c r="CM350" s="259">
        <f t="shared" ca="1" si="496"/>
        <v>11.428186800630119</v>
      </c>
      <c r="CN350" s="259">
        <f t="shared" ca="1" si="497"/>
        <v>11.345881154018031</v>
      </c>
      <c r="CO350">
        <f t="shared" ca="1" si="498"/>
        <v>100</v>
      </c>
      <c r="CP350">
        <f t="shared" ca="1" si="499"/>
        <v>16.7</v>
      </c>
      <c r="CQ350" t="e">
        <f t="shared" ca="1" si="500"/>
        <v>#N/A</v>
      </c>
      <c r="CR350" t="e">
        <f t="shared" ca="1" si="535"/>
        <v>#N/A</v>
      </c>
      <c r="CS350" t="e">
        <f t="shared" ca="1" si="536"/>
        <v>#N/A</v>
      </c>
    </row>
    <row r="351" spans="1:97" x14ac:dyDescent="0.25">
      <c r="A351">
        <v>320</v>
      </c>
      <c r="B351" s="100">
        <f ca="1">OFFSET(InputPriceData!B$15,CalculationsAndCharts!$A351+$A$11,0,1,1)</f>
        <v>40030</v>
      </c>
      <c r="C351" s="3">
        <f ca="1">OFFSET(InputPriceData!G$15,CalculationsAndCharts!$A351+$A$11,0,1,1)</f>
        <v>2724400</v>
      </c>
      <c r="D351" s="4">
        <f ca="1">OFFSET(InputPriceData!C$15,CalculationsAndCharts!$A351+$A$11,IF($C$7,7,0),1,1)</f>
        <v>11.48</v>
      </c>
      <c r="E351" s="4">
        <f ca="1">OFFSET(InputPriceData!D$15,CalculationsAndCharts!$A351+$A$11,IF($C$7,7,0),1,1)</f>
        <v>11.78</v>
      </c>
      <c r="F351" s="4">
        <f ca="1">OFFSET(InputPriceData!E$15,CalculationsAndCharts!$A351+$A$11,IF($C$7,7,0),1,1)</f>
        <v>11.38</v>
      </c>
      <c r="G351" s="4">
        <f ca="1">OFFSET(InputPriceData!F$15,CalculationsAndCharts!$A351+$A$11,IF($C$7,7,0),1,1)</f>
        <v>11.57</v>
      </c>
      <c r="H351" s="105">
        <f t="shared" si="467"/>
        <v>0</v>
      </c>
      <c r="I351" s="105">
        <f t="shared" ca="1" si="558"/>
        <v>0</v>
      </c>
      <c r="J351" s="105">
        <f t="shared" ca="1" si="558"/>
        <v>0</v>
      </c>
      <c r="K351" s="105">
        <f t="shared" ca="1" si="558"/>
        <v>0</v>
      </c>
      <c r="L351" s="4">
        <f t="shared" ca="1" si="468"/>
        <v>11.576666666666668</v>
      </c>
      <c r="M351" s="105">
        <f t="shared" ca="1" si="469"/>
        <v>0.49666666666666792</v>
      </c>
      <c r="N351" s="105">
        <f t="shared" ca="1" si="476"/>
        <v>1.6848846153846158</v>
      </c>
      <c r="O351" s="198">
        <f t="shared" ca="1" si="477"/>
        <v>1.7212989098499696</v>
      </c>
      <c r="P351" s="198">
        <f t="shared" ca="1" si="478"/>
        <v>1.5491690188649727</v>
      </c>
      <c r="Q351" s="105">
        <f t="shared" ca="1" si="470"/>
        <v>11.279229503412692</v>
      </c>
      <c r="R351" s="105">
        <f t="shared" ca="1" si="471"/>
        <v>10.989082693812508</v>
      </c>
      <c r="S351" s="105">
        <f t="shared" ca="1" si="479"/>
        <v>0</v>
      </c>
      <c r="T351" s="105">
        <f t="shared" si="480"/>
        <v>0</v>
      </c>
      <c r="U351" s="105">
        <f t="shared" si="481"/>
        <v>0</v>
      </c>
      <c r="V351" s="115">
        <f t="shared" ca="1" si="472"/>
        <v>0.39999999999999858</v>
      </c>
      <c r="W351" s="114">
        <f t="shared" ca="1" si="473"/>
        <v>0.43162085310802317</v>
      </c>
      <c r="X351" s="116">
        <f t="shared" ca="1" si="474"/>
        <v>8.7305173129474778E-2</v>
      </c>
      <c r="Y351" s="90" t="e">
        <f t="shared" si="482"/>
        <v>#N/A</v>
      </c>
      <c r="Z351" s="117" t="str">
        <f t="shared" ca="1" si="483"/>
        <v/>
      </c>
      <c r="AA351" s="112"/>
      <c r="AB351" s="118"/>
      <c r="AC351" s="107"/>
      <c r="AD351" s="107"/>
      <c r="AH351" s="107"/>
      <c r="BE351" s="235">
        <f t="shared" ca="1" si="484"/>
        <v>11.535</v>
      </c>
      <c r="BF351" s="235">
        <f t="shared" ref="BF351:BN351" ca="1" si="578">AVERAGE(OFFSET(BE$31,$A351,0,$BE$27,1))</f>
        <v>11.487500000000001</v>
      </c>
      <c r="BG351" s="235">
        <f t="shared" ca="1" si="578"/>
        <v>11.421250000000001</v>
      </c>
      <c r="BH351" s="235">
        <f t="shared" ca="1" si="578"/>
        <v>11.353125</v>
      </c>
      <c r="BI351" s="235">
        <f t="shared" ca="1" si="578"/>
        <v>11.297499999999999</v>
      </c>
      <c r="BJ351" s="235">
        <f t="shared" ca="1" si="578"/>
        <v>11.265625</v>
      </c>
      <c r="BK351" s="235">
        <f t="shared" ca="1" si="578"/>
        <v>11.262890625000001</v>
      </c>
      <c r="BL351" s="235">
        <f t="shared" ca="1" si="578"/>
        <v>11.2866015625</v>
      </c>
      <c r="BM351" s="235">
        <f t="shared" ca="1" si="578"/>
        <v>11.327187499999999</v>
      </c>
      <c r="BN351" s="235">
        <f t="shared" ca="1" si="578"/>
        <v>11.371298828124999</v>
      </c>
      <c r="BO351" s="235">
        <f t="shared" ca="1" si="486"/>
        <v>11.420305175781253</v>
      </c>
      <c r="BP351" s="235">
        <f t="shared" ca="1" si="554"/>
        <v>11.367886948929083</v>
      </c>
      <c r="BQ351" s="235">
        <f t="shared" ca="1" si="555"/>
        <v>11.325420435710296</v>
      </c>
      <c r="BR351" s="235">
        <f t="shared" ca="1" si="556"/>
        <v>4.2466513218787583E-2</v>
      </c>
      <c r="BS351" s="235">
        <f t="shared" ca="1" si="557"/>
        <v>11.410353462147871</v>
      </c>
      <c r="BT351" s="235">
        <f t="shared" ca="1" si="513"/>
        <v>11.373090992081963</v>
      </c>
      <c r="BU351" s="235">
        <f t="shared" ca="1" si="514"/>
        <v>11.342920082132872</v>
      </c>
      <c r="BV351" s="235">
        <f t="shared" ca="1" si="515"/>
        <v>11.301107647572527</v>
      </c>
      <c r="BW351" s="235">
        <f t="shared" ca="1" si="516"/>
        <v>11.391620377419796</v>
      </c>
      <c r="BX351" s="235">
        <f t="shared" ca="1" si="487"/>
        <v>0.77982164387971009</v>
      </c>
      <c r="BZ351" s="235">
        <f t="shared" ca="1" si="488"/>
        <v>10.964095770714708</v>
      </c>
      <c r="CA351" s="235">
        <f t="shared" ca="1" si="489"/>
        <v>63.705845755258174</v>
      </c>
      <c r="CB351" s="235">
        <f t="shared" ca="1" si="530"/>
        <v>11.49848592122396</v>
      </c>
      <c r="CC351" s="235">
        <f t="shared" ca="1" si="531"/>
        <v>3.0484859212239606</v>
      </c>
      <c r="CD351" s="81">
        <f t="shared" ca="1" si="532"/>
        <v>2.8390880533854173</v>
      </c>
      <c r="CE351" s="235">
        <f t="shared" ca="1" si="490"/>
        <v>100</v>
      </c>
      <c r="CF351" s="235">
        <f t="shared" ca="1" si="491"/>
        <v>100</v>
      </c>
      <c r="CG351">
        <f t="shared" si="492"/>
        <v>100</v>
      </c>
      <c r="CH351">
        <f t="shared" si="492"/>
        <v>50</v>
      </c>
      <c r="CI351">
        <f t="shared" si="492"/>
        <v>0</v>
      </c>
      <c r="CJ351" t="e">
        <f t="shared" si="493"/>
        <v>#N/A</v>
      </c>
      <c r="CK351" s="259">
        <f t="shared" ca="1" si="494"/>
        <v>11.302228177510543</v>
      </c>
      <c r="CL351" s="259">
        <f t="shared" ca="1" si="495"/>
        <v>11.484239088755272</v>
      </c>
      <c r="CM351" s="259">
        <f t="shared" ca="1" si="496"/>
        <v>11.420311334383534</v>
      </c>
      <c r="CN351" s="259">
        <f t="shared" ca="1" si="497"/>
        <v>11.298497206749715</v>
      </c>
      <c r="CO351">
        <f t="shared" ca="1" si="498"/>
        <v>100</v>
      </c>
      <c r="CP351">
        <f t="shared" ca="1" si="499"/>
        <v>16.7</v>
      </c>
      <c r="CQ351" t="e">
        <f t="shared" ca="1" si="500"/>
        <v>#N/A</v>
      </c>
      <c r="CR351" t="e">
        <f t="shared" ca="1" si="535"/>
        <v>#N/A</v>
      </c>
      <c r="CS351" t="e">
        <f t="shared" ca="1" si="536"/>
        <v>#N/A</v>
      </c>
    </row>
    <row r="352" spans="1:97" x14ac:dyDescent="0.25">
      <c r="A352">
        <v>321</v>
      </c>
      <c r="B352" s="100">
        <f ca="1">OFFSET(InputPriceData!B$15,CalculationsAndCharts!$A352+$A$11,0,1,1)</f>
        <v>40029</v>
      </c>
      <c r="C352" s="3">
        <f ca="1">OFFSET(InputPriceData!G$15,CalculationsAndCharts!$A352+$A$11,0,1,1)</f>
        <v>3599900</v>
      </c>
      <c r="D352" s="4">
        <f ca="1">OFFSET(InputPriceData!C$15,CalculationsAndCharts!$A352+$A$11,IF($C$7,7,0),1,1)</f>
        <v>11.2</v>
      </c>
      <c r="E352" s="4">
        <f ca="1">OFFSET(InputPriceData!D$15,CalculationsAndCharts!$A352+$A$11,IF($C$7,7,0),1,1)</f>
        <v>11.52</v>
      </c>
      <c r="F352" s="4">
        <f ca="1">OFFSET(InputPriceData!E$15,CalculationsAndCharts!$A352+$A$11,IF($C$7,7,0),1,1)</f>
        <v>11.08</v>
      </c>
      <c r="G352" s="4">
        <f ca="1">OFFSET(InputPriceData!F$15,CalculationsAndCharts!$A352+$A$11,IF($C$7,7,0),1,1)</f>
        <v>11.5</v>
      </c>
      <c r="H352" s="105">
        <f t="shared" ref="H352:H415" si="579">IF($S$16,$C$17*G352+$D$17*H353,0)</f>
        <v>0</v>
      </c>
      <c r="I352" s="105">
        <f t="shared" ref="I352:K371" ca="1" si="580">IF($S$16,AVERAGE(OFFSET($G352,0,0,I$31,1)),0)</f>
        <v>0</v>
      </c>
      <c r="J352" s="105">
        <f t="shared" ca="1" si="580"/>
        <v>0</v>
      </c>
      <c r="K352" s="105">
        <f t="shared" ca="1" si="580"/>
        <v>0</v>
      </c>
      <c r="L352" s="4">
        <f t="shared" ref="L352:L415" ca="1" si="581">AVERAGE(E352:G352)</f>
        <v>11.366666666666667</v>
      </c>
      <c r="M352" s="105">
        <f t="shared" ref="M352:M415" ca="1" si="582">IF(L352&gt;=L353,L352-F353,L353-F352)</f>
        <v>0.2666666666666675</v>
      </c>
      <c r="N352" s="105">
        <f t="shared" ca="1" si="476"/>
        <v>1.6512051282051288</v>
      </c>
      <c r="O352" s="198">
        <f t="shared" ca="1" si="477"/>
        <v>1.7317029939829278</v>
      </c>
      <c r="P352" s="198">
        <f t="shared" ca="1" si="478"/>
        <v>1.5585326945846352</v>
      </c>
      <c r="Q352" s="105">
        <f t="shared" ref="Q352:Q415" ca="1" si="583">(L352*$E$17+Q353*$F$17)</f>
        <v>11.1942474567687</v>
      </c>
      <c r="R352" s="105">
        <f t="shared" ref="R352:R415" ca="1" si="584">Q352*$E$17+R353*$F$17</f>
        <v>10.906183605355313</v>
      </c>
      <c r="S352" s="105">
        <f t="shared" ca="1" si="479"/>
        <v>0</v>
      </c>
      <c r="T352" s="105">
        <f t="shared" si="480"/>
        <v>0</v>
      </c>
      <c r="U352" s="105">
        <f t="shared" si="481"/>
        <v>0</v>
      </c>
      <c r="V352" s="115">
        <f t="shared" ref="V352:V415" ca="1" si="585">MAX(E352-F352,ABS(E352-G353),ABS(F352-G353))</f>
        <v>0.4399999999999995</v>
      </c>
      <c r="W352" s="114">
        <f t="shared" ref="W352:W415" ca="1" si="586">(W353*($W$31-1)+V352)/$W$31</f>
        <v>0.4474312796620355</v>
      </c>
      <c r="X352" s="116">
        <f t="shared" ref="X352:X415" ca="1" si="587">$B$16+W352/G352*$F$16</f>
        <v>8.8907067796698741E-2</v>
      </c>
      <c r="Y352" s="90" t="e">
        <f t="shared" si="482"/>
        <v>#N/A</v>
      </c>
      <c r="Z352" s="117" t="str">
        <f t="shared" ca="1" si="483"/>
        <v/>
      </c>
      <c r="AA352" s="112"/>
      <c r="AB352" s="118"/>
      <c r="AC352" s="107"/>
      <c r="AD352" s="107"/>
      <c r="AH352" s="107"/>
      <c r="BE352" s="235">
        <f t="shared" ca="1" si="484"/>
        <v>11.440000000000001</v>
      </c>
      <c r="BF352" s="235">
        <f t="shared" ref="BF352:BN352" ca="1" si="588">AVERAGE(OFFSET(BE$31,$A352,0,$BE$27,1))</f>
        <v>11.355</v>
      </c>
      <c r="BG352" s="235">
        <f t="shared" ca="1" si="588"/>
        <v>11.285</v>
      </c>
      <c r="BH352" s="235">
        <f t="shared" ca="1" si="588"/>
        <v>11.241875</v>
      </c>
      <c r="BI352" s="235">
        <f t="shared" ca="1" si="588"/>
        <v>11.233750000000001</v>
      </c>
      <c r="BJ352" s="235">
        <f t="shared" ca="1" si="588"/>
        <v>11.260156250000001</v>
      </c>
      <c r="BK352" s="235">
        <f t="shared" ca="1" si="588"/>
        <v>11.3103125</v>
      </c>
      <c r="BL352" s="235">
        <f t="shared" ca="1" si="588"/>
        <v>11.367773437499999</v>
      </c>
      <c r="BM352" s="235">
        <f t="shared" ca="1" si="588"/>
        <v>11.415410156249999</v>
      </c>
      <c r="BN352" s="235">
        <f t="shared" ca="1" si="588"/>
        <v>11.439072265625001</v>
      </c>
      <c r="BO352" s="235">
        <f t="shared" ca="1" si="486"/>
        <v>11.34926123046875</v>
      </c>
      <c r="BP352" s="235">
        <f t="shared" ca="1" si="554"/>
        <v>11.315468722076915</v>
      </c>
      <c r="BQ352" s="235">
        <f t="shared" ca="1" si="555"/>
        <v>11.282953922491508</v>
      </c>
      <c r="BR352" s="235">
        <f t="shared" ca="1" si="556"/>
        <v>3.2514799585406706E-2</v>
      </c>
      <c r="BS352" s="235">
        <f t="shared" ca="1" si="557"/>
        <v>11.347983521662321</v>
      </c>
      <c r="BT352" s="235">
        <f t="shared" ca="1" si="513"/>
        <v>11.335828522016055</v>
      </c>
      <c r="BU352" s="235">
        <f t="shared" ca="1" si="514"/>
        <v>11.312749172183782</v>
      </c>
      <c r="BV352" s="235">
        <f t="shared" ca="1" si="515"/>
        <v>11.259295213012182</v>
      </c>
      <c r="BW352" s="235">
        <f t="shared" ca="1" si="516"/>
        <v>11.328533262509</v>
      </c>
      <c r="BX352" s="235">
        <f t="shared" ca="1" si="487"/>
        <v>0.81299690372978339</v>
      </c>
      <c r="BZ352" s="235">
        <f t="shared" ca="1" si="488"/>
        <v>10.863021749682394</v>
      </c>
      <c r="CA352" s="235">
        <f t="shared" ca="1" si="489"/>
        <v>64.314676682376643</v>
      </c>
      <c r="CB352" s="235">
        <f t="shared" ca="1" si="530"/>
        <v>11.357963948567708</v>
      </c>
      <c r="CC352" s="235">
        <f t="shared" ca="1" si="531"/>
        <v>2.9079639485677085</v>
      </c>
      <c r="CD352" s="81">
        <f t="shared" ca="1" si="532"/>
        <v>2.8390880533854173</v>
      </c>
      <c r="CE352" s="235">
        <f t="shared" ca="1" si="490"/>
        <v>100</v>
      </c>
      <c r="CF352" s="235">
        <f t="shared" ca="1" si="491"/>
        <v>99.318731098224589</v>
      </c>
      <c r="CG352">
        <f t="shared" si="492"/>
        <v>100</v>
      </c>
      <c r="CH352">
        <f t="shared" si="492"/>
        <v>50</v>
      </c>
      <c r="CI352">
        <f t="shared" si="492"/>
        <v>0</v>
      </c>
      <c r="CJ352" t="e">
        <f t="shared" si="493"/>
        <v>#N/A</v>
      </c>
      <c r="CK352" s="259">
        <f t="shared" ca="1" si="494"/>
        <v>11.279456355021086</v>
      </c>
      <c r="CL352" s="259">
        <f t="shared" ca="1" si="495"/>
        <v>11.30111408875527</v>
      </c>
      <c r="CM352" s="259">
        <f t="shared" ca="1" si="496"/>
        <v>11.316074446194779</v>
      </c>
      <c r="CN352" s="259">
        <f t="shared" ca="1" si="497"/>
        <v>11.224200453947493</v>
      </c>
      <c r="CO352">
        <f t="shared" ca="1" si="498"/>
        <v>100</v>
      </c>
      <c r="CP352">
        <f t="shared" ca="1" si="499"/>
        <v>16.7</v>
      </c>
      <c r="CQ352" t="e">
        <f t="shared" ca="1" si="500"/>
        <v>#N/A</v>
      </c>
      <c r="CR352" t="e">
        <f t="shared" ca="1" si="535"/>
        <v>#N/A</v>
      </c>
      <c r="CS352" t="e">
        <f t="shared" ca="1" si="536"/>
        <v>#N/A</v>
      </c>
    </row>
    <row r="353" spans="1:97" x14ac:dyDescent="0.25">
      <c r="A353">
        <v>322</v>
      </c>
      <c r="B353" s="100">
        <f ca="1">OFFSET(InputPriceData!B$15,CalculationsAndCharts!$A353+$A$11,0,1,1)</f>
        <v>40028</v>
      </c>
      <c r="C353" s="3">
        <f ca="1">OFFSET(InputPriceData!G$15,CalculationsAndCharts!$A353+$A$11,0,1,1)</f>
        <v>2729800</v>
      </c>
      <c r="D353" s="4">
        <f ca="1">OFFSET(InputPriceData!C$15,CalculationsAndCharts!$A353+$A$11,IF($C$7,7,0),1,1)</f>
        <v>11.22</v>
      </c>
      <c r="E353" s="4">
        <f ca="1">OFFSET(InputPriceData!D$15,CalculationsAndCharts!$A353+$A$11,IF($C$7,7,0),1,1)</f>
        <v>11.48</v>
      </c>
      <c r="F353" s="4">
        <f ca="1">OFFSET(InputPriceData!E$15,CalculationsAndCharts!$A353+$A$11,IF($C$7,7,0),1,1)</f>
        <v>11.1</v>
      </c>
      <c r="G353" s="4">
        <f ca="1">OFFSET(InputPriceData!F$15,CalculationsAndCharts!$A353+$A$11,IF($C$7,7,0),1,1)</f>
        <v>11.38</v>
      </c>
      <c r="H353" s="105">
        <f t="shared" si="579"/>
        <v>0</v>
      </c>
      <c r="I353" s="105">
        <f t="shared" ca="1" si="580"/>
        <v>0</v>
      </c>
      <c r="J353" s="105">
        <f t="shared" ca="1" si="580"/>
        <v>0</v>
      </c>
      <c r="K353" s="105">
        <f t="shared" ca="1" si="580"/>
        <v>0</v>
      </c>
      <c r="L353" s="4">
        <f t="shared" ca="1" si="581"/>
        <v>11.32</v>
      </c>
      <c r="M353" s="105">
        <f t="shared" ca="1" si="582"/>
        <v>0.26999999999999957</v>
      </c>
      <c r="N353" s="105">
        <f t="shared" ref="N353:N416" ca="1" si="589">AVERAGE(OFFSET(M353,0,0,$F$19,1))*$F$20</f>
        <v>1.6584871794871801</v>
      </c>
      <c r="O353" s="198">
        <f t="shared" ref="O353:O416" ca="1" si="590">(N353*$E$17+O354*$F$17)</f>
        <v>1.7547023842051561</v>
      </c>
      <c r="P353" s="198">
        <f t="shared" ref="P353:P416" ca="1" si="591">O353*$F$21</f>
        <v>1.5792321457846406</v>
      </c>
      <c r="Q353" s="105">
        <f t="shared" ca="1" si="583"/>
        <v>11.144984825369281</v>
      </c>
      <c r="R353" s="105">
        <f t="shared" ca="1" si="584"/>
        <v>10.823879647808631</v>
      </c>
      <c r="S353" s="105">
        <f t="shared" ref="S353:S416" ca="1" si="592">IF($S$15,AVERAGE(OFFSET(Q353,0,0,$F$18,1)),0)</f>
        <v>0</v>
      </c>
      <c r="T353" s="105">
        <f t="shared" ref="T353:T416" si="593">IF($S$15,R353+O353,0)</f>
        <v>0</v>
      </c>
      <c r="U353" s="105">
        <f t="shared" ref="U353:U416" si="594">IF($S$15,R353-P353,0)</f>
        <v>0</v>
      </c>
      <c r="V353" s="115">
        <f t="shared" ca="1" si="585"/>
        <v>0.38000000000000078</v>
      </c>
      <c r="W353" s="114">
        <f t="shared" ca="1" si="586"/>
        <v>0.45114691949305347</v>
      </c>
      <c r="X353" s="116">
        <f t="shared" ca="1" si="587"/>
        <v>8.9643841783220865E-2</v>
      </c>
      <c r="Y353" s="90" t="e">
        <f t="shared" ref="Y353:Y416" si="595">IF($A353=$B$28,Y$31,NA())</f>
        <v>#N/A</v>
      </c>
      <c r="Z353" s="117" t="str">
        <f t="shared" ref="Z353:Z416" ca="1" si="596">IF(AA353="","",OFFSET($B$31,AA353,0,1,1))</f>
        <v/>
      </c>
      <c r="AA353" s="112"/>
      <c r="AB353" s="118"/>
      <c r="AC353" s="107"/>
      <c r="AD353" s="107"/>
      <c r="AH353" s="107"/>
      <c r="BE353" s="235">
        <f t="shared" ref="BE353:BE416" ca="1" si="597">AVERAGE(OFFSET($G$31,$A353,0,$BE$27,1))</f>
        <v>11.27</v>
      </c>
      <c r="BF353" s="235">
        <f t="shared" ref="BF353:BN353" ca="1" si="598">AVERAGE(OFFSET(BE$31,$A353,0,$BE$27,1))</f>
        <v>11.215</v>
      </c>
      <c r="BG353" s="235">
        <f t="shared" ca="1" si="598"/>
        <v>11.19875</v>
      </c>
      <c r="BH353" s="235">
        <f t="shared" ca="1" si="598"/>
        <v>11.225625000000001</v>
      </c>
      <c r="BI353" s="235">
        <f t="shared" ca="1" si="598"/>
        <v>11.2865625</v>
      </c>
      <c r="BJ353" s="235">
        <f t="shared" ca="1" si="598"/>
        <v>11.360468749999999</v>
      </c>
      <c r="BK353" s="235">
        <f t="shared" ca="1" si="598"/>
        <v>11.425234374999999</v>
      </c>
      <c r="BL353" s="235">
        <f t="shared" ca="1" si="598"/>
        <v>11.463046875</v>
      </c>
      <c r="BM353" s="235">
        <f t="shared" ca="1" si="598"/>
        <v>11.462734375</v>
      </c>
      <c r="BN353" s="235">
        <f t="shared" ca="1" si="598"/>
        <v>11.4207421875</v>
      </c>
      <c r="BO353" s="235">
        <f t="shared" ref="BO353:BO416" ca="1" si="599">(5*BE353+4*BF353+3*BG353+2*BH353+BI353+BJ353+BK353+BL353+BM353+BN353)/20</f>
        <v>11.283814453125</v>
      </c>
      <c r="BP353" s="235">
        <f t="shared" ca="1" si="554"/>
        <v>11.281676213685078</v>
      </c>
      <c r="BQ353" s="235">
        <f t="shared" ca="1" si="555"/>
        <v>11.250439122906101</v>
      </c>
      <c r="BR353" s="235">
        <f t="shared" ca="1" si="556"/>
        <v>3.1237090778976295E-2</v>
      </c>
      <c r="BS353" s="235">
        <f t="shared" ca="1" si="557"/>
        <v>11.312913304464054</v>
      </c>
      <c r="BT353" s="235">
        <f t="shared" ca="1" si="513"/>
        <v>11.323673522369788</v>
      </c>
      <c r="BU353" s="235">
        <f t="shared" ca="1" si="514"/>
        <v>11.289669822351508</v>
      </c>
      <c r="BV353" s="235">
        <f t="shared" ca="1" si="515"/>
        <v>11.205841253840582</v>
      </c>
      <c r="BW353" s="235">
        <f t="shared" ca="1" si="516"/>
        <v>11.30785235389542</v>
      </c>
      <c r="BX353" s="235">
        <f t="shared" ref="BX353:BX416" ca="1" si="600">_xlfn.STDEV.P(OFFSET(BW353,0,0,$BG$27,1))</f>
        <v>0.82818584827078556</v>
      </c>
      <c r="BZ353" s="235">
        <f t="shared" ref="BZ353:BZ416" ca="1" si="601">SUMPRODUCT(OFFSET(BW353,0,0,$BG$27,1),OFFSET($BY$31,1,0,$BG$27,1))/$BH$27</f>
        <v>10.756170309930873</v>
      </c>
      <c r="CA353" s="235">
        <f t="shared" ref="CA353:CA416" ca="1" si="602">(BW353+2*BX353-BZ353)/(4*BX353)*100</f>
        <v>66.653328631382507</v>
      </c>
      <c r="CB353" s="235">
        <f t="shared" ca="1" si="530"/>
        <v>11.3019072265625</v>
      </c>
      <c r="CC353" s="235">
        <f t="shared" ca="1" si="531"/>
        <v>2.851907226562501</v>
      </c>
      <c r="CD353" s="81">
        <f t="shared" ca="1" si="532"/>
        <v>2.8390880533854173</v>
      </c>
      <c r="CE353" s="235">
        <f t="shared" ref="CE353:CE416" ca="1" si="603">IF(CD353&lt;0.000000000001,IF($A353&gt;=$A$8,50,CE354),MIN(100,MAX(0,100*CC353/CD353)))</f>
        <v>100</v>
      </c>
      <c r="CF353" s="235">
        <f t="shared" ref="CF353:CF416" ca="1" si="604">AVERAGE(OFFSET(CE$31,$A353,0,$BJ$27,1))</f>
        <v>99.318731098224589</v>
      </c>
      <c r="CG353">
        <f t="shared" ref="CG353:CI416" si="605">CG$30</f>
        <v>100</v>
      </c>
      <c r="CH353">
        <f t="shared" si="605"/>
        <v>50</v>
      </c>
      <c r="CI353">
        <f t="shared" si="605"/>
        <v>0</v>
      </c>
      <c r="CJ353" t="e">
        <f t="shared" ref="CJ353:CJ416" si="606">IF($A353=$B$28,CJ$30,NA())</f>
        <v>#N/A</v>
      </c>
      <c r="CK353" s="259">
        <f t="shared" ref="CK353:CK416" ca="1" si="607">IF(A353&gt;=$A$8,0,(AVERAGE(D354:G354)+CK354)/2)</f>
        <v>11.26391271004217</v>
      </c>
      <c r="CL353" s="259">
        <f t="shared" ref="CL353:CL416" ca="1" si="608">(AVERAGE(D353:G353)+CK353+MAX(E353,CK353)+MIN(F353,CK353))/4</f>
        <v>11.284728177510543</v>
      </c>
      <c r="CM353" s="259">
        <f t="shared" ref="CM353:CM416" ca="1" si="609">IF(A353&gt;=$A$8,L353,(L353*CM$28+CM354*CM$29))</f>
        <v>11.282346299213522</v>
      </c>
      <c r="CN353" s="259">
        <f t="shared" ref="CN353:CN416" ca="1" si="610">IF(A353&gt;=$A$8,CL353,(CL353*CN$28+CN354*CN$29))</f>
        <v>11.193435000024381</v>
      </c>
      <c r="CO353">
        <f t="shared" ref="CO353:CO416" ca="1" si="611">IF(AND(CM353&gt;CN353,G353&gt;D353),100,IF(AND(CM353&lt;CN353,G353&lt;D353),0,CO354))</f>
        <v>100</v>
      </c>
      <c r="CP353">
        <f t="shared" ref="CP353:CP416" ca="1" si="612">IF($S$17,IF($A353&gt;$A$8,NA(),IF($CO353=100,CP$30,NA())),NA())</f>
        <v>16.7</v>
      </c>
      <c r="CQ353" t="e">
        <f t="shared" ref="CQ353:CQ416" ca="1" si="613">IF($S$17,IF($A353&gt;$A$8,NA(),IF($CO353=0,CQ$30,NA())),NA())</f>
        <v>#N/A</v>
      </c>
      <c r="CR353" t="e">
        <f t="shared" ca="1" si="535"/>
        <v>#N/A</v>
      </c>
      <c r="CS353" t="e">
        <f t="shared" ca="1" si="536"/>
        <v>#N/A</v>
      </c>
    </row>
    <row r="354" spans="1:97" x14ac:dyDescent="0.25">
      <c r="A354">
        <v>323</v>
      </c>
      <c r="B354" s="100">
        <f ca="1">OFFSET(InputPriceData!B$15,CalculationsAndCharts!$A354+$A$11,0,1,1)</f>
        <v>40025</v>
      </c>
      <c r="C354" s="3">
        <f ca="1">OFFSET(InputPriceData!G$15,CalculationsAndCharts!$A354+$A$11,0,1,1)</f>
        <v>2600800</v>
      </c>
      <c r="D354" s="4">
        <f ca="1">OFFSET(InputPriceData!C$15,CalculationsAndCharts!$A354+$A$11,IF($C$7,7,0),1,1)</f>
        <v>11.1</v>
      </c>
      <c r="E354" s="4">
        <f ca="1">OFFSET(InputPriceData!D$15,CalculationsAndCharts!$A354+$A$11,IF($C$7,7,0),1,1)</f>
        <v>11.35</v>
      </c>
      <c r="F354" s="4">
        <f ca="1">OFFSET(InputPriceData!E$15,CalculationsAndCharts!$A354+$A$11,IF($C$7,7,0),1,1)</f>
        <v>11.05</v>
      </c>
      <c r="G354" s="4">
        <f ca="1">OFFSET(InputPriceData!F$15,CalculationsAndCharts!$A354+$A$11,IF($C$7,7,0),1,1)</f>
        <v>11.16</v>
      </c>
      <c r="H354" s="105">
        <f t="shared" si="579"/>
        <v>0</v>
      </c>
      <c r="I354" s="105">
        <f t="shared" ca="1" si="580"/>
        <v>0</v>
      </c>
      <c r="J354" s="105">
        <f t="shared" ca="1" si="580"/>
        <v>0</v>
      </c>
      <c r="K354" s="105">
        <f t="shared" ca="1" si="580"/>
        <v>0</v>
      </c>
      <c r="L354" s="4">
        <f t="shared" ca="1" si="581"/>
        <v>11.186666666666667</v>
      </c>
      <c r="M354" s="105">
        <f t="shared" ca="1" si="582"/>
        <v>0.24333333333333051</v>
      </c>
      <c r="N354" s="105">
        <f t="shared" ca="1" si="589"/>
        <v>1.7504230769230775</v>
      </c>
      <c r="O354" s="198">
        <f t="shared" ca="1" si="590"/>
        <v>1.7821924426960063</v>
      </c>
      <c r="P354" s="198">
        <f t="shared" ca="1" si="591"/>
        <v>1.6039731984264056</v>
      </c>
      <c r="Q354" s="105">
        <f t="shared" ca="1" si="583"/>
        <v>11.094980489760504</v>
      </c>
      <c r="R354" s="105">
        <f t="shared" ca="1" si="584"/>
        <v>10.732135311362732</v>
      </c>
      <c r="S354" s="105">
        <f t="shared" ca="1" si="592"/>
        <v>0</v>
      </c>
      <c r="T354" s="105">
        <f t="shared" si="593"/>
        <v>0</v>
      </c>
      <c r="U354" s="105">
        <f t="shared" si="594"/>
        <v>0</v>
      </c>
      <c r="V354" s="115">
        <f t="shared" ca="1" si="585"/>
        <v>0.29999999999999893</v>
      </c>
      <c r="W354" s="114">
        <f t="shared" ca="1" si="586"/>
        <v>0.48672037923957978</v>
      </c>
      <c r="X354" s="116">
        <f t="shared" ca="1" si="587"/>
        <v>9.3612937207847663E-2</v>
      </c>
      <c r="Y354" s="90" t="e">
        <f t="shared" si="595"/>
        <v>#N/A</v>
      </c>
      <c r="Z354" s="117" t="str">
        <f t="shared" ca="1" si="596"/>
        <v/>
      </c>
      <c r="AA354" s="112"/>
      <c r="AB354" s="118"/>
      <c r="AC354" s="107"/>
      <c r="AD354" s="107"/>
      <c r="AH354" s="107"/>
      <c r="BE354" s="235">
        <f t="shared" ca="1" si="597"/>
        <v>11.16</v>
      </c>
      <c r="BF354" s="235">
        <f t="shared" ref="BF354:BN354" ca="1" si="614">AVERAGE(OFFSET(BE$31,$A354,0,$BE$27,1))</f>
        <v>11.182500000000001</v>
      </c>
      <c r="BG354" s="235">
        <f t="shared" ca="1" si="614"/>
        <v>11.252500000000001</v>
      </c>
      <c r="BH354" s="235">
        <f t="shared" ca="1" si="614"/>
        <v>11.3475</v>
      </c>
      <c r="BI354" s="235">
        <f t="shared" ca="1" si="614"/>
        <v>11.434374999999999</v>
      </c>
      <c r="BJ354" s="235">
        <f t="shared" ca="1" si="614"/>
        <v>11.49</v>
      </c>
      <c r="BK354" s="235">
        <f t="shared" ca="1" si="614"/>
        <v>11.500859375000001</v>
      </c>
      <c r="BL354" s="235">
        <f t="shared" ca="1" si="614"/>
        <v>11.462421875</v>
      </c>
      <c r="BM354" s="235">
        <f t="shared" ca="1" si="614"/>
        <v>11.37875</v>
      </c>
      <c r="BN354" s="235">
        <f t="shared" ca="1" si="614"/>
        <v>11.260263671875</v>
      </c>
      <c r="BO354" s="235">
        <f t="shared" ca="1" si="599"/>
        <v>11.275458496093751</v>
      </c>
      <c r="BP354" s="235">
        <f t="shared" ca="1" si="554"/>
        <v>11.279537974245157</v>
      </c>
      <c r="BQ354" s="235">
        <f t="shared" ca="1" si="555"/>
        <v>11.219202032127125</v>
      </c>
      <c r="BR354" s="235">
        <f t="shared" ca="1" si="556"/>
        <v>6.0335942118031838E-2</v>
      </c>
      <c r="BS354" s="235">
        <f t="shared" ca="1" si="557"/>
        <v>11.339873916363189</v>
      </c>
      <c r="BT354" s="235">
        <f t="shared" ca="1" si="513"/>
        <v>11.334433740275523</v>
      </c>
      <c r="BU354" s="235">
        <f t="shared" ca="1" si="514"/>
        <v>11.255666122333228</v>
      </c>
      <c r="BV354" s="235">
        <f t="shared" ca="1" si="515"/>
        <v>11.122012685329658</v>
      </c>
      <c r="BW354" s="235">
        <f t="shared" ca="1" si="516"/>
        <v>11.358315539156543</v>
      </c>
      <c r="BX354" s="235">
        <f t="shared" ca="1" si="600"/>
        <v>0.81562789077337827</v>
      </c>
      <c r="BZ354" s="235">
        <f t="shared" ca="1" si="601"/>
        <v>10.640392992481663</v>
      </c>
      <c r="CA354" s="235">
        <f t="shared" ca="1" si="602"/>
        <v>72.005210795150234</v>
      </c>
      <c r="CB354" s="235">
        <f t="shared" ca="1" si="530"/>
        <v>11.231062581380209</v>
      </c>
      <c r="CC354" s="235">
        <f t="shared" ca="1" si="531"/>
        <v>2.7810625813802101</v>
      </c>
      <c r="CD354" s="81">
        <f t="shared" ca="1" si="532"/>
        <v>2.8390880533854173</v>
      </c>
      <c r="CE354" s="235">
        <f t="shared" ca="1" si="603"/>
        <v>97.956193294673767</v>
      </c>
      <c r="CF354" s="235">
        <f t="shared" ca="1" si="604"/>
        <v>99.318731098224589</v>
      </c>
      <c r="CG354">
        <f t="shared" si="605"/>
        <v>100</v>
      </c>
      <c r="CH354">
        <f t="shared" si="605"/>
        <v>50</v>
      </c>
      <c r="CI354">
        <f t="shared" si="605"/>
        <v>0</v>
      </c>
      <c r="CJ354" t="e">
        <f t="shared" si="606"/>
        <v>#N/A</v>
      </c>
      <c r="CK354" s="259">
        <f t="shared" ca="1" si="607"/>
        <v>11.362825420084341</v>
      </c>
      <c r="CL354" s="259">
        <f t="shared" ca="1" si="608"/>
        <v>11.235162710042172</v>
      </c>
      <c r="CM354" s="259">
        <f t="shared" ca="1" si="609"/>
        <v>11.257243832022537</v>
      </c>
      <c r="CN354" s="259">
        <f t="shared" ca="1" si="610"/>
        <v>11.156917729029917</v>
      </c>
      <c r="CO354">
        <f t="shared" ca="1" si="611"/>
        <v>100</v>
      </c>
      <c r="CP354">
        <f t="shared" ca="1" si="612"/>
        <v>16.7</v>
      </c>
      <c r="CQ354" t="e">
        <f t="shared" ca="1" si="613"/>
        <v>#N/A</v>
      </c>
      <c r="CR354" t="e">
        <f t="shared" ca="1" si="535"/>
        <v>#N/A</v>
      </c>
      <c r="CS354" t="e">
        <f t="shared" ca="1" si="536"/>
        <v>#N/A</v>
      </c>
    </row>
    <row r="355" spans="1:97" x14ac:dyDescent="0.25">
      <c r="A355">
        <v>324</v>
      </c>
      <c r="B355" s="100">
        <f ca="1">OFFSET(InputPriceData!B$15,CalculationsAndCharts!$A355+$A$11,0,1,1)</f>
        <v>40024</v>
      </c>
      <c r="C355" s="3">
        <f ca="1">OFFSET(InputPriceData!G$15,CalculationsAndCharts!$A355+$A$11,0,1,1)</f>
        <v>3137800</v>
      </c>
      <c r="D355" s="4">
        <f ca="1">OFFSET(InputPriceData!C$15,CalculationsAndCharts!$A355+$A$11,IF($C$7,7,0),1,1)</f>
        <v>11.44</v>
      </c>
      <c r="E355" s="4">
        <f ca="1">OFFSET(InputPriceData!D$15,CalculationsAndCharts!$A355+$A$11,IF($C$7,7,0),1,1)</f>
        <v>11.62</v>
      </c>
      <c r="F355" s="4">
        <f ca="1">OFFSET(InputPriceData!E$15,CalculationsAndCharts!$A355+$A$11,IF($C$7,7,0),1,1)</f>
        <v>11.1</v>
      </c>
      <c r="G355" s="4">
        <f ca="1">OFFSET(InputPriceData!F$15,CalculationsAndCharts!$A355+$A$11,IF($C$7,7,0),1,1)</f>
        <v>11.16</v>
      </c>
      <c r="H355" s="105">
        <f t="shared" si="579"/>
        <v>0</v>
      </c>
      <c r="I355" s="105">
        <f t="shared" ca="1" si="580"/>
        <v>0</v>
      </c>
      <c r="J355" s="105">
        <f t="shared" ca="1" si="580"/>
        <v>0</v>
      </c>
      <c r="K355" s="105">
        <f t="shared" ca="1" si="580"/>
        <v>0</v>
      </c>
      <c r="L355" s="4">
        <f t="shared" ca="1" si="581"/>
        <v>11.293333333333331</v>
      </c>
      <c r="M355" s="105">
        <f t="shared" ca="1" si="582"/>
        <v>0.25333333333333208</v>
      </c>
      <c r="N355" s="105">
        <f t="shared" ca="1" si="589"/>
        <v>1.8168717948717965</v>
      </c>
      <c r="O355" s="198">
        <f t="shared" ca="1" si="590"/>
        <v>1.7912694043454143</v>
      </c>
      <c r="P355" s="198">
        <f t="shared" ca="1" si="591"/>
        <v>1.6121424639108728</v>
      </c>
      <c r="Q355" s="105">
        <f t="shared" ca="1" si="583"/>
        <v>11.068784439215886</v>
      </c>
      <c r="R355" s="105">
        <f t="shared" ca="1" si="584"/>
        <v>10.628465260391941</v>
      </c>
      <c r="S355" s="105">
        <f t="shared" ca="1" si="592"/>
        <v>0</v>
      </c>
      <c r="T355" s="105">
        <f t="shared" si="593"/>
        <v>0</v>
      </c>
      <c r="U355" s="105">
        <f t="shared" si="594"/>
        <v>0</v>
      </c>
      <c r="V355" s="115">
        <f t="shared" ca="1" si="585"/>
        <v>0.51999999999999957</v>
      </c>
      <c r="W355" s="114">
        <f t="shared" ca="1" si="586"/>
        <v>0.5800805688593702</v>
      </c>
      <c r="X355" s="116">
        <f t="shared" ca="1" si="587"/>
        <v>0.10197854559671776</v>
      </c>
      <c r="Y355" s="90" t="e">
        <f t="shared" si="595"/>
        <v>#N/A</v>
      </c>
      <c r="Z355" s="117" t="str">
        <f t="shared" ca="1" si="596"/>
        <v/>
      </c>
      <c r="AA355" s="112"/>
      <c r="AB355" s="118"/>
      <c r="AC355" s="107"/>
      <c r="AD355" s="107"/>
      <c r="AH355" s="107"/>
      <c r="BE355" s="235">
        <f t="shared" ca="1" si="597"/>
        <v>11.205</v>
      </c>
      <c r="BF355" s="235">
        <f t="shared" ref="BF355:BN355" ca="1" si="615">AVERAGE(OFFSET(BE$31,$A355,0,$BE$27,1))</f>
        <v>11.322500000000002</v>
      </c>
      <c r="BG355" s="235">
        <f t="shared" ca="1" si="615"/>
        <v>11.442500000000001</v>
      </c>
      <c r="BH355" s="235">
        <f t="shared" ca="1" si="615"/>
        <v>11.52125</v>
      </c>
      <c r="BI355" s="235">
        <f t="shared" ca="1" si="615"/>
        <v>11.545625000000001</v>
      </c>
      <c r="BJ355" s="235">
        <f t="shared" ca="1" si="615"/>
        <v>11.51171875</v>
      </c>
      <c r="BK355" s="235">
        <f t="shared" ca="1" si="615"/>
        <v>11.423984375</v>
      </c>
      <c r="BL355" s="235">
        <f t="shared" ca="1" si="615"/>
        <v>11.295078125</v>
      </c>
      <c r="BM355" s="235">
        <f t="shared" ca="1" si="615"/>
        <v>11.14177734375</v>
      </c>
      <c r="BN355" s="235">
        <f t="shared" ca="1" si="615"/>
        <v>10.980429687499999</v>
      </c>
      <c r="BO355" s="235">
        <f t="shared" ca="1" si="599"/>
        <v>11.329180664062498</v>
      </c>
      <c r="BP355" s="235">
        <f t="shared" ca="1" si="554"/>
        <v>11.283617452396562</v>
      </c>
      <c r="BQ355" s="235">
        <f t="shared" ca="1" si="555"/>
        <v>11.158866090009095</v>
      </c>
      <c r="BR355" s="235">
        <f t="shared" ca="1" si="556"/>
        <v>0.12475136238746742</v>
      </c>
      <c r="BS355" s="235">
        <f t="shared" ca="1" si="557"/>
        <v>11.40836881478403</v>
      </c>
      <c r="BT355" s="235">
        <f t="shared" ca="1" si="513"/>
        <v>11.328993564187858</v>
      </c>
      <c r="BU355" s="235">
        <f t="shared" ca="1" si="514"/>
        <v>11.176898504390934</v>
      </c>
      <c r="BV355" s="235">
        <f t="shared" ca="1" si="515"/>
        <v>10.988359248326086</v>
      </c>
      <c r="BW355" s="235">
        <f t="shared" ca="1" si="516"/>
        <v>11.444644427716861</v>
      </c>
      <c r="BX355" s="235">
        <f t="shared" ca="1" si="600"/>
        <v>0.77124504614312406</v>
      </c>
      <c r="BZ355" s="235">
        <f t="shared" ca="1" si="601"/>
        <v>10.509983019473474</v>
      </c>
      <c r="CA355" s="235">
        <f t="shared" ca="1" si="602"/>
        <v>80.297160834856712</v>
      </c>
      <c r="CB355" s="235">
        <f t="shared" ca="1" si="530"/>
        <v>11.311256998697914</v>
      </c>
      <c r="CC355" s="235">
        <f t="shared" ca="1" si="531"/>
        <v>2.8612569986979146</v>
      </c>
      <c r="CD355" s="81">
        <f t="shared" ca="1" si="532"/>
        <v>2.8390880533854173</v>
      </c>
      <c r="CE355" s="235">
        <f t="shared" ca="1" si="603"/>
        <v>100</v>
      </c>
      <c r="CF355" s="235">
        <f t="shared" ca="1" si="604"/>
        <v>100</v>
      </c>
      <c r="CG355">
        <f t="shared" si="605"/>
        <v>100</v>
      </c>
      <c r="CH355">
        <f t="shared" si="605"/>
        <v>50</v>
      </c>
      <c r="CI355">
        <f t="shared" si="605"/>
        <v>0</v>
      </c>
      <c r="CJ355" t="e">
        <f t="shared" si="606"/>
        <v>#N/A</v>
      </c>
      <c r="CK355" s="259">
        <f t="shared" ca="1" si="607"/>
        <v>11.395650840168685</v>
      </c>
      <c r="CL355" s="259">
        <f t="shared" ca="1" si="608"/>
        <v>11.36141271004217</v>
      </c>
      <c r="CM355" s="259">
        <f t="shared" ca="1" si="609"/>
        <v>11.304295275593118</v>
      </c>
      <c r="CN355" s="259">
        <f t="shared" ca="1" si="610"/>
        <v>11.125619736625016</v>
      </c>
      <c r="CO355">
        <f t="shared" ca="1" si="611"/>
        <v>100</v>
      </c>
      <c r="CP355">
        <f t="shared" ca="1" si="612"/>
        <v>16.7</v>
      </c>
      <c r="CQ355" t="e">
        <f t="shared" ca="1" si="613"/>
        <v>#N/A</v>
      </c>
      <c r="CR355" t="e">
        <f t="shared" ca="1" si="535"/>
        <v>#N/A</v>
      </c>
      <c r="CS355" t="e">
        <f t="shared" ca="1" si="536"/>
        <v>#N/A</v>
      </c>
    </row>
    <row r="356" spans="1:97" x14ac:dyDescent="0.25">
      <c r="A356">
        <v>325</v>
      </c>
      <c r="B356" s="100">
        <f ca="1">OFFSET(InputPriceData!B$15,CalculationsAndCharts!$A356+$A$11,0,1,1)</f>
        <v>40023</v>
      </c>
      <c r="C356" s="3">
        <f ca="1">OFFSET(InputPriceData!G$15,CalculationsAndCharts!$A356+$A$11,0,1,1)</f>
        <v>3584900</v>
      </c>
      <c r="D356" s="4">
        <f ca="1">OFFSET(InputPriceData!C$15,CalculationsAndCharts!$A356+$A$11,IF($C$7,7,0),1,1)</f>
        <v>11.59</v>
      </c>
      <c r="E356" s="4">
        <f ca="1">OFFSET(InputPriceData!D$15,CalculationsAndCharts!$A356+$A$11,IF($C$7,7,0),1,1)</f>
        <v>11.59</v>
      </c>
      <c r="F356" s="4">
        <f ca="1">OFFSET(InputPriceData!E$15,CalculationsAndCharts!$A356+$A$11,IF($C$7,7,0),1,1)</f>
        <v>11.04</v>
      </c>
      <c r="G356" s="4">
        <f ca="1">OFFSET(InputPriceData!F$15,CalculationsAndCharts!$A356+$A$11,IF($C$7,7,0),1,1)</f>
        <v>11.25</v>
      </c>
      <c r="H356" s="105">
        <f t="shared" si="579"/>
        <v>0</v>
      </c>
      <c r="I356" s="105">
        <f t="shared" ca="1" si="580"/>
        <v>0</v>
      </c>
      <c r="J356" s="105">
        <f t="shared" ca="1" si="580"/>
        <v>0</v>
      </c>
      <c r="K356" s="105">
        <f t="shared" ca="1" si="580"/>
        <v>0</v>
      </c>
      <c r="L356" s="4">
        <f t="shared" ca="1" si="581"/>
        <v>11.293333333333331</v>
      </c>
      <c r="M356" s="105">
        <f t="shared" ca="1" si="582"/>
        <v>0.59000000000000163</v>
      </c>
      <c r="N356" s="105">
        <f t="shared" ca="1" si="589"/>
        <v>1.8341666666666687</v>
      </c>
      <c r="O356" s="198">
        <f t="shared" ca="1" si="590"/>
        <v>1.7839544356235908</v>
      </c>
      <c r="P356" s="198">
        <f t="shared" ca="1" si="591"/>
        <v>1.6055589920612316</v>
      </c>
      <c r="Q356" s="105">
        <f t="shared" ca="1" si="583"/>
        <v>11.004627612325187</v>
      </c>
      <c r="R356" s="105">
        <f t="shared" ca="1" si="584"/>
        <v>10.502659780727956</v>
      </c>
      <c r="S356" s="105">
        <f t="shared" ca="1" si="592"/>
        <v>0</v>
      </c>
      <c r="T356" s="105">
        <f t="shared" si="593"/>
        <v>0</v>
      </c>
      <c r="U356" s="105">
        <f t="shared" si="594"/>
        <v>0</v>
      </c>
      <c r="V356" s="115">
        <f t="shared" ca="1" si="585"/>
        <v>0.59000000000000163</v>
      </c>
      <c r="W356" s="114">
        <f t="shared" ca="1" si="586"/>
        <v>0.61012085328905552</v>
      </c>
      <c r="X356" s="116">
        <f t="shared" ca="1" si="587"/>
        <v>0.10423296473680493</v>
      </c>
      <c r="Y356" s="90" t="e">
        <f t="shared" si="595"/>
        <v>#N/A</v>
      </c>
      <c r="Z356" s="117" t="str">
        <f t="shared" ca="1" si="596"/>
        <v/>
      </c>
      <c r="AA356" s="112"/>
      <c r="AB356" s="118"/>
      <c r="AC356" s="107"/>
      <c r="AD356" s="107"/>
      <c r="AH356" s="107"/>
      <c r="BE356" s="235">
        <f t="shared" ca="1" si="597"/>
        <v>11.440000000000001</v>
      </c>
      <c r="BF356" s="235">
        <f t="shared" ref="BF356:BN356" ca="1" si="616">AVERAGE(OFFSET(BE$31,$A356,0,$BE$27,1))</f>
        <v>11.5625</v>
      </c>
      <c r="BG356" s="235">
        <f t="shared" ca="1" si="616"/>
        <v>11.6</v>
      </c>
      <c r="BH356" s="235">
        <f t="shared" ca="1" si="616"/>
        <v>11.57</v>
      </c>
      <c r="BI356" s="235">
        <f t="shared" ca="1" si="616"/>
        <v>11.477812499999999</v>
      </c>
      <c r="BJ356" s="235">
        <f t="shared" ca="1" si="616"/>
        <v>11.33625</v>
      </c>
      <c r="BK356" s="235">
        <f t="shared" ca="1" si="616"/>
        <v>11.166171875</v>
      </c>
      <c r="BL356" s="235">
        <f t="shared" ca="1" si="616"/>
        <v>10.988476562500001</v>
      </c>
      <c r="BM356" s="235">
        <f t="shared" ca="1" si="616"/>
        <v>10.81908203125</v>
      </c>
      <c r="BN356" s="235">
        <f t="shared" ca="1" si="616"/>
        <v>10.667851562500001</v>
      </c>
      <c r="BO356" s="235">
        <f t="shared" ca="1" si="599"/>
        <v>11.3922822265625</v>
      </c>
      <c r="BP356" s="235">
        <f t="shared" ca="1" si="554"/>
        <v>11.238054240730627</v>
      </c>
      <c r="BQ356" s="235">
        <f t="shared" ca="1" si="555"/>
        <v>11.034114727621629</v>
      </c>
      <c r="BR356" s="235">
        <f t="shared" ca="1" si="556"/>
        <v>0.20393951310899716</v>
      </c>
      <c r="BS356" s="235">
        <f t="shared" ca="1" si="557"/>
        <v>11.441993753839624</v>
      </c>
      <c r="BT356" s="235">
        <f t="shared" ca="1" si="513"/>
        <v>11.249618313591686</v>
      </c>
      <c r="BU356" s="235">
        <f t="shared" ca="1" si="514"/>
        <v>11.024803444594012</v>
      </c>
      <c r="BV356" s="235">
        <f t="shared" ca="1" si="515"/>
        <v>10.799819992261238</v>
      </c>
      <c r="BW356" s="235">
        <f t="shared" ca="1" si="516"/>
        <v>11.474264599254266</v>
      </c>
      <c r="BX356" s="235">
        <f t="shared" ca="1" si="600"/>
        <v>0.70117096815049795</v>
      </c>
      <c r="BZ356" s="235">
        <f t="shared" ca="1" si="601"/>
        <v>10.362569735275903</v>
      </c>
      <c r="CA356" s="235">
        <f t="shared" ca="1" si="602"/>
        <v>89.637082625893555</v>
      </c>
      <c r="CB356" s="235">
        <f t="shared" ca="1" si="530"/>
        <v>11.342807779947915</v>
      </c>
      <c r="CC356" s="235">
        <f t="shared" ca="1" si="531"/>
        <v>2.8928077799479155</v>
      </c>
      <c r="CD356" s="81">
        <f t="shared" ca="1" si="532"/>
        <v>2.8390880533854173</v>
      </c>
      <c r="CE356" s="235">
        <f t="shared" ca="1" si="603"/>
        <v>100</v>
      </c>
      <c r="CF356" s="235">
        <f t="shared" ca="1" si="604"/>
        <v>100</v>
      </c>
      <c r="CG356">
        <f t="shared" si="605"/>
        <v>100</v>
      </c>
      <c r="CH356">
        <f t="shared" si="605"/>
        <v>50</v>
      </c>
      <c r="CI356">
        <f t="shared" si="605"/>
        <v>0</v>
      </c>
      <c r="CJ356" t="e">
        <f t="shared" si="606"/>
        <v>#N/A</v>
      </c>
      <c r="CK356" s="259">
        <f t="shared" ca="1" si="607"/>
        <v>11.42380168033737</v>
      </c>
      <c r="CL356" s="259">
        <f t="shared" ca="1" si="608"/>
        <v>11.355325420084343</v>
      </c>
      <c r="CM356" s="259">
        <f t="shared" ca="1" si="609"/>
        <v>11.311603237099643</v>
      </c>
      <c r="CN356" s="259">
        <f t="shared" ca="1" si="610"/>
        <v>11.031302547258152</v>
      </c>
      <c r="CO356">
        <f t="shared" ca="1" si="611"/>
        <v>100</v>
      </c>
      <c r="CP356">
        <f t="shared" ca="1" si="612"/>
        <v>16.7</v>
      </c>
      <c r="CQ356" t="e">
        <f t="shared" ca="1" si="613"/>
        <v>#N/A</v>
      </c>
      <c r="CR356" t="e">
        <f t="shared" ca="1" si="535"/>
        <v>#N/A</v>
      </c>
      <c r="CS356" t="e">
        <f t="shared" ca="1" si="536"/>
        <v>#N/A</v>
      </c>
    </row>
    <row r="357" spans="1:97" x14ac:dyDescent="0.25">
      <c r="A357">
        <v>326</v>
      </c>
      <c r="B357" s="100">
        <f ca="1">OFFSET(InputPriceData!B$15,CalculationsAndCharts!$A357+$A$11,0,1,1)</f>
        <v>40022</v>
      </c>
      <c r="C357" s="3">
        <f ca="1">OFFSET(InputPriceData!G$15,CalculationsAndCharts!$A357+$A$11,0,1,1)</f>
        <v>4141400</v>
      </c>
      <c r="D357" s="4">
        <f ca="1">OFFSET(InputPriceData!C$15,CalculationsAndCharts!$A357+$A$11,IF($C$7,7,0),1,1)</f>
        <v>11.69</v>
      </c>
      <c r="E357" s="4">
        <f ca="1">OFFSET(InputPriceData!D$15,CalculationsAndCharts!$A357+$A$11,IF($C$7,7,0),1,1)</f>
        <v>11.91</v>
      </c>
      <c r="F357" s="4">
        <f ca="1">OFFSET(InputPriceData!E$15,CalculationsAndCharts!$A357+$A$11,IF($C$7,7,0),1,1)</f>
        <v>11.35</v>
      </c>
      <c r="G357" s="4">
        <f ca="1">OFFSET(InputPriceData!F$15,CalculationsAndCharts!$A357+$A$11,IF($C$7,7,0),1,1)</f>
        <v>11.63</v>
      </c>
      <c r="H357" s="105">
        <f t="shared" si="579"/>
        <v>0</v>
      </c>
      <c r="I357" s="105">
        <f t="shared" ca="1" si="580"/>
        <v>0</v>
      </c>
      <c r="J357" s="105">
        <f t="shared" ca="1" si="580"/>
        <v>0</v>
      </c>
      <c r="K357" s="105">
        <f t="shared" ca="1" si="580"/>
        <v>0</v>
      </c>
      <c r="L357" s="4">
        <f t="shared" ca="1" si="581"/>
        <v>11.63</v>
      </c>
      <c r="M357" s="105">
        <f t="shared" ca="1" si="582"/>
        <v>0.41999999999999993</v>
      </c>
      <c r="N357" s="105">
        <f t="shared" ca="1" si="589"/>
        <v>1.7376794871794885</v>
      </c>
      <c r="O357" s="198">
        <f t="shared" ca="1" si="590"/>
        <v>1.7696080838969972</v>
      </c>
      <c r="P357" s="198">
        <f t="shared" ca="1" si="591"/>
        <v>1.5926472755072976</v>
      </c>
      <c r="Q357" s="105">
        <f t="shared" ca="1" si="583"/>
        <v>10.922140263465717</v>
      </c>
      <c r="R357" s="105">
        <f t="shared" ca="1" si="584"/>
        <v>10.359240400271604</v>
      </c>
      <c r="S357" s="105">
        <f t="shared" ca="1" si="592"/>
        <v>0</v>
      </c>
      <c r="T357" s="105">
        <f t="shared" si="593"/>
        <v>0</v>
      </c>
      <c r="U357" s="105">
        <f t="shared" si="594"/>
        <v>0</v>
      </c>
      <c r="V357" s="115">
        <f t="shared" ca="1" si="585"/>
        <v>0.5600000000000005</v>
      </c>
      <c r="W357" s="114">
        <f t="shared" ca="1" si="586"/>
        <v>0.62018127993358241</v>
      </c>
      <c r="X357" s="116">
        <f t="shared" ca="1" si="587"/>
        <v>0.10332599139583684</v>
      </c>
      <c r="Y357" s="90" t="e">
        <f t="shared" si="595"/>
        <v>#N/A</v>
      </c>
      <c r="Z357" s="117" t="str">
        <f t="shared" ca="1" si="596"/>
        <v/>
      </c>
      <c r="AA357" s="112"/>
      <c r="AB357" s="118"/>
      <c r="AC357" s="107"/>
      <c r="AD357" s="107"/>
      <c r="AH357" s="107"/>
      <c r="BE357" s="235">
        <f t="shared" ca="1" si="597"/>
        <v>11.685</v>
      </c>
      <c r="BF357" s="235">
        <f t="shared" ref="BF357:BN357" ca="1" si="617">AVERAGE(OFFSET(BE$31,$A357,0,$BE$27,1))</f>
        <v>11.637499999999999</v>
      </c>
      <c r="BG357" s="235">
        <f t="shared" ca="1" si="617"/>
        <v>11.54</v>
      </c>
      <c r="BH357" s="235">
        <f t="shared" ca="1" si="617"/>
        <v>11.385624999999999</v>
      </c>
      <c r="BI357" s="235">
        <f t="shared" ca="1" si="617"/>
        <v>11.194687500000001</v>
      </c>
      <c r="BJ357" s="235">
        <f t="shared" ca="1" si="617"/>
        <v>10.99609375</v>
      </c>
      <c r="BK357" s="235">
        <f t="shared" ca="1" si="617"/>
        <v>10.81078125</v>
      </c>
      <c r="BL357" s="235">
        <f t="shared" ca="1" si="617"/>
        <v>10.649687499999999</v>
      </c>
      <c r="BM357" s="235">
        <f t="shared" ca="1" si="617"/>
        <v>10.51662109375</v>
      </c>
      <c r="BN357" s="235">
        <f t="shared" ca="1" si="617"/>
        <v>10.4105859375</v>
      </c>
      <c r="BO357" s="235">
        <f t="shared" ca="1" si="599"/>
        <v>11.3472353515625</v>
      </c>
      <c r="BP357" s="235">
        <f t="shared" ca="1" si="554"/>
        <v>11.083826254898751</v>
      </c>
      <c r="BQ357" s="235">
        <f t="shared" ca="1" si="555"/>
        <v>10.830175214512632</v>
      </c>
      <c r="BR357" s="235">
        <f t="shared" ca="1" si="556"/>
        <v>0.25365104038611896</v>
      </c>
      <c r="BS357" s="235">
        <f t="shared" ca="1" si="557"/>
        <v>11.33747729528487</v>
      </c>
      <c r="BT357" s="235">
        <f t="shared" ca="1" si="513"/>
        <v>11.05724287334375</v>
      </c>
      <c r="BU357" s="235">
        <f t="shared" ca="1" si="514"/>
        <v>10.799988575596338</v>
      </c>
      <c r="BV357" s="235">
        <f t="shared" ca="1" si="515"/>
        <v>10.574836539928466</v>
      </c>
      <c r="BW357" s="235">
        <f t="shared" ca="1" si="516"/>
        <v>11.346599433170699</v>
      </c>
      <c r="BX357" s="235">
        <f t="shared" ca="1" si="600"/>
        <v>0.61335276489803403</v>
      </c>
      <c r="BZ357" s="235">
        <f t="shared" ca="1" si="601"/>
        <v>10.204962994086099</v>
      </c>
      <c r="CA357" s="235">
        <f t="shared" ca="1" si="602"/>
        <v>96.532619742669169</v>
      </c>
      <c r="CB357" s="235">
        <f t="shared" ca="1" si="530"/>
        <v>11.488617675781249</v>
      </c>
      <c r="CC357" s="235">
        <f t="shared" ca="1" si="531"/>
        <v>3.03861767578125</v>
      </c>
      <c r="CD357" s="81">
        <f t="shared" ca="1" si="532"/>
        <v>2.8390880533854173</v>
      </c>
      <c r="CE357" s="235">
        <f t="shared" ca="1" si="603"/>
        <v>100</v>
      </c>
      <c r="CF357" s="235">
        <f t="shared" ca="1" si="604"/>
        <v>100</v>
      </c>
      <c r="CG357">
        <f t="shared" si="605"/>
        <v>100</v>
      </c>
      <c r="CH357">
        <f t="shared" si="605"/>
        <v>50</v>
      </c>
      <c r="CI357">
        <f t="shared" si="605"/>
        <v>0</v>
      </c>
      <c r="CJ357" t="e">
        <f t="shared" si="606"/>
        <v>#N/A</v>
      </c>
      <c r="CK357" s="259">
        <f t="shared" ca="1" si="607"/>
        <v>11.202603360674736</v>
      </c>
      <c r="CL357" s="259">
        <f t="shared" ca="1" si="608"/>
        <v>11.490051680337368</v>
      </c>
      <c r="CM357" s="259">
        <f t="shared" ca="1" si="609"/>
        <v>11.323783172943852</v>
      </c>
      <c r="CN357" s="259">
        <f t="shared" ca="1" si="610"/>
        <v>10.901693398127676</v>
      </c>
      <c r="CO357">
        <f t="shared" ca="1" si="611"/>
        <v>100</v>
      </c>
      <c r="CP357">
        <f t="shared" ca="1" si="612"/>
        <v>16.7</v>
      </c>
      <c r="CQ357" t="e">
        <f t="shared" ca="1" si="613"/>
        <v>#N/A</v>
      </c>
      <c r="CR357" t="e">
        <f t="shared" ca="1" si="535"/>
        <v>#N/A</v>
      </c>
      <c r="CS357" t="e">
        <f t="shared" ca="1" si="536"/>
        <v>#N/A</v>
      </c>
    </row>
    <row r="358" spans="1:97" x14ac:dyDescent="0.25">
      <c r="A358">
        <v>327</v>
      </c>
      <c r="B358" s="100">
        <f ca="1">OFFSET(InputPriceData!B$15,CalculationsAndCharts!$A358+$A$11,0,1,1)</f>
        <v>40021</v>
      </c>
      <c r="C358" s="3">
        <f ca="1">OFFSET(InputPriceData!G$15,CalculationsAndCharts!$A358+$A$11,0,1,1)</f>
        <v>4771500</v>
      </c>
      <c r="D358" s="4">
        <f ca="1">OFFSET(InputPriceData!C$15,CalculationsAndCharts!$A358+$A$11,IF($C$7,7,0),1,1)</f>
        <v>11.46</v>
      </c>
      <c r="E358" s="4">
        <f ca="1">OFFSET(InputPriceData!D$15,CalculationsAndCharts!$A358+$A$11,IF($C$7,7,0),1,1)</f>
        <v>11.82</v>
      </c>
      <c r="F358" s="4">
        <f ca="1">OFFSET(InputPriceData!E$15,CalculationsAndCharts!$A358+$A$11,IF($C$7,7,0),1,1)</f>
        <v>11.21</v>
      </c>
      <c r="G358" s="4">
        <f ca="1">OFFSET(InputPriceData!F$15,CalculationsAndCharts!$A358+$A$11,IF($C$7,7,0),1,1)</f>
        <v>11.74</v>
      </c>
      <c r="H358" s="105">
        <f t="shared" si="579"/>
        <v>0</v>
      </c>
      <c r="I358" s="105">
        <f t="shared" ca="1" si="580"/>
        <v>0</v>
      </c>
      <c r="J358" s="105">
        <f t="shared" ca="1" si="580"/>
        <v>0</v>
      </c>
      <c r="K358" s="105">
        <f t="shared" ca="1" si="580"/>
        <v>0</v>
      </c>
      <c r="L358" s="4">
        <f t="shared" ca="1" si="581"/>
        <v>11.590000000000002</v>
      </c>
      <c r="M358" s="105">
        <f t="shared" ca="1" si="582"/>
        <v>0.76000000000000156</v>
      </c>
      <c r="N358" s="105">
        <f t="shared" ca="1" si="589"/>
        <v>1.8596538461538477</v>
      </c>
      <c r="O358" s="198">
        <f t="shared" ca="1" si="590"/>
        <v>1.7787305401019995</v>
      </c>
      <c r="P358" s="198">
        <f t="shared" ca="1" si="591"/>
        <v>1.6008574860917997</v>
      </c>
      <c r="Q358" s="105">
        <f t="shared" ca="1" si="583"/>
        <v>10.719894624455922</v>
      </c>
      <c r="R358" s="105">
        <f t="shared" ca="1" si="584"/>
        <v>10.198411867930428</v>
      </c>
      <c r="S358" s="105">
        <f t="shared" ca="1" si="592"/>
        <v>0</v>
      </c>
      <c r="T358" s="105">
        <f t="shared" si="593"/>
        <v>0</v>
      </c>
      <c r="U358" s="105">
        <f t="shared" si="594"/>
        <v>0</v>
      </c>
      <c r="V358" s="115">
        <f t="shared" ca="1" si="585"/>
        <v>0.60999999999999943</v>
      </c>
      <c r="W358" s="114">
        <f t="shared" ca="1" si="586"/>
        <v>0.65027191990037336</v>
      </c>
      <c r="X358" s="116">
        <f t="shared" ca="1" si="587"/>
        <v>0.10538943099662465</v>
      </c>
      <c r="Y358" s="90" t="e">
        <f t="shared" si="595"/>
        <v>#N/A</v>
      </c>
      <c r="Z358" s="117" t="str">
        <f t="shared" ca="1" si="596"/>
        <v/>
      </c>
      <c r="AA358" s="112"/>
      <c r="AB358" s="118"/>
      <c r="AC358" s="107"/>
      <c r="AD358" s="107"/>
      <c r="AH358" s="107"/>
      <c r="BE358" s="235">
        <f t="shared" ca="1" si="597"/>
        <v>11.59</v>
      </c>
      <c r="BF358" s="235">
        <f t="shared" ref="BF358:BN358" ca="1" si="618">AVERAGE(OFFSET(BE$31,$A358,0,$BE$27,1))</f>
        <v>11.442499999999999</v>
      </c>
      <c r="BG358" s="235">
        <f t="shared" ca="1" si="618"/>
        <v>11.231249999999999</v>
      </c>
      <c r="BH358" s="235">
        <f t="shared" ca="1" si="618"/>
        <v>11.00375</v>
      </c>
      <c r="BI358" s="235">
        <f t="shared" ca="1" si="618"/>
        <v>10.797499999999999</v>
      </c>
      <c r="BJ358" s="235">
        <f t="shared" ca="1" si="618"/>
        <v>10.62546875</v>
      </c>
      <c r="BK358" s="235">
        <f t="shared" ca="1" si="618"/>
        <v>10.48859375</v>
      </c>
      <c r="BL358" s="235">
        <f t="shared" ca="1" si="618"/>
        <v>10.3835546875</v>
      </c>
      <c r="BM358" s="235">
        <f t="shared" ca="1" si="618"/>
        <v>10.304550781250001</v>
      </c>
      <c r="BN358" s="235">
        <f t="shared" ca="1" si="618"/>
        <v>10.243779296875001</v>
      </c>
      <c r="BO358" s="235">
        <f t="shared" ca="1" si="599"/>
        <v>11.113234863281253</v>
      </c>
      <c r="BP358" s="235">
        <f t="shared" ca="1" si="554"/>
        <v>10.820417158235003</v>
      </c>
      <c r="BQ358" s="235">
        <f t="shared" ca="1" si="555"/>
        <v>10.576524174126511</v>
      </c>
      <c r="BR358" s="235">
        <f t="shared" ca="1" si="556"/>
        <v>0.24389298410849136</v>
      </c>
      <c r="BS358" s="235">
        <f t="shared" ca="1" si="557"/>
        <v>11.064310142343494</v>
      </c>
      <c r="BT358" s="235">
        <f t="shared" ca="1" si="513"/>
        <v>10.777008451402631</v>
      </c>
      <c r="BU358" s="235">
        <f t="shared" ca="1" si="514"/>
        <v>10.542734277848925</v>
      </c>
      <c r="BV358" s="235">
        <f t="shared" ca="1" si="515"/>
        <v>10.349684504260594</v>
      </c>
      <c r="BW358" s="235">
        <f t="shared" ca="1" si="516"/>
        <v>11.052507024921713</v>
      </c>
      <c r="BX358" s="235">
        <f t="shared" ca="1" si="600"/>
        <v>0.52316414057357785</v>
      </c>
      <c r="BZ358" s="235">
        <f t="shared" ca="1" si="601"/>
        <v>10.054574780979786</v>
      </c>
      <c r="CA358" s="235">
        <f t="shared" ca="1" si="602"/>
        <v>97.687339715592472</v>
      </c>
      <c r="CB358" s="235">
        <f t="shared" ca="1" si="530"/>
        <v>11.351617431640626</v>
      </c>
      <c r="CC358" s="235">
        <f t="shared" ca="1" si="531"/>
        <v>2.9016174316406271</v>
      </c>
      <c r="CD358" s="81">
        <f t="shared" ca="1" si="532"/>
        <v>2.7490880533854174</v>
      </c>
      <c r="CE358" s="235">
        <f t="shared" ca="1" si="603"/>
        <v>100</v>
      </c>
      <c r="CF358" s="235">
        <f t="shared" ca="1" si="604"/>
        <v>98.300920105924391</v>
      </c>
      <c r="CG358">
        <f t="shared" si="605"/>
        <v>100</v>
      </c>
      <c r="CH358">
        <f t="shared" si="605"/>
        <v>50</v>
      </c>
      <c r="CI358">
        <f t="shared" si="605"/>
        <v>0</v>
      </c>
      <c r="CJ358" t="e">
        <f t="shared" si="606"/>
        <v>#N/A</v>
      </c>
      <c r="CK358" s="259">
        <f t="shared" ca="1" si="607"/>
        <v>10.847706721349473</v>
      </c>
      <c r="CL358" s="259">
        <f t="shared" ca="1" si="608"/>
        <v>11.268228360674737</v>
      </c>
      <c r="CM358" s="259">
        <f t="shared" ca="1" si="609"/>
        <v>11.119638621573086</v>
      </c>
      <c r="CN358" s="259">
        <f t="shared" ca="1" si="610"/>
        <v>10.666350085243801</v>
      </c>
      <c r="CO358">
        <f t="shared" ca="1" si="611"/>
        <v>100</v>
      </c>
      <c r="CP358">
        <f t="shared" ca="1" si="612"/>
        <v>16.7</v>
      </c>
      <c r="CQ358" t="e">
        <f t="shared" ca="1" si="613"/>
        <v>#N/A</v>
      </c>
      <c r="CR358" t="e">
        <f t="shared" ca="1" si="535"/>
        <v>#N/A</v>
      </c>
      <c r="CS358" t="e">
        <f t="shared" ca="1" si="536"/>
        <v>#N/A</v>
      </c>
    </row>
    <row r="359" spans="1:97" x14ac:dyDescent="0.25">
      <c r="A359">
        <v>328</v>
      </c>
      <c r="B359" s="100">
        <f ca="1">OFFSET(InputPriceData!B$15,CalculationsAndCharts!$A359+$A$11,0,1,1)</f>
        <v>40018</v>
      </c>
      <c r="C359" s="3">
        <f ca="1">OFFSET(InputPriceData!G$15,CalculationsAndCharts!$A359+$A$11,0,1,1)</f>
        <v>4611100</v>
      </c>
      <c r="D359" s="4">
        <f ca="1">OFFSET(InputPriceData!C$15,CalculationsAndCharts!$A359+$A$11,IF($C$7,7,0),1,1)</f>
        <v>10.95</v>
      </c>
      <c r="E359" s="4">
        <f ca="1">OFFSET(InputPriceData!D$15,CalculationsAndCharts!$A359+$A$11,IF($C$7,7,0),1,1)</f>
        <v>11.5</v>
      </c>
      <c r="F359" s="4">
        <f ca="1">OFFSET(InputPriceData!E$15,CalculationsAndCharts!$A359+$A$11,IF($C$7,7,0),1,1)</f>
        <v>10.83</v>
      </c>
      <c r="G359" s="4">
        <f ca="1">OFFSET(InputPriceData!F$15,CalculationsAndCharts!$A359+$A$11,IF($C$7,7,0),1,1)</f>
        <v>11.44</v>
      </c>
      <c r="H359" s="105">
        <f t="shared" si="579"/>
        <v>0</v>
      </c>
      <c r="I359" s="105">
        <f t="shared" ca="1" si="580"/>
        <v>0</v>
      </c>
      <c r="J359" s="105">
        <f t="shared" ca="1" si="580"/>
        <v>0</v>
      </c>
      <c r="K359" s="105">
        <f t="shared" ca="1" si="580"/>
        <v>0</v>
      </c>
      <c r="L359" s="4">
        <f t="shared" ca="1" si="581"/>
        <v>11.256666666666666</v>
      </c>
      <c r="M359" s="105">
        <f t="shared" ca="1" si="582"/>
        <v>0.99666666666666615</v>
      </c>
      <c r="N359" s="105">
        <f t="shared" ca="1" si="589"/>
        <v>1.8050384615384629</v>
      </c>
      <c r="O359" s="198">
        <f t="shared" ca="1" si="590"/>
        <v>1.7556095955157571</v>
      </c>
      <c r="P359" s="198">
        <f t="shared" ca="1" si="591"/>
        <v>1.5800486359641814</v>
      </c>
      <c r="Q359" s="105">
        <f t="shared" ca="1" si="583"/>
        <v>10.471293088586183</v>
      </c>
      <c r="R359" s="105">
        <f t="shared" ca="1" si="584"/>
        <v>10.04941679463743</v>
      </c>
      <c r="S359" s="105">
        <f t="shared" ca="1" si="592"/>
        <v>0</v>
      </c>
      <c r="T359" s="105">
        <f t="shared" si="593"/>
        <v>0</v>
      </c>
      <c r="U359" s="105">
        <f t="shared" si="594"/>
        <v>0</v>
      </c>
      <c r="V359" s="115">
        <f t="shared" ca="1" si="585"/>
        <v>0.66999999999999993</v>
      </c>
      <c r="W359" s="114">
        <f t="shared" ca="1" si="586"/>
        <v>0.67040787985056038</v>
      </c>
      <c r="X359" s="116">
        <f t="shared" ca="1" si="587"/>
        <v>0.10860208739952451</v>
      </c>
      <c r="Y359" s="90" t="e">
        <f t="shared" si="595"/>
        <v>#N/A</v>
      </c>
      <c r="Z359" s="117" t="str">
        <f t="shared" ca="1" si="596"/>
        <v/>
      </c>
      <c r="AA359" s="112"/>
      <c r="AB359" s="118"/>
      <c r="AC359" s="107"/>
      <c r="AD359" s="107"/>
      <c r="AH359" s="107"/>
      <c r="BE359" s="235">
        <f t="shared" ca="1" si="597"/>
        <v>11.295</v>
      </c>
      <c r="BF359" s="235">
        <f t="shared" ref="BF359:BN359" ca="1" si="619">AVERAGE(OFFSET(BE$31,$A359,0,$BE$27,1))</f>
        <v>11.02</v>
      </c>
      <c r="BG359" s="235">
        <f t="shared" ca="1" si="619"/>
        <v>10.776250000000001</v>
      </c>
      <c r="BH359" s="235">
        <f t="shared" ca="1" si="619"/>
        <v>10.59125</v>
      </c>
      <c r="BI359" s="235">
        <f t="shared" ca="1" si="619"/>
        <v>10.4534375</v>
      </c>
      <c r="BJ359" s="235">
        <f t="shared" ca="1" si="619"/>
        <v>10.35171875</v>
      </c>
      <c r="BK359" s="235">
        <f t="shared" ca="1" si="619"/>
        <v>10.278515625000001</v>
      </c>
      <c r="BL359" s="235">
        <f t="shared" ca="1" si="619"/>
        <v>10.225546875000001</v>
      </c>
      <c r="BM359" s="235">
        <f t="shared" ca="1" si="619"/>
        <v>10.183007812500001</v>
      </c>
      <c r="BN359" s="235">
        <f t="shared" ca="1" si="619"/>
        <v>10.141513671875</v>
      </c>
      <c r="BO359" s="235">
        <f t="shared" ca="1" si="599"/>
        <v>10.784999511718752</v>
      </c>
      <c r="BP359" s="235">
        <f t="shared" ca="1" si="554"/>
        <v>10.527599453188751</v>
      </c>
      <c r="BQ359" s="235">
        <f t="shared" ca="1" si="555"/>
        <v>10.332631190018018</v>
      </c>
      <c r="BR359" s="235">
        <f t="shared" ca="1" si="556"/>
        <v>0.19496826317073257</v>
      </c>
      <c r="BS359" s="235">
        <f t="shared" ca="1" si="557"/>
        <v>10.722567716359483</v>
      </c>
      <c r="BT359" s="235">
        <f t="shared" ca="1" si="513"/>
        <v>10.489706760461768</v>
      </c>
      <c r="BU359" s="235">
        <f t="shared" ca="1" si="514"/>
        <v>10.308460104295222</v>
      </c>
      <c r="BV359" s="235">
        <f t="shared" ca="1" si="515"/>
        <v>10.156634730672263</v>
      </c>
      <c r="BW359" s="235">
        <f t="shared" ca="1" si="516"/>
        <v>10.700374699171903</v>
      </c>
      <c r="BX359" s="235">
        <f t="shared" ca="1" si="600"/>
        <v>0.45240738718997026</v>
      </c>
      <c r="BZ359" s="235">
        <f t="shared" ca="1" si="601"/>
        <v>9.9302073557116444</v>
      </c>
      <c r="CA359" s="235">
        <f t="shared" ca="1" si="602"/>
        <v>92.559392555677746</v>
      </c>
      <c r="CB359" s="235">
        <f t="shared" ca="1" si="530"/>
        <v>11.02083308919271</v>
      </c>
      <c r="CC359" s="235">
        <f t="shared" ca="1" si="531"/>
        <v>2.5708330891927105</v>
      </c>
      <c r="CD359" s="81">
        <f t="shared" ca="1" si="532"/>
        <v>2.4290880533854171</v>
      </c>
      <c r="CE359" s="235">
        <f t="shared" ca="1" si="603"/>
        <v>100</v>
      </c>
      <c r="CF359" s="235">
        <f t="shared" ca="1" si="604"/>
        <v>94.210544957163094</v>
      </c>
      <c r="CG359">
        <f t="shared" si="605"/>
        <v>100</v>
      </c>
      <c r="CH359">
        <f t="shared" si="605"/>
        <v>50</v>
      </c>
      <c r="CI359">
        <f t="shared" si="605"/>
        <v>0</v>
      </c>
      <c r="CJ359" t="e">
        <f t="shared" si="606"/>
        <v>#N/A</v>
      </c>
      <c r="CK359" s="259">
        <f t="shared" ca="1" si="607"/>
        <v>10.515413442698947</v>
      </c>
      <c r="CL359" s="259">
        <f t="shared" ca="1" si="608"/>
        <v>10.927706721349473</v>
      </c>
      <c r="CM359" s="259">
        <f t="shared" ca="1" si="609"/>
        <v>10.806064369288476</v>
      </c>
      <c r="CN359" s="259">
        <f t="shared" ca="1" si="610"/>
        <v>10.425598775071427</v>
      </c>
      <c r="CO359">
        <f t="shared" ca="1" si="611"/>
        <v>100</v>
      </c>
      <c r="CP359">
        <f t="shared" ca="1" si="612"/>
        <v>16.7</v>
      </c>
      <c r="CQ359" t="e">
        <f t="shared" ca="1" si="613"/>
        <v>#N/A</v>
      </c>
      <c r="CR359" t="e">
        <f t="shared" ca="1" si="535"/>
        <v>#N/A</v>
      </c>
      <c r="CS359" t="e">
        <f t="shared" ca="1" si="536"/>
        <v>#N/A</v>
      </c>
    </row>
    <row r="360" spans="1:97" x14ac:dyDescent="0.25">
      <c r="A360">
        <v>329</v>
      </c>
      <c r="B360" s="100">
        <f ca="1">OFFSET(InputPriceData!B$15,CalculationsAndCharts!$A360+$A$11,0,1,1)</f>
        <v>40017</v>
      </c>
      <c r="C360" s="3">
        <f ca="1">OFFSET(InputPriceData!G$15,CalculationsAndCharts!$A360+$A$11,0,1,1)</f>
        <v>7650600</v>
      </c>
      <c r="D360" s="4">
        <f ca="1">OFFSET(InputPriceData!C$15,CalculationsAndCharts!$A360+$A$11,IF($C$7,7,0),1,1)</f>
        <v>10.37</v>
      </c>
      <c r="E360" s="4">
        <f ca="1">OFFSET(InputPriceData!D$15,CalculationsAndCharts!$A360+$A$11,IF($C$7,7,0),1,1)</f>
        <v>11.43</v>
      </c>
      <c r="F360" s="4">
        <f ca="1">OFFSET(InputPriceData!E$15,CalculationsAndCharts!$A360+$A$11,IF($C$7,7,0),1,1)</f>
        <v>10.26</v>
      </c>
      <c r="G360" s="4">
        <f ca="1">OFFSET(InputPriceData!F$15,CalculationsAndCharts!$A360+$A$11,IF($C$7,7,0),1,1)</f>
        <v>11.15</v>
      </c>
      <c r="H360" s="105">
        <f t="shared" si="579"/>
        <v>0</v>
      </c>
      <c r="I360" s="105">
        <f t="shared" ca="1" si="580"/>
        <v>0</v>
      </c>
      <c r="J360" s="105">
        <f t="shared" ca="1" si="580"/>
        <v>0</v>
      </c>
      <c r="K360" s="105">
        <f t="shared" ca="1" si="580"/>
        <v>0</v>
      </c>
      <c r="L360" s="4">
        <f t="shared" ca="1" si="581"/>
        <v>10.946666666666665</v>
      </c>
      <c r="M360" s="105">
        <f t="shared" ca="1" si="582"/>
        <v>0.836666666666666</v>
      </c>
      <c r="N360" s="105">
        <f t="shared" ca="1" si="589"/>
        <v>1.6958076923076935</v>
      </c>
      <c r="O360" s="198">
        <f t="shared" ca="1" si="590"/>
        <v>1.7414870623664127</v>
      </c>
      <c r="P360" s="198">
        <f t="shared" ca="1" si="591"/>
        <v>1.5673383561297716</v>
      </c>
      <c r="Q360" s="105">
        <f t="shared" ca="1" si="583"/>
        <v>10.246900637706045</v>
      </c>
      <c r="R360" s="105">
        <f t="shared" ca="1" si="584"/>
        <v>9.9288807106520718</v>
      </c>
      <c r="S360" s="105">
        <f t="shared" ca="1" si="592"/>
        <v>0</v>
      </c>
      <c r="T360" s="105">
        <f t="shared" si="593"/>
        <v>0</v>
      </c>
      <c r="U360" s="105">
        <f t="shared" si="594"/>
        <v>0</v>
      </c>
      <c r="V360" s="115">
        <f t="shared" ca="1" si="585"/>
        <v>1.17</v>
      </c>
      <c r="W360" s="114">
        <f t="shared" ca="1" si="586"/>
        <v>0.67061181977584061</v>
      </c>
      <c r="X360" s="116">
        <f t="shared" ca="1" si="587"/>
        <v>0.11014455782742966</v>
      </c>
      <c r="Y360" s="90" t="e">
        <f t="shared" si="595"/>
        <v>#N/A</v>
      </c>
      <c r="Z360" s="117" t="str">
        <f t="shared" ca="1" si="596"/>
        <v/>
      </c>
      <c r="AA360" s="112"/>
      <c r="AB360" s="118"/>
      <c r="AC360" s="107"/>
      <c r="AD360" s="107"/>
      <c r="AH360" s="107"/>
      <c r="BE360" s="235">
        <f t="shared" ca="1" si="597"/>
        <v>10.745000000000001</v>
      </c>
      <c r="BF360" s="235">
        <f t="shared" ref="BF360:BN360" ca="1" si="620">AVERAGE(OFFSET(BE$31,$A360,0,$BE$27,1))</f>
        <v>10.532500000000001</v>
      </c>
      <c r="BG360" s="235">
        <f t="shared" ca="1" si="620"/>
        <v>10.40625</v>
      </c>
      <c r="BH360" s="235">
        <f t="shared" ca="1" si="620"/>
        <v>10.315625000000001</v>
      </c>
      <c r="BI360" s="235">
        <f t="shared" ca="1" si="620"/>
        <v>10.25</v>
      </c>
      <c r="BJ360" s="235">
        <f t="shared" ca="1" si="620"/>
        <v>10.2053125</v>
      </c>
      <c r="BK360" s="235">
        <f t="shared" ca="1" si="620"/>
        <v>10.172578125000001</v>
      </c>
      <c r="BL360" s="235">
        <f t="shared" ca="1" si="620"/>
        <v>10.14046875</v>
      </c>
      <c r="BM360" s="235">
        <f t="shared" ca="1" si="620"/>
        <v>10.10001953125</v>
      </c>
      <c r="BN360" s="235">
        <f t="shared" ca="1" si="620"/>
        <v>10.046875</v>
      </c>
      <c r="BO360" s="235">
        <f t="shared" ca="1" si="599"/>
        <v>10.4310126953125</v>
      </c>
      <c r="BP360" s="235">
        <f t="shared" ca="1" si="554"/>
        <v>10.27019939465875</v>
      </c>
      <c r="BQ360" s="235">
        <f t="shared" ca="1" si="555"/>
        <v>10.137662926847286</v>
      </c>
      <c r="BR360" s="235">
        <f t="shared" ca="1" si="556"/>
        <v>0.13253646781146422</v>
      </c>
      <c r="BS360" s="235">
        <f t="shared" ca="1" si="557"/>
        <v>10.402735862470214</v>
      </c>
      <c r="BT360" s="235">
        <f t="shared" ca="1" si="513"/>
        <v>10.256845804564051</v>
      </c>
      <c r="BU360" s="235">
        <f t="shared" ca="1" si="514"/>
        <v>10.127213448128675</v>
      </c>
      <c r="BV360" s="235">
        <f t="shared" ca="1" si="515"/>
        <v>10.004809357049306</v>
      </c>
      <c r="BW360" s="235">
        <f t="shared" ca="1" si="516"/>
        <v>10.393706426355434</v>
      </c>
      <c r="BX360" s="235">
        <f t="shared" ca="1" si="600"/>
        <v>0.40987790247231642</v>
      </c>
      <c r="BZ360" s="235">
        <f t="shared" ca="1" si="601"/>
        <v>9.8393425078483041</v>
      </c>
      <c r="CA360" s="235">
        <f t="shared" ca="1" si="602"/>
        <v>83.812747354962141</v>
      </c>
      <c r="CB360" s="235">
        <f t="shared" ca="1" si="530"/>
        <v>10.688839680989583</v>
      </c>
      <c r="CC360" s="235">
        <f t="shared" ca="1" si="531"/>
        <v>2.2388396809895834</v>
      </c>
      <c r="CD360" s="81">
        <f t="shared" ca="1" si="532"/>
        <v>2.3590880533854168</v>
      </c>
      <c r="CE360" s="235">
        <f t="shared" ca="1" si="603"/>
        <v>94.9027603177732</v>
      </c>
      <c r="CF360" s="235">
        <f t="shared" ca="1" si="604"/>
        <v>89.400947399890754</v>
      </c>
      <c r="CG360">
        <f t="shared" si="605"/>
        <v>100</v>
      </c>
      <c r="CH360">
        <f t="shared" si="605"/>
        <v>50</v>
      </c>
      <c r="CI360">
        <f t="shared" si="605"/>
        <v>0</v>
      </c>
      <c r="CJ360" t="e">
        <f t="shared" si="606"/>
        <v>#N/A</v>
      </c>
      <c r="CK360" s="259">
        <f t="shared" ca="1" si="607"/>
        <v>10.228326885397895</v>
      </c>
      <c r="CL360" s="259">
        <f t="shared" ca="1" si="608"/>
        <v>10.672288442698946</v>
      </c>
      <c r="CM360" s="259">
        <f t="shared" ca="1" si="609"/>
        <v>10.505662837703017</v>
      </c>
      <c r="CN360" s="259">
        <f t="shared" ca="1" si="610"/>
        <v>10.224755596560207</v>
      </c>
      <c r="CO360">
        <f t="shared" ca="1" si="611"/>
        <v>100</v>
      </c>
      <c r="CP360">
        <f t="shared" ca="1" si="612"/>
        <v>16.7</v>
      </c>
      <c r="CQ360" t="e">
        <f t="shared" ca="1" si="613"/>
        <v>#N/A</v>
      </c>
      <c r="CR360" t="e">
        <f t="shared" ca="1" si="535"/>
        <v>#N/A</v>
      </c>
      <c r="CS360" t="e">
        <f t="shared" ca="1" si="536"/>
        <v>#N/A</v>
      </c>
    </row>
    <row r="361" spans="1:97" x14ac:dyDescent="0.25">
      <c r="A361">
        <v>330</v>
      </c>
      <c r="B361" s="100">
        <f ca="1">OFFSET(InputPriceData!B$15,CalculationsAndCharts!$A361+$A$11,0,1,1)</f>
        <v>40016</v>
      </c>
      <c r="C361" s="3">
        <f ca="1">OFFSET(InputPriceData!G$15,CalculationsAndCharts!$A361+$A$11,0,1,1)</f>
        <v>3732800</v>
      </c>
      <c r="D361" s="4">
        <f ca="1">OFFSET(InputPriceData!C$15,CalculationsAndCharts!$A361+$A$11,IF($C$7,7,0),1,1)</f>
        <v>10.14</v>
      </c>
      <c r="E361" s="4">
        <f ca="1">OFFSET(InputPriceData!D$15,CalculationsAndCharts!$A361+$A$11,IF($C$7,7,0),1,1)</f>
        <v>10.52</v>
      </c>
      <c r="F361" s="4">
        <f ca="1">OFFSET(InputPriceData!E$15,CalculationsAndCharts!$A361+$A$11,IF($C$7,7,0),1,1)</f>
        <v>10.11</v>
      </c>
      <c r="G361" s="4">
        <f ca="1">OFFSET(InputPriceData!F$15,CalculationsAndCharts!$A361+$A$11,IF($C$7,7,0),1,1)</f>
        <v>10.34</v>
      </c>
      <c r="H361" s="105">
        <f t="shared" si="579"/>
        <v>0</v>
      </c>
      <c r="I361" s="105">
        <f t="shared" ca="1" si="580"/>
        <v>0</v>
      </c>
      <c r="J361" s="105">
        <f t="shared" ca="1" si="580"/>
        <v>0</v>
      </c>
      <c r="K361" s="105">
        <f t="shared" ca="1" si="580"/>
        <v>0</v>
      </c>
      <c r="L361" s="4">
        <f t="shared" ca="1" si="581"/>
        <v>10.323333333333332</v>
      </c>
      <c r="M361" s="105">
        <f t="shared" ca="1" si="582"/>
        <v>0.23333333333333428</v>
      </c>
      <c r="N361" s="105">
        <f t="shared" ca="1" si="589"/>
        <v>1.7376794871794885</v>
      </c>
      <c r="O361" s="198">
        <f t="shared" ca="1" si="590"/>
        <v>1.7545383109546182</v>
      </c>
      <c r="P361" s="198">
        <f t="shared" ca="1" si="591"/>
        <v>1.5790844798591563</v>
      </c>
      <c r="Q361" s="105">
        <f t="shared" ca="1" si="583"/>
        <v>10.046967486574438</v>
      </c>
      <c r="R361" s="105">
        <f t="shared" ca="1" si="584"/>
        <v>9.8380178743509372</v>
      </c>
      <c r="S361" s="105">
        <f t="shared" ca="1" si="592"/>
        <v>0</v>
      </c>
      <c r="T361" s="105">
        <f t="shared" si="593"/>
        <v>0</v>
      </c>
      <c r="U361" s="105">
        <f t="shared" si="594"/>
        <v>0</v>
      </c>
      <c r="V361" s="115">
        <f t="shared" ca="1" si="585"/>
        <v>0.41000000000000014</v>
      </c>
      <c r="W361" s="114">
        <f t="shared" ca="1" si="586"/>
        <v>0.42091772966376101</v>
      </c>
      <c r="X361" s="116">
        <f t="shared" ca="1" si="587"/>
        <v>9.0707710799203201E-2</v>
      </c>
      <c r="Y361" s="90" t="e">
        <f t="shared" si="595"/>
        <v>#N/A</v>
      </c>
      <c r="Z361" s="117" t="str">
        <f t="shared" ca="1" si="596"/>
        <v/>
      </c>
      <c r="AA361" s="112"/>
      <c r="AB361" s="118"/>
      <c r="AC361" s="107"/>
      <c r="AD361" s="107"/>
      <c r="AH361" s="107"/>
      <c r="BE361" s="235">
        <f t="shared" ca="1" si="597"/>
        <v>10.32</v>
      </c>
      <c r="BF361" s="235">
        <f t="shared" ref="BF361:BN361" ca="1" si="621">AVERAGE(OFFSET(BE$31,$A361,0,$BE$27,1))</f>
        <v>10.280000000000001</v>
      </c>
      <c r="BG361" s="235">
        <f t="shared" ca="1" si="621"/>
        <v>10.225000000000001</v>
      </c>
      <c r="BH361" s="235">
        <f t="shared" ca="1" si="621"/>
        <v>10.184375000000001</v>
      </c>
      <c r="BI361" s="235">
        <f t="shared" ca="1" si="621"/>
        <v>10.160625</v>
      </c>
      <c r="BJ361" s="235">
        <f t="shared" ca="1" si="621"/>
        <v>10.139843750000001</v>
      </c>
      <c r="BK361" s="235">
        <f t="shared" ca="1" si="621"/>
        <v>10.108359375000001</v>
      </c>
      <c r="BL361" s="235">
        <f t="shared" ca="1" si="621"/>
        <v>10.0595703125</v>
      </c>
      <c r="BM361" s="235">
        <f t="shared" ca="1" si="621"/>
        <v>9.9937304687499999</v>
      </c>
      <c r="BN361" s="235">
        <f t="shared" ca="1" si="621"/>
        <v>9.9149609375000001</v>
      </c>
      <c r="BO361" s="235">
        <f t="shared" ca="1" si="599"/>
        <v>10.207041992187502</v>
      </c>
      <c r="BP361" s="235">
        <f t="shared" ca="1" si="554"/>
        <v>10.109386094005</v>
      </c>
      <c r="BQ361" s="235">
        <f t="shared" ca="1" si="555"/>
        <v>10.005126459035822</v>
      </c>
      <c r="BR361" s="235">
        <f t="shared" ca="1" si="556"/>
        <v>0.10425963496917845</v>
      </c>
      <c r="BS361" s="235">
        <f t="shared" ca="1" si="557"/>
        <v>10.213645728974178</v>
      </c>
      <c r="BT361" s="235">
        <f t="shared" ca="1" si="513"/>
        <v>10.11095574665789</v>
      </c>
      <c r="BU361" s="235">
        <f t="shared" ca="1" si="514"/>
        <v>9.9975810916932968</v>
      </c>
      <c r="BV361" s="235">
        <f t="shared" ca="1" si="515"/>
        <v>9.8824052659699362</v>
      </c>
      <c r="BW361" s="235">
        <f t="shared" ca="1" si="516"/>
        <v>10.222529230863717</v>
      </c>
      <c r="BX361" s="235">
        <f t="shared" ca="1" si="600"/>
        <v>0.38873810574280127</v>
      </c>
      <c r="BZ361" s="235">
        <f t="shared" ca="1" si="601"/>
        <v>9.7782461797791616</v>
      </c>
      <c r="CA361" s="235">
        <f t="shared" ca="1" si="602"/>
        <v>78.572131501979911</v>
      </c>
      <c r="CB361" s="235">
        <f t="shared" ca="1" si="530"/>
        <v>10.265187662760418</v>
      </c>
      <c r="CC361" s="235">
        <f t="shared" ca="1" si="531"/>
        <v>1.8151876627604189</v>
      </c>
      <c r="CD361" s="81">
        <f t="shared" ca="1" si="532"/>
        <v>2.0690880533854177</v>
      </c>
      <c r="CE361" s="235">
        <f t="shared" ca="1" si="603"/>
        <v>87.728874553716082</v>
      </c>
      <c r="CF361" s="235">
        <f t="shared" ca="1" si="604"/>
        <v>83.551936654788619</v>
      </c>
      <c r="CG361">
        <f t="shared" si="605"/>
        <v>100</v>
      </c>
      <c r="CH361">
        <f t="shared" si="605"/>
        <v>50</v>
      </c>
      <c r="CI361">
        <f t="shared" si="605"/>
        <v>0</v>
      </c>
      <c r="CJ361" t="e">
        <f t="shared" si="606"/>
        <v>#N/A</v>
      </c>
      <c r="CK361" s="259">
        <f t="shared" ca="1" si="607"/>
        <v>10.179153770795791</v>
      </c>
      <c r="CL361" s="259">
        <f t="shared" ca="1" si="608"/>
        <v>10.271663442698948</v>
      </c>
      <c r="CM361" s="259">
        <f t="shared" ca="1" si="609"/>
        <v>10.211660285060585</v>
      </c>
      <c r="CN361" s="259">
        <f t="shared" ca="1" si="610"/>
        <v>10.045742458104712</v>
      </c>
      <c r="CO361">
        <f t="shared" ca="1" si="611"/>
        <v>100</v>
      </c>
      <c r="CP361">
        <f t="shared" ca="1" si="612"/>
        <v>16.7</v>
      </c>
      <c r="CQ361" t="e">
        <f t="shared" ca="1" si="613"/>
        <v>#N/A</v>
      </c>
      <c r="CR361" t="e">
        <f t="shared" ca="1" si="535"/>
        <v>#N/A</v>
      </c>
      <c r="CS361" t="e">
        <f t="shared" ca="1" si="536"/>
        <v>#N/A</v>
      </c>
    </row>
    <row r="362" spans="1:97" x14ac:dyDescent="0.25">
      <c r="A362">
        <v>331</v>
      </c>
      <c r="B362" s="100">
        <f ca="1">OFFSET(InputPriceData!B$15,CalculationsAndCharts!$A362+$A$11,0,1,1)</f>
        <v>40015</v>
      </c>
      <c r="C362" s="3">
        <f ca="1">OFFSET(InputPriceData!G$15,CalculationsAndCharts!$A362+$A$11,0,1,1)</f>
        <v>5539400</v>
      </c>
      <c r="D362" s="4">
        <f ca="1">OFFSET(InputPriceData!C$15,CalculationsAndCharts!$A362+$A$11,IF($C$7,7,0),1,1)</f>
        <v>10.26</v>
      </c>
      <c r="E362" s="4">
        <f ca="1">OFFSET(InputPriceData!D$15,CalculationsAndCharts!$A362+$A$11,IF($C$7,7,0),1,1)</f>
        <v>10.55</v>
      </c>
      <c r="F362" s="4">
        <f ca="1">OFFSET(InputPriceData!E$15,CalculationsAndCharts!$A362+$A$11,IF($C$7,7,0),1,1)</f>
        <v>10.18</v>
      </c>
      <c r="G362" s="4">
        <f ca="1">OFFSET(InputPriceData!F$15,CalculationsAndCharts!$A362+$A$11,IF($C$7,7,0),1,1)</f>
        <v>10.3</v>
      </c>
      <c r="H362" s="105">
        <f t="shared" si="579"/>
        <v>0</v>
      </c>
      <c r="I362" s="105">
        <f t="shared" ca="1" si="580"/>
        <v>0</v>
      </c>
      <c r="J362" s="105">
        <f t="shared" ca="1" si="580"/>
        <v>0</v>
      </c>
      <c r="K362" s="105">
        <f t="shared" ca="1" si="580"/>
        <v>0</v>
      </c>
      <c r="L362" s="4">
        <f t="shared" ca="1" si="581"/>
        <v>10.343333333333334</v>
      </c>
      <c r="M362" s="105">
        <f t="shared" ca="1" si="582"/>
        <v>0.49333333333333407</v>
      </c>
      <c r="N362" s="105">
        <f t="shared" ca="1" si="589"/>
        <v>1.8105000000000007</v>
      </c>
      <c r="O362" s="198">
        <f t="shared" ca="1" si="590"/>
        <v>1.7593551177475124</v>
      </c>
      <c r="P362" s="198">
        <f t="shared" ca="1" si="591"/>
        <v>1.5834196059727612</v>
      </c>
      <c r="Q362" s="105">
        <f t="shared" ca="1" si="583"/>
        <v>9.9680058160718978</v>
      </c>
      <c r="R362" s="105">
        <f t="shared" ca="1" si="584"/>
        <v>9.7783179851442235</v>
      </c>
      <c r="S362" s="105">
        <f t="shared" ca="1" si="592"/>
        <v>0</v>
      </c>
      <c r="T362" s="105">
        <f t="shared" si="593"/>
        <v>0</v>
      </c>
      <c r="U362" s="105">
        <f t="shared" si="594"/>
        <v>0</v>
      </c>
      <c r="V362" s="115">
        <f t="shared" ca="1" si="585"/>
        <v>0.37000000000000099</v>
      </c>
      <c r="W362" s="114">
        <f t="shared" ca="1" si="586"/>
        <v>0.42637659449564147</v>
      </c>
      <c r="X362" s="116">
        <f t="shared" ca="1" si="587"/>
        <v>9.139578587336325E-2</v>
      </c>
      <c r="Y362" s="90" t="e">
        <f t="shared" si="595"/>
        <v>#N/A</v>
      </c>
      <c r="Z362" s="117" t="str">
        <f t="shared" ca="1" si="596"/>
        <v/>
      </c>
      <c r="AA362" s="112"/>
      <c r="AB362" s="118"/>
      <c r="AC362" s="107"/>
      <c r="AD362" s="107"/>
      <c r="AH362" s="107"/>
      <c r="BE362" s="235">
        <f t="shared" ca="1" si="597"/>
        <v>10.24</v>
      </c>
      <c r="BF362" s="235">
        <f t="shared" ref="BF362:BN362" ca="1" si="622">AVERAGE(OFFSET(BE$31,$A362,0,$BE$27,1))</f>
        <v>10.17</v>
      </c>
      <c r="BG362" s="235">
        <f t="shared" ca="1" si="622"/>
        <v>10.143750000000001</v>
      </c>
      <c r="BH362" s="235">
        <f t="shared" ca="1" si="622"/>
        <v>10.136875</v>
      </c>
      <c r="BI362" s="235">
        <f t="shared" ca="1" si="622"/>
        <v>10.1190625</v>
      </c>
      <c r="BJ362" s="235">
        <f t="shared" ca="1" si="622"/>
        <v>10.076875000000001</v>
      </c>
      <c r="BK362" s="235">
        <f t="shared" ca="1" si="622"/>
        <v>10.010781250000001</v>
      </c>
      <c r="BL362" s="235">
        <f t="shared" ca="1" si="622"/>
        <v>9.9278906249999999</v>
      </c>
      <c r="BM362" s="235">
        <f t="shared" ca="1" si="622"/>
        <v>9.8361914062500002</v>
      </c>
      <c r="BN362" s="235">
        <f t="shared" ca="1" si="622"/>
        <v>9.7415625000000006</v>
      </c>
      <c r="BO362" s="235">
        <f t="shared" ca="1" si="599"/>
        <v>10.114868164062504</v>
      </c>
      <c r="BP362" s="235">
        <f t="shared" ca="1" si="554"/>
        <v>10.0117301958225</v>
      </c>
      <c r="BQ362" s="235">
        <f t="shared" ca="1" si="555"/>
        <v>9.9008668240666431</v>
      </c>
      <c r="BR362" s="235">
        <f t="shared" ca="1" si="556"/>
        <v>0.11086337175585648</v>
      </c>
      <c r="BS362" s="235">
        <f t="shared" ca="1" si="557"/>
        <v>10.122593567578356</v>
      </c>
      <c r="BT362" s="235">
        <f t="shared" ca="1" si="513"/>
        <v>10.008265764341603</v>
      </c>
      <c r="BU362" s="235">
        <f t="shared" ca="1" si="514"/>
        <v>9.8842064367287037</v>
      </c>
      <c r="BV362" s="235">
        <f t="shared" ca="1" si="515"/>
        <v>9.7672294402465738</v>
      </c>
      <c r="BW362" s="235">
        <f t="shared" ca="1" si="516"/>
        <v>10.139407423085274</v>
      </c>
      <c r="BX362" s="235">
        <f t="shared" ca="1" si="600"/>
        <v>0.37649338037739299</v>
      </c>
      <c r="BZ362" s="235">
        <f t="shared" ca="1" si="601"/>
        <v>9.7331947092239073</v>
      </c>
      <c r="CA362" s="235">
        <f t="shared" ca="1" si="602"/>
        <v>76.973430014505325</v>
      </c>
      <c r="CB362" s="235">
        <f t="shared" ca="1" si="530"/>
        <v>10.229100748697919</v>
      </c>
      <c r="CC362" s="235">
        <f t="shared" ca="1" si="531"/>
        <v>1.7791007486979193</v>
      </c>
      <c r="CD362" s="81">
        <f t="shared" ca="1" si="532"/>
        <v>2.0790880533854175</v>
      </c>
      <c r="CE362" s="235">
        <f t="shared" ca="1" si="603"/>
        <v>85.571207328182993</v>
      </c>
      <c r="CF362" s="235">
        <f t="shared" ca="1" si="604"/>
        <v>72.185869479907282</v>
      </c>
      <c r="CG362">
        <f t="shared" si="605"/>
        <v>100</v>
      </c>
      <c r="CH362">
        <f t="shared" si="605"/>
        <v>50</v>
      </c>
      <c r="CI362">
        <f t="shared" si="605"/>
        <v>0</v>
      </c>
      <c r="CJ362" t="e">
        <f t="shared" si="606"/>
        <v>#N/A</v>
      </c>
      <c r="CK362" s="259">
        <f t="shared" ca="1" si="607"/>
        <v>10.035807541591581</v>
      </c>
      <c r="CL362" s="259">
        <f t="shared" ca="1" si="608"/>
        <v>10.236028770795791</v>
      </c>
      <c r="CM362" s="259">
        <f t="shared" ca="1" si="609"/>
        <v>10.137211586212086</v>
      </c>
      <c r="CN362" s="259">
        <f t="shared" ca="1" si="610"/>
        <v>9.9553740642670174</v>
      </c>
      <c r="CO362">
        <f t="shared" ca="1" si="611"/>
        <v>100</v>
      </c>
      <c r="CP362">
        <f t="shared" ca="1" si="612"/>
        <v>16.7</v>
      </c>
      <c r="CQ362" t="e">
        <f t="shared" ca="1" si="613"/>
        <v>#N/A</v>
      </c>
      <c r="CR362" t="e">
        <f t="shared" ca="1" si="535"/>
        <v>#N/A</v>
      </c>
      <c r="CS362" t="e">
        <f t="shared" ca="1" si="536"/>
        <v>#N/A</v>
      </c>
    </row>
    <row r="363" spans="1:97" x14ac:dyDescent="0.25">
      <c r="A363">
        <v>332</v>
      </c>
      <c r="B363" s="100">
        <f ca="1">OFFSET(InputPriceData!B$15,CalculationsAndCharts!$A363+$A$11,0,1,1)</f>
        <v>40014</v>
      </c>
      <c r="C363" s="3">
        <f ca="1">OFFSET(InputPriceData!G$15,CalculationsAndCharts!$A363+$A$11,0,1,1)</f>
        <v>4634200</v>
      </c>
      <c r="D363" s="4">
        <f ca="1">OFFSET(InputPriceData!C$15,CalculationsAndCharts!$A363+$A$11,IF($C$7,7,0),1,1)</f>
        <v>9.9499999999999993</v>
      </c>
      <c r="E363" s="4">
        <f ca="1">OFFSET(InputPriceData!D$15,CalculationsAndCharts!$A363+$A$11,IF($C$7,7,0),1,1)</f>
        <v>10.27</v>
      </c>
      <c r="F363" s="4">
        <f ca="1">OFFSET(InputPriceData!E$15,CalculationsAndCharts!$A363+$A$11,IF($C$7,7,0),1,1)</f>
        <v>9.85</v>
      </c>
      <c r="G363" s="4">
        <f ca="1">OFFSET(InputPriceData!F$15,CalculationsAndCharts!$A363+$A$11,IF($C$7,7,0),1,1)</f>
        <v>10.18</v>
      </c>
      <c r="H363" s="105">
        <f t="shared" si="579"/>
        <v>0</v>
      </c>
      <c r="I363" s="105">
        <f t="shared" ca="1" si="580"/>
        <v>0</v>
      </c>
      <c r="J363" s="105">
        <f t="shared" ca="1" si="580"/>
        <v>0</v>
      </c>
      <c r="K363" s="105">
        <f t="shared" ca="1" si="580"/>
        <v>0</v>
      </c>
      <c r="L363" s="4">
        <f t="shared" ca="1" si="581"/>
        <v>10.1</v>
      </c>
      <c r="M363" s="105">
        <f t="shared" ca="1" si="582"/>
        <v>0.3100000000000005</v>
      </c>
      <c r="N363" s="105">
        <f t="shared" ca="1" si="589"/>
        <v>1.7385897435897437</v>
      </c>
      <c r="O363" s="198">
        <f t="shared" ca="1" si="590"/>
        <v>1.7447422942468016</v>
      </c>
      <c r="P363" s="198">
        <f t="shared" ca="1" si="591"/>
        <v>1.5702680648221214</v>
      </c>
      <c r="Q363" s="105">
        <f t="shared" ca="1" si="583"/>
        <v>9.8607693825686322</v>
      </c>
      <c r="R363" s="105">
        <f t="shared" ca="1" si="584"/>
        <v>9.7241214620220315</v>
      </c>
      <c r="S363" s="105">
        <f t="shared" ca="1" si="592"/>
        <v>0</v>
      </c>
      <c r="T363" s="105">
        <f t="shared" si="593"/>
        <v>0</v>
      </c>
      <c r="U363" s="105">
        <f t="shared" si="594"/>
        <v>0</v>
      </c>
      <c r="V363" s="115">
        <f t="shared" ca="1" si="585"/>
        <v>0.41999999999999993</v>
      </c>
      <c r="W363" s="114">
        <f t="shared" ca="1" si="586"/>
        <v>0.45456489174346171</v>
      </c>
      <c r="X363" s="116">
        <f t="shared" ca="1" si="587"/>
        <v>9.4652739856921589E-2</v>
      </c>
      <c r="Y363" s="90" t="e">
        <f t="shared" si="595"/>
        <v>#N/A</v>
      </c>
      <c r="Z363" s="117" t="str">
        <f t="shared" ca="1" si="596"/>
        <v/>
      </c>
      <c r="AA363" s="112"/>
      <c r="AB363" s="118"/>
      <c r="AC363" s="107"/>
      <c r="AD363" s="107"/>
      <c r="AH363" s="107"/>
      <c r="BE363" s="235">
        <f t="shared" ca="1" si="597"/>
        <v>10.1</v>
      </c>
      <c r="BF363" s="235">
        <f t="shared" ref="BF363:BN363" ca="1" si="623">AVERAGE(OFFSET(BE$31,$A363,0,$BE$27,1))</f>
        <v>10.1175</v>
      </c>
      <c r="BG363" s="235">
        <f t="shared" ca="1" si="623"/>
        <v>10.129999999999999</v>
      </c>
      <c r="BH363" s="235">
        <f t="shared" ca="1" si="623"/>
        <v>10.10125</v>
      </c>
      <c r="BI363" s="235">
        <f t="shared" ca="1" si="623"/>
        <v>10.0346875</v>
      </c>
      <c r="BJ363" s="235">
        <f t="shared" ca="1" si="623"/>
        <v>9.9446875000000006</v>
      </c>
      <c r="BK363" s="235">
        <f t="shared" ca="1" si="623"/>
        <v>9.8450000000000006</v>
      </c>
      <c r="BL363" s="235">
        <f t="shared" ca="1" si="623"/>
        <v>9.7444921875000006</v>
      </c>
      <c r="BM363" s="235">
        <f t="shared" ca="1" si="623"/>
        <v>9.6469335937500009</v>
      </c>
      <c r="BN363" s="235">
        <f t="shared" ca="1" si="623"/>
        <v>9.5534472656249996</v>
      </c>
      <c r="BO363" s="235">
        <f t="shared" ca="1" si="599"/>
        <v>10.016587402343751</v>
      </c>
      <c r="BP363" s="235">
        <f t="shared" ca="1" si="554"/>
        <v>9.9085922275824956</v>
      </c>
      <c r="BQ363" s="235">
        <f t="shared" ca="1" si="555"/>
        <v>9.7900034523107884</v>
      </c>
      <c r="BR363" s="235">
        <f t="shared" ca="1" si="556"/>
        <v>0.11858877527170719</v>
      </c>
      <c r="BS363" s="235">
        <f t="shared" ca="1" si="557"/>
        <v>10.027181002854203</v>
      </c>
      <c r="BT363" s="235">
        <f t="shared" ca="1" si="513"/>
        <v>9.8939379611048501</v>
      </c>
      <c r="BU363" s="235">
        <f t="shared" ca="1" si="514"/>
        <v>9.7601471091158025</v>
      </c>
      <c r="BV363" s="235">
        <f t="shared" ca="1" si="515"/>
        <v>9.6502524437644421</v>
      </c>
      <c r="BW363" s="235">
        <f t="shared" ca="1" si="516"/>
        <v>10.051624999731585</v>
      </c>
      <c r="BX363" s="235">
        <f t="shared" ca="1" si="600"/>
        <v>0.3685811296251551</v>
      </c>
      <c r="BZ363" s="235">
        <f t="shared" ca="1" si="601"/>
        <v>9.695604571079933</v>
      </c>
      <c r="CA363" s="235">
        <f t="shared" ca="1" si="602"/>
        <v>74.148036893106976</v>
      </c>
      <c r="CB363" s="235">
        <f t="shared" ca="1" si="530"/>
        <v>10.058293701171875</v>
      </c>
      <c r="CC363" s="235">
        <f t="shared" ca="1" si="531"/>
        <v>1.6082937011718759</v>
      </c>
      <c r="CD363" s="81">
        <f t="shared" ca="1" si="532"/>
        <v>2.0790880533854175</v>
      </c>
      <c r="CE363" s="235">
        <f t="shared" ca="1" si="603"/>
        <v>77.355728082466797</v>
      </c>
      <c r="CF363" s="235">
        <f t="shared" ca="1" si="604"/>
        <v>61.502768899675097</v>
      </c>
      <c r="CG363">
        <f t="shared" si="605"/>
        <v>100</v>
      </c>
      <c r="CH363">
        <f t="shared" si="605"/>
        <v>50</v>
      </c>
      <c r="CI363">
        <f t="shared" si="605"/>
        <v>0</v>
      </c>
      <c r="CJ363" t="e">
        <f t="shared" si="606"/>
        <v>#N/A</v>
      </c>
      <c r="CK363" s="259">
        <f t="shared" ca="1" si="607"/>
        <v>10.009115083183161</v>
      </c>
      <c r="CL363" s="259">
        <f t="shared" ca="1" si="608"/>
        <v>10.04790377079579</v>
      </c>
      <c r="CM363" s="259">
        <f t="shared" ca="1" si="609"/>
        <v>9.9997970881312561</v>
      </c>
      <c r="CN363" s="259">
        <f t="shared" ca="1" si="610"/>
        <v>9.8431121816555081</v>
      </c>
      <c r="CO363">
        <f t="shared" ca="1" si="611"/>
        <v>100</v>
      </c>
      <c r="CP363">
        <f t="shared" ca="1" si="612"/>
        <v>16.7</v>
      </c>
      <c r="CQ363" t="e">
        <f t="shared" ca="1" si="613"/>
        <v>#N/A</v>
      </c>
      <c r="CR363" t="e">
        <f t="shared" ca="1" si="535"/>
        <v>#N/A</v>
      </c>
      <c r="CS363" t="e">
        <f t="shared" ca="1" si="536"/>
        <v>#N/A</v>
      </c>
    </row>
    <row r="364" spans="1:97" x14ac:dyDescent="0.25">
      <c r="A364">
        <v>333</v>
      </c>
      <c r="B364" s="100">
        <f ca="1">OFFSET(InputPriceData!B$15,CalculationsAndCharts!$A364+$A$11,0,1,1)</f>
        <v>40011</v>
      </c>
      <c r="C364" s="3">
        <f ca="1">OFFSET(InputPriceData!G$15,CalculationsAndCharts!$A364+$A$11,0,1,1)</f>
        <v>4486500</v>
      </c>
      <c r="D364" s="4">
        <f ca="1">OFFSET(InputPriceData!C$15,CalculationsAndCharts!$A364+$A$11,IF($C$7,7,0),1,1)</f>
        <v>10.29</v>
      </c>
      <c r="E364" s="4">
        <f ca="1">OFFSET(InputPriceData!D$15,CalculationsAndCharts!$A364+$A$11,IF($C$7,7,0),1,1)</f>
        <v>10.3</v>
      </c>
      <c r="F364" s="4">
        <f ca="1">OFFSET(InputPriceData!E$15,CalculationsAndCharts!$A364+$A$11,IF($C$7,7,0),1,1)</f>
        <v>9.7899999999999991</v>
      </c>
      <c r="G364" s="4">
        <f ca="1">OFFSET(InputPriceData!F$15,CalculationsAndCharts!$A364+$A$11,IF($C$7,7,0),1,1)</f>
        <v>10.02</v>
      </c>
      <c r="H364" s="105">
        <f t="shared" si="579"/>
        <v>0</v>
      </c>
      <c r="I364" s="105">
        <f t="shared" ca="1" si="580"/>
        <v>0</v>
      </c>
      <c r="J364" s="105">
        <f t="shared" ca="1" si="580"/>
        <v>0</v>
      </c>
      <c r="K364" s="105">
        <f t="shared" ca="1" si="580"/>
        <v>0</v>
      </c>
      <c r="L364" s="4">
        <f t="shared" ca="1" si="581"/>
        <v>10.036666666666667</v>
      </c>
      <c r="M364" s="105">
        <f t="shared" ca="1" si="582"/>
        <v>0.37333333333333485</v>
      </c>
      <c r="N364" s="105">
        <f t="shared" ca="1" si="589"/>
        <v>1.7476923076923077</v>
      </c>
      <c r="O364" s="198">
        <f t="shared" ca="1" si="590"/>
        <v>1.7465001658631036</v>
      </c>
      <c r="P364" s="198">
        <f t="shared" ca="1" si="591"/>
        <v>1.5718501492767933</v>
      </c>
      <c r="Q364" s="105">
        <f t="shared" ca="1" si="583"/>
        <v>9.7924177775882413</v>
      </c>
      <c r="R364" s="105">
        <f t="shared" ca="1" si="584"/>
        <v>9.6850791990087171</v>
      </c>
      <c r="S364" s="105">
        <f t="shared" ca="1" si="592"/>
        <v>0</v>
      </c>
      <c r="T364" s="105">
        <f t="shared" si="593"/>
        <v>0</v>
      </c>
      <c r="U364" s="105">
        <f t="shared" si="594"/>
        <v>0</v>
      </c>
      <c r="V364" s="115">
        <f t="shared" ca="1" si="585"/>
        <v>0.51000000000000156</v>
      </c>
      <c r="W364" s="114">
        <f t="shared" ca="1" si="586"/>
        <v>0.4718473376151926</v>
      </c>
      <c r="X364" s="116">
        <f t="shared" ca="1" si="587"/>
        <v>9.7090552656206849E-2</v>
      </c>
      <c r="Y364" s="90" t="e">
        <f t="shared" si="595"/>
        <v>#N/A</v>
      </c>
      <c r="Z364" s="117" t="str">
        <f t="shared" ca="1" si="596"/>
        <v/>
      </c>
      <c r="AA364" s="112"/>
      <c r="AB364" s="118"/>
      <c r="AC364" s="107"/>
      <c r="AD364" s="107"/>
      <c r="AH364" s="107"/>
      <c r="BE364" s="235">
        <f t="shared" ca="1" si="597"/>
        <v>10.135</v>
      </c>
      <c r="BF364" s="235">
        <f t="shared" ref="BF364:BN364" ca="1" si="624">AVERAGE(OFFSET(BE$31,$A364,0,$BE$27,1))</f>
        <v>10.1425</v>
      </c>
      <c r="BG364" s="235">
        <f t="shared" ca="1" si="624"/>
        <v>10.072500000000002</v>
      </c>
      <c r="BH364" s="235">
        <f t="shared" ca="1" si="624"/>
        <v>9.9681250000000006</v>
      </c>
      <c r="BI364" s="235">
        <f t="shared" ca="1" si="624"/>
        <v>9.8546875000000007</v>
      </c>
      <c r="BJ364" s="235">
        <f t="shared" ca="1" si="624"/>
        <v>9.7453125000000007</v>
      </c>
      <c r="BK364" s="235">
        <f t="shared" ca="1" si="624"/>
        <v>9.6439843750000005</v>
      </c>
      <c r="BL364" s="235">
        <f t="shared" ca="1" si="624"/>
        <v>9.5493750000000013</v>
      </c>
      <c r="BM364" s="235">
        <f t="shared" ca="1" si="624"/>
        <v>9.4599609375</v>
      </c>
      <c r="BN364" s="235">
        <f t="shared" ca="1" si="624"/>
        <v>9.377568359375001</v>
      </c>
      <c r="BO364" s="235">
        <f t="shared" ca="1" si="599"/>
        <v>9.951481933593751</v>
      </c>
      <c r="BP364" s="235">
        <f t="shared" ca="1" si="554"/>
        <v>9.8005970528212423</v>
      </c>
      <c r="BQ364" s="235">
        <f t="shared" ca="1" si="555"/>
        <v>9.6714146770390812</v>
      </c>
      <c r="BR364" s="235">
        <f t="shared" ca="1" si="556"/>
        <v>0.12918237578216107</v>
      </c>
      <c r="BS364" s="235">
        <f t="shared" ca="1" si="557"/>
        <v>9.9297794286034033</v>
      </c>
      <c r="BT364" s="235">
        <f t="shared" ref="BT364:BT427" ca="1" si="625">BS364*$BF$28+$BF$29*BT365</f>
        <v>9.7606949193554993</v>
      </c>
      <c r="BU364" s="235">
        <f t="shared" ref="BU364:BU427" ca="1" si="626">BT364*$BF$28+$BF$29*BU365</f>
        <v>9.6263562571267531</v>
      </c>
      <c r="BV364" s="235">
        <f t="shared" ref="BV364:BV427" ca="1" si="627">BU364*$BF$28+$BF$29*BV365</f>
        <v>9.5403577784130817</v>
      </c>
      <c r="BW364" s="235">
        <f t="shared" ref="BW364:BW427" ca="1" si="628">3*BT364-3*BU364+BV364</f>
        <v>9.9433737650993166</v>
      </c>
      <c r="BX364" s="235">
        <f t="shared" ca="1" si="600"/>
        <v>0.36782594327517737</v>
      </c>
      <c r="BZ364" s="235">
        <f t="shared" ca="1" si="601"/>
        <v>9.667142216817096</v>
      </c>
      <c r="CA364" s="235">
        <f t="shared" ca="1" si="602"/>
        <v>68.77461020167668</v>
      </c>
      <c r="CB364" s="235">
        <f t="shared" ca="1" si="530"/>
        <v>9.9940743001302081</v>
      </c>
      <c r="CC364" s="235">
        <f t="shared" ca="1" si="531"/>
        <v>1.5440743001302089</v>
      </c>
      <c r="CD364" s="81">
        <f t="shared" ca="1" si="532"/>
        <v>2.8790880533854164</v>
      </c>
      <c r="CE364" s="235">
        <f t="shared" ca="1" si="603"/>
        <v>53.630673029072071</v>
      </c>
      <c r="CF364" s="235">
        <f t="shared" ca="1" si="604"/>
        <v>51.321409466999803</v>
      </c>
      <c r="CG364">
        <f t="shared" si="605"/>
        <v>100</v>
      </c>
      <c r="CH364">
        <f t="shared" si="605"/>
        <v>50</v>
      </c>
      <c r="CI364">
        <f t="shared" si="605"/>
        <v>0</v>
      </c>
      <c r="CJ364" t="e">
        <f t="shared" si="606"/>
        <v>#N/A</v>
      </c>
      <c r="CK364" s="259">
        <f t="shared" ca="1" si="607"/>
        <v>9.918230166366321</v>
      </c>
      <c r="CL364" s="259">
        <f t="shared" ca="1" si="608"/>
        <v>10.027057541591581</v>
      </c>
      <c r="CM364" s="259">
        <f t="shared" ca="1" si="609"/>
        <v>9.9329951468854283</v>
      </c>
      <c r="CN364" s="259">
        <f t="shared" ca="1" si="610"/>
        <v>9.7611955459993958</v>
      </c>
      <c r="CO364">
        <f t="shared" ca="1" si="611"/>
        <v>100</v>
      </c>
      <c r="CP364">
        <f t="shared" ca="1" si="612"/>
        <v>16.7</v>
      </c>
      <c r="CQ364" t="e">
        <f t="shared" ca="1" si="613"/>
        <v>#N/A</v>
      </c>
      <c r="CR364" t="e">
        <f t="shared" ca="1" si="535"/>
        <v>#N/A</v>
      </c>
      <c r="CS364" t="e">
        <f t="shared" ca="1" si="536"/>
        <v>#N/A</v>
      </c>
    </row>
    <row r="365" spans="1:97" x14ac:dyDescent="0.25">
      <c r="A365">
        <v>334</v>
      </c>
      <c r="B365" s="100">
        <f ca="1">OFFSET(InputPriceData!B$15,CalculationsAndCharts!$A365+$A$11,0,1,1)</f>
        <v>40010</v>
      </c>
      <c r="C365" s="3">
        <f ca="1">OFFSET(InputPriceData!G$15,CalculationsAndCharts!$A365+$A$11,0,1,1)</f>
        <v>2743200</v>
      </c>
      <c r="D365" s="4">
        <f ca="1">OFFSET(InputPriceData!C$15,CalculationsAndCharts!$A365+$A$11,IF($C$7,7,0),1,1)</f>
        <v>9.9600000000000009</v>
      </c>
      <c r="E365" s="4">
        <f ca="1">OFFSET(InputPriceData!D$15,CalculationsAndCharts!$A365+$A$11,IF($C$7,7,0),1,1)</f>
        <v>10.36</v>
      </c>
      <c r="F365" s="4">
        <f ca="1">OFFSET(InputPriceData!E$15,CalculationsAndCharts!$A365+$A$11,IF($C$7,7,0),1,1)</f>
        <v>9.8800000000000008</v>
      </c>
      <c r="G365" s="4">
        <f ca="1">OFFSET(InputPriceData!F$15,CalculationsAndCharts!$A365+$A$11,IF($C$7,7,0),1,1)</f>
        <v>10.25</v>
      </c>
      <c r="H365" s="105">
        <f t="shared" si="579"/>
        <v>0</v>
      </c>
      <c r="I365" s="105">
        <f t="shared" ca="1" si="580"/>
        <v>0</v>
      </c>
      <c r="J365" s="105">
        <f t="shared" ca="1" si="580"/>
        <v>0</v>
      </c>
      <c r="K365" s="105">
        <f t="shared" ca="1" si="580"/>
        <v>0</v>
      </c>
      <c r="L365" s="4">
        <f t="shared" ca="1" si="581"/>
        <v>10.163333333333334</v>
      </c>
      <c r="M365" s="105">
        <f t="shared" ca="1" si="582"/>
        <v>0.29333333333333478</v>
      </c>
      <c r="N365" s="105">
        <f t="shared" ca="1" si="589"/>
        <v>1.7395000000000003</v>
      </c>
      <c r="O365" s="198">
        <f t="shared" ca="1" si="590"/>
        <v>1.7461595539119024</v>
      </c>
      <c r="P365" s="198">
        <f t="shared" ca="1" si="591"/>
        <v>1.5715435985207122</v>
      </c>
      <c r="Q365" s="105">
        <f t="shared" ca="1" si="583"/>
        <v>9.7226323807086921</v>
      </c>
      <c r="R365" s="105">
        <f t="shared" ca="1" si="584"/>
        <v>9.6544110337002813</v>
      </c>
      <c r="S365" s="105">
        <f t="shared" ca="1" si="592"/>
        <v>0</v>
      </c>
      <c r="T365" s="105">
        <f t="shared" si="593"/>
        <v>0</v>
      </c>
      <c r="U365" s="105">
        <f t="shared" si="594"/>
        <v>0</v>
      </c>
      <c r="V365" s="115">
        <f t="shared" ca="1" si="585"/>
        <v>0.47999999999999865</v>
      </c>
      <c r="W365" s="114">
        <f t="shared" ca="1" si="586"/>
        <v>0.45277100642278806</v>
      </c>
      <c r="X365" s="116">
        <f t="shared" ca="1" si="587"/>
        <v>9.4172781114418347E-2</v>
      </c>
      <c r="Y365" s="90" t="e">
        <f t="shared" si="595"/>
        <v>#N/A</v>
      </c>
      <c r="Z365" s="117" t="str">
        <f t="shared" ca="1" si="596"/>
        <v/>
      </c>
      <c r="AA365" s="112"/>
      <c r="AB365" s="118"/>
      <c r="AC365" s="107"/>
      <c r="AD365" s="107"/>
      <c r="AH365" s="107"/>
      <c r="BE365" s="235">
        <f t="shared" ca="1" si="597"/>
        <v>10.15</v>
      </c>
      <c r="BF365" s="235">
        <f t="shared" ref="BF365:BN365" ca="1" si="629">AVERAGE(OFFSET(BE$31,$A365,0,$BE$27,1))</f>
        <v>10.002500000000001</v>
      </c>
      <c r="BG365" s="235">
        <f t="shared" ca="1" si="629"/>
        <v>9.8637499999999996</v>
      </c>
      <c r="BH365" s="235">
        <f t="shared" ca="1" si="629"/>
        <v>9.7412499999999991</v>
      </c>
      <c r="BI365" s="235">
        <f t="shared" ca="1" si="629"/>
        <v>9.6359374999999989</v>
      </c>
      <c r="BJ365" s="235">
        <f t="shared" ca="1" si="629"/>
        <v>9.5426562500000003</v>
      </c>
      <c r="BK365" s="235">
        <f t="shared" ca="1" si="629"/>
        <v>9.4547656250000003</v>
      </c>
      <c r="BL365" s="235">
        <f t="shared" ca="1" si="629"/>
        <v>9.3705468750000005</v>
      </c>
      <c r="BM365" s="235">
        <f t="shared" ca="1" si="629"/>
        <v>9.2951757812500002</v>
      </c>
      <c r="BN365" s="235">
        <f t="shared" ca="1" si="629"/>
        <v>9.2382128906250003</v>
      </c>
      <c r="BO365" s="235">
        <f t="shared" ca="1" si="599"/>
        <v>9.8185522460937502</v>
      </c>
      <c r="BP365" s="235">
        <f t="shared" ca="1" si="554"/>
        <v>9.6497121720487335</v>
      </c>
      <c r="BQ365" s="235">
        <f t="shared" ca="1" si="555"/>
        <v>9.5422323012569201</v>
      </c>
      <c r="BR365" s="235">
        <f t="shared" ca="1" si="556"/>
        <v>0.10747987079181343</v>
      </c>
      <c r="BS365" s="235">
        <f t="shared" ca="1" si="557"/>
        <v>9.757192042840547</v>
      </c>
      <c r="BT365" s="235">
        <f t="shared" ca="1" si="625"/>
        <v>9.5916104101075952</v>
      </c>
      <c r="BU365" s="235">
        <f t="shared" ca="1" si="626"/>
        <v>9.492017594898007</v>
      </c>
      <c r="BV365" s="235">
        <f t="shared" ca="1" si="627"/>
        <v>9.4543592996994086</v>
      </c>
      <c r="BW365" s="235">
        <f t="shared" ca="1" si="628"/>
        <v>9.7531377453281749</v>
      </c>
      <c r="BX365" s="235">
        <f t="shared" ca="1" si="600"/>
        <v>0.37304518896100658</v>
      </c>
      <c r="BZ365" s="235">
        <f t="shared" ca="1" si="601"/>
        <v>9.6509491277654451</v>
      </c>
      <c r="CA365" s="235">
        <f t="shared" ca="1" si="602"/>
        <v>56.848273385279512</v>
      </c>
      <c r="CB365" s="235">
        <f t="shared" ca="1" si="530"/>
        <v>9.990942789713543</v>
      </c>
      <c r="CC365" s="235">
        <f t="shared" ca="1" si="531"/>
        <v>1.5409427897135437</v>
      </c>
      <c r="CD365" s="81">
        <f t="shared" ca="1" si="532"/>
        <v>2.8790880533854164</v>
      </c>
      <c r="CE365" s="235">
        <f t="shared" ca="1" si="603"/>
        <v>53.52190558748643</v>
      </c>
      <c r="CF365" s="235">
        <f t="shared" ca="1" si="604"/>
        <v>45.562489306323947</v>
      </c>
      <c r="CG365">
        <f t="shared" si="605"/>
        <v>100</v>
      </c>
      <c r="CH365">
        <f t="shared" si="605"/>
        <v>50</v>
      </c>
      <c r="CI365">
        <f t="shared" si="605"/>
        <v>0</v>
      </c>
      <c r="CJ365" t="e">
        <f t="shared" si="606"/>
        <v>#N/A</v>
      </c>
      <c r="CK365" s="259">
        <f t="shared" ca="1" si="607"/>
        <v>9.7239603327326432</v>
      </c>
      <c r="CL365" s="259">
        <f t="shared" ca="1" si="608"/>
        <v>9.9801051663663216</v>
      </c>
      <c r="CM365" s="259">
        <f t="shared" ca="1" si="609"/>
        <v>9.8638808003646012</v>
      </c>
      <c r="CN365" s="259">
        <f t="shared" ca="1" si="610"/>
        <v>9.6548507477625218</v>
      </c>
      <c r="CO365">
        <f t="shared" ca="1" si="611"/>
        <v>100</v>
      </c>
      <c r="CP365">
        <f t="shared" ca="1" si="612"/>
        <v>16.7</v>
      </c>
      <c r="CQ365" t="e">
        <f t="shared" ca="1" si="613"/>
        <v>#N/A</v>
      </c>
      <c r="CR365" t="e">
        <f t="shared" ca="1" si="535"/>
        <v>#N/A</v>
      </c>
      <c r="CS365" t="e">
        <f t="shared" ca="1" si="536"/>
        <v>#N/A</v>
      </c>
    </row>
    <row r="366" spans="1:97" x14ac:dyDescent="0.25">
      <c r="A366">
        <v>335</v>
      </c>
      <c r="B366" s="100">
        <f ca="1">OFFSET(InputPriceData!B$15,CalculationsAndCharts!$A366+$A$11,0,1,1)</f>
        <v>40009</v>
      </c>
      <c r="C366" s="3">
        <f ca="1">OFFSET(InputPriceData!G$15,CalculationsAndCharts!$A366+$A$11,0,1,1)</f>
        <v>3626500</v>
      </c>
      <c r="D366" s="4">
        <f ca="1">OFFSET(InputPriceData!C$15,CalculationsAndCharts!$A366+$A$11,IF($C$7,7,0),1,1)</f>
        <v>9.9499999999999993</v>
      </c>
      <c r="E366" s="4">
        <f ca="1">OFFSET(InputPriceData!D$15,CalculationsAndCharts!$A366+$A$11,IF($C$7,7,0),1,1)</f>
        <v>10.1</v>
      </c>
      <c r="F366" s="4">
        <f ca="1">OFFSET(InputPriceData!E$15,CalculationsAndCharts!$A366+$A$11,IF($C$7,7,0),1,1)</f>
        <v>9.8699999999999992</v>
      </c>
      <c r="G366" s="4">
        <f ca="1">OFFSET(InputPriceData!F$15,CalculationsAndCharts!$A366+$A$11,IF($C$7,7,0),1,1)</f>
        <v>10.050000000000001</v>
      </c>
      <c r="H366" s="105">
        <f t="shared" si="579"/>
        <v>0</v>
      </c>
      <c r="I366" s="105">
        <f t="shared" ca="1" si="580"/>
        <v>0</v>
      </c>
      <c r="J366" s="105">
        <f t="shared" ca="1" si="580"/>
        <v>0</v>
      </c>
      <c r="K366" s="105">
        <f t="shared" ca="1" si="580"/>
        <v>0</v>
      </c>
      <c r="L366" s="4">
        <f t="shared" ca="1" si="581"/>
        <v>10.006666666666666</v>
      </c>
      <c r="M366" s="105">
        <f t="shared" ca="1" si="582"/>
        <v>0.60666666666666558</v>
      </c>
      <c r="N366" s="105">
        <f t="shared" ca="1" si="589"/>
        <v>1.8287051282051277</v>
      </c>
      <c r="O366" s="198">
        <f t="shared" ca="1" si="590"/>
        <v>1.7480622836010173</v>
      </c>
      <c r="P366" s="198">
        <f t="shared" ca="1" si="591"/>
        <v>1.5732560552409156</v>
      </c>
      <c r="Q366" s="105">
        <f t="shared" ca="1" si="583"/>
        <v>9.5967178228159362</v>
      </c>
      <c r="R366" s="105">
        <f t="shared" ca="1" si="584"/>
        <v>9.6349192202693068</v>
      </c>
      <c r="S366" s="105">
        <f t="shared" ca="1" si="592"/>
        <v>0</v>
      </c>
      <c r="T366" s="105">
        <f t="shared" si="593"/>
        <v>0</v>
      </c>
      <c r="U366" s="105">
        <f t="shared" si="594"/>
        <v>0</v>
      </c>
      <c r="V366" s="115">
        <f t="shared" ca="1" si="585"/>
        <v>0.4399999999999995</v>
      </c>
      <c r="W366" s="114">
        <f t="shared" ca="1" si="586"/>
        <v>0.43915650963418279</v>
      </c>
      <c r="X366" s="116">
        <f t="shared" ca="1" si="587"/>
        <v>9.3697165137729632E-2</v>
      </c>
      <c r="Y366" s="90" t="e">
        <f t="shared" si="595"/>
        <v>#N/A</v>
      </c>
      <c r="Z366" s="117" t="str">
        <f t="shared" ca="1" si="596"/>
        <v/>
      </c>
      <c r="AA366" s="112"/>
      <c r="AB366" s="118"/>
      <c r="AC366" s="107"/>
      <c r="AD366" s="107"/>
      <c r="AH366" s="107"/>
      <c r="BE366" s="235">
        <f t="shared" ca="1" si="597"/>
        <v>9.8550000000000004</v>
      </c>
      <c r="BF366" s="235">
        <f t="shared" ref="BF366:BN366" ca="1" si="630">AVERAGE(OFFSET(BE$31,$A366,0,$BE$27,1))</f>
        <v>9.7249999999999996</v>
      </c>
      <c r="BG366" s="235">
        <f t="shared" ca="1" si="630"/>
        <v>9.6187499999999986</v>
      </c>
      <c r="BH366" s="235">
        <f t="shared" ca="1" si="630"/>
        <v>9.5306249999999988</v>
      </c>
      <c r="BI366" s="235">
        <f t="shared" ca="1" si="630"/>
        <v>9.4493749999999999</v>
      </c>
      <c r="BJ366" s="235">
        <f t="shared" ca="1" si="630"/>
        <v>9.3668750000000003</v>
      </c>
      <c r="BK366" s="235">
        <f t="shared" ca="1" si="630"/>
        <v>9.2863281250000007</v>
      </c>
      <c r="BL366" s="235">
        <f t="shared" ca="1" si="630"/>
        <v>9.2198046874999999</v>
      </c>
      <c r="BM366" s="235">
        <f t="shared" ca="1" si="630"/>
        <v>9.1812499999999986</v>
      </c>
      <c r="BN366" s="235">
        <f t="shared" ca="1" si="630"/>
        <v>9.1804785156249995</v>
      </c>
      <c r="BO366" s="235">
        <f t="shared" ca="1" si="599"/>
        <v>9.5888305664062496</v>
      </c>
      <c r="BP366" s="235">
        <f t="shared" ca="1" si="554"/>
        <v>9.4808720980037187</v>
      </c>
      <c r="BQ366" s="235">
        <f t="shared" ca="1" si="555"/>
        <v>9.4347524304651067</v>
      </c>
      <c r="BR366" s="235">
        <f t="shared" ca="1" si="556"/>
        <v>4.6119667538611964E-2</v>
      </c>
      <c r="BS366" s="235">
        <f t="shared" ca="1" si="557"/>
        <v>9.5269917655423306</v>
      </c>
      <c r="BT366" s="235">
        <f t="shared" ca="1" si="625"/>
        <v>9.4260287773746416</v>
      </c>
      <c r="BU366" s="235">
        <f t="shared" ca="1" si="626"/>
        <v>9.3924247796884188</v>
      </c>
      <c r="BV366" s="235">
        <f t="shared" ca="1" si="627"/>
        <v>9.4167010045008084</v>
      </c>
      <c r="BW366" s="235">
        <f t="shared" ca="1" si="628"/>
        <v>9.5175129975594785</v>
      </c>
      <c r="BX366" s="235">
        <f t="shared" ca="1" si="600"/>
        <v>0.37694591287233847</v>
      </c>
      <c r="BZ366" s="235">
        <f t="shared" ca="1" si="601"/>
        <v>9.6564054243500337</v>
      </c>
      <c r="CA366" s="235">
        <f t="shared" ca="1" si="602"/>
        <v>40.788305294770907</v>
      </c>
      <c r="CB366" s="235">
        <f t="shared" ca="1" si="530"/>
        <v>9.7977486165364578</v>
      </c>
      <c r="CC366" s="235">
        <f t="shared" ca="1" si="531"/>
        <v>1.3477486165364585</v>
      </c>
      <c r="CD366" s="81">
        <f t="shared" ca="1" si="532"/>
        <v>2.8790880533854164</v>
      </c>
      <c r="CE366" s="235">
        <f t="shared" ca="1" si="603"/>
        <v>46.811649784440917</v>
      </c>
      <c r="CF366" s="235">
        <f t="shared" ca="1" si="604"/>
        <v>37.440601536080237</v>
      </c>
      <c r="CG366">
        <f t="shared" si="605"/>
        <v>100</v>
      </c>
      <c r="CH366">
        <f t="shared" si="605"/>
        <v>50</v>
      </c>
      <c r="CI366">
        <f t="shared" si="605"/>
        <v>0</v>
      </c>
      <c r="CJ366" t="e">
        <f t="shared" si="606"/>
        <v>#N/A</v>
      </c>
      <c r="CK366" s="259">
        <f t="shared" ca="1" si="607"/>
        <v>9.4554206654652866</v>
      </c>
      <c r="CL366" s="259">
        <f t="shared" ca="1" si="608"/>
        <v>9.7508353327326418</v>
      </c>
      <c r="CM366" s="259">
        <f t="shared" ca="1" si="609"/>
        <v>9.6642457783854461</v>
      </c>
      <c r="CN366" s="259">
        <f t="shared" ca="1" si="610"/>
        <v>9.5247489803210019</v>
      </c>
      <c r="CO366">
        <f t="shared" ca="1" si="611"/>
        <v>100</v>
      </c>
      <c r="CP366">
        <f t="shared" ca="1" si="612"/>
        <v>16.7</v>
      </c>
      <c r="CQ366" t="e">
        <f t="shared" ca="1" si="613"/>
        <v>#N/A</v>
      </c>
      <c r="CR366">
        <f t="shared" ca="1" si="535"/>
        <v>9.9499999999999993</v>
      </c>
      <c r="CS366" t="e">
        <f t="shared" ca="1" si="536"/>
        <v>#N/A</v>
      </c>
    </row>
    <row r="367" spans="1:97" x14ac:dyDescent="0.25">
      <c r="A367">
        <v>336</v>
      </c>
      <c r="B367" s="100">
        <f ca="1">OFFSET(InputPriceData!B$15,CalculationsAndCharts!$A367+$A$11,0,1,1)</f>
        <v>40008</v>
      </c>
      <c r="C367" s="3">
        <f ca="1">OFFSET(InputPriceData!G$15,CalculationsAndCharts!$A367+$A$11,0,1,1)</f>
        <v>3488300</v>
      </c>
      <c r="D367" s="4">
        <f ca="1">OFFSET(InputPriceData!C$15,CalculationsAndCharts!$A367+$A$11,IF($C$7,7,0),1,1)</f>
        <v>9.5299999999999994</v>
      </c>
      <c r="E367" s="4">
        <f ca="1">OFFSET(InputPriceData!D$15,CalculationsAndCharts!$A367+$A$11,IF($C$7,7,0),1,1)</f>
        <v>9.76</v>
      </c>
      <c r="F367" s="4">
        <f ca="1">OFFSET(InputPriceData!E$15,CalculationsAndCharts!$A367+$A$11,IF($C$7,7,0),1,1)</f>
        <v>9.4</v>
      </c>
      <c r="G367" s="4">
        <f ca="1">OFFSET(InputPriceData!F$15,CalculationsAndCharts!$A367+$A$11,IF($C$7,7,0),1,1)</f>
        <v>9.66</v>
      </c>
      <c r="H367" s="105">
        <f t="shared" si="579"/>
        <v>0</v>
      </c>
      <c r="I367" s="105">
        <f t="shared" ca="1" si="580"/>
        <v>0</v>
      </c>
      <c r="J367" s="105">
        <f t="shared" ca="1" si="580"/>
        <v>0</v>
      </c>
      <c r="K367" s="105">
        <f t="shared" ca="1" si="580"/>
        <v>0</v>
      </c>
      <c r="L367" s="4">
        <f t="shared" ca="1" si="581"/>
        <v>9.6066666666666674</v>
      </c>
      <c r="M367" s="105">
        <f t="shared" ca="1" si="582"/>
        <v>0.48666666666666814</v>
      </c>
      <c r="N367" s="105">
        <f t="shared" ca="1" si="589"/>
        <v>1.7586153846153849</v>
      </c>
      <c r="O367" s="198">
        <f t="shared" ca="1" si="590"/>
        <v>1.7250214708569858</v>
      </c>
      <c r="P367" s="198">
        <f t="shared" ca="1" si="591"/>
        <v>1.5525193237712873</v>
      </c>
      <c r="Q367" s="105">
        <f t="shared" ca="1" si="583"/>
        <v>9.479589581715727</v>
      </c>
      <c r="R367" s="105">
        <f t="shared" ca="1" si="584"/>
        <v>9.6458339052559854</v>
      </c>
      <c r="S367" s="105">
        <f t="shared" ca="1" si="592"/>
        <v>0</v>
      </c>
      <c r="T367" s="105">
        <f t="shared" si="593"/>
        <v>0</v>
      </c>
      <c r="U367" s="105">
        <f t="shared" si="594"/>
        <v>0</v>
      </c>
      <c r="V367" s="115">
        <f t="shared" ca="1" si="585"/>
        <v>0.35999999999999943</v>
      </c>
      <c r="W367" s="114">
        <f t="shared" ca="1" si="586"/>
        <v>0.43873476445127446</v>
      </c>
      <c r="X367" s="116">
        <f t="shared" ca="1" si="587"/>
        <v>9.5417677479428004E-2</v>
      </c>
      <c r="Y367" s="90" t="e">
        <f t="shared" si="595"/>
        <v>#N/A</v>
      </c>
      <c r="Z367" s="117" t="str">
        <f t="shared" ca="1" si="596"/>
        <v/>
      </c>
      <c r="AA367" s="112"/>
      <c r="AB367" s="118"/>
      <c r="AC367" s="107"/>
      <c r="AD367" s="107"/>
      <c r="AH367" s="107"/>
      <c r="BE367" s="235">
        <f t="shared" ca="1" si="597"/>
        <v>9.5949999999999989</v>
      </c>
      <c r="BF367" s="235">
        <f t="shared" ref="BF367:BN367" ca="1" si="631">AVERAGE(OFFSET(BE$31,$A367,0,$BE$27,1))</f>
        <v>9.5124999999999993</v>
      </c>
      <c r="BG367" s="235">
        <f t="shared" ca="1" si="631"/>
        <v>9.442499999999999</v>
      </c>
      <c r="BH367" s="235">
        <f t="shared" ca="1" si="631"/>
        <v>9.3681249999999991</v>
      </c>
      <c r="BI367" s="235">
        <f t="shared" ca="1" si="631"/>
        <v>9.2843749999999989</v>
      </c>
      <c r="BJ367" s="235">
        <f t="shared" ca="1" si="631"/>
        <v>9.2057812499999994</v>
      </c>
      <c r="BK367" s="235">
        <f t="shared" ca="1" si="631"/>
        <v>9.1532812499999991</v>
      </c>
      <c r="BL367" s="235">
        <f t="shared" ca="1" si="631"/>
        <v>9.142695312499999</v>
      </c>
      <c r="BM367" s="235">
        <f t="shared" ca="1" si="631"/>
        <v>9.1797070312500004</v>
      </c>
      <c r="BN367" s="235">
        <f t="shared" ca="1" si="631"/>
        <v>9.2601855468750003</v>
      </c>
      <c r="BO367" s="235">
        <f t="shared" ca="1" si="599"/>
        <v>9.4157387695312487</v>
      </c>
      <c r="BP367" s="235">
        <f t="shared" ca="1" si="554"/>
        <v>9.3729136296011859</v>
      </c>
      <c r="BQ367" s="235">
        <f t="shared" ca="1" si="555"/>
        <v>9.3886327629264965</v>
      </c>
      <c r="BR367" s="235">
        <f t="shared" ca="1" si="556"/>
        <v>-1.5719133325310608E-2</v>
      </c>
      <c r="BS367" s="235">
        <f t="shared" ca="1" si="557"/>
        <v>9.3571944962758753</v>
      </c>
      <c r="BT367" s="235">
        <f t="shared" ca="1" si="625"/>
        <v>9.3250657892069526</v>
      </c>
      <c r="BU367" s="235">
        <f t="shared" ca="1" si="626"/>
        <v>9.3588207820021978</v>
      </c>
      <c r="BV367" s="235">
        <f t="shared" ca="1" si="627"/>
        <v>9.4409772293131962</v>
      </c>
      <c r="BW367" s="235">
        <f t="shared" ca="1" si="628"/>
        <v>9.3397122509274606</v>
      </c>
      <c r="BX367" s="235">
        <f t="shared" ca="1" si="600"/>
        <v>0.3731983407312644</v>
      </c>
      <c r="BZ367" s="235">
        <f t="shared" ca="1" si="601"/>
        <v>9.6896000559852524</v>
      </c>
      <c r="CA367" s="235">
        <f t="shared" ca="1" si="602"/>
        <v>26.561538003344008</v>
      </c>
      <c r="CB367" s="235">
        <f t="shared" ca="1" si="530"/>
        <v>9.5112027180989571</v>
      </c>
      <c r="CC367" s="235">
        <f t="shared" ca="1" si="531"/>
        <v>1.0612027180989578</v>
      </c>
      <c r="CD367" s="81">
        <f t="shared" ca="1" si="532"/>
        <v>2.9190880533854173</v>
      </c>
      <c r="CE367" s="235">
        <f t="shared" ca="1" si="603"/>
        <v>36.353912547044487</v>
      </c>
      <c r="CF367" s="235">
        <f t="shared" ca="1" si="604"/>
        <v>30.652062781109819</v>
      </c>
      <c r="CG367">
        <f t="shared" si="605"/>
        <v>100</v>
      </c>
      <c r="CH367">
        <f t="shared" si="605"/>
        <v>50</v>
      </c>
      <c r="CI367">
        <f t="shared" si="605"/>
        <v>0</v>
      </c>
      <c r="CJ367" t="e">
        <f t="shared" si="606"/>
        <v>#N/A</v>
      </c>
      <c r="CK367" s="259">
        <f t="shared" ca="1" si="607"/>
        <v>9.3233413309305746</v>
      </c>
      <c r="CL367" s="259">
        <f t="shared" ca="1" si="608"/>
        <v>9.4985456654652864</v>
      </c>
      <c r="CM367" s="259">
        <f t="shared" ca="1" si="609"/>
        <v>9.4359651861979668</v>
      </c>
      <c r="CN367" s="259">
        <f t="shared" ca="1" si="610"/>
        <v>9.4343144393563456</v>
      </c>
      <c r="CO367">
        <f t="shared" ca="1" si="611"/>
        <v>100</v>
      </c>
      <c r="CP367">
        <f t="shared" ca="1" si="612"/>
        <v>16.7</v>
      </c>
      <c r="CQ367" t="e">
        <f t="shared" ca="1" si="613"/>
        <v>#N/A</v>
      </c>
      <c r="CR367" t="e">
        <f t="shared" ca="1" si="535"/>
        <v>#N/A</v>
      </c>
      <c r="CS367" t="e">
        <f t="shared" ca="1" si="536"/>
        <v>#N/A</v>
      </c>
    </row>
    <row r="368" spans="1:97" x14ac:dyDescent="0.25">
      <c r="A368">
        <v>337</v>
      </c>
      <c r="B368" s="100">
        <f ca="1">OFFSET(InputPriceData!B$15,CalculationsAndCharts!$A368+$A$11,0,1,1)</f>
        <v>40007</v>
      </c>
      <c r="C368" s="3">
        <f ca="1">OFFSET(InputPriceData!G$15,CalculationsAndCharts!$A368+$A$11,0,1,1)</f>
        <v>2395000</v>
      </c>
      <c r="D368" s="4">
        <f ca="1">OFFSET(InputPriceData!C$15,CalculationsAndCharts!$A368+$A$11,IF($C$7,7,0),1,1)</f>
        <v>9.44</v>
      </c>
      <c r="E368" s="4">
        <f ca="1">OFFSET(InputPriceData!D$15,CalculationsAndCharts!$A368+$A$11,IF($C$7,7,0),1,1)</f>
        <v>9.5399999999999991</v>
      </c>
      <c r="F368" s="4">
        <f ca="1">OFFSET(InputPriceData!E$15,CalculationsAndCharts!$A368+$A$11,IF($C$7,7,0),1,1)</f>
        <v>9.1199999999999992</v>
      </c>
      <c r="G368" s="4">
        <f ca="1">OFFSET(InputPriceData!F$15,CalculationsAndCharts!$A368+$A$11,IF($C$7,7,0),1,1)</f>
        <v>9.5299999999999994</v>
      </c>
      <c r="H368" s="105">
        <f t="shared" si="579"/>
        <v>0</v>
      </c>
      <c r="I368" s="105">
        <f t="shared" ca="1" si="580"/>
        <v>0</v>
      </c>
      <c r="J368" s="105">
        <f t="shared" ca="1" si="580"/>
        <v>0</v>
      </c>
      <c r="K368" s="105">
        <f t="shared" ca="1" si="580"/>
        <v>0</v>
      </c>
      <c r="L368" s="4">
        <f t="shared" ca="1" si="581"/>
        <v>9.3966666666666665</v>
      </c>
      <c r="M368" s="105">
        <f t="shared" ca="1" si="582"/>
        <v>0.31666666666666643</v>
      </c>
      <c r="N368" s="105">
        <f t="shared" ca="1" si="589"/>
        <v>1.6821538461538461</v>
      </c>
      <c r="O368" s="198">
        <f t="shared" ca="1" si="590"/>
        <v>1.7154232097831574</v>
      </c>
      <c r="P368" s="198">
        <f t="shared" ca="1" si="591"/>
        <v>1.5438808888048416</v>
      </c>
      <c r="Q368" s="105">
        <f t="shared" ca="1" si="583"/>
        <v>9.4432818431583154</v>
      </c>
      <c r="R368" s="105">
        <f t="shared" ca="1" si="584"/>
        <v>9.6933322834103439</v>
      </c>
      <c r="S368" s="105">
        <f t="shared" ca="1" si="592"/>
        <v>0</v>
      </c>
      <c r="T368" s="105">
        <f t="shared" si="593"/>
        <v>0</v>
      </c>
      <c r="U368" s="105">
        <f t="shared" si="594"/>
        <v>0</v>
      </c>
      <c r="V368" s="115">
        <f t="shared" ca="1" si="585"/>
        <v>0.41999999999999993</v>
      </c>
      <c r="W368" s="114">
        <f t="shared" ca="1" si="586"/>
        <v>0.47810214667691203</v>
      </c>
      <c r="X368" s="116">
        <f t="shared" ca="1" si="587"/>
        <v>0.10016811612559413</v>
      </c>
      <c r="Y368" s="90" t="e">
        <f t="shared" si="595"/>
        <v>#N/A</v>
      </c>
      <c r="Z368" s="117" t="str">
        <f t="shared" ca="1" si="596"/>
        <v/>
      </c>
      <c r="AA368" s="112"/>
      <c r="AB368" s="118"/>
      <c r="AC368" s="107"/>
      <c r="AD368" s="107"/>
      <c r="AH368" s="107"/>
      <c r="BE368" s="235">
        <f t="shared" ca="1" si="597"/>
        <v>9.43</v>
      </c>
      <c r="BF368" s="235">
        <f t="shared" ref="BF368:BN368" ca="1" si="632">AVERAGE(OFFSET(BE$31,$A368,0,$BE$27,1))</f>
        <v>9.3725000000000005</v>
      </c>
      <c r="BG368" s="235">
        <f t="shared" ca="1" si="632"/>
        <v>9.2937499999999993</v>
      </c>
      <c r="BH368" s="235">
        <f t="shared" ca="1" si="632"/>
        <v>9.2006249999999987</v>
      </c>
      <c r="BI368" s="235">
        <f t="shared" ca="1" si="632"/>
        <v>9.1271874999999998</v>
      </c>
      <c r="BJ368" s="235">
        <f t="shared" ca="1" si="632"/>
        <v>9.1007812500000007</v>
      </c>
      <c r="BK368" s="235">
        <f t="shared" ca="1" si="632"/>
        <v>9.1321093750000006</v>
      </c>
      <c r="BL368" s="235">
        <f t="shared" ca="1" si="632"/>
        <v>9.2167187500000001</v>
      </c>
      <c r="BM368" s="235">
        <f t="shared" ca="1" si="632"/>
        <v>9.3406640625000001</v>
      </c>
      <c r="BN368" s="235">
        <f t="shared" ca="1" si="632"/>
        <v>9.4864355468750006</v>
      </c>
      <c r="BO368" s="235">
        <f t="shared" ca="1" si="599"/>
        <v>9.3163198242187484</v>
      </c>
      <c r="BP368" s="235">
        <f t="shared" ca="1" si="554"/>
        <v>9.3300884896711231</v>
      </c>
      <c r="BQ368" s="235">
        <f t="shared" ca="1" si="555"/>
        <v>9.4043518962518071</v>
      </c>
      <c r="BR368" s="235">
        <f t="shared" ca="1" si="556"/>
        <v>-7.4263406580683977E-2</v>
      </c>
      <c r="BS368" s="235">
        <f t="shared" ca="1" si="557"/>
        <v>9.2558250830904392</v>
      </c>
      <c r="BT368" s="235">
        <f t="shared" ca="1" si="625"/>
        <v>9.2929370821380282</v>
      </c>
      <c r="BU368" s="235">
        <f t="shared" ca="1" si="626"/>
        <v>9.3925757747974448</v>
      </c>
      <c r="BV368" s="235">
        <f t="shared" ca="1" si="627"/>
        <v>9.5231336766241945</v>
      </c>
      <c r="BW368" s="235">
        <f t="shared" ca="1" si="628"/>
        <v>9.2242175986459429</v>
      </c>
      <c r="BX368" s="235">
        <f t="shared" ca="1" si="600"/>
        <v>0.35833832612628669</v>
      </c>
      <c r="BZ368" s="235">
        <f t="shared" ca="1" si="601"/>
        <v>9.7460604118298022</v>
      </c>
      <c r="CA368" s="235">
        <f t="shared" ca="1" si="602"/>
        <v>13.592869145125308</v>
      </c>
      <c r="CB368" s="235">
        <f t="shared" ca="1" si="530"/>
        <v>9.3564932454427066</v>
      </c>
      <c r="CC368" s="235">
        <f t="shared" ca="1" si="531"/>
        <v>0.90649324544270726</v>
      </c>
      <c r="CD368" s="81">
        <f t="shared" ca="1" si="532"/>
        <v>3.1090880533854168</v>
      </c>
      <c r="CE368" s="235">
        <f t="shared" ca="1" si="603"/>
        <v>29.1562422767553</v>
      </c>
      <c r="CF368" s="235">
        <f t="shared" ca="1" si="604"/>
        <v>27.437785602457634</v>
      </c>
      <c r="CG368">
        <f t="shared" si="605"/>
        <v>100</v>
      </c>
      <c r="CH368">
        <f t="shared" si="605"/>
        <v>50</v>
      </c>
      <c r="CI368">
        <f t="shared" si="605"/>
        <v>0</v>
      </c>
      <c r="CJ368" t="e">
        <f t="shared" si="606"/>
        <v>#N/A</v>
      </c>
      <c r="CK368" s="259">
        <f t="shared" ca="1" si="607"/>
        <v>9.2391826618611503</v>
      </c>
      <c r="CL368" s="259">
        <f t="shared" ca="1" si="608"/>
        <v>9.3266706654652864</v>
      </c>
      <c r="CM368" s="259">
        <f t="shared" ca="1" si="609"/>
        <v>9.3221641992188324</v>
      </c>
      <c r="CN368" s="259">
        <f t="shared" ca="1" si="610"/>
        <v>9.4086219489127689</v>
      </c>
      <c r="CO368">
        <f t="shared" ca="1" si="611"/>
        <v>0</v>
      </c>
      <c r="CP368" t="e">
        <f t="shared" ca="1" si="612"/>
        <v>#N/A</v>
      </c>
      <c r="CQ368">
        <f t="shared" ca="1" si="613"/>
        <v>16.7</v>
      </c>
      <c r="CR368" t="e">
        <f t="shared" ca="1" si="535"/>
        <v>#N/A</v>
      </c>
      <c r="CS368" t="e">
        <f t="shared" ca="1" si="536"/>
        <v>#N/A</v>
      </c>
    </row>
    <row r="369" spans="1:97" x14ac:dyDescent="0.25">
      <c r="A369">
        <v>338</v>
      </c>
      <c r="B369" s="100">
        <f ca="1">OFFSET(InputPriceData!B$15,CalculationsAndCharts!$A369+$A$11,0,1,1)</f>
        <v>40004</v>
      </c>
      <c r="C369" s="3">
        <f ca="1">OFFSET(InputPriceData!G$15,CalculationsAndCharts!$A369+$A$11,0,1,1)</f>
        <v>2824100</v>
      </c>
      <c r="D369" s="4">
        <f ca="1">OFFSET(InputPriceData!C$15,CalculationsAndCharts!$A369+$A$11,IF($C$7,7,0),1,1)</f>
        <v>9.2200000000000006</v>
      </c>
      <c r="E369" s="4">
        <f ca="1">OFFSET(InputPriceData!D$15,CalculationsAndCharts!$A369+$A$11,IF($C$7,7,0),1,1)</f>
        <v>9.43</v>
      </c>
      <c r="F369" s="4">
        <f ca="1">OFFSET(InputPriceData!E$15,CalculationsAndCharts!$A369+$A$11,IF($C$7,7,0),1,1)</f>
        <v>9.08</v>
      </c>
      <c r="G369" s="4">
        <f ca="1">OFFSET(InputPriceData!F$15,CalculationsAndCharts!$A369+$A$11,IF($C$7,7,0),1,1)</f>
        <v>9.33</v>
      </c>
      <c r="H369" s="105">
        <f t="shared" si="579"/>
        <v>0</v>
      </c>
      <c r="I369" s="105">
        <f t="shared" ca="1" si="580"/>
        <v>0</v>
      </c>
      <c r="J369" s="105">
        <f t="shared" ca="1" si="580"/>
        <v>0</v>
      </c>
      <c r="K369" s="105">
        <f t="shared" ca="1" si="580"/>
        <v>0</v>
      </c>
      <c r="L369" s="4">
        <f t="shared" ca="1" si="581"/>
        <v>9.2799999999999994</v>
      </c>
      <c r="M369" s="105">
        <f t="shared" ca="1" si="582"/>
        <v>0.23666666666666636</v>
      </c>
      <c r="N369" s="105">
        <f t="shared" ca="1" si="589"/>
        <v>1.7313076923076927</v>
      </c>
      <c r="O369" s="198">
        <f t="shared" ca="1" si="590"/>
        <v>1.7249287422486748</v>
      </c>
      <c r="P369" s="198">
        <f t="shared" ca="1" si="591"/>
        <v>1.5524358680238073</v>
      </c>
      <c r="Q369" s="105">
        <f t="shared" ca="1" si="583"/>
        <v>9.4566004650130715</v>
      </c>
      <c r="R369" s="105">
        <f t="shared" ca="1" si="584"/>
        <v>9.7647752663394947</v>
      </c>
      <c r="S369" s="105">
        <f t="shared" ca="1" si="592"/>
        <v>0</v>
      </c>
      <c r="T369" s="105">
        <f t="shared" si="593"/>
        <v>0</v>
      </c>
      <c r="U369" s="105">
        <f t="shared" si="594"/>
        <v>0</v>
      </c>
      <c r="V369" s="115">
        <f t="shared" ca="1" si="585"/>
        <v>0.34999999999999964</v>
      </c>
      <c r="W369" s="114">
        <f t="shared" ca="1" si="586"/>
        <v>0.50715322001536811</v>
      </c>
      <c r="X369" s="116">
        <f t="shared" ca="1" si="587"/>
        <v>0.10435725830818522</v>
      </c>
      <c r="Y369" s="90" t="e">
        <f t="shared" si="595"/>
        <v>#N/A</v>
      </c>
      <c r="Z369" s="117" t="str">
        <f t="shared" ca="1" si="596"/>
        <v/>
      </c>
      <c r="AA369" s="112"/>
      <c r="AB369" s="118"/>
      <c r="AC369" s="107"/>
      <c r="AD369" s="107"/>
      <c r="AH369" s="107"/>
      <c r="BE369" s="235">
        <f t="shared" ca="1" si="597"/>
        <v>9.3150000000000013</v>
      </c>
      <c r="BF369" s="235">
        <f t="shared" ref="BF369:BN369" ca="1" si="633">AVERAGE(OFFSET(BE$31,$A369,0,$BE$27,1))</f>
        <v>9.2149999999999999</v>
      </c>
      <c r="BG369" s="235">
        <f t="shared" ca="1" si="633"/>
        <v>9.1074999999999999</v>
      </c>
      <c r="BH369" s="235">
        <f t="shared" ca="1" si="633"/>
        <v>9.0537500000000009</v>
      </c>
      <c r="BI369" s="235">
        <f t="shared" ca="1" si="633"/>
        <v>9.0743749999999999</v>
      </c>
      <c r="BJ369" s="235">
        <f t="shared" ca="1" si="633"/>
        <v>9.1634375000000006</v>
      </c>
      <c r="BK369" s="235">
        <f t="shared" ca="1" si="633"/>
        <v>9.3013281249999995</v>
      </c>
      <c r="BL369" s="235">
        <f t="shared" ca="1" si="633"/>
        <v>9.4646093749999984</v>
      </c>
      <c r="BM369" s="235">
        <f t="shared" ca="1" si="633"/>
        <v>9.6322070312499992</v>
      </c>
      <c r="BN369" s="235">
        <f t="shared" ca="1" si="633"/>
        <v>9.7882617187500003</v>
      </c>
      <c r="BO369" s="235">
        <f t="shared" ca="1" si="599"/>
        <v>9.2644609375000009</v>
      </c>
      <c r="BP369" s="235">
        <f t="shared" ca="1" si="554"/>
        <v>9.3438571551234961</v>
      </c>
      <c r="BQ369" s="235">
        <f t="shared" ca="1" si="555"/>
        <v>9.4786153028324911</v>
      </c>
      <c r="BR369" s="235">
        <f t="shared" ca="1" si="556"/>
        <v>-0.13475814770899497</v>
      </c>
      <c r="BS369" s="235">
        <f t="shared" ca="1" si="557"/>
        <v>9.2090990074145012</v>
      </c>
      <c r="BT369" s="235">
        <f t="shared" ca="1" si="625"/>
        <v>9.3300490811856189</v>
      </c>
      <c r="BU369" s="235">
        <f t="shared" ca="1" si="626"/>
        <v>9.4922144674568614</v>
      </c>
      <c r="BV369" s="235">
        <f t="shared" ca="1" si="627"/>
        <v>9.6536915784509425</v>
      </c>
      <c r="BW369" s="235">
        <f t="shared" ca="1" si="628"/>
        <v>9.1671954196372134</v>
      </c>
      <c r="BX369" s="235">
        <f t="shared" ca="1" si="600"/>
        <v>0.32974207577755421</v>
      </c>
      <c r="BZ369" s="235">
        <f t="shared" ca="1" si="601"/>
        <v>9.8205764628216539</v>
      </c>
      <c r="CA369" s="235">
        <f t="shared" ca="1" si="602"/>
        <v>0.46271835011325624</v>
      </c>
      <c r="CB369" s="235">
        <f t="shared" ca="1" si="530"/>
        <v>9.2722304687499992</v>
      </c>
      <c r="CC369" s="235">
        <f t="shared" ca="1" si="531"/>
        <v>0.82223046874999994</v>
      </c>
      <c r="CD369" s="81">
        <f t="shared" ca="1" si="532"/>
        <v>3.1090880533854168</v>
      </c>
      <c r="CE369" s="235">
        <f t="shared" ca="1" si="603"/>
        <v>26.446033519529674</v>
      </c>
      <c r="CF369" s="235">
        <f t="shared" ca="1" si="604"/>
        <v>24.375994985997384</v>
      </c>
      <c r="CG369">
        <f t="shared" si="605"/>
        <v>100</v>
      </c>
      <c r="CH369">
        <f t="shared" si="605"/>
        <v>50</v>
      </c>
      <c r="CI369">
        <f t="shared" si="605"/>
        <v>0</v>
      </c>
      <c r="CJ369" t="e">
        <f t="shared" si="606"/>
        <v>#N/A</v>
      </c>
      <c r="CK369" s="259">
        <f t="shared" ca="1" si="607"/>
        <v>9.2133653237223019</v>
      </c>
      <c r="CL369" s="259">
        <f t="shared" ca="1" si="608"/>
        <v>9.2470913309305747</v>
      </c>
      <c r="CM369" s="259">
        <f t="shared" ca="1" si="609"/>
        <v>9.2724958875869454</v>
      </c>
      <c r="CN369" s="259">
        <f t="shared" ca="1" si="610"/>
        <v>9.4414024622917623</v>
      </c>
      <c r="CO369">
        <f t="shared" ca="1" si="611"/>
        <v>0</v>
      </c>
      <c r="CP369" t="e">
        <f t="shared" ca="1" si="612"/>
        <v>#N/A</v>
      </c>
      <c r="CQ369">
        <f t="shared" ca="1" si="613"/>
        <v>16.7</v>
      </c>
      <c r="CR369" t="e">
        <f t="shared" ca="1" si="535"/>
        <v>#N/A</v>
      </c>
      <c r="CS369" t="e">
        <f t="shared" ca="1" si="536"/>
        <v>#N/A</v>
      </c>
    </row>
    <row r="370" spans="1:97" x14ac:dyDescent="0.25">
      <c r="A370">
        <v>339</v>
      </c>
      <c r="B370" s="100">
        <f ca="1">OFFSET(InputPriceData!B$15,CalculationsAndCharts!$A370+$A$11,0,1,1)</f>
        <v>40003</v>
      </c>
      <c r="C370" s="3">
        <f ca="1">OFFSET(InputPriceData!G$15,CalculationsAndCharts!$A370+$A$11,0,1,1)</f>
        <v>3954800</v>
      </c>
      <c r="D370" s="4">
        <f ca="1">OFFSET(InputPriceData!C$15,CalculationsAndCharts!$A370+$A$11,IF($C$7,7,0),1,1)</f>
        <v>9.24</v>
      </c>
      <c r="E370" s="4">
        <f ca="1">OFFSET(InputPriceData!D$15,CalculationsAndCharts!$A370+$A$11,IF($C$7,7,0),1,1)</f>
        <v>9.5</v>
      </c>
      <c r="F370" s="4">
        <f ca="1">OFFSET(InputPriceData!E$15,CalculationsAndCharts!$A370+$A$11,IF($C$7,7,0),1,1)</f>
        <v>9.15</v>
      </c>
      <c r="G370" s="4">
        <f ca="1">OFFSET(InputPriceData!F$15,CalculationsAndCharts!$A370+$A$11,IF($C$7,7,0),1,1)</f>
        <v>9.3000000000000007</v>
      </c>
      <c r="H370" s="105">
        <f t="shared" si="579"/>
        <v>0</v>
      </c>
      <c r="I370" s="105">
        <f t="shared" ca="1" si="580"/>
        <v>0</v>
      </c>
      <c r="J370" s="105">
        <f t="shared" ca="1" si="580"/>
        <v>0</v>
      </c>
      <c r="K370" s="105">
        <f t="shared" ca="1" si="580"/>
        <v>0</v>
      </c>
      <c r="L370" s="4">
        <f t="shared" ca="1" si="581"/>
        <v>9.3166666666666664</v>
      </c>
      <c r="M370" s="105">
        <f t="shared" ca="1" si="582"/>
        <v>0.86666666666666714</v>
      </c>
      <c r="N370" s="105">
        <f t="shared" ca="1" si="589"/>
        <v>1.8423589743589746</v>
      </c>
      <c r="O370" s="198">
        <f t="shared" ca="1" si="590"/>
        <v>1.7231061850889553</v>
      </c>
      <c r="P370" s="198">
        <f t="shared" ca="1" si="591"/>
        <v>1.5507955665800599</v>
      </c>
      <c r="Q370" s="105">
        <f t="shared" ca="1" si="583"/>
        <v>9.5070577407310903</v>
      </c>
      <c r="R370" s="105">
        <f t="shared" ca="1" si="584"/>
        <v>9.8528252095756148</v>
      </c>
      <c r="S370" s="105">
        <f t="shared" ca="1" si="592"/>
        <v>0</v>
      </c>
      <c r="T370" s="105">
        <f t="shared" si="593"/>
        <v>0</v>
      </c>
      <c r="U370" s="105">
        <f t="shared" si="594"/>
        <v>0</v>
      </c>
      <c r="V370" s="115">
        <f t="shared" ca="1" si="585"/>
        <v>0.57000000000000028</v>
      </c>
      <c r="W370" s="114">
        <f t="shared" ca="1" si="586"/>
        <v>0.58572983002305234</v>
      </c>
      <c r="X370" s="116">
        <f t="shared" ca="1" si="587"/>
        <v>0.11298170215301638</v>
      </c>
      <c r="Y370" s="90" t="e">
        <f t="shared" si="595"/>
        <v>#N/A</v>
      </c>
      <c r="Z370" s="117" t="str">
        <f t="shared" ca="1" si="596"/>
        <v/>
      </c>
      <c r="AA370" s="112"/>
      <c r="AB370" s="118"/>
      <c r="AC370" s="107"/>
      <c r="AD370" s="107"/>
      <c r="AH370" s="107"/>
      <c r="BE370" s="235">
        <f t="shared" ca="1" si="597"/>
        <v>9.1150000000000002</v>
      </c>
      <c r="BF370" s="235">
        <f t="shared" ref="BF370:BN370" ca="1" si="634">AVERAGE(OFFSET(BE$31,$A370,0,$BE$27,1))</f>
        <v>9</v>
      </c>
      <c r="BG370" s="235">
        <f t="shared" ca="1" si="634"/>
        <v>9</v>
      </c>
      <c r="BH370" s="235">
        <f t="shared" ca="1" si="634"/>
        <v>9.0949999999999989</v>
      </c>
      <c r="BI370" s="235">
        <f t="shared" ca="1" si="634"/>
        <v>9.2524999999999995</v>
      </c>
      <c r="BJ370" s="235">
        <f t="shared" ca="1" si="634"/>
        <v>9.4392187499999984</v>
      </c>
      <c r="BK370" s="235">
        <f t="shared" ca="1" si="634"/>
        <v>9.6278906249999991</v>
      </c>
      <c r="BL370" s="235">
        <f t="shared" ca="1" si="634"/>
        <v>9.7998046875</v>
      </c>
      <c r="BM370" s="235">
        <f t="shared" ca="1" si="634"/>
        <v>9.9443164062499996</v>
      </c>
      <c r="BN370" s="235">
        <f t="shared" ca="1" si="634"/>
        <v>10.056777343749999</v>
      </c>
      <c r="BO370" s="235">
        <f t="shared" ca="1" si="599"/>
        <v>9.2442753906250008</v>
      </c>
      <c r="BP370" s="235">
        <f t="shared" ca="1" si="554"/>
        <v>9.4232533727469914</v>
      </c>
      <c r="BQ370" s="235">
        <f t="shared" ca="1" si="555"/>
        <v>9.6133734505414843</v>
      </c>
      <c r="BR370" s="235">
        <f t="shared" ca="1" si="556"/>
        <v>-0.19012007779449291</v>
      </c>
      <c r="BS370" s="235">
        <f t="shared" ca="1" si="557"/>
        <v>9.2331332949524985</v>
      </c>
      <c r="BT370" s="235">
        <f t="shared" ca="1" si="625"/>
        <v>9.4509991549567367</v>
      </c>
      <c r="BU370" s="235">
        <f t="shared" ca="1" si="626"/>
        <v>9.654379853728102</v>
      </c>
      <c r="BV370" s="235">
        <f t="shared" ca="1" si="627"/>
        <v>9.8151686894450236</v>
      </c>
      <c r="BW370" s="235">
        <f t="shared" ca="1" si="628"/>
        <v>9.2050265931309276</v>
      </c>
      <c r="BX370" s="235">
        <f t="shared" ca="1" si="600"/>
        <v>0.28973260388176814</v>
      </c>
      <c r="BZ370" s="235">
        <f t="shared" ca="1" si="601"/>
        <v>9.9083369925837044</v>
      </c>
      <c r="CA370" s="235">
        <f t="shared" ca="1" si="602"/>
        <v>-10.686162864481899</v>
      </c>
      <c r="CB370" s="235">
        <f t="shared" ca="1" si="530"/>
        <v>9.2804710286458345</v>
      </c>
      <c r="CC370" s="235">
        <f t="shared" ca="1" si="531"/>
        <v>0.83047102864583522</v>
      </c>
      <c r="CD370" s="81">
        <f t="shared" ca="1" si="532"/>
        <v>3.1090880533854168</v>
      </c>
      <c r="CE370" s="235">
        <f t="shared" ca="1" si="603"/>
        <v>26.711081011087924</v>
      </c>
      <c r="CF370" s="235">
        <f t="shared" ca="1" si="604"/>
        <v>21.679826267520749</v>
      </c>
      <c r="CG370">
        <f t="shared" si="605"/>
        <v>100</v>
      </c>
      <c r="CH370">
        <f t="shared" si="605"/>
        <v>50</v>
      </c>
      <c r="CI370">
        <f t="shared" si="605"/>
        <v>0</v>
      </c>
      <c r="CJ370" t="e">
        <f t="shared" si="606"/>
        <v>#N/A</v>
      </c>
      <c r="CK370" s="259">
        <f t="shared" ca="1" si="607"/>
        <v>9.1292306474446043</v>
      </c>
      <c r="CL370" s="259">
        <f t="shared" ca="1" si="608"/>
        <v>9.263990323722302</v>
      </c>
      <c r="CM370" s="259">
        <f t="shared" ca="1" si="609"/>
        <v>9.2674931459782446</v>
      </c>
      <c r="CN370" s="259">
        <f t="shared" ca="1" si="610"/>
        <v>9.519126914836237</v>
      </c>
      <c r="CO370">
        <f t="shared" ca="1" si="611"/>
        <v>0</v>
      </c>
      <c r="CP370" t="e">
        <f t="shared" ca="1" si="612"/>
        <v>#N/A</v>
      </c>
      <c r="CQ370">
        <f t="shared" ca="1" si="613"/>
        <v>16.7</v>
      </c>
      <c r="CR370" t="e">
        <f t="shared" ca="1" si="535"/>
        <v>#N/A</v>
      </c>
      <c r="CS370" t="e">
        <f t="shared" ca="1" si="536"/>
        <v>#N/A</v>
      </c>
    </row>
    <row r="371" spans="1:97" x14ac:dyDescent="0.25">
      <c r="A371">
        <v>340</v>
      </c>
      <c r="B371" s="100">
        <f ca="1">OFFSET(InputPriceData!B$15,CalculationsAndCharts!$A371+$A$11,0,1,1)</f>
        <v>40002</v>
      </c>
      <c r="C371" s="3">
        <f ca="1">OFFSET(InputPriceData!G$15,CalculationsAndCharts!$A371+$A$11,0,1,1)</f>
        <v>6882100</v>
      </c>
      <c r="D371" s="4">
        <f ca="1">OFFSET(InputPriceData!C$15,CalculationsAndCharts!$A371+$A$11,IF($C$7,7,0),1,1)</f>
        <v>8.83</v>
      </c>
      <c r="E371" s="4">
        <f ca="1">OFFSET(InputPriceData!D$15,CalculationsAndCharts!$A371+$A$11,IF($C$7,7,0),1,1)</f>
        <v>9.0399999999999991</v>
      </c>
      <c r="F371" s="4">
        <f ca="1">OFFSET(InputPriceData!E$15,CalculationsAndCharts!$A371+$A$11,IF($C$7,7,0),1,1)</f>
        <v>8.4499999999999993</v>
      </c>
      <c r="G371" s="4">
        <f ca="1">OFFSET(InputPriceData!F$15,CalculationsAndCharts!$A371+$A$11,IF($C$7,7,0),1,1)</f>
        <v>8.93</v>
      </c>
      <c r="H371" s="105">
        <f t="shared" si="579"/>
        <v>0</v>
      </c>
      <c r="I371" s="105">
        <f t="shared" ca="1" si="580"/>
        <v>0</v>
      </c>
      <c r="J371" s="105">
        <f t="shared" ca="1" si="580"/>
        <v>0</v>
      </c>
      <c r="K371" s="105">
        <f t="shared" ca="1" si="580"/>
        <v>0</v>
      </c>
      <c r="L371" s="4">
        <f t="shared" ca="1" si="581"/>
        <v>8.8066666666666666</v>
      </c>
      <c r="M371" s="105">
        <f t="shared" ca="1" si="582"/>
        <v>0.5600000000000005</v>
      </c>
      <c r="N371" s="105">
        <f t="shared" ca="1" si="589"/>
        <v>1.8114102564102565</v>
      </c>
      <c r="O371" s="198">
        <f t="shared" ca="1" si="590"/>
        <v>1.6890339595832355</v>
      </c>
      <c r="P371" s="198">
        <f t="shared" ca="1" si="591"/>
        <v>1.5201305636249121</v>
      </c>
      <c r="Q371" s="105">
        <f t="shared" ca="1" si="583"/>
        <v>9.5614551904637821</v>
      </c>
      <c r="R371" s="105">
        <f t="shared" ca="1" si="584"/>
        <v>9.9516159149597634</v>
      </c>
      <c r="S371" s="105">
        <f t="shared" ca="1" si="592"/>
        <v>0</v>
      </c>
      <c r="T371" s="105">
        <f t="shared" si="593"/>
        <v>0</v>
      </c>
      <c r="U371" s="105">
        <f t="shared" si="594"/>
        <v>0</v>
      </c>
      <c r="V371" s="115">
        <f t="shared" ca="1" si="585"/>
        <v>0.58999999999999986</v>
      </c>
      <c r="W371" s="114">
        <f t="shared" ca="1" si="586"/>
        <v>0.59359474503457832</v>
      </c>
      <c r="X371" s="116">
        <f t="shared" ca="1" si="587"/>
        <v>0.11647197592772435</v>
      </c>
      <c r="Y371" s="90" t="e">
        <f t="shared" si="595"/>
        <v>#N/A</v>
      </c>
      <c r="Z371" s="117" t="str">
        <f t="shared" ca="1" si="596"/>
        <v/>
      </c>
      <c r="AA371" s="112"/>
      <c r="AB371" s="118"/>
      <c r="AC371" s="107"/>
      <c r="AD371" s="107"/>
      <c r="AH371" s="107"/>
      <c r="BE371" s="235">
        <f t="shared" ca="1" si="597"/>
        <v>8.8849999999999998</v>
      </c>
      <c r="BF371" s="235">
        <f t="shared" ref="BF371:BN371" ca="1" si="635">AVERAGE(OFFSET(BE$31,$A371,0,$BE$27,1))</f>
        <v>9</v>
      </c>
      <c r="BG371" s="235">
        <f t="shared" ca="1" si="635"/>
        <v>9.19</v>
      </c>
      <c r="BH371" s="235">
        <f t="shared" ca="1" si="635"/>
        <v>9.41</v>
      </c>
      <c r="BI371" s="235">
        <f t="shared" ca="1" si="635"/>
        <v>9.6259374999999991</v>
      </c>
      <c r="BJ371" s="235">
        <f t="shared" ca="1" si="635"/>
        <v>9.8165624999999999</v>
      </c>
      <c r="BK371" s="235">
        <f t="shared" ca="1" si="635"/>
        <v>9.9717187499999991</v>
      </c>
      <c r="BL371" s="235">
        <f t="shared" ca="1" si="635"/>
        <v>10.088828124999999</v>
      </c>
      <c r="BM371" s="235">
        <f t="shared" ca="1" si="635"/>
        <v>10.169238281249999</v>
      </c>
      <c r="BN371" s="235">
        <f t="shared" ca="1" si="635"/>
        <v>10.215859375000001</v>
      </c>
      <c r="BO371" s="235">
        <f t="shared" ca="1" si="599"/>
        <v>9.3351572265624991</v>
      </c>
      <c r="BP371" s="235">
        <f t="shared" ca="1" si="554"/>
        <v>9.6022313548689802</v>
      </c>
      <c r="BQ371" s="235">
        <f t="shared" ca="1" si="555"/>
        <v>9.8034935283359754</v>
      </c>
      <c r="BR371" s="235">
        <f t="shared" ca="1" si="556"/>
        <v>-0.20126217346699526</v>
      </c>
      <c r="BS371" s="235">
        <f t="shared" ca="1" si="557"/>
        <v>9.4009691814019849</v>
      </c>
      <c r="BT371" s="235">
        <f t="shared" ca="1" si="625"/>
        <v>9.6688650149609732</v>
      </c>
      <c r="BU371" s="235">
        <f t="shared" ca="1" si="626"/>
        <v>9.8577605524994674</v>
      </c>
      <c r="BV371" s="235">
        <f t="shared" ca="1" si="627"/>
        <v>9.975957525161947</v>
      </c>
      <c r="BW371" s="235">
        <f t="shared" ca="1" si="628"/>
        <v>9.4092709125464662</v>
      </c>
      <c r="BX371" s="235">
        <f t="shared" ca="1" si="600"/>
        <v>0.2510819357505148</v>
      </c>
      <c r="BZ371" s="235">
        <f t="shared" ca="1" si="601"/>
        <v>10.000308757958631</v>
      </c>
      <c r="CA371" s="235">
        <f t="shared" ca="1" si="602"/>
        <v>-8.8491007572369682</v>
      </c>
      <c r="CB371" s="235">
        <f t="shared" ca="1" si="530"/>
        <v>9.0709119466145829</v>
      </c>
      <c r="CC371" s="235">
        <f t="shared" ca="1" si="531"/>
        <v>0.6209119466145836</v>
      </c>
      <c r="CD371" s="81">
        <f t="shared" ca="1" si="532"/>
        <v>3.1090880533854168</v>
      </c>
      <c r="CE371" s="235">
        <f t="shared" ca="1" si="603"/>
        <v>19.97087042737456</v>
      </c>
      <c r="CF371" s="235">
        <f t="shared" ca="1" si="604"/>
        <v>22.056422243606203</v>
      </c>
      <c r="CG371">
        <f t="shared" si="605"/>
        <v>100</v>
      </c>
      <c r="CH371">
        <f t="shared" si="605"/>
        <v>50</v>
      </c>
      <c r="CI371">
        <f t="shared" si="605"/>
        <v>0</v>
      </c>
      <c r="CJ371" t="e">
        <f t="shared" si="606"/>
        <v>#N/A</v>
      </c>
      <c r="CK371" s="259">
        <f t="shared" ca="1" si="607"/>
        <v>9.4459612948892087</v>
      </c>
      <c r="CL371" s="259">
        <f t="shared" ca="1" si="608"/>
        <v>9.038605647444605</v>
      </c>
      <c r="CM371" s="259">
        <f t="shared" ca="1" si="609"/>
        <v>9.23471079885263</v>
      </c>
      <c r="CN371" s="259">
        <f t="shared" ca="1" si="610"/>
        <v>9.6211815512818113</v>
      </c>
      <c r="CO371">
        <f t="shared" ca="1" si="611"/>
        <v>0</v>
      </c>
      <c r="CP371" t="e">
        <f t="shared" ca="1" si="612"/>
        <v>#N/A</v>
      </c>
      <c r="CQ371">
        <f t="shared" ca="1" si="613"/>
        <v>16.7</v>
      </c>
      <c r="CR371" t="e">
        <f t="shared" ca="1" si="535"/>
        <v>#N/A</v>
      </c>
      <c r="CS371" t="e">
        <f t="shared" ca="1" si="536"/>
        <v>#N/A</v>
      </c>
    </row>
    <row r="372" spans="1:97" x14ac:dyDescent="0.25">
      <c r="A372">
        <v>341</v>
      </c>
      <c r="B372" s="100">
        <f ca="1">OFFSET(InputPriceData!B$15,CalculationsAndCharts!$A372+$A$11,0,1,1)</f>
        <v>40001</v>
      </c>
      <c r="C372" s="3">
        <f ca="1">OFFSET(InputPriceData!G$15,CalculationsAndCharts!$A372+$A$11,0,1,1)</f>
        <v>6871400</v>
      </c>
      <c r="D372" s="4">
        <f ca="1">OFFSET(InputPriceData!C$15,CalculationsAndCharts!$A372+$A$11,IF($C$7,7,0),1,1)</f>
        <v>9.25</v>
      </c>
      <c r="E372" s="4">
        <f ca="1">OFFSET(InputPriceData!D$15,CalculationsAndCharts!$A372+$A$11,IF($C$7,7,0),1,1)</f>
        <v>9.39</v>
      </c>
      <c r="F372" s="4">
        <f ca="1">OFFSET(InputPriceData!E$15,CalculationsAndCharts!$A372+$A$11,IF($C$7,7,0),1,1)</f>
        <v>8.8000000000000007</v>
      </c>
      <c r="G372" s="4">
        <f ca="1">OFFSET(InputPriceData!F$15,CalculationsAndCharts!$A372+$A$11,IF($C$7,7,0),1,1)</f>
        <v>8.84</v>
      </c>
      <c r="H372" s="105">
        <f t="shared" si="579"/>
        <v>0</v>
      </c>
      <c r="I372" s="105">
        <f t="shared" ref="I372:K391" ca="1" si="636">IF($S$16,AVERAGE(OFFSET($G372,0,0,I$31,1)),0)</f>
        <v>0</v>
      </c>
      <c r="J372" s="105">
        <f t="shared" ca="1" si="636"/>
        <v>0</v>
      </c>
      <c r="K372" s="105">
        <f t="shared" ca="1" si="636"/>
        <v>0</v>
      </c>
      <c r="L372" s="4">
        <f t="shared" ca="1" si="581"/>
        <v>9.01</v>
      </c>
      <c r="M372" s="105">
        <f t="shared" ca="1" si="582"/>
        <v>0.59666666666666579</v>
      </c>
      <c r="N372" s="105">
        <f t="shared" ca="1" si="589"/>
        <v>1.7276666666666669</v>
      </c>
      <c r="O372" s="198">
        <f t="shared" ca="1" si="590"/>
        <v>1.6540693033469438</v>
      </c>
      <c r="P372" s="198">
        <f t="shared" ca="1" si="591"/>
        <v>1.4886623730122495</v>
      </c>
      <c r="Q372" s="105">
        <f t="shared" ca="1" si="583"/>
        <v>9.7771090544058143</v>
      </c>
      <c r="R372" s="105">
        <f t="shared" ca="1" si="584"/>
        <v>10.063090407672901</v>
      </c>
      <c r="S372" s="105">
        <f t="shared" ca="1" si="592"/>
        <v>0</v>
      </c>
      <c r="T372" s="105">
        <f t="shared" si="593"/>
        <v>0</v>
      </c>
      <c r="U372" s="105">
        <f t="shared" si="594"/>
        <v>0</v>
      </c>
      <c r="V372" s="115">
        <f t="shared" ca="1" si="585"/>
        <v>0.58999999999999986</v>
      </c>
      <c r="W372" s="114">
        <f t="shared" ca="1" si="586"/>
        <v>0.59539211755186761</v>
      </c>
      <c r="X372" s="116">
        <f t="shared" ca="1" si="587"/>
        <v>0.1173520494968176</v>
      </c>
      <c r="Y372" s="90" t="e">
        <f t="shared" si="595"/>
        <v>#N/A</v>
      </c>
      <c r="Z372" s="117" t="str">
        <f t="shared" ca="1" si="596"/>
        <v/>
      </c>
      <c r="AA372" s="112"/>
      <c r="AB372" s="118"/>
      <c r="AC372" s="107"/>
      <c r="AD372" s="107"/>
      <c r="AH372" s="107"/>
      <c r="BE372" s="235">
        <f t="shared" ca="1" si="597"/>
        <v>9.1150000000000002</v>
      </c>
      <c r="BF372" s="235">
        <f t="shared" ref="BF372:BN372" ca="1" si="637">AVERAGE(OFFSET(BE$31,$A372,0,$BE$27,1))</f>
        <v>9.379999999999999</v>
      </c>
      <c r="BG372" s="235">
        <f t="shared" ca="1" si="637"/>
        <v>9.629999999999999</v>
      </c>
      <c r="BH372" s="235">
        <f t="shared" ca="1" si="637"/>
        <v>9.8418749999999982</v>
      </c>
      <c r="BI372" s="235">
        <f t="shared" ca="1" si="637"/>
        <v>10.007187499999999</v>
      </c>
      <c r="BJ372" s="235">
        <f t="shared" ca="1" si="637"/>
        <v>10.126874999999998</v>
      </c>
      <c r="BK372" s="235">
        <f t="shared" ca="1" si="637"/>
        <v>10.205937499999999</v>
      </c>
      <c r="BL372" s="235">
        <f t="shared" ca="1" si="637"/>
        <v>10.249648437499999</v>
      </c>
      <c r="BM372" s="235">
        <f t="shared" ca="1" si="637"/>
        <v>10.262480468750001</v>
      </c>
      <c r="BN372" s="235">
        <f t="shared" ca="1" si="637"/>
        <v>10.248955078125</v>
      </c>
      <c r="BO372" s="235">
        <f t="shared" ca="1" si="599"/>
        <v>9.6384916992187488</v>
      </c>
      <c r="BP372" s="235">
        <f t="shared" ca="1" si="554"/>
        <v>9.869305483175463</v>
      </c>
      <c r="BQ372" s="235">
        <f t="shared" ca="1" si="555"/>
        <v>10.004755701802971</v>
      </c>
      <c r="BR372" s="235">
        <f t="shared" ca="1" si="556"/>
        <v>-0.13545021862750772</v>
      </c>
      <c r="BS372" s="235">
        <f t="shared" ca="1" si="557"/>
        <v>9.7338552645479552</v>
      </c>
      <c r="BT372" s="235">
        <f t="shared" ca="1" si="625"/>
        <v>9.9367608485199614</v>
      </c>
      <c r="BU372" s="235">
        <f t="shared" ca="1" si="626"/>
        <v>10.04665609003796</v>
      </c>
      <c r="BV372" s="235">
        <f t="shared" ca="1" si="627"/>
        <v>10.094154497824427</v>
      </c>
      <c r="BW372" s="235">
        <f t="shared" ca="1" si="628"/>
        <v>9.7644687732704334</v>
      </c>
      <c r="BX372" s="235">
        <f t="shared" ca="1" si="600"/>
        <v>0.24338656383052715</v>
      </c>
      <c r="BZ372" s="235">
        <f t="shared" ca="1" si="601"/>
        <v>10.078761199028532</v>
      </c>
      <c r="CA372" s="235">
        <f t="shared" ca="1" si="602"/>
        <v>17.716744423806379</v>
      </c>
      <c r="CB372" s="235">
        <f t="shared" ca="1" si="530"/>
        <v>9.3242458496093743</v>
      </c>
      <c r="CC372" s="235">
        <f t="shared" ca="1" si="531"/>
        <v>0.52424584960937359</v>
      </c>
      <c r="CD372" s="81">
        <f t="shared" ca="1" si="532"/>
        <v>2.8557541503906254</v>
      </c>
      <c r="CE372" s="235">
        <f t="shared" ca="1" si="603"/>
        <v>18.357527364099756</v>
      </c>
      <c r="CF372" s="235">
        <f t="shared" ca="1" si="604"/>
        <v>23.385328070414346</v>
      </c>
      <c r="CG372">
        <f t="shared" si="605"/>
        <v>100</v>
      </c>
      <c r="CH372">
        <f t="shared" si="605"/>
        <v>50</v>
      </c>
      <c r="CI372">
        <f t="shared" si="605"/>
        <v>0</v>
      </c>
      <c r="CJ372" t="e">
        <f t="shared" si="606"/>
        <v>#N/A</v>
      </c>
      <c r="CK372" s="259">
        <f t="shared" ca="1" si="607"/>
        <v>9.821922589778417</v>
      </c>
      <c r="CL372" s="259">
        <f t="shared" ca="1" si="608"/>
        <v>9.3784612948892097</v>
      </c>
      <c r="CM372" s="259">
        <f t="shared" ca="1" si="609"/>
        <v>9.5200735536432717</v>
      </c>
      <c r="CN372" s="259">
        <f t="shared" ca="1" si="610"/>
        <v>9.8542119128166927</v>
      </c>
      <c r="CO372">
        <f t="shared" ca="1" si="611"/>
        <v>0</v>
      </c>
      <c r="CP372" t="e">
        <f t="shared" ca="1" si="612"/>
        <v>#N/A</v>
      </c>
      <c r="CQ372">
        <f t="shared" ca="1" si="613"/>
        <v>16.7</v>
      </c>
      <c r="CR372" t="e">
        <f t="shared" ca="1" si="535"/>
        <v>#N/A</v>
      </c>
      <c r="CS372" t="e">
        <f t="shared" ca="1" si="536"/>
        <v>#N/A</v>
      </c>
    </row>
    <row r="373" spans="1:97" x14ac:dyDescent="0.25">
      <c r="A373">
        <v>342</v>
      </c>
      <c r="B373" s="100">
        <f ca="1">OFFSET(InputPriceData!B$15,CalculationsAndCharts!$A373+$A$11,0,1,1)</f>
        <v>40000</v>
      </c>
      <c r="C373" s="3">
        <f ca="1">OFFSET(InputPriceData!G$15,CalculationsAndCharts!$A373+$A$11,0,1,1)</f>
        <v>6413900</v>
      </c>
      <c r="D373" s="4">
        <f ca="1">OFFSET(InputPriceData!C$15,CalculationsAndCharts!$A373+$A$11,IF($C$7,7,0),1,1)</f>
        <v>9.7100000000000009</v>
      </c>
      <c r="E373" s="4">
        <f ca="1">OFFSET(InputPriceData!D$15,CalculationsAndCharts!$A373+$A$11,IF($C$7,7,0),1,1)</f>
        <v>9.8000000000000007</v>
      </c>
      <c r="F373" s="4">
        <f ca="1">OFFSET(InputPriceData!E$15,CalculationsAndCharts!$A373+$A$11,IF($C$7,7,0),1,1)</f>
        <v>9</v>
      </c>
      <c r="G373" s="4">
        <f ca="1">OFFSET(InputPriceData!F$15,CalculationsAndCharts!$A373+$A$11,IF($C$7,7,0),1,1)</f>
        <v>9.39</v>
      </c>
      <c r="H373" s="105">
        <f t="shared" si="579"/>
        <v>0</v>
      </c>
      <c r="I373" s="105">
        <f t="shared" ca="1" si="636"/>
        <v>0</v>
      </c>
      <c r="J373" s="105">
        <f t="shared" ca="1" si="636"/>
        <v>0</v>
      </c>
      <c r="K373" s="105">
        <f t="shared" ca="1" si="636"/>
        <v>0</v>
      </c>
      <c r="L373" s="4">
        <f t="shared" ca="1" si="581"/>
        <v>9.3966666666666665</v>
      </c>
      <c r="M373" s="105">
        <f t="shared" ca="1" si="582"/>
        <v>0.99000000000000021</v>
      </c>
      <c r="N373" s="105">
        <f t="shared" ca="1" si="589"/>
        <v>1.6921666666666673</v>
      </c>
      <c r="O373" s="198">
        <f t="shared" ca="1" si="590"/>
        <v>1.6330414852555943</v>
      </c>
      <c r="P373" s="198">
        <f t="shared" ca="1" si="591"/>
        <v>1.469737336730035</v>
      </c>
      <c r="Q373" s="105">
        <f t="shared" ca="1" si="583"/>
        <v>9.9962830699503318</v>
      </c>
      <c r="R373" s="105">
        <f t="shared" ca="1" si="584"/>
        <v>10.144799365749211</v>
      </c>
      <c r="S373" s="105">
        <f t="shared" ca="1" si="592"/>
        <v>0</v>
      </c>
      <c r="T373" s="105">
        <f t="shared" si="593"/>
        <v>0</v>
      </c>
      <c r="U373" s="105">
        <f t="shared" si="594"/>
        <v>0</v>
      </c>
      <c r="V373" s="115">
        <f t="shared" ca="1" si="585"/>
        <v>0.90000000000000036</v>
      </c>
      <c r="W373" s="114">
        <f t="shared" ca="1" si="586"/>
        <v>0.59808817632780142</v>
      </c>
      <c r="X373" s="116">
        <f t="shared" ca="1" si="587"/>
        <v>0.11369416148325893</v>
      </c>
      <c r="Y373" s="90" t="e">
        <f t="shared" si="595"/>
        <v>#N/A</v>
      </c>
      <c r="Z373" s="117" t="str">
        <f t="shared" ca="1" si="596"/>
        <v/>
      </c>
      <c r="AA373" s="112"/>
      <c r="AB373" s="118"/>
      <c r="AC373" s="107"/>
      <c r="AD373" s="107"/>
      <c r="AH373" s="107"/>
      <c r="BE373" s="235">
        <f t="shared" ca="1" si="597"/>
        <v>9.6449999999999996</v>
      </c>
      <c r="BF373" s="235">
        <f t="shared" ref="BF373:BN373" ca="1" si="638">AVERAGE(OFFSET(BE$31,$A373,0,$BE$27,1))</f>
        <v>9.879999999999999</v>
      </c>
      <c r="BG373" s="235">
        <f t="shared" ca="1" si="638"/>
        <v>10.053749999999999</v>
      </c>
      <c r="BH373" s="235">
        <f t="shared" ca="1" si="638"/>
        <v>10.172499999999999</v>
      </c>
      <c r="BI373" s="235">
        <f t="shared" ca="1" si="638"/>
        <v>10.2465625</v>
      </c>
      <c r="BJ373" s="235">
        <f t="shared" ca="1" si="638"/>
        <v>10.285</v>
      </c>
      <c r="BK373" s="235">
        <f t="shared" ca="1" si="638"/>
        <v>10.293359375000001</v>
      </c>
      <c r="BL373" s="235">
        <f t="shared" ca="1" si="638"/>
        <v>10.275312500000002</v>
      </c>
      <c r="BM373" s="235">
        <f t="shared" ca="1" si="638"/>
        <v>10.235429687500002</v>
      </c>
      <c r="BN373" s="235">
        <f t="shared" ca="1" si="638"/>
        <v>10.181054687500001</v>
      </c>
      <c r="BO373" s="235">
        <f t="shared" ca="1" si="599"/>
        <v>9.988398437499999</v>
      </c>
      <c r="BP373" s="235">
        <f t="shared" ca="1" si="554"/>
        <v>10.100119267132175</v>
      </c>
      <c r="BQ373" s="235">
        <f t="shared" ca="1" si="555"/>
        <v>10.14020592043048</v>
      </c>
      <c r="BR373" s="235">
        <f t="shared" ca="1" si="556"/>
        <v>-4.0086653298304853E-2</v>
      </c>
      <c r="BS373" s="235">
        <f t="shared" ca="1" si="557"/>
        <v>10.06003261383387</v>
      </c>
      <c r="BT373" s="235">
        <f t="shared" ca="1" si="625"/>
        <v>10.139666432491968</v>
      </c>
      <c r="BU373" s="235">
        <f t="shared" ca="1" si="626"/>
        <v>10.156551331555956</v>
      </c>
      <c r="BV373" s="235">
        <f t="shared" ca="1" si="627"/>
        <v>10.141652905610892</v>
      </c>
      <c r="BW373" s="235">
        <f t="shared" ca="1" si="628"/>
        <v>10.090998208418926</v>
      </c>
      <c r="BX373" s="235">
        <f t="shared" ca="1" si="600"/>
        <v>0.27664379572243653</v>
      </c>
      <c r="BZ373" s="235">
        <f t="shared" ca="1" si="601"/>
        <v>10.126375935885127</v>
      </c>
      <c r="CA373" s="235">
        <f t="shared" ca="1" si="602"/>
        <v>46.802953110351233</v>
      </c>
      <c r="CB373" s="235">
        <f t="shared" ca="1" si="530"/>
        <v>9.6925325520833319</v>
      </c>
      <c r="CC373" s="235">
        <f t="shared" ca="1" si="531"/>
        <v>0.69253255208333186</v>
      </c>
      <c r="CD373" s="81">
        <f t="shared" ca="1" si="532"/>
        <v>2.4874674479166679</v>
      </c>
      <c r="CE373" s="235">
        <f t="shared" ca="1" si="603"/>
        <v>27.840868939344297</v>
      </c>
      <c r="CF373" s="235">
        <f t="shared" ca="1" si="604"/>
        <v>28.593805316941669</v>
      </c>
      <c r="CG373">
        <f t="shared" si="605"/>
        <v>100</v>
      </c>
      <c r="CH373">
        <f t="shared" si="605"/>
        <v>50</v>
      </c>
      <c r="CI373">
        <f t="shared" si="605"/>
        <v>0</v>
      </c>
      <c r="CJ373" t="e">
        <f t="shared" si="606"/>
        <v>#N/A</v>
      </c>
      <c r="CK373" s="259">
        <f t="shared" ca="1" si="607"/>
        <v>10.168845179556833</v>
      </c>
      <c r="CL373" s="259">
        <f t="shared" ca="1" si="608"/>
        <v>9.7031725897784167</v>
      </c>
      <c r="CM373" s="259">
        <f t="shared" ca="1" si="609"/>
        <v>9.8601225894054529</v>
      </c>
      <c r="CN373" s="259">
        <f t="shared" ca="1" si="610"/>
        <v>10.044512159987686</v>
      </c>
      <c r="CO373">
        <f t="shared" ca="1" si="611"/>
        <v>0</v>
      </c>
      <c r="CP373" t="e">
        <f t="shared" ca="1" si="612"/>
        <v>#N/A</v>
      </c>
      <c r="CQ373">
        <f t="shared" ca="1" si="613"/>
        <v>16.7</v>
      </c>
      <c r="CR373" t="e">
        <f t="shared" ca="1" si="535"/>
        <v>#N/A</v>
      </c>
      <c r="CS373">
        <f t="shared" ca="1" si="536"/>
        <v>9.7100000000000009</v>
      </c>
    </row>
    <row r="374" spans="1:97" x14ac:dyDescent="0.25">
      <c r="A374">
        <v>343</v>
      </c>
      <c r="B374" s="100">
        <f ca="1">OFFSET(InputPriceData!B$15,CalculationsAndCharts!$A374+$A$11,0,1,1)</f>
        <v>39996</v>
      </c>
      <c r="C374" s="3">
        <f ca="1">OFFSET(InputPriceData!G$15,CalculationsAndCharts!$A374+$A$11,0,1,1)</f>
        <v>1909100</v>
      </c>
      <c r="D374" s="4">
        <f ca="1">OFFSET(InputPriceData!C$15,CalculationsAndCharts!$A374+$A$11,IF($C$7,7,0),1,1)</f>
        <v>10.119999999999999</v>
      </c>
      <c r="E374" s="4">
        <f ca="1">OFFSET(InputPriceData!D$15,CalculationsAndCharts!$A374+$A$11,IF($C$7,7,0),1,1)</f>
        <v>10.17</v>
      </c>
      <c r="F374" s="4">
        <f ca="1">OFFSET(InputPriceData!E$15,CalculationsAndCharts!$A374+$A$11,IF($C$7,7,0),1,1)</f>
        <v>9.9</v>
      </c>
      <c r="G374" s="4">
        <f ca="1">OFFSET(InputPriceData!F$15,CalculationsAndCharts!$A374+$A$11,IF($C$7,7,0),1,1)</f>
        <v>9.9</v>
      </c>
      <c r="H374" s="105">
        <f t="shared" si="579"/>
        <v>0</v>
      </c>
      <c r="I374" s="105">
        <f t="shared" ca="1" si="636"/>
        <v>0</v>
      </c>
      <c r="J374" s="105">
        <f t="shared" ca="1" si="636"/>
        <v>0</v>
      </c>
      <c r="K374" s="105">
        <f t="shared" ca="1" si="636"/>
        <v>0</v>
      </c>
      <c r="L374" s="4">
        <f t="shared" ca="1" si="581"/>
        <v>9.99</v>
      </c>
      <c r="M374" s="105">
        <f t="shared" ca="1" si="582"/>
        <v>0.49999999999999822</v>
      </c>
      <c r="N374" s="105">
        <f t="shared" ca="1" si="589"/>
        <v>1.4973717948717955</v>
      </c>
      <c r="O374" s="198">
        <f t="shared" ca="1" si="590"/>
        <v>1.6161485762810019</v>
      </c>
      <c r="P374" s="198">
        <f t="shared" ca="1" si="591"/>
        <v>1.4545337186529017</v>
      </c>
      <c r="Q374" s="105">
        <f t="shared" ca="1" si="583"/>
        <v>10.167602042317094</v>
      </c>
      <c r="R374" s="105">
        <f t="shared" ca="1" si="584"/>
        <v>10.187232593120319</v>
      </c>
      <c r="S374" s="105">
        <f t="shared" ca="1" si="592"/>
        <v>0</v>
      </c>
      <c r="T374" s="105">
        <f t="shared" si="593"/>
        <v>0</v>
      </c>
      <c r="U374" s="105">
        <f t="shared" si="594"/>
        <v>0</v>
      </c>
      <c r="V374" s="115">
        <f t="shared" ca="1" si="585"/>
        <v>0.42999999999999972</v>
      </c>
      <c r="W374" s="114">
        <f t="shared" ca="1" si="586"/>
        <v>0.4471322644917019</v>
      </c>
      <c r="X374" s="116">
        <f t="shared" ca="1" si="587"/>
        <v>9.5164875201182011E-2</v>
      </c>
      <c r="Y374" s="90" t="e">
        <f t="shared" si="595"/>
        <v>#N/A</v>
      </c>
      <c r="Z374" s="117" t="str">
        <f t="shared" ca="1" si="596"/>
        <v/>
      </c>
      <c r="AA374" s="112"/>
      <c r="AB374" s="118"/>
      <c r="AC374" s="107"/>
      <c r="AD374" s="107"/>
      <c r="AH374" s="107"/>
      <c r="BE374" s="235">
        <f t="shared" ca="1" si="597"/>
        <v>10.115</v>
      </c>
      <c r="BF374" s="235">
        <f t="shared" ref="BF374:BN374" ca="1" si="639">AVERAGE(OFFSET(BE$31,$A374,0,$BE$27,1))</f>
        <v>10.227499999999999</v>
      </c>
      <c r="BG374" s="235">
        <f t="shared" ca="1" si="639"/>
        <v>10.29125</v>
      </c>
      <c r="BH374" s="235">
        <f t="shared" ca="1" si="639"/>
        <v>10.320625</v>
      </c>
      <c r="BI374" s="235">
        <f t="shared" ca="1" si="639"/>
        <v>10.323437500000001</v>
      </c>
      <c r="BJ374" s="235">
        <f t="shared" ca="1" si="639"/>
        <v>10.301718750000001</v>
      </c>
      <c r="BK374" s="235">
        <f t="shared" ca="1" si="639"/>
        <v>10.257265625000002</v>
      </c>
      <c r="BL374" s="235">
        <f t="shared" ca="1" si="639"/>
        <v>10.195546875000002</v>
      </c>
      <c r="BM374" s="235">
        <f t="shared" ca="1" si="639"/>
        <v>10.126679687500001</v>
      </c>
      <c r="BN374" s="235">
        <f t="shared" ca="1" si="639"/>
        <v>10.062646484375001</v>
      </c>
      <c r="BO374" s="235">
        <f t="shared" ca="1" si="599"/>
        <v>10.213364746093749</v>
      </c>
      <c r="BP374" s="235">
        <f t="shared" ca="1" si="554"/>
        <v>10.211840096764352</v>
      </c>
      <c r="BQ374" s="235">
        <f t="shared" ca="1" si="555"/>
        <v>10.180292573728785</v>
      </c>
      <c r="BR374" s="235">
        <f t="shared" ca="1" si="556"/>
        <v>3.1547523035566627E-2</v>
      </c>
      <c r="BS374" s="235">
        <f t="shared" ca="1" si="557"/>
        <v>10.243387619799918</v>
      </c>
      <c r="BT374" s="235">
        <f t="shared" ca="1" si="625"/>
        <v>10.219300251150067</v>
      </c>
      <c r="BU374" s="235">
        <f t="shared" ca="1" si="626"/>
        <v>10.173436230619943</v>
      </c>
      <c r="BV374" s="235">
        <f t="shared" ca="1" si="627"/>
        <v>10.126754479665827</v>
      </c>
      <c r="BW374" s="235">
        <f t="shared" ca="1" si="628"/>
        <v>10.264346541256195</v>
      </c>
      <c r="BX374" s="235">
        <f t="shared" ca="1" si="600"/>
        <v>0.3259484152807765</v>
      </c>
      <c r="BZ374" s="235">
        <f t="shared" ca="1" si="601"/>
        <v>10.144867142332645</v>
      </c>
      <c r="CA374" s="235">
        <f t="shared" ca="1" si="602"/>
        <v>59.16398065784648</v>
      </c>
      <c r="CB374" s="235">
        <f t="shared" ca="1" si="530"/>
        <v>10.101682373046874</v>
      </c>
      <c r="CC374" s="235">
        <f t="shared" ca="1" si="531"/>
        <v>0.56168237304687452</v>
      </c>
      <c r="CD374" s="81">
        <f t="shared" ca="1" si="532"/>
        <v>2.3444863281249972</v>
      </c>
      <c r="CE374" s="235">
        <f t="shared" ca="1" si="603"/>
        <v>23.957587907798974</v>
      </c>
      <c r="CF374" s="235">
        <f t="shared" ca="1" si="604"/>
        <v>29.856577234578136</v>
      </c>
      <c r="CG374">
        <f t="shared" si="605"/>
        <v>100</v>
      </c>
      <c r="CH374">
        <f t="shared" si="605"/>
        <v>50</v>
      </c>
      <c r="CI374">
        <f t="shared" si="605"/>
        <v>0</v>
      </c>
      <c r="CJ374" t="e">
        <f t="shared" si="606"/>
        <v>#N/A</v>
      </c>
      <c r="CK374" s="259">
        <f t="shared" ca="1" si="607"/>
        <v>10.315190359113664</v>
      </c>
      <c r="CL374" s="259">
        <f t="shared" ca="1" si="608"/>
        <v>10.138220179556832</v>
      </c>
      <c r="CM374" s="259">
        <f t="shared" ca="1" si="609"/>
        <v>10.169093204564646</v>
      </c>
      <c r="CN374" s="259">
        <f t="shared" ca="1" si="610"/>
        <v>10.181047988071395</v>
      </c>
      <c r="CO374">
        <f t="shared" ca="1" si="611"/>
        <v>0</v>
      </c>
      <c r="CP374" t="e">
        <f t="shared" ca="1" si="612"/>
        <v>#N/A</v>
      </c>
      <c r="CQ374">
        <f t="shared" ca="1" si="613"/>
        <v>16.7</v>
      </c>
      <c r="CR374" t="e">
        <f t="shared" ca="1" si="535"/>
        <v>#N/A</v>
      </c>
      <c r="CS374" t="e">
        <f t="shared" ca="1" si="536"/>
        <v>#N/A</v>
      </c>
    </row>
    <row r="375" spans="1:97" x14ac:dyDescent="0.25">
      <c r="A375">
        <v>344</v>
      </c>
      <c r="B375" s="100">
        <f ca="1">OFFSET(InputPriceData!B$15,CalculationsAndCharts!$A375+$A$11,0,1,1)</f>
        <v>39995</v>
      </c>
      <c r="C375" s="3">
        <f ca="1">OFFSET(InputPriceData!G$15,CalculationsAndCharts!$A375+$A$11,0,1,1)</f>
        <v>1621100</v>
      </c>
      <c r="D375" s="4">
        <f ca="1">OFFSET(InputPriceData!C$15,CalculationsAndCharts!$A375+$A$11,IF($C$7,7,0),1,1)</f>
        <v>10.37</v>
      </c>
      <c r="E375" s="4">
        <f ca="1">OFFSET(InputPriceData!D$15,CalculationsAndCharts!$A375+$A$11,IF($C$7,7,0),1,1)</f>
        <v>10.67</v>
      </c>
      <c r="F375" s="4">
        <f ca="1">OFFSET(InputPriceData!E$15,CalculationsAndCharts!$A375+$A$11,IF($C$7,7,0),1,1)</f>
        <v>10.199999999999999</v>
      </c>
      <c r="G375" s="4">
        <f ca="1">OFFSET(InputPriceData!F$15,CalculationsAndCharts!$A375+$A$11,IF($C$7,7,0),1,1)</f>
        <v>10.33</v>
      </c>
      <c r="H375" s="105">
        <f t="shared" si="579"/>
        <v>0</v>
      </c>
      <c r="I375" s="105">
        <f t="shared" ca="1" si="636"/>
        <v>0</v>
      </c>
      <c r="J375" s="105">
        <f t="shared" ca="1" si="636"/>
        <v>0</v>
      </c>
      <c r="K375" s="105">
        <f t="shared" ca="1" si="636"/>
        <v>0</v>
      </c>
      <c r="L375" s="4">
        <f t="shared" ca="1" si="581"/>
        <v>10.399999999999999</v>
      </c>
      <c r="M375" s="105">
        <f t="shared" ca="1" si="582"/>
        <v>0.22999999999999865</v>
      </c>
      <c r="N375" s="105">
        <f t="shared" ca="1" si="589"/>
        <v>1.4673333333333347</v>
      </c>
      <c r="O375" s="198">
        <f t="shared" ca="1" si="590"/>
        <v>1.650084799540775</v>
      </c>
      <c r="P375" s="198">
        <f t="shared" ca="1" si="591"/>
        <v>1.4850763195866976</v>
      </c>
      <c r="Q375" s="105">
        <f t="shared" ca="1" si="583"/>
        <v>10.218345482979121</v>
      </c>
      <c r="R375" s="105">
        <f t="shared" ca="1" si="584"/>
        <v>10.192841321921241</v>
      </c>
      <c r="S375" s="105">
        <f t="shared" ca="1" si="592"/>
        <v>0</v>
      </c>
      <c r="T375" s="105">
        <f t="shared" si="593"/>
        <v>0</v>
      </c>
      <c r="U375" s="105">
        <f t="shared" si="594"/>
        <v>0</v>
      </c>
      <c r="V375" s="115">
        <f t="shared" ca="1" si="585"/>
        <v>0.47000000000000064</v>
      </c>
      <c r="W375" s="114">
        <f t="shared" ca="1" si="586"/>
        <v>0.45569839673755297</v>
      </c>
      <c r="X375" s="116">
        <f t="shared" ca="1" si="587"/>
        <v>9.4114075192405902E-2</v>
      </c>
      <c r="Y375" s="90" t="e">
        <f t="shared" si="595"/>
        <v>#N/A</v>
      </c>
      <c r="Z375" s="117" t="str">
        <f t="shared" ca="1" si="596"/>
        <v/>
      </c>
      <c r="AA375" s="112"/>
      <c r="AB375" s="118"/>
      <c r="AC375" s="107"/>
      <c r="AD375" s="107"/>
      <c r="AH375" s="107"/>
      <c r="BE375" s="235">
        <f t="shared" ca="1" si="597"/>
        <v>10.34</v>
      </c>
      <c r="BF375" s="235">
        <f t="shared" ref="BF375:BN375" ca="1" si="640">AVERAGE(OFFSET(BE$31,$A375,0,$BE$27,1))</f>
        <v>10.355</v>
      </c>
      <c r="BG375" s="235">
        <f t="shared" ca="1" si="640"/>
        <v>10.350000000000001</v>
      </c>
      <c r="BH375" s="235">
        <f t="shared" ca="1" si="640"/>
        <v>10.326250000000002</v>
      </c>
      <c r="BI375" s="235">
        <f t="shared" ca="1" si="640"/>
        <v>10.280000000000001</v>
      </c>
      <c r="BJ375" s="235">
        <f t="shared" ca="1" si="640"/>
        <v>10.212812500000002</v>
      </c>
      <c r="BK375" s="235">
        <f t="shared" ca="1" si="640"/>
        <v>10.133828125000001</v>
      </c>
      <c r="BL375" s="235">
        <f t="shared" ca="1" si="640"/>
        <v>10.057812500000001</v>
      </c>
      <c r="BM375" s="235">
        <f t="shared" ca="1" si="640"/>
        <v>9.9986132812500017</v>
      </c>
      <c r="BN375" s="235">
        <f t="shared" ca="1" si="640"/>
        <v>9.9634667968750019</v>
      </c>
      <c r="BO375" s="235">
        <f t="shared" ca="1" si="599"/>
        <v>10.273451660156253</v>
      </c>
      <c r="BP375" s="235">
        <f t="shared" ca="1" si="554"/>
        <v>10.210315447434954</v>
      </c>
      <c r="BQ375" s="235">
        <f t="shared" ca="1" si="555"/>
        <v>10.148745050693218</v>
      </c>
      <c r="BR375" s="235">
        <f t="shared" ca="1" si="556"/>
        <v>6.1570396741736033E-2</v>
      </c>
      <c r="BS375" s="235">
        <f t="shared" ca="1" si="557"/>
        <v>10.27188584417669</v>
      </c>
      <c r="BT375" s="235">
        <f t="shared" ca="1" si="625"/>
        <v>10.195212882500217</v>
      </c>
      <c r="BU375" s="235">
        <f t="shared" ca="1" si="626"/>
        <v>10.12757221008982</v>
      </c>
      <c r="BV375" s="235">
        <f t="shared" ca="1" si="627"/>
        <v>10.080072728711711</v>
      </c>
      <c r="BW375" s="235">
        <f t="shared" ca="1" si="628"/>
        <v>10.282994745942903</v>
      </c>
      <c r="BX375" s="235">
        <f t="shared" ca="1" si="600"/>
        <v>0.38668482040290675</v>
      </c>
      <c r="BZ375" s="235">
        <f t="shared" ca="1" si="601"/>
        <v>10.150436935131953</v>
      </c>
      <c r="CA375" s="235">
        <f t="shared" ca="1" si="602"/>
        <v>58.570145750279877</v>
      </c>
      <c r="CB375" s="235">
        <f t="shared" ca="1" si="530"/>
        <v>10.336725830078127</v>
      </c>
      <c r="CC375" s="235">
        <f t="shared" ca="1" si="531"/>
        <v>0.79672583007812747</v>
      </c>
      <c r="CD375" s="81">
        <f t="shared" ca="1" si="532"/>
        <v>2.3444863281249972</v>
      </c>
      <c r="CE375" s="235">
        <f t="shared" ca="1" si="603"/>
        <v>33.982959103681736</v>
      </c>
      <c r="CF375" s="235">
        <f t="shared" ca="1" si="604"/>
        <v>31.517974260493997</v>
      </c>
      <c r="CG375">
        <f t="shared" si="605"/>
        <v>100</v>
      </c>
      <c r="CH375">
        <f t="shared" si="605"/>
        <v>50</v>
      </c>
      <c r="CI375">
        <f t="shared" si="605"/>
        <v>0</v>
      </c>
      <c r="CJ375" t="e">
        <f t="shared" si="606"/>
        <v>#N/A</v>
      </c>
      <c r="CK375" s="259">
        <f t="shared" ca="1" si="607"/>
        <v>10.237880718227331</v>
      </c>
      <c r="CL375" s="259">
        <f t="shared" ca="1" si="608"/>
        <v>10.375095179556833</v>
      </c>
      <c r="CM375" s="259">
        <f t="shared" ca="1" si="609"/>
        <v>10.288488674274408</v>
      </c>
      <c r="CN375" s="259">
        <f t="shared" ca="1" si="610"/>
        <v>10.19817911147722</v>
      </c>
      <c r="CO375">
        <f t="shared" ca="1" si="611"/>
        <v>100</v>
      </c>
      <c r="CP375">
        <f t="shared" ca="1" si="612"/>
        <v>16.7</v>
      </c>
      <c r="CQ375" t="e">
        <f t="shared" ca="1" si="613"/>
        <v>#N/A</v>
      </c>
      <c r="CR375" t="e">
        <f t="shared" ca="1" si="535"/>
        <v>#N/A</v>
      </c>
      <c r="CS375" t="e">
        <f t="shared" ca="1" si="536"/>
        <v>#N/A</v>
      </c>
    </row>
    <row r="376" spans="1:97" x14ac:dyDescent="0.25">
      <c r="A376">
        <v>345</v>
      </c>
      <c r="B376" s="100">
        <f ca="1">OFFSET(InputPriceData!B$15,CalculationsAndCharts!$A376+$A$11,0,1,1)</f>
        <v>39994</v>
      </c>
      <c r="C376" s="3">
        <f ca="1">OFFSET(InputPriceData!G$15,CalculationsAndCharts!$A376+$A$11,0,1,1)</f>
        <v>1957600</v>
      </c>
      <c r="D376" s="4">
        <f ca="1">OFFSET(InputPriceData!C$15,CalculationsAndCharts!$A376+$A$11,IF($C$7,7,0),1,1)</f>
        <v>10.33</v>
      </c>
      <c r="E376" s="4">
        <f ca="1">OFFSET(InputPriceData!D$15,CalculationsAndCharts!$A376+$A$11,IF($C$7,7,0),1,1)</f>
        <v>10.48</v>
      </c>
      <c r="F376" s="4">
        <f ca="1">OFFSET(InputPriceData!E$15,CalculationsAndCharts!$A376+$A$11,IF($C$7,7,0),1,1)</f>
        <v>10.17</v>
      </c>
      <c r="G376" s="4">
        <f ca="1">OFFSET(InputPriceData!F$15,CalculationsAndCharts!$A376+$A$11,IF($C$7,7,0),1,1)</f>
        <v>10.35</v>
      </c>
      <c r="H376" s="105">
        <f t="shared" si="579"/>
        <v>0</v>
      </c>
      <c r="I376" s="105">
        <f t="shared" ca="1" si="636"/>
        <v>0</v>
      </c>
      <c r="J376" s="105">
        <f t="shared" ca="1" si="636"/>
        <v>0</v>
      </c>
      <c r="K376" s="105">
        <f t="shared" ca="1" si="636"/>
        <v>0</v>
      </c>
      <c r="L376" s="4">
        <f t="shared" ca="1" si="581"/>
        <v>10.333333333333334</v>
      </c>
      <c r="M376" s="105">
        <f t="shared" ca="1" si="582"/>
        <v>0.34333333333333371</v>
      </c>
      <c r="N376" s="105">
        <f t="shared" ca="1" si="589"/>
        <v>1.5410641025641039</v>
      </c>
      <c r="O376" s="198">
        <f t="shared" ca="1" si="590"/>
        <v>1.7022995041714721</v>
      </c>
      <c r="P376" s="198">
        <f t="shared" ca="1" si="591"/>
        <v>1.532069553754325</v>
      </c>
      <c r="Q376" s="105">
        <f t="shared" ca="1" si="583"/>
        <v>10.166444192401727</v>
      </c>
      <c r="R376" s="105">
        <f t="shared" ca="1" si="584"/>
        <v>10.185554418761846</v>
      </c>
      <c r="S376" s="105">
        <f t="shared" ca="1" si="592"/>
        <v>0</v>
      </c>
      <c r="T376" s="105">
        <f t="shared" si="593"/>
        <v>0</v>
      </c>
      <c r="U376" s="105">
        <f t="shared" si="594"/>
        <v>0</v>
      </c>
      <c r="V376" s="115">
        <f t="shared" ca="1" si="585"/>
        <v>0.3100000000000005</v>
      </c>
      <c r="W376" s="114">
        <f t="shared" ca="1" si="586"/>
        <v>0.44854759510632919</v>
      </c>
      <c r="X376" s="116">
        <f t="shared" ca="1" si="587"/>
        <v>9.333793189433133E-2</v>
      </c>
      <c r="Y376" s="90" t="e">
        <f t="shared" si="595"/>
        <v>#N/A</v>
      </c>
      <c r="Z376" s="117" t="str">
        <f t="shared" ca="1" si="596"/>
        <v/>
      </c>
      <c r="AA376" s="112"/>
      <c r="AB376" s="118"/>
      <c r="AC376" s="107"/>
      <c r="AD376" s="107"/>
      <c r="AH376" s="107"/>
      <c r="BE376" s="235">
        <f t="shared" ca="1" si="597"/>
        <v>10.370000000000001</v>
      </c>
      <c r="BF376" s="235">
        <f t="shared" ref="BF376:BN376" ca="1" si="641">AVERAGE(OFFSET(BE$31,$A376,0,$BE$27,1))</f>
        <v>10.345000000000001</v>
      </c>
      <c r="BG376" s="235">
        <f t="shared" ca="1" si="641"/>
        <v>10.3025</v>
      </c>
      <c r="BH376" s="235">
        <f t="shared" ca="1" si="641"/>
        <v>10.233750000000001</v>
      </c>
      <c r="BI376" s="235">
        <f t="shared" ca="1" si="641"/>
        <v>10.145625000000001</v>
      </c>
      <c r="BJ376" s="235">
        <f t="shared" ca="1" si="641"/>
        <v>10.05484375</v>
      </c>
      <c r="BK376" s="235">
        <f t="shared" ca="1" si="641"/>
        <v>9.9817968750000006</v>
      </c>
      <c r="BL376" s="235">
        <f t="shared" ca="1" si="641"/>
        <v>9.9394140625000009</v>
      </c>
      <c r="BM376" s="235">
        <f t="shared" ca="1" si="641"/>
        <v>9.9283203125000021</v>
      </c>
      <c r="BN376" s="235">
        <f t="shared" ca="1" si="641"/>
        <v>9.9400097656250015</v>
      </c>
      <c r="BO376" s="235">
        <f t="shared" ca="1" si="599"/>
        <v>10.229750488281251</v>
      </c>
      <c r="BP376" s="235">
        <f t="shared" ca="1" si="554"/>
        <v>10.147179234713658</v>
      </c>
      <c r="BQ376" s="235">
        <f t="shared" ca="1" si="555"/>
        <v>10.087174653951484</v>
      </c>
      <c r="BR376" s="235">
        <f t="shared" ca="1" si="556"/>
        <v>6.0004580762173632E-2</v>
      </c>
      <c r="BS376" s="235">
        <f t="shared" ca="1" si="557"/>
        <v>10.207183815475831</v>
      </c>
      <c r="BT376" s="235">
        <f t="shared" ca="1" si="625"/>
        <v>10.118539920823743</v>
      </c>
      <c r="BU376" s="235">
        <f t="shared" ca="1" si="626"/>
        <v>10.059931537679422</v>
      </c>
      <c r="BV376" s="235">
        <f t="shared" ca="1" si="627"/>
        <v>10.032573247333602</v>
      </c>
      <c r="BW376" s="235">
        <f t="shared" ca="1" si="628"/>
        <v>10.208398396766565</v>
      </c>
      <c r="BX376" s="235">
        <f t="shared" ca="1" si="600"/>
        <v>0.45652880584555544</v>
      </c>
      <c r="BZ376" s="235">
        <f t="shared" ca="1" si="601"/>
        <v>10.160455183608898</v>
      </c>
      <c r="CA376" s="235">
        <f t="shared" ca="1" si="602"/>
        <v>52.625421032790555</v>
      </c>
      <c r="CB376" s="235">
        <f t="shared" ref="CB376:CB439" ca="1" si="642">(BO376+L376)/2</f>
        <v>10.281541910807292</v>
      </c>
      <c r="CC376" s="235">
        <f t="shared" ref="CC376:CC439" ca="1" si="643">CB376-MIN(OFFSET(F376,0,0,$BI$27,1))</f>
        <v>0.74154191080729248</v>
      </c>
      <c r="CD376" s="81">
        <f t="shared" ref="CD376:CD439" ca="1" si="644">MAX(OFFSET(E376,0,0,$BI$27,1))-MIN(OFFSET(CB376,0,0,$BI$27,1))</f>
        <v>2.3444863281249972</v>
      </c>
      <c r="CE376" s="235">
        <f t="shared" ca="1" si="603"/>
        <v>31.629184692253698</v>
      </c>
      <c r="CF376" s="235">
        <f t="shared" ca="1" si="604"/>
        <v>28.42103609207895</v>
      </c>
      <c r="CG376">
        <f t="shared" si="605"/>
        <v>100</v>
      </c>
      <c r="CH376">
        <f t="shared" si="605"/>
        <v>50</v>
      </c>
      <c r="CI376">
        <f t="shared" si="605"/>
        <v>0</v>
      </c>
      <c r="CJ376" t="e">
        <f t="shared" si="606"/>
        <v>#N/A</v>
      </c>
      <c r="CK376" s="259">
        <f t="shared" ca="1" si="607"/>
        <v>10.143261436454658</v>
      </c>
      <c r="CL376" s="259">
        <f t="shared" ca="1" si="608"/>
        <v>10.274755718227329</v>
      </c>
      <c r="CM376" s="259">
        <f t="shared" ca="1" si="609"/>
        <v>10.214147790457346</v>
      </c>
      <c r="CN376" s="259">
        <f t="shared" ca="1" si="610"/>
        <v>10.127412684245375</v>
      </c>
      <c r="CO376">
        <f t="shared" ca="1" si="611"/>
        <v>100</v>
      </c>
      <c r="CP376">
        <f t="shared" ca="1" si="612"/>
        <v>16.7</v>
      </c>
      <c r="CQ376" t="e">
        <f t="shared" ca="1" si="613"/>
        <v>#N/A</v>
      </c>
      <c r="CR376" t="e">
        <f t="shared" ca="1" si="535"/>
        <v>#N/A</v>
      </c>
      <c r="CS376" t="e">
        <f t="shared" ca="1" si="536"/>
        <v>#N/A</v>
      </c>
    </row>
    <row r="377" spans="1:97" x14ac:dyDescent="0.25">
      <c r="A377">
        <v>346</v>
      </c>
      <c r="B377" s="100">
        <f ca="1">OFFSET(InputPriceData!B$15,CalculationsAndCharts!$A377+$A$11,0,1,1)</f>
        <v>39993</v>
      </c>
      <c r="C377" s="3">
        <f ca="1">OFFSET(InputPriceData!G$15,CalculationsAndCharts!$A377+$A$11,0,1,1)</f>
        <v>1999500</v>
      </c>
      <c r="D377" s="4">
        <f ca="1">OFFSET(InputPriceData!C$15,CalculationsAndCharts!$A377+$A$11,IF($C$7,7,0),1,1)</f>
        <v>10.210000000000001</v>
      </c>
      <c r="E377" s="4">
        <f ca="1">OFFSET(InputPriceData!D$15,CalculationsAndCharts!$A377+$A$11,IF($C$7,7,0),1,1)</f>
        <v>10.5</v>
      </c>
      <c r="F377" s="4">
        <f ca="1">OFFSET(InputPriceData!E$15,CalculationsAndCharts!$A377+$A$11,IF($C$7,7,0),1,1)</f>
        <v>9.99</v>
      </c>
      <c r="G377" s="4">
        <f ca="1">OFFSET(InputPriceData!F$15,CalculationsAndCharts!$A377+$A$11,IF($C$7,7,0),1,1)</f>
        <v>10.39</v>
      </c>
      <c r="H377" s="105">
        <f t="shared" si="579"/>
        <v>0</v>
      </c>
      <c r="I377" s="105">
        <f t="shared" ca="1" si="636"/>
        <v>0</v>
      </c>
      <c r="J377" s="105">
        <f t="shared" ca="1" si="636"/>
        <v>0</v>
      </c>
      <c r="K377" s="105">
        <f t="shared" ca="1" si="636"/>
        <v>0</v>
      </c>
      <c r="L377" s="4">
        <f t="shared" ca="1" si="581"/>
        <v>10.293333333333335</v>
      </c>
      <c r="M377" s="105">
        <f t="shared" ca="1" si="582"/>
        <v>0.34333333333333549</v>
      </c>
      <c r="N377" s="105">
        <f t="shared" ca="1" si="589"/>
        <v>1.5883974358974366</v>
      </c>
      <c r="O377" s="198">
        <f t="shared" ca="1" si="590"/>
        <v>1.7483667617735774</v>
      </c>
      <c r="P377" s="198">
        <f t="shared" ca="1" si="591"/>
        <v>1.5735300855962198</v>
      </c>
      <c r="Q377" s="105">
        <f t="shared" ca="1" si="583"/>
        <v>10.118761580706982</v>
      </c>
      <c r="R377" s="105">
        <f t="shared" ca="1" si="584"/>
        <v>10.191014483436167</v>
      </c>
      <c r="S377" s="105">
        <f t="shared" ca="1" si="592"/>
        <v>0</v>
      </c>
      <c r="T377" s="105">
        <f t="shared" si="593"/>
        <v>0</v>
      </c>
      <c r="U377" s="105">
        <f t="shared" si="594"/>
        <v>0</v>
      </c>
      <c r="V377" s="115">
        <f t="shared" ca="1" si="585"/>
        <v>0.50999999999999979</v>
      </c>
      <c r="W377" s="114">
        <f t="shared" ca="1" si="586"/>
        <v>0.51782139265949356</v>
      </c>
      <c r="X377" s="116">
        <f t="shared" ca="1" si="587"/>
        <v>9.9838440101972431E-2</v>
      </c>
      <c r="Y377" s="90" t="e">
        <f t="shared" si="595"/>
        <v>#N/A</v>
      </c>
      <c r="Z377" s="117" t="str">
        <f t="shared" ca="1" si="596"/>
        <v/>
      </c>
      <c r="AA377" s="112"/>
      <c r="AB377" s="118"/>
      <c r="AC377" s="107"/>
      <c r="AD377" s="107"/>
      <c r="AH377" s="107"/>
      <c r="BE377" s="235">
        <f t="shared" ca="1" si="597"/>
        <v>10.32</v>
      </c>
      <c r="BF377" s="235">
        <f t="shared" ref="BF377:BN377" ca="1" si="645">AVERAGE(OFFSET(BE$31,$A377,0,$BE$27,1))</f>
        <v>10.26</v>
      </c>
      <c r="BG377" s="235">
        <f t="shared" ca="1" si="645"/>
        <v>10.164999999999999</v>
      </c>
      <c r="BH377" s="235">
        <f t="shared" ca="1" si="645"/>
        <v>10.057500000000001</v>
      </c>
      <c r="BI377" s="235">
        <f t="shared" ca="1" si="645"/>
        <v>9.9640625000000007</v>
      </c>
      <c r="BJ377" s="235">
        <f t="shared" ca="1" si="645"/>
        <v>9.9087500000000013</v>
      </c>
      <c r="BK377" s="235">
        <f t="shared" ca="1" si="645"/>
        <v>9.8970312500000013</v>
      </c>
      <c r="BL377" s="235">
        <f t="shared" ca="1" si="645"/>
        <v>9.9172265625000016</v>
      </c>
      <c r="BM377" s="235">
        <f t="shared" ca="1" si="645"/>
        <v>9.9516992187500009</v>
      </c>
      <c r="BN377" s="235">
        <f t="shared" ca="1" si="645"/>
        <v>9.9860058593750001</v>
      </c>
      <c r="BO377" s="235">
        <f t="shared" ca="1" si="599"/>
        <v>10.14373876953125</v>
      </c>
      <c r="BP377" s="235">
        <f t="shared" ca="1" si="554"/>
        <v>10.064607981146064</v>
      </c>
      <c r="BQ377" s="235">
        <f t="shared" ca="1" si="555"/>
        <v>10.027170073189311</v>
      </c>
      <c r="BR377" s="235">
        <f t="shared" ca="1" si="556"/>
        <v>3.7437907956753946E-2</v>
      </c>
      <c r="BS377" s="235">
        <f t="shared" ca="1" si="557"/>
        <v>10.102045889102818</v>
      </c>
      <c r="BT377" s="235">
        <f t="shared" ca="1" si="625"/>
        <v>10.029896026171656</v>
      </c>
      <c r="BU377" s="235">
        <f t="shared" ca="1" si="626"/>
        <v>10.001323154535099</v>
      </c>
      <c r="BV377" s="235">
        <f t="shared" ca="1" si="627"/>
        <v>10.005214956987782</v>
      </c>
      <c r="BW377" s="235">
        <f t="shared" ca="1" si="628"/>
        <v>10.090933571897455</v>
      </c>
      <c r="BX377" s="235">
        <f t="shared" ca="1" si="600"/>
        <v>0.5154422688574386</v>
      </c>
      <c r="BZ377" s="235">
        <f t="shared" ca="1" si="601"/>
        <v>10.185575886705728</v>
      </c>
      <c r="CA377" s="235">
        <f t="shared" ca="1" si="602"/>
        <v>45.409654944574974</v>
      </c>
      <c r="CB377" s="235">
        <f t="shared" ca="1" si="642"/>
        <v>10.218536051432292</v>
      </c>
      <c r="CC377" s="235">
        <f t="shared" ca="1" si="643"/>
        <v>0.67853605143229245</v>
      </c>
      <c r="CD377" s="81">
        <f t="shared" ca="1" si="644"/>
        <v>2.3444863281249972</v>
      </c>
      <c r="CE377" s="235">
        <f t="shared" ca="1" si="603"/>
        <v>28.941778985546552</v>
      </c>
      <c r="CF377" s="235">
        <f t="shared" ca="1" si="604"/>
        <v>27.130872912864106</v>
      </c>
      <c r="CG377">
        <f t="shared" si="605"/>
        <v>100</v>
      </c>
      <c r="CH377">
        <f t="shared" si="605"/>
        <v>50</v>
      </c>
      <c r="CI377">
        <f t="shared" si="605"/>
        <v>0</v>
      </c>
      <c r="CJ377" t="e">
        <f t="shared" si="606"/>
        <v>#N/A</v>
      </c>
      <c r="CK377" s="259">
        <f t="shared" ca="1" si="607"/>
        <v>10.014022872909315</v>
      </c>
      <c r="CL377" s="259">
        <f t="shared" ca="1" si="608"/>
        <v>10.19413071822733</v>
      </c>
      <c r="CM377" s="259">
        <f t="shared" ca="1" si="609"/>
        <v>10.134690761873355</v>
      </c>
      <c r="CN377" s="259">
        <f t="shared" ca="1" si="610"/>
        <v>10.068475470652594</v>
      </c>
      <c r="CO377">
        <f t="shared" ca="1" si="611"/>
        <v>100</v>
      </c>
      <c r="CP377">
        <f t="shared" ca="1" si="612"/>
        <v>16.7</v>
      </c>
      <c r="CQ377" t="e">
        <f t="shared" ca="1" si="613"/>
        <v>#N/A</v>
      </c>
      <c r="CR377">
        <f t="shared" ca="1" si="535"/>
        <v>10.210000000000001</v>
      </c>
      <c r="CS377" t="e">
        <f t="shared" ca="1" si="536"/>
        <v>#N/A</v>
      </c>
    </row>
    <row r="378" spans="1:97" x14ac:dyDescent="0.25">
      <c r="A378">
        <v>347</v>
      </c>
      <c r="B378" s="100">
        <f ca="1">OFFSET(InputPriceData!B$15,CalculationsAndCharts!$A378+$A$11,0,1,1)</f>
        <v>39990</v>
      </c>
      <c r="C378" s="3">
        <f ca="1">OFFSET(InputPriceData!G$15,CalculationsAndCharts!$A378+$A$11,0,1,1)</f>
        <v>3541000</v>
      </c>
      <c r="D378" s="4">
        <f ca="1">OFFSET(InputPriceData!C$15,CalculationsAndCharts!$A378+$A$11,IF($C$7,7,0),1,1)</f>
        <v>10.029999999999999</v>
      </c>
      <c r="E378" s="4">
        <f ca="1">OFFSET(InputPriceData!D$15,CalculationsAndCharts!$A378+$A$11,IF($C$7,7,0),1,1)</f>
        <v>10.31</v>
      </c>
      <c r="F378" s="4">
        <f ca="1">OFFSET(InputPriceData!E$15,CalculationsAndCharts!$A378+$A$11,IF($C$7,7,0),1,1)</f>
        <v>9.9499999999999993</v>
      </c>
      <c r="G378" s="4">
        <f ca="1">OFFSET(InputPriceData!F$15,CalculationsAndCharts!$A378+$A$11,IF($C$7,7,0),1,1)</f>
        <v>10.25</v>
      </c>
      <c r="H378" s="105">
        <f t="shared" si="579"/>
        <v>0</v>
      </c>
      <c r="I378" s="105">
        <f t="shared" ca="1" si="636"/>
        <v>0</v>
      </c>
      <c r="J378" s="105">
        <f t="shared" ca="1" si="636"/>
        <v>0</v>
      </c>
      <c r="K378" s="105">
        <f t="shared" ca="1" si="636"/>
        <v>0</v>
      </c>
      <c r="L378" s="4">
        <f t="shared" ca="1" si="581"/>
        <v>10.17</v>
      </c>
      <c r="M378" s="105">
        <f t="shared" ca="1" si="582"/>
        <v>0.61999999999999922</v>
      </c>
      <c r="N378" s="105">
        <f t="shared" ca="1" si="589"/>
        <v>1.558358974358975</v>
      </c>
      <c r="O378" s="198">
        <f t="shared" ca="1" si="590"/>
        <v>1.7940722834524749</v>
      </c>
      <c r="P378" s="198">
        <f t="shared" ca="1" si="591"/>
        <v>1.6146650551072275</v>
      </c>
      <c r="Q378" s="105">
        <f t="shared" ca="1" si="583"/>
        <v>10.068883937099454</v>
      </c>
      <c r="R378" s="105">
        <f t="shared" ca="1" si="584"/>
        <v>10.211658169930219</v>
      </c>
      <c r="S378" s="105">
        <f t="shared" ca="1" si="592"/>
        <v>0</v>
      </c>
      <c r="T378" s="105">
        <f t="shared" si="593"/>
        <v>0</v>
      </c>
      <c r="U378" s="105">
        <f t="shared" si="594"/>
        <v>0</v>
      </c>
      <c r="V378" s="115">
        <f t="shared" ca="1" si="585"/>
        <v>0.36000000000000121</v>
      </c>
      <c r="W378" s="114">
        <f t="shared" ca="1" si="586"/>
        <v>0.52173208898924039</v>
      </c>
      <c r="X378" s="116">
        <f t="shared" ca="1" si="587"/>
        <v>0.10090069160870638</v>
      </c>
      <c r="Y378" s="90" t="e">
        <f t="shared" si="595"/>
        <v>#N/A</v>
      </c>
      <c r="Z378" s="117" t="str">
        <f t="shared" ca="1" si="596"/>
        <v/>
      </c>
      <c r="AA378" s="112"/>
      <c r="AB378" s="118"/>
      <c r="AC378" s="107"/>
      <c r="AD378" s="107"/>
      <c r="AH378" s="107"/>
      <c r="BE378" s="235">
        <f t="shared" ca="1" si="597"/>
        <v>10.199999999999999</v>
      </c>
      <c r="BF378" s="235">
        <f t="shared" ref="BF378:BN378" ca="1" si="646">AVERAGE(OFFSET(BE$31,$A378,0,$BE$27,1))</f>
        <v>10.07</v>
      </c>
      <c r="BG378" s="235">
        <f t="shared" ca="1" si="646"/>
        <v>9.9500000000000011</v>
      </c>
      <c r="BH378" s="235">
        <f t="shared" ca="1" si="646"/>
        <v>9.8706250000000004</v>
      </c>
      <c r="BI378" s="235">
        <f t="shared" ca="1" si="646"/>
        <v>9.8534375000000018</v>
      </c>
      <c r="BJ378" s="235">
        <f t="shared" ca="1" si="646"/>
        <v>9.8853125000000013</v>
      </c>
      <c r="BK378" s="235">
        <f t="shared" ca="1" si="646"/>
        <v>9.9374218750000018</v>
      </c>
      <c r="BL378" s="235">
        <f t="shared" ca="1" si="646"/>
        <v>9.9861718750000001</v>
      </c>
      <c r="BM378" s="235">
        <f t="shared" ca="1" si="646"/>
        <v>10.020312499999999</v>
      </c>
      <c r="BN378" s="235">
        <f t="shared" ca="1" si="646"/>
        <v>10.03873046875</v>
      </c>
      <c r="BO378" s="235">
        <f t="shared" ca="1" si="599"/>
        <v>10.029631835937501</v>
      </c>
      <c r="BP378" s="235">
        <f t="shared" ca="1" si="554"/>
        <v>9.9854771927608788</v>
      </c>
      <c r="BQ378" s="235">
        <f t="shared" ca="1" si="555"/>
        <v>9.9897321652325566</v>
      </c>
      <c r="BR378" s="235">
        <f t="shared" ca="1" si="556"/>
        <v>-4.2549724716778314E-3</v>
      </c>
      <c r="BS378" s="235">
        <f t="shared" ca="1" si="557"/>
        <v>9.9812222202892009</v>
      </c>
      <c r="BT378" s="235">
        <f t="shared" ca="1" si="625"/>
        <v>9.9577461632404951</v>
      </c>
      <c r="BU378" s="235">
        <f t="shared" ca="1" si="626"/>
        <v>9.9727502828985415</v>
      </c>
      <c r="BV378" s="235">
        <f t="shared" ca="1" si="627"/>
        <v>10.009106759440467</v>
      </c>
      <c r="BW378" s="235">
        <f t="shared" ca="1" si="628"/>
        <v>9.9640944004663297</v>
      </c>
      <c r="BX378" s="235">
        <f t="shared" ca="1" si="600"/>
        <v>0.55612960053796567</v>
      </c>
      <c r="BZ378" s="235">
        <f t="shared" ca="1" si="601"/>
        <v>10.231035174918199</v>
      </c>
      <c r="CA378" s="235">
        <f t="shared" ca="1" si="602"/>
        <v>38.000064454686097</v>
      </c>
      <c r="CB378" s="235">
        <f t="shared" ca="1" si="642"/>
        <v>10.099815917968751</v>
      </c>
      <c r="CC378" s="235">
        <f t="shared" ca="1" si="643"/>
        <v>0.59981591796875122</v>
      </c>
      <c r="CD378" s="81">
        <f t="shared" ca="1" si="644"/>
        <v>2.4291770833333324</v>
      </c>
      <c r="CE378" s="235">
        <f t="shared" ca="1" si="603"/>
        <v>24.692144598436602</v>
      </c>
      <c r="CF378" s="235">
        <f t="shared" ca="1" si="604"/>
        <v>25.380851041590805</v>
      </c>
      <c r="CG378">
        <f t="shared" si="605"/>
        <v>100</v>
      </c>
      <c r="CH378">
        <f t="shared" si="605"/>
        <v>50</v>
      </c>
      <c r="CI378">
        <f t="shared" si="605"/>
        <v>0</v>
      </c>
      <c r="CJ378" t="e">
        <f t="shared" si="606"/>
        <v>#N/A</v>
      </c>
      <c r="CK378" s="259">
        <f t="shared" ca="1" si="607"/>
        <v>9.8930457458186325</v>
      </c>
      <c r="CL378" s="259">
        <f t="shared" ca="1" si="608"/>
        <v>10.057772872909316</v>
      </c>
      <c r="CM378" s="259">
        <f t="shared" ca="1" si="609"/>
        <v>10.028929047566702</v>
      </c>
      <c r="CN378" s="259">
        <f t="shared" ca="1" si="610"/>
        <v>10.0182133716227</v>
      </c>
      <c r="CO378">
        <f t="shared" ca="1" si="611"/>
        <v>100</v>
      </c>
      <c r="CP378">
        <f t="shared" ca="1" si="612"/>
        <v>16.7</v>
      </c>
      <c r="CQ378" t="e">
        <f t="shared" ca="1" si="613"/>
        <v>#N/A</v>
      </c>
      <c r="CR378" t="e">
        <f t="shared" ref="CR378:CR441" ca="1" si="647">IF(AND($S$18,$CO379&gt;$CO380),$D378,NA())</f>
        <v>#N/A</v>
      </c>
      <c r="CS378" t="e">
        <f t="shared" ref="CS378:CS441" ca="1" si="648">IF(AND($S$18,$CO379&lt;$CO380),$D378,NA())</f>
        <v>#N/A</v>
      </c>
    </row>
    <row r="379" spans="1:97" x14ac:dyDescent="0.25">
      <c r="A379">
        <v>348</v>
      </c>
      <c r="B379" s="100">
        <f ca="1">OFFSET(InputPriceData!B$15,CalculationsAndCharts!$A379+$A$11,0,1,1)</f>
        <v>39989</v>
      </c>
      <c r="C379" s="3">
        <f ca="1">OFFSET(InputPriceData!G$15,CalculationsAndCharts!$A379+$A$11,0,1,1)</f>
        <v>3529500</v>
      </c>
      <c r="D379" s="4">
        <f ca="1">OFFSET(InputPriceData!C$15,CalculationsAndCharts!$A379+$A$11,IF($C$7,7,0),1,1)</f>
        <v>9.64</v>
      </c>
      <c r="E379" s="4">
        <f ca="1">OFFSET(InputPriceData!D$15,CalculationsAndCharts!$A379+$A$11,IF($C$7,7,0),1,1)</f>
        <v>10.18</v>
      </c>
      <c r="F379" s="4">
        <f ca="1">OFFSET(InputPriceData!E$15,CalculationsAndCharts!$A379+$A$11,IF($C$7,7,0),1,1)</f>
        <v>9.5500000000000007</v>
      </c>
      <c r="G379" s="4">
        <f ca="1">OFFSET(InputPriceData!F$15,CalculationsAndCharts!$A379+$A$11,IF($C$7,7,0),1,1)</f>
        <v>10.15</v>
      </c>
      <c r="H379" s="105">
        <f t="shared" si="579"/>
        <v>0</v>
      </c>
      <c r="I379" s="105">
        <f t="shared" ca="1" si="636"/>
        <v>0</v>
      </c>
      <c r="J379" s="105">
        <f t="shared" ca="1" si="636"/>
        <v>0</v>
      </c>
      <c r="K379" s="105">
        <f t="shared" ca="1" si="636"/>
        <v>0</v>
      </c>
      <c r="L379" s="4">
        <f t="shared" ca="1" si="581"/>
        <v>9.9600000000000009</v>
      </c>
      <c r="M379" s="105">
        <f t="shared" ca="1" si="582"/>
        <v>0.35000000000000142</v>
      </c>
      <c r="N379" s="105">
        <f t="shared" ca="1" si="589"/>
        <v>1.559269230769232</v>
      </c>
      <c r="O379" s="198">
        <f t="shared" ca="1" si="590"/>
        <v>1.8614189431934749</v>
      </c>
      <c r="P379" s="198">
        <f t="shared" ca="1" si="591"/>
        <v>1.6752770488741275</v>
      </c>
      <c r="Q379" s="105">
        <f t="shared" ca="1" si="583"/>
        <v>10.039993633413584</v>
      </c>
      <c r="R379" s="105">
        <f t="shared" ca="1" si="584"/>
        <v>10.252450807881866</v>
      </c>
      <c r="S379" s="105">
        <f t="shared" ca="1" si="592"/>
        <v>0</v>
      </c>
      <c r="T379" s="105">
        <f t="shared" si="593"/>
        <v>0</v>
      </c>
      <c r="U379" s="105">
        <f t="shared" si="594"/>
        <v>0</v>
      </c>
      <c r="V379" s="115">
        <f t="shared" ca="1" si="585"/>
        <v>0.62999999999999901</v>
      </c>
      <c r="W379" s="114">
        <f t="shared" ca="1" si="586"/>
        <v>0.60259813348386004</v>
      </c>
      <c r="X379" s="116">
        <f t="shared" ca="1" si="587"/>
        <v>0.10936927423486306</v>
      </c>
      <c r="Y379" s="90" t="e">
        <f t="shared" si="595"/>
        <v>#N/A</v>
      </c>
      <c r="Z379" s="117" t="str">
        <f t="shared" ca="1" si="596"/>
        <v/>
      </c>
      <c r="AA379" s="112"/>
      <c r="AB379" s="118"/>
      <c r="AC379" s="107"/>
      <c r="AD379" s="107"/>
      <c r="AH379" s="107"/>
      <c r="BE379" s="235">
        <f t="shared" ca="1" si="597"/>
        <v>9.9400000000000013</v>
      </c>
      <c r="BF379" s="235">
        <f t="shared" ref="BF379:BN379" ca="1" si="649">AVERAGE(OFFSET(BE$31,$A379,0,$BE$27,1))</f>
        <v>9.8300000000000018</v>
      </c>
      <c r="BG379" s="235">
        <f t="shared" ca="1" si="649"/>
        <v>9.7912500000000016</v>
      </c>
      <c r="BH379" s="235">
        <f t="shared" ca="1" si="649"/>
        <v>9.8362500000000015</v>
      </c>
      <c r="BI379" s="235">
        <f t="shared" ca="1" si="649"/>
        <v>9.9171875000000007</v>
      </c>
      <c r="BJ379" s="235">
        <f t="shared" ca="1" si="649"/>
        <v>9.9895312500000006</v>
      </c>
      <c r="BK379" s="235">
        <f t="shared" ca="1" si="649"/>
        <v>10.034921875</v>
      </c>
      <c r="BL379" s="235">
        <f t="shared" ca="1" si="649"/>
        <v>10.054453124999998</v>
      </c>
      <c r="BM379" s="235">
        <f t="shared" ca="1" si="649"/>
        <v>10.057148437499999</v>
      </c>
      <c r="BN379" s="235">
        <f t="shared" ca="1" si="649"/>
        <v>10.052822265625</v>
      </c>
      <c r="BO379" s="235">
        <f t="shared" ca="1" si="599"/>
        <v>9.9086157226562523</v>
      </c>
      <c r="BP379" s="235">
        <f t="shared" ca="1" si="554"/>
        <v>9.9413225495842568</v>
      </c>
      <c r="BQ379" s="235">
        <f t="shared" ca="1" si="555"/>
        <v>9.9939871377042344</v>
      </c>
      <c r="BR379" s="235">
        <f t="shared" ca="1" si="556"/>
        <v>-5.2664588119977651E-2</v>
      </c>
      <c r="BS379" s="235">
        <f t="shared" ca="1" si="557"/>
        <v>9.8886579614642791</v>
      </c>
      <c r="BT379" s="235">
        <f t="shared" ca="1" si="625"/>
        <v>9.9342701061917893</v>
      </c>
      <c r="BU379" s="235">
        <f t="shared" ca="1" si="626"/>
        <v>9.9877544025565879</v>
      </c>
      <c r="BV379" s="235">
        <f t="shared" ca="1" si="627"/>
        <v>10.045463235982391</v>
      </c>
      <c r="BW379" s="235">
        <f t="shared" ca="1" si="628"/>
        <v>9.8850103468879968</v>
      </c>
      <c r="BX379" s="235">
        <f t="shared" ca="1" si="600"/>
        <v>0.56859644637462614</v>
      </c>
      <c r="BZ379" s="235">
        <f t="shared" ca="1" si="601"/>
        <v>10.297899650933212</v>
      </c>
      <c r="CA379" s="235">
        <f t="shared" ca="1" si="602"/>
        <v>31.846118337627715</v>
      </c>
      <c r="CB379" s="235">
        <f t="shared" ca="1" si="642"/>
        <v>9.9343078613281257</v>
      </c>
      <c r="CC379" s="235">
        <f t="shared" ca="1" si="643"/>
        <v>0.67430786132812592</v>
      </c>
      <c r="CD379" s="81">
        <f t="shared" ca="1" si="644"/>
        <v>2.4291770833333324</v>
      </c>
      <c r="CE379" s="235">
        <f t="shared" ca="1" si="603"/>
        <v>27.75869515460916</v>
      </c>
      <c r="CF379" s="235">
        <f t="shared" ca="1" si="604"/>
        <v>26.019192983377774</v>
      </c>
      <c r="CG379">
        <f t="shared" si="605"/>
        <v>100</v>
      </c>
      <c r="CH379">
        <f t="shared" si="605"/>
        <v>50</v>
      </c>
      <c r="CI379">
        <f t="shared" si="605"/>
        <v>0</v>
      </c>
      <c r="CJ379" t="e">
        <f t="shared" si="606"/>
        <v>#N/A</v>
      </c>
      <c r="CK379" s="259">
        <f t="shared" ca="1" si="607"/>
        <v>9.9060914916372624</v>
      </c>
      <c r="CL379" s="259">
        <f t="shared" ca="1" si="608"/>
        <v>9.8790228729093172</v>
      </c>
      <c r="CM379" s="259">
        <f t="shared" ca="1" si="609"/>
        <v>9.9348817459445051</v>
      </c>
      <c r="CN379" s="259">
        <f t="shared" ca="1" si="610"/>
        <v>10.002389571108054</v>
      </c>
      <c r="CO379">
        <f t="shared" ca="1" si="611"/>
        <v>0</v>
      </c>
      <c r="CP379" t="e">
        <f t="shared" ca="1" si="612"/>
        <v>#N/A</v>
      </c>
      <c r="CQ379">
        <f t="shared" ca="1" si="613"/>
        <v>16.7</v>
      </c>
      <c r="CR379" t="e">
        <f t="shared" ca="1" si="647"/>
        <v>#N/A</v>
      </c>
      <c r="CS379" t="e">
        <f t="shared" ca="1" si="648"/>
        <v>#N/A</v>
      </c>
    </row>
    <row r="380" spans="1:97" x14ac:dyDescent="0.25">
      <c r="A380">
        <v>349</v>
      </c>
      <c r="B380" s="100">
        <f ca="1">OFFSET(InputPriceData!B$15,CalculationsAndCharts!$A380+$A$11,0,1,1)</f>
        <v>39988</v>
      </c>
      <c r="C380" s="3">
        <f ca="1">OFFSET(InputPriceData!G$15,CalculationsAndCharts!$A380+$A$11,0,1,1)</f>
        <v>2412000</v>
      </c>
      <c r="D380" s="4">
        <f ca="1">OFFSET(InputPriceData!C$15,CalculationsAndCharts!$A380+$A$11,IF($C$7,7,0),1,1)</f>
        <v>9.91</v>
      </c>
      <c r="E380" s="4">
        <f ca="1">OFFSET(InputPriceData!D$15,CalculationsAndCharts!$A380+$A$11,IF($C$7,7,0),1,1)</f>
        <v>10.029999999999999</v>
      </c>
      <c r="F380" s="4">
        <f ca="1">OFFSET(InputPriceData!E$15,CalculationsAndCharts!$A380+$A$11,IF($C$7,7,0),1,1)</f>
        <v>9.61</v>
      </c>
      <c r="G380" s="4">
        <f ca="1">OFFSET(InputPriceData!F$15,CalculationsAndCharts!$A380+$A$11,IF($C$7,7,0),1,1)</f>
        <v>9.73</v>
      </c>
      <c r="H380" s="105">
        <f t="shared" si="579"/>
        <v>0</v>
      </c>
      <c r="I380" s="105">
        <f t="shared" ca="1" si="636"/>
        <v>0</v>
      </c>
      <c r="J380" s="105">
        <f t="shared" ca="1" si="636"/>
        <v>0</v>
      </c>
      <c r="K380" s="105">
        <f t="shared" ca="1" si="636"/>
        <v>0</v>
      </c>
      <c r="L380" s="4">
        <f t="shared" ca="1" si="581"/>
        <v>9.7900000000000009</v>
      </c>
      <c r="M380" s="105">
        <f t="shared" ca="1" si="582"/>
        <v>0.206666666666667</v>
      </c>
      <c r="N380" s="105">
        <f t="shared" ca="1" si="589"/>
        <v>1.7012692307692312</v>
      </c>
      <c r="O380" s="198">
        <f t="shared" ca="1" si="590"/>
        <v>1.9477474324575443</v>
      </c>
      <c r="P380" s="198">
        <f t="shared" ca="1" si="591"/>
        <v>1.7529726892117898</v>
      </c>
      <c r="Q380" s="105">
        <f t="shared" ca="1" si="583"/>
        <v>10.062848957246036</v>
      </c>
      <c r="R380" s="105">
        <f t="shared" ca="1" si="584"/>
        <v>10.313152857729946</v>
      </c>
      <c r="S380" s="105">
        <f t="shared" ca="1" si="592"/>
        <v>0</v>
      </c>
      <c r="T380" s="105">
        <f t="shared" si="593"/>
        <v>0</v>
      </c>
      <c r="U380" s="105">
        <f t="shared" si="594"/>
        <v>0</v>
      </c>
      <c r="V380" s="115">
        <f t="shared" ca="1" si="585"/>
        <v>0.41999999999999993</v>
      </c>
      <c r="W380" s="114">
        <f t="shared" ca="1" si="586"/>
        <v>0.58889720022579062</v>
      </c>
      <c r="X380" s="116">
        <f t="shared" ca="1" si="587"/>
        <v>0.11052386436030737</v>
      </c>
      <c r="Y380" s="90" t="e">
        <f t="shared" si="595"/>
        <v>#N/A</v>
      </c>
      <c r="Z380" s="117" t="str">
        <f t="shared" ca="1" si="596"/>
        <v/>
      </c>
      <c r="AA380" s="112"/>
      <c r="AB380" s="118"/>
      <c r="AC380" s="107"/>
      <c r="AD380" s="107"/>
      <c r="AH380" s="107"/>
      <c r="BE380" s="235">
        <f t="shared" ca="1" si="597"/>
        <v>9.7200000000000006</v>
      </c>
      <c r="BF380" s="235">
        <f t="shared" ref="BF380:BN380" ca="1" si="650">AVERAGE(OFFSET(BE$31,$A380,0,$BE$27,1))</f>
        <v>9.7525000000000013</v>
      </c>
      <c r="BG380" s="235">
        <f t="shared" ca="1" si="650"/>
        <v>9.8812500000000014</v>
      </c>
      <c r="BH380" s="235">
        <f t="shared" ca="1" si="650"/>
        <v>9.9981249999999999</v>
      </c>
      <c r="BI380" s="235">
        <f t="shared" ca="1" si="650"/>
        <v>10.061875000000001</v>
      </c>
      <c r="BJ380" s="235">
        <f t="shared" ca="1" si="650"/>
        <v>10.0803125</v>
      </c>
      <c r="BK380" s="235">
        <f t="shared" ca="1" si="650"/>
        <v>10.073984374999998</v>
      </c>
      <c r="BL380" s="235">
        <f t="shared" ca="1" si="650"/>
        <v>10.059843749999999</v>
      </c>
      <c r="BM380" s="235">
        <f t="shared" ca="1" si="650"/>
        <v>10.04849609375</v>
      </c>
      <c r="BN380" s="235">
        <f t="shared" ca="1" si="650"/>
        <v>10.046035156249999</v>
      </c>
      <c r="BO380" s="235">
        <f t="shared" ca="1" si="599"/>
        <v>9.8810273437500022</v>
      </c>
      <c r="BP380" s="235">
        <f t="shared" ca="1" si="554"/>
        <v>9.974029376512263</v>
      </c>
      <c r="BQ380" s="235">
        <f t="shared" ca="1" si="555"/>
        <v>10.046651725824212</v>
      </c>
      <c r="BR380" s="235">
        <f t="shared" ca="1" si="556"/>
        <v>-7.2622349311949108E-2</v>
      </c>
      <c r="BS380" s="235">
        <f t="shared" ca="1" si="557"/>
        <v>9.9014070272003138</v>
      </c>
      <c r="BT380" s="235">
        <f t="shared" ca="1" si="625"/>
        <v>9.9798822509192995</v>
      </c>
      <c r="BU380" s="235">
        <f t="shared" ca="1" si="626"/>
        <v>10.041238698921386</v>
      </c>
      <c r="BV380" s="235">
        <f t="shared" ca="1" si="627"/>
        <v>10.103172069408194</v>
      </c>
      <c r="BW380" s="235">
        <f t="shared" ca="1" si="628"/>
        <v>9.9191027254019328</v>
      </c>
      <c r="BX380" s="235">
        <f t="shared" ca="1" si="600"/>
        <v>0.55003522208472444</v>
      </c>
      <c r="BZ380" s="235">
        <f t="shared" ca="1" si="601"/>
        <v>10.37996702233796</v>
      </c>
      <c r="CA380" s="235">
        <f t="shared" ca="1" si="602"/>
        <v>29.05296431793607</v>
      </c>
      <c r="CB380" s="235">
        <f t="shared" ca="1" si="642"/>
        <v>9.8355136718750025</v>
      </c>
      <c r="CC380" s="235">
        <f t="shared" ca="1" si="643"/>
        <v>0.57551367187500269</v>
      </c>
      <c r="CD380" s="81">
        <f t="shared" ca="1" si="644"/>
        <v>2.4291770833333324</v>
      </c>
      <c r="CE380" s="235">
        <f t="shared" ca="1" si="603"/>
        <v>23.691713371726657</v>
      </c>
      <c r="CF380" s="235">
        <f t="shared" ca="1" si="604"/>
        <v>28.193830331273663</v>
      </c>
      <c r="CG380">
        <f t="shared" si="605"/>
        <v>100</v>
      </c>
      <c r="CH380">
        <f t="shared" si="605"/>
        <v>50</v>
      </c>
      <c r="CI380">
        <f t="shared" si="605"/>
        <v>0</v>
      </c>
      <c r="CJ380" t="e">
        <f t="shared" si="606"/>
        <v>#N/A</v>
      </c>
      <c r="CK380" s="259">
        <f t="shared" ca="1" si="607"/>
        <v>9.9921829832745246</v>
      </c>
      <c r="CL380" s="259">
        <f t="shared" ca="1" si="608"/>
        <v>9.8630457458186314</v>
      </c>
      <c r="CM380" s="259">
        <f t="shared" ca="1" si="609"/>
        <v>9.9181362432408413</v>
      </c>
      <c r="CN380" s="259">
        <f t="shared" ca="1" si="610"/>
        <v>10.051736250387551</v>
      </c>
      <c r="CO380">
        <f t="shared" ca="1" si="611"/>
        <v>0</v>
      </c>
      <c r="CP380" t="e">
        <f t="shared" ca="1" si="612"/>
        <v>#N/A</v>
      </c>
      <c r="CQ380">
        <f t="shared" ca="1" si="613"/>
        <v>16.7</v>
      </c>
      <c r="CR380" t="e">
        <f t="shared" ca="1" si="647"/>
        <v>#N/A</v>
      </c>
      <c r="CS380" t="e">
        <f t="shared" ca="1" si="648"/>
        <v>#N/A</v>
      </c>
    </row>
    <row r="381" spans="1:97" x14ac:dyDescent="0.25">
      <c r="A381">
        <v>350</v>
      </c>
      <c r="B381" s="100">
        <f ca="1">OFFSET(InputPriceData!B$15,CalculationsAndCharts!$A381+$A$11,0,1,1)</f>
        <v>39987</v>
      </c>
      <c r="C381" s="3">
        <f ca="1">OFFSET(InputPriceData!G$15,CalculationsAndCharts!$A381+$A$11,0,1,1)</f>
        <v>4102900</v>
      </c>
      <c r="D381" s="4">
        <f ca="1">OFFSET(InputPriceData!C$15,CalculationsAndCharts!$A381+$A$11,IF($C$7,7,0),1,1)</f>
        <v>10.029999999999999</v>
      </c>
      <c r="E381" s="4">
        <f ca="1">OFFSET(InputPriceData!D$15,CalculationsAndCharts!$A381+$A$11,IF($C$7,7,0),1,1)</f>
        <v>10.199999999999999</v>
      </c>
      <c r="F381" s="4">
        <f ca="1">OFFSET(InputPriceData!E$15,CalculationsAndCharts!$A381+$A$11,IF($C$7,7,0),1,1)</f>
        <v>9.5399999999999991</v>
      </c>
      <c r="G381" s="4">
        <f ca="1">OFFSET(InputPriceData!F$15,CalculationsAndCharts!$A381+$A$11,IF($C$7,7,0),1,1)</f>
        <v>9.7100000000000009</v>
      </c>
      <c r="H381" s="105">
        <f t="shared" si="579"/>
        <v>0</v>
      </c>
      <c r="I381" s="105">
        <f t="shared" ca="1" si="636"/>
        <v>0</v>
      </c>
      <c r="J381" s="105">
        <f t="shared" ca="1" si="636"/>
        <v>0</v>
      </c>
      <c r="K381" s="105">
        <f t="shared" ca="1" si="636"/>
        <v>0</v>
      </c>
      <c r="L381" s="4">
        <f t="shared" ca="1" si="581"/>
        <v>9.8166666666666664</v>
      </c>
      <c r="M381" s="105">
        <f t="shared" ca="1" si="582"/>
        <v>0.49666666666666792</v>
      </c>
      <c r="N381" s="105">
        <f t="shared" ca="1" si="589"/>
        <v>1.8305256410256414</v>
      </c>
      <c r="O381" s="198">
        <f t="shared" ca="1" si="590"/>
        <v>2.0181697757970625</v>
      </c>
      <c r="P381" s="198">
        <f t="shared" ca="1" si="591"/>
        <v>1.8163527982173562</v>
      </c>
      <c r="Q381" s="105">
        <f t="shared" ca="1" si="583"/>
        <v>10.140805802173476</v>
      </c>
      <c r="R381" s="105">
        <f t="shared" ca="1" si="584"/>
        <v>10.384668257868206</v>
      </c>
      <c r="S381" s="105">
        <f t="shared" ca="1" si="592"/>
        <v>0</v>
      </c>
      <c r="T381" s="105">
        <f t="shared" si="593"/>
        <v>0</v>
      </c>
      <c r="U381" s="105">
        <f t="shared" si="594"/>
        <v>0</v>
      </c>
      <c r="V381" s="115">
        <f t="shared" ca="1" si="585"/>
        <v>0.66000000000000014</v>
      </c>
      <c r="W381" s="114">
        <f t="shared" ca="1" si="586"/>
        <v>0.67334580033868596</v>
      </c>
      <c r="X381" s="116">
        <f t="shared" ca="1" si="587"/>
        <v>0.1193456025065588</v>
      </c>
      <c r="Y381" s="90" t="e">
        <f t="shared" si="595"/>
        <v>#N/A</v>
      </c>
      <c r="Z381" s="117" t="str">
        <f t="shared" ca="1" si="596"/>
        <v/>
      </c>
      <c r="AA381" s="112"/>
      <c r="AB381" s="118"/>
      <c r="AC381" s="107"/>
      <c r="AD381" s="107"/>
      <c r="AH381" s="107"/>
      <c r="BE381" s="235">
        <f t="shared" ca="1" si="597"/>
        <v>9.7850000000000001</v>
      </c>
      <c r="BF381" s="235">
        <f t="shared" ref="BF381:BN381" ca="1" si="651">AVERAGE(OFFSET(BE$31,$A381,0,$BE$27,1))</f>
        <v>10.01</v>
      </c>
      <c r="BG381" s="235">
        <f t="shared" ca="1" si="651"/>
        <v>10.114999999999998</v>
      </c>
      <c r="BH381" s="235">
        <f t="shared" ca="1" si="651"/>
        <v>10.125624999999999</v>
      </c>
      <c r="BI381" s="235">
        <f t="shared" ca="1" si="651"/>
        <v>10.098749999999999</v>
      </c>
      <c r="BJ381" s="235">
        <f t="shared" ca="1" si="651"/>
        <v>10.067656249999999</v>
      </c>
      <c r="BK381" s="235">
        <f t="shared" ca="1" si="651"/>
        <v>10.045703124999999</v>
      </c>
      <c r="BL381" s="235">
        <f t="shared" ca="1" si="651"/>
        <v>10.037148437500001</v>
      </c>
      <c r="BM381" s="235">
        <f t="shared" ca="1" si="651"/>
        <v>10.043574218750001</v>
      </c>
      <c r="BN381" s="235">
        <f t="shared" ca="1" si="651"/>
        <v>10.065996093750002</v>
      </c>
      <c r="BO381" s="235">
        <f t="shared" ca="1" si="599"/>
        <v>9.9960039062499995</v>
      </c>
      <c r="BP381" s="235">
        <f t="shared" ca="1" si="554"/>
        <v>10.067031409274524</v>
      </c>
      <c r="BQ381" s="235">
        <f t="shared" ca="1" si="555"/>
        <v>10.119274075136163</v>
      </c>
      <c r="BR381" s="235">
        <f t="shared" ca="1" si="556"/>
        <v>-5.2242665861639281E-2</v>
      </c>
      <c r="BS381" s="235">
        <f t="shared" ca="1" si="557"/>
        <v>10.014788743412884</v>
      </c>
      <c r="BT381" s="235">
        <f t="shared" ca="1" si="625"/>
        <v>10.058357474638285</v>
      </c>
      <c r="BU381" s="235">
        <f t="shared" ca="1" si="626"/>
        <v>10.102595146923475</v>
      </c>
      <c r="BV381" s="235">
        <f t="shared" ca="1" si="627"/>
        <v>10.165105439895001</v>
      </c>
      <c r="BW381" s="235">
        <f t="shared" ca="1" si="628"/>
        <v>10.032392423039433</v>
      </c>
      <c r="BX381" s="235">
        <f t="shared" ca="1" si="600"/>
        <v>0.52139873583679774</v>
      </c>
      <c r="BZ381" s="235">
        <f t="shared" ca="1" si="601"/>
        <v>10.46420797085003</v>
      </c>
      <c r="CA381" s="235">
        <f t="shared" ca="1" si="602"/>
        <v>29.295330131671051</v>
      </c>
      <c r="CB381" s="235">
        <f t="shared" ca="1" si="642"/>
        <v>9.9063352864583329</v>
      </c>
      <c r="CC381" s="235">
        <f t="shared" ca="1" si="643"/>
        <v>0.64633528645833316</v>
      </c>
      <c r="CD381" s="81">
        <f t="shared" ca="1" si="644"/>
        <v>2.4291770833333324</v>
      </c>
      <c r="CE381" s="235">
        <f t="shared" ca="1" si="603"/>
        <v>26.607170423797498</v>
      </c>
      <c r="CF381" s="235">
        <f t="shared" ca="1" si="604"/>
        <v>34.240654833884378</v>
      </c>
      <c r="CG381">
        <f t="shared" si="605"/>
        <v>100</v>
      </c>
      <c r="CH381">
        <f t="shared" si="605"/>
        <v>50</v>
      </c>
      <c r="CI381">
        <f t="shared" si="605"/>
        <v>0</v>
      </c>
      <c r="CJ381" t="e">
        <f t="shared" si="606"/>
        <v>#N/A</v>
      </c>
      <c r="CK381" s="259">
        <f t="shared" ca="1" si="607"/>
        <v>10.114365966549052</v>
      </c>
      <c r="CL381" s="259">
        <f t="shared" ca="1" si="608"/>
        <v>9.931091491637261</v>
      </c>
      <c r="CM381" s="259">
        <f t="shared" ca="1" si="609"/>
        <v>10.003560405401402</v>
      </c>
      <c r="CN381" s="259">
        <f t="shared" ca="1" si="610"/>
        <v>10.127212452215119</v>
      </c>
      <c r="CO381">
        <f t="shared" ca="1" si="611"/>
        <v>0</v>
      </c>
      <c r="CP381" t="e">
        <f t="shared" ca="1" si="612"/>
        <v>#N/A</v>
      </c>
      <c r="CQ381">
        <f t="shared" ca="1" si="613"/>
        <v>16.7</v>
      </c>
      <c r="CR381" t="e">
        <f t="shared" ca="1" si="647"/>
        <v>#N/A</v>
      </c>
      <c r="CS381" t="e">
        <f t="shared" ca="1" si="648"/>
        <v>#N/A</v>
      </c>
    </row>
    <row r="382" spans="1:97" x14ac:dyDescent="0.25">
      <c r="A382">
        <v>351</v>
      </c>
      <c r="B382" s="100">
        <f ca="1">OFFSET(InputPriceData!B$15,CalculationsAndCharts!$A382+$A$11,0,1,1)</f>
        <v>39986</v>
      </c>
      <c r="C382" s="3">
        <f ca="1">OFFSET(InputPriceData!G$15,CalculationsAndCharts!$A382+$A$11,0,1,1)</f>
        <v>5276600</v>
      </c>
      <c r="D382" s="4">
        <f ca="1">OFFSET(InputPriceData!C$15,CalculationsAndCharts!$A382+$A$11,IF($C$7,7,0),1,1)</f>
        <v>10.16</v>
      </c>
      <c r="E382" s="4">
        <f ca="1">OFFSET(InputPriceData!D$15,CalculationsAndCharts!$A382+$A$11,IF($C$7,7,0),1,1)</f>
        <v>10.44</v>
      </c>
      <c r="F382" s="4">
        <f ca="1">OFFSET(InputPriceData!E$15,CalculationsAndCharts!$A382+$A$11,IF($C$7,7,0),1,1)</f>
        <v>9.81</v>
      </c>
      <c r="G382" s="4">
        <f ca="1">OFFSET(InputPriceData!F$15,CalculationsAndCharts!$A382+$A$11,IF($C$7,7,0),1,1)</f>
        <v>9.86</v>
      </c>
      <c r="H382" s="105">
        <f t="shared" si="579"/>
        <v>0</v>
      </c>
      <c r="I382" s="105">
        <f t="shared" ca="1" si="636"/>
        <v>0</v>
      </c>
      <c r="J382" s="105">
        <f t="shared" ca="1" si="636"/>
        <v>0</v>
      </c>
      <c r="K382" s="105">
        <f t="shared" ca="1" si="636"/>
        <v>0</v>
      </c>
      <c r="L382" s="4">
        <f t="shared" ca="1" si="581"/>
        <v>10.036666666666667</v>
      </c>
      <c r="M382" s="105">
        <f t="shared" ca="1" si="582"/>
        <v>0.64333333333333265</v>
      </c>
      <c r="N382" s="105">
        <f t="shared" ca="1" si="589"/>
        <v>1.8778589743589742</v>
      </c>
      <c r="O382" s="198">
        <f t="shared" ca="1" si="590"/>
        <v>2.0717823857317543</v>
      </c>
      <c r="P382" s="198">
        <f t="shared" ca="1" si="591"/>
        <v>1.864604147158579</v>
      </c>
      <c r="Q382" s="105">
        <f t="shared" ca="1" si="583"/>
        <v>10.233416983746851</v>
      </c>
      <c r="R382" s="105">
        <f t="shared" ca="1" si="584"/>
        <v>10.454343245209557</v>
      </c>
      <c r="S382" s="105">
        <f t="shared" ca="1" si="592"/>
        <v>0</v>
      </c>
      <c r="T382" s="105">
        <f t="shared" si="593"/>
        <v>0</v>
      </c>
      <c r="U382" s="105">
        <f t="shared" si="594"/>
        <v>0</v>
      </c>
      <c r="V382" s="115">
        <f t="shared" ca="1" si="585"/>
        <v>0.79999999999999893</v>
      </c>
      <c r="W382" s="114">
        <f t="shared" ca="1" si="586"/>
        <v>0.68001870050802893</v>
      </c>
      <c r="X382" s="116">
        <f t="shared" ca="1" si="587"/>
        <v>0.11896741384462768</v>
      </c>
      <c r="Y382" s="90" t="e">
        <f t="shared" si="595"/>
        <v>#N/A</v>
      </c>
      <c r="Z382" s="117" t="str">
        <f t="shared" ca="1" si="596"/>
        <v/>
      </c>
      <c r="AA382" s="112"/>
      <c r="AB382" s="118"/>
      <c r="AC382" s="107"/>
      <c r="AD382" s="107"/>
      <c r="AH382" s="107"/>
      <c r="BE382" s="235">
        <f t="shared" ca="1" si="597"/>
        <v>10.234999999999999</v>
      </c>
      <c r="BF382" s="235">
        <f t="shared" ref="BF382:BN382" ca="1" si="652">AVERAGE(OFFSET(BE$31,$A382,0,$BE$27,1))</f>
        <v>10.219999999999999</v>
      </c>
      <c r="BG382" s="235">
        <f t="shared" ca="1" si="652"/>
        <v>10.13625</v>
      </c>
      <c r="BH382" s="235">
        <f t="shared" ca="1" si="652"/>
        <v>10.071875</v>
      </c>
      <c r="BI382" s="235">
        <f t="shared" ca="1" si="652"/>
        <v>10.0365625</v>
      </c>
      <c r="BJ382" s="235">
        <f t="shared" ca="1" si="652"/>
        <v>10.02375</v>
      </c>
      <c r="BK382" s="235">
        <f t="shared" ca="1" si="652"/>
        <v>10.028593750000001</v>
      </c>
      <c r="BL382" s="235">
        <f t="shared" ca="1" si="652"/>
        <v>10.050000000000001</v>
      </c>
      <c r="BM382" s="235">
        <f t="shared" ca="1" si="652"/>
        <v>10.088417968750001</v>
      </c>
      <c r="BN382" s="235">
        <f t="shared" ca="1" si="652"/>
        <v>10.143251953125</v>
      </c>
      <c r="BO382" s="235">
        <f t="shared" ca="1" si="599"/>
        <v>10.148903808593751</v>
      </c>
      <c r="BP382" s="235">
        <f t="shared" ca="1" si="554"/>
        <v>10.138058912299048</v>
      </c>
      <c r="BQ382" s="235">
        <f t="shared" ca="1" si="555"/>
        <v>10.171516740997802</v>
      </c>
      <c r="BR382" s="235">
        <f t="shared" ca="1" si="556"/>
        <v>-3.3457828698754355E-2</v>
      </c>
      <c r="BS382" s="235">
        <f t="shared" ca="1" si="557"/>
        <v>10.104601083600294</v>
      </c>
      <c r="BT382" s="235">
        <f t="shared" ca="1" si="625"/>
        <v>10.101926205863688</v>
      </c>
      <c r="BU382" s="235">
        <f t="shared" ca="1" si="626"/>
        <v>10.146832819208665</v>
      </c>
      <c r="BV382" s="235">
        <f t="shared" ca="1" si="627"/>
        <v>10.227615732866525</v>
      </c>
      <c r="BW382" s="235">
        <f t="shared" ca="1" si="628"/>
        <v>10.092895892831592</v>
      </c>
      <c r="BX382" s="235">
        <f t="shared" ca="1" si="600"/>
        <v>0.49523138262959848</v>
      </c>
      <c r="BZ382" s="235">
        <f t="shared" ca="1" si="601"/>
        <v>10.541647191681674</v>
      </c>
      <c r="CA382" s="235">
        <f t="shared" ca="1" si="602"/>
        <v>27.346382186681854</v>
      </c>
      <c r="CB382" s="235">
        <f t="shared" ca="1" si="642"/>
        <v>10.09278523763021</v>
      </c>
      <c r="CC382" s="235">
        <f t="shared" ca="1" si="643"/>
        <v>0.83278523763021006</v>
      </c>
      <c r="CD382" s="81">
        <f t="shared" ca="1" si="644"/>
        <v>2.4291770833333324</v>
      </c>
      <c r="CE382" s="235">
        <f t="shared" ca="1" si="603"/>
        <v>34.282607198296837</v>
      </c>
      <c r="CF382" s="235">
        <f t="shared" ca="1" si="604"/>
        <v>34.221266585590548</v>
      </c>
      <c r="CG382">
        <f t="shared" si="605"/>
        <v>100</v>
      </c>
      <c r="CH382">
        <f t="shared" si="605"/>
        <v>50</v>
      </c>
      <c r="CI382">
        <f t="shared" si="605"/>
        <v>0</v>
      </c>
      <c r="CJ382" t="e">
        <f t="shared" si="606"/>
        <v>#N/A</v>
      </c>
      <c r="CK382" s="259">
        <f t="shared" ca="1" si="607"/>
        <v>10.161231933098101</v>
      </c>
      <c r="CL382" s="259">
        <f t="shared" ca="1" si="608"/>
        <v>10.119682983274526</v>
      </c>
      <c r="CM382" s="259">
        <f t="shared" ca="1" si="609"/>
        <v>10.128156231224557</v>
      </c>
      <c r="CN382" s="259">
        <f t="shared" ca="1" si="610"/>
        <v>10.205660836446262</v>
      </c>
      <c r="CO382">
        <f t="shared" ca="1" si="611"/>
        <v>0</v>
      </c>
      <c r="CP382" t="e">
        <f t="shared" ca="1" si="612"/>
        <v>#N/A</v>
      </c>
      <c r="CQ382">
        <f t="shared" ca="1" si="613"/>
        <v>16.7</v>
      </c>
      <c r="CR382" t="e">
        <f t="shared" ca="1" si="647"/>
        <v>#N/A</v>
      </c>
      <c r="CS382" t="e">
        <f t="shared" ca="1" si="648"/>
        <v>#N/A</v>
      </c>
    </row>
    <row r="383" spans="1:97" x14ac:dyDescent="0.25">
      <c r="A383">
        <v>352</v>
      </c>
      <c r="B383" s="100">
        <f ca="1">OFFSET(InputPriceData!B$15,CalculationsAndCharts!$A383+$A$11,0,1,1)</f>
        <v>39983</v>
      </c>
      <c r="C383" s="3">
        <f ca="1">OFFSET(InputPriceData!G$15,CalculationsAndCharts!$A383+$A$11,0,1,1)</f>
        <v>6676300</v>
      </c>
      <c r="D383" s="4">
        <f ca="1">OFFSET(InputPriceData!C$15,CalculationsAndCharts!$A383+$A$11,IF($C$7,7,0),1,1)</f>
        <v>10.039999999999999</v>
      </c>
      <c r="E383" s="4">
        <f ca="1">OFFSET(InputPriceData!D$15,CalculationsAndCharts!$A383+$A$11,IF($C$7,7,0),1,1)</f>
        <v>10.76</v>
      </c>
      <c r="F383" s="4">
        <f ca="1">OFFSET(InputPriceData!E$15,CalculationsAndCharts!$A383+$A$11,IF($C$7,7,0),1,1)</f>
        <v>9.99</v>
      </c>
      <c r="G383" s="4">
        <f ca="1">OFFSET(InputPriceData!F$15,CalculationsAndCharts!$A383+$A$11,IF($C$7,7,0),1,1)</f>
        <v>10.61</v>
      </c>
      <c r="H383" s="105">
        <f t="shared" si="579"/>
        <v>0</v>
      </c>
      <c r="I383" s="105">
        <f t="shared" ca="1" si="636"/>
        <v>0</v>
      </c>
      <c r="J383" s="105">
        <f t="shared" ca="1" si="636"/>
        <v>0</v>
      </c>
      <c r="K383" s="105">
        <f t="shared" ca="1" si="636"/>
        <v>0</v>
      </c>
      <c r="L383" s="4">
        <f t="shared" ca="1" si="581"/>
        <v>10.453333333333333</v>
      </c>
      <c r="M383" s="105">
        <f t="shared" ca="1" si="582"/>
        <v>0.75333333333333385</v>
      </c>
      <c r="N383" s="105">
        <f t="shared" ca="1" si="589"/>
        <v>1.9961923076923078</v>
      </c>
      <c r="O383" s="198">
        <f t="shared" ca="1" si="590"/>
        <v>2.1271890746954059</v>
      </c>
      <c r="P383" s="198">
        <f t="shared" ca="1" si="591"/>
        <v>1.9144701672258653</v>
      </c>
      <c r="Q383" s="105">
        <f t="shared" ca="1" si="583"/>
        <v>10.289631360055477</v>
      </c>
      <c r="R383" s="105">
        <f t="shared" ca="1" si="584"/>
        <v>10.517465034198903</v>
      </c>
      <c r="S383" s="105">
        <f t="shared" ca="1" si="592"/>
        <v>0</v>
      </c>
      <c r="T383" s="105">
        <f t="shared" si="593"/>
        <v>0</v>
      </c>
      <c r="U383" s="105">
        <f t="shared" si="594"/>
        <v>0</v>
      </c>
      <c r="V383" s="115">
        <f t="shared" ca="1" si="585"/>
        <v>0.95999999999999908</v>
      </c>
      <c r="W383" s="114">
        <f t="shared" ca="1" si="586"/>
        <v>0.62002805076204393</v>
      </c>
      <c r="X383" s="116">
        <f t="shared" ca="1" si="587"/>
        <v>0.10843808206993817</v>
      </c>
      <c r="Y383" s="90" t="e">
        <f t="shared" si="595"/>
        <v>#N/A</v>
      </c>
      <c r="Z383" s="117" t="str">
        <f t="shared" ca="1" si="596"/>
        <v/>
      </c>
      <c r="AA383" s="112"/>
      <c r="AB383" s="118"/>
      <c r="AC383" s="107"/>
      <c r="AD383" s="107"/>
      <c r="AH383" s="107"/>
      <c r="BE383" s="235">
        <f t="shared" ca="1" si="597"/>
        <v>10.205</v>
      </c>
      <c r="BF383" s="235">
        <f t="shared" ref="BF383:BN383" ca="1" si="653">AVERAGE(OFFSET(BE$31,$A383,0,$BE$27,1))</f>
        <v>10.0525</v>
      </c>
      <c r="BG383" s="235">
        <f t="shared" ca="1" si="653"/>
        <v>10.0075</v>
      </c>
      <c r="BH383" s="235">
        <f t="shared" ca="1" si="653"/>
        <v>10.001250000000001</v>
      </c>
      <c r="BI383" s="235">
        <f t="shared" ca="1" si="653"/>
        <v>10.010937500000001</v>
      </c>
      <c r="BJ383" s="235">
        <f t="shared" ca="1" si="653"/>
        <v>10.033437500000002</v>
      </c>
      <c r="BK383" s="235">
        <f t="shared" ca="1" si="653"/>
        <v>10.071406250000001</v>
      </c>
      <c r="BL383" s="235">
        <f t="shared" ca="1" si="653"/>
        <v>10.126835937500001</v>
      </c>
      <c r="BM383" s="235">
        <f t="shared" ca="1" si="653"/>
        <v>10.1980859375</v>
      </c>
      <c r="BN383" s="235">
        <f t="shared" ca="1" si="653"/>
        <v>10.279746093749999</v>
      </c>
      <c r="BO383" s="235">
        <f t="shared" ca="1" si="599"/>
        <v>10.099022460937499</v>
      </c>
      <c r="BP383" s="235">
        <f t="shared" ca="1" si="554"/>
        <v>10.127214016004345</v>
      </c>
      <c r="BQ383" s="235">
        <f t="shared" ca="1" si="555"/>
        <v>10.204974569696558</v>
      </c>
      <c r="BR383" s="235">
        <f t="shared" ca="1" si="556"/>
        <v>-7.7760553692213463E-2</v>
      </c>
      <c r="BS383" s="235">
        <f t="shared" ca="1" si="557"/>
        <v>10.049453462312131</v>
      </c>
      <c r="BT383" s="235">
        <f t="shared" ca="1" si="625"/>
        <v>10.099251328127082</v>
      </c>
      <c r="BU383" s="235">
        <f t="shared" ca="1" si="626"/>
        <v>10.191739432553643</v>
      </c>
      <c r="BV383" s="235">
        <f t="shared" ca="1" si="627"/>
        <v>10.308398646524383</v>
      </c>
      <c r="BW383" s="235">
        <f t="shared" ca="1" si="628"/>
        <v>10.0309343332447</v>
      </c>
      <c r="BX383" s="235">
        <f t="shared" ca="1" si="600"/>
        <v>0.46793936523593366</v>
      </c>
      <c r="BZ383" s="235">
        <f t="shared" ca="1" si="601"/>
        <v>10.617484893057572</v>
      </c>
      <c r="CA383" s="235">
        <f t="shared" ca="1" si="602"/>
        <v>18.663110897010348</v>
      </c>
      <c r="CB383" s="235">
        <f t="shared" ca="1" si="642"/>
        <v>10.276177897135415</v>
      </c>
      <c r="CC383" s="235">
        <f t="shared" ca="1" si="643"/>
        <v>1.0161778971354156</v>
      </c>
      <c r="CD383" s="81">
        <f t="shared" ca="1" si="644"/>
        <v>2.4291770833333324</v>
      </c>
      <c r="CE383" s="235">
        <f t="shared" ca="1" si="603"/>
        <v>41.832186879558805</v>
      </c>
      <c r="CF383" s="235">
        <f t="shared" ca="1" si="604"/>
        <v>32.809776335344147</v>
      </c>
      <c r="CG383">
        <f t="shared" si="605"/>
        <v>100</v>
      </c>
      <c r="CH383">
        <f t="shared" si="605"/>
        <v>50</v>
      </c>
      <c r="CI383">
        <f t="shared" si="605"/>
        <v>0</v>
      </c>
      <c r="CJ383" t="e">
        <f t="shared" si="606"/>
        <v>#N/A</v>
      </c>
      <c r="CK383" s="259">
        <f t="shared" ca="1" si="607"/>
        <v>9.972463866196204</v>
      </c>
      <c r="CL383" s="259">
        <f t="shared" ca="1" si="608"/>
        <v>10.2637319330981</v>
      </c>
      <c r="CM383" s="259">
        <f t="shared" ca="1" si="609"/>
        <v>10.18914927426315</v>
      </c>
      <c r="CN383" s="259">
        <f t="shared" ca="1" si="610"/>
        <v>10.240051977714955</v>
      </c>
      <c r="CO383">
        <f t="shared" ca="1" si="611"/>
        <v>0</v>
      </c>
      <c r="CP383" t="e">
        <f t="shared" ca="1" si="612"/>
        <v>#N/A</v>
      </c>
      <c r="CQ383">
        <f t="shared" ca="1" si="613"/>
        <v>16.7</v>
      </c>
      <c r="CR383" t="e">
        <f t="shared" ca="1" si="647"/>
        <v>#N/A</v>
      </c>
      <c r="CS383" t="e">
        <f t="shared" ca="1" si="648"/>
        <v>#N/A</v>
      </c>
    </row>
    <row r="384" spans="1:97" x14ac:dyDescent="0.25">
      <c r="A384">
        <v>353</v>
      </c>
      <c r="B384" s="100">
        <f ca="1">OFFSET(InputPriceData!B$15,CalculationsAndCharts!$A384+$A$11,0,1,1)</f>
        <v>39982</v>
      </c>
      <c r="C384" s="3">
        <f ca="1">OFFSET(InputPriceData!G$15,CalculationsAndCharts!$A384+$A$11,0,1,1)</f>
        <v>2694400</v>
      </c>
      <c r="D384" s="4">
        <f ca="1">OFFSET(InputPriceData!C$15,CalculationsAndCharts!$A384+$A$11,IF($C$7,7,0),1,1)</f>
        <v>9.98</v>
      </c>
      <c r="E384" s="4">
        <f ca="1">OFFSET(InputPriceData!D$15,CalculationsAndCharts!$A384+$A$11,IF($C$7,7,0),1,1)</f>
        <v>10</v>
      </c>
      <c r="F384" s="4">
        <f ca="1">OFFSET(InputPriceData!E$15,CalculationsAndCharts!$A384+$A$11,IF($C$7,7,0),1,1)</f>
        <v>9.6999999999999993</v>
      </c>
      <c r="G384" s="4">
        <f ca="1">OFFSET(InputPriceData!F$15,CalculationsAndCharts!$A384+$A$11,IF($C$7,7,0),1,1)</f>
        <v>9.8000000000000007</v>
      </c>
      <c r="H384" s="105">
        <f t="shared" si="579"/>
        <v>0</v>
      </c>
      <c r="I384" s="105">
        <f t="shared" ca="1" si="636"/>
        <v>0</v>
      </c>
      <c r="J384" s="105">
        <f t="shared" ca="1" si="636"/>
        <v>0</v>
      </c>
      <c r="K384" s="105">
        <f t="shared" ca="1" si="636"/>
        <v>0</v>
      </c>
      <c r="L384" s="4">
        <f t="shared" ca="1" si="581"/>
        <v>9.8333333333333339</v>
      </c>
      <c r="M384" s="105">
        <f t="shared" ca="1" si="582"/>
        <v>0.25333333333333385</v>
      </c>
      <c r="N384" s="105">
        <f t="shared" ca="1" si="589"/>
        <v>1.8906025641025646</v>
      </c>
      <c r="O384" s="198">
        <f t="shared" ca="1" si="590"/>
        <v>2.1646167224105768</v>
      </c>
      <c r="P384" s="198">
        <f t="shared" ca="1" si="591"/>
        <v>1.9481550501695191</v>
      </c>
      <c r="Q384" s="105">
        <f t="shared" ca="1" si="583"/>
        <v>10.242859367690375</v>
      </c>
      <c r="R384" s="105">
        <f t="shared" ca="1" si="584"/>
        <v>10.582560369668453</v>
      </c>
      <c r="S384" s="105">
        <f t="shared" ca="1" si="592"/>
        <v>0</v>
      </c>
      <c r="T384" s="105">
        <f t="shared" si="593"/>
        <v>0</v>
      </c>
      <c r="U384" s="105">
        <f t="shared" si="594"/>
        <v>0</v>
      </c>
      <c r="V384" s="115">
        <f t="shared" ca="1" si="585"/>
        <v>0.30000000000000071</v>
      </c>
      <c r="W384" s="114">
        <f t="shared" ca="1" si="586"/>
        <v>0.45004207614306629</v>
      </c>
      <c r="X384" s="116">
        <f t="shared" ca="1" si="587"/>
        <v>9.5922660830925127E-2</v>
      </c>
      <c r="Y384" s="90" t="e">
        <f t="shared" si="595"/>
        <v>#N/A</v>
      </c>
      <c r="Z384" s="117" t="str">
        <f t="shared" ca="1" si="596"/>
        <v/>
      </c>
      <c r="AA384" s="112"/>
      <c r="AB384" s="118"/>
      <c r="AC384" s="107"/>
      <c r="AD384" s="107"/>
      <c r="AH384" s="107"/>
      <c r="BE384" s="235">
        <f t="shared" ca="1" si="597"/>
        <v>9.9</v>
      </c>
      <c r="BF384" s="235">
        <f t="shared" ref="BF384:BN384" ca="1" si="654">AVERAGE(OFFSET(BE$31,$A384,0,$BE$27,1))</f>
        <v>9.9625000000000004</v>
      </c>
      <c r="BG384" s="235">
        <f t="shared" ca="1" si="654"/>
        <v>9.995000000000001</v>
      </c>
      <c r="BH384" s="235">
        <f t="shared" ca="1" si="654"/>
        <v>10.020625000000001</v>
      </c>
      <c r="BI384" s="235">
        <f t="shared" ca="1" si="654"/>
        <v>10.055937500000001</v>
      </c>
      <c r="BJ384" s="235">
        <f t="shared" ca="1" si="654"/>
        <v>10.109375</v>
      </c>
      <c r="BK384" s="235">
        <f t="shared" ca="1" si="654"/>
        <v>10.182265624999999</v>
      </c>
      <c r="BL384" s="235">
        <f t="shared" ca="1" si="654"/>
        <v>10.269335937499999</v>
      </c>
      <c r="BM384" s="235">
        <f t="shared" ca="1" si="654"/>
        <v>10.36140625</v>
      </c>
      <c r="BN384" s="235">
        <f t="shared" ca="1" si="654"/>
        <v>10.450009765625001</v>
      </c>
      <c r="BO384" s="235">
        <f t="shared" ca="1" si="599"/>
        <v>10.04022900390625</v>
      </c>
      <c r="BP384" s="235">
        <f t="shared" ca="1" si="554"/>
        <v>10.155405571071192</v>
      </c>
      <c r="BQ384" s="235">
        <f t="shared" ca="1" si="555"/>
        <v>10.282735123388772</v>
      </c>
      <c r="BR384" s="235">
        <f t="shared" ca="1" si="556"/>
        <v>-0.1273295523175797</v>
      </c>
      <c r="BS384" s="235">
        <f t="shared" ca="1" si="557"/>
        <v>10.028076018753612</v>
      </c>
      <c r="BT384" s="235">
        <f t="shared" ca="1" si="625"/>
        <v>10.14904919394203</v>
      </c>
      <c r="BU384" s="235">
        <f t="shared" ca="1" si="626"/>
        <v>10.284227536980204</v>
      </c>
      <c r="BV384" s="235">
        <f t="shared" ca="1" si="627"/>
        <v>10.425057860495123</v>
      </c>
      <c r="BW384" s="235">
        <f t="shared" ca="1" si="628"/>
        <v>10.019522831380602</v>
      </c>
      <c r="BX384" s="235">
        <f t="shared" ca="1" si="600"/>
        <v>0.42773468770477402</v>
      </c>
      <c r="BZ384" s="235">
        <f t="shared" ca="1" si="601"/>
        <v>10.704674717169716</v>
      </c>
      <c r="CA384" s="235">
        <f t="shared" ca="1" si="602"/>
        <v>9.9546222527776571</v>
      </c>
      <c r="CB384" s="235">
        <f t="shared" ca="1" si="642"/>
        <v>9.9367811686197918</v>
      </c>
      <c r="CC384" s="235">
        <f t="shared" ca="1" si="643"/>
        <v>0.67678116861979198</v>
      </c>
      <c r="CD384" s="81">
        <f t="shared" ca="1" si="644"/>
        <v>2.5491770833333334</v>
      </c>
      <c r="CE384" s="235">
        <f t="shared" ca="1" si="603"/>
        <v>26.549005678916</v>
      </c>
      <c r="CF384" s="235">
        <f t="shared" ca="1" si="604"/>
        <v>30.028252776918155</v>
      </c>
      <c r="CG384">
        <f t="shared" si="605"/>
        <v>100</v>
      </c>
      <c r="CH384">
        <f t="shared" si="605"/>
        <v>50</v>
      </c>
      <c r="CI384">
        <f t="shared" si="605"/>
        <v>0</v>
      </c>
      <c r="CJ384" t="e">
        <f t="shared" si="606"/>
        <v>#N/A</v>
      </c>
      <c r="CK384" s="259">
        <f t="shared" ca="1" si="607"/>
        <v>10.074927732392409</v>
      </c>
      <c r="CL384" s="259">
        <f t="shared" ca="1" si="608"/>
        <v>9.9299638661962035</v>
      </c>
      <c r="CM384" s="259">
        <f t="shared" ca="1" si="609"/>
        <v>10.013026568216359</v>
      </c>
      <c r="CN384" s="259">
        <f t="shared" ca="1" si="610"/>
        <v>10.230579995561699</v>
      </c>
      <c r="CO384">
        <f t="shared" ca="1" si="611"/>
        <v>0</v>
      </c>
      <c r="CP384" t="e">
        <f t="shared" ca="1" si="612"/>
        <v>#N/A</v>
      </c>
      <c r="CQ384">
        <f t="shared" ca="1" si="613"/>
        <v>16.7</v>
      </c>
      <c r="CR384" t="e">
        <f t="shared" ca="1" si="647"/>
        <v>#N/A</v>
      </c>
      <c r="CS384" t="e">
        <f t="shared" ca="1" si="648"/>
        <v>#N/A</v>
      </c>
    </row>
    <row r="385" spans="1:97" x14ac:dyDescent="0.25">
      <c r="A385">
        <v>354</v>
      </c>
      <c r="B385" s="100">
        <f ca="1">OFFSET(InputPriceData!B$15,CalculationsAndCharts!$A385+$A$11,0,1,1)</f>
        <v>39981</v>
      </c>
      <c r="C385" s="3">
        <f ca="1">OFFSET(InputPriceData!G$15,CalculationsAndCharts!$A385+$A$11,0,1,1)</f>
        <v>3932300</v>
      </c>
      <c r="D385" s="4">
        <f ca="1">OFFSET(InputPriceData!C$15,CalculationsAndCharts!$A385+$A$11,IF($C$7,7,0),1,1)</f>
        <v>10.01</v>
      </c>
      <c r="E385" s="4">
        <f ca="1">OFFSET(InputPriceData!D$15,CalculationsAndCharts!$A385+$A$11,IF($C$7,7,0),1,1)</f>
        <v>10.199999999999999</v>
      </c>
      <c r="F385" s="4">
        <f ca="1">OFFSET(InputPriceData!E$15,CalculationsAndCharts!$A385+$A$11,IF($C$7,7,0),1,1)</f>
        <v>9.66</v>
      </c>
      <c r="G385" s="4">
        <f ca="1">OFFSET(InputPriceData!F$15,CalculationsAndCharts!$A385+$A$11,IF($C$7,7,0),1,1)</f>
        <v>10</v>
      </c>
      <c r="H385" s="105">
        <f t="shared" si="579"/>
        <v>0</v>
      </c>
      <c r="I385" s="105">
        <f t="shared" ca="1" si="636"/>
        <v>0</v>
      </c>
      <c r="J385" s="105">
        <f t="shared" ca="1" si="636"/>
        <v>0</v>
      </c>
      <c r="K385" s="105">
        <f t="shared" ca="1" si="636"/>
        <v>0</v>
      </c>
      <c r="L385" s="4">
        <f t="shared" ca="1" si="581"/>
        <v>9.9533333333333331</v>
      </c>
      <c r="M385" s="105">
        <f t="shared" ca="1" si="582"/>
        <v>0.46666666666666679</v>
      </c>
      <c r="N385" s="105">
        <f t="shared" ca="1" si="589"/>
        <v>2.1208974358974366</v>
      </c>
      <c r="O385" s="198">
        <f t="shared" ca="1" si="590"/>
        <v>2.2429064819271516</v>
      </c>
      <c r="P385" s="198">
        <f t="shared" ca="1" si="591"/>
        <v>2.0186158337344366</v>
      </c>
      <c r="Q385" s="105">
        <f t="shared" ca="1" si="583"/>
        <v>10.359866806078102</v>
      </c>
      <c r="R385" s="105">
        <f t="shared" ca="1" si="584"/>
        <v>10.679617798805047</v>
      </c>
      <c r="S385" s="105">
        <f t="shared" ca="1" si="592"/>
        <v>0</v>
      </c>
      <c r="T385" s="105">
        <f t="shared" si="593"/>
        <v>0</v>
      </c>
      <c r="U385" s="105">
        <f t="shared" si="594"/>
        <v>0</v>
      </c>
      <c r="V385" s="115">
        <f t="shared" ca="1" si="585"/>
        <v>0.53999999999999915</v>
      </c>
      <c r="W385" s="114">
        <f t="shared" ca="1" si="586"/>
        <v>0.52506311421459906</v>
      </c>
      <c r="X385" s="116">
        <f t="shared" ca="1" si="587"/>
        <v>0.10250631142145991</v>
      </c>
      <c r="Y385" s="90" t="e">
        <f t="shared" si="595"/>
        <v>#N/A</v>
      </c>
      <c r="Z385" s="117" t="str">
        <f t="shared" ca="1" si="596"/>
        <v/>
      </c>
      <c r="AA385" s="112"/>
      <c r="AB385" s="118"/>
      <c r="AC385" s="107"/>
      <c r="AD385" s="107"/>
      <c r="AH385" s="107"/>
      <c r="BE385" s="235">
        <f t="shared" ca="1" si="597"/>
        <v>10.025</v>
      </c>
      <c r="BF385" s="235">
        <f t="shared" ref="BF385:BN385" ca="1" si="655">AVERAGE(OFFSET(BE$31,$A385,0,$BE$27,1))</f>
        <v>10.0275</v>
      </c>
      <c r="BG385" s="235">
        <f t="shared" ca="1" si="655"/>
        <v>10.046250000000001</v>
      </c>
      <c r="BH385" s="235">
        <f t="shared" ca="1" si="655"/>
        <v>10.09125</v>
      </c>
      <c r="BI385" s="235">
        <f t="shared" ca="1" si="655"/>
        <v>10.162812500000001</v>
      </c>
      <c r="BJ385" s="235">
        <f t="shared" ca="1" si="655"/>
        <v>10.255156250000001</v>
      </c>
      <c r="BK385" s="235">
        <f t="shared" ca="1" si="655"/>
        <v>10.356406249999999</v>
      </c>
      <c r="BL385" s="235">
        <f t="shared" ca="1" si="655"/>
        <v>10.453476562500001</v>
      </c>
      <c r="BM385" s="235">
        <f t="shared" ca="1" si="655"/>
        <v>10.538613281250001</v>
      </c>
      <c r="BN385" s="235">
        <f t="shared" ca="1" si="655"/>
        <v>10.611367187500001</v>
      </c>
      <c r="BO385" s="235">
        <f t="shared" ca="1" si="599"/>
        <v>10.1467041015625</v>
      </c>
      <c r="BP385" s="235">
        <f t="shared" ca="1" si="554"/>
        <v>10.270582138236136</v>
      </c>
      <c r="BQ385" s="235">
        <f t="shared" ca="1" si="555"/>
        <v>10.41006467570635</v>
      </c>
      <c r="BR385" s="235">
        <f t="shared" ca="1" si="556"/>
        <v>-0.13948253747021333</v>
      </c>
      <c r="BS385" s="235">
        <f t="shared" ca="1" si="557"/>
        <v>10.131099600765923</v>
      </c>
      <c r="BT385" s="235">
        <f t="shared" ca="1" si="625"/>
        <v>10.270022369130448</v>
      </c>
      <c r="BU385" s="235">
        <f t="shared" ca="1" si="626"/>
        <v>10.419405880018378</v>
      </c>
      <c r="BV385" s="235">
        <f t="shared" ca="1" si="627"/>
        <v>10.565888184010044</v>
      </c>
      <c r="BW385" s="235">
        <f t="shared" ca="1" si="628"/>
        <v>10.117737651346255</v>
      </c>
      <c r="BX385" s="235">
        <f t="shared" ca="1" si="600"/>
        <v>0.37695730279182349</v>
      </c>
      <c r="BZ385" s="235">
        <f t="shared" ca="1" si="601"/>
        <v>10.79763078797755</v>
      </c>
      <c r="CA385" s="235">
        <f t="shared" ca="1" si="602"/>
        <v>4.9091414600628749</v>
      </c>
      <c r="CB385" s="235">
        <f t="shared" ca="1" si="642"/>
        <v>10.050018717447916</v>
      </c>
      <c r="CC385" s="235">
        <f t="shared" ca="1" si="643"/>
        <v>0.79001871744791607</v>
      </c>
      <c r="CD385" s="81">
        <f t="shared" ca="1" si="644"/>
        <v>2.6291770833333334</v>
      </c>
      <c r="CE385" s="235">
        <f t="shared" ca="1" si="603"/>
        <v>30.048136447557631</v>
      </c>
      <c r="CF385" s="235">
        <f t="shared" ca="1" si="604"/>
        <v>32.502703389347964</v>
      </c>
      <c r="CG385">
        <f t="shared" si="605"/>
        <v>100</v>
      </c>
      <c r="CH385">
        <f t="shared" si="605"/>
        <v>50</v>
      </c>
      <c r="CI385">
        <f t="shared" si="605"/>
        <v>0</v>
      </c>
      <c r="CJ385" t="e">
        <f t="shared" si="606"/>
        <v>#N/A</v>
      </c>
      <c r="CK385" s="259">
        <f t="shared" ca="1" si="607"/>
        <v>10.182355464784816</v>
      </c>
      <c r="CL385" s="259">
        <f t="shared" ca="1" si="608"/>
        <v>10.002463866196205</v>
      </c>
      <c r="CM385" s="259">
        <f t="shared" ca="1" si="609"/>
        <v>10.132822058138377</v>
      </c>
      <c r="CN385" s="259">
        <f t="shared" ca="1" si="610"/>
        <v>10.350826447307899</v>
      </c>
      <c r="CO385">
        <f t="shared" ca="1" si="611"/>
        <v>0</v>
      </c>
      <c r="CP385" t="e">
        <f t="shared" ca="1" si="612"/>
        <v>#N/A</v>
      </c>
      <c r="CQ385">
        <f t="shared" ca="1" si="613"/>
        <v>16.7</v>
      </c>
      <c r="CR385" t="e">
        <f t="shared" ca="1" si="647"/>
        <v>#N/A</v>
      </c>
      <c r="CS385" t="e">
        <f t="shared" ca="1" si="648"/>
        <v>#N/A</v>
      </c>
    </row>
    <row r="386" spans="1:97" x14ac:dyDescent="0.25">
      <c r="A386">
        <v>355</v>
      </c>
      <c r="B386" s="100">
        <f ca="1">OFFSET(InputPriceData!B$15,CalculationsAndCharts!$A386+$A$11,0,1,1)</f>
        <v>39980</v>
      </c>
      <c r="C386" s="3">
        <f ca="1">OFFSET(InputPriceData!G$15,CalculationsAndCharts!$A386+$A$11,0,1,1)</f>
        <v>6462700</v>
      </c>
      <c r="D386" s="4">
        <f ca="1">OFFSET(InputPriceData!C$15,CalculationsAndCharts!$A386+$A$11,IF($C$7,7,0),1,1)</f>
        <v>10.039999999999999</v>
      </c>
      <c r="E386" s="4">
        <f ca="1">OFFSET(InputPriceData!D$15,CalculationsAndCharts!$A386+$A$11,IF($C$7,7,0),1,1)</f>
        <v>10.44</v>
      </c>
      <c r="F386" s="4">
        <f ca="1">OFFSET(InputPriceData!E$15,CalculationsAndCharts!$A386+$A$11,IF($C$7,7,0),1,1)</f>
        <v>9.89</v>
      </c>
      <c r="G386" s="4">
        <f ca="1">OFFSET(InputPriceData!F$15,CalculationsAndCharts!$A386+$A$11,IF($C$7,7,0),1,1)</f>
        <v>10.050000000000001</v>
      </c>
      <c r="H386" s="105">
        <f t="shared" si="579"/>
        <v>0</v>
      </c>
      <c r="I386" s="105">
        <f t="shared" ca="1" si="636"/>
        <v>0</v>
      </c>
      <c r="J386" s="105">
        <f t="shared" ca="1" si="636"/>
        <v>0</v>
      </c>
      <c r="K386" s="105">
        <f t="shared" ca="1" si="636"/>
        <v>0</v>
      </c>
      <c r="L386" s="4">
        <f t="shared" ca="1" si="581"/>
        <v>10.126666666666667</v>
      </c>
      <c r="M386" s="105">
        <f t="shared" ca="1" si="582"/>
        <v>0.27666666666666728</v>
      </c>
      <c r="N386" s="105">
        <f t="shared" ca="1" si="589"/>
        <v>2.1873461538461547</v>
      </c>
      <c r="O386" s="198">
        <f t="shared" ca="1" si="590"/>
        <v>2.2777662093642128</v>
      </c>
      <c r="P386" s="198">
        <f t="shared" ca="1" si="591"/>
        <v>2.0499895884277914</v>
      </c>
      <c r="Q386" s="105">
        <f t="shared" ca="1" si="583"/>
        <v>10.47601922686232</v>
      </c>
      <c r="R386" s="105">
        <f t="shared" ca="1" si="584"/>
        <v>10.770975225298461</v>
      </c>
      <c r="S386" s="105">
        <f t="shared" ca="1" si="592"/>
        <v>0</v>
      </c>
      <c r="T386" s="105">
        <f t="shared" si="593"/>
        <v>0</v>
      </c>
      <c r="U386" s="105">
        <f t="shared" si="594"/>
        <v>0</v>
      </c>
      <c r="V386" s="115">
        <f t="shared" ca="1" si="585"/>
        <v>0.54999999999999893</v>
      </c>
      <c r="W386" s="114">
        <f t="shared" ca="1" si="586"/>
        <v>0.51759467132189896</v>
      </c>
      <c r="X386" s="116">
        <f t="shared" ca="1" si="587"/>
        <v>0.10150195734546258</v>
      </c>
      <c r="Y386" s="90" t="e">
        <f t="shared" si="595"/>
        <v>#N/A</v>
      </c>
      <c r="Z386" s="117" t="str">
        <f t="shared" ca="1" si="596"/>
        <v/>
      </c>
      <c r="AA386" s="112"/>
      <c r="AB386" s="118"/>
      <c r="AC386" s="107"/>
      <c r="AD386" s="107"/>
      <c r="AH386" s="107"/>
      <c r="BE386" s="235">
        <f t="shared" ca="1" si="597"/>
        <v>10.030000000000001</v>
      </c>
      <c r="BF386" s="235">
        <f t="shared" ref="BF386:BN386" ca="1" si="656">AVERAGE(OFFSET(BE$31,$A386,0,$BE$27,1))</f>
        <v>10.065000000000001</v>
      </c>
      <c r="BG386" s="235">
        <f t="shared" ca="1" si="656"/>
        <v>10.13625</v>
      </c>
      <c r="BH386" s="235">
        <f t="shared" ca="1" si="656"/>
        <v>10.234375</v>
      </c>
      <c r="BI386" s="235">
        <f t="shared" ca="1" si="656"/>
        <v>10.3475</v>
      </c>
      <c r="BJ386" s="235">
        <f t="shared" ca="1" si="656"/>
        <v>10.457656249999999</v>
      </c>
      <c r="BK386" s="235">
        <f t="shared" ca="1" si="656"/>
        <v>10.550546875</v>
      </c>
      <c r="BL386" s="235">
        <f t="shared" ca="1" si="656"/>
        <v>10.623750000000001</v>
      </c>
      <c r="BM386" s="235">
        <f t="shared" ca="1" si="656"/>
        <v>10.684121093750001</v>
      </c>
      <c r="BN386" s="235">
        <f t="shared" ca="1" si="656"/>
        <v>10.740947265625</v>
      </c>
      <c r="BO386" s="235">
        <f t="shared" ca="1" si="599"/>
        <v>10.234601074218752</v>
      </c>
      <c r="BP386" s="235">
        <f t="shared" ca="1" si="554"/>
        <v>10.394460174909774</v>
      </c>
      <c r="BQ386" s="235">
        <f t="shared" ca="1" si="555"/>
        <v>10.549547213176563</v>
      </c>
      <c r="BR386" s="235">
        <f t="shared" ca="1" si="556"/>
        <v>-0.15508703826678882</v>
      </c>
      <c r="BS386" s="235">
        <f t="shared" ca="1" si="557"/>
        <v>10.239373136642985</v>
      </c>
      <c r="BT386" s="235">
        <f t="shared" ca="1" si="625"/>
        <v>10.408945137494971</v>
      </c>
      <c r="BU386" s="235">
        <f t="shared" ca="1" si="626"/>
        <v>10.568789390906309</v>
      </c>
      <c r="BV386" s="235">
        <f t="shared" ca="1" si="627"/>
        <v>10.71237048800171</v>
      </c>
      <c r="BW386" s="235">
        <f t="shared" ca="1" si="628"/>
        <v>10.232837727767699</v>
      </c>
      <c r="BX386" s="235">
        <f t="shared" ca="1" si="600"/>
        <v>0.33088117055777766</v>
      </c>
      <c r="BZ386" s="235">
        <f t="shared" ca="1" si="601"/>
        <v>10.88357187039645</v>
      </c>
      <c r="CA386" s="235">
        <f t="shared" ca="1" si="602"/>
        <v>0.83324464098492412</v>
      </c>
      <c r="CB386" s="235">
        <f t="shared" ca="1" si="642"/>
        <v>10.180633870442708</v>
      </c>
      <c r="CC386" s="235">
        <f t="shared" ca="1" si="643"/>
        <v>0.92063387044270861</v>
      </c>
      <c r="CD386" s="81">
        <f t="shared" ca="1" si="644"/>
        <v>2.7491770833333327</v>
      </c>
      <c r="CE386" s="235">
        <f t="shared" ca="1" si="603"/>
        <v>33.48761620428084</v>
      </c>
      <c r="CF386" s="235">
        <f t="shared" ca="1" si="604"/>
        <v>36.370826056865951</v>
      </c>
      <c r="CG386">
        <f t="shared" si="605"/>
        <v>100</v>
      </c>
      <c r="CH386">
        <f t="shared" si="605"/>
        <v>50</v>
      </c>
      <c r="CI386">
        <f t="shared" si="605"/>
        <v>0</v>
      </c>
      <c r="CJ386" t="e">
        <f t="shared" si="606"/>
        <v>#N/A</v>
      </c>
      <c r="CK386" s="259">
        <f t="shared" ca="1" si="607"/>
        <v>10.259710929569632</v>
      </c>
      <c r="CL386" s="259">
        <f t="shared" ca="1" si="608"/>
        <v>10.173677732392408</v>
      </c>
      <c r="CM386" s="259">
        <f t="shared" ca="1" si="609"/>
        <v>10.252481208008405</v>
      </c>
      <c r="CN386" s="259">
        <f t="shared" ca="1" si="610"/>
        <v>10.490171479752577</v>
      </c>
      <c r="CO386">
        <f t="shared" ca="1" si="611"/>
        <v>0</v>
      </c>
      <c r="CP386" t="e">
        <f t="shared" ca="1" si="612"/>
        <v>#N/A</v>
      </c>
      <c r="CQ386">
        <f t="shared" ca="1" si="613"/>
        <v>16.7</v>
      </c>
      <c r="CR386" t="e">
        <f t="shared" ca="1" si="647"/>
        <v>#N/A</v>
      </c>
      <c r="CS386" t="e">
        <f t="shared" ca="1" si="648"/>
        <v>#N/A</v>
      </c>
    </row>
    <row r="387" spans="1:97" x14ac:dyDescent="0.25">
      <c r="A387">
        <v>356</v>
      </c>
      <c r="B387" s="100">
        <f ca="1">OFFSET(InputPriceData!B$15,CalculationsAndCharts!$A387+$A$11,0,1,1)</f>
        <v>39979</v>
      </c>
      <c r="C387" s="3">
        <f ca="1">OFFSET(InputPriceData!G$15,CalculationsAndCharts!$A387+$A$11,0,1,1)</f>
        <v>3363100</v>
      </c>
      <c r="D387" s="4">
        <f ca="1">OFFSET(InputPriceData!C$15,CalculationsAndCharts!$A387+$A$11,IF($C$7,7,0),1,1)</f>
        <v>10.01</v>
      </c>
      <c r="E387" s="4">
        <f ca="1">OFFSET(InputPriceData!D$15,CalculationsAndCharts!$A387+$A$11,IF($C$7,7,0),1,1)</f>
        <v>10.19</v>
      </c>
      <c r="F387" s="4">
        <f ca="1">OFFSET(InputPriceData!E$15,CalculationsAndCharts!$A387+$A$11,IF($C$7,7,0),1,1)</f>
        <v>9.85</v>
      </c>
      <c r="G387" s="4">
        <f ca="1">OFFSET(InputPriceData!F$15,CalculationsAndCharts!$A387+$A$11,IF($C$7,7,0),1,1)</f>
        <v>10.01</v>
      </c>
      <c r="H387" s="105">
        <f t="shared" si="579"/>
        <v>0</v>
      </c>
      <c r="I387" s="105">
        <f t="shared" ca="1" si="636"/>
        <v>0</v>
      </c>
      <c r="J387" s="105">
        <f t="shared" ca="1" si="636"/>
        <v>0</v>
      </c>
      <c r="K387" s="105">
        <f t="shared" ca="1" si="636"/>
        <v>0</v>
      </c>
      <c r="L387" s="4">
        <f t="shared" ca="1" si="581"/>
        <v>10.016666666666666</v>
      </c>
      <c r="M387" s="105">
        <f t="shared" ca="1" si="582"/>
        <v>0.39000000000000057</v>
      </c>
      <c r="N387" s="105">
        <f t="shared" ca="1" si="589"/>
        <v>2.3065897435897442</v>
      </c>
      <c r="O387" s="198">
        <f t="shared" ca="1" si="590"/>
        <v>2.3036005109408011</v>
      </c>
      <c r="P387" s="198">
        <f t="shared" ca="1" si="591"/>
        <v>2.0732404598467209</v>
      </c>
      <c r="Q387" s="105">
        <f t="shared" ca="1" si="583"/>
        <v>10.575834244061078</v>
      </c>
      <c r="R387" s="105">
        <f t="shared" ca="1" si="584"/>
        <v>10.855248367708786</v>
      </c>
      <c r="S387" s="105">
        <f t="shared" ca="1" si="592"/>
        <v>0</v>
      </c>
      <c r="T387" s="105">
        <f t="shared" si="593"/>
        <v>0</v>
      </c>
      <c r="U387" s="105">
        <f t="shared" si="594"/>
        <v>0</v>
      </c>
      <c r="V387" s="115">
        <f t="shared" ca="1" si="585"/>
        <v>0.33999999999999986</v>
      </c>
      <c r="W387" s="114">
        <f t="shared" ca="1" si="586"/>
        <v>0.50139200698284891</v>
      </c>
      <c r="X387" s="116">
        <f t="shared" ca="1" si="587"/>
        <v>0.1000891115866982</v>
      </c>
      <c r="Y387" s="90" t="e">
        <f t="shared" si="595"/>
        <v>#N/A</v>
      </c>
      <c r="Z387" s="117" t="str">
        <f t="shared" ca="1" si="596"/>
        <v/>
      </c>
      <c r="AA387" s="112"/>
      <c r="AB387" s="118"/>
      <c r="AC387" s="107"/>
      <c r="AD387" s="107"/>
      <c r="AH387" s="107"/>
      <c r="BE387" s="235">
        <f t="shared" ca="1" si="597"/>
        <v>10.1</v>
      </c>
      <c r="BF387" s="235">
        <f t="shared" ref="BF387:BN387" ca="1" si="657">AVERAGE(OFFSET(BE$31,$A387,0,$BE$27,1))</f>
        <v>10.2075</v>
      </c>
      <c r="BG387" s="235">
        <f t="shared" ca="1" si="657"/>
        <v>10.3325</v>
      </c>
      <c r="BH387" s="235">
        <f t="shared" ca="1" si="657"/>
        <v>10.460625</v>
      </c>
      <c r="BI387" s="235">
        <f t="shared" ca="1" si="657"/>
        <v>10.5678125</v>
      </c>
      <c r="BJ387" s="235">
        <f t="shared" ca="1" si="657"/>
        <v>10.643437500000001</v>
      </c>
      <c r="BK387" s="235">
        <f t="shared" ca="1" si="657"/>
        <v>10.696953125</v>
      </c>
      <c r="BL387" s="235">
        <f t="shared" ca="1" si="657"/>
        <v>10.744492187500001</v>
      </c>
      <c r="BM387" s="235">
        <f t="shared" ca="1" si="657"/>
        <v>10.7977734375</v>
      </c>
      <c r="BN387" s="235">
        <f t="shared" ca="1" si="657"/>
        <v>10.861748046875</v>
      </c>
      <c r="BO387" s="235">
        <f t="shared" ca="1" si="599"/>
        <v>10.378048339843751</v>
      </c>
      <c r="BP387" s="235">
        <f t="shared" ca="1" si="554"/>
        <v>10.554319275600799</v>
      </c>
      <c r="BQ387" s="235">
        <f t="shared" ca="1" si="555"/>
        <v>10.704634251443352</v>
      </c>
      <c r="BR387" s="235">
        <f t="shared" ca="1" si="556"/>
        <v>-0.15031497584255327</v>
      </c>
      <c r="BS387" s="235">
        <f t="shared" ca="1" si="557"/>
        <v>10.404004299758245</v>
      </c>
      <c r="BT387" s="235">
        <f t="shared" ca="1" si="625"/>
        <v>10.578517138346955</v>
      </c>
      <c r="BU387" s="235">
        <f t="shared" ca="1" si="626"/>
        <v>10.728633644317647</v>
      </c>
      <c r="BV387" s="235">
        <f t="shared" ca="1" si="627"/>
        <v>10.855951585097113</v>
      </c>
      <c r="BW387" s="235">
        <f t="shared" ca="1" si="628"/>
        <v>10.40560206718504</v>
      </c>
      <c r="BX387" s="235">
        <f t="shared" ca="1" si="600"/>
        <v>0.31103379365728023</v>
      </c>
      <c r="BZ387" s="235">
        <f t="shared" ca="1" si="601"/>
        <v>10.958491006465488</v>
      </c>
      <c r="CA387" s="235">
        <f t="shared" ca="1" si="602"/>
        <v>5.5603803706245056</v>
      </c>
      <c r="CB387" s="235">
        <f t="shared" ca="1" si="642"/>
        <v>10.197357503255208</v>
      </c>
      <c r="CC387" s="235">
        <f t="shared" ca="1" si="643"/>
        <v>0.93735750325520861</v>
      </c>
      <c r="CD387" s="81">
        <f t="shared" ca="1" si="644"/>
        <v>2.7591770833333324</v>
      </c>
      <c r="CE387" s="235">
        <f t="shared" ca="1" si="603"/>
        <v>33.972357516205406</v>
      </c>
      <c r="CF387" s="235">
        <f t="shared" ca="1" si="604"/>
        <v>42.15255604560793</v>
      </c>
      <c r="CG387">
        <f t="shared" si="605"/>
        <v>100</v>
      </c>
      <c r="CH387">
        <f t="shared" si="605"/>
        <v>50</v>
      </c>
      <c r="CI387">
        <f t="shared" si="605"/>
        <v>0</v>
      </c>
      <c r="CJ387" t="e">
        <f t="shared" si="606"/>
        <v>#N/A</v>
      </c>
      <c r="CK387" s="259">
        <f t="shared" ca="1" si="607"/>
        <v>10.504421859139264</v>
      </c>
      <c r="CL387" s="259">
        <f t="shared" ca="1" si="608"/>
        <v>10.218460929569632</v>
      </c>
      <c r="CM387" s="259">
        <f t="shared" ca="1" si="609"/>
        <v>10.336357568902894</v>
      </c>
      <c r="CN387" s="259">
        <f t="shared" ca="1" si="610"/>
        <v>10.616768978696646</v>
      </c>
      <c r="CO387">
        <f t="shared" ca="1" si="611"/>
        <v>0</v>
      </c>
      <c r="CP387" t="e">
        <f t="shared" ca="1" si="612"/>
        <v>#N/A</v>
      </c>
      <c r="CQ387">
        <f t="shared" ca="1" si="613"/>
        <v>16.7</v>
      </c>
      <c r="CR387" t="e">
        <f t="shared" ca="1" si="647"/>
        <v>#N/A</v>
      </c>
      <c r="CS387" t="e">
        <f t="shared" ca="1" si="648"/>
        <v>#N/A</v>
      </c>
    </row>
    <row r="388" spans="1:97" x14ac:dyDescent="0.25">
      <c r="A388">
        <v>357</v>
      </c>
      <c r="B388" s="100">
        <f ca="1">OFFSET(InputPriceData!B$15,CalculationsAndCharts!$A388+$A$11,0,1,1)</f>
        <v>39976</v>
      </c>
      <c r="C388" s="3">
        <f ca="1">OFFSET(InputPriceData!G$15,CalculationsAndCharts!$A388+$A$11,0,1,1)</f>
        <v>3903100</v>
      </c>
      <c r="D388" s="4">
        <f ca="1">OFFSET(InputPriceData!C$15,CalculationsAndCharts!$A388+$A$11,IF($C$7,7,0),1,1)</f>
        <v>10.37</v>
      </c>
      <c r="E388" s="4">
        <f ca="1">OFFSET(InputPriceData!D$15,CalculationsAndCharts!$A388+$A$11,IF($C$7,7,0),1,1)</f>
        <v>10.48</v>
      </c>
      <c r="F388" s="4">
        <f ca="1">OFFSET(InputPriceData!E$15,CalculationsAndCharts!$A388+$A$11,IF($C$7,7,0),1,1)</f>
        <v>10.050000000000001</v>
      </c>
      <c r="G388" s="4">
        <f ca="1">OFFSET(InputPriceData!F$15,CalculationsAndCharts!$A388+$A$11,IF($C$7,7,0),1,1)</f>
        <v>10.19</v>
      </c>
      <c r="H388" s="105">
        <f t="shared" si="579"/>
        <v>0</v>
      </c>
      <c r="I388" s="105">
        <f t="shared" ca="1" si="636"/>
        <v>0</v>
      </c>
      <c r="J388" s="105">
        <f t="shared" ca="1" si="636"/>
        <v>0</v>
      </c>
      <c r="K388" s="105">
        <f t="shared" ca="1" si="636"/>
        <v>0</v>
      </c>
      <c r="L388" s="4">
        <f t="shared" ca="1" si="581"/>
        <v>10.24</v>
      </c>
      <c r="M388" s="105">
        <f t="shared" ca="1" si="582"/>
        <v>0.49999999999999822</v>
      </c>
      <c r="N388" s="105">
        <f t="shared" ca="1" si="589"/>
        <v>2.3375384615384616</v>
      </c>
      <c r="O388" s="198">
        <f t="shared" ca="1" si="590"/>
        <v>2.3027464444696748</v>
      </c>
      <c r="P388" s="198">
        <f t="shared" ca="1" si="591"/>
        <v>2.0724718000227074</v>
      </c>
      <c r="Q388" s="105">
        <f t="shared" ca="1" si="583"/>
        <v>10.735596409030908</v>
      </c>
      <c r="R388" s="105">
        <f t="shared" ca="1" si="584"/>
        <v>10.935080974465272</v>
      </c>
      <c r="S388" s="105">
        <f t="shared" ca="1" si="592"/>
        <v>0</v>
      </c>
      <c r="T388" s="105">
        <f t="shared" si="593"/>
        <v>0</v>
      </c>
      <c r="U388" s="105">
        <f t="shared" si="594"/>
        <v>0</v>
      </c>
      <c r="V388" s="115">
        <f t="shared" ca="1" si="585"/>
        <v>0.42999999999999972</v>
      </c>
      <c r="W388" s="114">
        <f t="shared" ca="1" si="586"/>
        <v>0.5820880104742735</v>
      </c>
      <c r="X388" s="116">
        <f t="shared" ca="1" si="587"/>
        <v>0.10712345539492379</v>
      </c>
      <c r="Y388" s="90" t="e">
        <f t="shared" si="595"/>
        <v>#N/A</v>
      </c>
      <c r="Z388" s="117" t="str">
        <f t="shared" ca="1" si="596"/>
        <v/>
      </c>
      <c r="AA388" s="112"/>
      <c r="AB388" s="118"/>
      <c r="AC388" s="107"/>
      <c r="AD388" s="107"/>
      <c r="AH388" s="107"/>
      <c r="BE388" s="235">
        <f t="shared" ca="1" si="597"/>
        <v>10.315</v>
      </c>
      <c r="BF388" s="235">
        <f t="shared" ref="BF388:BN388" ca="1" si="658">AVERAGE(OFFSET(BE$31,$A388,0,$BE$27,1))</f>
        <v>10.4575</v>
      </c>
      <c r="BG388" s="235">
        <f t="shared" ca="1" si="658"/>
        <v>10.588749999999999</v>
      </c>
      <c r="BH388" s="235">
        <f t="shared" ca="1" si="658"/>
        <v>10.675000000000001</v>
      </c>
      <c r="BI388" s="235">
        <f t="shared" ca="1" si="658"/>
        <v>10.7190625</v>
      </c>
      <c r="BJ388" s="235">
        <f t="shared" ca="1" si="658"/>
        <v>10.75046875</v>
      </c>
      <c r="BK388" s="235">
        <f t="shared" ca="1" si="658"/>
        <v>10.792031249999999</v>
      </c>
      <c r="BL388" s="235">
        <f t="shared" ca="1" si="658"/>
        <v>10.8510546875</v>
      </c>
      <c r="BM388" s="235">
        <f t="shared" ca="1" si="658"/>
        <v>10.925722656249999</v>
      </c>
      <c r="BN388" s="235">
        <f t="shared" ca="1" si="658"/>
        <v>11.011064453124998</v>
      </c>
      <c r="BO388" s="235">
        <f t="shared" ca="1" si="599"/>
        <v>10.578532714843751</v>
      </c>
      <c r="BP388" s="235">
        <f t="shared" ca="1" si="554"/>
        <v>10.730590211357846</v>
      </c>
      <c r="BQ388" s="235">
        <f t="shared" ca="1" si="555"/>
        <v>10.854949227285907</v>
      </c>
      <c r="BR388" s="235">
        <f t="shared" ca="1" si="556"/>
        <v>-0.12435901592806076</v>
      </c>
      <c r="BS388" s="235">
        <f t="shared" ca="1" si="557"/>
        <v>10.606231195429785</v>
      </c>
      <c r="BT388" s="235">
        <f t="shared" ca="1" si="625"/>
        <v>10.753029976935665</v>
      </c>
      <c r="BU388" s="235">
        <f t="shared" ca="1" si="626"/>
        <v>10.878750150288338</v>
      </c>
      <c r="BV388" s="235">
        <f t="shared" ca="1" si="627"/>
        <v>10.98326952587658</v>
      </c>
      <c r="BW388" s="235">
        <f t="shared" ca="1" si="628"/>
        <v>10.60610900581856</v>
      </c>
      <c r="BX388" s="235">
        <f t="shared" ca="1" si="600"/>
        <v>0.35669087475987904</v>
      </c>
      <c r="BZ388" s="235">
        <f t="shared" ca="1" si="601"/>
        <v>11.01299321472148</v>
      </c>
      <c r="CA388" s="235">
        <f t="shared" ca="1" si="602"/>
        <v>21.482014420972355</v>
      </c>
      <c r="CB388" s="235">
        <f t="shared" ca="1" si="642"/>
        <v>10.409266357421876</v>
      </c>
      <c r="CC388" s="235">
        <f t="shared" ca="1" si="643"/>
        <v>1.149266357421876</v>
      </c>
      <c r="CD388" s="81">
        <f t="shared" ca="1" si="644"/>
        <v>2.7591770833333324</v>
      </c>
      <c r="CE388" s="235">
        <f t="shared" ca="1" si="603"/>
        <v>41.652504450111607</v>
      </c>
      <c r="CF388" s="235">
        <f t="shared" ca="1" si="604"/>
        <v>50.349597830409401</v>
      </c>
      <c r="CG388">
        <f t="shared" si="605"/>
        <v>100</v>
      </c>
      <c r="CH388">
        <f t="shared" si="605"/>
        <v>50</v>
      </c>
      <c r="CI388">
        <f t="shared" si="605"/>
        <v>0</v>
      </c>
      <c r="CJ388" t="e">
        <f t="shared" si="606"/>
        <v>#N/A</v>
      </c>
      <c r="CK388" s="259">
        <f t="shared" ca="1" si="607"/>
        <v>10.736343718278524</v>
      </c>
      <c r="CL388" s="259">
        <f t="shared" ca="1" si="608"/>
        <v>10.448796859139264</v>
      </c>
      <c r="CM388" s="259">
        <f t="shared" ca="1" si="609"/>
        <v>10.54948483706038</v>
      </c>
      <c r="CN388" s="259">
        <f t="shared" ca="1" si="610"/>
        <v>10.776092198347452</v>
      </c>
      <c r="CO388">
        <f t="shared" ca="1" si="611"/>
        <v>0</v>
      </c>
      <c r="CP388" t="e">
        <f t="shared" ca="1" si="612"/>
        <v>#N/A</v>
      </c>
      <c r="CQ388">
        <f t="shared" ca="1" si="613"/>
        <v>16.7</v>
      </c>
      <c r="CR388" t="e">
        <f t="shared" ca="1" si="647"/>
        <v>#N/A</v>
      </c>
      <c r="CS388" t="e">
        <f t="shared" ca="1" si="648"/>
        <v>#N/A</v>
      </c>
    </row>
    <row r="389" spans="1:97" x14ac:dyDescent="0.25">
      <c r="A389">
        <v>358</v>
      </c>
      <c r="B389" s="100">
        <f ca="1">OFFSET(InputPriceData!B$15,CalculationsAndCharts!$A389+$A$11,0,1,1)</f>
        <v>39975</v>
      </c>
      <c r="C389" s="3">
        <f ca="1">OFFSET(InputPriceData!G$15,CalculationsAndCharts!$A389+$A$11,0,1,1)</f>
        <v>5236900</v>
      </c>
      <c r="D389" s="4">
        <f ca="1">OFFSET(InputPriceData!C$15,CalculationsAndCharts!$A389+$A$11,IF($C$7,7,0),1,1)</f>
        <v>10.7</v>
      </c>
      <c r="E389" s="4">
        <f ca="1">OFFSET(InputPriceData!D$15,CalculationsAndCharts!$A389+$A$11,IF($C$7,7,0),1,1)</f>
        <v>10.88</v>
      </c>
      <c r="F389" s="4">
        <f ca="1">OFFSET(InputPriceData!E$15,CalculationsAndCharts!$A389+$A$11,IF($C$7,7,0),1,1)</f>
        <v>10.33</v>
      </c>
      <c r="G389" s="4">
        <f ca="1">OFFSET(InputPriceData!F$15,CalculationsAndCharts!$A389+$A$11,IF($C$7,7,0),1,1)</f>
        <v>10.44</v>
      </c>
      <c r="H389" s="105">
        <f t="shared" si="579"/>
        <v>0</v>
      </c>
      <c r="I389" s="105">
        <f t="shared" ca="1" si="636"/>
        <v>0</v>
      </c>
      <c r="J389" s="105">
        <f t="shared" ca="1" si="636"/>
        <v>0</v>
      </c>
      <c r="K389" s="105">
        <f t="shared" ca="1" si="636"/>
        <v>0</v>
      </c>
      <c r="L389" s="4">
        <f t="shared" ca="1" si="581"/>
        <v>10.549999999999999</v>
      </c>
      <c r="M389" s="105">
        <f t="shared" ca="1" si="582"/>
        <v>0.51666666666666572</v>
      </c>
      <c r="N389" s="105">
        <f t="shared" ca="1" si="589"/>
        <v>2.2838333333333334</v>
      </c>
      <c r="O389" s="198">
        <f t="shared" ca="1" si="590"/>
        <v>2.2928058681643071</v>
      </c>
      <c r="P389" s="198">
        <f t="shared" ca="1" si="591"/>
        <v>2.0635252813478764</v>
      </c>
      <c r="Q389" s="105">
        <f t="shared" ca="1" si="583"/>
        <v>10.877195383039737</v>
      </c>
      <c r="R389" s="105">
        <f t="shared" ca="1" si="584"/>
        <v>10.992076564589377</v>
      </c>
      <c r="S389" s="105">
        <f t="shared" ca="1" si="592"/>
        <v>0</v>
      </c>
      <c r="T389" s="105">
        <f t="shared" si="593"/>
        <v>0</v>
      </c>
      <c r="U389" s="105">
        <f t="shared" si="594"/>
        <v>0</v>
      </c>
      <c r="V389" s="115">
        <f t="shared" ca="1" si="585"/>
        <v>0.55000000000000071</v>
      </c>
      <c r="W389" s="114">
        <f t="shared" ca="1" si="586"/>
        <v>0.65813201571141045</v>
      </c>
      <c r="X389" s="116">
        <f t="shared" ca="1" si="587"/>
        <v>0.11303946510645695</v>
      </c>
      <c r="Y389" s="90" t="e">
        <f t="shared" si="595"/>
        <v>#N/A</v>
      </c>
      <c r="Z389" s="117" t="str">
        <f t="shared" ca="1" si="596"/>
        <v/>
      </c>
      <c r="AA389" s="112"/>
      <c r="AB389" s="118"/>
      <c r="AC389" s="107"/>
      <c r="AD389" s="107"/>
      <c r="AH389" s="107"/>
      <c r="BE389" s="235">
        <f t="shared" ca="1" si="597"/>
        <v>10.6</v>
      </c>
      <c r="BF389" s="235">
        <f t="shared" ref="BF389:BN389" ca="1" si="659">AVERAGE(OFFSET(BE$31,$A389,0,$BE$27,1))</f>
        <v>10.719999999999999</v>
      </c>
      <c r="BG389" s="235">
        <f t="shared" ca="1" si="659"/>
        <v>10.76125</v>
      </c>
      <c r="BH389" s="235">
        <f t="shared" ca="1" si="659"/>
        <v>10.763125</v>
      </c>
      <c r="BI389" s="235">
        <f t="shared" ca="1" si="659"/>
        <v>10.781874999999999</v>
      </c>
      <c r="BJ389" s="235">
        <f t="shared" ca="1" si="659"/>
        <v>10.833593749999999</v>
      </c>
      <c r="BK389" s="235">
        <f t="shared" ca="1" si="659"/>
        <v>10.910078124999998</v>
      </c>
      <c r="BL389" s="235">
        <f t="shared" ca="1" si="659"/>
        <v>11.000390624999998</v>
      </c>
      <c r="BM389" s="235">
        <f t="shared" ca="1" si="659"/>
        <v>11.096406249999998</v>
      </c>
      <c r="BN389" s="235">
        <f t="shared" ca="1" si="659"/>
        <v>11.190341796874998</v>
      </c>
      <c r="BO389" s="235">
        <f t="shared" ca="1" si="599"/>
        <v>10.775134277343751</v>
      </c>
      <c r="BP389" s="235">
        <f t="shared" ca="1" si="554"/>
        <v>10.882647707871943</v>
      </c>
      <c r="BQ389" s="235">
        <f t="shared" ca="1" si="555"/>
        <v>10.979308243213968</v>
      </c>
      <c r="BR389" s="235">
        <f t="shared" ca="1" si="556"/>
        <v>-9.66605353420249E-2</v>
      </c>
      <c r="BS389" s="235">
        <f t="shared" ca="1" si="557"/>
        <v>10.785987172529918</v>
      </c>
      <c r="BT389" s="235">
        <f t="shared" ca="1" si="625"/>
        <v>10.899828758441544</v>
      </c>
      <c r="BU389" s="235">
        <f t="shared" ca="1" si="626"/>
        <v>11.004470323641012</v>
      </c>
      <c r="BV389" s="235">
        <f t="shared" ca="1" si="627"/>
        <v>11.087788901464823</v>
      </c>
      <c r="BW389" s="235">
        <f t="shared" ca="1" si="628"/>
        <v>10.77386420586642</v>
      </c>
      <c r="BX389" s="235">
        <f t="shared" ca="1" si="600"/>
        <v>0.44614430090105461</v>
      </c>
      <c r="BZ389" s="235">
        <f t="shared" ca="1" si="601"/>
        <v>11.041235769257622</v>
      </c>
      <c r="CA389" s="235">
        <f t="shared" ca="1" si="602"/>
        <v>35.017652200689078</v>
      </c>
      <c r="CB389" s="235">
        <f t="shared" ca="1" si="642"/>
        <v>10.662567138671875</v>
      </c>
      <c r="CC389" s="235">
        <f t="shared" ca="1" si="643"/>
        <v>1.4025671386718752</v>
      </c>
      <c r="CD389" s="81">
        <f t="shared" ca="1" si="644"/>
        <v>2.7591770833333324</v>
      </c>
      <c r="CE389" s="235">
        <f t="shared" ca="1" si="603"/>
        <v>50.832806170506785</v>
      </c>
      <c r="CF389" s="235">
        <f t="shared" ca="1" si="604"/>
        <v>56.420722300769057</v>
      </c>
      <c r="CG389">
        <f t="shared" si="605"/>
        <v>100</v>
      </c>
      <c r="CH389">
        <f t="shared" si="605"/>
        <v>50</v>
      </c>
      <c r="CI389">
        <f t="shared" si="605"/>
        <v>0</v>
      </c>
      <c r="CJ389" t="e">
        <f t="shared" si="606"/>
        <v>#N/A</v>
      </c>
      <c r="CK389" s="259">
        <f t="shared" ca="1" si="607"/>
        <v>10.88518743655705</v>
      </c>
      <c r="CL389" s="259">
        <f t="shared" ca="1" si="608"/>
        <v>10.671968718278524</v>
      </c>
      <c r="CM389" s="259">
        <f t="shared" ca="1" si="609"/>
        <v>10.755808061767301</v>
      </c>
      <c r="CN389" s="259">
        <f t="shared" ca="1" si="610"/>
        <v>10.907010334030728</v>
      </c>
      <c r="CO389">
        <f t="shared" ca="1" si="611"/>
        <v>0</v>
      </c>
      <c r="CP389" t="e">
        <f t="shared" ca="1" si="612"/>
        <v>#N/A</v>
      </c>
      <c r="CQ389">
        <f t="shared" ca="1" si="613"/>
        <v>16.7</v>
      </c>
      <c r="CR389" t="e">
        <f t="shared" ca="1" si="647"/>
        <v>#N/A</v>
      </c>
      <c r="CS389" t="e">
        <f t="shared" ca="1" si="648"/>
        <v>#N/A</v>
      </c>
    </row>
    <row r="390" spans="1:97" x14ac:dyDescent="0.25">
      <c r="A390">
        <v>359</v>
      </c>
      <c r="B390" s="100">
        <f ca="1">OFFSET(InputPriceData!B$15,CalculationsAndCharts!$A390+$A$11,0,1,1)</f>
        <v>39974</v>
      </c>
      <c r="C390" s="3">
        <f ca="1">OFFSET(InputPriceData!G$15,CalculationsAndCharts!$A390+$A$11,0,1,1)</f>
        <v>3905100</v>
      </c>
      <c r="D390" s="4">
        <f ca="1">OFFSET(InputPriceData!C$15,CalculationsAndCharts!$A390+$A$11,IF($C$7,7,0),1,1)</f>
        <v>11</v>
      </c>
      <c r="E390" s="4">
        <f ca="1">OFFSET(InputPriceData!D$15,CalculationsAndCharts!$A390+$A$11,IF($C$7,7,0),1,1)</f>
        <v>11.14</v>
      </c>
      <c r="F390" s="4">
        <f ca="1">OFFSET(InputPriceData!E$15,CalculationsAndCharts!$A390+$A$11,IF($C$7,7,0),1,1)</f>
        <v>10.64</v>
      </c>
      <c r="G390" s="4">
        <f ca="1">OFFSET(InputPriceData!F$15,CalculationsAndCharts!$A390+$A$11,IF($C$7,7,0),1,1)</f>
        <v>10.76</v>
      </c>
      <c r="H390" s="105">
        <f t="shared" si="579"/>
        <v>0</v>
      </c>
      <c r="I390" s="105">
        <f t="shared" ca="1" si="636"/>
        <v>0</v>
      </c>
      <c r="J390" s="105">
        <f t="shared" ca="1" si="636"/>
        <v>0</v>
      </c>
      <c r="K390" s="105">
        <f t="shared" ca="1" si="636"/>
        <v>0</v>
      </c>
      <c r="L390" s="4">
        <f t="shared" ca="1" si="581"/>
        <v>10.846666666666666</v>
      </c>
      <c r="M390" s="105">
        <f t="shared" ca="1" si="582"/>
        <v>0.23333333333333428</v>
      </c>
      <c r="N390" s="105">
        <f t="shared" ca="1" si="589"/>
        <v>2.2128333333333341</v>
      </c>
      <c r="O390" s="198">
        <f t="shared" ca="1" si="590"/>
        <v>2.2953694495445851</v>
      </c>
      <c r="P390" s="198">
        <f t="shared" ca="1" si="591"/>
        <v>2.0658325045901265</v>
      </c>
      <c r="Q390" s="105">
        <f t="shared" ca="1" si="583"/>
        <v>10.970679778193949</v>
      </c>
      <c r="R390" s="105">
        <f t="shared" ca="1" si="584"/>
        <v>11.024899759317847</v>
      </c>
      <c r="S390" s="105">
        <f t="shared" ca="1" si="592"/>
        <v>0</v>
      </c>
      <c r="T390" s="105">
        <f t="shared" si="593"/>
        <v>0</v>
      </c>
      <c r="U390" s="105">
        <f t="shared" si="594"/>
        <v>0</v>
      </c>
      <c r="V390" s="115">
        <f t="shared" ca="1" si="585"/>
        <v>0.5</v>
      </c>
      <c r="W390" s="114">
        <f t="shared" ca="1" si="586"/>
        <v>0.71219802356711526</v>
      </c>
      <c r="X390" s="116">
        <f t="shared" ca="1" si="587"/>
        <v>0.11618940739471331</v>
      </c>
      <c r="Y390" s="90" t="e">
        <f t="shared" si="595"/>
        <v>#N/A</v>
      </c>
      <c r="Z390" s="117" t="str">
        <f t="shared" ca="1" si="596"/>
        <v/>
      </c>
      <c r="AA390" s="112"/>
      <c r="AB390" s="118"/>
      <c r="AC390" s="107"/>
      <c r="AD390" s="107"/>
      <c r="AH390" s="107"/>
      <c r="BE390" s="235">
        <f t="shared" ca="1" si="597"/>
        <v>10.84</v>
      </c>
      <c r="BF390" s="235">
        <f t="shared" ref="BF390:BN390" ca="1" si="660">AVERAGE(OFFSET(BE$31,$A390,0,$BE$27,1))</f>
        <v>10.8025</v>
      </c>
      <c r="BG390" s="235">
        <f t="shared" ca="1" si="660"/>
        <v>10.765000000000001</v>
      </c>
      <c r="BH390" s="235">
        <f t="shared" ca="1" si="660"/>
        <v>10.800625</v>
      </c>
      <c r="BI390" s="235">
        <f t="shared" ca="1" si="660"/>
        <v>10.8853125</v>
      </c>
      <c r="BJ390" s="235">
        <f t="shared" ca="1" si="660"/>
        <v>10.986562499999998</v>
      </c>
      <c r="BK390" s="235">
        <f t="shared" ca="1" si="660"/>
        <v>11.090703124999997</v>
      </c>
      <c r="BL390" s="235">
        <f t="shared" ca="1" si="660"/>
        <v>11.192421874999997</v>
      </c>
      <c r="BM390" s="235">
        <f t="shared" ca="1" si="660"/>
        <v>11.284277343749999</v>
      </c>
      <c r="BN390" s="235">
        <f t="shared" ca="1" si="660"/>
        <v>11.355947265625</v>
      </c>
      <c r="BO390" s="235">
        <f t="shared" ca="1" si="599"/>
        <v>10.905073730468748</v>
      </c>
      <c r="BP390" s="235">
        <f t="shared" ca="1" si="554"/>
        <v>10.990161138400136</v>
      </c>
      <c r="BQ390" s="235">
        <f t="shared" ca="1" si="555"/>
        <v>11.075968778555994</v>
      </c>
      <c r="BR390" s="235">
        <f t="shared" ca="1" si="556"/>
        <v>-8.5807640155858067E-2</v>
      </c>
      <c r="BS390" s="235">
        <f t="shared" ca="1" si="557"/>
        <v>10.904353498244278</v>
      </c>
      <c r="BT390" s="235">
        <f t="shared" ca="1" si="625"/>
        <v>11.013670344353169</v>
      </c>
      <c r="BU390" s="235">
        <f t="shared" ca="1" si="626"/>
        <v>11.109111888840483</v>
      </c>
      <c r="BV390" s="235">
        <f t="shared" ca="1" si="627"/>
        <v>11.171107479288633</v>
      </c>
      <c r="BW390" s="235">
        <f t="shared" ca="1" si="628"/>
        <v>10.884782845826688</v>
      </c>
      <c r="BX390" s="235">
        <f t="shared" ca="1" si="600"/>
        <v>0.51482520155405342</v>
      </c>
      <c r="BZ390" s="235">
        <f t="shared" ca="1" si="601"/>
        <v>11.045854187754372</v>
      </c>
      <c r="CA390" s="235">
        <f t="shared" ca="1" si="602"/>
        <v>42.178348037281715</v>
      </c>
      <c r="CB390" s="235">
        <f t="shared" ca="1" si="642"/>
        <v>10.875870198567707</v>
      </c>
      <c r="CC390" s="235">
        <f t="shared" ca="1" si="643"/>
        <v>1.6158701985677073</v>
      </c>
      <c r="CD390" s="81">
        <f t="shared" ca="1" si="644"/>
        <v>2.7591770833333324</v>
      </c>
      <c r="CE390" s="235">
        <f t="shared" ca="1" si="603"/>
        <v>58.563482870609803</v>
      </c>
      <c r="CF390" s="235">
        <f t="shared" ca="1" si="604"/>
        <v>58.152328309693793</v>
      </c>
      <c r="CG390">
        <f t="shared" si="605"/>
        <v>100</v>
      </c>
      <c r="CH390">
        <f t="shared" si="605"/>
        <v>50</v>
      </c>
      <c r="CI390">
        <f t="shared" si="605"/>
        <v>0</v>
      </c>
      <c r="CJ390" t="e">
        <f t="shared" si="606"/>
        <v>#N/A</v>
      </c>
      <c r="CK390" s="259">
        <f t="shared" ca="1" si="607"/>
        <v>10.885374873114101</v>
      </c>
      <c r="CL390" s="259">
        <f t="shared" ca="1" si="608"/>
        <v>10.887593718278525</v>
      </c>
      <c r="CM390" s="259">
        <f t="shared" ca="1" si="609"/>
        <v>10.893013436278835</v>
      </c>
      <c r="CN390" s="259">
        <f t="shared" ca="1" si="610"/>
        <v>11.001026980331609</v>
      </c>
      <c r="CO390">
        <f t="shared" ca="1" si="611"/>
        <v>0</v>
      </c>
      <c r="CP390" t="e">
        <f t="shared" ca="1" si="612"/>
        <v>#N/A</v>
      </c>
      <c r="CQ390">
        <f t="shared" ca="1" si="613"/>
        <v>16.7</v>
      </c>
      <c r="CR390" t="e">
        <f t="shared" ca="1" si="647"/>
        <v>#N/A</v>
      </c>
      <c r="CS390" t="e">
        <f t="shared" ca="1" si="648"/>
        <v>#N/A</v>
      </c>
    </row>
    <row r="391" spans="1:97" x14ac:dyDescent="0.25">
      <c r="A391">
        <v>360</v>
      </c>
      <c r="B391" s="100">
        <f ca="1">OFFSET(InputPriceData!B$15,CalculationsAndCharts!$A391+$A$11,0,1,1)</f>
        <v>39973</v>
      </c>
      <c r="C391" s="3">
        <f ca="1">OFFSET(InputPriceData!G$15,CalculationsAndCharts!$A391+$A$11,0,1,1)</f>
        <v>4844800</v>
      </c>
      <c r="D391" s="4">
        <f ca="1">OFFSET(InputPriceData!C$15,CalculationsAndCharts!$A391+$A$11,IF($C$7,7,0),1,1)</f>
        <v>10.76</v>
      </c>
      <c r="E391" s="4">
        <f ca="1">OFFSET(InputPriceData!D$15,CalculationsAndCharts!$A391+$A$11,IF($C$7,7,0),1,1)</f>
        <v>11.15</v>
      </c>
      <c r="F391" s="4">
        <f ca="1">OFFSET(InputPriceData!E$15,CalculationsAndCharts!$A391+$A$11,IF($C$7,7,0),1,1)</f>
        <v>10.55</v>
      </c>
      <c r="G391" s="4">
        <f ca="1">OFFSET(InputPriceData!F$15,CalculationsAndCharts!$A391+$A$11,IF($C$7,7,0),1,1)</f>
        <v>10.92</v>
      </c>
      <c r="H391" s="105">
        <f t="shared" si="579"/>
        <v>0</v>
      </c>
      <c r="I391" s="105">
        <f t="shared" ca="1" si="636"/>
        <v>0</v>
      </c>
      <c r="J391" s="105">
        <f t="shared" ca="1" si="636"/>
        <v>0</v>
      </c>
      <c r="K391" s="105">
        <f t="shared" ca="1" si="636"/>
        <v>0</v>
      </c>
      <c r="L391" s="4">
        <f t="shared" ca="1" si="581"/>
        <v>10.873333333333335</v>
      </c>
      <c r="M391" s="105">
        <f t="shared" ca="1" si="582"/>
        <v>0.62333333333333485</v>
      </c>
      <c r="N391" s="105">
        <f t="shared" ca="1" si="589"/>
        <v>2.3102307692307695</v>
      </c>
      <c r="O391" s="198">
        <f t="shared" ca="1" si="590"/>
        <v>2.3189511970335137</v>
      </c>
      <c r="P391" s="198">
        <f t="shared" ca="1" si="591"/>
        <v>2.0870560773301623</v>
      </c>
      <c r="Q391" s="105">
        <f t="shared" ca="1" si="583"/>
        <v>11.006112095773172</v>
      </c>
      <c r="R391" s="105">
        <f t="shared" ca="1" si="584"/>
        <v>11.040391182496105</v>
      </c>
      <c r="S391" s="105">
        <f t="shared" ca="1" si="592"/>
        <v>0</v>
      </c>
      <c r="T391" s="105">
        <f t="shared" si="593"/>
        <v>0</v>
      </c>
      <c r="U391" s="105">
        <f t="shared" si="594"/>
        <v>0</v>
      </c>
      <c r="V391" s="115">
        <f t="shared" ca="1" si="585"/>
        <v>0.59999999999999964</v>
      </c>
      <c r="W391" s="114">
        <f t="shared" ca="1" si="586"/>
        <v>0.81829703535067289</v>
      </c>
      <c r="X391" s="116">
        <f t="shared" ca="1" si="587"/>
        <v>0.12493562594786382</v>
      </c>
      <c r="Y391" s="90" t="e">
        <f t="shared" si="595"/>
        <v>#N/A</v>
      </c>
      <c r="Z391" s="117" t="str">
        <f t="shared" ca="1" si="596"/>
        <v/>
      </c>
      <c r="AA391" s="112"/>
      <c r="AB391" s="118"/>
      <c r="AC391" s="107"/>
      <c r="AD391" s="107"/>
      <c r="AH391" s="107"/>
      <c r="BE391" s="235">
        <f t="shared" ca="1" si="597"/>
        <v>10.765000000000001</v>
      </c>
      <c r="BF391" s="235">
        <f t="shared" ref="BF391:BN391" ca="1" si="661">AVERAGE(OFFSET(BE$31,$A391,0,$BE$27,1))</f>
        <v>10.727499999999999</v>
      </c>
      <c r="BG391" s="235">
        <f t="shared" ca="1" si="661"/>
        <v>10.83625</v>
      </c>
      <c r="BH391" s="235">
        <f t="shared" ca="1" si="661"/>
        <v>10.969999999999999</v>
      </c>
      <c r="BI391" s="235">
        <f t="shared" ca="1" si="661"/>
        <v>11.087812499999998</v>
      </c>
      <c r="BJ391" s="235">
        <f t="shared" ca="1" si="661"/>
        <v>11.194843749999999</v>
      </c>
      <c r="BK391" s="235">
        <f t="shared" ca="1" si="661"/>
        <v>11.294140624999999</v>
      </c>
      <c r="BL391" s="235">
        <f t="shared" ca="1" si="661"/>
        <v>11.3761328125</v>
      </c>
      <c r="BM391" s="235">
        <f t="shared" ca="1" si="661"/>
        <v>11.427617187500001</v>
      </c>
      <c r="BN391" s="235">
        <f t="shared" ca="1" si="661"/>
        <v>11.441259765625</v>
      </c>
      <c r="BO391" s="235">
        <f t="shared" ca="1" si="599"/>
        <v>10.950277832031251</v>
      </c>
      <c r="BP391" s="235">
        <f t="shared" ca="1" si="554"/>
        <v>11.075248546331524</v>
      </c>
      <c r="BQ391" s="235">
        <f t="shared" ca="1" si="555"/>
        <v>11.161776418711852</v>
      </c>
      <c r="BR391" s="235">
        <f t="shared" ca="1" si="556"/>
        <v>-8.6527872380328219E-2</v>
      </c>
      <c r="BS391" s="235">
        <f t="shared" ca="1" si="557"/>
        <v>10.988720673951196</v>
      </c>
      <c r="BT391" s="235">
        <f t="shared" ca="1" si="625"/>
        <v>11.122987190462059</v>
      </c>
      <c r="BU391" s="235">
        <f t="shared" ca="1" si="626"/>
        <v>11.204553433327796</v>
      </c>
      <c r="BV391" s="235">
        <f t="shared" ca="1" si="627"/>
        <v>11.233103069736785</v>
      </c>
      <c r="BW391" s="235">
        <f t="shared" ca="1" si="628"/>
        <v>10.988404341139578</v>
      </c>
      <c r="BX391" s="235">
        <f t="shared" ca="1" si="600"/>
        <v>0.54328301328166462</v>
      </c>
      <c r="BZ391" s="235">
        <f t="shared" ca="1" si="601"/>
        <v>11.033932278436502</v>
      </c>
      <c r="CA391" s="235">
        <f t="shared" ca="1" si="602"/>
        <v>47.904962230370671</v>
      </c>
      <c r="CB391" s="235">
        <f t="shared" ca="1" si="642"/>
        <v>10.911805582682293</v>
      </c>
      <c r="CC391" s="235">
        <f t="shared" ca="1" si="643"/>
        <v>1.651805582682293</v>
      </c>
      <c r="CD391" s="81">
        <f t="shared" ca="1" si="644"/>
        <v>2.7591770833333324</v>
      </c>
      <c r="CE391" s="235">
        <f t="shared" ca="1" si="603"/>
        <v>59.865877861190569</v>
      </c>
      <c r="CF391" s="235">
        <f t="shared" ca="1" si="604"/>
        <v>62.274794703407728</v>
      </c>
      <c r="CG391">
        <f t="shared" si="605"/>
        <v>100</v>
      </c>
      <c r="CH391">
        <f t="shared" si="605"/>
        <v>50</v>
      </c>
      <c r="CI391">
        <f t="shared" si="605"/>
        <v>0</v>
      </c>
      <c r="CJ391" t="e">
        <f t="shared" si="606"/>
        <v>#N/A</v>
      </c>
      <c r="CK391" s="259">
        <f t="shared" ca="1" si="607"/>
        <v>10.925749746228201</v>
      </c>
      <c r="CL391" s="259">
        <f t="shared" ca="1" si="608"/>
        <v>10.867687436557052</v>
      </c>
      <c r="CM391" s="259">
        <f t="shared" ca="1" si="609"/>
        <v>10.92391128268695</v>
      </c>
      <c r="CN391" s="259">
        <f t="shared" ca="1" si="610"/>
        <v>11.046400285152842</v>
      </c>
      <c r="CO391">
        <f t="shared" ca="1" si="611"/>
        <v>0</v>
      </c>
      <c r="CP391" t="e">
        <f t="shared" ca="1" si="612"/>
        <v>#N/A</v>
      </c>
      <c r="CQ391">
        <f t="shared" ca="1" si="613"/>
        <v>16.7</v>
      </c>
      <c r="CR391" t="e">
        <f t="shared" ca="1" si="647"/>
        <v>#N/A</v>
      </c>
      <c r="CS391">
        <f t="shared" ca="1" si="648"/>
        <v>10.76</v>
      </c>
    </row>
    <row r="392" spans="1:97" x14ac:dyDescent="0.25">
      <c r="A392">
        <v>361</v>
      </c>
      <c r="B392" s="100">
        <f ca="1">OFFSET(InputPriceData!B$15,CalculationsAndCharts!$A392+$A$11,0,1,1)</f>
        <v>39972</v>
      </c>
      <c r="C392" s="3">
        <f ca="1">OFFSET(InputPriceData!G$15,CalculationsAndCharts!$A392+$A$11,0,1,1)</f>
        <v>4148700</v>
      </c>
      <c r="D392" s="4">
        <f ca="1">OFFSET(InputPriceData!C$15,CalculationsAndCharts!$A392+$A$11,IF($C$7,7,0),1,1)</f>
        <v>10.65</v>
      </c>
      <c r="E392" s="4">
        <f ca="1">OFFSET(InputPriceData!D$15,CalculationsAndCharts!$A392+$A$11,IF($C$7,7,0),1,1)</f>
        <v>10.76</v>
      </c>
      <c r="F392" s="4">
        <f ca="1">OFFSET(InputPriceData!E$15,CalculationsAndCharts!$A392+$A$11,IF($C$7,7,0),1,1)</f>
        <v>10.25</v>
      </c>
      <c r="G392" s="4">
        <f ca="1">OFFSET(InputPriceData!F$15,CalculationsAndCharts!$A392+$A$11,IF($C$7,7,0),1,1)</f>
        <v>10.61</v>
      </c>
      <c r="H392" s="105">
        <f t="shared" si="579"/>
        <v>0</v>
      </c>
      <c r="I392" s="105">
        <f t="shared" ref="I392:K411" ca="1" si="662">IF($S$16,AVERAGE(OFFSET($G392,0,0,I$31,1)),0)</f>
        <v>0</v>
      </c>
      <c r="J392" s="105">
        <f t="shared" ca="1" si="662"/>
        <v>0</v>
      </c>
      <c r="K392" s="105">
        <f t="shared" ca="1" si="662"/>
        <v>0</v>
      </c>
      <c r="L392" s="4">
        <f t="shared" ca="1" si="581"/>
        <v>10.54</v>
      </c>
      <c r="M392" s="105">
        <f t="shared" ca="1" si="582"/>
        <v>0.86999999999999922</v>
      </c>
      <c r="N392" s="105">
        <f t="shared" ca="1" si="589"/>
        <v>2.3175128205128197</v>
      </c>
      <c r="O392" s="198">
        <f t="shared" ca="1" si="590"/>
        <v>2.3214427478342978</v>
      </c>
      <c r="P392" s="198">
        <f t="shared" ca="1" si="591"/>
        <v>2.0892984730508681</v>
      </c>
      <c r="Q392" s="105">
        <f t="shared" ca="1" si="583"/>
        <v>11.044048885041697</v>
      </c>
      <c r="R392" s="105">
        <f t="shared" ca="1" si="584"/>
        <v>11.050185207274087</v>
      </c>
      <c r="S392" s="105">
        <f t="shared" ca="1" si="592"/>
        <v>0</v>
      </c>
      <c r="T392" s="105">
        <f t="shared" si="593"/>
        <v>0</v>
      </c>
      <c r="U392" s="105">
        <f t="shared" si="594"/>
        <v>0</v>
      </c>
      <c r="V392" s="115">
        <f t="shared" ca="1" si="585"/>
        <v>0.51999999999999957</v>
      </c>
      <c r="W392" s="114">
        <f t="shared" ca="1" si="586"/>
        <v>0.92744555302600962</v>
      </c>
      <c r="X392" s="116">
        <f t="shared" ca="1" si="587"/>
        <v>0.13741239896569366</v>
      </c>
      <c r="Y392" s="90" t="e">
        <f t="shared" si="595"/>
        <v>#N/A</v>
      </c>
      <c r="Z392" s="117" t="str">
        <f t="shared" ca="1" si="596"/>
        <v/>
      </c>
      <c r="AA392" s="112"/>
      <c r="AB392" s="118"/>
      <c r="AC392" s="107"/>
      <c r="AD392" s="107"/>
      <c r="AH392" s="107"/>
      <c r="BE392" s="235">
        <f t="shared" ca="1" si="597"/>
        <v>10.69</v>
      </c>
      <c r="BF392" s="235">
        <f t="shared" ref="BF392:BN392" ca="1" si="663">AVERAGE(OFFSET(BE$31,$A392,0,$BE$27,1))</f>
        <v>10.945</v>
      </c>
      <c r="BG392" s="235">
        <f t="shared" ca="1" si="663"/>
        <v>11.10375</v>
      </c>
      <c r="BH392" s="235">
        <f t="shared" ca="1" si="663"/>
        <v>11.205625</v>
      </c>
      <c r="BI392" s="235">
        <f t="shared" ca="1" si="663"/>
        <v>11.301874999999999</v>
      </c>
      <c r="BJ392" s="235">
        <f t="shared" ca="1" si="663"/>
        <v>11.393437499999999</v>
      </c>
      <c r="BK392" s="235">
        <f t="shared" ca="1" si="663"/>
        <v>11.458124999999999</v>
      </c>
      <c r="BL392" s="235">
        <f t="shared" ca="1" si="663"/>
        <v>11.4791015625</v>
      </c>
      <c r="BM392" s="235">
        <f t="shared" ca="1" si="663"/>
        <v>11.45490234375</v>
      </c>
      <c r="BN392" s="235">
        <f t="shared" ca="1" si="663"/>
        <v>11.396113281249999</v>
      </c>
      <c r="BO392" s="235">
        <f t="shared" ca="1" si="599"/>
        <v>11.071802734375</v>
      </c>
      <c r="BP392" s="235">
        <f t="shared" ca="1" si="554"/>
        <v>11.200219260631798</v>
      </c>
      <c r="BQ392" s="235">
        <f t="shared" ca="1" si="555"/>
        <v>11.248304291092179</v>
      </c>
      <c r="BR392" s="235">
        <f t="shared" ca="1" si="556"/>
        <v>-4.8085030460381262E-2</v>
      </c>
      <c r="BS392" s="235">
        <f t="shared" ca="1" si="557"/>
        <v>11.152134230171416</v>
      </c>
      <c r="BT392" s="235">
        <f t="shared" ca="1" si="625"/>
        <v>11.25725370697292</v>
      </c>
      <c r="BU392" s="235">
        <f t="shared" ca="1" si="626"/>
        <v>11.286119676193531</v>
      </c>
      <c r="BV392" s="235">
        <f t="shared" ca="1" si="627"/>
        <v>11.261652706145773</v>
      </c>
      <c r="BW392" s="235">
        <f t="shared" ca="1" si="628"/>
        <v>11.17505479848394</v>
      </c>
      <c r="BX392" s="235">
        <f t="shared" ca="1" si="600"/>
        <v>0.54319863785121292</v>
      </c>
      <c r="BZ392" s="235">
        <f t="shared" ca="1" si="601"/>
        <v>11.008439461507098</v>
      </c>
      <c r="CA392" s="235">
        <f t="shared" ca="1" si="602"/>
        <v>57.6682508647269</v>
      </c>
      <c r="CB392" s="235">
        <f t="shared" ca="1" si="642"/>
        <v>10.805901367187499</v>
      </c>
      <c r="CC392" s="235">
        <f t="shared" ca="1" si="643"/>
        <v>1.5459013671874988</v>
      </c>
      <c r="CD392" s="81">
        <f t="shared" ca="1" si="644"/>
        <v>2.7591770833333324</v>
      </c>
      <c r="CE392" s="235">
        <f t="shared" ca="1" si="603"/>
        <v>56.027624197281014</v>
      </c>
      <c r="CF392" s="235">
        <f t="shared" ca="1" si="604"/>
        <v>67.535704712682318</v>
      </c>
      <c r="CG392">
        <f t="shared" si="605"/>
        <v>100</v>
      </c>
      <c r="CH392">
        <f t="shared" si="605"/>
        <v>50</v>
      </c>
      <c r="CI392">
        <f t="shared" si="605"/>
        <v>0</v>
      </c>
      <c r="CJ392" t="e">
        <f t="shared" si="606"/>
        <v>#N/A</v>
      </c>
      <c r="CK392" s="259">
        <f t="shared" ca="1" si="607"/>
        <v>11.283999492456402</v>
      </c>
      <c r="CL392" s="259">
        <f t="shared" ca="1" si="608"/>
        <v>10.8463747462282</v>
      </c>
      <c r="CM392" s="259">
        <f t="shared" ca="1" si="609"/>
        <v>10.95762991558936</v>
      </c>
      <c r="CN392" s="259">
        <f t="shared" ca="1" si="610"/>
        <v>11.117885424591158</v>
      </c>
      <c r="CO392">
        <f t="shared" ca="1" si="611"/>
        <v>0</v>
      </c>
      <c r="CP392" t="e">
        <f t="shared" ca="1" si="612"/>
        <v>#N/A</v>
      </c>
      <c r="CQ392">
        <f t="shared" ca="1" si="613"/>
        <v>16.7</v>
      </c>
      <c r="CR392" t="e">
        <f t="shared" ca="1" si="647"/>
        <v>#N/A</v>
      </c>
      <c r="CS392" t="e">
        <f t="shared" ca="1" si="648"/>
        <v>#N/A</v>
      </c>
    </row>
    <row r="393" spans="1:97" x14ac:dyDescent="0.25">
      <c r="A393">
        <v>362</v>
      </c>
      <c r="B393" s="100">
        <f ca="1">OFFSET(InputPriceData!B$15,CalculationsAndCharts!$A393+$A$11,0,1,1)</f>
        <v>39969</v>
      </c>
      <c r="C393" s="3">
        <f ca="1">OFFSET(InputPriceData!G$15,CalculationsAndCharts!$A393+$A$11,0,1,1)</f>
        <v>8219000</v>
      </c>
      <c r="D393" s="4">
        <f ca="1">OFFSET(InputPriceData!C$15,CalculationsAndCharts!$A393+$A$11,IF($C$7,7,0),1,1)</f>
        <v>11.93</v>
      </c>
      <c r="E393" s="4">
        <f ca="1">OFFSET(InputPriceData!D$15,CalculationsAndCharts!$A393+$A$11,IF($C$7,7,0),1,1)</f>
        <v>11.95</v>
      </c>
      <c r="F393" s="4">
        <f ca="1">OFFSET(InputPriceData!E$15,CalculationsAndCharts!$A393+$A$11,IF($C$7,7,0),1,1)</f>
        <v>10.64</v>
      </c>
      <c r="G393" s="4">
        <f ca="1">OFFSET(InputPriceData!F$15,CalculationsAndCharts!$A393+$A$11,IF($C$7,7,0),1,1)</f>
        <v>10.77</v>
      </c>
      <c r="H393" s="105">
        <f t="shared" si="579"/>
        <v>0</v>
      </c>
      <c r="I393" s="105">
        <f t="shared" ca="1" si="662"/>
        <v>0</v>
      </c>
      <c r="J393" s="105">
        <f t="shared" ca="1" si="662"/>
        <v>0</v>
      </c>
      <c r="K393" s="105">
        <f t="shared" ca="1" si="662"/>
        <v>0</v>
      </c>
      <c r="L393" s="4">
        <f t="shared" ca="1" si="581"/>
        <v>11.12</v>
      </c>
      <c r="M393" s="105">
        <f t="shared" ca="1" si="582"/>
        <v>0.67999999999999972</v>
      </c>
      <c r="N393" s="105">
        <f t="shared" ca="1" si="589"/>
        <v>2.37576923076923</v>
      </c>
      <c r="O393" s="198">
        <f t="shared" ca="1" si="590"/>
        <v>2.3225655842118629</v>
      </c>
      <c r="P393" s="198">
        <f t="shared" ca="1" si="591"/>
        <v>2.0903090257906767</v>
      </c>
      <c r="Q393" s="105">
        <f t="shared" ca="1" si="583"/>
        <v>11.188062852196467</v>
      </c>
      <c r="R393" s="105">
        <f t="shared" ca="1" si="584"/>
        <v>11.051938442197628</v>
      </c>
      <c r="S393" s="105">
        <f t="shared" ca="1" si="592"/>
        <v>0</v>
      </c>
      <c r="T393" s="105">
        <f t="shared" si="593"/>
        <v>0</v>
      </c>
      <c r="U393" s="105">
        <f t="shared" si="594"/>
        <v>0</v>
      </c>
      <c r="V393" s="115">
        <f t="shared" ca="1" si="585"/>
        <v>1.3099999999999987</v>
      </c>
      <c r="W393" s="114">
        <f t="shared" ca="1" si="586"/>
        <v>1.1311683295390147</v>
      </c>
      <c r="X393" s="116">
        <f t="shared" ca="1" si="587"/>
        <v>0.15502955706026134</v>
      </c>
      <c r="Y393" s="90" t="e">
        <f t="shared" si="595"/>
        <v>#N/A</v>
      </c>
      <c r="Z393" s="117" t="str">
        <f t="shared" ca="1" si="596"/>
        <v/>
      </c>
      <c r="AA393" s="112"/>
      <c r="AB393" s="118"/>
      <c r="AC393" s="107"/>
      <c r="AD393" s="107"/>
      <c r="AH393" s="107"/>
      <c r="BE393" s="235">
        <f t="shared" ca="1" si="597"/>
        <v>11.2</v>
      </c>
      <c r="BF393" s="235">
        <f t="shared" ref="BF393:BN393" ca="1" si="664">AVERAGE(OFFSET(BE$31,$A393,0,$BE$27,1))</f>
        <v>11.262499999999999</v>
      </c>
      <c r="BG393" s="235">
        <f t="shared" ca="1" si="664"/>
        <v>11.307499999999999</v>
      </c>
      <c r="BH393" s="235">
        <f t="shared" ca="1" si="664"/>
        <v>11.398125</v>
      </c>
      <c r="BI393" s="235">
        <f t="shared" ca="1" si="664"/>
        <v>11.484999999999999</v>
      </c>
      <c r="BJ393" s="235">
        <f t="shared" ca="1" si="664"/>
        <v>11.522812500000001</v>
      </c>
      <c r="BK393" s="235">
        <f t="shared" ca="1" si="664"/>
        <v>11.500078125000002</v>
      </c>
      <c r="BL393" s="235">
        <f t="shared" ca="1" si="664"/>
        <v>11.430703125000001</v>
      </c>
      <c r="BM393" s="235">
        <f t="shared" ca="1" si="664"/>
        <v>11.33732421875</v>
      </c>
      <c r="BN393" s="235">
        <f t="shared" ca="1" si="664"/>
        <v>11.239677734375</v>
      </c>
      <c r="BO393" s="235">
        <f t="shared" ca="1" si="599"/>
        <v>11.314217285156252</v>
      </c>
      <c r="BP393" s="235">
        <f t="shared" ca="1" si="554"/>
        <v>11.328635786888597</v>
      </c>
      <c r="BQ393" s="235">
        <f t="shared" ca="1" si="555"/>
        <v>11.29638932155256</v>
      </c>
      <c r="BR393" s="235">
        <f t="shared" ca="1" si="556"/>
        <v>3.2246465336037033E-2</v>
      </c>
      <c r="BS393" s="235">
        <f t="shared" ca="1" si="557"/>
        <v>11.360882252224634</v>
      </c>
      <c r="BT393" s="235">
        <f t="shared" ca="1" si="625"/>
        <v>11.362373183774423</v>
      </c>
      <c r="BU393" s="235">
        <f t="shared" ca="1" si="626"/>
        <v>11.314985645414142</v>
      </c>
      <c r="BV393" s="235">
        <f t="shared" ca="1" si="627"/>
        <v>11.237185736098015</v>
      </c>
      <c r="BW393" s="235">
        <f t="shared" ca="1" si="628"/>
        <v>11.379348351178857</v>
      </c>
      <c r="BX393" s="235">
        <f t="shared" ca="1" si="600"/>
        <v>0.53859425294397811</v>
      </c>
      <c r="BZ393" s="235">
        <f t="shared" ca="1" si="601"/>
        <v>10.962594337644413</v>
      </c>
      <c r="CA393" s="235">
        <f t="shared" ca="1" si="602"/>
        <v>69.34452564506816</v>
      </c>
      <c r="CB393" s="235">
        <f t="shared" ca="1" si="642"/>
        <v>11.217108642578125</v>
      </c>
      <c r="CC393" s="235">
        <f t="shared" ca="1" si="643"/>
        <v>1.9571086425781257</v>
      </c>
      <c r="CD393" s="81">
        <f t="shared" ca="1" si="644"/>
        <v>2.7591770833333324</v>
      </c>
      <c r="CE393" s="235">
        <f t="shared" ca="1" si="603"/>
        <v>70.930882051751595</v>
      </c>
      <c r="CF393" s="235">
        <f t="shared" ca="1" si="604"/>
        <v>72.223330755983184</v>
      </c>
      <c r="CG393">
        <f t="shared" si="605"/>
        <v>100</v>
      </c>
      <c r="CH393">
        <f t="shared" si="605"/>
        <v>50</v>
      </c>
      <c r="CI393">
        <f t="shared" si="605"/>
        <v>0</v>
      </c>
      <c r="CJ393" t="e">
        <f t="shared" si="606"/>
        <v>#N/A</v>
      </c>
      <c r="CK393" s="259">
        <f t="shared" ca="1" si="607"/>
        <v>11.245498984912807</v>
      </c>
      <c r="CL393" s="259">
        <f t="shared" ca="1" si="608"/>
        <v>11.289499746228202</v>
      </c>
      <c r="CM393" s="259">
        <f t="shared" ca="1" si="609"/>
        <v>11.2360498593156</v>
      </c>
      <c r="CN393" s="259">
        <f t="shared" ca="1" si="610"/>
        <v>11.226489695936342</v>
      </c>
      <c r="CO393">
        <f t="shared" ca="1" si="611"/>
        <v>100</v>
      </c>
      <c r="CP393">
        <f t="shared" ca="1" si="612"/>
        <v>16.7</v>
      </c>
      <c r="CQ393" t="e">
        <f t="shared" ca="1" si="613"/>
        <v>#N/A</v>
      </c>
      <c r="CR393" t="e">
        <f t="shared" ca="1" si="647"/>
        <v>#N/A</v>
      </c>
      <c r="CS393" t="e">
        <f t="shared" ca="1" si="648"/>
        <v>#N/A</v>
      </c>
    </row>
    <row r="394" spans="1:97" x14ac:dyDescent="0.25">
      <c r="A394">
        <v>363</v>
      </c>
      <c r="B394" s="100">
        <f ca="1">OFFSET(InputPriceData!B$15,CalculationsAndCharts!$A394+$A$11,0,1,1)</f>
        <v>39968</v>
      </c>
      <c r="C394" s="3">
        <f ca="1">OFFSET(InputPriceData!G$15,CalculationsAndCharts!$A394+$A$11,0,1,1)</f>
        <v>13386900</v>
      </c>
      <c r="D394" s="4">
        <f ca="1">OFFSET(InputPriceData!C$15,CalculationsAndCharts!$A394+$A$11,IF($C$7,7,0),1,1)</f>
        <v>10.45</v>
      </c>
      <c r="E394" s="4">
        <f ca="1">OFFSET(InputPriceData!D$15,CalculationsAndCharts!$A394+$A$11,IF($C$7,7,0),1,1)</f>
        <v>11.88</v>
      </c>
      <c r="F394" s="4">
        <f ca="1">OFFSET(InputPriceData!E$15,CalculationsAndCharts!$A394+$A$11,IF($C$7,7,0),1,1)</f>
        <v>10.45</v>
      </c>
      <c r="G394" s="4">
        <f ca="1">OFFSET(InputPriceData!F$15,CalculationsAndCharts!$A394+$A$11,IF($C$7,7,0),1,1)</f>
        <v>11.63</v>
      </c>
      <c r="H394" s="105">
        <f t="shared" si="579"/>
        <v>0</v>
      </c>
      <c r="I394" s="105">
        <f t="shared" ca="1" si="662"/>
        <v>0</v>
      </c>
      <c r="J394" s="105">
        <f t="shared" ca="1" si="662"/>
        <v>0</v>
      </c>
      <c r="K394" s="105">
        <f t="shared" ca="1" si="662"/>
        <v>0</v>
      </c>
      <c r="L394" s="4">
        <f t="shared" ca="1" si="581"/>
        <v>11.32</v>
      </c>
      <c r="M394" s="105">
        <f t="shared" ca="1" si="582"/>
        <v>0.66999999999999993</v>
      </c>
      <c r="N394" s="105">
        <f t="shared" ca="1" si="589"/>
        <v>2.4249230769230761</v>
      </c>
      <c r="O394" s="198">
        <f t="shared" ca="1" si="590"/>
        <v>2.3073645423383295</v>
      </c>
      <c r="P394" s="198">
        <f t="shared" ca="1" si="591"/>
        <v>2.0766280881044965</v>
      </c>
      <c r="Q394" s="105">
        <f t="shared" ca="1" si="583"/>
        <v>11.207509381395457</v>
      </c>
      <c r="R394" s="105">
        <f t="shared" ca="1" si="584"/>
        <v>11.01304575362653</v>
      </c>
      <c r="S394" s="105">
        <f t="shared" ca="1" si="592"/>
        <v>0</v>
      </c>
      <c r="T394" s="105">
        <f t="shared" si="593"/>
        <v>0</v>
      </c>
      <c r="U394" s="105">
        <f t="shared" si="594"/>
        <v>0</v>
      </c>
      <c r="V394" s="115">
        <f t="shared" ca="1" si="585"/>
        <v>1.4300000000000015</v>
      </c>
      <c r="W394" s="114">
        <f t="shared" ca="1" si="586"/>
        <v>1.0417524943085226</v>
      </c>
      <c r="X394" s="116">
        <f t="shared" ca="1" si="587"/>
        <v>0.13957459108413778</v>
      </c>
      <c r="Y394" s="90" t="e">
        <f t="shared" si="595"/>
        <v>#N/A</v>
      </c>
      <c r="Z394" s="117" t="str">
        <f t="shared" ca="1" si="596"/>
        <v/>
      </c>
      <c r="AA394" s="112"/>
      <c r="AB394" s="118"/>
      <c r="AC394" s="107"/>
      <c r="AD394" s="107"/>
      <c r="AH394" s="107"/>
      <c r="BE394" s="235">
        <f t="shared" ca="1" si="597"/>
        <v>11.324999999999999</v>
      </c>
      <c r="BF394" s="235">
        <f t="shared" ref="BF394:BN394" ca="1" si="665">AVERAGE(OFFSET(BE$31,$A394,0,$BE$27,1))</f>
        <v>11.352499999999999</v>
      </c>
      <c r="BG394" s="235">
        <f t="shared" ca="1" si="665"/>
        <v>11.48875</v>
      </c>
      <c r="BH394" s="235">
        <f t="shared" ca="1" si="665"/>
        <v>11.571875</v>
      </c>
      <c r="BI394" s="235">
        <f t="shared" ca="1" si="665"/>
        <v>11.560625000000002</v>
      </c>
      <c r="BJ394" s="235">
        <f t="shared" ca="1" si="665"/>
        <v>11.477343750000001</v>
      </c>
      <c r="BK394" s="235">
        <f t="shared" ca="1" si="665"/>
        <v>11.361328125</v>
      </c>
      <c r="BL394" s="235">
        <f t="shared" ca="1" si="665"/>
        <v>11.243945312499999</v>
      </c>
      <c r="BM394" s="235">
        <f t="shared" ca="1" si="665"/>
        <v>11.142031249999999</v>
      </c>
      <c r="BN394" s="235">
        <f t="shared" ca="1" si="665"/>
        <v>11.060888671874999</v>
      </c>
      <c r="BO394" s="235">
        <f t="shared" ca="1" si="599"/>
        <v>11.374558105468749</v>
      </c>
      <c r="BP394" s="235">
        <f t="shared" ca="1" si="554"/>
        <v>11.343054288620943</v>
      </c>
      <c r="BQ394" s="235">
        <f t="shared" ca="1" si="555"/>
        <v>11.264142856216523</v>
      </c>
      <c r="BR394" s="235">
        <f t="shared" ca="1" si="556"/>
        <v>7.8911432404419557E-2</v>
      </c>
      <c r="BS394" s="235">
        <f t="shared" ca="1" si="557"/>
        <v>11.421965721025362</v>
      </c>
      <c r="BT394" s="235">
        <f t="shared" ca="1" si="625"/>
        <v>11.36386411532421</v>
      </c>
      <c r="BU394" s="235">
        <f t="shared" ca="1" si="626"/>
        <v>11.26759810705386</v>
      </c>
      <c r="BV394" s="235">
        <f t="shared" ca="1" si="627"/>
        <v>11.159385826781888</v>
      </c>
      <c r="BW394" s="235">
        <f t="shared" ca="1" si="628"/>
        <v>11.448183851592932</v>
      </c>
      <c r="BX394" s="235">
        <f t="shared" ca="1" si="600"/>
        <v>0.54359509055954303</v>
      </c>
      <c r="BZ394" s="235">
        <f t="shared" ca="1" si="601"/>
        <v>10.89566726360548</v>
      </c>
      <c r="CA394" s="235">
        <f t="shared" ca="1" si="602"/>
        <v>75.410300680729321</v>
      </c>
      <c r="CB394" s="235">
        <f t="shared" ca="1" si="642"/>
        <v>11.347279052734375</v>
      </c>
      <c r="CC394" s="235">
        <f t="shared" ca="1" si="643"/>
        <v>2.0872790527343756</v>
      </c>
      <c r="CD394" s="81">
        <f t="shared" ca="1" si="644"/>
        <v>2.7591770833333324</v>
      </c>
      <c r="CE394" s="235">
        <f t="shared" ca="1" si="603"/>
        <v>75.648607889014357</v>
      </c>
      <c r="CF394" s="235">
        <f t="shared" ca="1" si="604"/>
        <v>76.848952215368527</v>
      </c>
      <c r="CG394">
        <f t="shared" si="605"/>
        <v>100</v>
      </c>
      <c r="CH394">
        <f t="shared" si="605"/>
        <v>50</v>
      </c>
      <c r="CI394">
        <f t="shared" si="605"/>
        <v>0</v>
      </c>
      <c r="CJ394" t="e">
        <f t="shared" si="606"/>
        <v>#N/A</v>
      </c>
      <c r="CK394" s="259">
        <f t="shared" ca="1" si="607"/>
        <v>11.388497969825615</v>
      </c>
      <c r="CL394" s="259">
        <f t="shared" ca="1" si="608"/>
        <v>11.205249492456403</v>
      </c>
      <c r="CM394" s="259">
        <f t="shared" ca="1" si="609"/>
        <v>11.313416432192666</v>
      </c>
      <c r="CN394" s="259">
        <f t="shared" ca="1" si="610"/>
        <v>11.201285675819598</v>
      </c>
      <c r="CO394">
        <f t="shared" ca="1" si="611"/>
        <v>100</v>
      </c>
      <c r="CP394">
        <f t="shared" ca="1" si="612"/>
        <v>16.7</v>
      </c>
      <c r="CQ394" t="e">
        <f t="shared" ca="1" si="613"/>
        <v>#N/A</v>
      </c>
      <c r="CR394" t="e">
        <f t="shared" ca="1" si="647"/>
        <v>#N/A</v>
      </c>
      <c r="CS394" t="e">
        <f t="shared" ca="1" si="648"/>
        <v>#N/A</v>
      </c>
    </row>
    <row r="395" spans="1:97" x14ac:dyDescent="0.25">
      <c r="A395">
        <v>364</v>
      </c>
      <c r="B395" s="100">
        <f ca="1">OFFSET(InputPriceData!B$15,CalculationsAndCharts!$A395+$A$11,0,1,1)</f>
        <v>39967</v>
      </c>
      <c r="C395" s="3">
        <f ca="1">OFFSET(InputPriceData!G$15,CalculationsAndCharts!$A395+$A$11,0,1,1)</f>
        <v>5976700</v>
      </c>
      <c r="D395" s="4">
        <f ca="1">OFFSET(InputPriceData!C$15,CalculationsAndCharts!$A395+$A$11,IF($C$7,7,0),1,1)</f>
        <v>11.6</v>
      </c>
      <c r="E395" s="4">
        <f ca="1">OFFSET(InputPriceData!D$15,CalculationsAndCharts!$A395+$A$11,IF($C$7,7,0),1,1)</f>
        <v>11.65</v>
      </c>
      <c r="F395" s="4">
        <f ca="1">OFFSET(InputPriceData!E$15,CalculationsAndCharts!$A395+$A$11,IF($C$7,7,0),1,1)</f>
        <v>10.65</v>
      </c>
      <c r="G395" s="4">
        <f ca="1">OFFSET(InputPriceData!F$15,CalculationsAndCharts!$A395+$A$11,IF($C$7,7,0),1,1)</f>
        <v>11.02</v>
      </c>
      <c r="H395" s="105">
        <f t="shared" si="579"/>
        <v>0</v>
      </c>
      <c r="I395" s="105">
        <f t="shared" ca="1" si="662"/>
        <v>0</v>
      </c>
      <c r="J395" s="105">
        <f t="shared" ca="1" si="662"/>
        <v>0</v>
      </c>
      <c r="K395" s="105">
        <f t="shared" ca="1" si="662"/>
        <v>0</v>
      </c>
      <c r="L395" s="4">
        <f t="shared" ca="1" si="581"/>
        <v>11.106666666666667</v>
      </c>
      <c r="M395" s="105">
        <f t="shared" ca="1" si="582"/>
        <v>1.0766666666666662</v>
      </c>
      <c r="N395" s="105">
        <f t="shared" ca="1" si="589"/>
        <v>2.3548333333333327</v>
      </c>
      <c r="O395" s="198">
        <f t="shared" ca="1" si="590"/>
        <v>2.2737763895998304</v>
      </c>
      <c r="P395" s="198">
        <f t="shared" ca="1" si="591"/>
        <v>2.0463987506398476</v>
      </c>
      <c r="Q395" s="105">
        <f t="shared" ca="1" si="583"/>
        <v>11.1753692046513</v>
      </c>
      <c r="R395" s="105">
        <f t="shared" ca="1" si="584"/>
        <v>10.957484717121122</v>
      </c>
      <c r="S395" s="105">
        <f t="shared" ca="1" si="592"/>
        <v>0</v>
      </c>
      <c r="T395" s="105">
        <f t="shared" si="593"/>
        <v>0</v>
      </c>
      <c r="U395" s="105">
        <f t="shared" si="594"/>
        <v>0</v>
      </c>
      <c r="V395" s="115">
        <f t="shared" ca="1" si="585"/>
        <v>1.0899999999999999</v>
      </c>
      <c r="W395" s="114">
        <f t="shared" ca="1" si="586"/>
        <v>0.847628741462783</v>
      </c>
      <c r="X395" s="116">
        <f t="shared" ca="1" si="587"/>
        <v>0.12691730866268447</v>
      </c>
      <c r="Y395" s="90" t="e">
        <f t="shared" si="595"/>
        <v>#N/A</v>
      </c>
      <c r="Z395" s="117" t="str">
        <f t="shared" ca="1" si="596"/>
        <v/>
      </c>
      <c r="AA395" s="112"/>
      <c r="AB395" s="118"/>
      <c r="AC395" s="107"/>
      <c r="AD395" s="107"/>
      <c r="AH395" s="107"/>
      <c r="BE395" s="235">
        <f t="shared" ca="1" si="597"/>
        <v>11.379999999999999</v>
      </c>
      <c r="BF395" s="235">
        <f t="shared" ref="BF395:BN395" ca="1" si="666">AVERAGE(OFFSET(BE$31,$A395,0,$BE$27,1))</f>
        <v>11.625</v>
      </c>
      <c r="BG395" s="235">
        <f t="shared" ca="1" si="666"/>
        <v>11.655000000000001</v>
      </c>
      <c r="BH395" s="235">
        <f t="shared" ca="1" si="666"/>
        <v>11.549375000000001</v>
      </c>
      <c r="BI395" s="235">
        <f t="shared" ca="1" si="666"/>
        <v>11.3940625</v>
      </c>
      <c r="BJ395" s="235">
        <f t="shared" ca="1" si="666"/>
        <v>11.245312500000001</v>
      </c>
      <c r="BK395" s="235">
        <f t="shared" ca="1" si="666"/>
        <v>11.1265625</v>
      </c>
      <c r="BL395" s="235">
        <f t="shared" ca="1" si="666"/>
        <v>11.0401171875</v>
      </c>
      <c r="BM395" s="235">
        <f t="shared" ca="1" si="666"/>
        <v>10.979746093749998</v>
      </c>
      <c r="BN395" s="235">
        <f t="shared" ca="1" si="666"/>
        <v>10.938593749999999</v>
      </c>
      <c r="BO395" s="235">
        <f t="shared" ca="1" si="599"/>
        <v>11.4094072265625</v>
      </c>
      <c r="BP395" s="235">
        <f t="shared" ref="BP395:BP458" ca="1" si="667">BO395*$BF$28+$BF$29*BP396</f>
        <v>11.311550471773137</v>
      </c>
      <c r="BQ395" s="235">
        <f t="shared" ref="BQ395:BQ458" ca="1" si="668">BP395*$BF$28+$BF$29*BQ396</f>
        <v>11.185231423812104</v>
      </c>
      <c r="BR395" s="235">
        <f t="shared" ref="BR395:BR458" ca="1" si="669">BP395-BQ395</f>
        <v>0.12631904796103299</v>
      </c>
      <c r="BS395" s="235">
        <f t="shared" ref="BS395:BS458" ca="1" si="670">BP395+BR395</f>
        <v>11.43786951973417</v>
      </c>
      <c r="BT395" s="235">
        <f t="shared" ca="1" si="625"/>
        <v>11.305762509623058</v>
      </c>
      <c r="BU395" s="235">
        <f t="shared" ca="1" si="626"/>
        <v>11.171332098783513</v>
      </c>
      <c r="BV395" s="235">
        <f t="shared" ca="1" si="627"/>
        <v>11.051173546509915</v>
      </c>
      <c r="BW395" s="235">
        <f t="shared" ca="1" si="628"/>
        <v>11.454464779028548</v>
      </c>
      <c r="BX395" s="235">
        <f t="shared" ca="1" si="600"/>
        <v>0.56804403198603248</v>
      </c>
      <c r="BZ395" s="235">
        <f t="shared" ca="1" si="601"/>
        <v>10.823193511976076</v>
      </c>
      <c r="CA395" s="235">
        <f t="shared" ca="1" si="602"/>
        <v>77.782673151471187</v>
      </c>
      <c r="CB395" s="235">
        <f t="shared" ca="1" si="642"/>
        <v>11.258036946614585</v>
      </c>
      <c r="CC395" s="235">
        <f t="shared" ca="1" si="643"/>
        <v>1.9980369466145849</v>
      </c>
      <c r="CD395" s="81">
        <f t="shared" ca="1" si="644"/>
        <v>2.8506529134114569</v>
      </c>
      <c r="CE395" s="235">
        <f t="shared" ca="1" si="603"/>
        <v>70.090502327183614</v>
      </c>
      <c r="CF395" s="235">
        <f t="shared" ca="1" si="604"/>
        <v>78.615329861677608</v>
      </c>
      <c r="CG395">
        <f t="shared" si="605"/>
        <v>100</v>
      </c>
      <c r="CH395">
        <f t="shared" si="605"/>
        <v>50</v>
      </c>
      <c r="CI395">
        <f t="shared" si="605"/>
        <v>0</v>
      </c>
      <c r="CJ395" t="e">
        <f t="shared" si="606"/>
        <v>#N/A</v>
      </c>
      <c r="CK395" s="259">
        <f t="shared" ca="1" si="607"/>
        <v>11.546995939651229</v>
      </c>
      <c r="CL395" s="259">
        <f t="shared" ca="1" si="608"/>
        <v>11.269248984912807</v>
      </c>
      <c r="CM395" s="259">
        <f t="shared" ca="1" si="609"/>
        <v>11.309027386987776</v>
      </c>
      <c r="CN395" s="259">
        <f t="shared" ca="1" si="610"/>
        <v>11.199700149164876</v>
      </c>
      <c r="CO395">
        <f t="shared" ca="1" si="611"/>
        <v>100</v>
      </c>
      <c r="CP395">
        <f t="shared" ca="1" si="612"/>
        <v>16.7</v>
      </c>
      <c r="CQ395" t="e">
        <f t="shared" ca="1" si="613"/>
        <v>#N/A</v>
      </c>
      <c r="CR395" t="e">
        <f t="shared" ca="1" si="647"/>
        <v>#N/A</v>
      </c>
      <c r="CS395" t="e">
        <f t="shared" ca="1" si="648"/>
        <v>#N/A</v>
      </c>
    </row>
    <row r="396" spans="1:97" x14ac:dyDescent="0.25">
      <c r="A396">
        <v>365</v>
      </c>
      <c r="B396" s="100">
        <f ca="1">OFFSET(InputPriceData!B$15,CalculationsAndCharts!$A396+$A$11,0,1,1)</f>
        <v>39966</v>
      </c>
      <c r="C396" s="3">
        <f ca="1">OFFSET(InputPriceData!G$15,CalculationsAndCharts!$A396+$A$11,0,1,1)</f>
        <v>3956600</v>
      </c>
      <c r="D396" s="4">
        <f ca="1">OFFSET(InputPriceData!C$15,CalculationsAndCharts!$A396+$A$11,IF($C$7,7,0),1,1)</f>
        <v>11.97</v>
      </c>
      <c r="E396" s="4">
        <f ca="1">OFFSET(InputPriceData!D$15,CalculationsAndCharts!$A396+$A$11,IF($C$7,7,0),1,1)</f>
        <v>11.99</v>
      </c>
      <c r="F396" s="4">
        <f ca="1">OFFSET(InputPriceData!E$15,CalculationsAndCharts!$A396+$A$11,IF($C$7,7,0),1,1)</f>
        <v>11.45</v>
      </c>
      <c r="G396" s="4">
        <f ca="1">OFFSET(InputPriceData!F$15,CalculationsAndCharts!$A396+$A$11,IF($C$7,7,0),1,1)</f>
        <v>11.74</v>
      </c>
      <c r="H396" s="105">
        <f t="shared" si="579"/>
        <v>0</v>
      </c>
      <c r="I396" s="105">
        <f t="shared" ca="1" si="662"/>
        <v>0</v>
      </c>
      <c r="J396" s="105">
        <f t="shared" ca="1" si="662"/>
        <v>0</v>
      </c>
      <c r="K396" s="105">
        <f t="shared" ca="1" si="662"/>
        <v>0</v>
      </c>
      <c r="L396" s="4">
        <f t="shared" ca="1" si="581"/>
        <v>11.726666666666667</v>
      </c>
      <c r="M396" s="105">
        <f t="shared" ca="1" si="582"/>
        <v>0.36666666666666892</v>
      </c>
      <c r="N396" s="105">
        <f t="shared" ca="1" si="589"/>
        <v>2.1290897435897431</v>
      </c>
      <c r="O396" s="198">
        <f t="shared" ca="1" si="590"/>
        <v>2.2506172628188295</v>
      </c>
      <c r="P396" s="198">
        <f t="shared" ca="1" si="591"/>
        <v>2.0255555365369466</v>
      </c>
      <c r="Q396" s="105">
        <f t="shared" ca="1" si="583"/>
        <v>11.19499850121834</v>
      </c>
      <c r="R396" s="105">
        <f t="shared" ca="1" si="584"/>
        <v>10.895232006398214</v>
      </c>
      <c r="S396" s="105">
        <f t="shared" ca="1" si="592"/>
        <v>0</v>
      </c>
      <c r="T396" s="105">
        <f t="shared" si="593"/>
        <v>0</v>
      </c>
      <c r="U396" s="105">
        <f t="shared" si="594"/>
        <v>0</v>
      </c>
      <c r="V396" s="115">
        <f t="shared" ca="1" si="585"/>
        <v>0.55000000000000071</v>
      </c>
      <c r="W396" s="114">
        <f t="shared" ca="1" si="586"/>
        <v>0.72644311219417457</v>
      </c>
      <c r="X396" s="116">
        <f t="shared" ca="1" si="587"/>
        <v>0.11187760751228062</v>
      </c>
      <c r="Y396" s="90" t="e">
        <f t="shared" si="595"/>
        <v>#N/A</v>
      </c>
      <c r="Z396" s="117" t="str">
        <f t="shared" ca="1" si="596"/>
        <v/>
      </c>
      <c r="AA396" s="112"/>
      <c r="AB396" s="118"/>
      <c r="AC396" s="107"/>
      <c r="AD396" s="107"/>
      <c r="AH396" s="107"/>
      <c r="BE396" s="235">
        <f t="shared" ca="1" si="597"/>
        <v>11.870000000000001</v>
      </c>
      <c r="BF396" s="235">
        <f t="shared" ref="BF396:BN396" ca="1" si="671">AVERAGE(OFFSET(BE$31,$A396,0,$BE$27,1))</f>
        <v>11.685</v>
      </c>
      <c r="BG396" s="235">
        <f t="shared" ca="1" si="671"/>
        <v>11.443750000000001</v>
      </c>
      <c r="BH396" s="235">
        <f t="shared" ca="1" si="671"/>
        <v>11.238750000000001</v>
      </c>
      <c r="BI396" s="235">
        <f t="shared" ca="1" si="671"/>
        <v>11.096562500000001</v>
      </c>
      <c r="BJ396" s="235">
        <f t="shared" ca="1" si="671"/>
        <v>11.0078125</v>
      </c>
      <c r="BK396" s="235">
        <f t="shared" ca="1" si="671"/>
        <v>10.953671875</v>
      </c>
      <c r="BL396" s="235">
        <f t="shared" ca="1" si="671"/>
        <v>10.919374999999999</v>
      </c>
      <c r="BM396" s="235">
        <f t="shared" ca="1" si="671"/>
        <v>10.89744140625</v>
      </c>
      <c r="BN396" s="235">
        <f t="shared" ca="1" si="671"/>
        <v>10.885166015625</v>
      </c>
      <c r="BO396" s="235">
        <f t="shared" ca="1" si="599"/>
        <v>11.432938964843752</v>
      </c>
      <c r="BP396" s="235">
        <f t="shared" ca="1" si="667"/>
        <v>11.213693716983773</v>
      </c>
      <c r="BQ396" s="235">
        <f t="shared" ca="1" si="668"/>
        <v>11.058912375851071</v>
      </c>
      <c r="BR396" s="235">
        <f t="shared" ca="1" si="669"/>
        <v>0.15478134113270237</v>
      </c>
      <c r="BS396" s="235">
        <f t="shared" ca="1" si="670"/>
        <v>11.368475058116475</v>
      </c>
      <c r="BT396" s="235">
        <f t="shared" ca="1" si="625"/>
        <v>11.173655499511945</v>
      </c>
      <c r="BU396" s="235">
        <f t="shared" ca="1" si="626"/>
        <v>11.036901687943967</v>
      </c>
      <c r="BV396" s="235">
        <f t="shared" ca="1" si="627"/>
        <v>10.931014994236318</v>
      </c>
      <c r="BW396" s="235">
        <f t="shared" ca="1" si="628"/>
        <v>11.341276428940251</v>
      </c>
      <c r="BX396" s="235">
        <f t="shared" ca="1" si="600"/>
        <v>0.61769403425278424</v>
      </c>
      <c r="BZ396" s="235">
        <f t="shared" ca="1" si="601"/>
        <v>10.753298402746646</v>
      </c>
      <c r="CA396" s="235">
        <f t="shared" ca="1" si="602"/>
        <v>73.797300669451715</v>
      </c>
      <c r="CB396" s="235">
        <f t="shared" ca="1" si="642"/>
        <v>11.579802815755208</v>
      </c>
      <c r="CC396" s="235">
        <f t="shared" ca="1" si="643"/>
        <v>2.709802815755209</v>
      </c>
      <c r="CD396" s="81">
        <f t="shared" ca="1" si="644"/>
        <v>3.1952303059895844</v>
      </c>
      <c r="CE396" s="235">
        <f t="shared" ca="1" si="603"/>
        <v>84.807746429907652</v>
      </c>
      <c r="CF396" s="235">
        <f t="shared" ca="1" si="604"/>
        <v>76.494875208913143</v>
      </c>
      <c r="CG396">
        <f t="shared" si="605"/>
        <v>100</v>
      </c>
      <c r="CH396">
        <f t="shared" si="605"/>
        <v>50</v>
      </c>
      <c r="CI396">
        <f t="shared" si="605"/>
        <v>0</v>
      </c>
      <c r="CJ396" t="e">
        <f t="shared" si="606"/>
        <v>#N/A</v>
      </c>
      <c r="CK396" s="259">
        <f t="shared" ca="1" si="607"/>
        <v>11.30649187930246</v>
      </c>
      <c r="CL396" s="259">
        <f t="shared" ca="1" si="608"/>
        <v>11.597620939651229</v>
      </c>
      <c r="CM396" s="259">
        <f t="shared" ca="1" si="609"/>
        <v>11.443934533868514</v>
      </c>
      <c r="CN396" s="259">
        <f t="shared" ca="1" si="610"/>
        <v>11.171880614865703</v>
      </c>
      <c r="CO396">
        <f t="shared" ca="1" si="611"/>
        <v>100</v>
      </c>
      <c r="CP396">
        <f t="shared" ca="1" si="612"/>
        <v>16.7</v>
      </c>
      <c r="CQ396" t="e">
        <f t="shared" ca="1" si="613"/>
        <v>#N/A</v>
      </c>
      <c r="CR396" t="e">
        <f t="shared" ca="1" si="647"/>
        <v>#N/A</v>
      </c>
      <c r="CS396" t="e">
        <f t="shared" ca="1" si="648"/>
        <v>#N/A</v>
      </c>
    </row>
    <row r="397" spans="1:97" x14ac:dyDescent="0.25">
      <c r="A397">
        <v>366</v>
      </c>
      <c r="B397" s="100">
        <f ca="1">OFFSET(InputPriceData!B$15,CalculationsAndCharts!$A397+$A$11,0,1,1)</f>
        <v>39965</v>
      </c>
      <c r="C397" s="3">
        <f ca="1">OFFSET(InputPriceData!G$15,CalculationsAndCharts!$A397+$A$11,0,1,1)</f>
        <v>5739700</v>
      </c>
      <c r="D397" s="4">
        <f ca="1">OFFSET(InputPriceData!C$15,CalculationsAndCharts!$A397+$A$11,IF($C$7,7,0),1,1)</f>
        <v>11.33</v>
      </c>
      <c r="E397" s="4">
        <f ca="1">OFFSET(InputPriceData!D$15,CalculationsAndCharts!$A397+$A$11,IF($C$7,7,0),1,1)</f>
        <v>12.18</v>
      </c>
      <c r="F397" s="4">
        <f ca="1">OFFSET(InputPriceData!E$15,CalculationsAndCharts!$A397+$A$11,IF($C$7,7,0),1,1)</f>
        <v>11.27</v>
      </c>
      <c r="G397" s="4">
        <f ca="1">OFFSET(InputPriceData!F$15,CalculationsAndCharts!$A397+$A$11,IF($C$7,7,0),1,1)</f>
        <v>12</v>
      </c>
      <c r="H397" s="105">
        <f t="shared" si="579"/>
        <v>0</v>
      </c>
      <c r="I397" s="105">
        <f t="shared" ca="1" si="662"/>
        <v>0</v>
      </c>
      <c r="J397" s="105">
        <f t="shared" ca="1" si="662"/>
        <v>0</v>
      </c>
      <c r="K397" s="105">
        <f t="shared" ca="1" si="662"/>
        <v>0</v>
      </c>
      <c r="L397" s="4">
        <f t="shared" ca="1" si="581"/>
        <v>11.816666666666668</v>
      </c>
      <c r="M397" s="105">
        <f t="shared" ca="1" si="582"/>
        <v>1.0966666666666676</v>
      </c>
      <c r="N397" s="105">
        <f t="shared" ca="1" si="589"/>
        <v>2.2628974358974343</v>
      </c>
      <c r="O397" s="198">
        <f t="shared" ca="1" si="590"/>
        <v>2.2853394111699972</v>
      </c>
      <c r="P397" s="198">
        <f t="shared" ca="1" si="591"/>
        <v>2.0568054700529976</v>
      </c>
      <c r="Q397" s="105">
        <f t="shared" ca="1" si="583"/>
        <v>11.043093311090248</v>
      </c>
      <c r="R397" s="105">
        <f t="shared" ca="1" si="584"/>
        <v>10.809584436449606</v>
      </c>
      <c r="S397" s="105">
        <f t="shared" ca="1" si="592"/>
        <v>0</v>
      </c>
      <c r="T397" s="105">
        <f t="shared" si="593"/>
        <v>0</v>
      </c>
      <c r="U397" s="105">
        <f t="shared" si="594"/>
        <v>0</v>
      </c>
      <c r="V397" s="115">
        <f t="shared" ca="1" si="585"/>
        <v>1.1799999999999997</v>
      </c>
      <c r="W397" s="114">
        <f t="shared" ca="1" si="586"/>
        <v>0.81466466829126161</v>
      </c>
      <c r="X397" s="116">
        <f t="shared" ca="1" si="587"/>
        <v>0.11788872235760514</v>
      </c>
      <c r="Y397" s="90" t="e">
        <f t="shared" si="595"/>
        <v>#N/A</v>
      </c>
      <c r="Z397" s="117" t="str">
        <f t="shared" ca="1" si="596"/>
        <v/>
      </c>
      <c r="AA397" s="112"/>
      <c r="AB397" s="118"/>
      <c r="AC397" s="107"/>
      <c r="AD397" s="107"/>
      <c r="AH397" s="107"/>
      <c r="BE397" s="235">
        <f t="shared" ca="1" si="597"/>
        <v>11.5</v>
      </c>
      <c r="BF397" s="235">
        <f t="shared" ref="BF397:BN397" ca="1" si="672">AVERAGE(OFFSET(BE$31,$A397,0,$BE$27,1))</f>
        <v>11.202500000000001</v>
      </c>
      <c r="BG397" s="235">
        <f t="shared" ca="1" si="672"/>
        <v>11.033750000000001</v>
      </c>
      <c r="BH397" s="235">
        <f t="shared" ca="1" si="672"/>
        <v>10.954375000000001</v>
      </c>
      <c r="BI397" s="235">
        <f t="shared" ca="1" si="672"/>
        <v>10.919062499999999</v>
      </c>
      <c r="BJ397" s="235">
        <f t="shared" ca="1" si="672"/>
        <v>10.899531249999999</v>
      </c>
      <c r="BK397" s="235">
        <f t="shared" ca="1" si="672"/>
        <v>10.885078125</v>
      </c>
      <c r="BL397" s="235">
        <f t="shared" ca="1" si="672"/>
        <v>10.875507812499999</v>
      </c>
      <c r="BM397" s="235">
        <f t="shared" ca="1" si="672"/>
        <v>10.872890624999998</v>
      </c>
      <c r="BN397" s="235">
        <f t="shared" ca="1" si="672"/>
        <v>10.875595703124999</v>
      </c>
      <c r="BO397" s="235">
        <f t="shared" ca="1" si="599"/>
        <v>11.132383300781248</v>
      </c>
      <c r="BP397" s="235">
        <f t="shared" ca="1" si="667"/>
        <v>10.994448469123796</v>
      </c>
      <c r="BQ397" s="235">
        <f t="shared" ca="1" si="668"/>
        <v>10.904131034718368</v>
      </c>
      <c r="BR397" s="235">
        <f t="shared" ca="1" si="669"/>
        <v>9.0317434405427832E-2</v>
      </c>
      <c r="BS397" s="235">
        <f t="shared" ca="1" si="670"/>
        <v>11.084765903529224</v>
      </c>
      <c r="BT397" s="235">
        <f t="shared" ca="1" si="625"/>
        <v>10.978835940907414</v>
      </c>
      <c r="BU397" s="235">
        <f t="shared" ca="1" si="626"/>
        <v>10.900147876375989</v>
      </c>
      <c r="BV397" s="235">
        <f t="shared" ca="1" si="627"/>
        <v>10.825128300528668</v>
      </c>
      <c r="BW397" s="235">
        <f t="shared" ca="1" si="628"/>
        <v>11.061192494122942</v>
      </c>
      <c r="BX397" s="235">
        <f t="shared" ca="1" si="600"/>
        <v>0.67844208728434041</v>
      </c>
      <c r="BZ397" s="235">
        <f t="shared" ca="1" si="601"/>
        <v>10.699841488314069</v>
      </c>
      <c r="CA397" s="235">
        <f t="shared" ca="1" si="602"/>
        <v>63.315469830862185</v>
      </c>
      <c r="CB397" s="235">
        <f t="shared" ca="1" si="642"/>
        <v>11.474524983723958</v>
      </c>
      <c r="CC397" s="235">
        <f t="shared" ca="1" si="643"/>
        <v>2.6045249837239588</v>
      </c>
      <c r="CD397" s="81">
        <f t="shared" ca="1" si="644"/>
        <v>3.2175388183593743</v>
      </c>
      <c r="CE397" s="235">
        <f t="shared" ca="1" si="603"/>
        <v>80.947740827941544</v>
      </c>
      <c r="CF397" s="235">
        <f t="shared" ca="1" si="604"/>
        <v>68.389394047835211</v>
      </c>
      <c r="CG397">
        <f t="shared" si="605"/>
        <v>100</v>
      </c>
      <c r="CH397">
        <f t="shared" si="605"/>
        <v>50</v>
      </c>
      <c r="CI397">
        <f t="shared" si="605"/>
        <v>0</v>
      </c>
      <c r="CJ397" t="e">
        <f t="shared" si="606"/>
        <v>#N/A</v>
      </c>
      <c r="CK397" s="259">
        <f t="shared" ca="1" si="607"/>
        <v>10.917983758604921</v>
      </c>
      <c r="CL397" s="259">
        <f t="shared" ca="1" si="608"/>
        <v>11.427741879302459</v>
      </c>
      <c r="CM397" s="259">
        <f t="shared" ca="1" si="609"/>
        <v>11.25544644533641</v>
      </c>
      <c r="CN397" s="259">
        <f t="shared" ca="1" si="610"/>
        <v>11.001584484951492</v>
      </c>
      <c r="CO397">
        <f t="shared" ca="1" si="611"/>
        <v>100</v>
      </c>
      <c r="CP397">
        <f t="shared" ca="1" si="612"/>
        <v>16.7</v>
      </c>
      <c r="CQ397" t="e">
        <f t="shared" ca="1" si="613"/>
        <v>#N/A</v>
      </c>
      <c r="CR397" t="e">
        <f t="shared" ca="1" si="647"/>
        <v>#N/A</v>
      </c>
      <c r="CS397" t="e">
        <f t="shared" ca="1" si="648"/>
        <v>#N/A</v>
      </c>
    </row>
    <row r="398" spans="1:97" x14ac:dyDescent="0.25">
      <c r="A398">
        <v>367</v>
      </c>
      <c r="B398" s="100">
        <f ca="1">OFFSET(InputPriceData!B$15,CalculationsAndCharts!$A398+$A$11,0,1,1)</f>
        <v>39962</v>
      </c>
      <c r="C398" s="3">
        <f ca="1">OFFSET(InputPriceData!G$15,CalculationsAndCharts!$A398+$A$11,0,1,1)</f>
        <v>3933700</v>
      </c>
      <c r="D398" s="4">
        <f ca="1">OFFSET(InputPriceData!C$15,CalculationsAndCharts!$A398+$A$11,IF($C$7,7,0),1,1)</f>
        <v>11.05</v>
      </c>
      <c r="E398" s="4">
        <f ca="1">OFFSET(InputPriceData!D$15,CalculationsAndCharts!$A398+$A$11,IF($C$7,7,0),1,1)</f>
        <v>11.16</v>
      </c>
      <c r="F398" s="4">
        <f ca="1">OFFSET(InputPriceData!E$15,CalculationsAndCharts!$A398+$A$11,IF($C$7,7,0),1,1)</f>
        <v>10.72</v>
      </c>
      <c r="G398" s="4">
        <f ca="1">OFFSET(InputPriceData!F$15,CalculationsAndCharts!$A398+$A$11,IF($C$7,7,0),1,1)</f>
        <v>11</v>
      </c>
      <c r="H398" s="105">
        <f t="shared" si="579"/>
        <v>0</v>
      </c>
      <c r="I398" s="105">
        <f t="shared" ca="1" si="662"/>
        <v>0</v>
      </c>
      <c r="J398" s="105">
        <f t="shared" ca="1" si="662"/>
        <v>0</v>
      </c>
      <c r="K398" s="105">
        <f t="shared" ca="1" si="662"/>
        <v>0</v>
      </c>
      <c r="L398" s="4">
        <f t="shared" ca="1" si="581"/>
        <v>10.96</v>
      </c>
      <c r="M398" s="105">
        <f t="shared" ca="1" si="582"/>
        <v>0.71000000000000085</v>
      </c>
      <c r="N398" s="105">
        <f t="shared" ca="1" si="589"/>
        <v>2.2137435897435878</v>
      </c>
      <c r="O398" s="198">
        <f t="shared" ca="1" si="590"/>
        <v>2.2917514041050149</v>
      </c>
      <c r="P398" s="198">
        <f t="shared" ca="1" si="591"/>
        <v>2.0625762636945133</v>
      </c>
      <c r="Q398" s="105">
        <f t="shared" ca="1" si="583"/>
        <v>10.822072352354127</v>
      </c>
      <c r="R398" s="105">
        <f t="shared" ca="1" si="584"/>
        <v>10.742867615123709</v>
      </c>
      <c r="S398" s="105">
        <f t="shared" ca="1" si="592"/>
        <v>0</v>
      </c>
      <c r="T398" s="105">
        <f t="shared" si="593"/>
        <v>0</v>
      </c>
      <c r="U398" s="105">
        <f t="shared" si="594"/>
        <v>0</v>
      </c>
      <c r="V398" s="115">
        <f t="shared" ca="1" si="585"/>
        <v>0.4399999999999995</v>
      </c>
      <c r="W398" s="114">
        <f t="shared" ca="1" si="586"/>
        <v>0.63199700243689272</v>
      </c>
      <c r="X398" s="116">
        <f t="shared" ca="1" si="587"/>
        <v>0.10745427294880844</v>
      </c>
      <c r="Y398" s="90" t="e">
        <f t="shared" si="595"/>
        <v>#N/A</v>
      </c>
      <c r="Z398" s="117" t="str">
        <f t="shared" ca="1" si="596"/>
        <v/>
      </c>
      <c r="AA398" s="112"/>
      <c r="AB398" s="118"/>
      <c r="AC398" s="107"/>
      <c r="AD398" s="107"/>
      <c r="AH398" s="107"/>
      <c r="BE398" s="235">
        <f t="shared" ca="1" si="597"/>
        <v>10.905000000000001</v>
      </c>
      <c r="BF398" s="235">
        <f t="shared" ref="BF398:BN398" ca="1" si="673">AVERAGE(OFFSET(BE$31,$A398,0,$BE$27,1))</f>
        <v>10.865</v>
      </c>
      <c r="BG398" s="235">
        <f t="shared" ca="1" si="673"/>
        <v>10.875</v>
      </c>
      <c r="BH398" s="235">
        <f t="shared" ca="1" si="673"/>
        <v>10.883749999999999</v>
      </c>
      <c r="BI398" s="235">
        <f t="shared" ca="1" si="673"/>
        <v>10.879999999999999</v>
      </c>
      <c r="BJ398" s="235">
        <f t="shared" ca="1" si="673"/>
        <v>10.870624999999999</v>
      </c>
      <c r="BK398" s="235">
        <f t="shared" ca="1" si="673"/>
        <v>10.865937499999998</v>
      </c>
      <c r="BL398" s="235">
        <f t="shared" ca="1" si="673"/>
        <v>10.870273437499998</v>
      </c>
      <c r="BM398" s="235">
        <f t="shared" ca="1" si="673"/>
        <v>10.878300781249999</v>
      </c>
      <c r="BN398" s="235">
        <f t="shared" ca="1" si="673"/>
        <v>10.87775390625</v>
      </c>
      <c r="BO398" s="235">
        <f t="shared" ca="1" si="599"/>
        <v>10.881019531250001</v>
      </c>
      <c r="BP398" s="235">
        <f t="shared" ca="1" si="667"/>
        <v>10.856513637466342</v>
      </c>
      <c r="BQ398" s="235">
        <f t="shared" ca="1" si="668"/>
        <v>10.81381360031294</v>
      </c>
      <c r="BR398" s="235">
        <f t="shared" ca="1" si="669"/>
        <v>4.2700037153402093E-2</v>
      </c>
      <c r="BS398" s="235">
        <f t="shared" ca="1" si="670"/>
        <v>10.899213674619745</v>
      </c>
      <c r="BT398" s="235">
        <f t="shared" ca="1" si="625"/>
        <v>10.872905978285605</v>
      </c>
      <c r="BU398" s="235">
        <f t="shared" ca="1" si="626"/>
        <v>10.821459811844564</v>
      </c>
      <c r="BV398" s="235">
        <f t="shared" ca="1" si="627"/>
        <v>10.750108724681345</v>
      </c>
      <c r="BW398" s="235">
        <f t="shared" ca="1" si="628"/>
        <v>10.904447224004469</v>
      </c>
      <c r="BX398" s="235">
        <f t="shared" ca="1" si="600"/>
        <v>0.73002746505832172</v>
      </c>
      <c r="BZ398" s="235">
        <f t="shared" ca="1" si="601"/>
        <v>10.681481445053496</v>
      </c>
      <c r="CA398" s="235">
        <f t="shared" ca="1" si="602"/>
        <v>57.635527073394421</v>
      </c>
      <c r="CB398" s="235">
        <f t="shared" ca="1" si="642"/>
        <v>10.920509765625001</v>
      </c>
      <c r="CC398" s="235">
        <f t="shared" ca="1" si="643"/>
        <v>2.0505097656250015</v>
      </c>
      <c r="CD398" s="81">
        <f t="shared" ca="1" si="644"/>
        <v>3.2175388183593743</v>
      </c>
      <c r="CE398" s="235">
        <f t="shared" ca="1" si="603"/>
        <v>63.72913836889024</v>
      </c>
      <c r="CF398" s="235">
        <f t="shared" ca="1" si="604"/>
        <v>64.584709968900953</v>
      </c>
      <c r="CG398">
        <f t="shared" si="605"/>
        <v>100</v>
      </c>
      <c r="CH398">
        <f t="shared" si="605"/>
        <v>50</v>
      </c>
      <c r="CI398">
        <f t="shared" si="605"/>
        <v>0</v>
      </c>
      <c r="CJ398" t="e">
        <f t="shared" si="606"/>
        <v>#N/A</v>
      </c>
      <c r="CK398" s="259">
        <f t="shared" ca="1" si="607"/>
        <v>10.853467517209841</v>
      </c>
      <c r="CL398" s="259">
        <f t="shared" ca="1" si="608"/>
        <v>10.92899187930246</v>
      </c>
      <c r="CM398" s="259">
        <f t="shared" ca="1" si="609"/>
        <v>10.88129963111624</v>
      </c>
      <c r="CN398" s="259">
        <f t="shared" ca="1" si="610"/>
        <v>10.831121527211105</v>
      </c>
      <c r="CO398">
        <f t="shared" ca="1" si="611"/>
        <v>100</v>
      </c>
      <c r="CP398">
        <f t="shared" ca="1" si="612"/>
        <v>16.7</v>
      </c>
      <c r="CQ398" t="e">
        <f t="shared" ca="1" si="613"/>
        <v>#N/A</v>
      </c>
      <c r="CR398" t="e">
        <f t="shared" ca="1" si="647"/>
        <v>#N/A</v>
      </c>
      <c r="CS398" t="e">
        <f t="shared" ca="1" si="648"/>
        <v>#N/A</v>
      </c>
    </row>
    <row r="399" spans="1:97" x14ac:dyDescent="0.25">
      <c r="A399">
        <v>368</v>
      </c>
      <c r="B399" s="100">
        <f ca="1">OFFSET(InputPriceData!B$15,CalculationsAndCharts!$A399+$A$11,0,1,1)</f>
        <v>39961</v>
      </c>
      <c r="C399" s="3">
        <f ca="1">OFFSET(InputPriceData!G$15,CalculationsAndCharts!$A399+$A$11,0,1,1)</f>
        <v>3601300</v>
      </c>
      <c r="D399" s="4">
        <f ca="1">OFFSET(InputPriceData!C$15,CalculationsAndCharts!$A399+$A$11,IF($C$7,7,0),1,1)</f>
        <v>11.01</v>
      </c>
      <c r="E399" s="4">
        <f ca="1">OFFSET(InputPriceData!D$15,CalculationsAndCharts!$A399+$A$11,IF($C$7,7,0),1,1)</f>
        <v>11.16</v>
      </c>
      <c r="F399" s="4">
        <f ca="1">OFFSET(InputPriceData!E$15,CalculationsAndCharts!$A399+$A$11,IF($C$7,7,0),1,1)</f>
        <v>10.25</v>
      </c>
      <c r="G399" s="4">
        <f ca="1">OFFSET(InputPriceData!F$15,CalculationsAndCharts!$A399+$A$11,IF($C$7,7,0),1,1)</f>
        <v>10.81</v>
      </c>
      <c r="H399" s="105">
        <f t="shared" si="579"/>
        <v>0</v>
      </c>
      <c r="I399" s="105">
        <f t="shared" ca="1" si="662"/>
        <v>0</v>
      </c>
      <c r="J399" s="105">
        <f t="shared" ca="1" si="662"/>
        <v>0</v>
      </c>
      <c r="K399" s="105">
        <f t="shared" ca="1" si="662"/>
        <v>0</v>
      </c>
      <c r="L399" s="4">
        <f t="shared" ca="1" si="581"/>
        <v>10.74</v>
      </c>
      <c r="M399" s="105">
        <f t="shared" ca="1" si="582"/>
        <v>0.71333333333333293</v>
      </c>
      <c r="N399" s="105">
        <f t="shared" ca="1" si="589"/>
        <v>2.2410512820512798</v>
      </c>
      <c r="O399" s="198">
        <f t="shared" ca="1" si="590"/>
        <v>2.3140393510654222</v>
      </c>
      <c r="P399" s="198">
        <f t="shared" ca="1" si="591"/>
        <v>2.08263541595888</v>
      </c>
      <c r="Q399" s="105">
        <f t="shared" ca="1" si="583"/>
        <v>10.782664453026733</v>
      </c>
      <c r="R399" s="105">
        <f t="shared" ca="1" si="584"/>
        <v>10.720237690200733</v>
      </c>
      <c r="S399" s="105">
        <f t="shared" ca="1" si="592"/>
        <v>0</v>
      </c>
      <c r="T399" s="105">
        <f t="shared" si="593"/>
        <v>0</v>
      </c>
      <c r="U399" s="105">
        <f t="shared" si="594"/>
        <v>0</v>
      </c>
      <c r="V399" s="115">
        <f t="shared" ca="1" si="585"/>
        <v>0.91000000000000014</v>
      </c>
      <c r="W399" s="114">
        <f t="shared" ca="1" si="586"/>
        <v>0.72799550365533927</v>
      </c>
      <c r="X399" s="116">
        <f t="shared" ca="1" si="587"/>
        <v>0.11734463493573906</v>
      </c>
      <c r="Y399" s="90" t="e">
        <f t="shared" si="595"/>
        <v>#N/A</v>
      </c>
      <c r="Z399" s="117" t="str">
        <f t="shared" ca="1" si="596"/>
        <v/>
      </c>
      <c r="AA399" s="112"/>
      <c r="AB399" s="118"/>
      <c r="AC399" s="107"/>
      <c r="AD399" s="107"/>
      <c r="AH399" s="107"/>
      <c r="BE399" s="235">
        <f t="shared" ca="1" si="597"/>
        <v>10.824999999999999</v>
      </c>
      <c r="BF399" s="235">
        <f t="shared" ref="BF399:BN399" ca="1" si="674">AVERAGE(OFFSET(BE$31,$A399,0,$BE$27,1))</f>
        <v>10.885</v>
      </c>
      <c r="BG399" s="235">
        <f t="shared" ca="1" si="674"/>
        <v>10.8925</v>
      </c>
      <c r="BH399" s="235">
        <f t="shared" ca="1" si="674"/>
        <v>10.876249999999999</v>
      </c>
      <c r="BI399" s="235">
        <f t="shared" ca="1" si="674"/>
        <v>10.861249999999998</v>
      </c>
      <c r="BJ399" s="235">
        <f t="shared" ca="1" si="674"/>
        <v>10.861249999999998</v>
      </c>
      <c r="BK399" s="235">
        <f t="shared" ca="1" si="674"/>
        <v>10.874609374999999</v>
      </c>
      <c r="BL399" s="235">
        <f t="shared" ca="1" si="674"/>
        <v>10.886328125</v>
      </c>
      <c r="BM399" s="235">
        <f t="shared" ca="1" si="674"/>
        <v>10.877207031250002</v>
      </c>
      <c r="BN399" s="235">
        <f t="shared" ca="1" si="674"/>
        <v>10.833095703125002</v>
      </c>
      <c r="BO399" s="235">
        <f t="shared" ca="1" si="599"/>
        <v>10.864437011718751</v>
      </c>
      <c r="BP399" s="235">
        <f t="shared" ca="1" si="667"/>
        <v>10.832007743682684</v>
      </c>
      <c r="BQ399" s="235">
        <f t="shared" ca="1" si="668"/>
        <v>10.771113563159538</v>
      </c>
      <c r="BR399" s="235">
        <f t="shared" ca="1" si="669"/>
        <v>6.0894180523145991E-2</v>
      </c>
      <c r="BS399" s="235">
        <f t="shared" ca="1" si="670"/>
        <v>10.89290192420583</v>
      </c>
      <c r="BT399" s="235">
        <f t="shared" ca="1" si="625"/>
        <v>10.846598281951465</v>
      </c>
      <c r="BU399" s="235">
        <f t="shared" ca="1" si="626"/>
        <v>10.770013645403523</v>
      </c>
      <c r="BV399" s="235">
        <f t="shared" ca="1" si="627"/>
        <v>10.678757637518126</v>
      </c>
      <c r="BW399" s="235">
        <f t="shared" ca="1" si="628"/>
        <v>10.908511547161952</v>
      </c>
      <c r="BX399" s="235">
        <f t="shared" ca="1" si="600"/>
        <v>0.76257899857134726</v>
      </c>
      <c r="BZ399" s="235">
        <f t="shared" ca="1" si="601"/>
        <v>10.685139957281335</v>
      </c>
      <c r="CA399" s="235">
        <f t="shared" ca="1" si="602"/>
        <v>57.322899997872092</v>
      </c>
      <c r="CB399" s="235">
        <f t="shared" ca="1" si="642"/>
        <v>10.802218505859376</v>
      </c>
      <c r="CC399" s="235">
        <f t="shared" ca="1" si="643"/>
        <v>2.082218505859375</v>
      </c>
      <c r="CD399" s="81">
        <f t="shared" ca="1" si="644"/>
        <v>3.4421783040364584</v>
      </c>
      <c r="CE399" s="235">
        <f t="shared" ca="1" si="603"/>
        <v>60.491302946673869</v>
      </c>
      <c r="CF399" s="235">
        <f t="shared" ca="1" si="604"/>
        <v>66.027810529934456</v>
      </c>
      <c r="CG399">
        <f t="shared" si="605"/>
        <v>100</v>
      </c>
      <c r="CH399">
        <f t="shared" si="605"/>
        <v>50</v>
      </c>
      <c r="CI399">
        <f t="shared" si="605"/>
        <v>0</v>
      </c>
      <c r="CJ399" t="e">
        <f t="shared" si="606"/>
        <v>#N/A</v>
      </c>
      <c r="CK399" s="259">
        <f t="shared" ca="1" si="607"/>
        <v>10.899435034419682</v>
      </c>
      <c r="CL399" s="259">
        <f t="shared" ca="1" si="608"/>
        <v>10.779233758604921</v>
      </c>
      <c r="CM399" s="259">
        <f t="shared" ca="1" si="609"/>
        <v>10.828832718527067</v>
      </c>
      <c r="CN399" s="259">
        <f t="shared" ca="1" si="610"/>
        <v>10.791973386374563</v>
      </c>
      <c r="CO399">
        <f t="shared" ca="1" si="611"/>
        <v>100</v>
      </c>
      <c r="CP399">
        <f t="shared" ca="1" si="612"/>
        <v>16.7</v>
      </c>
      <c r="CQ399" t="e">
        <f t="shared" ca="1" si="613"/>
        <v>#N/A</v>
      </c>
      <c r="CR399" t="e">
        <f t="shared" ca="1" si="647"/>
        <v>#N/A</v>
      </c>
      <c r="CS399" t="e">
        <f t="shared" ca="1" si="648"/>
        <v>#N/A</v>
      </c>
    </row>
    <row r="400" spans="1:97" x14ac:dyDescent="0.25">
      <c r="A400">
        <v>369</v>
      </c>
      <c r="B400" s="100">
        <f ca="1">OFFSET(InputPriceData!B$15,CalculationsAndCharts!$A400+$A$11,0,1,1)</f>
        <v>39960</v>
      </c>
      <c r="C400" s="3">
        <f ca="1">OFFSET(InputPriceData!G$15,CalculationsAndCharts!$A400+$A$11,0,1,1)</f>
        <v>2469000</v>
      </c>
      <c r="D400" s="4">
        <f ca="1">OFFSET(InputPriceData!C$15,CalculationsAndCharts!$A400+$A$11,IF($C$7,7,0),1,1)</f>
        <v>11.02</v>
      </c>
      <c r="E400" s="4">
        <f ca="1">OFFSET(InputPriceData!D$15,CalculationsAndCharts!$A400+$A$11,IF($C$7,7,0),1,1)</f>
        <v>11.26</v>
      </c>
      <c r="F400" s="4">
        <f ca="1">OFFSET(InputPriceData!E$15,CalculationsAndCharts!$A400+$A$11,IF($C$7,7,0),1,1)</f>
        <v>10.79</v>
      </c>
      <c r="G400" s="4">
        <f ca="1">OFFSET(InputPriceData!F$15,CalculationsAndCharts!$A400+$A$11,IF($C$7,7,0),1,1)</f>
        <v>10.84</v>
      </c>
      <c r="H400" s="105">
        <f t="shared" si="579"/>
        <v>0</v>
      </c>
      <c r="I400" s="105">
        <f t="shared" ca="1" si="662"/>
        <v>0</v>
      </c>
      <c r="J400" s="105">
        <f t="shared" ca="1" si="662"/>
        <v>0</v>
      </c>
      <c r="K400" s="105">
        <f t="shared" ca="1" si="662"/>
        <v>0</v>
      </c>
      <c r="L400" s="4">
        <f t="shared" ca="1" si="581"/>
        <v>10.963333333333333</v>
      </c>
      <c r="M400" s="105">
        <f t="shared" ca="1" si="582"/>
        <v>0.50333333333333208</v>
      </c>
      <c r="N400" s="105">
        <f t="shared" ca="1" si="589"/>
        <v>2.1654999999999984</v>
      </c>
      <c r="O400" s="198">
        <f t="shared" ca="1" si="590"/>
        <v>2.3348930850694627</v>
      </c>
      <c r="P400" s="198">
        <f t="shared" ca="1" si="591"/>
        <v>2.1014037765625164</v>
      </c>
      <c r="Q400" s="105">
        <f t="shared" ca="1" si="583"/>
        <v>10.794854296748657</v>
      </c>
      <c r="R400" s="105">
        <f t="shared" ca="1" si="584"/>
        <v>10.702401472250449</v>
      </c>
      <c r="S400" s="105">
        <f t="shared" ca="1" si="592"/>
        <v>0</v>
      </c>
      <c r="T400" s="105">
        <f t="shared" si="593"/>
        <v>0</v>
      </c>
      <c r="U400" s="105">
        <f t="shared" si="594"/>
        <v>0</v>
      </c>
      <c r="V400" s="115">
        <f t="shared" ca="1" si="585"/>
        <v>0.47000000000000064</v>
      </c>
      <c r="W400" s="114">
        <f t="shared" ca="1" si="586"/>
        <v>0.63699325548300878</v>
      </c>
      <c r="X400" s="116">
        <f t="shared" ca="1" si="587"/>
        <v>0.10876321545046207</v>
      </c>
      <c r="Y400" s="90" t="e">
        <f t="shared" si="595"/>
        <v>#N/A</v>
      </c>
      <c r="Z400" s="117" t="str">
        <f t="shared" ca="1" si="596"/>
        <v/>
      </c>
      <c r="AA400" s="112"/>
      <c r="AB400" s="118"/>
      <c r="AC400" s="107"/>
      <c r="AD400" s="107"/>
      <c r="AH400" s="107"/>
      <c r="BE400" s="235">
        <f t="shared" ca="1" si="597"/>
        <v>10.945</v>
      </c>
      <c r="BF400" s="235">
        <f t="shared" ref="BF400:BN400" ca="1" si="675">AVERAGE(OFFSET(BE$31,$A400,0,$BE$27,1))</f>
        <v>10.9</v>
      </c>
      <c r="BG400" s="235">
        <f t="shared" ca="1" si="675"/>
        <v>10.86</v>
      </c>
      <c r="BH400" s="235">
        <f t="shared" ca="1" si="675"/>
        <v>10.84625</v>
      </c>
      <c r="BI400" s="235">
        <f t="shared" ca="1" si="675"/>
        <v>10.86125</v>
      </c>
      <c r="BJ400" s="235">
        <f t="shared" ca="1" si="675"/>
        <v>10.887968750000001</v>
      </c>
      <c r="BK400" s="235">
        <f t="shared" ca="1" si="675"/>
        <v>10.898046875000002</v>
      </c>
      <c r="BL400" s="235">
        <f t="shared" ca="1" si="675"/>
        <v>10.868085937500002</v>
      </c>
      <c r="BM400" s="235">
        <f t="shared" ca="1" si="675"/>
        <v>10.788984375000002</v>
      </c>
      <c r="BN400" s="235">
        <f t="shared" ca="1" si="675"/>
        <v>10.666279296875002</v>
      </c>
      <c r="BO400" s="235">
        <f t="shared" ca="1" si="599"/>
        <v>10.878405761718751</v>
      </c>
      <c r="BP400" s="235">
        <f t="shared" ca="1" si="667"/>
        <v>10.799578475646616</v>
      </c>
      <c r="BQ400" s="235">
        <f t="shared" ca="1" si="668"/>
        <v>10.710219382636391</v>
      </c>
      <c r="BR400" s="235">
        <f t="shared" ca="1" si="669"/>
        <v>8.9359093010225266E-2</v>
      </c>
      <c r="BS400" s="235">
        <f t="shared" ca="1" si="670"/>
        <v>10.888937568656841</v>
      </c>
      <c r="BT400" s="235">
        <f t="shared" ca="1" si="625"/>
        <v>10.8002946396971</v>
      </c>
      <c r="BU400" s="235">
        <f t="shared" ca="1" si="626"/>
        <v>10.693429008855581</v>
      </c>
      <c r="BV400" s="235">
        <f t="shared" ca="1" si="627"/>
        <v>10.58750162963273</v>
      </c>
      <c r="BW400" s="235">
        <f t="shared" ca="1" si="628"/>
        <v>10.908098522157285</v>
      </c>
      <c r="BX400" s="235">
        <f t="shared" ca="1" si="600"/>
        <v>0.77751368188969272</v>
      </c>
      <c r="BZ400" s="235">
        <f t="shared" ca="1" si="601"/>
        <v>10.692437240735503</v>
      </c>
      <c r="CA400" s="235">
        <f t="shared" ca="1" si="602"/>
        <v>56.934324322680517</v>
      </c>
      <c r="CB400" s="235">
        <f t="shared" ca="1" si="642"/>
        <v>10.920869547526042</v>
      </c>
      <c r="CC400" s="235">
        <f t="shared" ca="1" si="643"/>
        <v>2.6908695475260416</v>
      </c>
      <c r="CD400" s="81">
        <f t="shared" ca="1" si="644"/>
        <v>3.8698789062499994</v>
      </c>
      <c r="CE400" s="235">
        <f t="shared" ca="1" si="603"/>
        <v>69.533688591138755</v>
      </c>
      <c r="CF400" s="235">
        <f t="shared" ca="1" si="604"/>
        <v>67.632038577865174</v>
      </c>
      <c r="CG400">
        <f t="shared" si="605"/>
        <v>100</v>
      </c>
      <c r="CH400">
        <f t="shared" si="605"/>
        <v>50</v>
      </c>
      <c r="CI400">
        <f t="shared" si="605"/>
        <v>0</v>
      </c>
      <c r="CJ400" t="e">
        <f t="shared" si="606"/>
        <v>#N/A</v>
      </c>
      <c r="CK400" s="259">
        <f t="shared" ca="1" si="607"/>
        <v>10.821370068839363</v>
      </c>
      <c r="CL400" s="259">
        <f t="shared" ca="1" si="608"/>
        <v>10.96221751720984</v>
      </c>
      <c r="CM400" s="259">
        <f t="shared" ca="1" si="609"/>
        <v>10.888054530878446</v>
      </c>
      <c r="CN400" s="259">
        <f t="shared" ca="1" si="610"/>
        <v>10.79706923748242</v>
      </c>
      <c r="CO400">
        <f t="shared" ca="1" si="611"/>
        <v>100</v>
      </c>
      <c r="CP400">
        <f t="shared" ca="1" si="612"/>
        <v>16.7</v>
      </c>
      <c r="CQ400" t="e">
        <f t="shared" ca="1" si="613"/>
        <v>#N/A</v>
      </c>
      <c r="CR400" t="e">
        <f t="shared" ca="1" si="647"/>
        <v>#N/A</v>
      </c>
      <c r="CS400" t="e">
        <f t="shared" ca="1" si="648"/>
        <v>#N/A</v>
      </c>
    </row>
    <row r="401" spans="1:97" x14ac:dyDescent="0.25">
      <c r="A401">
        <v>370</v>
      </c>
      <c r="B401" s="100">
        <f ca="1">OFFSET(InputPriceData!B$15,CalculationsAndCharts!$A401+$A$11,0,1,1)</f>
        <v>39959</v>
      </c>
      <c r="C401" s="3">
        <f ca="1">OFFSET(InputPriceData!G$15,CalculationsAndCharts!$A401+$A$11,0,1,1)</f>
        <v>3279100</v>
      </c>
      <c r="D401" s="4">
        <f ca="1">OFFSET(InputPriceData!C$15,CalculationsAndCharts!$A401+$A$11,IF($C$7,7,0),1,1)</f>
        <v>10.46</v>
      </c>
      <c r="E401" s="4">
        <f ca="1">OFFSET(InputPriceData!D$15,CalculationsAndCharts!$A401+$A$11,IF($C$7,7,0),1,1)</f>
        <v>11.26</v>
      </c>
      <c r="F401" s="4">
        <f ca="1">OFFSET(InputPriceData!E$15,CalculationsAndCharts!$A401+$A$11,IF($C$7,7,0),1,1)</f>
        <v>10.46</v>
      </c>
      <c r="G401" s="4">
        <f ca="1">OFFSET(InputPriceData!F$15,CalculationsAndCharts!$A401+$A$11,IF($C$7,7,0),1,1)</f>
        <v>11.05</v>
      </c>
      <c r="H401" s="105">
        <f t="shared" si="579"/>
        <v>0</v>
      </c>
      <c r="I401" s="105">
        <f t="shared" ca="1" si="662"/>
        <v>0</v>
      </c>
      <c r="J401" s="105">
        <f t="shared" ca="1" si="662"/>
        <v>0</v>
      </c>
      <c r="K401" s="105">
        <f t="shared" ca="1" si="662"/>
        <v>0</v>
      </c>
      <c r="L401" s="4">
        <f t="shared" ca="1" si="581"/>
        <v>10.923333333333332</v>
      </c>
      <c r="M401" s="105">
        <f t="shared" ca="1" si="582"/>
        <v>0.30333333333333279</v>
      </c>
      <c r="N401" s="105">
        <f t="shared" ca="1" si="589"/>
        <v>2.3757692307692295</v>
      </c>
      <c r="O401" s="198">
        <f t="shared" ca="1" si="590"/>
        <v>2.383291109375024</v>
      </c>
      <c r="P401" s="198">
        <f t="shared" ca="1" si="591"/>
        <v>2.1449619984375214</v>
      </c>
      <c r="Q401" s="105">
        <f t="shared" ca="1" si="583"/>
        <v>10.746717429153033</v>
      </c>
      <c r="R401" s="105">
        <f t="shared" ca="1" si="584"/>
        <v>10.675986379536674</v>
      </c>
      <c r="S401" s="105">
        <f t="shared" ca="1" si="592"/>
        <v>0</v>
      </c>
      <c r="T401" s="105">
        <f t="shared" si="593"/>
        <v>0</v>
      </c>
      <c r="U401" s="105">
        <f t="shared" si="594"/>
        <v>0</v>
      </c>
      <c r="V401" s="115">
        <f t="shared" ca="1" si="585"/>
        <v>0.79999999999999893</v>
      </c>
      <c r="W401" s="114">
        <f t="shared" ca="1" si="586"/>
        <v>0.72048988322451279</v>
      </c>
      <c r="X401" s="116">
        <f t="shared" ca="1" si="587"/>
        <v>0.1152027043642093</v>
      </c>
      <c r="Y401" s="90" t="e">
        <f t="shared" si="595"/>
        <v>#N/A</v>
      </c>
      <c r="Z401" s="117" t="str">
        <f t="shared" ca="1" si="596"/>
        <v/>
      </c>
      <c r="AA401" s="112"/>
      <c r="AB401" s="118"/>
      <c r="AC401" s="107"/>
      <c r="AD401" s="107"/>
      <c r="AH401" s="107"/>
      <c r="BE401" s="235">
        <f t="shared" ca="1" si="597"/>
        <v>10.855</v>
      </c>
      <c r="BF401" s="235">
        <f t="shared" ref="BF401:BN401" ca="1" si="676">AVERAGE(OFFSET(BE$31,$A401,0,$BE$27,1))</f>
        <v>10.82</v>
      </c>
      <c r="BG401" s="235">
        <f t="shared" ca="1" si="676"/>
        <v>10.8325</v>
      </c>
      <c r="BH401" s="235">
        <f t="shared" ca="1" si="676"/>
        <v>10.876250000000001</v>
      </c>
      <c r="BI401" s="235">
        <f t="shared" ca="1" si="676"/>
        <v>10.914687500000001</v>
      </c>
      <c r="BJ401" s="235">
        <f t="shared" ca="1" si="676"/>
        <v>10.908125000000002</v>
      </c>
      <c r="BK401" s="235">
        <f t="shared" ca="1" si="676"/>
        <v>10.838125000000002</v>
      </c>
      <c r="BL401" s="235">
        <f t="shared" ca="1" si="676"/>
        <v>10.709882812500002</v>
      </c>
      <c r="BM401" s="235">
        <f t="shared" ca="1" si="676"/>
        <v>10.543574218750003</v>
      </c>
      <c r="BN401" s="235">
        <f t="shared" ca="1" si="676"/>
        <v>10.365107421875003</v>
      </c>
      <c r="BO401" s="235">
        <f t="shared" ca="1" si="599"/>
        <v>10.804225097656252</v>
      </c>
      <c r="BP401" s="235">
        <f t="shared" ca="1" si="667"/>
        <v>10.72075118957448</v>
      </c>
      <c r="BQ401" s="235">
        <f t="shared" ca="1" si="668"/>
        <v>10.620860289626165</v>
      </c>
      <c r="BR401" s="235">
        <f t="shared" ca="1" si="669"/>
        <v>9.9890899948315237E-2</v>
      </c>
      <c r="BS401" s="235">
        <f t="shared" ca="1" si="670"/>
        <v>10.820642089522796</v>
      </c>
      <c r="BT401" s="235">
        <f t="shared" ca="1" si="625"/>
        <v>10.711651710737357</v>
      </c>
      <c r="BU401" s="235">
        <f t="shared" ca="1" si="626"/>
        <v>10.586563378014061</v>
      </c>
      <c r="BV401" s="235">
        <f t="shared" ca="1" si="627"/>
        <v>10.48157425040988</v>
      </c>
      <c r="BW401" s="235">
        <f t="shared" ca="1" si="628"/>
        <v>10.856839248579769</v>
      </c>
      <c r="BX401" s="235">
        <f t="shared" ca="1" si="600"/>
        <v>0.78087491510754303</v>
      </c>
      <c r="BZ401" s="235">
        <f t="shared" ca="1" si="601"/>
        <v>10.702107328121807</v>
      </c>
      <c r="CA401" s="235">
        <f t="shared" ca="1" si="602"/>
        <v>54.953799816858407</v>
      </c>
      <c r="CB401" s="235">
        <f t="shared" ca="1" si="642"/>
        <v>10.863779215494791</v>
      </c>
      <c r="CC401" s="235">
        <f t="shared" ca="1" si="643"/>
        <v>2.6337792154947905</v>
      </c>
      <c r="CD401" s="81">
        <f t="shared" ca="1" si="644"/>
        <v>3.8698789062499994</v>
      </c>
      <c r="CE401" s="235">
        <f t="shared" ca="1" si="603"/>
        <v>68.058440051990743</v>
      </c>
      <c r="CF401" s="235">
        <f t="shared" ca="1" si="604"/>
        <v>66.508106283158028</v>
      </c>
      <c r="CG401">
        <f t="shared" si="605"/>
        <v>100</v>
      </c>
      <c r="CH401">
        <f t="shared" si="605"/>
        <v>50</v>
      </c>
      <c r="CI401">
        <f t="shared" si="605"/>
        <v>0</v>
      </c>
      <c r="CJ401" t="e">
        <f t="shared" si="606"/>
        <v>#N/A</v>
      </c>
      <c r="CK401" s="259">
        <f t="shared" ca="1" si="607"/>
        <v>10.835240137678724</v>
      </c>
      <c r="CL401" s="259">
        <f t="shared" ca="1" si="608"/>
        <v>10.840685034419682</v>
      </c>
      <c r="CM401" s="259">
        <f t="shared" ca="1" si="609"/>
        <v>10.837868662575188</v>
      </c>
      <c r="CN401" s="259">
        <f t="shared" ca="1" si="610"/>
        <v>10.731009925591453</v>
      </c>
      <c r="CO401">
        <f t="shared" ca="1" si="611"/>
        <v>100</v>
      </c>
      <c r="CP401">
        <f t="shared" ca="1" si="612"/>
        <v>16.7</v>
      </c>
      <c r="CQ401" t="e">
        <f t="shared" ca="1" si="613"/>
        <v>#N/A</v>
      </c>
      <c r="CR401" t="e">
        <f t="shared" ca="1" si="647"/>
        <v>#N/A</v>
      </c>
      <c r="CS401" t="e">
        <f t="shared" ca="1" si="648"/>
        <v>#N/A</v>
      </c>
    </row>
    <row r="402" spans="1:97" x14ac:dyDescent="0.25">
      <c r="A402">
        <v>371</v>
      </c>
      <c r="B402" s="100">
        <f ca="1">OFFSET(InputPriceData!B$15,CalculationsAndCharts!$A402+$A$11,0,1,1)</f>
        <v>39955</v>
      </c>
      <c r="C402" s="3">
        <f ca="1">OFFSET(InputPriceData!G$15,CalculationsAndCharts!$A402+$A$11,0,1,1)</f>
        <v>3014100</v>
      </c>
      <c r="D402" s="4">
        <f ca="1">OFFSET(InputPriceData!C$15,CalculationsAndCharts!$A402+$A$11,IF($C$7,7,0),1,1)</f>
        <v>10.97</v>
      </c>
      <c r="E402" s="4">
        <f ca="1">OFFSET(InputPriceData!D$15,CalculationsAndCharts!$A402+$A$11,IF($C$7,7,0),1,1)</f>
        <v>11.04</v>
      </c>
      <c r="F402" s="4">
        <f ca="1">OFFSET(InputPriceData!E$15,CalculationsAndCharts!$A402+$A$11,IF($C$7,7,0),1,1)</f>
        <v>10.62</v>
      </c>
      <c r="G402" s="4">
        <f ca="1">OFFSET(InputPriceData!F$15,CalculationsAndCharts!$A402+$A$11,IF($C$7,7,0),1,1)</f>
        <v>10.66</v>
      </c>
      <c r="H402" s="105">
        <f t="shared" si="579"/>
        <v>0</v>
      </c>
      <c r="I402" s="105">
        <f t="shared" ca="1" si="662"/>
        <v>0</v>
      </c>
      <c r="J402" s="105">
        <f t="shared" ca="1" si="662"/>
        <v>0</v>
      </c>
      <c r="K402" s="105">
        <f t="shared" ca="1" si="662"/>
        <v>0</v>
      </c>
      <c r="L402" s="4">
        <f t="shared" ca="1" si="581"/>
        <v>10.773333333333332</v>
      </c>
      <c r="M402" s="105">
        <f t="shared" ca="1" si="582"/>
        <v>0.25666666666666593</v>
      </c>
      <c r="N402" s="105">
        <f t="shared" ca="1" si="589"/>
        <v>2.4221923076923058</v>
      </c>
      <c r="O402" s="198">
        <f t="shared" ca="1" si="590"/>
        <v>2.385440217548108</v>
      </c>
      <c r="P402" s="198">
        <f t="shared" ca="1" si="591"/>
        <v>2.146896195793297</v>
      </c>
      <c r="Q402" s="105">
        <f t="shared" ca="1" si="583"/>
        <v>10.696255742244375</v>
      </c>
      <c r="R402" s="105">
        <f t="shared" ca="1" si="584"/>
        <v>10.655777508217712</v>
      </c>
      <c r="S402" s="105">
        <f t="shared" ca="1" si="592"/>
        <v>0</v>
      </c>
      <c r="T402" s="105">
        <f t="shared" si="593"/>
        <v>0</v>
      </c>
      <c r="U402" s="105">
        <f t="shared" si="594"/>
        <v>0</v>
      </c>
      <c r="V402" s="115">
        <f t="shared" ca="1" si="585"/>
        <v>0.41999999999999993</v>
      </c>
      <c r="W402" s="114">
        <f t="shared" ca="1" si="586"/>
        <v>0.68073482483676973</v>
      </c>
      <c r="X402" s="116">
        <f t="shared" ca="1" si="587"/>
        <v>0.11385880157943432</v>
      </c>
      <c r="Y402" s="90" t="e">
        <f t="shared" si="595"/>
        <v>#N/A</v>
      </c>
      <c r="Z402" s="117" t="str">
        <f t="shared" ca="1" si="596"/>
        <v/>
      </c>
      <c r="AA402" s="112"/>
      <c r="AB402" s="118"/>
      <c r="AC402" s="107"/>
      <c r="AD402" s="107"/>
      <c r="AH402" s="107"/>
      <c r="BE402" s="235">
        <f t="shared" ca="1" si="597"/>
        <v>10.785</v>
      </c>
      <c r="BF402" s="235">
        <f t="shared" ref="BF402:BN402" ca="1" si="677">AVERAGE(OFFSET(BE$31,$A402,0,$BE$27,1))</f>
        <v>10.845000000000001</v>
      </c>
      <c r="BG402" s="235">
        <f t="shared" ca="1" si="677"/>
        <v>10.920000000000002</v>
      </c>
      <c r="BH402" s="235">
        <f t="shared" ca="1" si="677"/>
        <v>10.953125000000002</v>
      </c>
      <c r="BI402" s="235">
        <f t="shared" ca="1" si="677"/>
        <v>10.901562500000001</v>
      </c>
      <c r="BJ402" s="235">
        <f t="shared" ca="1" si="677"/>
        <v>10.768125000000001</v>
      </c>
      <c r="BK402" s="235">
        <f t="shared" ca="1" si="677"/>
        <v>10.581640625000002</v>
      </c>
      <c r="BL402" s="235">
        <f t="shared" ca="1" si="677"/>
        <v>10.377265625000001</v>
      </c>
      <c r="BM402" s="235">
        <f t="shared" ca="1" si="677"/>
        <v>10.186640625000001</v>
      </c>
      <c r="BN402" s="235">
        <f t="shared" ca="1" si="677"/>
        <v>10.034257812500002</v>
      </c>
      <c r="BO402" s="235">
        <f t="shared" ca="1" si="599"/>
        <v>10.741037109375</v>
      </c>
      <c r="BP402" s="235">
        <f t="shared" ca="1" si="667"/>
        <v>10.637277281492709</v>
      </c>
      <c r="BQ402" s="235">
        <f t="shared" ca="1" si="668"/>
        <v>10.520969389677852</v>
      </c>
      <c r="BR402" s="235">
        <f t="shared" ca="1" si="669"/>
        <v>0.11630789181485746</v>
      </c>
      <c r="BS402" s="235">
        <f t="shared" ca="1" si="670"/>
        <v>10.753585173307567</v>
      </c>
      <c r="BT402" s="235">
        <f t="shared" ca="1" si="625"/>
        <v>10.602661331951918</v>
      </c>
      <c r="BU402" s="235">
        <f t="shared" ca="1" si="626"/>
        <v>10.461475045290765</v>
      </c>
      <c r="BV402" s="235">
        <f t="shared" ca="1" si="627"/>
        <v>10.376585122805698</v>
      </c>
      <c r="BW402" s="235">
        <f t="shared" ca="1" si="628"/>
        <v>10.800143982789157</v>
      </c>
      <c r="BX402" s="235">
        <f t="shared" ca="1" si="600"/>
        <v>0.78012067690993181</v>
      </c>
      <c r="BZ402" s="235">
        <f t="shared" ca="1" si="601"/>
        <v>10.717925166231652</v>
      </c>
      <c r="CA402" s="235">
        <f t="shared" ca="1" si="602"/>
        <v>52.634810837317346</v>
      </c>
      <c r="CB402" s="235">
        <f t="shared" ca="1" si="642"/>
        <v>10.757185221354167</v>
      </c>
      <c r="CC402" s="235">
        <f t="shared" ca="1" si="643"/>
        <v>2.5271852213541663</v>
      </c>
      <c r="CD402" s="81">
        <f t="shared" ca="1" si="644"/>
        <v>3.8698789062499994</v>
      </c>
      <c r="CE402" s="235">
        <f t="shared" ca="1" si="603"/>
        <v>65.303987090465995</v>
      </c>
      <c r="CF402" s="235">
        <f t="shared" ca="1" si="604"/>
        <v>65.780736454109956</v>
      </c>
      <c r="CG402">
        <f t="shared" si="605"/>
        <v>100</v>
      </c>
      <c r="CH402">
        <f t="shared" si="605"/>
        <v>50</v>
      </c>
      <c r="CI402">
        <f t="shared" si="605"/>
        <v>0</v>
      </c>
      <c r="CJ402" t="e">
        <f t="shared" si="606"/>
        <v>#N/A</v>
      </c>
      <c r="CK402" s="259">
        <f t="shared" ca="1" si="607"/>
        <v>10.84798027535745</v>
      </c>
      <c r="CL402" s="259">
        <f t="shared" ca="1" si="608"/>
        <v>10.832620068839361</v>
      </c>
      <c r="CM402" s="259">
        <f t="shared" ca="1" si="609"/>
        <v>10.780892215403092</v>
      </c>
      <c r="CN402" s="259">
        <f t="shared" ca="1" si="610"/>
        <v>10.687139882060162</v>
      </c>
      <c r="CO402">
        <f t="shared" ca="1" si="611"/>
        <v>100</v>
      </c>
      <c r="CP402">
        <f t="shared" ca="1" si="612"/>
        <v>16.7</v>
      </c>
      <c r="CQ402" t="e">
        <f t="shared" ca="1" si="613"/>
        <v>#N/A</v>
      </c>
      <c r="CR402" t="e">
        <f t="shared" ca="1" si="647"/>
        <v>#N/A</v>
      </c>
      <c r="CS402" t="e">
        <f t="shared" ca="1" si="648"/>
        <v>#N/A</v>
      </c>
    </row>
    <row r="403" spans="1:97" x14ac:dyDescent="0.25">
      <c r="A403">
        <v>372</v>
      </c>
      <c r="B403" s="100">
        <f ca="1">OFFSET(InputPriceData!B$15,CalculationsAndCharts!$A403+$A$11,0,1,1)</f>
        <v>39954</v>
      </c>
      <c r="C403" s="3">
        <f ca="1">OFFSET(InputPriceData!G$15,CalculationsAndCharts!$A403+$A$11,0,1,1)</f>
        <v>2896300</v>
      </c>
      <c r="D403" s="4">
        <f ca="1">OFFSET(InputPriceData!C$15,CalculationsAndCharts!$A403+$A$11,IF($C$7,7,0),1,1)</f>
        <v>10.8</v>
      </c>
      <c r="E403" s="4">
        <f ca="1">OFFSET(InputPriceData!D$15,CalculationsAndCharts!$A403+$A$11,IF($C$7,7,0),1,1)</f>
        <v>11.19</v>
      </c>
      <c r="F403" s="4">
        <f ca="1">OFFSET(InputPriceData!E$15,CalculationsAndCharts!$A403+$A$11,IF($C$7,7,0),1,1)</f>
        <v>10.53</v>
      </c>
      <c r="G403" s="4">
        <f ca="1">OFFSET(InputPriceData!F$15,CalculationsAndCharts!$A403+$A$11,IF($C$7,7,0),1,1)</f>
        <v>10.91</v>
      </c>
      <c r="H403" s="105">
        <f t="shared" si="579"/>
        <v>0</v>
      </c>
      <c r="I403" s="105">
        <f t="shared" ca="1" si="662"/>
        <v>0</v>
      </c>
      <c r="J403" s="105">
        <f t="shared" ca="1" si="662"/>
        <v>0</v>
      </c>
      <c r="K403" s="105">
        <f t="shared" ca="1" si="662"/>
        <v>0</v>
      </c>
      <c r="L403" s="4">
        <f t="shared" ca="1" si="581"/>
        <v>10.876666666666665</v>
      </c>
      <c r="M403" s="105">
        <f t="shared" ca="1" si="582"/>
        <v>0.58999999999999986</v>
      </c>
      <c r="N403" s="105">
        <f t="shared" ca="1" si="589"/>
        <v>2.4558717948717934</v>
      </c>
      <c r="O403" s="198">
        <f t="shared" ca="1" si="590"/>
        <v>2.3749396203640516</v>
      </c>
      <c r="P403" s="198">
        <f t="shared" ca="1" si="591"/>
        <v>2.1374456583276467</v>
      </c>
      <c r="Q403" s="105">
        <f t="shared" ca="1" si="583"/>
        <v>10.674233573361816</v>
      </c>
      <c r="R403" s="105">
        <f t="shared" ca="1" si="584"/>
        <v>10.644212298495809</v>
      </c>
      <c r="S403" s="105">
        <f t="shared" ca="1" si="592"/>
        <v>0</v>
      </c>
      <c r="T403" s="105">
        <f t="shared" si="593"/>
        <v>0</v>
      </c>
      <c r="U403" s="105">
        <f t="shared" si="594"/>
        <v>0</v>
      </c>
      <c r="V403" s="115">
        <f t="shared" ca="1" si="585"/>
        <v>0.66000000000000014</v>
      </c>
      <c r="W403" s="114">
        <f t="shared" ca="1" si="586"/>
        <v>0.81110223725515451</v>
      </c>
      <c r="X403" s="116">
        <f t="shared" ca="1" si="587"/>
        <v>0.12434484301147154</v>
      </c>
      <c r="Y403" s="90" t="e">
        <f t="shared" si="595"/>
        <v>#N/A</v>
      </c>
      <c r="Z403" s="117" t="str">
        <f t="shared" ca="1" si="596"/>
        <v/>
      </c>
      <c r="AA403" s="112"/>
      <c r="AB403" s="118"/>
      <c r="AC403" s="107"/>
      <c r="AD403" s="107"/>
      <c r="AH403" s="107"/>
      <c r="BE403" s="235">
        <f t="shared" ca="1" si="597"/>
        <v>10.905000000000001</v>
      </c>
      <c r="BF403" s="235">
        <f t="shared" ref="BF403:BN403" ca="1" si="678">AVERAGE(OFFSET(BE$31,$A403,0,$BE$27,1))</f>
        <v>10.995000000000001</v>
      </c>
      <c r="BG403" s="235">
        <f t="shared" ca="1" si="678"/>
        <v>10.986250000000002</v>
      </c>
      <c r="BH403" s="235">
        <f t="shared" ca="1" si="678"/>
        <v>10.850000000000001</v>
      </c>
      <c r="BI403" s="235">
        <f t="shared" ca="1" si="678"/>
        <v>10.634687500000002</v>
      </c>
      <c r="BJ403" s="235">
        <f t="shared" ca="1" si="678"/>
        <v>10.395156250000001</v>
      </c>
      <c r="BK403" s="235">
        <f t="shared" ca="1" si="678"/>
        <v>10.172890625000001</v>
      </c>
      <c r="BL403" s="235">
        <f t="shared" ca="1" si="678"/>
        <v>9.9960156250000001</v>
      </c>
      <c r="BM403" s="235">
        <f t="shared" ca="1" si="678"/>
        <v>9.8818750000000009</v>
      </c>
      <c r="BN403" s="235">
        <f t="shared" ca="1" si="678"/>
        <v>9.8376953125000011</v>
      </c>
      <c r="BO403" s="235">
        <f t="shared" ca="1" si="599"/>
        <v>10.704103515625002</v>
      </c>
      <c r="BP403" s="235">
        <f t="shared" ca="1" si="667"/>
        <v>10.533517453610418</v>
      </c>
      <c r="BQ403" s="235">
        <f t="shared" ca="1" si="668"/>
        <v>10.404661497862993</v>
      </c>
      <c r="BR403" s="235">
        <f t="shared" ca="1" si="669"/>
        <v>0.12885595574742581</v>
      </c>
      <c r="BS403" s="235">
        <f t="shared" ca="1" si="670"/>
        <v>10.662373409357844</v>
      </c>
      <c r="BT403" s="235">
        <f t="shared" ca="1" si="625"/>
        <v>10.451737490596267</v>
      </c>
      <c r="BU403" s="235">
        <f t="shared" ca="1" si="626"/>
        <v>10.320288758629614</v>
      </c>
      <c r="BV403" s="235">
        <f t="shared" ca="1" si="627"/>
        <v>10.291695200320632</v>
      </c>
      <c r="BW403" s="235">
        <f t="shared" ca="1" si="628"/>
        <v>10.686041396220595</v>
      </c>
      <c r="BX403" s="235">
        <f t="shared" ca="1" si="600"/>
        <v>0.7822233358870283</v>
      </c>
      <c r="BZ403" s="235">
        <f t="shared" ca="1" si="601"/>
        <v>10.739047334989589</v>
      </c>
      <c r="CA403" s="235">
        <f t="shared" ca="1" si="602"/>
        <v>48.305920562032149</v>
      </c>
      <c r="CB403" s="235">
        <f t="shared" ca="1" si="642"/>
        <v>10.790385091145833</v>
      </c>
      <c r="CC403" s="235">
        <f t="shared" ca="1" si="643"/>
        <v>2.5603850911458323</v>
      </c>
      <c r="CD403" s="81">
        <f t="shared" ca="1" si="644"/>
        <v>3.8698789062499994</v>
      </c>
      <c r="CE403" s="235">
        <f t="shared" ca="1" si="603"/>
        <v>66.161891707017361</v>
      </c>
      <c r="CF403" s="235">
        <f t="shared" ca="1" si="604"/>
        <v>64.366806117254896</v>
      </c>
      <c r="CG403">
        <f t="shared" si="605"/>
        <v>100</v>
      </c>
      <c r="CH403">
        <f t="shared" si="605"/>
        <v>50</v>
      </c>
      <c r="CI403">
        <f t="shared" si="605"/>
        <v>0</v>
      </c>
      <c r="CJ403" t="e">
        <f t="shared" si="606"/>
        <v>#N/A</v>
      </c>
      <c r="CK403" s="259">
        <f t="shared" ca="1" si="607"/>
        <v>10.838460550714899</v>
      </c>
      <c r="CL403" s="259">
        <f t="shared" ca="1" si="608"/>
        <v>10.853990137678725</v>
      </c>
      <c r="CM403" s="259">
        <f t="shared" ca="1" si="609"/>
        <v>10.785931470116264</v>
      </c>
      <c r="CN403" s="259">
        <f t="shared" ca="1" si="610"/>
        <v>10.628947807348483</v>
      </c>
      <c r="CO403">
        <f t="shared" ca="1" si="611"/>
        <v>100</v>
      </c>
      <c r="CP403">
        <f t="shared" ca="1" si="612"/>
        <v>16.7</v>
      </c>
      <c r="CQ403" t="e">
        <f t="shared" ca="1" si="613"/>
        <v>#N/A</v>
      </c>
      <c r="CR403" t="e">
        <f t="shared" ca="1" si="647"/>
        <v>#N/A</v>
      </c>
      <c r="CS403" t="e">
        <f t="shared" ca="1" si="648"/>
        <v>#N/A</v>
      </c>
    </row>
    <row r="404" spans="1:97" x14ac:dyDescent="0.25">
      <c r="A404">
        <v>373</v>
      </c>
      <c r="B404" s="100">
        <f ca="1">OFFSET(InputPriceData!B$15,CalculationsAndCharts!$A404+$A$11,0,1,1)</f>
        <v>39953</v>
      </c>
      <c r="C404" s="3">
        <f ca="1">OFFSET(InputPriceData!G$15,CalculationsAndCharts!$A404+$A$11,0,1,1)</f>
        <v>4043000</v>
      </c>
      <c r="D404" s="4">
        <f ca="1">OFFSET(InputPriceData!C$15,CalculationsAndCharts!$A404+$A$11,IF($C$7,7,0),1,1)</f>
        <v>11.4</v>
      </c>
      <c r="E404" s="4">
        <f ca="1">OFFSET(InputPriceData!D$15,CalculationsAndCharts!$A404+$A$11,IF($C$7,7,0),1,1)</f>
        <v>11.73</v>
      </c>
      <c r="F404" s="4">
        <f ca="1">OFFSET(InputPriceData!E$15,CalculationsAndCharts!$A404+$A$11,IF($C$7,7,0),1,1)</f>
        <v>10.73</v>
      </c>
      <c r="G404" s="4">
        <f ca="1">OFFSET(InputPriceData!F$15,CalculationsAndCharts!$A404+$A$11,IF($C$7,7,0),1,1)</f>
        <v>10.9</v>
      </c>
      <c r="H404" s="105">
        <f t="shared" si="579"/>
        <v>0</v>
      </c>
      <c r="I404" s="105">
        <f t="shared" ca="1" si="662"/>
        <v>0</v>
      </c>
      <c r="J404" s="105">
        <f t="shared" ca="1" si="662"/>
        <v>0</v>
      </c>
      <c r="K404" s="105">
        <f t="shared" ca="1" si="662"/>
        <v>0</v>
      </c>
      <c r="L404" s="4">
        <f t="shared" ca="1" si="581"/>
        <v>11.12</v>
      </c>
      <c r="M404" s="105">
        <f t="shared" ca="1" si="582"/>
        <v>0.64999999999999858</v>
      </c>
      <c r="N404" s="105">
        <f t="shared" ca="1" si="589"/>
        <v>2.4121794871794857</v>
      </c>
      <c r="O404" s="198">
        <f t="shared" ca="1" si="590"/>
        <v>2.3518161419332682</v>
      </c>
      <c r="P404" s="198">
        <f t="shared" ca="1" si="591"/>
        <v>2.1166345277399414</v>
      </c>
      <c r="Q404" s="105">
        <f t="shared" ca="1" si="583"/>
        <v>10.616395546703288</v>
      </c>
      <c r="R404" s="105">
        <f t="shared" ca="1" si="584"/>
        <v>10.635634791391237</v>
      </c>
      <c r="S404" s="105">
        <f t="shared" ca="1" si="592"/>
        <v>0</v>
      </c>
      <c r="T404" s="105">
        <f t="shared" si="593"/>
        <v>0</v>
      </c>
      <c r="U404" s="105">
        <f t="shared" si="594"/>
        <v>0</v>
      </c>
      <c r="V404" s="115">
        <f t="shared" ca="1" si="585"/>
        <v>1</v>
      </c>
      <c r="W404" s="114">
        <f t="shared" ca="1" si="586"/>
        <v>0.88665335588273175</v>
      </c>
      <c r="X404" s="116">
        <f t="shared" ca="1" si="587"/>
        <v>0.1313443445763974</v>
      </c>
      <c r="Y404" s="90" t="e">
        <f t="shared" si="595"/>
        <v>#N/A</v>
      </c>
      <c r="Z404" s="117" t="str">
        <f t="shared" ca="1" si="596"/>
        <v/>
      </c>
      <c r="AA404" s="112"/>
      <c r="AB404" s="118"/>
      <c r="AC404" s="107"/>
      <c r="AD404" s="107"/>
      <c r="AH404" s="107"/>
      <c r="BE404" s="235">
        <f t="shared" ca="1" si="597"/>
        <v>11.085000000000001</v>
      </c>
      <c r="BF404" s="235">
        <f t="shared" ref="BF404:BN404" ca="1" si="679">AVERAGE(OFFSET(BE$31,$A404,0,$BE$27,1))</f>
        <v>10.977500000000001</v>
      </c>
      <c r="BG404" s="235">
        <f t="shared" ca="1" si="679"/>
        <v>10.713750000000001</v>
      </c>
      <c r="BH404" s="235">
        <f t="shared" ca="1" si="679"/>
        <v>10.419375</v>
      </c>
      <c r="BI404" s="235">
        <f t="shared" ca="1" si="679"/>
        <v>10.155625000000001</v>
      </c>
      <c r="BJ404" s="235">
        <f t="shared" ca="1" si="679"/>
        <v>9.9506250000000005</v>
      </c>
      <c r="BK404" s="235">
        <f t="shared" ca="1" si="679"/>
        <v>9.8191406249999993</v>
      </c>
      <c r="BL404" s="235">
        <f t="shared" ca="1" si="679"/>
        <v>9.7677343749999999</v>
      </c>
      <c r="BM404" s="235">
        <f t="shared" ca="1" si="679"/>
        <v>9.7935156250000013</v>
      </c>
      <c r="BN404" s="235">
        <f t="shared" ca="1" si="679"/>
        <v>9.8849609375000007</v>
      </c>
      <c r="BO404" s="235">
        <f t="shared" ca="1" si="599"/>
        <v>10.584330078124999</v>
      </c>
      <c r="BP404" s="235">
        <f t="shared" ca="1" si="667"/>
        <v>10.362931391595836</v>
      </c>
      <c r="BQ404" s="235">
        <f t="shared" ca="1" si="668"/>
        <v>10.275805542115565</v>
      </c>
      <c r="BR404" s="235">
        <f t="shared" ca="1" si="669"/>
        <v>8.7125849480271356E-2</v>
      </c>
      <c r="BS404" s="235">
        <f t="shared" ca="1" si="670"/>
        <v>10.450057241076108</v>
      </c>
      <c r="BT404" s="235">
        <f t="shared" ca="1" si="625"/>
        <v>10.24110157183469</v>
      </c>
      <c r="BU404" s="235">
        <f t="shared" ca="1" si="626"/>
        <v>10.188840026662961</v>
      </c>
      <c r="BV404" s="235">
        <f t="shared" ca="1" si="627"/>
        <v>10.263101642011648</v>
      </c>
      <c r="BW404" s="235">
        <f t="shared" ca="1" si="628"/>
        <v>10.419886277526835</v>
      </c>
      <c r="BX404" s="235">
        <f t="shared" ca="1" si="600"/>
        <v>0.79260083388631786</v>
      </c>
      <c r="BZ404" s="235">
        <f t="shared" ca="1" si="601"/>
        <v>10.770327915043383</v>
      </c>
      <c r="CA404" s="235">
        <f t="shared" ca="1" si="602"/>
        <v>38.946465152003221</v>
      </c>
      <c r="CB404" s="235">
        <f t="shared" ca="1" si="642"/>
        <v>10.852165039062498</v>
      </c>
      <c r="CC404" s="235">
        <f t="shared" ca="1" si="643"/>
        <v>2.6521650390624991</v>
      </c>
      <c r="CD404" s="81">
        <f t="shared" ca="1" si="644"/>
        <v>4.0259756673177076</v>
      </c>
      <c r="CE404" s="235">
        <f t="shared" ca="1" si="603"/>
        <v>65.876330564846526</v>
      </c>
      <c r="CF404" s="235">
        <f t="shared" ca="1" si="604"/>
        <v>58.338652346240643</v>
      </c>
      <c r="CG404">
        <f t="shared" si="605"/>
        <v>100</v>
      </c>
      <c r="CH404">
        <f t="shared" si="605"/>
        <v>50</v>
      </c>
      <c r="CI404">
        <f t="shared" si="605"/>
        <v>0</v>
      </c>
      <c r="CJ404" t="e">
        <f t="shared" si="606"/>
        <v>#N/A</v>
      </c>
      <c r="CK404" s="259">
        <f t="shared" ca="1" si="607"/>
        <v>10.486921101429797</v>
      </c>
      <c r="CL404" s="259">
        <f t="shared" ca="1" si="608"/>
        <v>10.973460550714901</v>
      </c>
      <c r="CM404" s="259">
        <f t="shared" ca="1" si="609"/>
        <v>10.725441339082662</v>
      </c>
      <c r="CN404" s="259">
        <f t="shared" ca="1" si="610"/>
        <v>10.538930875216387</v>
      </c>
      <c r="CO404">
        <f t="shared" ca="1" si="611"/>
        <v>100</v>
      </c>
      <c r="CP404">
        <f t="shared" ca="1" si="612"/>
        <v>16.7</v>
      </c>
      <c r="CQ404" t="e">
        <f t="shared" ca="1" si="613"/>
        <v>#N/A</v>
      </c>
      <c r="CR404">
        <f t="shared" ca="1" si="647"/>
        <v>11.4</v>
      </c>
      <c r="CS404" t="e">
        <f t="shared" ca="1" si="648"/>
        <v>#N/A</v>
      </c>
    </row>
    <row r="405" spans="1:97" x14ac:dyDescent="0.25">
      <c r="A405">
        <v>374</v>
      </c>
      <c r="B405" s="100">
        <f ca="1">OFFSET(InputPriceData!B$15,CalculationsAndCharts!$A405+$A$11,0,1,1)</f>
        <v>39952</v>
      </c>
      <c r="C405" s="3">
        <f ca="1">OFFSET(InputPriceData!G$15,CalculationsAndCharts!$A405+$A$11,0,1,1)</f>
        <v>5544900</v>
      </c>
      <c r="D405" s="4">
        <f ca="1">OFFSET(InputPriceData!C$15,CalculationsAndCharts!$A405+$A$11,IF($C$7,7,0),1,1)</f>
        <v>10.65</v>
      </c>
      <c r="E405" s="4">
        <f ca="1">OFFSET(InputPriceData!D$15,CalculationsAndCharts!$A405+$A$11,IF($C$7,7,0),1,1)</f>
        <v>11.48</v>
      </c>
      <c r="F405" s="4">
        <f ca="1">OFFSET(InputPriceData!E$15,CalculationsAndCharts!$A405+$A$11,IF($C$7,7,0),1,1)</f>
        <v>10.47</v>
      </c>
      <c r="G405" s="4">
        <f ca="1">OFFSET(InputPriceData!F$15,CalculationsAndCharts!$A405+$A$11,IF($C$7,7,0),1,1)</f>
        <v>11.27</v>
      </c>
      <c r="H405" s="105">
        <f t="shared" si="579"/>
        <v>0</v>
      </c>
      <c r="I405" s="105">
        <f t="shared" ca="1" si="662"/>
        <v>0</v>
      </c>
      <c r="J405" s="105">
        <f t="shared" ca="1" si="662"/>
        <v>0</v>
      </c>
      <c r="K405" s="105">
        <f t="shared" ca="1" si="662"/>
        <v>0</v>
      </c>
      <c r="L405" s="4">
        <f t="shared" ca="1" si="581"/>
        <v>11.073333333333332</v>
      </c>
      <c r="M405" s="105">
        <f t="shared" ca="1" si="582"/>
        <v>1.0833333333333321</v>
      </c>
      <c r="N405" s="105">
        <f t="shared" ca="1" si="589"/>
        <v>2.3238846153846144</v>
      </c>
      <c r="O405" s="198">
        <f t="shared" ca="1" si="590"/>
        <v>2.33456947186292</v>
      </c>
      <c r="P405" s="198">
        <f t="shared" ca="1" si="591"/>
        <v>2.101112524676628</v>
      </c>
      <c r="Q405" s="105">
        <f t="shared" ca="1" si="583"/>
        <v>10.472508560047086</v>
      </c>
      <c r="R405" s="105">
        <f t="shared" ca="1" si="584"/>
        <v>10.641131718444935</v>
      </c>
      <c r="S405" s="105">
        <f t="shared" ca="1" si="592"/>
        <v>0</v>
      </c>
      <c r="T405" s="105">
        <f t="shared" si="593"/>
        <v>0</v>
      </c>
      <c r="U405" s="105">
        <f t="shared" si="594"/>
        <v>0</v>
      </c>
      <c r="V405" s="115">
        <f t="shared" ca="1" si="585"/>
        <v>1.0099999999999998</v>
      </c>
      <c r="W405" s="114">
        <f t="shared" ca="1" si="586"/>
        <v>0.8299800338240978</v>
      </c>
      <c r="X405" s="116">
        <f t="shared" ca="1" si="587"/>
        <v>0.12364507842272386</v>
      </c>
      <c r="Y405" s="90" t="e">
        <f t="shared" si="595"/>
        <v>#N/A</v>
      </c>
      <c r="Z405" s="117" t="str">
        <f t="shared" ca="1" si="596"/>
        <v/>
      </c>
      <c r="AA405" s="112"/>
      <c r="AB405" s="118"/>
      <c r="AC405" s="107"/>
      <c r="AD405" s="107"/>
      <c r="AH405" s="107"/>
      <c r="BE405" s="235">
        <f t="shared" ca="1" si="597"/>
        <v>10.870000000000001</v>
      </c>
      <c r="BF405" s="235">
        <f t="shared" ref="BF405:BN405" ca="1" si="680">AVERAGE(OFFSET(BE$31,$A405,0,$BE$27,1))</f>
        <v>10.450000000000001</v>
      </c>
      <c r="BG405" s="235">
        <f t="shared" ca="1" si="680"/>
        <v>10.125</v>
      </c>
      <c r="BH405" s="235">
        <f t="shared" ca="1" si="680"/>
        <v>9.8918750000000006</v>
      </c>
      <c r="BI405" s="235">
        <f t="shared" ca="1" si="680"/>
        <v>9.7456250000000004</v>
      </c>
      <c r="BJ405" s="235">
        <f t="shared" ca="1" si="680"/>
        <v>9.6876562499999999</v>
      </c>
      <c r="BK405" s="235">
        <f t="shared" ca="1" si="680"/>
        <v>9.7163281250000004</v>
      </c>
      <c r="BL405" s="235">
        <f t="shared" ca="1" si="680"/>
        <v>9.8192968750000009</v>
      </c>
      <c r="BM405" s="235">
        <f t="shared" ca="1" si="680"/>
        <v>9.9764062500000001</v>
      </c>
      <c r="BN405" s="235">
        <f t="shared" ca="1" si="680"/>
        <v>10.1668359375</v>
      </c>
      <c r="BO405" s="235">
        <f t="shared" ca="1" si="599"/>
        <v>10.271044921874999</v>
      </c>
      <c r="BP405" s="235">
        <f t="shared" ca="1" si="667"/>
        <v>10.141532705066675</v>
      </c>
      <c r="BQ405" s="235">
        <f t="shared" ca="1" si="668"/>
        <v>10.188679692635294</v>
      </c>
      <c r="BR405" s="235">
        <f t="shared" ca="1" si="669"/>
        <v>-4.714698756861857E-2</v>
      </c>
      <c r="BS405" s="235">
        <f t="shared" ca="1" si="670"/>
        <v>10.094385717498056</v>
      </c>
      <c r="BT405" s="235">
        <f t="shared" ca="1" si="625"/>
        <v>10.032145902593275</v>
      </c>
      <c r="BU405" s="235">
        <f t="shared" ca="1" si="626"/>
        <v>10.136578481491231</v>
      </c>
      <c r="BV405" s="235">
        <f t="shared" ca="1" si="627"/>
        <v>10.337363257360336</v>
      </c>
      <c r="BW405" s="235">
        <f t="shared" ca="1" si="628"/>
        <v>10.024065520666467</v>
      </c>
      <c r="BX405" s="235">
        <f t="shared" ca="1" si="600"/>
        <v>0.81675083176855934</v>
      </c>
      <c r="BZ405" s="235">
        <f t="shared" ca="1" si="601"/>
        <v>10.826989261945485</v>
      </c>
      <c r="CA405" s="235">
        <f t="shared" ca="1" si="602"/>
        <v>25.423234662020512</v>
      </c>
      <c r="CB405" s="235">
        <f t="shared" ca="1" si="642"/>
        <v>10.672189127604167</v>
      </c>
      <c r="CC405" s="235">
        <f t="shared" ca="1" si="643"/>
        <v>2.5621891276041673</v>
      </c>
      <c r="CD405" s="81">
        <f t="shared" ca="1" si="644"/>
        <v>4.1960317382812509</v>
      </c>
      <c r="CE405" s="235">
        <f t="shared" ca="1" si="603"/>
        <v>61.062196079900801</v>
      </c>
      <c r="CF405" s="235">
        <f t="shared" ca="1" si="604"/>
        <v>49.414595110601844</v>
      </c>
      <c r="CG405">
        <f t="shared" si="605"/>
        <v>100</v>
      </c>
      <c r="CH405">
        <f t="shared" si="605"/>
        <v>50</v>
      </c>
      <c r="CI405">
        <f t="shared" si="605"/>
        <v>0</v>
      </c>
      <c r="CJ405" t="e">
        <f t="shared" si="606"/>
        <v>#N/A</v>
      </c>
      <c r="CK405" s="259">
        <f t="shared" ca="1" si="607"/>
        <v>10.006342202859592</v>
      </c>
      <c r="CL405" s="259">
        <f t="shared" ca="1" si="608"/>
        <v>10.615046101429796</v>
      </c>
      <c r="CM405" s="259">
        <f t="shared" ca="1" si="609"/>
        <v>10.462402231804438</v>
      </c>
      <c r="CN405" s="259">
        <f t="shared" ca="1" si="610"/>
        <v>10.365119005016981</v>
      </c>
      <c r="CO405">
        <f t="shared" ca="1" si="611"/>
        <v>100</v>
      </c>
      <c r="CP405">
        <f t="shared" ca="1" si="612"/>
        <v>16.7</v>
      </c>
      <c r="CQ405" t="e">
        <f t="shared" ca="1" si="613"/>
        <v>#N/A</v>
      </c>
      <c r="CR405" t="e">
        <f t="shared" ca="1" si="647"/>
        <v>#N/A</v>
      </c>
      <c r="CS405" t="e">
        <f t="shared" ca="1" si="648"/>
        <v>#N/A</v>
      </c>
    </row>
    <row r="406" spans="1:97" x14ac:dyDescent="0.25">
      <c r="A406">
        <v>375</v>
      </c>
      <c r="B406" s="100">
        <f ca="1">OFFSET(InputPriceData!B$15,CalculationsAndCharts!$A406+$A$11,0,1,1)</f>
        <v>39951</v>
      </c>
      <c r="C406" s="3">
        <f ca="1">OFFSET(InputPriceData!G$15,CalculationsAndCharts!$A406+$A$11,0,1,1)</f>
        <v>5147300</v>
      </c>
      <c r="D406" s="4">
        <f ca="1">OFFSET(InputPriceData!C$15,CalculationsAndCharts!$A406+$A$11,IF($C$7,7,0),1,1)</f>
        <v>10</v>
      </c>
      <c r="E406" s="4">
        <f ca="1">OFFSET(InputPriceData!D$15,CalculationsAndCharts!$A406+$A$11,IF($C$7,7,0),1,1)</f>
        <v>10.62</v>
      </c>
      <c r="F406" s="4">
        <f ca="1">OFFSET(InputPriceData!E$15,CalculationsAndCharts!$A406+$A$11,IF($C$7,7,0),1,1)</f>
        <v>9.99</v>
      </c>
      <c r="G406" s="4">
        <f ca="1">OFFSET(InputPriceData!F$15,CalculationsAndCharts!$A406+$A$11,IF($C$7,7,0),1,1)</f>
        <v>10.47</v>
      </c>
      <c r="H406" s="105">
        <f t="shared" si="579"/>
        <v>0</v>
      </c>
      <c r="I406" s="105">
        <f t="shared" ca="1" si="662"/>
        <v>0</v>
      </c>
      <c r="J406" s="105">
        <f t="shared" ca="1" si="662"/>
        <v>0</v>
      </c>
      <c r="K406" s="105">
        <f t="shared" ca="1" si="662"/>
        <v>0</v>
      </c>
      <c r="L406" s="4">
        <f t="shared" ca="1" si="581"/>
        <v>10.36</v>
      </c>
      <c r="M406" s="105">
        <f t="shared" ca="1" si="582"/>
        <v>0.85999999999999943</v>
      </c>
      <c r="N406" s="105">
        <f t="shared" ca="1" si="589"/>
        <v>2.2255769230769227</v>
      </c>
      <c r="O406" s="198">
        <f t="shared" ca="1" si="590"/>
        <v>2.3376222879995785</v>
      </c>
      <c r="P406" s="198">
        <f t="shared" ca="1" si="591"/>
        <v>2.1038600591996208</v>
      </c>
      <c r="Q406" s="105">
        <f t="shared" ca="1" si="583"/>
        <v>10.300844339108158</v>
      </c>
      <c r="R406" s="105">
        <f t="shared" ca="1" si="584"/>
        <v>10.689309763701463</v>
      </c>
      <c r="S406" s="105">
        <f t="shared" ca="1" si="592"/>
        <v>0</v>
      </c>
      <c r="T406" s="105">
        <f t="shared" si="593"/>
        <v>0</v>
      </c>
      <c r="U406" s="105">
        <f t="shared" si="594"/>
        <v>0</v>
      </c>
      <c r="V406" s="115">
        <f t="shared" ca="1" si="585"/>
        <v>1.0299999999999994</v>
      </c>
      <c r="W406" s="114">
        <f t="shared" ca="1" si="586"/>
        <v>0.73997005073614686</v>
      </c>
      <c r="X406" s="116">
        <f t="shared" ca="1" si="587"/>
        <v>0.12067526750106465</v>
      </c>
      <c r="Y406" s="90" t="e">
        <f t="shared" si="595"/>
        <v>#N/A</v>
      </c>
      <c r="Z406" s="117" t="str">
        <f t="shared" ca="1" si="596"/>
        <v/>
      </c>
      <c r="AA406" s="112"/>
      <c r="AB406" s="118"/>
      <c r="AC406" s="107"/>
      <c r="AD406" s="107"/>
      <c r="AH406" s="107"/>
      <c r="BE406" s="235">
        <f t="shared" ca="1" si="597"/>
        <v>10.030000000000001</v>
      </c>
      <c r="BF406" s="235">
        <f t="shared" ref="BF406:BN406" ca="1" si="681">AVERAGE(OFFSET(BE$31,$A406,0,$BE$27,1))</f>
        <v>9.8000000000000007</v>
      </c>
      <c r="BG406" s="235">
        <f t="shared" ca="1" si="681"/>
        <v>9.6587500000000013</v>
      </c>
      <c r="BH406" s="235">
        <f t="shared" ca="1" si="681"/>
        <v>9.5993750000000002</v>
      </c>
      <c r="BI406" s="235">
        <f t="shared" ca="1" si="681"/>
        <v>9.6296874999999993</v>
      </c>
      <c r="BJ406" s="235">
        <f t="shared" ca="1" si="681"/>
        <v>9.745000000000001</v>
      </c>
      <c r="BK406" s="235">
        <f t="shared" ca="1" si="681"/>
        <v>9.9222656250000014</v>
      </c>
      <c r="BL406" s="235">
        <f t="shared" ca="1" si="681"/>
        <v>10.133515625000001</v>
      </c>
      <c r="BM406" s="235">
        <f t="shared" ca="1" si="681"/>
        <v>10.357265625</v>
      </c>
      <c r="BN406" s="235">
        <f t="shared" ca="1" si="681"/>
        <v>10.58103515625</v>
      </c>
      <c r="BO406" s="235">
        <f t="shared" ca="1" si="599"/>
        <v>9.8946884765625001</v>
      </c>
      <c r="BP406" s="235">
        <f t="shared" ca="1" si="667"/>
        <v>10.012020488258351</v>
      </c>
      <c r="BQ406" s="235">
        <f t="shared" ca="1" si="668"/>
        <v>10.235826680203914</v>
      </c>
      <c r="BR406" s="235">
        <f t="shared" ca="1" si="669"/>
        <v>-0.22380619194556317</v>
      </c>
      <c r="BS406" s="235">
        <f t="shared" ca="1" si="670"/>
        <v>9.7882142963127876</v>
      </c>
      <c r="BT406" s="235">
        <f t="shared" ca="1" si="625"/>
        <v>9.9699060876884911</v>
      </c>
      <c r="BU406" s="235">
        <f t="shared" ca="1" si="626"/>
        <v>10.241011060389187</v>
      </c>
      <c r="BV406" s="235">
        <f t="shared" ca="1" si="627"/>
        <v>10.53814803322944</v>
      </c>
      <c r="BW406" s="235">
        <f t="shared" ca="1" si="628"/>
        <v>9.7248331151273497</v>
      </c>
      <c r="BX406" s="235">
        <f t="shared" ca="1" si="600"/>
        <v>0.84453769910916943</v>
      </c>
      <c r="BZ406" s="235">
        <f t="shared" ca="1" si="601"/>
        <v>10.923128586623417</v>
      </c>
      <c r="CA406" s="235">
        <f t="shared" ca="1" si="602"/>
        <v>14.528064503217378</v>
      </c>
      <c r="CB406" s="235">
        <f t="shared" ca="1" si="642"/>
        <v>10.12734423828125</v>
      </c>
      <c r="CC406" s="235">
        <f t="shared" ca="1" si="643"/>
        <v>2.0173442382812503</v>
      </c>
      <c r="CD406" s="81">
        <f t="shared" ca="1" si="644"/>
        <v>4.1960317382812509</v>
      </c>
      <c r="CE406" s="235">
        <f t="shared" ca="1" si="603"/>
        <v>48.077430393974588</v>
      </c>
      <c r="CF406" s="235">
        <f t="shared" ca="1" si="604"/>
        <v>42.20390871071568</v>
      </c>
      <c r="CG406">
        <f t="shared" si="605"/>
        <v>100</v>
      </c>
      <c r="CH406">
        <f t="shared" si="605"/>
        <v>50</v>
      </c>
      <c r="CI406">
        <f t="shared" si="605"/>
        <v>0</v>
      </c>
      <c r="CJ406" t="e">
        <f t="shared" si="606"/>
        <v>#N/A</v>
      </c>
      <c r="CK406" s="259">
        <f t="shared" ca="1" si="607"/>
        <v>9.7426844057191833</v>
      </c>
      <c r="CL406" s="259">
        <f t="shared" ca="1" si="608"/>
        <v>10.093842202859591</v>
      </c>
      <c r="CM406" s="259">
        <f t="shared" ca="1" si="609"/>
        <v>10.055114830785175</v>
      </c>
      <c r="CN406" s="259">
        <f t="shared" ca="1" si="610"/>
        <v>10.265148166451855</v>
      </c>
      <c r="CO406">
        <f t="shared" ca="1" si="611"/>
        <v>0</v>
      </c>
      <c r="CP406" t="e">
        <f t="shared" ca="1" si="612"/>
        <v>#N/A</v>
      </c>
      <c r="CQ406">
        <f t="shared" ca="1" si="613"/>
        <v>16.7</v>
      </c>
      <c r="CR406" t="e">
        <f t="shared" ca="1" si="647"/>
        <v>#N/A</v>
      </c>
      <c r="CS406" t="e">
        <f t="shared" ca="1" si="648"/>
        <v>#N/A</v>
      </c>
    </row>
    <row r="407" spans="1:97" x14ac:dyDescent="0.25">
      <c r="A407">
        <v>376</v>
      </c>
      <c r="B407" s="100">
        <f ca="1">OFFSET(InputPriceData!B$15,CalculationsAndCharts!$A407+$A$11,0,1,1)</f>
        <v>39948</v>
      </c>
      <c r="C407" s="3">
        <f ca="1">OFFSET(InputPriceData!G$15,CalculationsAndCharts!$A407+$A$11,0,1,1)</f>
        <v>3028800</v>
      </c>
      <c r="D407" s="4">
        <f ca="1">OFFSET(InputPriceData!C$15,CalculationsAndCharts!$A407+$A$11,IF($C$7,7,0),1,1)</f>
        <v>9.67</v>
      </c>
      <c r="E407" s="4">
        <f ca="1">OFFSET(InputPriceData!D$15,CalculationsAndCharts!$A407+$A$11,IF($C$7,7,0),1,1)</f>
        <v>9.93</v>
      </c>
      <c r="F407" s="4">
        <f ca="1">OFFSET(InputPriceData!E$15,CalculationsAndCharts!$A407+$A$11,IF($C$7,7,0),1,1)</f>
        <v>9.5</v>
      </c>
      <c r="G407" s="4">
        <f ca="1">OFFSET(InputPriceData!F$15,CalculationsAndCharts!$A407+$A$11,IF($C$7,7,0),1,1)</f>
        <v>9.59</v>
      </c>
      <c r="H407" s="105">
        <f t="shared" si="579"/>
        <v>0</v>
      </c>
      <c r="I407" s="105">
        <f t="shared" ca="1" si="662"/>
        <v>0</v>
      </c>
      <c r="J407" s="105">
        <f t="shared" ca="1" si="662"/>
        <v>0</v>
      </c>
      <c r="K407" s="105">
        <f t="shared" ca="1" si="662"/>
        <v>0</v>
      </c>
      <c r="L407" s="4">
        <f t="shared" ca="1" si="581"/>
        <v>9.6733333333333338</v>
      </c>
      <c r="M407" s="105">
        <f t="shared" ca="1" si="582"/>
        <v>0.413333333333334</v>
      </c>
      <c r="N407" s="105">
        <f t="shared" ca="1" si="589"/>
        <v>2.2255769230769231</v>
      </c>
      <c r="O407" s="198">
        <f t="shared" ca="1" si="590"/>
        <v>2.369635249406052</v>
      </c>
      <c r="P407" s="198">
        <f t="shared" ca="1" si="591"/>
        <v>2.1326717244654469</v>
      </c>
      <c r="Q407" s="105">
        <f t="shared" ca="1" si="583"/>
        <v>10.283942721710488</v>
      </c>
      <c r="R407" s="105">
        <f t="shared" ca="1" si="584"/>
        <v>10.800299885013835</v>
      </c>
      <c r="S407" s="105">
        <f t="shared" ca="1" si="592"/>
        <v>0</v>
      </c>
      <c r="T407" s="105">
        <f t="shared" si="593"/>
        <v>0</v>
      </c>
      <c r="U407" s="105">
        <f t="shared" si="594"/>
        <v>0</v>
      </c>
      <c r="V407" s="115">
        <f t="shared" ca="1" si="585"/>
        <v>0.42999999999999972</v>
      </c>
      <c r="W407" s="114">
        <f t="shared" ca="1" si="586"/>
        <v>0.5949550761042206</v>
      </c>
      <c r="X407" s="116">
        <f t="shared" ca="1" si="587"/>
        <v>0.11203911116832332</v>
      </c>
      <c r="Y407" s="90" t="e">
        <f t="shared" si="595"/>
        <v>#N/A</v>
      </c>
      <c r="Z407" s="117" t="str">
        <f t="shared" ca="1" si="596"/>
        <v/>
      </c>
      <c r="AA407" s="112"/>
      <c r="AB407" s="118"/>
      <c r="AC407" s="107"/>
      <c r="AD407" s="107"/>
      <c r="AH407" s="107"/>
      <c r="BE407" s="235">
        <f t="shared" ca="1" si="597"/>
        <v>9.57</v>
      </c>
      <c r="BF407" s="235">
        <f t="shared" ref="BF407:BN407" ca="1" si="682">AVERAGE(OFFSET(BE$31,$A407,0,$BE$27,1))</f>
        <v>9.5175000000000001</v>
      </c>
      <c r="BG407" s="235">
        <f t="shared" ca="1" si="682"/>
        <v>9.5399999999999991</v>
      </c>
      <c r="BH407" s="235">
        <f t="shared" ca="1" si="682"/>
        <v>9.66</v>
      </c>
      <c r="BI407" s="235">
        <f t="shared" ca="1" si="682"/>
        <v>9.8603125000000009</v>
      </c>
      <c r="BJ407" s="235">
        <f t="shared" ca="1" si="682"/>
        <v>10.099531250000002</v>
      </c>
      <c r="BK407" s="235">
        <f t="shared" ca="1" si="682"/>
        <v>10.344765625000001</v>
      </c>
      <c r="BL407" s="235">
        <f t="shared" ca="1" si="682"/>
        <v>10.581015625000001</v>
      </c>
      <c r="BM407" s="235">
        <f t="shared" ca="1" si="682"/>
        <v>10.804804687500001</v>
      </c>
      <c r="BN407" s="235">
        <f t="shared" ca="1" si="682"/>
        <v>11.015820312500001</v>
      </c>
      <c r="BO407" s="235">
        <f t="shared" ca="1" si="599"/>
        <v>9.8283124999999991</v>
      </c>
      <c r="BP407" s="235">
        <f t="shared" ca="1" si="667"/>
        <v>10.129352499954202</v>
      </c>
      <c r="BQ407" s="235">
        <f t="shared" ca="1" si="668"/>
        <v>10.459632872149475</v>
      </c>
      <c r="BR407" s="235">
        <f t="shared" ca="1" si="669"/>
        <v>-0.33028037219527384</v>
      </c>
      <c r="BS407" s="235">
        <f t="shared" ca="1" si="670"/>
        <v>9.7990721277589277</v>
      </c>
      <c r="BT407" s="235">
        <f t="shared" ca="1" si="625"/>
        <v>10.151597879064195</v>
      </c>
      <c r="BU407" s="235">
        <f t="shared" ca="1" si="626"/>
        <v>10.512116033089884</v>
      </c>
      <c r="BV407" s="235">
        <f t="shared" ca="1" si="627"/>
        <v>10.835285006069695</v>
      </c>
      <c r="BW407" s="235">
        <f t="shared" ca="1" si="628"/>
        <v>9.7537305439926261</v>
      </c>
      <c r="BX407" s="235">
        <f t="shared" ca="1" si="600"/>
        <v>0.86606790122233168</v>
      </c>
      <c r="BZ407" s="235">
        <f t="shared" ca="1" si="601"/>
        <v>11.049308858750209</v>
      </c>
      <c r="CA407" s="235">
        <f t="shared" ca="1" si="602"/>
        <v>12.601710762832271</v>
      </c>
      <c r="CB407" s="235">
        <f t="shared" ca="1" si="642"/>
        <v>9.7508229166666673</v>
      </c>
      <c r="CC407" s="235">
        <f t="shared" ca="1" si="643"/>
        <v>1.6408229166666679</v>
      </c>
      <c r="CD407" s="81">
        <f t="shared" ca="1" si="644"/>
        <v>4.1960317382812509</v>
      </c>
      <c r="CE407" s="235">
        <f t="shared" ca="1" si="603"/>
        <v>39.104158857930138</v>
      </c>
      <c r="CF407" s="235">
        <f t="shared" ca="1" si="604"/>
        <v>43.963409129061553</v>
      </c>
      <c r="CG407">
        <f t="shared" si="605"/>
        <v>100</v>
      </c>
      <c r="CH407">
        <f t="shared" si="605"/>
        <v>50</v>
      </c>
      <c r="CI407">
        <f t="shared" si="605"/>
        <v>0</v>
      </c>
      <c r="CJ407" t="e">
        <f t="shared" si="606"/>
        <v>#N/A</v>
      </c>
      <c r="CK407" s="259">
        <f t="shared" ca="1" si="607"/>
        <v>9.8128688114383671</v>
      </c>
      <c r="CL407" s="259">
        <f t="shared" ca="1" si="608"/>
        <v>9.7288422028595924</v>
      </c>
      <c r="CM407" s="259">
        <f t="shared" ca="1" si="609"/>
        <v>9.8518580513086267</v>
      </c>
      <c r="CN407" s="259">
        <f t="shared" ca="1" si="610"/>
        <v>10.333670551888762</v>
      </c>
      <c r="CO407">
        <f t="shared" ca="1" si="611"/>
        <v>0</v>
      </c>
      <c r="CP407" t="e">
        <f t="shared" ca="1" si="612"/>
        <v>#N/A</v>
      </c>
      <c r="CQ407">
        <f t="shared" ca="1" si="613"/>
        <v>16.7</v>
      </c>
      <c r="CR407" t="e">
        <f t="shared" ca="1" si="647"/>
        <v>#N/A</v>
      </c>
      <c r="CS407" t="e">
        <f t="shared" ca="1" si="648"/>
        <v>#N/A</v>
      </c>
    </row>
    <row r="408" spans="1:97" x14ac:dyDescent="0.25">
      <c r="A408">
        <v>377</v>
      </c>
      <c r="B408" s="100">
        <f ca="1">OFFSET(InputPriceData!B$15,CalculationsAndCharts!$A408+$A$11,0,1,1)</f>
        <v>39947</v>
      </c>
      <c r="C408" s="3">
        <f ca="1">OFFSET(InputPriceData!G$15,CalculationsAndCharts!$A408+$A$11,0,1,1)</f>
        <v>4967200</v>
      </c>
      <c r="D408" s="4">
        <f ca="1">OFFSET(InputPriceData!C$15,CalculationsAndCharts!$A408+$A$11,IF($C$7,7,0),1,1)</f>
        <v>9.41</v>
      </c>
      <c r="E408" s="4">
        <f ca="1">OFFSET(InputPriceData!D$15,CalculationsAndCharts!$A408+$A$11,IF($C$7,7,0),1,1)</f>
        <v>9.7100000000000009</v>
      </c>
      <c r="F408" s="4">
        <f ca="1">OFFSET(InputPriceData!E$15,CalculationsAndCharts!$A408+$A$11,IF($C$7,7,0),1,1)</f>
        <v>9.26</v>
      </c>
      <c r="G408" s="4">
        <f ca="1">OFFSET(InputPriceData!F$15,CalculationsAndCharts!$A408+$A$11,IF($C$7,7,0),1,1)</f>
        <v>9.5500000000000007</v>
      </c>
      <c r="H408" s="105">
        <f t="shared" si="579"/>
        <v>0</v>
      </c>
      <c r="I408" s="105">
        <f t="shared" ca="1" si="662"/>
        <v>0</v>
      </c>
      <c r="J408" s="105">
        <f t="shared" ca="1" si="662"/>
        <v>0</v>
      </c>
      <c r="K408" s="105">
        <f t="shared" ca="1" si="662"/>
        <v>0</v>
      </c>
      <c r="L408" s="4">
        <f t="shared" ca="1" si="581"/>
        <v>9.5066666666666659</v>
      </c>
      <c r="M408" s="105">
        <f t="shared" ca="1" si="582"/>
        <v>0.25</v>
      </c>
      <c r="N408" s="105">
        <f t="shared" ca="1" si="589"/>
        <v>2.2365000000000004</v>
      </c>
      <c r="O408" s="198">
        <f t="shared" ca="1" si="590"/>
        <v>2.4107947712143747</v>
      </c>
      <c r="P408" s="198">
        <f t="shared" ca="1" si="591"/>
        <v>2.1697152940929372</v>
      </c>
      <c r="Q408" s="105">
        <f t="shared" ca="1" si="583"/>
        <v>10.458402546961103</v>
      </c>
      <c r="R408" s="105">
        <f t="shared" ca="1" si="584"/>
        <v>10.947830503100507</v>
      </c>
      <c r="S408" s="105">
        <f t="shared" ca="1" si="592"/>
        <v>0</v>
      </c>
      <c r="T408" s="105">
        <f t="shared" si="593"/>
        <v>0</v>
      </c>
      <c r="U408" s="105">
        <f t="shared" si="594"/>
        <v>0</v>
      </c>
      <c r="V408" s="115">
        <f t="shared" ca="1" si="585"/>
        <v>0.45000000000000107</v>
      </c>
      <c r="W408" s="114">
        <f t="shared" ca="1" si="586"/>
        <v>0.67743261415633105</v>
      </c>
      <c r="X408" s="116">
        <f t="shared" ca="1" si="587"/>
        <v>0.12093535226767864</v>
      </c>
      <c r="Y408" s="90" t="e">
        <f t="shared" si="595"/>
        <v>#N/A</v>
      </c>
      <c r="Z408" s="117" t="str">
        <f t="shared" ca="1" si="596"/>
        <v/>
      </c>
      <c r="AA408" s="112"/>
      <c r="AB408" s="118"/>
      <c r="AC408" s="107"/>
      <c r="AD408" s="107"/>
      <c r="AH408" s="107"/>
      <c r="BE408" s="235">
        <f t="shared" ca="1" si="597"/>
        <v>9.4649999999999999</v>
      </c>
      <c r="BF408" s="235">
        <f t="shared" ref="BF408:BN408" ca="1" si="683">AVERAGE(OFFSET(BE$31,$A408,0,$BE$27,1))</f>
        <v>9.5625</v>
      </c>
      <c r="BG408" s="235">
        <f t="shared" ca="1" si="683"/>
        <v>9.7800000000000011</v>
      </c>
      <c r="BH408" s="235">
        <f t="shared" ca="1" si="683"/>
        <v>10.060625000000002</v>
      </c>
      <c r="BI408" s="235">
        <f t="shared" ca="1" si="683"/>
        <v>10.338750000000001</v>
      </c>
      <c r="BJ408" s="235">
        <f t="shared" ca="1" si="683"/>
        <v>10.59</v>
      </c>
      <c r="BK408" s="235">
        <f t="shared" ca="1" si="683"/>
        <v>10.817265625000001</v>
      </c>
      <c r="BL408" s="235">
        <f t="shared" ca="1" si="683"/>
        <v>11.028593750000001</v>
      </c>
      <c r="BM408" s="235">
        <f t="shared" ca="1" si="683"/>
        <v>11.226835937500001</v>
      </c>
      <c r="BN408" s="235">
        <f t="shared" ca="1" si="683"/>
        <v>11.409013671875002</v>
      </c>
      <c r="BO408" s="235">
        <f t="shared" ca="1" si="599"/>
        <v>10.022335449218749</v>
      </c>
      <c r="BP408" s="235">
        <f t="shared" ca="1" si="667"/>
        <v>10.430392499908404</v>
      </c>
      <c r="BQ408" s="235">
        <f t="shared" ca="1" si="668"/>
        <v>10.789913244344749</v>
      </c>
      <c r="BR408" s="235">
        <f t="shared" ca="1" si="669"/>
        <v>-0.3595207444363453</v>
      </c>
      <c r="BS408" s="235">
        <f t="shared" ca="1" si="670"/>
        <v>10.070871755472059</v>
      </c>
      <c r="BT408" s="235">
        <f t="shared" ca="1" si="625"/>
        <v>10.504123630369463</v>
      </c>
      <c r="BU408" s="235">
        <f t="shared" ca="1" si="626"/>
        <v>10.872634187115573</v>
      </c>
      <c r="BV408" s="235">
        <f t="shared" ca="1" si="627"/>
        <v>11.158453979049506</v>
      </c>
      <c r="BW408" s="235">
        <f t="shared" ca="1" si="628"/>
        <v>10.052922308811178</v>
      </c>
      <c r="BX408" s="235">
        <f t="shared" ca="1" si="600"/>
        <v>0.89830755165703169</v>
      </c>
      <c r="BZ408" s="235">
        <f t="shared" ca="1" si="601"/>
        <v>11.170228031626273</v>
      </c>
      <c r="CA408" s="235">
        <f t="shared" ca="1" si="602"/>
        <v>18.905256313550542</v>
      </c>
      <c r="CB408" s="235">
        <f t="shared" ca="1" si="642"/>
        <v>9.7645010579427076</v>
      </c>
      <c r="CC408" s="235">
        <f t="shared" ca="1" si="643"/>
        <v>1.6545010579427082</v>
      </c>
      <c r="CD408" s="81">
        <f t="shared" ca="1" si="644"/>
        <v>4.1960317382812509</v>
      </c>
      <c r="CE408" s="235">
        <f t="shared" ca="1" si="603"/>
        <v>39.430136880242316</v>
      </c>
      <c r="CF408" s="235">
        <f t="shared" ca="1" si="604"/>
        <v>52.396317489553951</v>
      </c>
      <c r="CG408">
        <f t="shared" si="605"/>
        <v>100</v>
      </c>
      <c r="CH408">
        <f t="shared" si="605"/>
        <v>50</v>
      </c>
      <c r="CI408">
        <f t="shared" si="605"/>
        <v>0</v>
      </c>
      <c r="CJ408" t="e">
        <f t="shared" si="606"/>
        <v>#N/A</v>
      </c>
      <c r="CK408" s="259">
        <f t="shared" ca="1" si="607"/>
        <v>10.143237622876734</v>
      </c>
      <c r="CL408" s="259">
        <f t="shared" ca="1" si="608"/>
        <v>9.7572438114383662</v>
      </c>
      <c r="CM408" s="259">
        <f t="shared" ca="1" si="609"/>
        <v>9.970874529958822</v>
      </c>
      <c r="CN408" s="259">
        <f t="shared" ca="1" si="610"/>
        <v>10.57560189150043</v>
      </c>
      <c r="CO408">
        <f t="shared" ca="1" si="611"/>
        <v>0</v>
      </c>
      <c r="CP408" t="e">
        <f t="shared" ca="1" si="612"/>
        <v>#N/A</v>
      </c>
      <c r="CQ408">
        <f t="shared" ca="1" si="613"/>
        <v>16.7</v>
      </c>
      <c r="CR408" t="e">
        <f t="shared" ca="1" si="647"/>
        <v>#N/A</v>
      </c>
      <c r="CS408" t="e">
        <f t="shared" ca="1" si="648"/>
        <v>#N/A</v>
      </c>
    </row>
    <row r="409" spans="1:97" x14ac:dyDescent="0.25">
      <c r="A409">
        <v>378</v>
      </c>
      <c r="B409" s="100">
        <f ca="1">OFFSET(InputPriceData!B$15,CalculationsAndCharts!$A409+$A$11,0,1,1)</f>
        <v>39946</v>
      </c>
      <c r="C409" s="3">
        <f ca="1">OFFSET(InputPriceData!G$15,CalculationsAndCharts!$A409+$A$11,0,1,1)</f>
        <v>5477500</v>
      </c>
      <c r="D409" s="4">
        <f ca="1">OFFSET(InputPriceData!C$15,CalculationsAndCharts!$A409+$A$11,IF($C$7,7,0),1,1)</f>
        <v>9.8800000000000008</v>
      </c>
      <c r="E409" s="4">
        <f ca="1">OFFSET(InputPriceData!D$15,CalculationsAndCharts!$A409+$A$11,IF($C$7,7,0),1,1)</f>
        <v>9.8800000000000008</v>
      </c>
      <c r="F409" s="4">
        <f ca="1">OFFSET(InputPriceData!E$15,CalculationsAndCharts!$A409+$A$11,IF($C$7,7,0),1,1)</f>
        <v>9.27</v>
      </c>
      <c r="G409" s="4">
        <f ca="1">OFFSET(InputPriceData!F$15,CalculationsAndCharts!$A409+$A$11,IF($C$7,7,0),1,1)</f>
        <v>9.3800000000000008</v>
      </c>
      <c r="H409" s="105">
        <f t="shared" si="579"/>
        <v>0</v>
      </c>
      <c r="I409" s="105">
        <f t="shared" ca="1" si="662"/>
        <v>0</v>
      </c>
      <c r="J409" s="105">
        <f t="shared" ca="1" si="662"/>
        <v>0</v>
      </c>
      <c r="K409" s="105">
        <f t="shared" ca="1" si="662"/>
        <v>0</v>
      </c>
      <c r="L409" s="4">
        <f t="shared" ca="1" si="581"/>
        <v>9.51</v>
      </c>
      <c r="M409" s="105">
        <f t="shared" ca="1" si="582"/>
        <v>0.85666666666666558</v>
      </c>
      <c r="N409" s="105">
        <f t="shared" ca="1" si="589"/>
        <v>2.4112692307692312</v>
      </c>
      <c r="O409" s="198">
        <f t="shared" ca="1" si="590"/>
        <v>2.4605932772756245</v>
      </c>
      <c r="P409" s="198">
        <f t="shared" ca="1" si="591"/>
        <v>2.2145339495480623</v>
      </c>
      <c r="Q409" s="105">
        <f t="shared" ca="1" si="583"/>
        <v>10.730327084188085</v>
      </c>
      <c r="R409" s="105">
        <f t="shared" ca="1" si="584"/>
        <v>11.087667061997481</v>
      </c>
      <c r="S409" s="105">
        <f t="shared" ca="1" si="592"/>
        <v>0</v>
      </c>
      <c r="T409" s="105">
        <f t="shared" si="593"/>
        <v>0</v>
      </c>
      <c r="U409" s="105">
        <f t="shared" si="594"/>
        <v>0</v>
      </c>
      <c r="V409" s="115">
        <f t="shared" ca="1" si="585"/>
        <v>0.66999999999999993</v>
      </c>
      <c r="W409" s="114">
        <f t="shared" ca="1" si="586"/>
        <v>0.79114892123449587</v>
      </c>
      <c r="X409" s="116">
        <f t="shared" ca="1" si="587"/>
        <v>0.13434423467318718</v>
      </c>
      <c r="Y409" s="90" t="e">
        <f t="shared" si="595"/>
        <v>#N/A</v>
      </c>
      <c r="Z409" s="117" t="str">
        <f t="shared" ca="1" si="596"/>
        <v/>
      </c>
      <c r="AA409" s="112"/>
      <c r="AB409" s="118"/>
      <c r="AC409" s="107"/>
      <c r="AD409" s="107"/>
      <c r="AH409" s="107"/>
      <c r="BE409" s="235">
        <f t="shared" ca="1" si="597"/>
        <v>9.66</v>
      </c>
      <c r="BF409" s="235">
        <f t="shared" ref="BF409:BN409" ca="1" si="684">AVERAGE(OFFSET(BE$31,$A409,0,$BE$27,1))</f>
        <v>9.9975000000000005</v>
      </c>
      <c r="BG409" s="235">
        <f t="shared" ca="1" si="684"/>
        <v>10.34125</v>
      </c>
      <c r="BH409" s="235">
        <f t="shared" ca="1" si="684"/>
        <v>10.616875</v>
      </c>
      <c r="BI409" s="235">
        <f t="shared" ca="1" si="684"/>
        <v>10.84125</v>
      </c>
      <c r="BJ409" s="235">
        <f t="shared" ca="1" si="684"/>
        <v>11.04453125</v>
      </c>
      <c r="BK409" s="235">
        <f t="shared" ca="1" si="684"/>
        <v>11.239921875</v>
      </c>
      <c r="BL409" s="235">
        <f t="shared" ca="1" si="684"/>
        <v>11.425078125000001</v>
      </c>
      <c r="BM409" s="235">
        <f t="shared" ca="1" si="684"/>
        <v>11.591191406250001</v>
      </c>
      <c r="BN409" s="235">
        <f t="shared" ca="1" si="684"/>
        <v>11.729785156249999</v>
      </c>
      <c r="BO409" s="235">
        <f t="shared" ca="1" si="599"/>
        <v>10.420962890625001</v>
      </c>
      <c r="BP409" s="235">
        <f t="shared" ca="1" si="667"/>
        <v>10.83844955059806</v>
      </c>
      <c r="BQ409" s="235">
        <f t="shared" ca="1" si="668"/>
        <v>11.149433988781096</v>
      </c>
      <c r="BR409" s="235">
        <f t="shared" ca="1" si="669"/>
        <v>-0.310984438183036</v>
      </c>
      <c r="BS409" s="235">
        <f t="shared" ca="1" si="670"/>
        <v>10.527465112415024</v>
      </c>
      <c r="BT409" s="235">
        <f t="shared" ca="1" si="625"/>
        <v>10.937375505266868</v>
      </c>
      <c r="BU409" s="235">
        <f t="shared" ca="1" si="626"/>
        <v>11.24114474386168</v>
      </c>
      <c r="BV409" s="235">
        <f t="shared" ca="1" si="627"/>
        <v>11.44427377098344</v>
      </c>
      <c r="BW409" s="235">
        <f t="shared" ca="1" si="628"/>
        <v>10.532966055199001</v>
      </c>
      <c r="BX409" s="235">
        <f t="shared" ca="1" si="600"/>
        <v>0.95082832315540788</v>
      </c>
      <c r="BZ409" s="235">
        <f t="shared" ca="1" si="601"/>
        <v>11.255375780173935</v>
      </c>
      <c r="CA409" s="235">
        <f t="shared" ca="1" si="602"/>
        <v>31.005779187941261</v>
      </c>
      <c r="CB409" s="235">
        <f t="shared" ca="1" si="642"/>
        <v>9.9654814453125002</v>
      </c>
      <c r="CC409" s="235">
        <f t="shared" ca="1" si="643"/>
        <v>2.4054814453125006</v>
      </c>
      <c r="CD409" s="81">
        <f t="shared" ca="1" si="644"/>
        <v>4.508367431640627</v>
      </c>
      <c r="CE409" s="235">
        <f t="shared" ca="1" si="603"/>
        <v>53.35593164901222</v>
      </c>
      <c r="CF409" s="235">
        <f t="shared" ca="1" si="604"/>
        <v>65.265011430387915</v>
      </c>
      <c r="CG409">
        <f t="shared" si="605"/>
        <v>100</v>
      </c>
      <c r="CH409">
        <f t="shared" si="605"/>
        <v>50</v>
      </c>
      <c r="CI409">
        <f t="shared" si="605"/>
        <v>0</v>
      </c>
      <c r="CJ409" t="e">
        <f t="shared" si="606"/>
        <v>#N/A</v>
      </c>
      <c r="CK409" s="259">
        <f t="shared" ca="1" si="607"/>
        <v>10.683975245753468</v>
      </c>
      <c r="CL409" s="259">
        <f t="shared" ca="1" si="608"/>
        <v>10.060112622876733</v>
      </c>
      <c r="CM409" s="259">
        <f t="shared" ca="1" si="609"/>
        <v>10.28034643882026</v>
      </c>
      <c r="CN409" s="259">
        <f t="shared" ca="1" si="610"/>
        <v>10.902945123525255</v>
      </c>
      <c r="CO409">
        <f t="shared" ca="1" si="611"/>
        <v>0</v>
      </c>
      <c r="CP409" t="e">
        <f t="shared" ca="1" si="612"/>
        <v>#N/A</v>
      </c>
      <c r="CQ409">
        <f t="shared" ca="1" si="613"/>
        <v>16.7</v>
      </c>
      <c r="CR409" t="e">
        <f t="shared" ca="1" si="647"/>
        <v>#N/A</v>
      </c>
      <c r="CS409" t="e">
        <f t="shared" ca="1" si="648"/>
        <v>#N/A</v>
      </c>
    </row>
    <row r="410" spans="1:97" x14ac:dyDescent="0.25">
      <c r="A410">
        <v>379</v>
      </c>
      <c r="B410" s="100">
        <f ca="1">OFFSET(InputPriceData!B$15,CalculationsAndCharts!$A410+$A$11,0,1,1)</f>
        <v>39945</v>
      </c>
      <c r="C410" s="3">
        <f ca="1">OFFSET(InputPriceData!G$15,CalculationsAndCharts!$A410+$A$11,0,1,1)</f>
        <v>7017900</v>
      </c>
      <c r="D410" s="4">
        <f ca="1">OFFSET(InputPriceData!C$15,CalculationsAndCharts!$A410+$A$11,IF($C$7,7,0),1,1)</f>
        <v>10.3</v>
      </c>
      <c r="E410" s="4">
        <f ca="1">OFFSET(InputPriceData!D$15,CalculationsAndCharts!$A410+$A$11,IF($C$7,7,0),1,1)</f>
        <v>10.6</v>
      </c>
      <c r="F410" s="4">
        <f ca="1">OFFSET(InputPriceData!E$15,CalculationsAndCharts!$A410+$A$11,IF($C$7,7,0),1,1)</f>
        <v>9.84</v>
      </c>
      <c r="G410" s="4">
        <f ca="1">OFFSET(InputPriceData!F$15,CalculationsAndCharts!$A410+$A$11,IF($C$7,7,0),1,1)</f>
        <v>9.94</v>
      </c>
      <c r="H410" s="105">
        <f t="shared" si="579"/>
        <v>0</v>
      </c>
      <c r="I410" s="105">
        <f t="shared" ca="1" si="662"/>
        <v>0</v>
      </c>
      <c r="J410" s="105">
        <f t="shared" ca="1" si="662"/>
        <v>0</v>
      </c>
      <c r="K410" s="105">
        <f t="shared" ca="1" si="662"/>
        <v>0</v>
      </c>
      <c r="L410" s="4">
        <f t="shared" ca="1" si="581"/>
        <v>10.126666666666665</v>
      </c>
      <c r="M410" s="105">
        <f t="shared" ca="1" si="582"/>
        <v>0.91666666666666607</v>
      </c>
      <c r="N410" s="105">
        <f t="shared" ca="1" si="589"/>
        <v>2.4968333333333339</v>
      </c>
      <c r="O410" s="198">
        <f t="shared" ca="1" si="590"/>
        <v>2.4746858619917367</v>
      </c>
      <c r="P410" s="198">
        <f t="shared" ca="1" si="591"/>
        <v>2.227217275792563</v>
      </c>
      <c r="Q410" s="105">
        <f t="shared" ca="1" si="583"/>
        <v>11.078991965384681</v>
      </c>
      <c r="R410" s="105">
        <f t="shared" ca="1" si="584"/>
        <v>11.189764198514451</v>
      </c>
      <c r="S410" s="105">
        <f t="shared" ca="1" si="592"/>
        <v>0</v>
      </c>
      <c r="T410" s="105">
        <f t="shared" si="593"/>
        <v>0</v>
      </c>
      <c r="U410" s="105">
        <f t="shared" si="594"/>
        <v>0</v>
      </c>
      <c r="V410" s="115">
        <f t="shared" ca="1" si="585"/>
        <v>0.89000000000000057</v>
      </c>
      <c r="W410" s="114">
        <f t="shared" ca="1" si="586"/>
        <v>0.85172338185174379</v>
      </c>
      <c r="X410" s="116">
        <f t="shared" ca="1" si="587"/>
        <v>0.13568645692673481</v>
      </c>
      <c r="Y410" s="90" t="e">
        <f t="shared" si="595"/>
        <v>#N/A</v>
      </c>
      <c r="Z410" s="117" t="str">
        <f t="shared" ca="1" si="596"/>
        <v/>
      </c>
      <c r="AA410" s="112"/>
      <c r="AB410" s="118"/>
      <c r="AC410" s="107"/>
      <c r="AD410" s="107"/>
      <c r="AH410" s="107"/>
      <c r="BE410" s="235">
        <f t="shared" ca="1" si="597"/>
        <v>10.335000000000001</v>
      </c>
      <c r="BF410" s="235">
        <f t="shared" ref="BF410:BN410" ca="1" si="685">AVERAGE(OFFSET(BE$31,$A410,0,$BE$27,1))</f>
        <v>10.685</v>
      </c>
      <c r="BG410" s="235">
        <f t="shared" ca="1" si="685"/>
        <v>10.8925</v>
      </c>
      <c r="BH410" s="235">
        <f t="shared" ca="1" si="685"/>
        <v>11.065625000000001</v>
      </c>
      <c r="BI410" s="235">
        <f t="shared" ca="1" si="685"/>
        <v>11.2478125</v>
      </c>
      <c r="BJ410" s="235">
        <f t="shared" ca="1" si="685"/>
        <v>11.4353125</v>
      </c>
      <c r="BK410" s="235">
        <f t="shared" ca="1" si="685"/>
        <v>11.610234375000001</v>
      </c>
      <c r="BL410" s="235">
        <f t="shared" ca="1" si="685"/>
        <v>11.7573046875</v>
      </c>
      <c r="BM410" s="235">
        <f t="shared" ca="1" si="685"/>
        <v>11.868378906249999</v>
      </c>
      <c r="BN410" s="235">
        <f t="shared" ca="1" si="685"/>
        <v>11.941289062499999</v>
      </c>
      <c r="BO410" s="235">
        <f t="shared" ca="1" si="599"/>
        <v>10.954204101562501</v>
      </c>
      <c r="BP410" s="235">
        <f t="shared" ca="1" si="667"/>
        <v>11.255936210571118</v>
      </c>
      <c r="BQ410" s="235">
        <f t="shared" ca="1" si="668"/>
        <v>11.460418426964132</v>
      </c>
      <c r="BR410" s="235">
        <f t="shared" ca="1" si="669"/>
        <v>-0.20448221639301423</v>
      </c>
      <c r="BS410" s="235">
        <f t="shared" ca="1" si="670"/>
        <v>11.051453994178104</v>
      </c>
      <c r="BT410" s="235">
        <f t="shared" ca="1" si="625"/>
        <v>11.347285898118711</v>
      </c>
      <c r="BU410" s="235">
        <f t="shared" ca="1" si="626"/>
        <v>11.544913982456492</v>
      </c>
      <c r="BV410" s="235">
        <f t="shared" ca="1" si="627"/>
        <v>11.647402798105199</v>
      </c>
      <c r="BW410" s="235">
        <f t="shared" ca="1" si="628"/>
        <v>11.054518545091854</v>
      </c>
      <c r="BX410" s="235">
        <f t="shared" ca="1" si="600"/>
        <v>1.0304602135727621</v>
      </c>
      <c r="BZ410" s="235">
        <f t="shared" ca="1" si="601"/>
        <v>11.281685734865878</v>
      </c>
      <c r="CA410" s="235">
        <f t="shared" ca="1" si="602"/>
        <v>44.488695759868278</v>
      </c>
      <c r="CB410" s="235">
        <f t="shared" ca="1" si="642"/>
        <v>10.540435384114584</v>
      </c>
      <c r="CC410" s="235">
        <f t="shared" ca="1" si="643"/>
        <v>2.9804353841145845</v>
      </c>
      <c r="CD410" s="81">
        <f t="shared" ca="1" si="644"/>
        <v>4.6277980143229165</v>
      </c>
      <c r="CE410" s="235">
        <f t="shared" ca="1" si="603"/>
        <v>64.402883939407317</v>
      </c>
      <c r="CF410" s="235">
        <f t="shared" ca="1" si="604"/>
        <v>76.029333453843677</v>
      </c>
      <c r="CG410">
        <f t="shared" si="605"/>
        <v>100</v>
      </c>
      <c r="CH410">
        <f t="shared" si="605"/>
        <v>50</v>
      </c>
      <c r="CI410">
        <f t="shared" si="605"/>
        <v>0</v>
      </c>
      <c r="CJ410" t="e">
        <f t="shared" si="606"/>
        <v>#N/A</v>
      </c>
      <c r="CK410" s="259">
        <f t="shared" ca="1" si="607"/>
        <v>11.197950491506935</v>
      </c>
      <c r="CL410" s="259">
        <f t="shared" ca="1" si="608"/>
        <v>10.601475245753466</v>
      </c>
      <c r="CM410" s="259">
        <f t="shared" ca="1" si="609"/>
        <v>10.793910731367099</v>
      </c>
      <c r="CN410" s="259">
        <f t="shared" ca="1" si="610"/>
        <v>11.240078123784663</v>
      </c>
      <c r="CO410">
        <f t="shared" ca="1" si="611"/>
        <v>0</v>
      </c>
      <c r="CP410" t="e">
        <f t="shared" ca="1" si="612"/>
        <v>#N/A</v>
      </c>
      <c r="CQ410">
        <f t="shared" ca="1" si="613"/>
        <v>16.7</v>
      </c>
      <c r="CR410" t="e">
        <f t="shared" ca="1" si="647"/>
        <v>#N/A</v>
      </c>
      <c r="CS410">
        <f t="shared" ca="1" si="648"/>
        <v>10.3</v>
      </c>
    </row>
    <row r="411" spans="1:97" x14ac:dyDescent="0.25">
      <c r="A411">
        <v>380</v>
      </c>
      <c r="B411" s="100">
        <f ca="1">OFFSET(InputPriceData!B$15,CalculationsAndCharts!$A411+$A$11,0,1,1)</f>
        <v>39944</v>
      </c>
      <c r="C411" s="3">
        <f ca="1">OFFSET(InputPriceData!G$15,CalculationsAndCharts!$A411+$A$11,0,1,1)</f>
        <v>3913600</v>
      </c>
      <c r="D411" s="4">
        <f ca="1">OFFSET(InputPriceData!C$15,CalculationsAndCharts!$A411+$A$11,IF($C$7,7,0),1,1)</f>
        <v>11.1</v>
      </c>
      <c r="E411" s="4">
        <f ca="1">OFFSET(InputPriceData!D$15,CalculationsAndCharts!$A411+$A$11,IF($C$7,7,0),1,1)</f>
        <v>11.1</v>
      </c>
      <c r="F411" s="4">
        <f ca="1">OFFSET(InputPriceData!E$15,CalculationsAndCharts!$A411+$A$11,IF($C$7,7,0),1,1)</f>
        <v>10.44</v>
      </c>
      <c r="G411" s="4">
        <f ca="1">OFFSET(InputPriceData!F$15,CalculationsAndCharts!$A411+$A$11,IF($C$7,7,0),1,1)</f>
        <v>10.73</v>
      </c>
      <c r="H411" s="105">
        <f t="shared" si="579"/>
        <v>0</v>
      </c>
      <c r="I411" s="105">
        <f t="shared" ca="1" si="662"/>
        <v>0</v>
      </c>
      <c r="J411" s="105">
        <f t="shared" ca="1" si="662"/>
        <v>0</v>
      </c>
      <c r="K411" s="105">
        <f t="shared" ca="1" si="662"/>
        <v>0</v>
      </c>
      <c r="L411" s="4">
        <f t="shared" ca="1" si="581"/>
        <v>10.756666666666666</v>
      </c>
      <c r="M411" s="105">
        <f t="shared" ca="1" si="582"/>
        <v>0.8100000000000005</v>
      </c>
      <c r="N411" s="105">
        <f t="shared" ca="1" si="589"/>
        <v>2.4331153846153857</v>
      </c>
      <c r="O411" s="198">
        <f t="shared" ca="1" si="590"/>
        <v>2.4683580130369949</v>
      </c>
      <c r="P411" s="198">
        <f t="shared" ca="1" si="591"/>
        <v>2.2215222117332956</v>
      </c>
      <c r="Q411" s="105">
        <f t="shared" ca="1" si="583"/>
        <v>11.351084907875544</v>
      </c>
      <c r="R411" s="105">
        <f t="shared" ca="1" si="584"/>
        <v>11.2214134079801</v>
      </c>
      <c r="S411" s="105">
        <f t="shared" ca="1" si="592"/>
        <v>0</v>
      </c>
      <c r="T411" s="105">
        <f t="shared" si="593"/>
        <v>0</v>
      </c>
      <c r="U411" s="105">
        <f t="shared" si="594"/>
        <v>0</v>
      </c>
      <c r="V411" s="115">
        <f t="shared" ca="1" si="585"/>
        <v>0.90000000000000036</v>
      </c>
      <c r="W411" s="114">
        <f t="shared" ca="1" si="586"/>
        <v>0.83258507277761529</v>
      </c>
      <c r="X411" s="116">
        <f t="shared" ca="1" si="587"/>
        <v>0.12759413539399955</v>
      </c>
      <c r="Y411" s="90" t="e">
        <f t="shared" si="595"/>
        <v>#N/A</v>
      </c>
      <c r="Z411" s="117" t="str">
        <f t="shared" ca="1" si="596"/>
        <v/>
      </c>
      <c r="AA411" s="112"/>
      <c r="AB411" s="118"/>
      <c r="AC411" s="107"/>
      <c r="AD411" s="107"/>
      <c r="AH411" s="107"/>
      <c r="BE411" s="235">
        <f t="shared" ca="1" si="597"/>
        <v>11.035</v>
      </c>
      <c r="BF411" s="235">
        <f t="shared" ref="BF411:BN411" ca="1" si="686">AVERAGE(OFFSET(BE$31,$A411,0,$BE$27,1))</f>
        <v>11.1</v>
      </c>
      <c r="BG411" s="235">
        <f t="shared" ca="1" si="686"/>
        <v>11.23875</v>
      </c>
      <c r="BH411" s="235">
        <f t="shared" ca="1" si="686"/>
        <v>11.43</v>
      </c>
      <c r="BI411" s="235">
        <f t="shared" ca="1" si="686"/>
        <v>11.6228125</v>
      </c>
      <c r="BJ411" s="235">
        <f t="shared" ca="1" si="686"/>
        <v>11.78515625</v>
      </c>
      <c r="BK411" s="235">
        <f t="shared" ca="1" si="686"/>
        <v>11.904375</v>
      </c>
      <c r="BL411" s="235">
        <f t="shared" ca="1" si="686"/>
        <v>11.979453124999999</v>
      </c>
      <c r="BM411" s="235">
        <f t="shared" ca="1" si="686"/>
        <v>12.014199218749999</v>
      </c>
      <c r="BN411" s="235">
        <f t="shared" ca="1" si="686"/>
        <v>12.01333984375</v>
      </c>
      <c r="BO411" s="235">
        <f t="shared" ca="1" si="599"/>
        <v>11.373529296875001</v>
      </c>
      <c r="BP411" s="235">
        <f t="shared" ca="1" si="667"/>
        <v>11.557668319579737</v>
      </c>
      <c r="BQ411" s="235">
        <f t="shared" ca="1" si="668"/>
        <v>11.664900643357148</v>
      </c>
      <c r="BR411" s="235">
        <f t="shared" ca="1" si="669"/>
        <v>-0.10723232377741176</v>
      </c>
      <c r="BS411" s="235">
        <f t="shared" ca="1" si="670"/>
        <v>11.450435995802325</v>
      </c>
      <c r="BT411" s="235">
        <f t="shared" ca="1" si="625"/>
        <v>11.643117802059319</v>
      </c>
      <c r="BU411" s="235">
        <f t="shared" ca="1" si="626"/>
        <v>11.742542066794275</v>
      </c>
      <c r="BV411" s="235">
        <f t="shared" ca="1" si="627"/>
        <v>11.749891613753906</v>
      </c>
      <c r="BW411" s="235">
        <f t="shared" ca="1" si="628"/>
        <v>11.451618819549029</v>
      </c>
      <c r="BX411" s="235">
        <f t="shared" ca="1" si="600"/>
        <v>1.1192088653205894</v>
      </c>
      <c r="BZ411" s="235">
        <f t="shared" ca="1" si="601"/>
        <v>11.240136413372163</v>
      </c>
      <c r="CA411" s="235">
        <f t="shared" ca="1" si="602"/>
        <v>54.723926264564746</v>
      </c>
      <c r="CB411" s="235">
        <f t="shared" ca="1" si="642"/>
        <v>11.065097981770833</v>
      </c>
      <c r="CC411" s="235">
        <f t="shared" ca="1" si="643"/>
        <v>3.6550979817708331</v>
      </c>
      <c r="CD411" s="81">
        <f t="shared" ca="1" si="644"/>
        <v>4.6838481445312494</v>
      </c>
      <c r="CE411" s="235">
        <f t="shared" ca="1" si="603"/>
        <v>78.036218702744222</v>
      </c>
      <c r="CF411" s="235">
        <f t="shared" ca="1" si="604"/>
        <v>84.469892170886268</v>
      </c>
      <c r="CG411">
        <f t="shared" si="605"/>
        <v>100</v>
      </c>
      <c r="CH411">
        <f t="shared" si="605"/>
        <v>50</v>
      </c>
      <c r="CI411">
        <f t="shared" si="605"/>
        <v>0</v>
      </c>
      <c r="CJ411" t="e">
        <f t="shared" si="606"/>
        <v>#N/A</v>
      </c>
      <c r="CK411" s="259">
        <f t="shared" ca="1" si="607"/>
        <v>11.553400983013869</v>
      </c>
      <c r="CL411" s="259">
        <f t="shared" ca="1" si="608"/>
        <v>11.097325491506934</v>
      </c>
      <c r="CM411" s="259">
        <f t="shared" ca="1" si="609"/>
        <v>11.238740107834055</v>
      </c>
      <c r="CN411" s="259">
        <f t="shared" ca="1" si="610"/>
        <v>11.495519274997143</v>
      </c>
      <c r="CO411">
        <f t="shared" ca="1" si="611"/>
        <v>0</v>
      </c>
      <c r="CP411" t="e">
        <f t="shared" ca="1" si="612"/>
        <v>#N/A</v>
      </c>
      <c r="CQ411">
        <f t="shared" ca="1" si="613"/>
        <v>16.7</v>
      </c>
      <c r="CR411" t="e">
        <f t="shared" ca="1" si="647"/>
        <v>#N/A</v>
      </c>
      <c r="CS411" t="e">
        <f t="shared" ca="1" si="648"/>
        <v>#N/A</v>
      </c>
    </row>
    <row r="412" spans="1:97" x14ac:dyDescent="0.25">
      <c r="A412">
        <v>381</v>
      </c>
      <c r="B412" s="100">
        <f ca="1">OFFSET(InputPriceData!B$15,CalculationsAndCharts!$A412+$A$11,0,1,1)</f>
        <v>39941</v>
      </c>
      <c r="C412" s="3">
        <f ca="1">OFFSET(InputPriceData!G$15,CalculationsAndCharts!$A412+$A$11,0,1,1)</f>
        <v>4143700</v>
      </c>
      <c r="D412" s="4">
        <f ca="1">OFFSET(InputPriceData!C$15,CalculationsAndCharts!$A412+$A$11,IF($C$7,7,0),1,1)</f>
        <v>11.29</v>
      </c>
      <c r="E412" s="4">
        <f ca="1">OFFSET(InputPriceData!D$15,CalculationsAndCharts!$A412+$A$11,IF($C$7,7,0),1,1)</f>
        <v>11.48</v>
      </c>
      <c r="F412" s="4">
        <f ca="1">OFFSET(InputPriceData!E$15,CalculationsAndCharts!$A412+$A$11,IF($C$7,7,0),1,1)</f>
        <v>10.93</v>
      </c>
      <c r="G412" s="4">
        <f ca="1">OFFSET(InputPriceData!F$15,CalculationsAndCharts!$A412+$A$11,IF($C$7,7,0),1,1)</f>
        <v>11.34</v>
      </c>
      <c r="H412" s="105">
        <f t="shared" si="579"/>
        <v>0</v>
      </c>
      <c r="I412" s="105">
        <f t="shared" ref="I412:K431" ca="1" si="687">IF($S$16,AVERAGE(OFFSET($G412,0,0,I$31,1)),0)</f>
        <v>0</v>
      </c>
      <c r="J412" s="105">
        <f t="shared" ca="1" si="687"/>
        <v>0</v>
      </c>
      <c r="K412" s="105">
        <f t="shared" ca="1" si="687"/>
        <v>0</v>
      </c>
      <c r="L412" s="4">
        <f t="shared" ca="1" si="581"/>
        <v>11.25</v>
      </c>
      <c r="M412" s="105">
        <f t="shared" ca="1" si="582"/>
        <v>0.43666666666666742</v>
      </c>
      <c r="N412" s="105">
        <f t="shared" ca="1" si="589"/>
        <v>2.4777179487179497</v>
      </c>
      <c r="O412" s="198">
        <f t="shared" ca="1" si="590"/>
        <v>2.4784273354431692</v>
      </c>
      <c r="P412" s="198">
        <f t="shared" ca="1" si="591"/>
        <v>2.2305846018988524</v>
      </c>
      <c r="Q412" s="105">
        <f t="shared" ca="1" si="583"/>
        <v>11.52091869107808</v>
      </c>
      <c r="R412" s="105">
        <f t="shared" ca="1" si="584"/>
        <v>11.184364408009973</v>
      </c>
      <c r="S412" s="105">
        <f t="shared" ca="1" si="592"/>
        <v>0</v>
      </c>
      <c r="T412" s="105">
        <f t="shared" si="593"/>
        <v>0</v>
      </c>
      <c r="U412" s="105">
        <f t="shared" si="594"/>
        <v>0</v>
      </c>
      <c r="V412" s="115">
        <f t="shared" ca="1" si="585"/>
        <v>0.55000000000000071</v>
      </c>
      <c r="W412" s="114">
        <f t="shared" ca="1" si="586"/>
        <v>0.79887760916642281</v>
      </c>
      <c r="X412" s="116">
        <f t="shared" ca="1" si="587"/>
        <v>0.12044776094942</v>
      </c>
      <c r="Y412" s="90" t="e">
        <f t="shared" si="595"/>
        <v>#N/A</v>
      </c>
      <c r="Z412" s="117" t="str">
        <f t="shared" ca="1" si="596"/>
        <v/>
      </c>
      <c r="AA412" s="112"/>
      <c r="AB412" s="118"/>
      <c r="AC412" s="107"/>
      <c r="AD412" s="107"/>
      <c r="AH412" s="107"/>
      <c r="BE412" s="235">
        <f t="shared" ca="1" si="597"/>
        <v>11.164999999999999</v>
      </c>
      <c r="BF412" s="235">
        <f t="shared" ref="BF412:BN412" ca="1" si="688">AVERAGE(OFFSET(BE$31,$A412,0,$BE$27,1))</f>
        <v>11.3775</v>
      </c>
      <c r="BG412" s="235">
        <f t="shared" ca="1" si="688"/>
        <v>11.62125</v>
      </c>
      <c r="BH412" s="235">
        <f t="shared" ca="1" si="688"/>
        <v>11.815625000000001</v>
      </c>
      <c r="BI412" s="235">
        <f t="shared" ca="1" si="688"/>
        <v>11.947500000000002</v>
      </c>
      <c r="BJ412" s="235">
        <f t="shared" ca="1" si="688"/>
        <v>12.02359375</v>
      </c>
      <c r="BK412" s="235">
        <f t="shared" ca="1" si="688"/>
        <v>12.05453125</v>
      </c>
      <c r="BL412" s="235">
        <f t="shared" ca="1" si="688"/>
        <v>12.048945312499999</v>
      </c>
      <c r="BM412" s="235">
        <f t="shared" ca="1" si="688"/>
        <v>12.012480468749999</v>
      </c>
      <c r="BN412" s="235">
        <f t="shared" ca="1" si="688"/>
        <v>11.949521484375</v>
      </c>
      <c r="BO412" s="235">
        <f t="shared" ca="1" si="599"/>
        <v>11.593328613281248</v>
      </c>
      <c r="BP412" s="235">
        <f t="shared" ca="1" si="667"/>
        <v>11.741807342284474</v>
      </c>
      <c r="BQ412" s="235">
        <f t="shared" ca="1" si="668"/>
        <v>11.77213296713456</v>
      </c>
      <c r="BR412" s="235">
        <f t="shared" ca="1" si="669"/>
        <v>-3.0325624850085831E-2</v>
      </c>
      <c r="BS412" s="235">
        <f t="shared" ca="1" si="670"/>
        <v>11.711481717434388</v>
      </c>
      <c r="BT412" s="235">
        <f t="shared" ca="1" si="625"/>
        <v>11.835799608316311</v>
      </c>
      <c r="BU412" s="235">
        <f t="shared" ca="1" si="626"/>
        <v>11.84196633152923</v>
      </c>
      <c r="BV412" s="235">
        <f t="shared" ca="1" si="627"/>
        <v>11.757241160713539</v>
      </c>
      <c r="BW412" s="235">
        <f t="shared" ca="1" si="628"/>
        <v>11.738740991074783</v>
      </c>
      <c r="BX412" s="235">
        <f t="shared" ca="1" si="600"/>
        <v>1.1814050359642139</v>
      </c>
      <c r="BZ412" s="235">
        <f t="shared" ca="1" si="601"/>
        <v>11.141053561719263</v>
      </c>
      <c r="CA412" s="235">
        <f t="shared" ca="1" si="602"/>
        <v>62.647809412538024</v>
      </c>
      <c r="CB412" s="235">
        <f t="shared" ca="1" si="642"/>
        <v>11.421664306640624</v>
      </c>
      <c r="CC412" s="235">
        <f t="shared" ca="1" si="643"/>
        <v>4.0116643066406237</v>
      </c>
      <c r="CD412" s="81">
        <f t="shared" ca="1" si="644"/>
        <v>4.6838481445312494</v>
      </c>
      <c r="CE412" s="235">
        <f t="shared" ca="1" si="603"/>
        <v>85.648897719379491</v>
      </c>
      <c r="CF412" s="235">
        <f t="shared" ca="1" si="604"/>
        <v>90.351138771267358</v>
      </c>
      <c r="CG412">
        <f t="shared" si="605"/>
        <v>100</v>
      </c>
      <c r="CH412">
        <f t="shared" si="605"/>
        <v>50</v>
      </c>
      <c r="CI412">
        <f t="shared" si="605"/>
        <v>0</v>
      </c>
      <c r="CJ412" t="e">
        <f t="shared" si="606"/>
        <v>#N/A</v>
      </c>
      <c r="CK412" s="259">
        <f t="shared" ca="1" si="607"/>
        <v>11.846801966027737</v>
      </c>
      <c r="CL412" s="259">
        <f t="shared" ca="1" si="608"/>
        <v>11.470900983013868</v>
      </c>
      <c r="CM412" s="259">
        <f t="shared" ca="1" si="609"/>
        <v>11.560122401945648</v>
      </c>
      <c r="CN412" s="259">
        <f t="shared" ca="1" si="610"/>
        <v>11.654796788393226</v>
      </c>
      <c r="CO412">
        <f t="shared" ca="1" si="611"/>
        <v>100</v>
      </c>
      <c r="CP412">
        <f t="shared" ca="1" si="612"/>
        <v>16.7</v>
      </c>
      <c r="CQ412" t="e">
        <f t="shared" ca="1" si="613"/>
        <v>#N/A</v>
      </c>
      <c r="CR412" t="e">
        <f t="shared" ca="1" si="647"/>
        <v>#N/A</v>
      </c>
      <c r="CS412" t="e">
        <f t="shared" ca="1" si="648"/>
        <v>#N/A</v>
      </c>
    </row>
    <row r="413" spans="1:97" x14ac:dyDescent="0.25">
      <c r="A413">
        <v>382</v>
      </c>
      <c r="B413" s="100">
        <f ca="1">OFFSET(InputPriceData!B$15,CalculationsAndCharts!$A413+$A$11,0,1,1)</f>
        <v>39940</v>
      </c>
      <c r="C413" s="3">
        <f ca="1">OFFSET(InputPriceData!G$15,CalculationsAndCharts!$A413+$A$11,0,1,1)</f>
        <v>4370000</v>
      </c>
      <c r="D413" s="4">
        <f ca="1">OFFSET(InputPriceData!C$15,CalculationsAndCharts!$A413+$A$11,IF($C$7,7,0),1,1)</f>
        <v>12.23</v>
      </c>
      <c r="E413" s="4">
        <f ca="1">OFFSET(InputPriceData!D$15,CalculationsAndCharts!$A413+$A$11,IF($C$7,7,0),1,1)</f>
        <v>12.3</v>
      </c>
      <c r="F413" s="4">
        <f ca="1">OFFSET(InputPriceData!E$15,CalculationsAndCharts!$A413+$A$11,IF($C$7,7,0),1,1)</f>
        <v>10.81</v>
      </c>
      <c r="G413" s="4">
        <f ca="1">OFFSET(InputPriceData!F$15,CalculationsAndCharts!$A413+$A$11,IF($C$7,7,0),1,1)</f>
        <v>10.99</v>
      </c>
      <c r="H413" s="105">
        <f t="shared" si="579"/>
        <v>0</v>
      </c>
      <c r="I413" s="105">
        <f t="shared" ca="1" si="687"/>
        <v>0</v>
      </c>
      <c r="J413" s="105">
        <f t="shared" ca="1" si="687"/>
        <v>0</v>
      </c>
      <c r="K413" s="105">
        <f t="shared" ca="1" si="687"/>
        <v>0</v>
      </c>
      <c r="L413" s="4">
        <f t="shared" ca="1" si="581"/>
        <v>11.366666666666667</v>
      </c>
      <c r="M413" s="105">
        <f t="shared" ca="1" si="582"/>
        <v>1.2733333333333334</v>
      </c>
      <c r="N413" s="105">
        <f t="shared" ca="1" si="589"/>
        <v>2.4522307692307694</v>
      </c>
      <c r="O413" s="198">
        <f t="shared" ca="1" si="590"/>
        <v>2.4786300173646607</v>
      </c>
      <c r="P413" s="198">
        <f t="shared" ca="1" si="591"/>
        <v>2.2307670156281949</v>
      </c>
      <c r="Q413" s="105">
        <f t="shared" ca="1" si="583"/>
        <v>11.598324031386102</v>
      </c>
      <c r="R413" s="105">
        <f t="shared" ca="1" si="584"/>
        <v>11.088206041419086</v>
      </c>
      <c r="S413" s="105">
        <f t="shared" ca="1" si="592"/>
        <v>0</v>
      </c>
      <c r="T413" s="105">
        <f t="shared" si="593"/>
        <v>0</v>
      </c>
      <c r="U413" s="105">
        <f t="shared" si="594"/>
        <v>0</v>
      </c>
      <c r="V413" s="115">
        <f t="shared" ca="1" si="585"/>
        <v>1.4900000000000002</v>
      </c>
      <c r="W413" s="114">
        <f t="shared" ca="1" si="586"/>
        <v>0.92331641374963402</v>
      </c>
      <c r="X413" s="116">
        <f t="shared" ca="1" si="587"/>
        <v>0.13401423237030335</v>
      </c>
      <c r="Y413" s="90" t="e">
        <f t="shared" si="595"/>
        <v>#N/A</v>
      </c>
      <c r="Z413" s="117" t="str">
        <f t="shared" ca="1" si="596"/>
        <v/>
      </c>
      <c r="AA413" s="112"/>
      <c r="AB413" s="118"/>
      <c r="AC413" s="107"/>
      <c r="AD413" s="107"/>
      <c r="AH413" s="107"/>
      <c r="BE413" s="235">
        <f t="shared" ca="1" si="597"/>
        <v>11.59</v>
      </c>
      <c r="BF413" s="235">
        <f t="shared" ref="BF413:BN413" ca="1" si="689">AVERAGE(OFFSET(BE$31,$A413,0,$BE$27,1))</f>
        <v>11.865</v>
      </c>
      <c r="BG413" s="235">
        <f t="shared" ca="1" si="689"/>
        <v>12.010000000000002</v>
      </c>
      <c r="BH413" s="235">
        <f t="shared" ca="1" si="689"/>
        <v>12.079375000000001</v>
      </c>
      <c r="BI413" s="235">
        <f t="shared" ca="1" si="689"/>
        <v>12.0996875</v>
      </c>
      <c r="BJ413" s="235">
        <f t="shared" ca="1" si="689"/>
        <v>12.08546875</v>
      </c>
      <c r="BK413" s="235">
        <f t="shared" ca="1" si="689"/>
        <v>12.043359375</v>
      </c>
      <c r="BL413" s="235">
        <f t="shared" ca="1" si="689"/>
        <v>11.976015624999999</v>
      </c>
      <c r="BM413" s="235">
        <f t="shared" ca="1" si="689"/>
        <v>11.8865625</v>
      </c>
      <c r="BN413" s="235">
        <f t="shared" ca="1" si="689"/>
        <v>11.77994140625</v>
      </c>
      <c r="BO413" s="235">
        <f t="shared" ca="1" si="599"/>
        <v>11.873489257812498</v>
      </c>
      <c r="BP413" s="235">
        <f t="shared" ca="1" si="667"/>
        <v>11.890286071287699</v>
      </c>
      <c r="BQ413" s="235">
        <f t="shared" ca="1" si="668"/>
        <v>11.802458591984646</v>
      </c>
      <c r="BR413" s="235">
        <f t="shared" ca="1" si="669"/>
        <v>8.7827479303053124E-2</v>
      </c>
      <c r="BS413" s="235">
        <f t="shared" ca="1" si="670"/>
        <v>11.978113550590752</v>
      </c>
      <c r="BT413" s="235">
        <f t="shared" ca="1" si="625"/>
        <v>11.960117499198235</v>
      </c>
      <c r="BU413" s="235">
        <f t="shared" ca="1" si="626"/>
        <v>11.848133054742149</v>
      </c>
      <c r="BV413" s="235">
        <f t="shared" ca="1" si="627"/>
        <v>11.672515989897848</v>
      </c>
      <c r="BW413" s="235">
        <f t="shared" ca="1" si="628"/>
        <v>12.008469323266107</v>
      </c>
      <c r="BX413" s="235">
        <f t="shared" ca="1" si="600"/>
        <v>1.2032854718884158</v>
      </c>
      <c r="BZ413" s="235">
        <f t="shared" ca="1" si="601"/>
        <v>10.994556510043834</v>
      </c>
      <c r="CA413" s="235">
        <f t="shared" ca="1" si="602"/>
        <v>71.065508495483101</v>
      </c>
      <c r="CB413" s="235">
        <f t="shared" ca="1" si="642"/>
        <v>11.620077962239582</v>
      </c>
      <c r="CC413" s="235">
        <f t="shared" ca="1" si="643"/>
        <v>4.2100779622395823</v>
      </c>
      <c r="CD413" s="81">
        <f t="shared" ca="1" si="644"/>
        <v>4.692224690755209</v>
      </c>
      <c r="CE413" s="235">
        <f t="shared" ca="1" si="603"/>
        <v>89.724560090535093</v>
      </c>
      <c r="CF413" s="235">
        <f t="shared" ca="1" si="604"/>
        <v>93.551054092003781</v>
      </c>
      <c r="CG413">
        <f t="shared" si="605"/>
        <v>100</v>
      </c>
      <c r="CH413">
        <f t="shared" si="605"/>
        <v>50</v>
      </c>
      <c r="CI413">
        <f t="shared" si="605"/>
        <v>0</v>
      </c>
      <c r="CJ413" t="e">
        <f t="shared" si="606"/>
        <v>#N/A</v>
      </c>
      <c r="CK413" s="259">
        <f t="shared" ca="1" si="607"/>
        <v>12.111103932055475</v>
      </c>
      <c r="CL413" s="259">
        <f t="shared" ca="1" si="608"/>
        <v>11.70090098301387</v>
      </c>
      <c r="CM413" s="259">
        <f t="shared" ca="1" si="609"/>
        <v>11.766870669909416</v>
      </c>
      <c r="CN413" s="259">
        <f t="shared" ca="1" si="610"/>
        <v>11.728355110544967</v>
      </c>
      <c r="CO413">
        <f t="shared" ca="1" si="611"/>
        <v>100</v>
      </c>
      <c r="CP413">
        <f t="shared" ca="1" si="612"/>
        <v>16.7</v>
      </c>
      <c r="CQ413" t="e">
        <f t="shared" ca="1" si="613"/>
        <v>#N/A</v>
      </c>
      <c r="CR413" t="e">
        <f t="shared" ca="1" si="647"/>
        <v>#N/A</v>
      </c>
      <c r="CS413" t="e">
        <f t="shared" ca="1" si="648"/>
        <v>#N/A</v>
      </c>
    </row>
    <row r="414" spans="1:97" x14ac:dyDescent="0.25">
      <c r="A414">
        <v>383</v>
      </c>
      <c r="B414" s="100">
        <f ca="1">OFFSET(InputPriceData!B$15,CalculationsAndCharts!$A414+$A$11,0,1,1)</f>
        <v>39939</v>
      </c>
      <c r="C414" s="3">
        <f ca="1">OFFSET(InputPriceData!G$15,CalculationsAndCharts!$A414+$A$11,0,1,1)</f>
        <v>3917100</v>
      </c>
      <c r="D414" s="4">
        <f ca="1">OFFSET(InputPriceData!C$15,CalculationsAndCharts!$A414+$A$11,IF($C$7,7,0),1,1)</f>
        <v>12.31</v>
      </c>
      <c r="E414" s="4">
        <f ca="1">OFFSET(InputPriceData!D$15,CalculationsAndCharts!$A414+$A$11,IF($C$7,7,0),1,1)</f>
        <v>12.38</v>
      </c>
      <c r="F414" s="4">
        <f ca="1">OFFSET(InputPriceData!E$15,CalculationsAndCharts!$A414+$A$11,IF($C$7,7,0),1,1)</f>
        <v>11.68</v>
      </c>
      <c r="G414" s="4">
        <f ca="1">OFFSET(InputPriceData!F$15,CalculationsAndCharts!$A414+$A$11,IF($C$7,7,0),1,1)</f>
        <v>12.19</v>
      </c>
      <c r="H414" s="105">
        <f t="shared" si="579"/>
        <v>0</v>
      </c>
      <c r="I414" s="105">
        <f t="shared" ca="1" si="687"/>
        <v>0</v>
      </c>
      <c r="J414" s="105">
        <f t="shared" ca="1" si="687"/>
        <v>0</v>
      </c>
      <c r="K414" s="105">
        <f t="shared" ca="1" si="687"/>
        <v>0</v>
      </c>
      <c r="L414" s="4">
        <f t="shared" ca="1" si="581"/>
        <v>12.083333333333334</v>
      </c>
      <c r="M414" s="105">
        <f t="shared" ca="1" si="582"/>
        <v>0.47333333333333094</v>
      </c>
      <c r="N414" s="105">
        <f t="shared" ca="1" si="589"/>
        <v>2.3184230769230774</v>
      </c>
      <c r="O414" s="198">
        <f t="shared" ca="1" si="590"/>
        <v>2.4861726596886293</v>
      </c>
      <c r="P414" s="198">
        <f t="shared" ca="1" si="591"/>
        <v>2.2375553937197665</v>
      </c>
      <c r="Q414" s="105">
        <f t="shared" ca="1" si="583"/>
        <v>11.664511849877369</v>
      </c>
      <c r="R414" s="105">
        <f t="shared" ca="1" si="584"/>
        <v>10.942458044285654</v>
      </c>
      <c r="S414" s="105">
        <f t="shared" ca="1" si="592"/>
        <v>0</v>
      </c>
      <c r="T414" s="105">
        <f t="shared" si="593"/>
        <v>0</v>
      </c>
      <c r="U414" s="105">
        <f t="shared" si="594"/>
        <v>0</v>
      </c>
      <c r="V414" s="115">
        <f t="shared" ca="1" si="585"/>
        <v>0.70000000000000107</v>
      </c>
      <c r="W414" s="114">
        <f t="shared" ca="1" si="586"/>
        <v>0.6399746206244511</v>
      </c>
      <c r="X414" s="116">
        <f t="shared" ca="1" si="587"/>
        <v>0.10249996887813381</v>
      </c>
      <c r="Y414" s="90" t="e">
        <f t="shared" si="595"/>
        <v>#N/A</v>
      </c>
      <c r="Z414" s="117" t="str">
        <f t="shared" ca="1" si="596"/>
        <v/>
      </c>
      <c r="AA414" s="112"/>
      <c r="AB414" s="118"/>
      <c r="AC414" s="107"/>
      <c r="AD414" s="107"/>
      <c r="AH414" s="107"/>
      <c r="BE414" s="235">
        <f t="shared" ca="1" si="597"/>
        <v>12.14</v>
      </c>
      <c r="BF414" s="235">
        <f t="shared" ref="BF414:BN414" ca="1" si="690">AVERAGE(OFFSET(BE$31,$A414,0,$BE$27,1))</f>
        <v>12.155000000000001</v>
      </c>
      <c r="BG414" s="235">
        <f t="shared" ca="1" si="690"/>
        <v>12.14875</v>
      </c>
      <c r="BH414" s="235">
        <f t="shared" ca="1" si="690"/>
        <v>12.12</v>
      </c>
      <c r="BI414" s="235">
        <f t="shared" ca="1" si="690"/>
        <v>12.071249999999999</v>
      </c>
      <c r="BJ414" s="235">
        <f t="shared" ca="1" si="690"/>
        <v>12.001249999999999</v>
      </c>
      <c r="BK414" s="235">
        <f t="shared" ca="1" si="690"/>
        <v>11.908671875</v>
      </c>
      <c r="BL414" s="235">
        <f t="shared" ca="1" si="690"/>
        <v>11.797109375</v>
      </c>
      <c r="BM414" s="235">
        <f t="shared" ca="1" si="690"/>
        <v>11.6733203125</v>
      </c>
      <c r="BN414" s="235">
        <f t="shared" ca="1" si="690"/>
        <v>11.542880859375</v>
      </c>
      <c r="BO414" s="235">
        <f t="shared" ca="1" si="599"/>
        <v>12.050036621093751</v>
      </c>
      <c r="BP414" s="235">
        <f t="shared" ca="1" si="667"/>
        <v>11.9070828847629</v>
      </c>
      <c r="BQ414" s="235">
        <f t="shared" ca="1" si="668"/>
        <v>11.714631112681593</v>
      </c>
      <c r="BR414" s="235">
        <f t="shared" ca="1" si="669"/>
        <v>0.19245177208130748</v>
      </c>
      <c r="BS414" s="235">
        <f t="shared" ca="1" si="670"/>
        <v>12.099534656844208</v>
      </c>
      <c r="BT414" s="235">
        <f t="shared" ca="1" si="625"/>
        <v>11.942121447805718</v>
      </c>
      <c r="BU414" s="235">
        <f t="shared" ca="1" si="626"/>
        <v>11.736148610286062</v>
      </c>
      <c r="BV414" s="235">
        <f t="shared" ca="1" si="627"/>
        <v>11.496898925053546</v>
      </c>
      <c r="BW414" s="235">
        <f t="shared" ca="1" si="628"/>
        <v>12.114817437612519</v>
      </c>
      <c r="BX414" s="235">
        <f t="shared" ca="1" si="600"/>
        <v>1.1854281837178364</v>
      </c>
      <c r="BZ414" s="235">
        <f t="shared" ca="1" si="601"/>
        <v>10.800545777362276</v>
      </c>
      <c r="CA414" s="235">
        <f t="shared" ca="1" si="602"/>
        <v>77.717234968387487</v>
      </c>
      <c r="CB414" s="235">
        <f t="shared" ca="1" si="642"/>
        <v>12.066684977213542</v>
      </c>
      <c r="CC414" s="235">
        <f t="shared" ca="1" si="643"/>
        <v>4.9666849772135429</v>
      </c>
      <c r="CD414" s="81">
        <f t="shared" ca="1" si="644"/>
        <v>5.1909355468749983</v>
      </c>
      <c r="CE414" s="235">
        <f t="shared" ca="1" si="603"/>
        <v>95.679958503887477</v>
      </c>
      <c r="CF414" s="235">
        <f t="shared" ca="1" si="604"/>
        <v>95.046794722100756</v>
      </c>
      <c r="CG414">
        <f t="shared" si="605"/>
        <v>100</v>
      </c>
      <c r="CH414">
        <f t="shared" si="605"/>
        <v>50</v>
      </c>
      <c r="CI414">
        <f t="shared" si="605"/>
        <v>0</v>
      </c>
      <c r="CJ414" t="e">
        <f t="shared" si="606"/>
        <v>#N/A</v>
      </c>
      <c r="CK414" s="259">
        <f t="shared" ca="1" si="607"/>
        <v>12.08220786411095</v>
      </c>
      <c r="CL414" s="259">
        <f t="shared" ca="1" si="608"/>
        <v>12.070551966027738</v>
      </c>
      <c r="CM414" s="259">
        <f t="shared" ca="1" si="609"/>
        <v>12.033673338737916</v>
      </c>
      <c r="CN414" s="259">
        <f t="shared" ca="1" si="610"/>
        <v>11.739336761557407</v>
      </c>
      <c r="CO414">
        <f t="shared" ca="1" si="611"/>
        <v>100</v>
      </c>
      <c r="CP414">
        <f t="shared" ca="1" si="612"/>
        <v>16.7</v>
      </c>
      <c r="CQ414" t="e">
        <f t="shared" ca="1" si="613"/>
        <v>#N/A</v>
      </c>
      <c r="CR414" t="e">
        <f t="shared" ca="1" si="647"/>
        <v>#N/A</v>
      </c>
      <c r="CS414" t="e">
        <f t="shared" ca="1" si="648"/>
        <v>#N/A</v>
      </c>
    </row>
    <row r="415" spans="1:97" x14ac:dyDescent="0.25">
      <c r="A415">
        <v>384</v>
      </c>
      <c r="B415" s="100">
        <f ca="1">OFFSET(InputPriceData!B$15,CalculationsAndCharts!$A415+$A$11,0,1,1)</f>
        <v>39938</v>
      </c>
      <c r="C415" s="3">
        <f ca="1">OFFSET(InputPriceData!G$15,CalculationsAndCharts!$A415+$A$11,0,1,1)</f>
        <v>3880200</v>
      </c>
      <c r="D415" s="4">
        <f ca="1">OFFSET(InputPriceData!C$15,CalculationsAndCharts!$A415+$A$11,IF($C$7,7,0),1,1)</f>
        <v>12.22</v>
      </c>
      <c r="E415" s="4">
        <f ca="1">OFFSET(InputPriceData!D$15,CalculationsAndCharts!$A415+$A$11,IF($C$7,7,0),1,1)</f>
        <v>12.5</v>
      </c>
      <c r="F415" s="4">
        <f ca="1">OFFSET(InputPriceData!E$15,CalculationsAndCharts!$A415+$A$11,IF($C$7,7,0),1,1)</f>
        <v>11.87</v>
      </c>
      <c r="G415" s="4">
        <f ca="1">OFFSET(InputPriceData!F$15,CalculationsAndCharts!$A415+$A$11,IF($C$7,7,0),1,1)</f>
        <v>12.09</v>
      </c>
      <c r="H415" s="105">
        <f t="shared" si="579"/>
        <v>0</v>
      </c>
      <c r="I415" s="105">
        <f t="shared" ca="1" si="687"/>
        <v>0</v>
      </c>
      <c r="J415" s="105">
        <f t="shared" ca="1" si="687"/>
        <v>0</v>
      </c>
      <c r="K415" s="105">
        <f t="shared" ca="1" si="687"/>
        <v>0</v>
      </c>
      <c r="L415" s="4">
        <f t="shared" ca="1" si="581"/>
        <v>12.153333333333331</v>
      </c>
      <c r="M415" s="105">
        <f t="shared" ca="1" si="582"/>
        <v>0.38000000000000078</v>
      </c>
      <c r="N415" s="105">
        <f t="shared" ca="1" si="589"/>
        <v>2.474076923076924</v>
      </c>
      <c r="O415" s="198">
        <f t="shared" ca="1" si="590"/>
        <v>2.5341011119073582</v>
      </c>
      <c r="P415" s="198">
        <f t="shared" ca="1" si="591"/>
        <v>2.2806910007166223</v>
      </c>
      <c r="Q415" s="105">
        <f t="shared" ca="1" si="583"/>
        <v>11.54484856888995</v>
      </c>
      <c r="R415" s="105">
        <f t="shared" ca="1" si="584"/>
        <v>10.736156956973737</v>
      </c>
      <c r="S415" s="105">
        <f t="shared" ca="1" si="592"/>
        <v>0</v>
      </c>
      <c r="T415" s="105">
        <f t="shared" si="593"/>
        <v>0</v>
      </c>
      <c r="U415" s="105">
        <f t="shared" si="594"/>
        <v>0</v>
      </c>
      <c r="V415" s="115">
        <f t="shared" ca="1" si="585"/>
        <v>0.63000000000000078</v>
      </c>
      <c r="W415" s="114">
        <f t="shared" ca="1" si="586"/>
        <v>0.60996193093667606</v>
      </c>
      <c r="X415" s="116">
        <f t="shared" ca="1" si="587"/>
        <v>0.10045177261676394</v>
      </c>
      <c r="Y415" s="90" t="e">
        <f t="shared" si="595"/>
        <v>#N/A</v>
      </c>
      <c r="Z415" s="117" t="str">
        <f t="shared" ca="1" si="596"/>
        <v/>
      </c>
      <c r="AA415" s="112"/>
      <c r="AB415" s="118"/>
      <c r="AC415" s="107"/>
      <c r="AD415" s="107"/>
      <c r="AH415" s="107"/>
      <c r="BE415" s="235">
        <f t="shared" ca="1" si="597"/>
        <v>12.17</v>
      </c>
      <c r="BF415" s="235">
        <f t="shared" ref="BF415:BN415" ca="1" si="691">AVERAGE(OFFSET(BE$31,$A415,0,$BE$27,1))</f>
        <v>12.1425</v>
      </c>
      <c r="BG415" s="235">
        <f t="shared" ca="1" si="691"/>
        <v>12.091249999999999</v>
      </c>
      <c r="BH415" s="235">
        <f t="shared" ca="1" si="691"/>
        <v>12.022499999999999</v>
      </c>
      <c r="BI415" s="235">
        <f t="shared" ca="1" si="691"/>
        <v>11.931249999999999</v>
      </c>
      <c r="BJ415" s="235">
        <f t="shared" ca="1" si="691"/>
        <v>11.81609375</v>
      </c>
      <c r="BK415" s="235">
        <f t="shared" ca="1" si="691"/>
        <v>11.685546875</v>
      </c>
      <c r="BL415" s="235">
        <f t="shared" ca="1" si="691"/>
        <v>11.549531250000001</v>
      </c>
      <c r="BM415" s="235">
        <f t="shared" ca="1" si="691"/>
        <v>11.41244140625</v>
      </c>
      <c r="BN415" s="235">
        <f t="shared" ca="1" si="691"/>
        <v>11.272988281250001</v>
      </c>
      <c r="BO415" s="235">
        <f t="shared" ca="1" si="599"/>
        <v>11.970330078124999</v>
      </c>
      <c r="BP415" s="235">
        <f t="shared" ca="1" si="667"/>
        <v>11.764129148432051</v>
      </c>
      <c r="BQ415" s="235">
        <f t="shared" ca="1" si="668"/>
        <v>11.522179340600285</v>
      </c>
      <c r="BR415" s="235">
        <f t="shared" ca="1" si="669"/>
        <v>0.2419498078317659</v>
      </c>
      <c r="BS415" s="235">
        <f t="shared" ca="1" si="670"/>
        <v>12.006078956263817</v>
      </c>
      <c r="BT415" s="235">
        <f t="shared" ca="1" si="625"/>
        <v>11.78470823876723</v>
      </c>
      <c r="BU415" s="235">
        <f t="shared" ca="1" si="626"/>
        <v>11.530175772766407</v>
      </c>
      <c r="BV415" s="235">
        <f t="shared" ca="1" si="627"/>
        <v>11.257649239821029</v>
      </c>
      <c r="BW415" s="235">
        <f t="shared" ca="1" si="628"/>
        <v>12.021246637823497</v>
      </c>
      <c r="BX415" s="235">
        <f t="shared" ca="1" si="600"/>
        <v>1.1385132638910183</v>
      </c>
      <c r="BZ415" s="235">
        <f t="shared" ca="1" si="601"/>
        <v>10.574629922856865</v>
      </c>
      <c r="CA415" s="235">
        <f t="shared" ca="1" si="602"/>
        <v>81.765477857118455</v>
      </c>
      <c r="CB415" s="235">
        <f t="shared" ca="1" si="642"/>
        <v>12.061831705729166</v>
      </c>
      <c r="CC415" s="235">
        <f t="shared" ca="1" si="643"/>
        <v>5.0818317057291651</v>
      </c>
      <c r="CD415" s="81">
        <f t="shared" ca="1" si="644"/>
        <v>5.3353323567708326</v>
      </c>
      <c r="CE415" s="235">
        <f t="shared" ca="1" si="603"/>
        <v>95.248643681588817</v>
      </c>
      <c r="CF415" s="235">
        <f t="shared" ca="1" si="604"/>
        <v>95.783927022401031</v>
      </c>
      <c r="CG415">
        <f t="shared" si="605"/>
        <v>100</v>
      </c>
      <c r="CH415">
        <f t="shared" si="605"/>
        <v>50</v>
      </c>
      <c r="CI415">
        <f t="shared" si="605"/>
        <v>0</v>
      </c>
      <c r="CJ415" t="e">
        <f t="shared" si="606"/>
        <v>#N/A</v>
      </c>
      <c r="CK415" s="259">
        <f t="shared" ca="1" si="607"/>
        <v>11.994415728221902</v>
      </c>
      <c r="CL415" s="259">
        <f t="shared" ca="1" si="608"/>
        <v>12.133603932055474</v>
      </c>
      <c r="CM415" s="259">
        <f t="shared" ca="1" si="609"/>
        <v>12.000566675674303</v>
      </c>
      <c r="CN415" s="259">
        <f t="shared" ca="1" si="610"/>
        <v>11.606850679769275</v>
      </c>
      <c r="CO415">
        <f t="shared" ca="1" si="611"/>
        <v>100</v>
      </c>
      <c r="CP415">
        <f t="shared" ca="1" si="612"/>
        <v>16.7</v>
      </c>
      <c r="CQ415" t="e">
        <f t="shared" ca="1" si="613"/>
        <v>#N/A</v>
      </c>
      <c r="CR415" t="e">
        <f t="shared" ca="1" si="647"/>
        <v>#N/A</v>
      </c>
      <c r="CS415" t="e">
        <f t="shared" ca="1" si="648"/>
        <v>#N/A</v>
      </c>
    </row>
    <row r="416" spans="1:97" x14ac:dyDescent="0.25">
      <c r="A416">
        <v>385</v>
      </c>
      <c r="B416" s="100">
        <f ca="1">OFFSET(InputPriceData!B$15,CalculationsAndCharts!$A416+$A$11,0,1,1)</f>
        <v>39937</v>
      </c>
      <c r="C416" s="3">
        <f ca="1">OFFSET(InputPriceData!G$15,CalculationsAndCharts!$A416+$A$11,0,1,1)</f>
        <v>4716000</v>
      </c>
      <c r="D416" s="4">
        <f ca="1">OFFSET(InputPriceData!C$15,CalculationsAndCharts!$A416+$A$11,IF($C$7,7,0),1,1)</f>
        <v>12.1</v>
      </c>
      <c r="E416" s="4">
        <f ca="1">OFFSET(InputPriceData!D$15,CalculationsAndCharts!$A416+$A$11,IF($C$7,7,0),1,1)</f>
        <v>12.51</v>
      </c>
      <c r="F416" s="4">
        <f ca="1">OFFSET(InputPriceData!E$15,CalculationsAndCharts!$A416+$A$11,IF($C$7,7,0),1,1)</f>
        <v>11.99</v>
      </c>
      <c r="G416" s="4">
        <f ca="1">OFFSET(InputPriceData!F$15,CalculationsAndCharts!$A416+$A$11,IF($C$7,7,0),1,1)</f>
        <v>12.25</v>
      </c>
      <c r="H416" s="105">
        <f t="shared" ref="H416:H479" si="692">IF($S$16,$C$17*G416+$D$17*H417,0)</f>
        <v>0</v>
      </c>
      <c r="I416" s="105">
        <f t="shared" ca="1" si="687"/>
        <v>0</v>
      </c>
      <c r="J416" s="105">
        <f t="shared" ca="1" si="687"/>
        <v>0</v>
      </c>
      <c r="K416" s="105">
        <f t="shared" ca="1" si="687"/>
        <v>0</v>
      </c>
      <c r="L416" s="4">
        <f t="shared" ref="L416:L479" ca="1" si="693">AVERAGE(E416:G416)</f>
        <v>12.25</v>
      </c>
      <c r="M416" s="105">
        <f t="shared" ref="M416:M479" ca="1" si="694">IF(L416&gt;=L417,L416-F417,L417-F416)</f>
        <v>0.42999999999999972</v>
      </c>
      <c r="N416" s="105">
        <f t="shared" ca="1" si="589"/>
        <v>2.6524871794871805</v>
      </c>
      <c r="O416" s="198">
        <f t="shared" ca="1" si="590"/>
        <v>2.5512508801446252</v>
      </c>
      <c r="P416" s="198">
        <f t="shared" ca="1" si="591"/>
        <v>2.2961257921301628</v>
      </c>
      <c r="Q416" s="105">
        <f t="shared" ref="Q416:Q479" ca="1" si="695">(L416*$E$17+Q417*$F$17)</f>
        <v>11.370995779048984</v>
      </c>
      <c r="R416" s="105">
        <f t="shared" ref="R416:R479" ca="1" si="696">Q416*$E$17+R417*$F$17</f>
        <v>10.505102210711962</v>
      </c>
      <c r="S416" s="105">
        <f t="shared" ca="1" si="592"/>
        <v>0</v>
      </c>
      <c r="T416" s="105">
        <f t="shared" si="593"/>
        <v>0</v>
      </c>
      <c r="U416" s="105">
        <f t="shared" si="594"/>
        <v>0</v>
      </c>
      <c r="V416" s="115">
        <f t="shared" ref="V416:V479" ca="1" si="697">MAX(E416-F416,ABS(E416-G417),ABS(F416-G417))</f>
        <v>0.52999999999999936</v>
      </c>
      <c r="W416" s="114">
        <f t="shared" ref="W416:W479" ca="1" si="698">(W417*($W$31-1)+V416)/$W$31</f>
        <v>0.59994289640501364</v>
      </c>
      <c r="X416" s="116">
        <f t="shared" ref="X416:X479" ca="1" si="699">$B$16+W416/G416*$F$16</f>
        <v>9.8974930318776633E-2</v>
      </c>
      <c r="Y416" s="90" t="e">
        <f t="shared" si="595"/>
        <v>#N/A</v>
      </c>
      <c r="Z416" s="117" t="str">
        <f t="shared" ca="1" si="596"/>
        <v/>
      </c>
      <c r="AA416" s="112"/>
      <c r="AB416" s="118"/>
      <c r="AC416" s="107"/>
      <c r="AD416" s="107"/>
      <c r="AH416" s="107"/>
      <c r="BE416" s="235">
        <f t="shared" ca="1" si="597"/>
        <v>12.115</v>
      </c>
      <c r="BF416" s="235">
        <f t="shared" ref="BF416:BN416" ca="1" si="700">AVERAGE(OFFSET(BE$31,$A416,0,$BE$27,1))</f>
        <v>12.04</v>
      </c>
      <c r="BG416" s="235">
        <f t="shared" ca="1" si="700"/>
        <v>11.953749999999999</v>
      </c>
      <c r="BH416" s="235">
        <f t="shared" ca="1" si="700"/>
        <v>11.84</v>
      </c>
      <c r="BI416" s="235">
        <f t="shared" ca="1" si="700"/>
        <v>11.7009375</v>
      </c>
      <c r="BJ416" s="235">
        <f t="shared" ca="1" si="700"/>
        <v>11.555</v>
      </c>
      <c r="BK416" s="235">
        <f t="shared" ca="1" si="700"/>
        <v>11.413515625</v>
      </c>
      <c r="BL416" s="235">
        <f t="shared" ca="1" si="700"/>
        <v>11.275351562500001</v>
      </c>
      <c r="BM416" s="235">
        <f t="shared" ca="1" si="700"/>
        <v>11.133535156250002</v>
      </c>
      <c r="BN416" s="235">
        <f t="shared" ca="1" si="700"/>
        <v>10.981962890625001</v>
      </c>
      <c r="BO416" s="235">
        <f t="shared" ca="1" si="599"/>
        <v>11.816827636718751</v>
      </c>
      <c r="BP416" s="235">
        <f t="shared" ca="1" si="667"/>
        <v>11.557928218739104</v>
      </c>
      <c r="BQ416" s="235">
        <f t="shared" ca="1" si="668"/>
        <v>11.280229532768518</v>
      </c>
      <c r="BR416" s="235">
        <f t="shared" ca="1" si="669"/>
        <v>0.27769868597058611</v>
      </c>
      <c r="BS416" s="235">
        <f t="shared" ca="1" si="670"/>
        <v>11.83562690470969</v>
      </c>
      <c r="BT416" s="235">
        <f t="shared" ca="1" si="625"/>
        <v>11.563337521270642</v>
      </c>
      <c r="BU416" s="235">
        <f t="shared" ca="1" si="626"/>
        <v>11.275643306765584</v>
      </c>
      <c r="BV416" s="235">
        <f t="shared" ca="1" si="627"/>
        <v>10.985122706875652</v>
      </c>
      <c r="BW416" s="235">
        <f t="shared" ca="1" si="628"/>
        <v>11.848205350390829</v>
      </c>
      <c r="BX416" s="235">
        <f t="shared" ca="1" si="600"/>
        <v>1.0712871068430916</v>
      </c>
      <c r="BZ416" s="235">
        <f t="shared" ca="1" si="601"/>
        <v>10.337809476605193</v>
      </c>
      <c r="CA416" s="235">
        <f t="shared" ca="1" si="602"/>
        <v>85.24722420669579</v>
      </c>
      <c r="CB416" s="235">
        <f t="shared" ca="1" si="642"/>
        <v>12.033413818359374</v>
      </c>
      <c r="CC416" s="235">
        <f t="shared" ca="1" si="643"/>
        <v>5.1034138183593747</v>
      </c>
      <c r="CD416" s="81">
        <f t="shared" ca="1" si="644"/>
        <v>5.4169592285156245</v>
      </c>
      <c r="CE416" s="235">
        <f t="shared" ca="1" si="603"/>
        <v>94.211781980826004</v>
      </c>
      <c r="CF416" s="235">
        <f t="shared" ca="1" si="604"/>
        <v>95.644099239343618</v>
      </c>
      <c r="CG416">
        <f t="shared" si="605"/>
        <v>100</v>
      </c>
      <c r="CH416">
        <f t="shared" si="605"/>
        <v>50</v>
      </c>
      <c r="CI416">
        <f t="shared" si="605"/>
        <v>0</v>
      </c>
      <c r="CJ416" t="e">
        <f t="shared" si="606"/>
        <v>#N/A</v>
      </c>
      <c r="CK416" s="259">
        <f t="shared" ca="1" si="607"/>
        <v>11.776331456443804</v>
      </c>
      <c r="CL416" s="259">
        <f t="shared" ca="1" si="608"/>
        <v>12.068790728221902</v>
      </c>
      <c r="CM416" s="259">
        <f t="shared" ca="1" si="609"/>
        <v>11.898722237234949</v>
      </c>
      <c r="CN416" s="259">
        <f t="shared" ca="1" si="610"/>
        <v>11.396149378854796</v>
      </c>
      <c r="CO416">
        <f t="shared" ca="1" si="611"/>
        <v>100</v>
      </c>
      <c r="CP416">
        <f t="shared" ca="1" si="612"/>
        <v>16.7</v>
      </c>
      <c r="CQ416" t="e">
        <f t="shared" ca="1" si="613"/>
        <v>#N/A</v>
      </c>
      <c r="CR416" t="e">
        <f t="shared" ca="1" si="647"/>
        <v>#N/A</v>
      </c>
      <c r="CS416" t="e">
        <f t="shared" ca="1" si="648"/>
        <v>#N/A</v>
      </c>
    </row>
    <row r="417" spans="1:97" x14ac:dyDescent="0.25">
      <c r="A417">
        <v>386</v>
      </c>
      <c r="B417" s="100">
        <f ca="1">OFFSET(InputPriceData!B$15,CalculationsAndCharts!$A417+$A$11,0,1,1)</f>
        <v>39934</v>
      </c>
      <c r="C417" s="3">
        <f ca="1">OFFSET(InputPriceData!G$15,CalculationsAndCharts!$A417+$A$11,0,1,1)</f>
        <v>3004400</v>
      </c>
      <c r="D417" s="4">
        <f ca="1">OFFSET(InputPriceData!C$15,CalculationsAndCharts!$A417+$A$11,IF($C$7,7,0),1,1)</f>
        <v>11.95</v>
      </c>
      <c r="E417" s="4">
        <f ca="1">OFFSET(InputPriceData!D$15,CalculationsAndCharts!$A417+$A$11,IF($C$7,7,0),1,1)</f>
        <v>12.25</v>
      </c>
      <c r="F417" s="4">
        <f ca="1">OFFSET(InputPriceData!E$15,CalculationsAndCharts!$A417+$A$11,IF($C$7,7,0),1,1)</f>
        <v>11.82</v>
      </c>
      <c r="G417" s="4">
        <f ca="1">OFFSET(InputPriceData!F$15,CalculationsAndCharts!$A417+$A$11,IF($C$7,7,0),1,1)</f>
        <v>11.98</v>
      </c>
      <c r="H417" s="105">
        <f t="shared" si="692"/>
        <v>0</v>
      </c>
      <c r="I417" s="105">
        <f t="shared" ca="1" si="687"/>
        <v>0</v>
      </c>
      <c r="J417" s="105">
        <f t="shared" ca="1" si="687"/>
        <v>0</v>
      </c>
      <c r="K417" s="105">
        <f t="shared" ca="1" si="687"/>
        <v>0</v>
      </c>
      <c r="L417" s="4">
        <f t="shared" ca="1" si="693"/>
        <v>12.016666666666666</v>
      </c>
      <c r="M417" s="105">
        <f t="shared" ca="1" si="694"/>
        <v>0.32666666666666622</v>
      </c>
      <c r="N417" s="105">
        <f t="shared" ref="N417:N480" ca="1" si="701">AVERAGE(OFFSET(M417,0,0,$F$19,1))*$F$20</f>
        <v>2.6652307692307704</v>
      </c>
      <c r="O417" s="198">
        <f t="shared" ref="O417:O480" ca="1" si="702">(N417*$E$17+O418*$F$17)</f>
        <v>2.5223262231896095</v>
      </c>
      <c r="P417" s="198">
        <f t="shared" ref="P417:P480" ca="1" si="703">O417*$F$21</f>
        <v>2.2700936008706485</v>
      </c>
      <c r="Q417" s="105">
        <f t="shared" ca="1" si="695"/>
        <v>11.119851715920124</v>
      </c>
      <c r="R417" s="105">
        <f t="shared" ca="1" si="696"/>
        <v>10.257704048329957</v>
      </c>
      <c r="S417" s="105">
        <f t="shared" ref="S417:S480" ca="1" si="704">IF($S$15,AVERAGE(OFFSET(Q417,0,0,$F$18,1)),0)</f>
        <v>0</v>
      </c>
      <c r="T417" s="105">
        <f t="shared" ref="T417:T480" si="705">IF($S$15,R417+O417,0)</f>
        <v>0</v>
      </c>
      <c r="U417" s="105">
        <f t="shared" ref="U417:U480" si="706">IF($S$15,R417-P417,0)</f>
        <v>0</v>
      </c>
      <c r="V417" s="115">
        <f t="shared" ca="1" si="697"/>
        <v>0.42999999999999972</v>
      </c>
      <c r="W417" s="114">
        <f t="shared" ca="1" si="698"/>
        <v>0.63491434460752083</v>
      </c>
      <c r="X417" s="116">
        <f t="shared" ca="1" si="699"/>
        <v>0.10299785848142912</v>
      </c>
      <c r="Y417" s="90" t="e">
        <f t="shared" ref="Y417:Y480" si="707">IF($A417=$B$28,Y$31,NA())</f>
        <v>#N/A</v>
      </c>
      <c r="Z417" s="117" t="str">
        <f t="shared" ref="Z417:Z480" ca="1" si="708">IF(AA417="","",OFFSET($B$31,AA417,0,1,1))</f>
        <v/>
      </c>
      <c r="AA417" s="112"/>
      <c r="AB417" s="118"/>
      <c r="AC417" s="107"/>
      <c r="AD417" s="107"/>
      <c r="AH417" s="107"/>
      <c r="BE417" s="235">
        <f t="shared" ref="BE417:BE480" ca="1" si="709">AVERAGE(OFFSET($G$31,$A417,0,$BE$27,1))</f>
        <v>11.965</v>
      </c>
      <c r="BF417" s="235">
        <f t="shared" ref="BF417:BN417" ca="1" si="710">AVERAGE(OFFSET(BE$31,$A417,0,$BE$27,1))</f>
        <v>11.8675</v>
      </c>
      <c r="BG417" s="235">
        <f t="shared" ca="1" si="710"/>
        <v>11.72625</v>
      </c>
      <c r="BH417" s="235">
        <f t="shared" ca="1" si="710"/>
        <v>11.561875000000001</v>
      </c>
      <c r="BI417" s="235">
        <f t="shared" ca="1" si="710"/>
        <v>11.409062500000001</v>
      </c>
      <c r="BJ417" s="235">
        <f t="shared" ca="1" si="710"/>
        <v>11.272031250000001</v>
      </c>
      <c r="BK417" s="235">
        <f t="shared" ca="1" si="710"/>
        <v>11.137187500000001</v>
      </c>
      <c r="BL417" s="235">
        <f t="shared" ca="1" si="710"/>
        <v>10.99171875</v>
      </c>
      <c r="BM417" s="235">
        <f t="shared" ca="1" si="710"/>
        <v>10.830390625</v>
      </c>
      <c r="BN417" s="235">
        <f t="shared" ca="1" si="710"/>
        <v>10.655439453125</v>
      </c>
      <c r="BO417" s="235">
        <f t="shared" ref="BO417:BO480" ca="1" si="711">(5*BE417+4*BF417+3*BG417+2*BH417+BI417+BJ417+BK417+BL417+BM417+BN417)/20</f>
        <v>11.59466650390625</v>
      </c>
      <c r="BP417" s="235">
        <f t="shared" ca="1" si="667"/>
        <v>11.299028800759455</v>
      </c>
      <c r="BQ417" s="235">
        <f t="shared" ca="1" si="668"/>
        <v>11.002530846797931</v>
      </c>
      <c r="BR417" s="235">
        <f t="shared" ca="1" si="669"/>
        <v>0.29649795396152356</v>
      </c>
      <c r="BS417" s="235">
        <f t="shared" ca="1" si="670"/>
        <v>11.595526754720979</v>
      </c>
      <c r="BT417" s="235">
        <f t="shared" ca="1" si="625"/>
        <v>11.291048137831593</v>
      </c>
      <c r="BU417" s="235">
        <f t="shared" ca="1" si="626"/>
        <v>10.987949092260527</v>
      </c>
      <c r="BV417" s="235">
        <f t="shared" ca="1" si="627"/>
        <v>10.69460210698572</v>
      </c>
      <c r="BW417" s="235">
        <f t="shared" ca="1" si="628"/>
        <v>11.603899243698919</v>
      </c>
      <c r="BX417" s="235">
        <f t="shared" ref="BX417:BX480" ca="1" si="712">_xlfn.STDEV.P(OFFSET(BW417,0,0,$BG$27,1))</f>
        <v>0.9812992098620279</v>
      </c>
      <c r="BZ417" s="235">
        <f t="shared" ref="BZ417:BZ480" ca="1" si="713">SUMPRODUCT(OFFSET(BW417,0,0,$BG$27,1),OFFSET($BY$31,1,0,$BG$27,1))/$BH$27</f>
        <v>10.099638928757345</v>
      </c>
      <c r="CA417" s="235">
        <f t="shared" ref="CA417:CA480" ca="1" si="714">(BW417+2*BX417-BZ417)/(4*BX417)*100</f>
        <v>88.323181651014366</v>
      </c>
      <c r="CB417" s="235">
        <f t="shared" ca="1" si="642"/>
        <v>11.805666585286458</v>
      </c>
      <c r="CC417" s="235">
        <f t="shared" ca="1" si="643"/>
        <v>5.1456665852864578</v>
      </c>
      <c r="CD417" s="81">
        <f t="shared" ca="1" si="644"/>
        <v>5.2565076497395831</v>
      </c>
      <c r="CE417" s="235">
        <f t="shared" ref="CE417:CE480" ca="1" si="715">IF(CD417&lt;0.000000000001,IF($A417&gt;=$A$8,50,CE418),MIN(100,MAX(0,100*CC417/CD417)))</f>
        <v>97.891355404788271</v>
      </c>
      <c r="CF417" s="235">
        <f t="shared" ref="CF417:CF480" ca="1" si="716">AVERAGE(OFFSET(CE$31,$A417,0,$BJ$27,1))</f>
        <v>96.145691068307471</v>
      </c>
      <c r="CG417">
        <f t="shared" ref="CG417:CI480" si="717">CG$30</f>
        <v>100</v>
      </c>
      <c r="CH417">
        <f t="shared" si="717"/>
        <v>50</v>
      </c>
      <c r="CI417">
        <f t="shared" si="717"/>
        <v>0</v>
      </c>
      <c r="CJ417" t="e">
        <f t="shared" ref="CJ417:CJ480" si="718">IF($A417=$B$28,CJ$30,NA())</f>
        <v>#N/A</v>
      </c>
      <c r="CK417" s="259">
        <f t="shared" ref="CK417:CK480" ca="1" si="719">IF(A417&gt;=$A$8,0,(AVERAGE(D418:G418)+CK418)/2)</f>
        <v>11.552662912887609</v>
      </c>
      <c r="CL417" s="259">
        <f t="shared" ref="CL417:CL480" ca="1" si="720">(AVERAGE(D417:G417)+CK417+MAX(E417,CK417)+MIN(F417,CK417))/4</f>
        <v>11.838831456443806</v>
      </c>
      <c r="CM417" s="259">
        <f t="shared" ref="CM417:CM480" ca="1" si="721">IF(A417&gt;=$A$8,L417,(L417*CM$28+CM418*CM$29))</f>
        <v>11.664537062058249</v>
      </c>
      <c r="CN417" s="259">
        <f t="shared" ref="CN417:CN480" ca="1" si="722">IF(A417&gt;=$A$8,CL417,(CL417*CN$28+CN418*CN$29))</f>
        <v>11.127092839107952</v>
      </c>
      <c r="CO417">
        <f t="shared" ref="CO417:CO480" ca="1" si="723">IF(AND(CM417&gt;CN417,G417&gt;D417),100,IF(AND(CM417&lt;CN417,G417&lt;D417),0,CO418))</f>
        <v>100</v>
      </c>
      <c r="CP417">
        <f t="shared" ref="CP417:CP480" ca="1" si="724">IF($S$17,IF($A417&gt;$A$8,NA(),IF($CO417=100,CP$30,NA())),NA())</f>
        <v>16.7</v>
      </c>
      <c r="CQ417" t="e">
        <f t="shared" ref="CQ417:CQ480" ca="1" si="725">IF($S$17,IF($A417&gt;$A$8,NA(),IF($CO417=0,CQ$30,NA())),NA())</f>
        <v>#N/A</v>
      </c>
      <c r="CR417" t="e">
        <f t="shared" ca="1" si="647"/>
        <v>#N/A</v>
      </c>
      <c r="CS417" t="e">
        <f t="shared" ca="1" si="648"/>
        <v>#N/A</v>
      </c>
    </row>
    <row r="418" spans="1:97" x14ac:dyDescent="0.25">
      <c r="A418">
        <v>387</v>
      </c>
      <c r="B418" s="100">
        <f ca="1">OFFSET(InputPriceData!B$15,CalculationsAndCharts!$A418+$A$11,0,1,1)</f>
        <v>39933</v>
      </c>
      <c r="C418" s="3">
        <f ca="1">OFFSET(InputPriceData!G$15,CalculationsAndCharts!$A418+$A$11,0,1,1)</f>
        <v>5548300</v>
      </c>
      <c r="D418" s="4">
        <f ca="1">OFFSET(InputPriceData!C$15,CalculationsAndCharts!$A418+$A$11,IF($C$7,7,0),1,1)</f>
        <v>11.84</v>
      </c>
      <c r="E418" s="4">
        <f ca="1">OFFSET(InputPriceData!D$15,CalculationsAndCharts!$A418+$A$11,IF($C$7,7,0),1,1)</f>
        <v>12.28</v>
      </c>
      <c r="F418" s="4">
        <f ca="1">OFFSET(InputPriceData!E$15,CalculationsAndCharts!$A418+$A$11,IF($C$7,7,0),1,1)</f>
        <v>11.69</v>
      </c>
      <c r="G418" s="4">
        <f ca="1">OFFSET(InputPriceData!F$15,CalculationsAndCharts!$A418+$A$11,IF($C$7,7,0),1,1)</f>
        <v>11.95</v>
      </c>
      <c r="H418" s="105">
        <f t="shared" si="692"/>
        <v>0</v>
      </c>
      <c r="I418" s="105">
        <f t="shared" ca="1" si="687"/>
        <v>0</v>
      </c>
      <c r="J418" s="105">
        <f t="shared" ca="1" si="687"/>
        <v>0</v>
      </c>
      <c r="K418" s="105">
        <f t="shared" ca="1" si="687"/>
        <v>0</v>
      </c>
      <c r="L418" s="4">
        <f t="shared" ca="1" si="693"/>
        <v>11.973333333333334</v>
      </c>
      <c r="M418" s="105">
        <f t="shared" ca="1" si="694"/>
        <v>0.72333333333333449</v>
      </c>
      <c r="N418" s="105">
        <f t="shared" ca="1" si="701"/>
        <v>2.7016410256410266</v>
      </c>
      <c r="O418" s="198">
        <f t="shared" ca="1" si="702"/>
        <v>2.481496352892135</v>
      </c>
      <c r="P418" s="198">
        <f t="shared" ca="1" si="703"/>
        <v>2.2333467176029216</v>
      </c>
      <c r="Q418" s="105">
        <f t="shared" ca="1" si="695"/>
        <v>10.863618872849681</v>
      </c>
      <c r="R418" s="105">
        <f t="shared" ca="1" si="696"/>
        <v>10.011376143304195</v>
      </c>
      <c r="S418" s="105">
        <f t="shared" ca="1" si="704"/>
        <v>0</v>
      </c>
      <c r="T418" s="105">
        <f t="shared" si="705"/>
        <v>0</v>
      </c>
      <c r="U418" s="105">
        <f t="shared" si="706"/>
        <v>0</v>
      </c>
      <c r="V418" s="115">
        <f t="shared" ca="1" si="697"/>
        <v>0.6899999999999995</v>
      </c>
      <c r="W418" s="114">
        <f t="shared" ca="1" si="698"/>
        <v>0.73737151691128133</v>
      </c>
      <c r="X418" s="116">
        <f t="shared" ca="1" si="699"/>
        <v>0.11170472944864279</v>
      </c>
      <c r="Y418" s="90" t="e">
        <f t="shared" si="707"/>
        <v>#N/A</v>
      </c>
      <c r="Z418" s="117" t="str">
        <f t="shared" ca="1" si="708"/>
        <v/>
      </c>
      <c r="AA418" s="112"/>
      <c r="AB418" s="118"/>
      <c r="AC418" s="107"/>
      <c r="AD418" s="107"/>
      <c r="AH418" s="107"/>
      <c r="BE418" s="235">
        <f t="shared" ca="1" si="709"/>
        <v>11.77</v>
      </c>
      <c r="BF418" s="235">
        <f t="shared" ref="BF418:BN418" ca="1" si="726">AVERAGE(OFFSET(BE$31,$A418,0,$BE$27,1))</f>
        <v>11.585000000000001</v>
      </c>
      <c r="BG418" s="235">
        <f t="shared" ca="1" si="726"/>
        <v>11.397500000000001</v>
      </c>
      <c r="BH418" s="235">
        <f t="shared" ca="1" si="726"/>
        <v>11.256250000000001</v>
      </c>
      <c r="BI418" s="235">
        <f t="shared" ca="1" si="726"/>
        <v>11.135000000000002</v>
      </c>
      <c r="BJ418" s="235">
        <f t="shared" ca="1" si="726"/>
        <v>11.002343750000001</v>
      </c>
      <c r="BK418" s="235">
        <f t="shared" ca="1" si="726"/>
        <v>10.846250000000001</v>
      </c>
      <c r="BL418" s="235">
        <f t="shared" ca="1" si="726"/>
        <v>10.669062500000001</v>
      </c>
      <c r="BM418" s="235">
        <f t="shared" ca="1" si="726"/>
        <v>10.48048828125</v>
      </c>
      <c r="BN418" s="235">
        <f t="shared" ca="1" si="726"/>
        <v>10.293271484375</v>
      </c>
      <c r="BO418" s="235">
        <f t="shared" ca="1" si="711"/>
        <v>11.316070800781247</v>
      </c>
      <c r="BP418" s="235">
        <f t="shared" ca="1" si="667"/>
        <v>11.003391097612662</v>
      </c>
      <c r="BQ418" s="235">
        <f t="shared" ca="1" si="668"/>
        <v>10.706032892836406</v>
      </c>
      <c r="BR418" s="235">
        <f t="shared" ca="1" si="669"/>
        <v>0.29735820477625552</v>
      </c>
      <c r="BS418" s="235">
        <f t="shared" ca="1" si="670"/>
        <v>11.300749302388917</v>
      </c>
      <c r="BT418" s="235">
        <f t="shared" ca="1" si="625"/>
        <v>10.986569520942208</v>
      </c>
      <c r="BU418" s="235">
        <f t="shared" ca="1" si="626"/>
        <v>10.68485004668946</v>
      </c>
      <c r="BV418" s="235">
        <f t="shared" ca="1" si="627"/>
        <v>10.401255121710914</v>
      </c>
      <c r="BW418" s="235">
        <f t="shared" ca="1" si="628"/>
        <v>11.306413544469155</v>
      </c>
      <c r="BX418" s="235">
        <f t="shared" ca="1" si="712"/>
        <v>0.87840749784259087</v>
      </c>
      <c r="BZ418" s="235">
        <f t="shared" ca="1" si="713"/>
        <v>9.8690781762718593</v>
      </c>
      <c r="CA418" s="235">
        <f t="shared" ca="1" si="714"/>
        <v>90.907419726250581</v>
      </c>
      <c r="CB418" s="235">
        <f t="shared" ca="1" si="642"/>
        <v>11.644702067057292</v>
      </c>
      <c r="CC418" s="235">
        <f t="shared" ca="1" si="643"/>
        <v>4.9847020670572917</v>
      </c>
      <c r="CD418" s="81">
        <f t="shared" ca="1" si="644"/>
        <v>5.2565076497395831</v>
      </c>
      <c r="CE418" s="235">
        <f t="shared" ca="1" si="715"/>
        <v>94.829160332416578</v>
      </c>
      <c r="CF418" s="235">
        <f t="shared" ca="1" si="716"/>
        <v>94.874314095181532</v>
      </c>
      <c r="CG418">
        <f t="shared" si="717"/>
        <v>100</v>
      </c>
      <c r="CH418">
        <f t="shared" si="717"/>
        <v>50</v>
      </c>
      <c r="CI418">
        <f t="shared" si="717"/>
        <v>0</v>
      </c>
      <c r="CJ418" t="e">
        <f t="shared" si="718"/>
        <v>#N/A</v>
      </c>
      <c r="CK418" s="259">
        <f t="shared" ca="1" si="719"/>
        <v>11.165325825775222</v>
      </c>
      <c r="CL418" s="259">
        <f t="shared" ca="1" si="720"/>
        <v>11.63766291288761</v>
      </c>
      <c r="CM418" s="259">
        <f t="shared" ca="1" si="721"/>
        <v>11.429783992319305</v>
      </c>
      <c r="CN418" s="259">
        <f t="shared" ca="1" si="722"/>
        <v>10.842397392173611</v>
      </c>
      <c r="CO418">
        <f t="shared" ca="1" si="723"/>
        <v>100</v>
      </c>
      <c r="CP418">
        <f t="shared" ca="1" si="724"/>
        <v>16.7</v>
      </c>
      <c r="CQ418" t="e">
        <f t="shared" ca="1" si="725"/>
        <v>#N/A</v>
      </c>
      <c r="CR418" t="e">
        <f t="shared" ca="1" si="647"/>
        <v>#N/A</v>
      </c>
      <c r="CS418" t="e">
        <f t="shared" ca="1" si="648"/>
        <v>#N/A</v>
      </c>
    </row>
    <row r="419" spans="1:97" x14ac:dyDescent="0.25">
      <c r="A419">
        <v>388</v>
      </c>
      <c r="B419" s="100">
        <f ca="1">OFFSET(InputPriceData!B$15,CalculationsAndCharts!$A419+$A$11,0,1,1)</f>
        <v>39932</v>
      </c>
      <c r="C419" s="3">
        <f ca="1">OFFSET(InputPriceData!G$15,CalculationsAndCharts!$A419+$A$11,0,1,1)</f>
        <v>3740400</v>
      </c>
      <c r="D419" s="4">
        <f ca="1">OFFSET(InputPriceData!C$15,CalculationsAndCharts!$A419+$A$11,IF($C$7,7,0),1,1)</f>
        <v>11.41</v>
      </c>
      <c r="E419" s="4">
        <f ca="1">OFFSET(InputPriceData!D$15,CalculationsAndCharts!$A419+$A$11,IF($C$7,7,0),1,1)</f>
        <v>11.84</v>
      </c>
      <c r="F419" s="4">
        <f ca="1">OFFSET(InputPriceData!E$15,CalculationsAndCharts!$A419+$A$11,IF($C$7,7,0),1,1)</f>
        <v>11.25</v>
      </c>
      <c r="G419" s="4">
        <f ca="1">OFFSET(InputPriceData!F$15,CalculationsAndCharts!$A419+$A$11,IF($C$7,7,0),1,1)</f>
        <v>11.59</v>
      </c>
      <c r="H419" s="105">
        <f t="shared" si="692"/>
        <v>0</v>
      </c>
      <c r="I419" s="105">
        <f t="shared" ca="1" si="687"/>
        <v>0</v>
      </c>
      <c r="J419" s="105">
        <f t="shared" ca="1" si="687"/>
        <v>0</v>
      </c>
      <c r="K419" s="105">
        <f t="shared" ca="1" si="687"/>
        <v>0</v>
      </c>
      <c r="L419" s="4">
        <f t="shared" ca="1" si="693"/>
        <v>11.56</v>
      </c>
      <c r="M419" s="105">
        <f t="shared" ca="1" si="694"/>
        <v>0.86000000000000121</v>
      </c>
      <c r="N419" s="105">
        <f t="shared" ca="1" si="701"/>
        <v>2.5924102564102562</v>
      </c>
      <c r="O419" s="198">
        <f t="shared" ca="1" si="702"/>
        <v>2.4185978749638801</v>
      </c>
      <c r="P419" s="198">
        <f t="shared" ca="1" si="703"/>
        <v>2.1767380874674922</v>
      </c>
      <c r="Q419" s="105">
        <f t="shared" ca="1" si="695"/>
        <v>10.546557598425782</v>
      </c>
      <c r="R419" s="105">
        <f t="shared" ca="1" si="696"/>
        <v>9.7678782205769146</v>
      </c>
      <c r="S419" s="105">
        <f t="shared" ca="1" si="704"/>
        <v>0</v>
      </c>
      <c r="T419" s="105">
        <f t="shared" si="705"/>
        <v>0</v>
      </c>
      <c r="U419" s="105">
        <f t="shared" si="706"/>
        <v>0</v>
      </c>
      <c r="V419" s="115">
        <f t="shared" ca="1" si="697"/>
        <v>0.62999999999999901</v>
      </c>
      <c r="W419" s="114">
        <f t="shared" ca="1" si="698"/>
        <v>0.76105727536692225</v>
      </c>
      <c r="X419" s="116">
        <f t="shared" ca="1" si="699"/>
        <v>0.11566499356056276</v>
      </c>
      <c r="Y419" s="90" t="e">
        <f t="shared" si="707"/>
        <v>#N/A</v>
      </c>
      <c r="Z419" s="117" t="str">
        <f t="shared" ca="1" si="708"/>
        <v/>
      </c>
      <c r="AA419" s="112"/>
      <c r="AB419" s="118"/>
      <c r="AC419" s="107"/>
      <c r="AD419" s="107"/>
      <c r="AH419" s="107"/>
      <c r="BE419" s="235">
        <f t="shared" ca="1" si="709"/>
        <v>11.4</v>
      </c>
      <c r="BF419" s="235">
        <f t="shared" ref="BF419:BN419" ca="1" si="727">AVERAGE(OFFSET(BE$31,$A419,0,$BE$27,1))</f>
        <v>11.21</v>
      </c>
      <c r="BG419" s="235">
        <f t="shared" ca="1" si="727"/>
        <v>11.115</v>
      </c>
      <c r="BH419" s="235">
        <f t="shared" ca="1" si="727"/>
        <v>11.01375</v>
      </c>
      <c r="BI419" s="235">
        <f t="shared" ca="1" si="727"/>
        <v>10.869687500000001</v>
      </c>
      <c r="BJ419" s="235">
        <f t="shared" ca="1" si="727"/>
        <v>10.690156250000001</v>
      </c>
      <c r="BK419" s="235">
        <f t="shared" ca="1" si="727"/>
        <v>10.491875</v>
      </c>
      <c r="BL419" s="235">
        <f t="shared" ca="1" si="727"/>
        <v>10.2919140625</v>
      </c>
      <c r="BM419" s="235">
        <f t="shared" ca="1" si="727"/>
        <v>10.106054687499999</v>
      </c>
      <c r="BN419" s="235">
        <f t="shared" ca="1" si="727"/>
        <v>9.9456249999999997</v>
      </c>
      <c r="BO419" s="235">
        <f t="shared" ca="1" si="711"/>
        <v>10.980390625000002</v>
      </c>
      <c r="BP419" s="235">
        <f t="shared" ca="1" si="667"/>
        <v>10.690711394444076</v>
      </c>
      <c r="BQ419" s="235">
        <f t="shared" ca="1" si="668"/>
        <v>10.408674688060151</v>
      </c>
      <c r="BR419" s="235">
        <f t="shared" ca="1" si="669"/>
        <v>0.28203670638392531</v>
      </c>
      <c r="BS419" s="235">
        <f t="shared" ca="1" si="670"/>
        <v>10.972748100828001</v>
      </c>
      <c r="BT419" s="235">
        <f t="shared" ca="1" si="625"/>
        <v>10.6723897394955</v>
      </c>
      <c r="BU419" s="235">
        <f t="shared" ca="1" si="626"/>
        <v>10.383130572436713</v>
      </c>
      <c r="BV419" s="235">
        <f t="shared" ca="1" si="627"/>
        <v>10.117660196732366</v>
      </c>
      <c r="BW419" s="235">
        <f t="shared" ca="1" si="628"/>
        <v>10.985437697908729</v>
      </c>
      <c r="BX419" s="235">
        <f t="shared" ca="1" si="712"/>
        <v>0.7801454872456588</v>
      </c>
      <c r="BZ419" s="235">
        <f t="shared" ca="1" si="713"/>
        <v>9.6525306245067295</v>
      </c>
      <c r="CA419" s="235">
        <f t="shared" ca="1" si="714"/>
        <v>92.713413561741305</v>
      </c>
      <c r="CB419" s="235">
        <f t="shared" ca="1" si="642"/>
        <v>11.2701953125</v>
      </c>
      <c r="CC419" s="235">
        <f t="shared" ca="1" si="643"/>
        <v>4.6101953125000001</v>
      </c>
      <c r="CD419" s="81">
        <f t="shared" ca="1" si="644"/>
        <v>4.8165076497395836</v>
      </c>
      <c r="CE419" s="235">
        <f t="shared" ca="1" si="715"/>
        <v>95.716557467717536</v>
      </c>
      <c r="CF419" s="235">
        <f t="shared" ca="1" si="716"/>
        <v>94.152698931163528</v>
      </c>
      <c r="CG419">
        <f t="shared" si="717"/>
        <v>100</v>
      </c>
      <c r="CH419">
        <f t="shared" si="717"/>
        <v>50</v>
      </c>
      <c r="CI419">
        <f t="shared" si="717"/>
        <v>0</v>
      </c>
      <c r="CJ419" t="e">
        <f t="shared" si="718"/>
        <v>#N/A</v>
      </c>
      <c r="CK419" s="259">
        <f t="shared" ca="1" si="719"/>
        <v>10.808151651550443</v>
      </c>
      <c r="CL419" s="259">
        <f t="shared" ca="1" si="720"/>
        <v>11.244700825775222</v>
      </c>
      <c r="CM419" s="259">
        <f t="shared" ca="1" si="721"/>
        <v>11.067417764976616</v>
      </c>
      <c r="CN419" s="259">
        <f t="shared" ca="1" si="722"/>
        <v>10.524291183888012</v>
      </c>
      <c r="CO419">
        <f t="shared" ca="1" si="723"/>
        <v>100</v>
      </c>
      <c r="CP419">
        <f t="shared" ca="1" si="724"/>
        <v>16.7</v>
      </c>
      <c r="CQ419" t="e">
        <f t="shared" ca="1" si="725"/>
        <v>#N/A</v>
      </c>
      <c r="CR419" t="e">
        <f t="shared" ca="1" si="647"/>
        <v>#N/A</v>
      </c>
      <c r="CS419" t="e">
        <f t="shared" ca="1" si="648"/>
        <v>#N/A</v>
      </c>
    </row>
    <row r="420" spans="1:97" x14ac:dyDescent="0.25">
      <c r="A420">
        <v>389</v>
      </c>
      <c r="B420" s="100">
        <f ca="1">OFFSET(InputPriceData!B$15,CalculationsAndCharts!$A420+$A$11,0,1,1)</f>
        <v>39931</v>
      </c>
      <c r="C420" s="3">
        <f ca="1">OFFSET(InputPriceData!G$15,CalculationsAndCharts!$A420+$A$11,0,1,1)</f>
        <v>4226800</v>
      </c>
      <c r="D420" s="4">
        <f ca="1">OFFSET(InputPriceData!C$15,CalculationsAndCharts!$A420+$A$11,IF($C$7,7,0),1,1)</f>
        <v>10.8</v>
      </c>
      <c r="E420" s="4">
        <f ca="1">OFFSET(InputPriceData!D$15,CalculationsAndCharts!$A420+$A$11,IF($C$7,7,0),1,1)</f>
        <v>11.55</v>
      </c>
      <c r="F420" s="4">
        <f ca="1">OFFSET(InputPriceData!E$15,CalculationsAndCharts!$A420+$A$11,IF($C$7,7,0),1,1)</f>
        <v>10.7</v>
      </c>
      <c r="G420" s="4">
        <f ca="1">OFFSET(InputPriceData!F$15,CalculationsAndCharts!$A420+$A$11,IF($C$7,7,0),1,1)</f>
        <v>11.21</v>
      </c>
      <c r="H420" s="105">
        <f t="shared" si="692"/>
        <v>0</v>
      </c>
      <c r="I420" s="105">
        <f t="shared" ca="1" si="687"/>
        <v>0</v>
      </c>
      <c r="J420" s="105">
        <f t="shared" ca="1" si="687"/>
        <v>0</v>
      </c>
      <c r="K420" s="105">
        <f t="shared" ca="1" si="687"/>
        <v>0</v>
      </c>
      <c r="L420" s="4">
        <f t="shared" ca="1" si="693"/>
        <v>11.153333333333334</v>
      </c>
      <c r="M420" s="105">
        <f t="shared" ca="1" si="694"/>
        <v>0.45333333333333492</v>
      </c>
      <c r="N420" s="105">
        <f t="shared" ca="1" si="701"/>
        <v>2.5851282051282047</v>
      </c>
      <c r="O420" s="198">
        <f t="shared" ca="1" si="702"/>
        <v>2.3689371945506301</v>
      </c>
      <c r="P420" s="198">
        <f t="shared" ca="1" si="703"/>
        <v>2.1320434750955672</v>
      </c>
      <c r="Q420" s="105">
        <f t="shared" ca="1" si="695"/>
        <v>10.257002626547433</v>
      </c>
      <c r="R420" s="105">
        <f t="shared" ca="1" si="696"/>
        <v>9.5453983983343829</v>
      </c>
      <c r="S420" s="105">
        <f t="shared" ca="1" si="704"/>
        <v>0</v>
      </c>
      <c r="T420" s="105">
        <f t="shared" si="705"/>
        <v>0</v>
      </c>
      <c r="U420" s="105">
        <f t="shared" si="706"/>
        <v>0</v>
      </c>
      <c r="V420" s="115">
        <f t="shared" ca="1" si="697"/>
        <v>0.85000000000000142</v>
      </c>
      <c r="W420" s="114">
        <f t="shared" ca="1" si="698"/>
        <v>0.82658591305038376</v>
      </c>
      <c r="X420" s="116">
        <f t="shared" ca="1" si="699"/>
        <v>0.1237364775245659</v>
      </c>
      <c r="Y420" s="90" t="e">
        <f t="shared" si="707"/>
        <v>#N/A</v>
      </c>
      <c r="Z420" s="117" t="str">
        <f t="shared" ca="1" si="708"/>
        <v/>
      </c>
      <c r="AA420" s="112"/>
      <c r="AB420" s="118"/>
      <c r="AC420" s="107"/>
      <c r="AD420" s="107"/>
      <c r="AH420" s="107"/>
      <c r="BE420" s="235">
        <f t="shared" ca="1" si="709"/>
        <v>11.02</v>
      </c>
      <c r="BF420" s="235">
        <f t="shared" ref="BF420:BN420" ca="1" si="728">AVERAGE(OFFSET(BE$31,$A420,0,$BE$27,1))</f>
        <v>11.02</v>
      </c>
      <c r="BG420" s="235">
        <f t="shared" ca="1" si="728"/>
        <v>10.9125</v>
      </c>
      <c r="BH420" s="235">
        <f t="shared" ca="1" si="728"/>
        <v>10.725625000000001</v>
      </c>
      <c r="BI420" s="235">
        <f t="shared" ca="1" si="728"/>
        <v>10.510625000000001</v>
      </c>
      <c r="BJ420" s="235">
        <f t="shared" ca="1" si="728"/>
        <v>10.293593750000001</v>
      </c>
      <c r="BK420" s="235">
        <f t="shared" ca="1" si="728"/>
        <v>10.091953125</v>
      </c>
      <c r="BL420" s="235">
        <f t="shared" ca="1" si="728"/>
        <v>9.9201953124999989</v>
      </c>
      <c r="BM420" s="235">
        <f t="shared" ca="1" si="728"/>
        <v>9.7851953124999991</v>
      </c>
      <c r="BN420" s="235">
        <f t="shared" ca="1" si="728"/>
        <v>9.683339843749998</v>
      </c>
      <c r="BO420" s="235">
        <f t="shared" ca="1" si="711"/>
        <v>10.682682617187499</v>
      </c>
      <c r="BP420" s="235">
        <f t="shared" ca="1" si="667"/>
        <v>10.401032163888148</v>
      </c>
      <c r="BQ420" s="235">
        <f t="shared" ca="1" si="668"/>
        <v>10.126637981676225</v>
      </c>
      <c r="BR420" s="235">
        <f t="shared" ca="1" si="669"/>
        <v>0.27439418221192291</v>
      </c>
      <c r="BS420" s="235">
        <f t="shared" ca="1" si="670"/>
        <v>10.675426346100071</v>
      </c>
      <c r="BT420" s="235">
        <f t="shared" ca="1" si="625"/>
        <v>10.372031378162998</v>
      </c>
      <c r="BU420" s="235">
        <f t="shared" ca="1" si="626"/>
        <v>10.093871405377923</v>
      </c>
      <c r="BV420" s="235">
        <f t="shared" ca="1" si="627"/>
        <v>9.8521898210280199</v>
      </c>
      <c r="BW420" s="235">
        <f t="shared" ca="1" si="628"/>
        <v>10.686669739383245</v>
      </c>
      <c r="BX420" s="235">
        <f t="shared" ca="1" si="712"/>
        <v>0.69692146525926923</v>
      </c>
      <c r="BZ420" s="235">
        <f t="shared" ca="1" si="713"/>
        <v>9.4530650737485757</v>
      </c>
      <c r="CA420" s="235">
        <f t="shared" ca="1" si="714"/>
        <v>94.251925329052028</v>
      </c>
      <c r="CB420" s="235">
        <f t="shared" ca="1" si="642"/>
        <v>10.918007975260416</v>
      </c>
      <c r="CC420" s="235">
        <f t="shared" ca="1" si="643"/>
        <v>4.3780079752604157</v>
      </c>
      <c r="CD420" s="81">
        <f t="shared" ca="1" si="644"/>
        <v>4.6536321614583338</v>
      </c>
      <c r="CE420" s="235">
        <f t="shared" ca="1" si="715"/>
        <v>94.077224485410454</v>
      </c>
      <c r="CF420" s="235">
        <f t="shared" ca="1" si="716"/>
        <v>91.413041311679592</v>
      </c>
      <c r="CG420">
        <f t="shared" si="717"/>
        <v>100</v>
      </c>
      <c r="CH420">
        <f t="shared" si="717"/>
        <v>50</v>
      </c>
      <c r="CI420">
        <f t="shared" si="717"/>
        <v>0</v>
      </c>
      <c r="CJ420" t="e">
        <f t="shared" si="718"/>
        <v>#N/A</v>
      </c>
      <c r="CK420" s="259">
        <f t="shared" ca="1" si="719"/>
        <v>10.551303303100887</v>
      </c>
      <c r="CL420" s="259">
        <f t="shared" ca="1" si="720"/>
        <v>10.929401651550444</v>
      </c>
      <c r="CM420" s="259">
        <f t="shared" ca="1" si="721"/>
        <v>10.739029608294359</v>
      </c>
      <c r="CN420" s="259">
        <f t="shared" ca="1" si="722"/>
        <v>10.236127327133129</v>
      </c>
      <c r="CO420">
        <f t="shared" ca="1" si="723"/>
        <v>100</v>
      </c>
      <c r="CP420">
        <f t="shared" ca="1" si="724"/>
        <v>16.7</v>
      </c>
      <c r="CQ420" t="e">
        <f t="shared" ca="1" si="725"/>
        <v>#N/A</v>
      </c>
      <c r="CR420" t="e">
        <f t="shared" ca="1" si="647"/>
        <v>#N/A</v>
      </c>
      <c r="CS420" t="e">
        <f t="shared" ca="1" si="648"/>
        <v>#N/A</v>
      </c>
    </row>
    <row r="421" spans="1:97" x14ac:dyDescent="0.25">
      <c r="A421">
        <v>390</v>
      </c>
      <c r="B421" s="100">
        <f ca="1">OFFSET(InputPriceData!B$15,CalculationsAndCharts!$A421+$A$11,0,1,1)</f>
        <v>39930</v>
      </c>
      <c r="C421" s="3">
        <f ca="1">OFFSET(InputPriceData!G$15,CalculationsAndCharts!$A421+$A$11,0,1,1)</f>
        <v>4515200</v>
      </c>
      <c r="D421" s="4">
        <f ca="1">OFFSET(InputPriceData!C$15,CalculationsAndCharts!$A421+$A$11,IF($C$7,7,0),1,1)</f>
        <v>10.86</v>
      </c>
      <c r="E421" s="4">
        <f ca="1">OFFSET(InputPriceData!D$15,CalculationsAndCharts!$A421+$A$11,IF($C$7,7,0),1,1)</f>
        <v>11.23</v>
      </c>
      <c r="F421" s="4">
        <f ca="1">OFFSET(InputPriceData!E$15,CalculationsAndCharts!$A421+$A$11,IF($C$7,7,0),1,1)</f>
        <v>10.7</v>
      </c>
      <c r="G421" s="4">
        <f ca="1">OFFSET(InputPriceData!F$15,CalculationsAndCharts!$A421+$A$11,IF($C$7,7,0),1,1)</f>
        <v>10.83</v>
      </c>
      <c r="H421" s="105">
        <f t="shared" si="692"/>
        <v>0</v>
      </c>
      <c r="I421" s="105">
        <f t="shared" ca="1" si="687"/>
        <v>0</v>
      </c>
      <c r="J421" s="105">
        <f t="shared" ca="1" si="687"/>
        <v>0</v>
      </c>
      <c r="K421" s="105">
        <f t="shared" ca="1" si="687"/>
        <v>0</v>
      </c>
      <c r="L421" s="4">
        <f t="shared" ca="1" si="693"/>
        <v>10.92</v>
      </c>
      <c r="M421" s="105">
        <f t="shared" ca="1" si="694"/>
        <v>0.89000000000000057</v>
      </c>
      <c r="N421" s="105">
        <f t="shared" ca="1" si="701"/>
        <v>2.5796666666666668</v>
      </c>
      <c r="O421" s="198">
        <f t="shared" ca="1" si="702"/>
        <v>2.3071683343856089</v>
      </c>
      <c r="P421" s="198">
        <f t="shared" ca="1" si="703"/>
        <v>2.0764515009470479</v>
      </c>
      <c r="Q421" s="105">
        <f t="shared" ca="1" si="695"/>
        <v>10.000908138894317</v>
      </c>
      <c r="R421" s="105">
        <f t="shared" ca="1" si="696"/>
        <v>9.3420829045592253</v>
      </c>
      <c r="S421" s="105">
        <f t="shared" ca="1" si="704"/>
        <v>0</v>
      </c>
      <c r="T421" s="105">
        <f t="shared" si="705"/>
        <v>0</v>
      </c>
      <c r="U421" s="105">
        <f t="shared" si="706"/>
        <v>0</v>
      </c>
      <c r="V421" s="115">
        <f t="shared" ca="1" si="697"/>
        <v>0.53000000000000114</v>
      </c>
      <c r="W421" s="114">
        <f t="shared" ca="1" si="698"/>
        <v>0.81487886957557476</v>
      </c>
      <c r="X421" s="116">
        <f t="shared" ca="1" si="699"/>
        <v>0.12524273957299858</v>
      </c>
      <c r="Y421" s="90" t="e">
        <f t="shared" si="707"/>
        <v>#N/A</v>
      </c>
      <c r="Z421" s="117" t="str">
        <f t="shared" ca="1" si="708"/>
        <v/>
      </c>
      <c r="AA421" s="112"/>
      <c r="AB421" s="118"/>
      <c r="AC421" s="107"/>
      <c r="AD421" s="107"/>
      <c r="AH421" s="107"/>
      <c r="BE421" s="235">
        <f t="shared" ca="1" si="709"/>
        <v>11.02</v>
      </c>
      <c r="BF421" s="235">
        <f t="shared" ref="BF421:BN421" ca="1" si="729">AVERAGE(OFFSET(BE$31,$A421,0,$BE$27,1))</f>
        <v>10.805</v>
      </c>
      <c r="BG421" s="235">
        <f t="shared" ca="1" si="729"/>
        <v>10.53875</v>
      </c>
      <c r="BH421" s="235">
        <f t="shared" ca="1" si="729"/>
        <v>10.295625000000001</v>
      </c>
      <c r="BI421" s="235">
        <f t="shared" ca="1" si="729"/>
        <v>10.076562500000001</v>
      </c>
      <c r="BJ421" s="235">
        <f t="shared" ca="1" si="729"/>
        <v>9.8903125000000003</v>
      </c>
      <c r="BK421" s="235">
        <f t="shared" ca="1" si="729"/>
        <v>9.7484374999999996</v>
      </c>
      <c r="BL421" s="235">
        <f t="shared" ca="1" si="729"/>
        <v>9.6501953124999993</v>
      </c>
      <c r="BM421" s="235">
        <f t="shared" ca="1" si="729"/>
        <v>9.5814843749999987</v>
      </c>
      <c r="BN421" s="235">
        <f t="shared" ca="1" si="729"/>
        <v>9.5235253906250001</v>
      </c>
      <c r="BO421" s="235">
        <f t="shared" ca="1" si="711"/>
        <v>10.449900878906249</v>
      </c>
      <c r="BP421" s="235">
        <f t="shared" ca="1" si="667"/>
        <v>10.119381710588797</v>
      </c>
      <c r="BQ421" s="235">
        <f t="shared" ca="1" si="668"/>
        <v>9.8522437994643042</v>
      </c>
      <c r="BR421" s="235">
        <f t="shared" ca="1" si="669"/>
        <v>0.26713791112449314</v>
      </c>
      <c r="BS421" s="235">
        <f t="shared" ca="1" si="670"/>
        <v>10.38651962171329</v>
      </c>
      <c r="BT421" s="235">
        <f t="shared" ca="1" si="625"/>
        <v>10.068636410225922</v>
      </c>
      <c r="BU421" s="235">
        <f t="shared" ca="1" si="626"/>
        <v>9.815711432592849</v>
      </c>
      <c r="BV421" s="235">
        <f t="shared" ca="1" si="627"/>
        <v>9.6105082366781147</v>
      </c>
      <c r="BW421" s="235">
        <f t="shared" ca="1" si="628"/>
        <v>10.369283169577336</v>
      </c>
      <c r="BX421" s="235">
        <f t="shared" ca="1" si="712"/>
        <v>0.62314638748707074</v>
      </c>
      <c r="BZ421" s="235">
        <f t="shared" ca="1" si="713"/>
        <v>9.2693170684931392</v>
      </c>
      <c r="CA421" s="235">
        <f t="shared" ca="1" si="714"/>
        <v>94.129522499519439</v>
      </c>
      <c r="CB421" s="235">
        <f t="shared" ca="1" si="642"/>
        <v>10.684950439453125</v>
      </c>
      <c r="CC421" s="235">
        <f t="shared" ca="1" si="643"/>
        <v>4.1449504394531251</v>
      </c>
      <c r="CD421" s="81">
        <f t="shared" ca="1" si="644"/>
        <v>4.4730816243489588</v>
      </c>
      <c r="CE421" s="235">
        <f t="shared" ca="1" si="715"/>
        <v>92.664314840362607</v>
      </c>
      <c r="CF421" s="235">
        <f t="shared" ca="1" si="716"/>
        <v>91.752800133897736</v>
      </c>
      <c r="CG421">
        <f t="shared" si="717"/>
        <v>100</v>
      </c>
      <c r="CH421">
        <f t="shared" si="717"/>
        <v>50</v>
      </c>
      <c r="CI421">
        <f t="shared" si="717"/>
        <v>0</v>
      </c>
      <c r="CJ421" t="e">
        <f t="shared" si="718"/>
        <v>#N/A</v>
      </c>
      <c r="CK421" s="259">
        <f t="shared" ca="1" si="719"/>
        <v>10.197606606201777</v>
      </c>
      <c r="CL421" s="259">
        <f t="shared" ca="1" si="720"/>
        <v>10.632553303100888</v>
      </c>
      <c r="CM421" s="259">
        <f t="shared" ca="1" si="721"/>
        <v>10.462827124935043</v>
      </c>
      <c r="CN421" s="259">
        <f t="shared" ca="1" si="722"/>
        <v>9.9588175973662025</v>
      </c>
      <c r="CO421">
        <f t="shared" ca="1" si="723"/>
        <v>100</v>
      </c>
      <c r="CP421">
        <f t="shared" ca="1" si="724"/>
        <v>16.7</v>
      </c>
      <c r="CQ421" t="e">
        <f t="shared" ca="1" si="725"/>
        <v>#N/A</v>
      </c>
      <c r="CR421" t="e">
        <f t="shared" ca="1" si="647"/>
        <v>#N/A</v>
      </c>
      <c r="CS421" t="e">
        <f t="shared" ca="1" si="648"/>
        <v>#N/A</v>
      </c>
    </row>
    <row r="422" spans="1:97" x14ac:dyDescent="0.25">
      <c r="A422">
        <v>391</v>
      </c>
      <c r="B422" s="100">
        <f ca="1">OFFSET(InputPriceData!B$15,CalculationsAndCharts!$A422+$A$11,0,1,1)</f>
        <v>39927</v>
      </c>
      <c r="C422" s="3">
        <f ca="1">OFFSET(InputPriceData!G$15,CalculationsAndCharts!$A422+$A$11,0,1,1)</f>
        <v>5622400</v>
      </c>
      <c r="D422" s="4">
        <f ca="1">OFFSET(InputPriceData!C$15,CalculationsAndCharts!$A422+$A$11,IF($C$7,7,0),1,1)</f>
        <v>10.039999999999999</v>
      </c>
      <c r="E422" s="4">
        <f ca="1">OFFSET(InputPriceData!D$15,CalculationsAndCharts!$A422+$A$11,IF($C$7,7,0),1,1)</f>
        <v>11.31</v>
      </c>
      <c r="F422" s="4">
        <f ca="1">OFFSET(InputPriceData!E$15,CalculationsAndCharts!$A422+$A$11,IF($C$7,7,0),1,1)</f>
        <v>10.029999999999999</v>
      </c>
      <c r="G422" s="4">
        <f ca="1">OFFSET(InputPriceData!F$15,CalculationsAndCharts!$A422+$A$11,IF($C$7,7,0),1,1)</f>
        <v>11.21</v>
      </c>
      <c r="H422" s="105">
        <f t="shared" si="692"/>
        <v>0</v>
      </c>
      <c r="I422" s="105">
        <f t="shared" ca="1" si="687"/>
        <v>0</v>
      </c>
      <c r="J422" s="105">
        <f t="shared" ca="1" si="687"/>
        <v>0</v>
      </c>
      <c r="K422" s="105">
        <f t="shared" ca="1" si="687"/>
        <v>0</v>
      </c>
      <c r="L422" s="4">
        <f t="shared" ca="1" si="693"/>
        <v>10.85</v>
      </c>
      <c r="M422" s="105">
        <f t="shared" ca="1" si="694"/>
        <v>1.17</v>
      </c>
      <c r="N422" s="105">
        <f t="shared" ca="1" si="701"/>
        <v>2.4403974358974359</v>
      </c>
      <c r="O422" s="198">
        <f t="shared" ca="1" si="702"/>
        <v>2.2293116680195921</v>
      </c>
      <c r="P422" s="198">
        <f t="shared" ca="1" si="703"/>
        <v>2.0063805012176328</v>
      </c>
      <c r="Q422" s="105">
        <f t="shared" ca="1" si="695"/>
        <v>9.7383104642926934</v>
      </c>
      <c r="R422" s="105">
        <f t="shared" ca="1" si="696"/>
        <v>9.1538471233206273</v>
      </c>
      <c r="S422" s="105">
        <f t="shared" ca="1" si="704"/>
        <v>0</v>
      </c>
      <c r="T422" s="105">
        <f t="shared" si="705"/>
        <v>0</v>
      </c>
      <c r="U422" s="105">
        <f t="shared" si="706"/>
        <v>0</v>
      </c>
      <c r="V422" s="115">
        <f t="shared" ca="1" si="697"/>
        <v>1.3399999999999999</v>
      </c>
      <c r="W422" s="114">
        <f t="shared" ca="1" si="698"/>
        <v>0.95731830436336141</v>
      </c>
      <c r="X422" s="116">
        <f t="shared" ca="1" si="699"/>
        <v>0.13539859985400191</v>
      </c>
      <c r="Y422" s="90" t="e">
        <f t="shared" si="707"/>
        <v>#N/A</v>
      </c>
      <c r="Z422" s="117" t="str">
        <f t="shared" ca="1" si="708"/>
        <v/>
      </c>
      <c r="AA422" s="112"/>
      <c r="AB422" s="118"/>
      <c r="AC422" s="107"/>
      <c r="AD422" s="107"/>
      <c r="AH422" s="107"/>
      <c r="BE422" s="235">
        <f t="shared" ca="1" si="709"/>
        <v>10.59</v>
      </c>
      <c r="BF422" s="235">
        <f t="shared" ref="BF422:BN422" ca="1" si="730">AVERAGE(OFFSET(BE$31,$A422,0,$BE$27,1))</f>
        <v>10.272500000000001</v>
      </c>
      <c r="BG422" s="235">
        <f t="shared" ca="1" si="730"/>
        <v>10.0525</v>
      </c>
      <c r="BH422" s="235">
        <f t="shared" ca="1" si="730"/>
        <v>9.8574999999999999</v>
      </c>
      <c r="BI422" s="235">
        <f t="shared" ca="1" si="730"/>
        <v>9.7040624999999991</v>
      </c>
      <c r="BJ422" s="235">
        <f t="shared" ca="1" si="730"/>
        <v>9.606562499999999</v>
      </c>
      <c r="BK422" s="235">
        <f t="shared" ca="1" si="730"/>
        <v>9.5519531250000007</v>
      </c>
      <c r="BL422" s="235">
        <f t="shared" ca="1" si="730"/>
        <v>9.5127734374999999</v>
      </c>
      <c r="BM422" s="235">
        <f t="shared" ca="1" si="730"/>
        <v>9.4655664062499998</v>
      </c>
      <c r="BN422" s="235">
        <f t="shared" ca="1" si="730"/>
        <v>9.4001171875000011</v>
      </c>
      <c r="BO422" s="235">
        <f t="shared" ca="1" si="711"/>
        <v>10.057676757812498</v>
      </c>
      <c r="BP422" s="235">
        <f t="shared" ca="1" si="667"/>
        <v>9.7888625422713442</v>
      </c>
      <c r="BQ422" s="235">
        <f t="shared" ca="1" si="668"/>
        <v>9.585105888339811</v>
      </c>
      <c r="BR422" s="235">
        <f t="shared" ca="1" si="669"/>
        <v>0.20375665393153319</v>
      </c>
      <c r="BS422" s="235">
        <f t="shared" ca="1" si="670"/>
        <v>9.9926191962028774</v>
      </c>
      <c r="BT422" s="235">
        <f t="shared" ca="1" si="625"/>
        <v>9.7507531987385541</v>
      </c>
      <c r="BU422" s="235">
        <f t="shared" ca="1" si="626"/>
        <v>9.5627864549597756</v>
      </c>
      <c r="BV422" s="235">
        <f t="shared" ca="1" si="627"/>
        <v>9.4053050407633805</v>
      </c>
      <c r="BW422" s="235">
        <f t="shared" ca="1" si="628"/>
        <v>9.9692052720997175</v>
      </c>
      <c r="BX422" s="235">
        <f t="shared" ca="1" si="712"/>
        <v>0.55592773585843869</v>
      </c>
      <c r="BZ422" s="235">
        <f t="shared" ca="1" si="713"/>
        <v>9.1049821204594341</v>
      </c>
      <c r="CA422" s="235">
        <f t="shared" ca="1" si="714"/>
        <v>88.864005872354468</v>
      </c>
      <c r="CB422" s="235">
        <f t="shared" ca="1" si="642"/>
        <v>10.453838378906248</v>
      </c>
      <c r="CC422" s="235">
        <f t="shared" ca="1" si="643"/>
        <v>3.9138383789062479</v>
      </c>
      <c r="CD422" s="81">
        <f t="shared" ca="1" si="644"/>
        <v>4.4730816243489588</v>
      </c>
      <c r="CE422" s="235">
        <f t="shared" ca="1" si="715"/>
        <v>87.497584609265715</v>
      </c>
      <c r="CF422" s="235">
        <f t="shared" ca="1" si="716"/>
        <v>89.749650067287689</v>
      </c>
      <c r="CG422">
        <f t="shared" si="717"/>
        <v>100</v>
      </c>
      <c r="CH422">
        <f t="shared" si="717"/>
        <v>50</v>
      </c>
      <c r="CI422">
        <f t="shared" si="717"/>
        <v>0</v>
      </c>
      <c r="CJ422" t="e">
        <f t="shared" si="718"/>
        <v>#N/A</v>
      </c>
      <c r="CK422" s="259">
        <f t="shared" ca="1" si="719"/>
        <v>9.7477132124035535</v>
      </c>
      <c r="CL422" s="259">
        <f t="shared" ca="1" si="720"/>
        <v>10.363231606201778</v>
      </c>
      <c r="CM422" s="259">
        <f t="shared" ca="1" si="721"/>
        <v>10.158045208225072</v>
      </c>
      <c r="CN422" s="259">
        <f t="shared" ca="1" si="722"/>
        <v>9.689323315072329</v>
      </c>
      <c r="CO422">
        <f t="shared" ca="1" si="723"/>
        <v>100</v>
      </c>
      <c r="CP422">
        <f t="shared" ca="1" si="724"/>
        <v>16.7</v>
      </c>
      <c r="CQ422" t="e">
        <f t="shared" ca="1" si="725"/>
        <v>#N/A</v>
      </c>
      <c r="CR422" t="e">
        <f t="shared" ca="1" si="647"/>
        <v>#N/A</v>
      </c>
      <c r="CS422" t="e">
        <f t="shared" ca="1" si="648"/>
        <v>#N/A</v>
      </c>
    </row>
    <row r="423" spans="1:97" x14ac:dyDescent="0.25">
      <c r="A423">
        <v>392</v>
      </c>
      <c r="B423" s="100">
        <f ca="1">OFFSET(InputPriceData!B$15,CalculationsAndCharts!$A423+$A$11,0,1,1)</f>
        <v>39926</v>
      </c>
      <c r="C423" s="3">
        <f ca="1">OFFSET(InputPriceData!G$15,CalculationsAndCharts!$A423+$A$11,0,1,1)</f>
        <v>4541500</v>
      </c>
      <c r="D423" s="4">
        <f ca="1">OFFSET(InputPriceData!C$15,CalculationsAndCharts!$A423+$A$11,IF($C$7,7,0),1,1)</f>
        <v>9.99</v>
      </c>
      <c r="E423" s="4">
        <f ca="1">OFFSET(InputPriceData!D$15,CalculationsAndCharts!$A423+$A$11,IF($C$7,7,0),1,1)</f>
        <v>10.3</v>
      </c>
      <c r="F423" s="4">
        <f ca="1">OFFSET(InputPriceData!E$15,CalculationsAndCharts!$A423+$A$11,IF($C$7,7,0),1,1)</f>
        <v>9.68</v>
      </c>
      <c r="G423" s="4">
        <f ca="1">OFFSET(InputPriceData!F$15,CalculationsAndCharts!$A423+$A$11,IF($C$7,7,0),1,1)</f>
        <v>9.9700000000000006</v>
      </c>
      <c r="H423" s="105">
        <f t="shared" si="692"/>
        <v>0</v>
      </c>
      <c r="I423" s="105">
        <f t="shared" ca="1" si="687"/>
        <v>0</v>
      </c>
      <c r="J423" s="105">
        <f t="shared" ca="1" si="687"/>
        <v>0</v>
      </c>
      <c r="K423" s="105">
        <f t="shared" ca="1" si="687"/>
        <v>0</v>
      </c>
      <c r="L423" s="4">
        <f t="shared" ca="1" si="693"/>
        <v>9.9833333333333343</v>
      </c>
      <c r="M423" s="105">
        <f t="shared" ca="1" si="694"/>
        <v>0.68333333333333357</v>
      </c>
      <c r="N423" s="105">
        <f t="shared" ca="1" si="701"/>
        <v>2.2729102564102561</v>
      </c>
      <c r="O423" s="198">
        <f t="shared" ca="1" si="702"/>
        <v>2.1690014486259228</v>
      </c>
      <c r="P423" s="198">
        <f t="shared" ca="1" si="703"/>
        <v>1.9521013037633306</v>
      </c>
      <c r="Q423" s="105">
        <f t="shared" ca="1" si="695"/>
        <v>9.4206848826620355</v>
      </c>
      <c r="R423" s="105">
        <f t="shared" ca="1" si="696"/>
        <v>8.9868575973286084</v>
      </c>
      <c r="S423" s="105">
        <f t="shared" ca="1" si="704"/>
        <v>0</v>
      </c>
      <c r="T423" s="105">
        <f t="shared" si="705"/>
        <v>0</v>
      </c>
      <c r="U423" s="105">
        <f t="shared" si="706"/>
        <v>0</v>
      </c>
      <c r="V423" s="115">
        <f t="shared" ca="1" si="697"/>
        <v>0.62000000000000099</v>
      </c>
      <c r="W423" s="114">
        <f t="shared" ca="1" si="698"/>
        <v>0.76597745654504212</v>
      </c>
      <c r="X423" s="116">
        <f t="shared" ca="1" si="699"/>
        <v>0.12682823034554083</v>
      </c>
      <c r="Y423" s="90" t="e">
        <f t="shared" si="707"/>
        <v>#N/A</v>
      </c>
      <c r="Z423" s="117" t="str">
        <f t="shared" ca="1" si="708"/>
        <v/>
      </c>
      <c r="AA423" s="112"/>
      <c r="AB423" s="118"/>
      <c r="AC423" s="107"/>
      <c r="AD423" s="107"/>
      <c r="AH423" s="107"/>
      <c r="BE423" s="235">
        <f t="shared" ca="1" si="709"/>
        <v>9.9550000000000001</v>
      </c>
      <c r="BF423" s="235">
        <f t="shared" ref="BF423:BN423" ca="1" si="731">AVERAGE(OFFSET(BE$31,$A423,0,$BE$27,1))</f>
        <v>9.8324999999999996</v>
      </c>
      <c r="BG423" s="235">
        <f t="shared" ca="1" si="731"/>
        <v>9.6624999999999996</v>
      </c>
      <c r="BH423" s="235">
        <f t="shared" ca="1" si="731"/>
        <v>9.5506250000000001</v>
      </c>
      <c r="BI423" s="235">
        <f t="shared" ca="1" si="731"/>
        <v>9.5090625000000006</v>
      </c>
      <c r="BJ423" s="235">
        <f t="shared" ca="1" si="731"/>
        <v>9.4973437500000006</v>
      </c>
      <c r="BK423" s="235">
        <f t="shared" ca="1" si="731"/>
        <v>9.4735937499999991</v>
      </c>
      <c r="BL423" s="235">
        <f t="shared" ca="1" si="731"/>
        <v>9.4183593749999996</v>
      </c>
      <c r="BM423" s="235">
        <f t="shared" ca="1" si="731"/>
        <v>9.3346679687500007</v>
      </c>
      <c r="BN423" s="235">
        <f t="shared" ca="1" si="731"/>
        <v>9.2373339843750006</v>
      </c>
      <c r="BO423" s="235">
        <f t="shared" ca="1" si="711"/>
        <v>9.6832055664062491</v>
      </c>
      <c r="BP423" s="235">
        <f t="shared" ca="1" si="667"/>
        <v>9.5200483267301905</v>
      </c>
      <c r="BQ423" s="235">
        <f t="shared" ca="1" si="668"/>
        <v>9.3813492344082796</v>
      </c>
      <c r="BR423" s="235">
        <f t="shared" ca="1" si="669"/>
        <v>0.13869909232191091</v>
      </c>
      <c r="BS423" s="235">
        <f t="shared" ca="1" si="670"/>
        <v>9.6587474190521014</v>
      </c>
      <c r="BT423" s="235">
        <f t="shared" ca="1" si="625"/>
        <v>9.5088872012742289</v>
      </c>
      <c r="BU423" s="235">
        <f t="shared" ca="1" si="626"/>
        <v>9.3748197111809972</v>
      </c>
      <c r="BV423" s="235">
        <f t="shared" ca="1" si="627"/>
        <v>9.2478236265669835</v>
      </c>
      <c r="BW423" s="235">
        <f t="shared" ca="1" si="628"/>
        <v>9.6500260968466804</v>
      </c>
      <c r="BX423" s="235">
        <f t="shared" ca="1" si="712"/>
        <v>0.51288493044292904</v>
      </c>
      <c r="BZ423" s="235">
        <f t="shared" ca="1" si="713"/>
        <v>8.9709124066209807</v>
      </c>
      <c r="CA423" s="235">
        <f t="shared" ca="1" si="714"/>
        <v>83.10263423216665</v>
      </c>
      <c r="CB423" s="235">
        <f t="shared" ca="1" si="642"/>
        <v>9.8332694498697926</v>
      </c>
      <c r="CC423" s="235">
        <f t="shared" ca="1" si="643"/>
        <v>3.2932694498697925</v>
      </c>
      <c r="CD423" s="81">
        <f t="shared" ca="1" si="644"/>
        <v>3.4630816243489591</v>
      </c>
      <c r="CE423" s="235">
        <f t="shared" ca="1" si="715"/>
        <v>95.096500952064901</v>
      </c>
      <c r="CF423" s="235">
        <f t="shared" ca="1" si="716"/>
        <v>87.900910562075126</v>
      </c>
      <c r="CG423">
        <f t="shared" si="717"/>
        <v>100</v>
      </c>
      <c r="CH423">
        <f t="shared" si="717"/>
        <v>50</v>
      </c>
      <c r="CI423">
        <f t="shared" si="717"/>
        <v>0</v>
      </c>
      <c r="CJ423" t="e">
        <f t="shared" si="718"/>
        <v>#N/A</v>
      </c>
      <c r="CK423" s="259">
        <f t="shared" ca="1" si="719"/>
        <v>9.5104264248071058</v>
      </c>
      <c r="CL423" s="259">
        <f t="shared" ca="1" si="720"/>
        <v>9.8264632124035529</v>
      </c>
      <c r="CM423" s="259">
        <f t="shared" ca="1" si="721"/>
        <v>9.6967420137084552</v>
      </c>
      <c r="CN423" s="259">
        <f t="shared" ca="1" si="722"/>
        <v>9.4197599986205507</v>
      </c>
      <c r="CO423">
        <f t="shared" ca="1" si="723"/>
        <v>100</v>
      </c>
      <c r="CP423">
        <f t="shared" ca="1" si="724"/>
        <v>16.7</v>
      </c>
      <c r="CQ423" t="e">
        <f t="shared" ca="1" si="725"/>
        <v>#N/A</v>
      </c>
      <c r="CR423" t="e">
        <f t="shared" ca="1" si="647"/>
        <v>#N/A</v>
      </c>
      <c r="CS423" t="e">
        <f t="shared" ca="1" si="648"/>
        <v>#N/A</v>
      </c>
    </row>
    <row r="424" spans="1:97" x14ac:dyDescent="0.25">
      <c r="A424">
        <v>393</v>
      </c>
      <c r="B424" s="100">
        <f ca="1">OFFSET(InputPriceData!B$15,CalculationsAndCharts!$A424+$A$11,0,1,1)</f>
        <v>39925</v>
      </c>
      <c r="C424" s="3">
        <f ca="1">OFFSET(InputPriceData!G$15,CalculationsAndCharts!$A424+$A$11,0,1,1)</f>
        <v>3404000</v>
      </c>
      <c r="D424" s="4">
        <f ca="1">OFFSET(InputPriceData!C$15,CalculationsAndCharts!$A424+$A$11,IF($C$7,7,0),1,1)</f>
        <v>9.42</v>
      </c>
      <c r="E424" s="4">
        <f ca="1">OFFSET(InputPriceData!D$15,CalculationsAndCharts!$A424+$A$11,IF($C$7,7,0),1,1)</f>
        <v>10.29</v>
      </c>
      <c r="F424" s="4">
        <f ca="1">OFFSET(InputPriceData!E$15,CalculationsAndCharts!$A424+$A$11,IF($C$7,7,0),1,1)</f>
        <v>9.3000000000000007</v>
      </c>
      <c r="G424" s="4">
        <f ca="1">OFFSET(InputPriceData!F$15,CalculationsAndCharts!$A424+$A$11,IF($C$7,7,0),1,1)</f>
        <v>9.94</v>
      </c>
      <c r="H424" s="105">
        <f t="shared" si="692"/>
        <v>0</v>
      </c>
      <c r="I424" s="105">
        <f t="shared" ca="1" si="687"/>
        <v>0</v>
      </c>
      <c r="J424" s="105">
        <f t="shared" ca="1" si="687"/>
        <v>0</v>
      </c>
      <c r="K424" s="105">
        <f t="shared" ca="1" si="687"/>
        <v>0</v>
      </c>
      <c r="L424" s="4">
        <f t="shared" ca="1" si="693"/>
        <v>9.8433333333333337</v>
      </c>
      <c r="M424" s="105">
        <f t="shared" ca="1" si="694"/>
        <v>0.97333333333333449</v>
      </c>
      <c r="N424" s="105">
        <f t="shared" ca="1" si="701"/>
        <v>2.1946282051282044</v>
      </c>
      <c r="O424" s="198">
        <f t="shared" ca="1" si="702"/>
        <v>2.1393132178303991</v>
      </c>
      <c r="P424" s="198">
        <f t="shared" ca="1" si="703"/>
        <v>1.9253818960473592</v>
      </c>
      <c r="Q424" s="105">
        <f t="shared" ca="1" si="695"/>
        <v>9.2599281824702366</v>
      </c>
      <c r="R424" s="105">
        <f t="shared" ca="1" si="696"/>
        <v>8.862906944376201</v>
      </c>
      <c r="S424" s="105">
        <f t="shared" ca="1" si="704"/>
        <v>0</v>
      </c>
      <c r="T424" s="105">
        <f t="shared" si="705"/>
        <v>0</v>
      </c>
      <c r="U424" s="105">
        <f t="shared" si="706"/>
        <v>0</v>
      </c>
      <c r="V424" s="115">
        <f t="shared" ca="1" si="697"/>
        <v>0.98999999999999844</v>
      </c>
      <c r="W424" s="114">
        <f t="shared" ca="1" si="698"/>
        <v>0.83896618481756258</v>
      </c>
      <c r="X424" s="116">
        <f t="shared" ca="1" si="699"/>
        <v>0.13440303670196807</v>
      </c>
      <c r="Y424" s="90" t="e">
        <f t="shared" si="707"/>
        <v>#N/A</v>
      </c>
      <c r="Z424" s="117" t="str">
        <f t="shared" ca="1" si="708"/>
        <v/>
      </c>
      <c r="AA424" s="112"/>
      <c r="AB424" s="118"/>
      <c r="AC424" s="107"/>
      <c r="AD424" s="107"/>
      <c r="AH424" s="107"/>
      <c r="BE424" s="235">
        <f t="shared" ca="1" si="709"/>
        <v>9.7100000000000009</v>
      </c>
      <c r="BF424" s="235">
        <f t="shared" ref="BF424:BN424" ca="1" si="732">AVERAGE(OFFSET(BE$31,$A424,0,$BE$27,1))</f>
        <v>9.4924999999999997</v>
      </c>
      <c r="BG424" s="235">
        <f t="shared" ca="1" si="732"/>
        <v>9.4387500000000006</v>
      </c>
      <c r="BH424" s="235">
        <f t="shared" ca="1" si="732"/>
        <v>9.4675000000000011</v>
      </c>
      <c r="BI424" s="235">
        <f t="shared" ca="1" si="732"/>
        <v>9.4856250000000006</v>
      </c>
      <c r="BJ424" s="235">
        <f t="shared" ca="1" si="732"/>
        <v>9.4498437499999994</v>
      </c>
      <c r="BK424" s="235">
        <f t="shared" ca="1" si="732"/>
        <v>9.3631250000000001</v>
      </c>
      <c r="BL424" s="235">
        <f t="shared" ca="1" si="732"/>
        <v>9.2509765625</v>
      </c>
      <c r="BM424" s="235">
        <f t="shared" ca="1" si="732"/>
        <v>9.14</v>
      </c>
      <c r="BN424" s="235">
        <f t="shared" ca="1" si="732"/>
        <v>9.0463964843750002</v>
      </c>
      <c r="BO424" s="235">
        <f t="shared" ca="1" si="711"/>
        <v>9.4753608398437503</v>
      </c>
      <c r="BP424" s="235">
        <f t="shared" ca="1" si="667"/>
        <v>9.356891087054132</v>
      </c>
      <c r="BQ424" s="235">
        <f t="shared" ca="1" si="668"/>
        <v>9.2426501420863687</v>
      </c>
      <c r="BR424" s="235">
        <f t="shared" ca="1" si="669"/>
        <v>0.11424094496776327</v>
      </c>
      <c r="BS424" s="235">
        <f t="shared" ca="1" si="670"/>
        <v>9.4711320320218952</v>
      </c>
      <c r="BT424" s="235">
        <f t="shared" ca="1" si="625"/>
        <v>9.3590269834963564</v>
      </c>
      <c r="BU424" s="235">
        <f t="shared" ca="1" si="626"/>
        <v>9.2407522210877637</v>
      </c>
      <c r="BV424" s="235">
        <f t="shared" ca="1" si="627"/>
        <v>9.1208275419529699</v>
      </c>
      <c r="BW424" s="235">
        <f t="shared" ca="1" si="628"/>
        <v>9.4756518291787479</v>
      </c>
      <c r="BX424" s="235">
        <f t="shared" ca="1" si="712"/>
        <v>0.50149900358568822</v>
      </c>
      <c r="BZ424" s="235">
        <f t="shared" ca="1" si="713"/>
        <v>8.8592957432648838</v>
      </c>
      <c r="CA424" s="235">
        <f t="shared" ca="1" si="714"/>
        <v>80.72568846134061</v>
      </c>
      <c r="CB424" s="235">
        <f t="shared" ca="1" si="642"/>
        <v>9.6593470865885429</v>
      </c>
      <c r="CC424" s="235">
        <f t="shared" ca="1" si="643"/>
        <v>3.1593470865885429</v>
      </c>
      <c r="CD424" s="81">
        <f t="shared" ca="1" si="644"/>
        <v>3.6458969726562485</v>
      </c>
      <c r="CE424" s="235">
        <f t="shared" ca="1" si="715"/>
        <v>86.654864640532452</v>
      </c>
      <c r="CF424" s="235">
        <f t="shared" ca="1" si="716"/>
        <v>85.268095253948445</v>
      </c>
      <c r="CG424">
        <f t="shared" si="717"/>
        <v>100</v>
      </c>
      <c r="CH424">
        <f t="shared" si="717"/>
        <v>50</v>
      </c>
      <c r="CI424">
        <f t="shared" si="717"/>
        <v>0</v>
      </c>
      <c r="CJ424" t="e">
        <f t="shared" si="718"/>
        <v>#N/A</v>
      </c>
      <c r="CK424" s="259">
        <f t="shared" ca="1" si="719"/>
        <v>9.2833528496142108</v>
      </c>
      <c r="CL424" s="259">
        <f t="shared" ca="1" si="720"/>
        <v>9.6485514248071063</v>
      </c>
      <c r="CM424" s="259">
        <f t="shared" ca="1" si="721"/>
        <v>9.5056811339585359</v>
      </c>
      <c r="CN424" s="259">
        <f t="shared" ca="1" si="722"/>
        <v>9.2570787131073491</v>
      </c>
      <c r="CO424">
        <f t="shared" ca="1" si="723"/>
        <v>100</v>
      </c>
      <c r="CP424">
        <f t="shared" ca="1" si="724"/>
        <v>16.7</v>
      </c>
      <c r="CQ424" t="e">
        <f t="shared" ca="1" si="725"/>
        <v>#N/A</v>
      </c>
      <c r="CR424" t="e">
        <f t="shared" ca="1" si="647"/>
        <v>#N/A</v>
      </c>
      <c r="CS424" t="e">
        <f t="shared" ca="1" si="648"/>
        <v>#N/A</v>
      </c>
    </row>
    <row r="425" spans="1:97" x14ac:dyDescent="0.25">
      <c r="A425">
        <v>394</v>
      </c>
      <c r="B425" s="100">
        <f ca="1">OFFSET(InputPriceData!B$15,CalculationsAndCharts!$A425+$A$11,0,1,1)</f>
        <v>39924</v>
      </c>
      <c r="C425" s="3">
        <f ca="1">OFFSET(InputPriceData!G$15,CalculationsAndCharts!$A425+$A$11,0,1,1)</f>
        <v>2820800</v>
      </c>
      <c r="D425" s="4">
        <f ca="1">OFFSET(InputPriceData!C$15,CalculationsAndCharts!$A425+$A$11,IF($C$7,7,0),1,1)</f>
        <v>8.99</v>
      </c>
      <c r="E425" s="4">
        <f ca="1">OFFSET(InputPriceData!D$15,CalculationsAndCharts!$A425+$A$11,IF($C$7,7,0),1,1)</f>
        <v>9.6199999999999992</v>
      </c>
      <c r="F425" s="4">
        <f ca="1">OFFSET(InputPriceData!E$15,CalculationsAndCharts!$A425+$A$11,IF($C$7,7,0),1,1)</f>
        <v>8.8699999999999992</v>
      </c>
      <c r="G425" s="4">
        <f ca="1">OFFSET(InputPriceData!F$15,CalculationsAndCharts!$A425+$A$11,IF($C$7,7,0),1,1)</f>
        <v>9.48</v>
      </c>
      <c r="H425" s="105">
        <f t="shared" si="692"/>
        <v>0</v>
      </c>
      <c r="I425" s="105">
        <f t="shared" ca="1" si="687"/>
        <v>0</v>
      </c>
      <c r="J425" s="105">
        <f t="shared" ca="1" si="687"/>
        <v>0</v>
      </c>
      <c r="K425" s="105">
        <f t="shared" ca="1" si="687"/>
        <v>0</v>
      </c>
      <c r="L425" s="4">
        <f t="shared" ca="1" si="693"/>
        <v>9.3233333333333324</v>
      </c>
      <c r="M425" s="105">
        <f t="shared" ca="1" si="694"/>
        <v>0.34333333333333194</v>
      </c>
      <c r="N425" s="105">
        <f t="shared" ca="1" si="701"/>
        <v>2.2091923076923066</v>
      </c>
      <c r="O425" s="198">
        <f t="shared" ca="1" si="702"/>
        <v>2.1235089357453116</v>
      </c>
      <c r="P425" s="198">
        <f t="shared" ca="1" si="703"/>
        <v>1.9111580421707806</v>
      </c>
      <c r="Q425" s="105">
        <f t="shared" ca="1" si="695"/>
        <v>9.093240996509353</v>
      </c>
      <c r="R425" s="105">
        <f t="shared" ca="1" si="696"/>
        <v>8.7494723049207632</v>
      </c>
      <c r="S425" s="105">
        <f t="shared" ca="1" si="704"/>
        <v>0</v>
      </c>
      <c r="T425" s="105">
        <f t="shared" si="705"/>
        <v>0</v>
      </c>
      <c r="U425" s="105">
        <f t="shared" si="706"/>
        <v>0</v>
      </c>
      <c r="V425" s="115">
        <f t="shared" ca="1" si="697"/>
        <v>0.75</v>
      </c>
      <c r="W425" s="114">
        <f t="shared" ca="1" si="698"/>
        <v>0.76344927722634459</v>
      </c>
      <c r="X425" s="116">
        <f t="shared" ca="1" si="699"/>
        <v>0.13053262417999417</v>
      </c>
      <c r="Y425" s="90" t="e">
        <f t="shared" si="707"/>
        <v>#N/A</v>
      </c>
      <c r="Z425" s="117" t="str">
        <f t="shared" ca="1" si="708"/>
        <v/>
      </c>
      <c r="AA425" s="112"/>
      <c r="AB425" s="118"/>
      <c r="AC425" s="107"/>
      <c r="AD425" s="107"/>
      <c r="AH425" s="107"/>
      <c r="BE425" s="235">
        <f t="shared" ca="1" si="709"/>
        <v>9.2750000000000004</v>
      </c>
      <c r="BF425" s="235">
        <f t="shared" ref="BF425:BN425" ca="1" si="733">AVERAGE(OFFSET(BE$31,$A425,0,$BE$27,1))</f>
        <v>9.3850000000000016</v>
      </c>
      <c r="BG425" s="235">
        <f t="shared" ca="1" si="733"/>
        <v>9.4962499999999999</v>
      </c>
      <c r="BH425" s="235">
        <f t="shared" ca="1" si="733"/>
        <v>9.5037500000000001</v>
      </c>
      <c r="BI425" s="235">
        <f t="shared" ca="1" si="733"/>
        <v>9.4140625</v>
      </c>
      <c r="BJ425" s="235">
        <f t="shared" ca="1" si="733"/>
        <v>9.2764062500000009</v>
      </c>
      <c r="BK425" s="235">
        <f t="shared" ca="1" si="733"/>
        <v>9.1388281249999999</v>
      </c>
      <c r="BL425" s="235">
        <f t="shared" ca="1" si="733"/>
        <v>9.0290234374999994</v>
      </c>
      <c r="BM425" s="235">
        <f t="shared" ca="1" si="733"/>
        <v>8.9527929687499999</v>
      </c>
      <c r="BN425" s="235">
        <f t="shared" ca="1" si="733"/>
        <v>8.9017578124999996</v>
      </c>
      <c r="BO425" s="235">
        <f t="shared" ca="1" si="711"/>
        <v>9.3062060546875003</v>
      </c>
      <c r="BP425" s="235">
        <f t="shared" ca="1" si="667"/>
        <v>9.2384213342645136</v>
      </c>
      <c r="BQ425" s="235">
        <f t="shared" ca="1" si="668"/>
        <v>9.1284091971186072</v>
      </c>
      <c r="BR425" s="235">
        <f t="shared" ca="1" si="669"/>
        <v>0.11001213714590641</v>
      </c>
      <c r="BS425" s="235">
        <f t="shared" ca="1" si="670"/>
        <v>9.34843347141042</v>
      </c>
      <c r="BT425" s="235">
        <f t="shared" ca="1" si="625"/>
        <v>9.2469219349708176</v>
      </c>
      <c r="BU425" s="235">
        <f t="shared" ca="1" si="626"/>
        <v>9.1224774586791728</v>
      </c>
      <c r="BV425" s="235">
        <f t="shared" ca="1" si="627"/>
        <v>9.0009028628181742</v>
      </c>
      <c r="BW425" s="235">
        <f t="shared" ca="1" si="628"/>
        <v>9.3742362916931068</v>
      </c>
      <c r="BX425" s="235">
        <f t="shared" ca="1" si="712"/>
        <v>0.52036303144863805</v>
      </c>
      <c r="BZ425" s="235">
        <f t="shared" ca="1" si="713"/>
        <v>8.7540168393988562</v>
      </c>
      <c r="CA425" s="235">
        <f t="shared" ca="1" si="714"/>
        <v>79.797440191303664</v>
      </c>
      <c r="CB425" s="235">
        <f t="shared" ca="1" si="642"/>
        <v>9.3147696940104154</v>
      </c>
      <c r="CC425" s="235">
        <f t="shared" ca="1" si="643"/>
        <v>2.9247696940104158</v>
      </c>
      <c r="CD425" s="81">
        <f t="shared" ca="1" si="644"/>
        <v>3.5689090169270834</v>
      </c>
      <c r="CE425" s="235">
        <f t="shared" ca="1" si="715"/>
        <v>81.951366093628039</v>
      </c>
      <c r="CF425" s="235">
        <f t="shared" ca="1" si="716"/>
        <v>85.912011340846632</v>
      </c>
      <c r="CG425">
        <f t="shared" si="717"/>
        <v>100</v>
      </c>
      <c r="CH425">
        <f t="shared" si="717"/>
        <v>50</v>
      </c>
      <c r="CI425">
        <f t="shared" si="717"/>
        <v>0</v>
      </c>
      <c r="CJ425" t="e">
        <f t="shared" si="718"/>
        <v>#N/A</v>
      </c>
      <c r="CK425" s="259">
        <f t="shared" ca="1" si="719"/>
        <v>9.3267056992284232</v>
      </c>
      <c r="CL425" s="259">
        <f t="shared" ca="1" si="720"/>
        <v>9.2641764248071041</v>
      </c>
      <c r="CM425" s="259">
        <f t="shared" ca="1" si="721"/>
        <v>9.2805796677086718</v>
      </c>
      <c r="CN425" s="259">
        <f t="shared" ca="1" si="722"/>
        <v>9.1004896284274466</v>
      </c>
      <c r="CO425">
        <f t="shared" ca="1" si="723"/>
        <v>100</v>
      </c>
      <c r="CP425">
        <f t="shared" ca="1" si="724"/>
        <v>16.7</v>
      </c>
      <c r="CQ425" t="e">
        <f t="shared" ca="1" si="725"/>
        <v>#N/A</v>
      </c>
      <c r="CR425" t="e">
        <f t="shared" ca="1" si="647"/>
        <v>#N/A</v>
      </c>
      <c r="CS425" t="e">
        <f t="shared" ca="1" si="648"/>
        <v>#N/A</v>
      </c>
    </row>
    <row r="426" spans="1:97" x14ac:dyDescent="0.25">
      <c r="A426">
        <v>395</v>
      </c>
      <c r="B426" s="100">
        <f ca="1">OFFSET(InputPriceData!B$15,CalculationsAndCharts!$A426+$A$11,0,1,1)</f>
        <v>39923</v>
      </c>
      <c r="C426" s="3">
        <f ca="1">OFFSET(InputPriceData!G$15,CalculationsAndCharts!$A426+$A$11,0,1,1)</f>
        <v>3150300</v>
      </c>
      <c r="D426" s="4">
        <f ca="1">OFFSET(InputPriceData!C$15,CalculationsAndCharts!$A426+$A$11,IF($C$7,7,0),1,1)</f>
        <v>9.64</v>
      </c>
      <c r="E426" s="4">
        <f ca="1">OFFSET(InputPriceData!D$15,CalculationsAndCharts!$A426+$A$11,IF($C$7,7,0),1,1)</f>
        <v>9.6999999999999993</v>
      </c>
      <c r="F426" s="4">
        <f ca="1">OFFSET(InputPriceData!E$15,CalculationsAndCharts!$A426+$A$11,IF($C$7,7,0),1,1)</f>
        <v>8.98</v>
      </c>
      <c r="G426" s="4">
        <f ca="1">OFFSET(InputPriceData!F$15,CalculationsAndCharts!$A426+$A$11,IF($C$7,7,0),1,1)</f>
        <v>9.07</v>
      </c>
      <c r="H426" s="105">
        <f t="shared" si="692"/>
        <v>0</v>
      </c>
      <c r="I426" s="105">
        <f t="shared" ca="1" si="687"/>
        <v>0</v>
      </c>
      <c r="J426" s="105">
        <f t="shared" ca="1" si="687"/>
        <v>0</v>
      </c>
      <c r="K426" s="105">
        <f t="shared" ca="1" si="687"/>
        <v>0</v>
      </c>
      <c r="L426" s="4">
        <f t="shared" ca="1" si="693"/>
        <v>9.25</v>
      </c>
      <c r="M426" s="105">
        <f t="shared" ca="1" si="694"/>
        <v>0.78333333333333321</v>
      </c>
      <c r="N426" s="105">
        <f t="shared" ca="1" si="701"/>
        <v>2.2082820512820507</v>
      </c>
      <c r="O426" s="198">
        <f t="shared" ca="1" si="702"/>
        <v>2.0990279723318843</v>
      </c>
      <c r="P426" s="198">
        <f t="shared" ca="1" si="703"/>
        <v>1.8891251750986959</v>
      </c>
      <c r="Q426" s="105">
        <f t="shared" ca="1" si="695"/>
        <v>9.0275003288453597</v>
      </c>
      <c r="R426" s="105">
        <f t="shared" ca="1" si="696"/>
        <v>8.651252678752595</v>
      </c>
      <c r="S426" s="105">
        <f t="shared" ca="1" si="704"/>
        <v>0</v>
      </c>
      <c r="T426" s="105">
        <f t="shared" si="705"/>
        <v>0</v>
      </c>
      <c r="U426" s="105">
        <f t="shared" si="706"/>
        <v>0</v>
      </c>
      <c r="V426" s="115">
        <f t="shared" ca="1" si="697"/>
        <v>0.9399999999999995</v>
      </c>
      <c r="W426" s="114">
        <f t="shared" ca="1" si="698"/>
        <v>0.77017391583951689</v>
      </c>
      <c r="X426" s="116">
        <f t="shared" ca="1" si="699"/>
        <v>0.13491443394040981</v>
      </c>
      <c r="Y426" s="90" t="e">
        <f t="shared" si="707"/>
        <v>#N/A</v>
      </c>
      <c r="Z426" s="117" t="str">
        <f t="shared" ca="1" si="708"/>
        <v/>
      </c>
      <c r="AA426" s="112"/>
      <c r="AB426" s="118"/>
      <c r="AC426" s="107"/>
      <c r="AD426" s="107"/>
      <c r="AH426" s="107"/>
      <c r="BE426" s="235">
        <f t="shared" ca="1" si="709"/>
        <v>9.495000000000001</v>
      </c>
      <c r="BF426" s="235">
        <f t="shared" ref="BF426:BN426" ca="1" si="734">AVERAGE(OFFSET(BE$31,$A426,0,$BE$27,1))</f>
        <v>9.6074999999999999</v>
      </c>
      <c r="BG426" s="235">
        <f t="shared" ca="1" si="734"/>
        <v>9.5112500000000004</v>
      </c>
      <c r="BH426" s="235">
        <f t="shared" ca="1" si="734"/>
        <v>9.3243749999999999</v>
      </c>
      <c r="BI426" s="235">
        <f t="shared" ca="1" si="734"/>
        <v>9.1387499999999999</v>
      </c>
      <c r="BJ426" s="235">
        <f t="shared" ca="1" si="734"/>
        <v>9.0012499999999989</v>
      </c>
      <c r="BK426" s="235">
        <f t="shared" ca="1" si="734"/>
        <v>8.9192187499999989</v>
      </c>
      <c r="BL426" s="235">
        <f t="shared" ca="1" si="734"/>
        <v>8.8765625000000004</v>
      </c>
      <c r="BM426" s="235">
        <f t="shared" ca="1" si="734"/>
        <v>8.8507226562499994</v>
      </c>
      <c r="BN426" s="235">
        <f t="shared" ca="1" si="734"/>
        <v>8.8244433593749996</v>
      </c>
      <c r="BO426" s="235">
        <f t="shared" ca="1" si="711"/>
        <v>9.3349223632812492</v>
      </c>
      <c r="BP426" s="235">
        <f t="shared" ca="1" si="667"/>
        <v>9.170636613841527</v>
      </c>
      <c r="BQ426" s="235">
        <f t="shared" ca="1" si="668"/>
        <v>9.0183970599727026</v>
      </c>
      <c r="BR426" s="235">
        <f t="shared" ca="1" si="669"/>
        <v>0.15223955386882437</v>
      </c>
      <c r="BS426" s="235">
        <f t="shared" ca="1" si="670"/>
        <v>9.3228761677103513</v>
      </c>
      <c r="BT426" s="235">
        <f t="shared" ca="1" si="625"/>
        <v>9.1454103985312134</v>
      </c>
      <c r="BU426" s="235">
        <f t="shared" ca="1" si="626"/>
        <v>8.998032982387528</v>
      </c>
      <c r="BV426" s="235">
        <f t="shared" ca="1" si="627"/>
        <v>8.8793282669571756</v>
      </c>
      <c r="BW426" s="235">
        <f t="shared" ca="1" si="628"/>
        <v>9.3214605153882335</v>
      </c>
      <c r="BX426" s="235">
        <f t="shared" ca="1" si="712"/>
        <v>0.54959160751929825</v>
      </c>
      <c r="BZ426" s="235">
        <f t="shared" ca="1" si="713"/>
        <v>8.6466823277757214</v>
      </c>
      <c r="CA426" s="235">
        <f t="shared" ca="1" si="714"/>
        <v>80.694527462776904</v>
      </c>
      <c r="CB426" s="235">
        <f t="shared" ca="1" si="642"/>
        <v>9.2924611816406255</v>
      </c>
      <c r="CC426" s="235">
        <f t="shared" ca="1" si="643"/>
        <v>3.4824611816406259</v>
      </c>
      <c r="CD426" s="81">
        <f t="shared" ca="1" si="644"/>
        <v>3.9937372233072921</v>
      </c>
      <c r="CE426" s="235">
        <f t="shared" ca="1" si="715"/>
        <v>87.198055027684859</v>
      </c>
      <c r="CF426" s="235">
        <f t="shared" ca="1" si="716"/>
        <v>89.569052169695638</v>
      </c>
      <c r="CG426">
        <f t="shared" si="717"/>
        <v>100</v>
      </c>
      <c r="CH426">
        <f t="shared" si="717"/>
        <v>50</v>
      </c>
      <c r="CI426">
        <f t="shared" si="717"/>
        <v>0</v>
      </c>
      <c r="CJ426" t="e">
        <f t="shared" si="718"/>
        <v>#N/A</v>
      </c>
      <c r="CK426" s="259">
        <f t="shared" ca="1" si="719"/>
        <v>9.3059113984568462</v>
      </c>
      <c r="CL426" s="259">
        <f t="shared" ca="1" si="720"/>
        <v>9.3333528496142115</v>
      </c>
      <c r="CM426" s="259">
        <f t="shared" ca="1" si="721"/>
        <v>9.2520772239588993</v>
      </c>
      <c r="CN426" s="259">
        <f t="shared" ca="1" si="722"/>
        <v>9.035014909875585</v>
      </c>
      <c r="CO426">
        <f t="shared" ca="1" si="723"/>
        <v>100</v>
      </c>
      <c r="CP426">
        <f t="shared" ca="1" si="724"/>
        <v>16.7</v>
      </c>
      <c r="CQ426" t="e">
        <f t="shared" ca="1" si="725"/>
        <v>#N/A</v>
      </c>
      <c r="CR426" t="e">
        <f t="shared" ca="1" si="647"/>
        <v>#N/A</v>
      </c>
      <c r="CS426" t="e">
        <f t="shared" ca="1" si="648"/>
        <v>#N/A</v>
      </c>
    </row>
    <row r="427" spans="1:97" x14ac:dyDescent="0.25">
      <c r="A427">
        <v>396</v>
      </c>
      <c r="B427" s="100">
        <f ca="1">OFFSET(InputPriceData!B$15,CalculationsAndCharts!$A427+$A$11,0,1,1)</f>
        <v>39920</v>
      </c>
      <c r="C427" s="3">
        <f ca="1">OFFSET(InputPriceData!G$15,CalculationsAndCharts!$A427+$A$11,0,1,1)</f>
        <v>4774200</v>
      </c>
      <c r="D427" s="4">
        <f ca="1">OFFSET(InputPriceData!C$15,CalculationsAndCharts!$A427+$A$11,IF($C$7,7,0),1,1)</f>
        <v>9.52</v>
      </c>
      <c r="E427" s="4">
        <f ca="1">OFFSET(InputPriceData!D$15,CalculationsAndCharts!$A427+$A$11,IF($C$7,7,0),1,1)</f>
        <v>10.06</v>
      </c>
      <c r="F427" s="4">
        <f ca="1">OFFSET(InputPriceData!E$15,CalculationsAndCharts!$A427+$A$11,IF($C$7,7,0),1,1)</f>
        <v>9.31</v>
      </c>
      <c r="G427" s="4">
        <f ca="1">OFFSET(InputPriceData!F$15,CalculationsAndCharts!$A427+$A$11,IF($C$7,7,0),1,1)</f>
        <v>9.92</v>
      </c>
      <c r="H427" s="105">
        <f t="shared" si="692"/>
        <v>0</v>
      </c>
      <c r="I427" s="105">
        <f t="shared" ca="1" si="687"/>
        <v>0</v>
      </c>
      <c r="J427" s="105">
        <f t="shared" ca="1" si="687"/>
        <v>0</v>
      </c>
      <c r="K427" s="105">
        <f t="shared" ca="1" si="687"/>
        <v>0</v>
      </c>
      <c r="L427" s="4">
        <f t="shared" ca="1" si="693"/>
        <v>9.7633333333333336</v>
      </c>
      <c r="M427" s="105">
        <f t="shared" ca="1" si="694"/>
        <v>1.043333333333333</v>
      </c>
      <c r="N427" s="105">
        <f t="shared" ca="1" si="701"/>
        <v>2.1218076923076921</v>
      </c>
      <c r="O427" s="198">
        <f t="shared" ca="1" si="702"/>
        <v>2.0678125212032654</v>
      </c>
      <c r="P427" s="198">
        <f t="shared" ca="1" si="703"/>
        <v>1.8610312690829389</v>
      </c>
      <c r="Q427" s="105">
        <f t="shared" ca="1" si="695"/>
        <v>8.9639289942297484</v>
      </c>
      <c r="R427" s="105">
        <f t="shared" ca="1" si="696"/>
        <v>8.5437533501546614</v>
      </c>
      <c r="S427" s="105">
        <f t="shared" ca="1" si="704"/>
        <v>0</v>
      </c>
      <c r="T427" s="105">
        <f t="shared" si="705"/>
        <v>0</v>
      </c>
      <c r="U427" s="105">
        <f t="shared" si="706"/>
        <v>0</v>
      </c>
      <c r="V427" s="115">
        <f t="shared" ca="1" si="697"/>
        <v>0.75</v>
      </c>
      <c r="W427" s="114">
        <f t="shared" ca="1" si="698"/>
        <v>0.68526087375927558</v>
      </c>
      <c r="X427" s="116">
        <f t="shared" ca="1" si="699"/>
        <v>0.1190787171128302</v>
      </c>
      <c r="Y427" s="90" t="e">
        <f t="shared" si="707"/>
        <v>#N/A</v>
      </c>
      <c r="Z427" s="117" t="str">
        <f t="shared" ca="1" si="708"/>
        <v/>
      </c>
      <c r="AA427" s="112"/>
      <c r="AB427" s="118"/>
      <c r="AC427" s="107"/>
      <c r="AD427" s="107"/>
      <c r="AH427" s="107"/>
      <c r="BE427" s="235">
        <f t="shared" ca="1" si="709"/>
        <v>9.7199999999999989</v>
      </c>
      <c r="BF427" s="235">
        <f t="shared" ref="BF427:BN427" ca="1" si="735">AVERAGE(OFFSET(BE$31,$A427,0,$BE$27,1))</f>
        <v>9.4149999999999991</v>
      </c>
      <c r="BG427" s="235">
        <f t="shared" ca="1" si="735"/>
        <v>9.1374999999999993</v>
      </c>
      <c r="BH427" s="235">
        <f t="shared" ca="1" si="735"/>
        <v>8.953125</v>
      </c>
      <c r="BI427" s="235">
        <f t="shared" ca="1" si="735"/>
        <v>8.8637499999999996</v>
      </c>
      <c r="BJ427" s="235">
        <f t="shared" ca="1" si="735"/>
        <v>8.8371875000000006</v>
      </c>
      <c r="BK427" s="235">
        <f t="shared" ca="1" si="735"/>
        <v>8.8339062500000018</v>
      </c>
      <c r="BL427" s="235">
        <f t="shared" ca="1" si="735"/>
        <v>8.8248828125000003</v>
      </c>
      <c r="BM427" s="235">
        <f t="shared" ca="1" si="735"/>
        <v>8.7981640624999997</v>
      </c>
      <c r="BN427" s="235">
        <f t="shared" ca="1" si="735"/>
        <v>8.755976562499999</v>
      </c>
      <c r="BO427" s="235">
        <f t="shared" ca="1" si="711"/>
        <v>9.2246308593750008</v>
      </c>
      <c r="BP427" s="235">
        <f t="shared" ca="1" si="667"/>
        <v>9.0063508644018064</v>
      </c>
      <c r="BQ427" s="235">
        <f t="shared" ca="1" si="668"/>
        <v>8.8661575061038782</v>
      </c>
      <c r="BR427" s="235">
        <f t="shared" ca="1" si="669"/>
        <v>0.14019335829792823</v>
      </c>
      <c r="BS427" s="235">
        <f t="shared" ca="1" si="670"/>
        <v>9.1465442226997347</v>
      </c>
      <c r="BT427" s="235">
        <f t="shared" ca="1" si="625"/>
        <v>8.9679446293520755</v>
      </c>
      <c r="BU427" s="235">
        <f t="shared" ca="1" si="626"/>
        <v>8.8506555662438409</v>
      </c>
      <c r="BV427" s="235">
        <f t="shared" ca="1" si="627"/>
        <v>8.7606235515268231</v>
      </c>
      <c r="BW427" s="235">
        <f t="shared" ca="1" si="628"/>
        <v>9.112490740851527</v>
      </c>
      <c r="BX427" s="235">
        <f t="shared" ca="1" si="712"/>
        <v>0.56518322755996964</v>
      </c>
      <c r="BZ427" s="235">
        <f t="shared" ca="1" si="713"/>
        <v>8.5320478877110268</v>
      </c>
      <c r="CA427" s="235">
        <f t="shared" ca="1" si="714"/>
        <v>75.674985776135344</v>
      </c>
      <c r="CB427" s="235">
        <f t="shared" ca="1" si="642"/>
        <v>9.4939820963541663</v>
      </c>
      <c r="CC427" s="235">
        <f t="shared" ca="1" si="643"/>
        <v>3.6939820963541665</v>
      </c>
      <c r="CD427" s="81">
        <f t="shared" ca="1" si="644"/>
        <v>4.1699100748697919</v>
      </c>
      <c r="CE427" s="235">
        <f t="shared" ca="1" si="715"/>
        <v>88.586612901226971</v>
      </c>
      <c r="CF427" s="235">
        <f t="shared" ca="1" si="716"/>
        <v>90.066705276466891</v>
      </c>
      <c r="CG427">
        <f t="shared" si="717"/>
        <v>100</v>
      </c>
      <c r="CH427">
        <f t="shared" si="717"/>
        <v>50</v>
      </c>
      <c r="CI427">
        <f t="shared" si="717"/>
        <v>0</v>
      </c>
      <c r="CJ427" t="e">
        <f t="shared" si="718"/>
        <v>#N/A</v>
      </c>
      <c r="CK427" s="259">
        <f t="shared" ca="1" si="719"/>
        <v>8.9093227969136937</v>
      </c>
      <c r="CL427" s="259">
        <f t="shared" ca="1" si="720"/>
        <v>9.3952863984568467</v>
      </c>
      <c r="CM427" s="259">
        <f t="shared" ca="1" si="721"/>
        <v>9.2534620399315006</v>
      </c>
      <c r="CN427" s="259">
        <f t="shared" ca="1" si="722"/>
        <v>8.9156797339801344</v>
      </c>
      <c r="CO427">
        <f t="shared" ca="1" si="723"/>
        <v>100</v>
      </c>
      <c r="CP427">
        <f t="shared" ca="1" si="724"/>
        <v>16.7</v>
      </c>
      <c r="CQ427" t="e">
        <f t="shared" ca="1" si="725"/>
        <v>#N/A</v>
      </c>
      <c r="CR427" t="e">
        <f t="shared" ca="1" si="647"/>
        <v>#N/A</v>
      </c>
      <c r="CS427" t="e">
        <f t="shared" ca="1" si="648"/>
        <v>#N/A</v>
      </c>
    </row>
    <row r="428" spans="1:97" x14ac:dyDescent="0.25">
      <c r="A428">
        <v>397</v>
      </c>
      <c r="B428" s="100">
        <f ca="1">OFFSET(InputPriceData!B$15,CalculationsAndCharts!$A428+$A$11,0,1,1)</f>
        <v>39919</v>
      </c>
      <c r="C428" s="3">
        <f ca="1">OFFSET(InputPriceData!G$15,CalculationsAndCharts!$A428+$A$11,0,1,1)</f>
        <v>4353300</v>
      </c>
      <c r="D428" s="4">
        <f ca="1">OFFSET(InputPriceData!C$15,CalculationsAndCharts!$A428+$A$11,IF($C$7,7,0),1,1)</f>
        <v>8.86</v>
      </c>
      <c r="E428" s="4">
        <f ca="1">OFFSET(InputPriceData!D$15,CalculationsAndCharts!$A428+$A$11,IF($C$7,7,0),1,1)</f>
        <v>9.5500000000000007</v>
      </c>
      <c r="F428" s="4">
        <f ca="1">OFFSET(InputPriceData!E$15,CalculationsAndCharts!$A428+$A$11,IF($C$7,7,0),1,1)</f>
        <v>8.7200000000000006</v>
      </c>
      <c r="G428" s="4">
        <f ca="1">OFFSET(InputPriceData!F$15,CalculationsAndCharts!$A428+$A$11,IF($C$7,7,0),1,1)</f>
        <v>9.52</v>
      </c>
      <c r="H428" s="105">
        <f t="shared" si="692"/>
        <v>0</v>
      </c>
      <c r="I428" s="105">
        <f t="shared" ca="1" si="687"/>
        <v>0</v>
      </c>
      <c r="J428" s="105">
        <f t="shared" ca="1" si="687"/>
        <v>0</v>
      </c>
      <c r="K428" s="105">
        <f t="shared" ca="1" si="687"/>
        <v>0</v>
      </c>
      <c r="L428" s="4">
        <f t="shared" ca="1" si="693"/>
        <v>9.2633333333333336</v>
      </c>
      <c r="M428" s="105">
        <f t="shared" ca="1" si="694"/>
        <v>1.0333333333333332</v>
      </c>
      <c r="N428" s="105">
        <f t="shared" ca="1" si="701"/>
        <v>2.0617307692307687</v>
      </c>
      <c r="O428" s="198">
        <f t="shared" ca="1" si="702"/>
        <v>2.0523853294591436</v>
      </c>
      <c r="P428" s="198">
        <f t="shared" ca="1" si="703"/>
        <v>1.8471467965132293</v>
      </c>
      <c r="Q428" s="105">
        <f t="shared" ca="1" si="695"/>
        <v>8.7355277544858669</v>
      </c>
      <c r="R428" s="105">
        <f t="shared" ca="1" si="696"/>
        <v>8.4237031661332082</v>
      </c>
      <c r="S428" s="105">
        <f t="shared" ca="1" si="704"/>
        <v>0</v>
      </c>
      <c r="T428" s="105">
        <f t="shared" si="705"/>
        <v>0</v>
      </c>
      <c r="U428" s="105">
        <f t="shared" si="706"/>
        <v>0</v>
      </c>
      <c r="V428" s="115">
        <f t="shared" ca="1" si="697"/>
        <v>0.85000000000000142</v>
      </c>
      <c r="W428" s="114">
        <f t="shared" ca="1" si="698"/>
        <v>0.65289131063891337</v>
      </c>
      <c r="X428" s="116">
        <f t="shared" ca="1" si="699"/>
        <v>0.11858102002509595</v>
      </c>
      <c r="Y428" s="90" t="e">
        <f t="shared" si="707"/>
        <v>#N/A</v>
      </c>
      <c r="Z428" s="117" t="str">
        <f t="shared" ca="1" si="708"/>
        <v/>
      </c>
      <c r="AA428" s="112"/>
      <c r="AB428" s="118"/>
      <c r="AC428" s="107"/>
      <c r="AD428" s="107"/>
      <c r="AH428" s="107"/>
      <c r="BE428" s="235">
        <f t="shared" ca="1" si="709"/>
        <v>9.11</v>
      </c>
      <c r="BF428" s="235">
        <f t="shared" ref="BF428:BN428" ca="1" si="736">AVERAGE(OFFSET(BE$31,$A428,0,$BE$27,1))</f>
        <v>8.86</v>
      </c>
      <c r="BG428" s="235">
        <f t="shared" ca="1" si="736"/>
        <v>8.7687500000000007</v>
      </c>
      <c r="BH428" s="235">
        <f t="shared" ca="1" si="736"/>
        <v>8.7743750000000009</v>
      </c>
      <c r="BI428" s="235">
        <f t="shared" ca="1" si="736"/>
        <v>8.8106250000000017</v>
      </c>
      <c r="BJ428" s="235">
        <f t="shared" ca="1" si="736"/>
        <v>8.8306250000000013</v>
      </c>
      <c r="BK428" s="235">
        <f t="shared" ca="1" si="736"/>
        <v>8.8158593750000005</v>
      </c>
      <c r="BL428" s="235">
        <f t="shared" ca="1" si="736"/>
        <v>8.7714453124999991</v>
      </c>
      <c r="BM428" s="235">
        <f t="shared" ca="1" si="736"/>
        <v>8.7137890624999983</v>
      </c>
      <c r="BN428" s="235">
        <f t="shared" ca="1" si="736"/>
        <v>8.6588574218749983</v>
      </c>
      <c r="BO428" s="235">
        <f t="shared" ca="1" si="711"/>
        <v>8.8723100585937491</v>
      </c>
      <c r="BP428" s="235">
        <f t="shared" ca="1" si="667"/>
        <v>8.788070869428612</v>
      </c>
      <c r="BQ428" s="235">
        <f t="shared" ca="1" si="668"/>
        <v>8.7259641478059518</v>
      </c>
      <c r="BR428" s="235">
        <f t="shared" ca="1" si="669"/>
        <v>6.2106721622660288E-2</v>
      </c>
      <c r="BS428" s="235">
        <f t="shared" ca="1" si="670"/>
        <v>8.8501775910512723</v>
      </c>
      <c r="BT428" s="235">
        <f t="shared" ref="BT428:BT491" ca="1" si="737">BS428*$BF$28+$BF$29*BT429</f>
        <v>8.7893450360044181</v>
      </c>
      <c r="BU428" s="235">
        <f t="shared" ref="BU428:BU491" ca="1" si="738">BT428*$BF$28+$BF$29*BU429</f>
        <v>8.733366503135608</v>
      </c>
      <c r="BV428" s="235">
        <f t="shared" ref="BV428:BV491" ca="1" si="739">BU428*$BF$28+$BF$29*BV429</f>
        <v>8.6705915368098054</v>
      </c>
      <c r="BW428" s="235">
        <f t="shared" ref="BW428:BW491" ca="1" si="740">3*BT428-3*BU428+BV428</f>
        <v>8.838527135416232</v>
      </c>
      <c r="BX428" s="235">
        <f t="shared" ca="1" si="712"/>
        <v>0.57841211488229505</v>
      </c>
      <c r="BZ428" s="235">
        <f t="shared" ca="1" si="713"/>
        <v>8.4276717113605013</v>
      </c>
      <c r="CA428" s="235">
        <f t="shared" ca="1" si="714"/>
        <v>67.757901913039049</v>
      </c>
      <c r="CB428" s="235">
        <f t="shared" ca="1" si="642"/>
        <v>9.0678216959635414</v>
      </c>
      <c r="CC428" s="235">
        <f t="shared" ca="1" si="643"/>
        <v>3.6178216959635412</v>
      </c>
      <c r="CD428" s="81">
        <f t="shared" ca="1" si="644"/>
        <v>3.8933758138020833</v>
      </c>
      <c r="CE428" s="235">
        <f t="shared" ca="1" si="715"/>
        <v>92.922488580175113</v>
      </c>
      <c r="CF428" s="235">
        <f t="shared" ca="1" si="716"/>
        <v>91.882989723299488</v>
      </c>
      <c r="CG428">
        <f t="shared" si="717"/>
        <v>100</v>
      </c>
      <c r="CH428">
        <f t="shared" si="717"/>
        <v>50</v>
      </c>
      <c r="CI428">
        <f t="shared" si="717"/>
        <v>0</v>
      </c>
      <c r="CJ428" t="e">
        <f t="shared" si="718"/>
        <v>#N/A</v>
      </c>
      <c r="CK428" s="259">
        <f t="shared" ca="1" si="719"/>
        <v>8.6561455938273859</v>
      </c>
      <c r="CL428" s="259">
        <f t="shared" ca="1" si="720"/>
        <v>9.0061977969136926</v>
      </c>
      <c r="CM428" s="259">
        <f t="shared" ca="1" si="721"/>
        <v>8.913547844330278</v>
      </c>
      <c r="CN428" s="259">
        <f t="shared" ca="1" si="722"/>
        <v>8.7238370681894502</v>
      </c>
      <c r="CO428">
        <f t="shared" ca="1" si="723"/>
        <v>100</v>
      </c>
      <c r="CP428">
        <f t="shared" ca="1" si="724"/>
        <v>16.7</v>
      </c>
      <c r="CQ428" t="e">
        <f t="shared" ca="1" si="725"/>
        <v>#N/A</v>
      </c>
      <c r="CR428" t="e">
        <f t="shared" ca="1" si="647"/>
        <v>#N/A</v>
      </c>
      <c r="CS428" t="e">
        <f t="shared" ca="1" si="648"/>
        <v>#N/A</v>
      </c>
    </row>
    <row r="429" spans="1:97" x14ac:dyDescent="0.25">
      <c r="A429">
        <v>398</v>
      </c>
      <c r="B429" s="100">
        <f ca="1">OFFSET(InputPriceData!B$15,CalculationsAndCharts!$A429+$A$11,0,1,1)</f>
        <v>39918</v>
      </c>
      <c r="C429" s="3">
        <f ca="1">OFFSET(InputPriceData!G$15,CalculationsAndCharts!$A429+$A$11,0,1,1)</f>
        <v>3505700</v>
      </c>
      <c r="D429" s="4">
        <f ca="1">OFFSET(InputPriceData!C$15,CalculationsAndCharts!$A429+$A$11,IF($C$7,7,0),1,1)</f>
        <v>8.4700000000000006</v>
      </c>
      <c r="E429" s="4">
        <f ca="1">OFFSET(InputPriceData!D$15,CalculationsAndCharts!$A429+$A$11,IF($C$7,7,0),1,1)</f>
        <v>8.81</v>
      </c>
      <c r="F429" s="4">
        <f ca="1">OFFSET(InputPriceData!E$15,CalculationsAndCharts!$A429+$A$11,IF($C$7,7,0),1,1)</f>
        <v>8.23</v>
      </c>
      <c r="G429" s="4">
        <f ca="1">OFFSET(InputPriceData!F$15,CalculationsAndCharts!$A429+$A$11,IF($C$7,7,0),1,1)</f>
        <v>8.6999999999999993</v>
      </c>
      <c r="H429" s="105">
        <f t="shared" si="692"/>
        <v>0</v>
      </c>
      <c r="I429" s="105">
        <f t="shared" ca="1" si="687"/>
        <v>0</v>
      </c>
      <c r="J429" s="105">
        <f t="shared" ca="1" si="687"/>
        <v>0</v>
      </c>
      <c r="K429" s="105">
        <f t="shared" ca="1" si="687"/>
        <v>0</v>
      </c>
      <c r="L429" s="4">
        <f t="shared" ca="1" si="693"/>
        <v>8.58</v>
      </c>
      <c r="M429" s="105">
        <f t="shared" ca="1" si="694"/>
        <v>0.47666666666666657</v>
      </c>
      <c r="N429" s="105">
        <f t="shared" ca="1" si="701"/>
        <v>1.9798076923076915</v>
      </c>
      <c r="O429" s="198">
        <f t="shared" ca="1" si="702"/>
        <v>2.0497152038101083</v>
      </c>
      <c r="P429" s="198">
        <f t="shared" ca="1" si="703"/>
        <v>1.8447436834290976</v>
      </c>
      <c r="Q429" s="105">
        <f t="shared" ca="1" si="695"/>
        <v>8.5847261605294474</v>
      </c>
      <c r="R429" s="105">
        <f t="shared" ca="1" si="696"/>
        <v>8.3346104266038772</v>
      </c>
      <c r="S429" s="105">
        <f t="shared" ca="1" si="704"/>
        <v>0</v>
      </c>
      <c r="T429" s="105">
        <f t="shared" si="705"/>
        <v>0</v>
      </c>
      <c r="U429" s="105">
        <f t="shared" si="706"/>
        <v>0</v>
      </c>
      <c r="V429" s="115">
        <f t="shared" ca="1" si="697"/>
        <v>0.58000000000000007</v>
      </c>
      <c r="W429" s="114">
        <f t="shared" ca="1" si="698"/>
        <v>0.55433696595836934</v>
      </c>
      <c r="X429" s="116">
        <f t="shared" ca="1" si="699"/>
        <v>0.11371689263889304</v>
      </c>
      <c r="Y429" s="90" t="e">
        <f t="shared" si="707"/>
        <v>#N/A</v>
      </c>
      <c r="Z429" s="117" t="str">
        <f t="shared" ca="1" si="708"/>
        <v/>
      </c>
      <c r="AA429" s="112"/>
      <c r="AB429" s="118"/>
      <c r="AC429" s="107"/>
      <c r="AD429" s="107"/>
      <c r="AH429" s="107"/>
      <c r="BE429" s="235">
        <f t="shared" ca="1" si="709"/>
        <v>8.61</v>
      </c>
      <c r="BF429" s="235">
        <f t="shared" ref="BF429:BN429" ca="1" si="741">AVERAGE(OFFSET(BE$31,$A429,0,$BE$27,1))</f>
        <v>8.6775000000000002</v>
      </c>
      <c r="BG429" s="235">
        <f t="shared" ca="1" si="741"/>
        <v>8.7800000000000011</v>
      </c>
      <c r="BH429" s="235">
        <f t="shared" ca="1" si="741"/>
        <v>8.8468750000000007</v>
      </c>
      <c r="BI429" s="235">
        <f t="shared" ca="1" si="741"/>
        <v>8.8506250000000009</v>
      </c>
      <c r="BJ429" s="235">
        <f t="shared" ca="1" si="741"/>
        <v>8.8010937499999997</v>
      </c>
      <c r="BK429" s="235">
        <f t="shared" ca="1" si="741"/>
        <v>8.7270312499999996</v>
      </c>
      <c r="BL429" s="235">
        <f t="shared" ca="1" si="741"/>
        <v>8.6561328124999992</v>
      </c>
      <c r="BM429" s="235">
        <f t="shared" ca="1" si="741"/>
        <v>8.6039257812499983</v>
      </c>
      <c r="BN429" s="235">
        <f t="shared" ca="1" si="741"/>
        <v>8.5722851562499986</v>
      </c>
      <c r="BO429" s="235">
        <f t="shared" ca="1" si="711"/>
        <v>8.7002421874999989</v>
      </c>
      <c r="BP429" s="235">
        <f t="shared" ca="1" si="667"/>
        <v>8.7038316802634768</v>
      </c>
      <c r="BQ429" s="235">
        <f t="shared" ca="1" si="668"/>
        <v>8.6638574261832915</v>
      </c>
      <c r="BR429" s="235">
        <f t="shared" ca="1" si="669"/>
        <v>3.997425408018529E-2</v>
      </c>
      <c r="BS429" s="235">
        <f t="shared" ca="1" si="670"/>
        <v>8.743805934343662</v>
      </c>
      <c r="BT429" s="235">
        <f t="shared" ca="1" si="737"/>
        <v>8.7285124809575638</v>
      </c>
      <c r="BU429" s="235">
        <f t="shared" ca="1" si="738"/>
        <v>8.677387970266798</v>
      </c>
      <c r="BV429" s="235">
        <f t="shared" ca="1" si="739"/>
        <v>8.6078165704840046</v>
      </c>
      <c r="BW429" s="235">
        <f t="shared" ca="1" si="740"/>
        <v>8.7611901025563057</v>
      </c>
      <c r="BX429" s="235">
        <f t="shared" ca="1" si="712"/>
        <v>0.59072558154245414</v>
      </c>
      <c r="BZ429" s="235">
        <f t="shared" ca="1" si="713"/>
        <v>8.3422934566143159</v>
      </c>
      <c r="CA429" s="235">
        <f t="shared" ca="1" si="714"/>
        <v>67.728055929463949</v>
      </c>
      <c r="CB429" s="235">
        <f t="shared" ca="1" si="642"/>
        <v>8.6401210937500004</v>
      </c>
      <c r="CC429" s="235">
        <f t="shared" ca="1" si="643"/>
        <v>3.45012109375</v>
      </c>
      <c r="CD429" s="81">
        <f t="shared" ca="1" si="644"/>
        <v>3.8900458170572909</v>
      </c>
      <c r="CE429" s="235">
        <f t="shared" ca="1" si="715"/>
        <v>88.691014347998575</v>
      </c>
      <c r="CF429" s="235">
        <f t="shared" ca="1" si="716"/>
        <v>93.28800139406593</v>
      </c>
      <c r="CG429">
        <f t="shared" si="717"/>
        <v>100</v>
      </c>
      <c r="CH429">
        <f t="shared" si="717"/>
        <v>50</v>
      </c>
      <c r="CI429">
        <f t="shared" si="717"/>
        <v>0</v>
      </c>
      <c r="CJ429" t="e">
        <f t="shared" si="718"/>
        <v>#N/A</v>
      </c>
      <c r="CK429" s="259">
        <f t="shared" ca="1" si="719"/>
        <v>8.7597911876547734</v>
      </c>
      <c r="CL429" s="259">
        <f t="shared" ca="1" si="720"/>
        <v>8.5880727969136927</v>
      </c>
      <c r="CM429" s="259">
        <f t="shared" ca="1" si="721"/>
        <v>8.6803575183282398</v>
      </c>
      <c r="CN429" s="259">
        <f t="shared" ca="1" si="722"/>
        <v>8.6108927766997532</v>
      </c>
      <c r="CO429">
        <f t="shared" ca="1" si="723"/>
        <v>100</v>
      </c>
      <c r="CP429">
        <f t="shared" ca="1" si="724"/>
        <v>16.7</v>
      </c>
      <c r="CQ429" t="e">
        <f t="shared" ca="1" si="725"/>
        <v>#N/A</v>
      </c>
      <c r="CR429" t="e">
        <f t="shared" ca="1" si="647"/>
        <v>#N/A</v>
      </c>
      <c r="CS429" t="e">
        <f t="shared" ca="1" si="648"/>
        <v>#N/A</v>
      </c>
    </row>
    <row r="430" spans="1:97" x14ac:dyDescent="0.25">
      <c r="A430">
        <v>399</v>
      </c>
      <c r="B430" s="100">
        <f ca="1">OFFSET(InputPriceData!B$15,CalculationsAndCharts!$A430+$A$11,0,1,1)</f>
        <v>39917</v>
      </c>
      <c r="C430" s="3">
        <f ca="1">OFFSET(InputPriceData!G$15,CalculationsAndCharts!$A430+$A$11,0,1,1)</f>
        <v>4110900</v>
      </c>
      <c r="D430" s="4">
        <f ca="1">OFFSET(InputPriceData!C$15,CalculationsAndCharts!$A430+$A$11,IF($C$7,7,0),1,1)</f>
        <v>8.69</v>
      </c>
      <c r="E430" s="4">
        <f ca="1">OFFSET(InputPriceData!D$15,CalculationsAndCharts!$A430+$A$11,IF($C$7,7,0),1,1)</f>
        <v>9.1300000000000008</v>
      </c>
      <c r="F430" s="4">
        <f ca="1">OFFSET(InputPriceData!E$15,CalculationsAndCharts!$A430+$A$11,IF($C$7,7,0),1,1)</f>
        <v>8.4700000000000006</v>
      </c>
      <c r="G430" s="4">
        <f ca="1">OFFSET(InputPriceData!F$15,CalculationsAndCharts!$A430+$A$11,IF($C$7,7,0),1,1)</f>
        <v>8.52</v>
      </c>
      <c r="H430" s="105">
        <f t="shared" si="692"/>
        <v>0</v>
      </c>
      <c r="I430" s="105">
        <f t="shared" ca="1" si="687"/>
        <v>0</v>
      </c>
      <c r="J430" s="105">
        <f t="shared" ca="1" si="687"/>
        <v>0</v>
      </c>
      <c r="K430" s="105">
        <f t="shared" ca="1" si="687"/>
        <v>0</v>
      </c>
      <c r="L430" s="4">
        <f t="shared" ca="1" si="693"/>
        <v>8.706666666666667</v>
      </c>
      <c r="M430" s="105">
        <f t="shared" ca="1" si="694"/>
        <v>0.45999999999999908</v>
      </c>
      <c r="N430" s="105">
        <f t="shared" ca="1" si="701"/>
        <v>2.1290897435897427</v>
      </c>
      <c r="O430" s="198">
        <f t="shared" ca="1" si="702"/>
        <v>2.0696887785250846</v>
      </c>
      <c r="P430" s="198">
        <f t="shared" ca="1" si="703"/>
        <v>1.8627199006725761</v>
      </c>
      <c r="Q430" s="105">
        <f t="shared" ca="1" si="695"/>
        <v>8.5860764921092887</v>
      </c>
      <c r="R430" s="105">
        <f t="shared" ca="1" si="696"/>
        <v>8.2631487883394286</v>
      </c>
      <c r="S430" s="105">
        <f t="shared" ca="1" si="704"/>
        <v>0</v>
      </c>
      <c r="T430" s="105">
        <f t="shared" si="705"/>
        <v>0</v>
      </c>
      <c r="U430" s="105">
        <f t="shared" si="706"/>
        <v>0</v>
      </c>
      <c r="V430" s="115">
        <f t="shared" ca="1" si="697"/>
        <v>0.66000000000000014</v>
      </c>
      <c r="W430" s="114">
        <f t="shared" ca="1" si="698"/>
        <v>0.54150544893755403</v>
      </c>
      <c r="X430" s="116">
        <f t="shared" ca="1" si="699"/>
        <v>0.1135569775748303</v>
      </c>
      <c r="Y430" s="90" t="e">
        <f t="shared" si="707"/>
        <v>#N/A</v>
      </c>
      <c r="Z430" s="117" t="str">
        <f t="shared" ca="1" si="708"/>
        <v/>
      </c>
      <c r="AA430" s="112"/>
      <c r="AB430" s="118"/>
      <c r="AC430" s="107"/>
      <c r="AD430" s="107"/>
      <c r="AH430" s="107"/>
      <c r="BE430" s="235">
        <f t="shared" ca="1" si="709"/>
        <v>8.745000000000001</v>
      </c>
      <c r="BF430" s="235">
        <f t="shared" ref="BF430:BN430" ca="1" si="742">AVERAGE(OFFSET(BE$31,$A430,0,$BE$27,1))</f>
        <v>8.8825000000000003</v>
      </c>
      <c r="BG430" s="235">
        <f t="shared" ca="1" si="742"/>
        <v>8.9137500000000003</v>
      </c>
      <c r="BH430" s="235">
        <f t="shared" ca="1" si="742"/>
        <v>8.854375000000001</v>
      </c>
      <c r="BI430" s="235">
        <f t="shared" ca="1" si="742"/>
        <v>8.7515625000000004</v>
      </c>
      <c r="BJ430" s="235">
        <f t="shared" ca="1" si="742"/>
        <v>8.6529687499999994</v>
      </c>
      <c r="BK430" s="235">
        <f t="shared" ca="1" si="742"/>
        <v>8.5852343749999989</v>
      </c>
      <c r="BL430" s="235">
        <f t="shared" ca="1" si="742"/>
        <v>8.5517187499999991</v>
      </c>
      <c r="BM430" s="235">
        <f t="shared" ca="1" si="742"/>
        <v>8.540644531249999</v>
      </c>
      <c r="BN430" s="235">
        <f t="shared" ca="1" si="742"/>
        <v>8.5352636718749988</v>
      </c>
      <c r="BO430" s="235">
        <f t="shared" ca="1" si="711"/>
        <v>8.7661196289062495</v>
      </c>
      <c r="BP430" s="235">
        <f t="shared" ca="1" si="667"/>
        <v>8.7074211730269546</v>
      </c>
      <c r="BQ430" s="235">
        <f t="shared" ca="1" si="668"/>
        <v>8.6238831721031062</v>
      </c>
      <c r="BR430" s="235">
        <f t="shared" ca="1" si="669"/>
        <v>8.3538000923848443E-2</v>
      </c>
      <c r="BS430" s="235">
        <f t="shared" ca="1" si="670"/>
        <v>8.7909591739508031</v>
      </c>
      <c r="BT430" s="235">
        <f t="shared" ca="1" si="737"/>
        <v>8.7132190275714656</v>
      </c>
      <c r="BU430" s="235">
        <f t="shared" ca="1" si="738"/>
        <v>8.6262634595760321</v>
      </c>
      <c r="BV430" s="235">
        <f t="shared" ca="1" si="739"/>
        <v>8.538245170701213</v>
      </c>
      <c r="BW430" s="235">
        <f t="shared" ca="1" si="740"/>
        <v>8.7991118746875117</v>
      </c>
      <c r="BX430" s="235">
        <f t="shared" ca="1" si="712"/>
        <v>0.59482273993054602</v>
      </c>
      <c r="BZ430" s="235">
        <f t="shared" ca="1" si="713"/>
        <v>8.255633184594414</v>
      </c>
      <c r="CA430" s="235">
        <f t="shared" ca="1" si="714"/>
        <v>72.842044091848109</v>
      </c>
      <c r="CB430" s="235">
        <f t="shared" ca="1" si="642"/>
        <v>8.7363931477864583</v>
      </c>
      <c r="CC430" s="235">
        <f t="shared" ca="1" si="643"/>
        <v>3.6863931477864584</v>
      </c>
      <c r="CD430" s="81">
        <f t="shared" ca="1" si="644"/>
        <v>3.920215738932292</v>
      </c>
      <c r="CE430" s="235">
        <f t="shared" ca="1" si="715"/>
        <v>94.035466241724805</v>
      </c>
      <c r="CF430" s="235">
        <f t="shared" ca="1" si="716"/>
        <v>95.822844704114218</v>
      </c>
      <c r="CG430">
        <f t="shared" si="717"/>
        <v>100</v>
      </c>
      <c r="CH430">
        <f t="shared" si="717"/>
        <v>50</v>
      </c>
      <c r="CI430">
        <f t="shared" si="717"/>
        <v>0</v>
      </c>
      <c r="CJ430" t="e">
        <f t="shared" si="718"/>
        <v>#N/A</v>
      </c>
      <c r="CK430" s="259">
        <f t="shared" ca="1" si="719"/>
        <v>8.8170823753095462</v>
      </c>
      <c r="CL430" s="259">
        <f t="shared" ca="1" si="720"/>
        <v>8.779895593827387</v>
      </c>
      <c r="CM430" s="259">
        <f t="shared" ca="1" si="721"/>
        <v>8.747262530547065</v>
      </c>
      <c r="CN430" s="259">
        <f t="shared" ca="1" si="722"/>
        <v>8.620020768614177</v>
      </c>
      <c r="CO430">
        <f t="shared" ca="1" si="723"/>
        <v>100</v>
      </c>
      <c r="CP430">
        <f t="shared" ca="1" si="724"/>
        <v>16.7</v>
      </c>
      <c r="CQ430" t="e">
        <f t="shared" ca="1" si="725"/>
        <v>#N/A</v>
      </c>
      <c r="CR430" t="e">
        <f t="shared" ca="1" si="647"/>
        <v>#N/A</v>
      </c>
      <c r="CS430" t="e">
        <f t="shared" ca="1" si="648"/>
        <v>#N/A</v>
      </c>
    </row>
    <row r="431" spans="1:97" x14ac:dyDescent="0.25">
      <c r="A431">
        <v>400</v>
      </c>
      <c r="B431" s="100">
        <f ca="1">OFFSET(InputPriceData!B$15,CalculationsAndCharts!$A431+$A$11,0,1,1)</f>
        <v>39916</v>
      </c>
      <c r="C431" s="3">
        <f ca="1">OFFSET(InputPriceData!G$15,CalculationsAndCharts!$A431+$A$11,0,1,1)</f>
        <v>3395500</v>
      </c>
      <c r="D431" s="4">
        <f ca="1">OFFSET(InputPriceData!C$15,CalculationsAndCharts!$A431+$A$11,IF($C$7,7,0),1,1)</f>
        <v>8.93</v>
      </c>
      <c r="E431" s="4">
        <f ca="1">OFFSET(InputPriceData!D$15,CalculationsAndCharts!$A431+$A$11,IF($C$7,7,0),1,1)</f>
        <v>9.11</v>
      </c>
      <c r="F431" s="4">
        <f ca="1">OFFSET(InputPriceData!E$15,CalculationsAndCharts!$A431+$A$11,IF($C$7,7,0),1,1)</f>
        <v>8.7100000000000009</v>
      </c>
      <c r="G431" s="4">
        <f ca="1">OFFSET(InputPriceData!F$15,CalculationsAndCharts!$A431+$A$11,IF($C$7,7,0),1,1)</f>
        <v>8.9700000000000006</v>
      </c>
      <c r="H431" s="105">
        <f t="shared" si="692"/>
        <v>0</v>
      </c>
      <c r="I431" s="105">
        <f t="shared" ca="1" si="687"/>
        <v>0</v>
      </c>
      <c r="J431" s="105">
        <f t="shared" ca="1" si="687"/>
        <v>0</v>
      </c>
      <c r="K431" s="105">
        <f t="shared" ca="1" si="687"/>
        <v>0</v>
      </c>
      <c r="L431" s="4">
        <f t="shared" ca="1" si="693"/>
        <v>8.93</v>
      </c>
      <c r="M431" s="105">
        <f t="shared" ca="1" si="694"/>
        <v>0.32333333333333236</v>
      </c>
      <c r="N431" s="105">
        <f t="shared" ca="1" si="701"/>
        <v>2.1208974358974353</v>
      </c>
      <c r="O431" s="198">
        <f t="shared" ca="1" si="702"/>
        <v>2.0527170742208964</v>
      </c>
      <c r="P431" s="198">
        <f t="shared" ca="1" si="703"/>
        <v>1.8474453667988069</v>
      </c>
      <c r="Q431" s="105">
        <f t="shared" ca="1" si="695"/>
        <v>8.5516221565214661</v>
      </c>
      <c r="R431" s="105">
        <f t="shared" ca="1" si="696"/>
        <v>8.1708837301194688</v>
      </c>
      <c r="S431" s="105">
        <f t="shared" ca="1" si="704"/>
        <v>0</v>
      </c>
      <c r="T431" s="105">
        <f t="shared" si="705"/>
        <v>0</v>
      </c>
      <c r="U431" s="105">
        <f t="shared" si="706"/>
        <v>0</v>
      </c>
      <c r="V431" s="115">
        <f t="shared" ca="1" si="697"/>
        <v>0.39999999999999858</v>
      </c>
      <c r="W431" s="114">
        <f t="shared" ca="1" si="698"/>
        <v>0.48225817340633087</v>
      </c>
      <c r="X431" s="116">
        <f t="shared" ca="1" si="699"/>
        <v>0.10376345299959096</v>
      </c>
      <c r="Y431" s="90" t="e">
        <f t="shared" si="707"/>
        <v>#N/A</v>
      </c>
      <c r="Z431" s="117" t="str">
        <f t="shared" ca="1" si="708"/>
        <v/>
      </c>
      <c r="AA431" s="112"/>
      <c r="AB431" s="118"/>
      <c r="AC431" s="107"/>
      <c r="AD431" s="107"/>
      <c r="AH431" s="107"/>
      <c r="BE431" s="235">
        <f t="shared" ca="1" si="709"/>
        <v>9.02</v>
      </c>
      <c r="BF431" s="235">
        <f t="shared" ref="BF431:BN431" ca="1" si="743">AVERAGE(OFFSET(BE$31,$A431,0,$BE$27,1))</f>
        <v>8.9450000000000003</v>
      </c>
      <c r="BG431" s="235">
        <f t="shared" ca="1" si="743"/>
        <v>8.7949999999999999</v>
      </c>
      <c r="BH431" s="235">
        <f t="shared" ca="1" si="743"/>
        <v>8.6487499999999997</v>
      </c>
      <c r="BI431" s="235">
        <f t="shared" ca="1" si="743"/>
        <v>8.5543750000000003</v>
      </c>
      <c r="BJ431" s="235">
        <f t="shared" ca="1" si="743"/>
        <v>8.5175000000000001</v>
      </c>
      <c r="BK431" s="235">
        <f t="shared" ca="1" si="743"/>
        <v>8.5182031249999994</v>
      </c>
      <c r="BL431" s="235">
        <f t="shared" ca="1" si="743"/>
        <v>8.5295703124999989</v>
      </c>
      <c r="BM431" s="235">
        <f t="shared" ca="1" si="743"/>
        <v>8.5298828124999986</v>
      </c>
      <c r="BN431" s="235">
        <f t="shared" ca="1" si="743"/>
        <v>8.5079882812500003</v>
      </c>
      <c r="BO431" s="235">
        <f t="shared" ca="1" si="711"/>
        <v>8.7860009765624998</v>
      </c>
      <c r="BP431" s="235">
        <f t="shared" ca="1" si="667"/>
        <v>8.6487227171476579</v>
      </c>
      <c r="BQ431" s="235">
        <f t="shared" ca="1" si="668"/>
        <v>8.5403451711792577</v>
      </c>
      <c r="BR431" s="235">
        <f t="shared" ca="1" si="669"/>
        <v>0.10837754596840021</v>
      </c>
      <c r="BS431" s="235">
        <f t="shared" ca="1" si="670"/>
        <v>8.7571002631160582</v>
      </c>
      <c r="BT431" s="235">
        <f t="shared" ca="1" si="737"/>
        <v>8.6354788811921281</v>
      </c>
      <c r="BU431" s="235">
        <f t="shared" ca="1" si="738"/>
        <v>8.5393078915805987</v>
      </c>
      <c r="BV431" s="235">
        <f t="shared" ca="1" si="739"/>
        <v>8.4502268818263957</v>
      </c>
      <c r="BW431" s="235">
        <f t="shared" ca="1" si="740"/>
        <v>8.7387398506609841</v>
      </c>
      <c r="BX431" s="235">
        <f t="shared" ca="1" si="712"/>
        <v>0.59054401757649655</v>
      </c>
      <c r="BZ431" s="235">
        <f t="shared" ca="1" si="713"/>
        <v>8.154635739953056</v>
      </c>
      <c r="CA431" s="235">
        <f t="shared" ca="1" si="714"/>
        <v>74.727373968878837</v>
      </c>
      <c r="CB431" s="235">
        <f t="shared" ca="1" si="642"/>
        <v>8.8580004882812489</v>
      </c>
      <c r="CC431" s="235">
        <f t="shared" ca="1" si="643"/>
        <v>3.808000488281249</v>
      </c>
      <c r="CD431" s="81">
        <f t="shared" ca="1" si="644"/>
        <v>3.920215738932292</v>
      </c>
      <c r="CE431" s="235">
        <f t="shared" ca="1" si="715"/>
        <v>97.137523592474381</v>
      </c>
      <c r="CF431" s="235">
        <f t="shared" ca="1" si="716"/>
        <v>96.184237051789225</v>
      </c>
      <c r="CG431">
        <f t="shared" si="717"/>
        <v>100</v>
      </c>
      <c r="CH431">
        <f t="shared" si="717"/>
        <v>50</v>
      </c>
      <c r="CI431">
        <f t="shared" si="717"/>
        <v>0</v>
      </c>
      <c r="CJ431" t="e">
        <f t="shared" si="718"/>
        <v>#N/A</v>
      </c>
      <c r="CK431" s="259">
        <f t="shared" ca="1" si="719"/>
        <v>8.7041647506190927</v>
      </c>
      <c r="CL431" s="259">
        <f t="shared" ca="1" si="720"/>
        <v>8.8620823753095461</v>
      </c>
      <c r="CM431" s="259">
        <f t="shared" ca="1" si="721"/>
        <v>8.7743264398006655</v>
      </c>
      <c r="CN431" s="259">
        <f t="shared" ca="1" si="722"/>
        <v>8.5560708385288926</v>
      </c>
      <c r="CO431">
        <f t="shared" ca="1" si="723"/>
        <v>100</v>
      </c>
      <c r="CP431">
        <f t="shared" ca="1" si="724"/>
        <v>16.7</v>
      </c>
      <c r="CQ431" t="e">
        <f t="shared" ca="1" si="725"/>
        <v>#N/A</v>
      </c>
      <c r="CR431" t="e">
        <f t="shared" ca="1" si="647"/>
        <v>#N/A</v>
      </c>
      <c r="CS431" t="e">
        <f t="shared" ca="1" si="648"/>
        <v>#N/A</v>
      </c>
    </row>
    <row r="432" spans="1:97" x14ac:dyDescent="0.25">
      <c r="A432">
        <v>401</v>
      </c>
      <c r="B432" s="100">
        <f ca="1">OFFSET(InputPriceData!B$15,CalculationsAndCharts!$A432+$A$11,0,1,1)</f>
        <v>39912</v>
      </c>
      <c r="C432" s="3">
        <f ca="1">OFFSET(InputPriceData!G$15,CalculationsAndCharts!$A432+$A$11,0,1,1)</f>
        <v>3060800</v>
      </c>
      <c r="D432" s="4">
        <f ca="1">OFFSET(InputPriceData!C$15,CalculationsAndCharts!$A432+$A$11,IF($C$7,7,0),1,1)</f>
        <v>8.85</v>
      </c>
      <c r="E432" s="4">
        <f ca="1">OFFSET(InputPriceData!D$15,CalculationsAndCharts!$A432+$A$11,IF($C$7,7,0),1,1)</f>
        <v>9.1999999999999993</v>
      </c>
      <c r="F432" s="4">
        <f ca="1">OFFSET(InputPriceData!E$15,CalculationsAndCharts!$A432+$A$11,IF($C$7,7,0),1,1)</f>
        <v>8.83</v>
      </c>
      <c r="G432" s="4">
        <f ca="1">OFFSET(InputPriceData!F$15,CalculationsAndCharts!$A432+$A$11,IF($C$7,7,0),1,1)</f>
        <v>9.07</v>
      </c>
      <c r="H432" s="105">
        <f t="shared" si="692"/>
        <v>0</v>
      </c>
      <c r="I432" s="105">
        <f t="shared" ref="I432:K451" ca="1" si="744">IF($S$16,AVERAGE(OFFSET($G432,0,0,I$31,1)),0)</f>
        <v>0</v>
      </c>
      <c r="J432" s="105">
        <f t="shared" ca="1" si="744"/>
        <v>0</v>
      </c>
      <c r="K432" s="105">
        <f t="shared" ca="1" si="744"/>
        <v>0</v>
      </c>
      <c r="L432" s="4">
        <f t="shared" ca="1" si="693"/>
        <v>9.0333333333333332</v>
      </c>
      <c r="M432" s="105">
        <f t="shared" ca="1" si="694"/>
        <v>0.83333333333333393</v>
      </c>
      <c r="N432" s="105">
        <f t="shared" ca="1" si="701"/>
        <v>2.1099743589743589</v>
      </c>
      <c r="O432" s="198">
        <f t="shared" ca="1" si="702"/>
        <v>2.0332369708847429</v>
      </c>
      <c r="P432" s="198">
        <f t="shared" ca="1" si="703"/>
        <v>1.8299132737962687</v>
      </c>
      <c r="Q432" s="105">
        <f t="shared" ca="1" si="695"/>
        <v>8.4435142012418858</v>
      </c>
      <c r="R432" s="105">
        <f t="shared" ca="1" si="696"/>
        <v>8.0621013225760407</v>
      </c>
      <c r="S432" s="105">
        <f t="shared" ca="1" si="704"/>
        <v>0</v>
      </c>
      <c r="T432" s="105">
        <f t="shared" si="705"/>
        <v>0</v>
      </c>
      <c r="U432" s="105">
        <f t="shared" si="706"/>
        <v>0</v>
      </c>
      <c r="V432" s="115">
        <f t="shared" ca="1" si="697"/>
        <v>0.52999999999999936</v>
      </c>
      <c r="W432" s="114">
        <f t="shared" ca="1" si="698"/>
        <v>0.52338726010949699</v>
      </c>
      <c r="X432" s="116">
        <f t="shared" ca="1" si="699"/>
        <v>0.10770532084999968</v>
      </c>
      <c r="Y432" s="90" t="e">
        <f t="shared" si="707"/>
        <v>#N/A</v>
      </c>
      <c r="Z432" s="117" t="str">
        <f t="shared" ca="1" si="708"/>
        <v/>
      </c>
      <c r="AA432" s="112"/>
      <c r="AB432" s="118"/>
      <c r="AC432" s="107"/>
      <c r="AD432" s="107"/>
      <c r="AH432" s="107"/>
      <c r="BE432" s="235">
        <f t="shared" ca="1" si="709"/>
        <v>8.870000000000001</v>
      </c>
      <c r="BF432" s="235">
        <f t="shared" ref="BF432:BN432" ca="1" si="745">AVERAGE(OFFSET(BE$31,$A432,0,$BE$27,1))</f>
        <v>8.6449999999999996</v>
      </c>
      <c r="BG432" s="235">
        <f t="shared" ca="1" si="745"/>
        <v>8.5024999999999995</v>
      </c>
      <c r="BH432" s="235">
        <f t="shared" ca="1" si="745"/>
        <v>8.4600000000000009</v>
      </c>
      <c r="BI432" s="235">
        <f t="shared" ca="1" si="745"/>
        <v>8.4806249999999999</v>
      </c>
      <c r="BJ432" s="235">
        <f t="shared" ca="1" si="745"/>
        <v>8.5189062500000006</v>
      </c>
      <c r="BK432" s="235">
        <f t="shared" ca="1" si="745"/>
        <v>8.5409375000000001</v>
      </c>
      <c r="BL432" s="235">
        <f t="shared" ca="1" si="745"/>
        <v>8.5301953125000001</v>
      </c>
      <c r="BM432" s="235">
        <f t="shared" ca="1" si="745"/>
        <v>8.4860937500000002</v>
      </c>
      <c r="BN432" s="235">
        <f t="shared" ca="1" si="745"/>
        <v>8.4187988281250004</v>
      </c>
      <c r="BO432" s="235">
        <f t="shared" ca="1" si="711"/>
        <v>8.6166528320312512</v>
      </c>
      <c r="BP432" s="235">
        <f t="shared" ca="1" si="667"/>
        <v>8.5114444577328161</v>
      </c>
      <c r="BQ432" s="235">
        <f t="shared" ca="1" si="668"/>
        <v>8.4319676252108593</v>
      </c>
      <c r="BR432" s="235">
        <f t="shared" ca="1" si="669"/>
        <v>7.9476832521956808E-2</v>
      </c>
      <c r="BS432" s="235">
        <f t="shared" ca="1" si="670"/>
        <v>8.5909212902547729</v>
      </c>
      <c r="BT432" s="235">
        <f t="shared" ca="1" si="737"/>
        <v>8.5138574992681981</v>
      </c>
      <c r="BU432" s="235">
        <f t="shared" ca="1" si="738"/>
        <v>8.4431369019690692</v>
      </c>
      <c r="BV432" s="235">
        <f t="shared" ca="1" si="739"/>
        <v>8.3611458720721945</v>
      </c>
      <c r="BW432" s="235">
        <f t="shared" ca="1" si="740"/>
        <v>8.5733076639695813</v>
      </c>
      <c r="BX432" s="235">
        <f t="shared" ca="1" si="712"/>
        <v>0.58161937387813145</v>
      </c>
      <c r="BZ432" s="235">
        <f t="shared" ca="1" si="713"/>
        <v>8.0495091939908257</v>
      </c>
      <c r="CA432" s="235">
        <f t="shared" ca="1" si="714"/>
        <v>72.514658791632172</v>
      </c>
      <c r="CB432" s="235">
        <f t="shared" ca="1" si="642"/>
        <v>8.8249930826822922</v>
      </c>
      <c r="CC432" s="235">
        <f t="shared" ca="1" si="643"/>
        <v>3.7749930826822924</v>
      </c>
      <c r="CD432" s="81">
        <f t="shared" ca="1" si="644"/>
        <v>3.920215738932292</v>
      </c>
      <c r="CE432" s="235">
        <f t="shared" ca="1" si="715"/>
        <v>96.295544278143424</v>
      </c>
      <c r="CF432" s="235">
        <f t="shared" ca="1" si="716"/>
        <v>93.941472620785362</v>
      </c>
      <c r="CG432">
        <f t="shared" si="717"/>
        <v>100</v>
      </c>
      <c r="CH432">
        <f t="shared" si="717"/>
        <v>50</v>
      </c>
      <c r="CI432">
        <f t="shared" si="717"/>
        <v>0</v>
      </c>
      <c r="CJ432" t="e">
        <f t="shared" si="718"/>
        <v>#N/A</v>
      </c>
      <c r="CK432" s="259">
        <f t="shared" ca="1" si="719"/>
        <v>8.4208295012381882</v>
      </c>
      <c r="CL432" s="259">
        <f t="shared" ca="1" si="720"/>
        <v>8.7572897506190941</v>
      </c>
      <c r="CM432" s="259">
        <f t="shared" ca="1" si="721"/>
        <v>8.6705440663344433</v>
      </c>
      <c r="CN432" s="259">
        <f t="shared" ca="1" si="722"/>
        <v>8.4336662238166298</v>
      </c>
      <c r="CO432">
        <f t="shared" ca="1" si="723"/>
        <v>100</v>
      </c>
      <c r="CP432">
        <f t="shared" ca="1" si="724"/>
        <v>16.7</v>
      </c>
      <c r="CQ432" t="e">
        <f t="shared" ca="1" si="725"/>
        <v>#N/A</v>
      </c>
      <c r="CR432" t="e">
        <f t="shared" ca="1" si="647"/>
        <v>#N/A</v>
      </c>
      <c r="CS432" t="e">
        <f t="shared" ca="1" si="648"/>
        <v>#N/A</v>
      </c>
    </row>
    <row r="433" spans="1:97" x14ac:dyDescent="0.25">
      <c r="A433">
        <v>402</v>
      </c>
      <c r="B433" s="100">
        <f ca="1">OFFSET(InputPriceData!B$15,CalculationsAndCharts!$A433+$A$11,0,1,1)</f>
        <v>39911</v>
      </c>
      <c r="C433" s="3">
        <f ca="1">OFFSET(InputPriceData!G$15,CalculationsAndCharts!$A433+$A$11,0,1,1)</f>
        <v>3304800</v>
      </c>
      <c r="D433" s="4">
        <f ca="1">OFFSET(InputPriceData!C$15,CalculationsAndCharts!$A433+$A$11,IF($C$7,7,0),1,1)</f>
        <v>8.1999999999999993</v>
      </c>
      <c r="E433" s="4">
        <f ca="1">OFFSET(InputPriceData!D$15,CalculationsAndCharts!$A433+$A$11,IF($C$7,7,0),1,1)</f>
        <v>8.76</v>
      </c>
      <c r="F433" s="4">
        <f ca="1">OFFSET(InputPriceData!E$15,CalculationsAndCharts!$A433+$A$11,IF($C$7,7,0),1,1)</f>
        <v>8.1999999999999993</v>
      </c>
      <c r="G433" s="4">
        <f ca="1">OFFSET(InputPriceData!F$15,CalculationsAndCharts!$A433+$A$11,IF($C$7,7,0),1,1)</f>
        <v>8.67</v>
      </c>
      <c r="H433" s="105">
        <f t="shared" si="692"/>
        <v>0</v>
      </c>
      <c r="I433" s="105">
        <f t="shared" ca="1" si="744"/>
        <v>0</v>
      </c>
      <c r="J433" s="105">
        <f t="shared" ca="1" si="744"/>
        <v>0</v>
      </c>
      <c r="K433" s="105">
        <f t="shared" ca="1" si="744"/>
        <v>0</v>
      </c>
      <c r="L433" s="4">
        <f t="shared" ca="1" si="693"/>
        <v>8.5433333333333348</v>
      </c>
      <c r="M433" s="105">
        <f t="shared" ca="1" si="694"/>
        <v>0.43333333333333535</v>
      </c>
      <c r="N433" s="105">
        <f t="shared" ca="1" si="701"/>
        <v>2.0107564102564099</v>
      </c>
      <c r="O433" s="198">
        <f t="shared" ca="1" si="702"/>
        <v>2.0113120028591385</v>
      </c>
      <c r="P433" s="198">
        <f t="shared" ca="1" si="703"/>
        <v>1.8101808025732247</v>
      </c>
      <c r="Q433" s="105">
        <f t="shared" ca="1" si="695"/>
        <v>8.2749944492157592</v>
      </c>
      <c r="R433" s="105">
        <f t="shared" ca="1" si="696"/>
        <v>7.9531262143857999</v>
      </c>
      <c r="S433" s="105">
        <f t="shared" ca="1" si="704"/>
        <v>0</v>
      </c>
      <c r="T433" s="105">
        <f t="shared" si="705"/>
        <v>0</v>
      </c>
      <c r="U433" s="105">
        <f t="shared" si="706"/>
        <v>0</v>
      </c>
      <c r="V433" s="115">
        <f t="shared" ca="1" si="697"/>
        <v>0.58999999999999986</v>
      </c>
      <c r="W433" s="114">
        <f t="shared" ca="1" si="698"/>
        <v>0.52008089016424586</v>
      </c>
      <c r="X433" s="116">
        <f t="shared" ca="1" si="699"/>
        <v>0.10998626184132017</v>
      </c>
      <c r="Y433" s="90" t="e">
        <f t="shared" si="707"/>
        <v>#N/A</v>
      </c>
      <c r="Z433" s="117" t="str">
        <f t="shared" ca="1" si="708"/>
        <v/>
      </c>
      <c r="AA433" s="112"/>
      <c r="AB433" s="118"/>
      <c r="AC433" s="107"/>
      <c r="AD433" s="107"/>
      <c r="AH433" s="107"/>
      <c r="BE433" s="235">
        <f t="shared" ca="1" si="709"/>
        <v>8.42</v>
      </c>
      <c r="BF433" s="235">
        <f t="shared" ref="BF433:BN433" ca="1" si="746">AVERAGE(OFFSET(BE$31,$A433,0,$BE$27,1))</f>
        <v>8.36</v>
      </c>
      <c r="BG433" s="235">
        <f t="shared" ca="1" si="746"/>
        <v>8.4175000000000004</v>
      </c>
      <c r="BH433" s="235">
        <f t="shared" ca="1" si="746"/>
        <v>8.5012499999999989</v>
      </c>
      <c r="BI433" s="235">
        <f t="shared" ca="1" si="746"/>
        <v>8.5571874999999995</v>
      </c>
      <c r="BJ433" s="235">
        <f t="shared" ca="1" si="746"/>
        <v>8.5629687499999996</v>
      </c>
      <c r="BK433" s="235">
        <f t="shared" ca="1" si="746"/>
        <v>8.5194531250000001</v>
      </c>
      <c r="BL433" s="235">
        <f t="shared" ca="1" si="746"/>
        <v>8.4419921875000004</v>
      </c>
      <c r="BM433" s="235">
        <f t="shared" ca="1" si="746"/>
        <v>8.3515039062500005</v>
      </c>
      <c r="BN433" s="235">
        <f t="shared" ca="1" si="746"/>
        <v>8.2662011718750001</v>
      </c>
      <c r="BO433" s="235">
        <f t="shared" ca="1" si="711"/>
        <v>8.4247153320312513</v>
      </c>
      <c r="BP433" s="235">
        <f t="shared" ca="1" si="667"/>
        <v>8.406236083434381</v>
      </c>
      <c r="BQ433" s="235">
        <f t="shared" ca="1" si="668"/>
        <v>8.3524907926889007</v>
      </c>
      <c r="BR433" s="235">
        <f t="shared" ca="1" si="669"/>
        <v>5.374529074548029E-2</v>
      </c>
      <c r="BS433" s="235">
        <f t="shared" ca="1" si="670"/>
        <v>8.4599813741798613</v>
      </c>
      <c r="BT433" s="235">
        <f t="shared" ca="1" si="737"/>
        <v>8.4367937082816251</v>
      </c>
      <c r="BU433" s="235">
        <f t="shared" ca="1" si="738"/>
        <v>8.3724163046699402</v>
      </c>
      <c r="BV433" s="235">
        <f t="shared" ca="1" si="739"/>
        <v>8.2791548421753198</v>
      </c>
      <c r="BW433" s="235">
        <f t="shared" ca="1" si="740"/>
        <v>8.4722870530103727</v>
      </c>
      <c r="BX433" s="235">
        <f t="shared" ca="1" si="712"/>
        <v>0.57133547260877815</v>
      </c>
      <c r="BZ433" s="235">
        <f t="shared" ca="1" si="713"/>
        <v>7.9522903875895219</v>
      </c>
      <c r="CA433" s="235">
        <f t="shared" ca="1" si="714"/>
        <v>72.753561189124639</v>
      </c>
      <c r="CB433" s="235">
        <f t="shared" ca="1" si="642"/>
        <v>8.4840243326822922</v>
      </c>
      <c r="CC433" s="235">
        <f t="shared" ca="1" si="643"/>
        <v>3.4340243326822923</v>
      </c>
      <c r="CD433" s="81">
        <f t="shared" ca="1" si="644"/>
        <v>3.6102157389322933</v>
      </c>
      <c r="CE433" s="235">
        <f t="shared" ca="1" si="715"/>
        <v>95.119643284749827</v>
      </c>
      <c r="CF433" s="235">
        <f t="shared" ca="1" si="716"/>
        <v>94.302072780320415</v>
      </c>
      <c r="CG433">
        <f t="shared" si="717"/>
        <v>100</v>
      </c>
      <c r="CH433">
        <f t="shared" si="717"/>
        <v>50</v>
      </c>
      <c r="CI433">
        <f t="shared" si="717"/>
        <v>0</v>
      </c>
      <c r="CJ433" t="e">
        <f t="shared" si="718"/>
        <v>#N/A</v>
      </c>
      <c r="CK433" s="259">
        <f t="shared" ca="1" si="719"/>
        <v>8.3841590024763768</v>
      </c>
      <c r="CL433" s="259">
        <f t="shared" ca="1" si="720"/>
        <v>8.4504147506190925</v>
      </c>
      <c r="CM433" s="259">
        <f t="shared" ca="1" si="721"/>
        <v>8.4286845550018512</v>
      </c>
      <c r="CN433" s="259">
        <f t="shared" ca="1" si="722"/>
        <v>8.3042168130956444</v>
      </c>
      <c r="CO433">
        <f t="shared" ca="1" si="723"/>
        <v>100</v>
      </c>
      <c r="CP433">
        <f t="shared" ca="1" si="724"/>
        <v>16.7</v>
      </c>
      <c r="CQ433" t="e">
        <f t="shared" ca="1" si="725"/>
        <v>#N/A</v>
      </c>
      <c r="CR433" t="e">
        <f t="shared" ca="1" si="647"/>
        <v>#N/A</v>
      </c>
      <c r="CS433" t="e">
        <f t="shared" ca="1" si="648"/>
        <v>#N/A</v>
      </c>
    </row>
    <row r="434" spans="1:97" x14ac:dyDescent="0.25">
      <c r="A434">
        <v>403</v>
      </c>
      <c r="B434" s="100">
        <f ca="1">OFFSET(InputPriceData!B$15,CalculationsAndCharts!$A434+$A$11,0,1,1)</f>
        <v>39910</v>
      </c>
      <c r="C434" s="3">
        <f ca="1">OFFSET(InputPriceData!G$15,CalculationsAndCharts!$A434+$A$11,0,1,1)</f>
        <v>1485500</v>
      </c>
      <c r="D434" s="4">
        <f ca="1">OFFSET(InputPriceData!C$15,CalculationsAndCharts!$A434+$A$11,IF($C$7,7,0),1,1)</f>
        <v>8.33</v>
      </c>
      <c r="E434" s="4">
        <f ca="1">OFFSET(InputPriceData!D$15,CalculationsAndCharts!$A434+$A$11,IF($C$7,7,0),1,1)</f>
        <v>8.35</v>
      </c>
      <c r="F434" s="4">
        <f ca="1">OFFSET(InputPriceData!E$15,CalculationsAndCharts!$A434+$A$11,IF($C$7,7,0),1,1)</f>
        <v>8.11</v>
      </c>
      <c r="G434" s="4">
        <f ca="1">OFFSET(InputPriceData!F$15,CalculationsAndCharts!$A434+$A$11,IF($C$7,7,0),1,1)</f>
        <v>8.17</v>
      </c>
      <c r="H434" s="105">
        <f t="shared" si="692"/>
        <v>0</v>
      </c>
      <c r="I434" s="105">
        <f t="shared" ca="1" si="744"/>
        <v>0</v>
      </c>
      <c r="J434" s="105">
        <f t="shared" ca="1" si="744"/>
        <v>0</v>
      </c>
      <c r="K434" s="105">
        <f t="shared" ca="1" si="744"/>
        <v>0</v>
      </c>
      <c r="L434" s="4">
        <f t="shared" ca="1" si="693"/>
        <v>8.2100000000000009</v>
      </c>
      <c r="M434" s="105">
        <f t="shared" ca="1" si="694"/>
        <v>0.38000000000000078</v>
      </c>
      <c r="N434" s="105">
        <f t="shared" ca="1" si="701"/>
        <v>2.0690128205128198</v>
      </c>
      <c r="O434" s="198">
        <f t="shared" ca="1" si="702"/>
        <v>2.011470743602775</v>
      </c>
      <c r="P434" s="198">
        <f t="shared" ca="1" si="703"/>
        <v>1.8103236692424975</v>
      </c>
      <c r="Q434" s="105">
        <f t="shared" ca="1" si="695"/>
        <v>8.1983261966107381</v>
      </c>
      <c r="R434" s="105">
        <f t="shared" ca="1" si="696"/>
        <v>7.8611638615772401</v>
      </c>
      <c r="S434" s="105">
        <f t="shared" ca="1" si="704"/>
        <v>0</v>
      </c>
      <c r="T434" s="105">
        <f t="shared" si="705"/>
        <v>0</v>
      </c>
      <c r="U434" s="105">
        <f t="shared" si="706"/>
        <v>0</v>
      </c>
      <c r="V434" s="115">
        <f t="shared" ca="1" si="697"/>
        <v>0.32000000000000028</v>
      </c>
      <c r="W434" s="114">
        <f t="shared" ca="1" si="698"/>
        <v>0.48512133524636886</v>
      </c>
      <c r="X434" s="116">
        <f t="shared" ca="1" si="699"/>
        <v>0.10937837640714429</v>
      </c>
      <c r="Y434" s="90" t="e">
        <f t="shared" si="707"/>
        <v>#N/A</v>
      </c>
      <c r="Z434" s="117" t="str">
        <f t="shared" ca="1" si="708"/>
        <v/>
      </c>
      <c r="AA434" s="112"/>
      <c r="AB434" s="118"/>
      <c r="AC434" s="107"/>
      <c r="AD434" s="107"/>
      <c r="AH434" s="107"/>
      <c r="BE434" s="235">
        <f t="shared" ca="1" si="709"/>
        <v>8.3000000000000007</v>
      </c>
      <c r="BF434" s="235">
        <f t="shared" ref="BF434:BN434" ca="1" si="747">AVERAGE(OFFSET(BE$31,$A434,0,$BE$27,1))</f>
        <v>8.4749999999999996</v>
      </c>
      <c r="BG434" s="235">
        <f t="shared" ca="1" si="747"/>
        <v>8.5849999999999991</v>
      </c>
      <c r="BH434" s="235">
        <f t="shared" ca="1" si="747"/>
        <v>8.6131250000000001</v>
      </c>
      <c r="BI434" s="235">
        <f t="shared" ca="1" si="747"/>
        <v>8.5687499999999996</v>
      </c>
      <c r="BJ434" s="235">
        <f t="shared" ca="1" si="747"/>
        <v>8.4759375000000006</v>
      </c>
      <c r="BK434" s="235">
        <f t="shared" ca="1" si="747"/>
        <v>8.3645312500000006</v>
      </c>
      <c r="BL434" s="235">
        <f t="shared" ca="1" si="747"/>
        <v>8.2610156250000006</v>
      </c>
      <c r="BM434" s="235">
        <f t="shared" ca="1" si="747"/>
        <v>8.1808984375000016</v>
      </c>
      <c r="BN434" s="235">
        <f t="shared" ca="1" si="747"/>
        <v>8.126347656250001</v>
      </c>
      <c r="BO434" s="235">
        <f t="shared" ca="1" si="711"/>
        <v>8.4179365234374988</v>
      </c>
      <c r="BP434" s="235">
        <f t="shared" ca="1" si="667"/>
        <v>8.3877568348375107</v>
      </c>
      <c r="BQ434" s="235">
        <f t="shared" ca="1" si="668"/>
        <v>8.2987455019434204</v>
      </c>
      <c r="BR434" s="235">
        <f t="shared" ca="1" si="669"/>
        <v>8.9011332894090245E-2</v>
      </c>
      <c r="BS434" s="235">
        <f t="shared" ca="1" si="670"/>
        <v>8.4767681677316009</v>
      </c>
      <c r="BT434" s="235">
        <f t="shared" ca="1" si="737"/>
        <v>8.4136060423833889</v>
      </c>
      <c r="BU434" s="235">
        <f t="shared" ca="1" si="738"/>
        <v>8.3080389010582536</v>
      </c>
      <c r="BV434" s="235">
        <f t="shared" ca="1" si="739"/>
        <v>8.1858933796806976</v>
      </c>
      <c r="BW434" s="235">
        <f t="shared" ca="1" si="740"/>
        <v>8.5025948036561037</v>
      </c>
      <c r="BX434" s="235">
        <f t="shared" ca="1" si="712"/>
        <v>0.55871438605704338</v>
      </c>
      <c r="BZ434" s="235">
        <f t="shared" ca="1" si="713"/>
        <v>7.8565322582426536</v>
      </c>
      <c r="CA434" s="235">
        <f t="shared" ca="1" si="714"/>
        <v>78.908444168264566</v>
      </c>
      <c r="CB434" s="235">
        <f t="shared" ca="1" si="642"/>
        <v>8.3139682617187489</v>
      </c>
      <c r="CC434" s="235">
        <f t="shared" ca="1" si="643"/>
        <v>3.2639682617187491</v>
      </c>
      <c r="CD434" s="81">
        <f t="shared" ca="1" si="644"/>
        <v>3.6102157389322933</v>
      </c>
      <c r="CE434" s="235">
        <f t="shared" ca="1" si="715"/>
        <v>90.409230299462791</v>
      </c>
      <c r="CF434" s="235">
        <f t="shared" ca="1" si="716"/>
        <v>95.879430531577114</v>
      </c>
      <c r="CG434">
        <f t="shared" si="717"/>
        <v>100</v>
      </c>
      <c r="CH434">
        <f t="shared" si="717"/>
        <v>50</v>
      </c>
      <c r="CI434">
        <f t="shared" si="717"/>
        <v>0</v>
      </c>
      <c r="CJ434" t="e">
        <f t="shared" si="718"/>
        <v>#N/A</v>
      </c>
      <c r="CK434" s="259">
        <f t="shared" ca="1" si="719"/>
        <v>8.5283180049527534</v>
      </c>
      <c r="CL434" s="259">
        <f t="shared" ca="1" si="720"/>
        <v>8.3516590024763762</v>
      </c>
      <c r="CM434" s="259">
        <f t="shared" ca="1" si="721"/>
        <v>8.3522520361141961</v>
      </c>
      <c r="CN434" s="259">
        <f t="shared" ca="1" si="722"/>
        <v>8.2457376380862648</v>
      </c>
      <c r="CO434">
        <f t="shared" ca="1" si="723"/>
        <v>100</v>
      </c>
      <c r="CP434">
        <f t="shared" ca="1" si="724"/>
        <v>16.7</v>
      </c>
      <c r="CQ434" t="e">
        <f t="shared" ca="1" si="725"/>
        <v>#N/A</v>
      </c>
      <c r="CR434" t="e">
        <f t="shared" ca="1" si="647"/>
        <v>#N/A</v>
      </c>
      <c r="CS434" t="e">
        <f t="shared" ca="1" si="648"/>
        <v>#N/A</v>
      </c>
    </row>
    <row r="435" spans="1:97" x14ac:dyDescent="0.25">
      <c r="A435">
        <v>404</v>
      </c>
      <c r="B435" s="100">
        <f ca="1">OFFSET(InputPriceData!B$15,CalculationsAndCharts!$A435+$A$11,0,1,1)</f>
        <v>39909</v>
      </c>
      <c r="C435" s="3">
        <f ca="1">OFFSET(InputPriceData!G$15,CalculationsAndCharts!$A435+$A$11,0,1,1)</f>
        <v>3020700</v>
      </c>
      <c r="D435" s="4">
        <f ca="1">OFFSET(InputPriceData!C$15,CalculationsAndCharts!$A435+$A$11,IF($C$7,7,0),1,1)</f>
        <v>8.83</v>
      </c>
      <c r="E435" s="4">
        <f ca="1">OFFSET(InputPriceData!D$15,CalculationsAndCharts!$A435+$A$11,IF($C$7,7,0),1,1)</f>
        <v>8.83</v>
      </c>
      <c r="F435" s="4">
        <f ca="1">OFFSET(InputPriceData!E$15,CalculationsAndCharts!$A435+$A$11,IF($C$7,7,0),1,1)</f>
        <v>8.2100000000000009</v>
      </c>
      <c r="G435" s="4">
        <f ca="1">OFFSET(InputPriceData!F$15,CalculationsAndCharts!$A435+$A$11,IF($C$7,7,0),1,1)</f>
        <v>8.43</v>
      </c>
      <c r="H435" s="105">
        <f t="shared" si="692"/>
        <v>0</v>
      </c>
      <c r="I435" s="105">
        <f t="shared" ca="1" si="744"/>
        <v>0</v>
      </c>
      <c r="J435" s="105">
        <f t="shared" ca="1" si="744"/>
        <v>0</v>
      </c>
      <c r="K435" s="105">
        <f t="shared" ca="1" si="744"/>
        <v>0</v>
      </c>
      <c r="L435" s="4">
        <f t="shared" ca="1" si="693"/>
        <v>8.49</v>
      </c>
      <c r="M435" s="105">
        <f t="shared" ca="1" si="694"/>
        <v>0.55666666666666487</v>
      </c>
      <c r="N435" s="105">
        <f t="shared" ca="1" si="701"/>
        <v>2.0954102564102555</v>
      </c>
      <c r="O435" s="198">
        <f t="shared" ca="1" si="702"/>
        <v>1.9950301501999055</v>
      </c>
      <c r="P435" s="198">
        <f t="shared" ca="1" si="703"/>
        <v>1.7955271351799149</v>
      </c>
      <c r="Q435" s="105">
        <f t="shared" ca="1" si="695"/>
        <v>8.1949908242138054</v>
      </c>
      <c r="R435" s="105">
        <f t="shared" ca="1" si="696"/>
        <v>7.7648317658533834</v>
      </c>
      <c r="S435" s="105">
        <f t="shared" ca="1" si="704"/>
        <v>0</v>
      </c>
      <c r="T435" s="105">
        <f t="shared" si="705"/>
        <v>0</v>
      </c>
      <c r="U435" s="105">
        <f t="shared" si="706"/>
        <v>0</v>
      </c>
      <c r="V435" s="115">
        <f t="shared" ca="1" si="697"/>
        <v>0.65999999999999837</v>
      </c>
      <c r="W435" s="114">
        <f t="shared" ca="1" si="698"/>
        <v>0.56768200286955317</v>
      </c>
      <c r="X435" s="116">
        <f t="shared" ca="1" si="699"/>
        <v>0.11734068835937761</v>
      </c>
      <c r="Y435" s="90" t="e">
        <f t="shared" si="707"/>
        <v>#N/A</v>
      </c>
      <c r="Z435" s="117" t="str">
        <f t="shared" ca="1" si="708"/>
        <v/>
      </c>
      <c r="AA435" s="112"/>
      <c r="AB435" s="118"/>
      <c r="AC435" s="107"/>
      <c r="AD435" s="107"/>
      <c r="AH435" s="107"/>
      <c r="BE435" s="235">
        <f t="shared" ca="1" si="709"/>
        <v>8.6499999999999986</v>
      </c>
      <c r="BF435" s="235">
        <f t="shared" ref="BF435:BN435" ca="1" si="748">AVERAGE(OFFSET(BE$31,$A435,0,$BE$27,1))</f>
        <v>8.6949999999999985</v>
      </c>
      <c r="BG435" s="235">
        <f t="shared" ca="1" si="748"/>
        <v>8.6412499999999994</v>
      </c>
      <c r="BH435" s="235">
        <f t="shared" ca="1" si="748"/>
        <v>8.5243749999999991</v>
      </c>
      <c r="BI435" s="235">
        <f t="shared" ca="1" si="748"/>
        <v>8.3831249999999997</v>
      </c>
      <c r="BJ435" s="235">
        <f t="shared" ca="1" si="748"/>
        <v>8.2531250000000007</v>
      </c>
      <c r="BK435" s="235">
        <f t="shared" ca="1" si="748"/>
        <v>8.1575000000000006</v>
      </c>
      <c r="BL435" s="235">
        <f t="shared" ca="1" si="748"/>
        <v>8.1007812500000007</v>
      </c>
      <c r="BM435" s="235">
        <f t="shared" ca="1" si="748"/>
        <v>8.0717968750000004</v>
      </c>
      <c r="BN435" s="235">
        <f t="shared" ca="1" si="748"/>
        <v>8.0524609375000011</v>
      </c>
      <c r="BO435" s="235">
        <f t="shared" ca="1" si="711"/>
        <v>8.5010644531250001</v>
      </c>
      <c r="BP435" s="235">
        <f t="shared" ca="1" si="667"/>
        <v>8.3575771462375243</v>
      </c>
      <c r="BQ435" s="235">
        <f t="shared" ca="1" si="668"/>
        <v>8.2097341690493302</v>
      </c>
      <c r="BR435" s="235">
        <f t="shared" ca="1" si="669"/>
        <v>0.14784297718819417</v>
      </c>
      <c r="BS435" s="235">
        <f t="shared" ca="1" si="670"/>
        <v>8.5054201234257185</v>
      </c>
      <c r="BT435" s="235">
        <f t="shared" ca="1" si="737"/>
        <v>8.3504439170351752</v>
      </c>
      <c r="BU435" s="235">
        <f t="shared" ca="1" si="738"/>
        <v>8.20247175973312</v>
      </c>
      <c r="BV435" s="235">
        <f t="shared" ca="1" si="739"/>
        <v>8.0637478583031417</v>
      </c>
      <c r="BW435" s="235">
        <f t="shared" ca="1" si="740"/>
        <v>8.5076643302093089</v>
      </c>
      <c r="BX435" s="235">
        <f t="shared" ca="1" si="712"/>
        <v>0.54244527599577352</v>
      </c>
      <c r="BZ435" s="235">
        <f t="shared" ca="1" si="713"/>
        <v>7.7470514949266462</v>
      </c>
      <c r="CA435" s="235">
        <f t="shared" ca="1" si="714"/>
        <v>85.054818842619497</v>
      </c>
      <c r="CB435" s="235">
        <f t="shared" ca="1" si="642"/>
        <v>8.4955322265624993</v>
      </c>
      <c r="CC435" s="235">
        <f t="shared" ca="1" si="643"/>
        <v>3.5155322265624989</v>
      </c>
      <c r="CD435" s="81">
        <f t="shared" ca="1" si="644"/>
        <v>3.6102157389322933</v>
      </c>
      <c r="CE435" s="235">
        <f t="shared" ca="1" si="715"/>
        <v>97.377344756748613</v>
      </c>
      <c r="CF435" s="235">
        <f t="shared" ca="1" si="716"/>
        <v>98.072550466847545</v>
      </c>
      <c r="CG435">
        <f t="shared" si="717"/>
        <v>100</v>
      </c>
      <c r="CH435">
        <f t="shared" si="717"/>
        <v>50</v>
      </c>
      <c r="CI435">
        <f t="shared" si="717"/>
        <v>0</v>
      </c>
      <c r="CJ435" t="e">
        <f t="shared" si="718"/>
        <v>#N/A</v>
      </c>
      <c r="CK435" s="259">
        <f t="shared" ca="1" si="719"/>
        <v>8.4816360099055075</v>
      </c>
      <c r="CL435" s="259">
        <f t="shared" ca="1" si="720"/>
        <v>8.5241590024763774</v>
      </c>
      <c r="CM435" s="259">
        <f t="shared" ca="1" si="721"/>
        <v>8.4470867268569929</v>
      </c>
      <c r="CN435" s="259">
        <f t="shared" ca="1" si="722"/>
        <v>8.2033690923302203</v>
      </c>
      <c r="CO435">
        <f t="shared" ca="1" si="723"/>
        <v>100</v>
      </c>
      <c r="CP435">
        <f t="shared" ca="1" si="724"/>
        <v>16.7</v>
      </c>
      <c r="CQ435" t="e">
        <f t="shared" ca="1" si="725"/>
        <v>#N/A</v>
      </c>
      <c r="CR435" t="e">
        <f t="shared" ca="1" si="647"/>
        <v>#N/A</v>
      </c>
      <c r="CS435" t="e">
        <f t="shared" ca="1" si="648"/>
        <v>#N/A</v>
      </c>
    </row>
    <row r="436" spans="1:97" x14ac:dyDescent="0.25">
      <c r="A436">
        <v>405</v>
      </c>
      <c r="B436" s="100">
        <f ca="1">OFFSET(InputPriceData!B$15,CalculationsAndCharts!$A436+$A$11,0,1,1)</f>
        <v>39906</v>
      </c>
      <c r="C436" s="3">
        <f ca="1">OFFSET(InputPriceData!G$15,CalculationsAndCharts!$A436+$A$11,0,1,1)</f>
        <v>3177800</v>
      </c>
      <c r="D436" s="4">
        <f ca="1">OFFSET(InputPriceData!C$15,CalculationsAndCharts!$A436+$A$11,IF($C$7,7,0),1,1)</f>
        <v>8.65</v>
      </c>
      <c r="E436" s="4">
        <f ca="1">OFFSET(InputPriceData!D$15,CalculationsAndCharts!$A436+$A$11,IF($C$7,7,0),1,1)</f>
        <v>8.89</v>
      </c>
      <c r="F436" s="4">
        <f ca="1">OFFSET(InputPriceData!E$15,CalculationsAndCharts!$A436+$A$11,IF($C$7,7,0),1,1)</f>
        <v>8.5399999999999991</v>
      </c>
      <c r="G436" s="4">
        <f ca="1">OFFSET(InputPriceData!F$15,CalculationsAndCharts!$A436+$A$11,IF($C$7,7,0),1,1)</f>
        <v>8.8699999999999992</v>
      </c>
      <c r="H436" s="105">
        <f t="shared" si="692"/>
        <v>0</v>
      </c>
      <c r="I436" s="105">
        <f t="shared" ca="1" si="744"/>
        <v>0</v>
      </c>
      <c r="J436" s="105">
        <f t="shared" ca="1" si="744"/>
        <v>0</v>
      </c>
      <c r="K436" s="105">
        <f t="shared" ca="1" si="744"/>
        <v>0</v>
      </c>
      <c r="L436" s="4">
        <f t="shared" ca="1" si="693"/>
        <v>8.7666666666666657</v>
      </c>
      <c r="M436" s="105">
        <f t="shared" ca="1" si="694"/>
        <v>0.3966666666666665</v>
      </c>
      <c r="N436" s="105">
        <f t="shared" ca="1" si="701"/>
        <v>2.1327307692307693</v>
      </c>
      <c r="O436" s="198">
        <f t="shared" ca="1" si="702"/>
        <v>1.9663501198540911</v>
      </c>
      <c r="P436" s="198">
        <f t="shared" ca="1" si="703"/>
        <v>1.7697151078686821</v>
      </c>
      <c r="Q436" s="105">
        <f t="shared" ca="1" si="695"/>
        <v>8.1107024882748924</v>
      </c>
      <c r="R436" s="105">
        <f t="shared" ca="1" si="696"/>
        <v>7.6419291777504057</v>
      </c>
      <c r="S436" s="105">
        <f t="shared" ca="1" si="704"/>
        <v>0</v>
      </c>
      <c r="T436" s="105">
        <f t="shared" si="705"/>
        <v>0</v>
      </c>
      <c r="U436" s="105">
        <f t="shared" si="706"/>
        <v>0</v>
      </c>
      <c r="V436" s="115">
        <f t="shared" ca="1" si="697"/>
        <v>0.35000000000000142</v>
      </c>
      <c r="W436" s="114">
        <f t="shared" ca="1" si="698"/>
        <v>0.52152300430433063</v>
      </c>
      <c r="X436" s="116">
        <f t="shared" ca="1" si="699"/>
        <v>0.10879628007940595</v>
      </c>
      <c r="Y436" s="90" t="e">
        <f t="shared" si="707"/>
        <v>#N/A</v>
      </c>
      <c r="Z436" s="117" t="str">
        <f t="shared" ca="1" si="708"/>
        <v/>
      </c>
      <c r="AA436" s="112"/>
      <c r="AB436" s="118"/>
      <c r="AC436" s="107"/>
      <c r="AD436" s="107"/>
      <c r="AH436" s="107"/>
      <c r="BE436" s="235">
        <f t="shared" ca="1" si="709"/>
        <v>8.7399999999999984</v>
      </c>
      <c r="BF436" s="235">
        <f t="shared" ref="BF436:BN436" ca="1" si="749">AVERAGE(OFFSET(BE$31,$A436,0,$BE$27,1))</f>
        <v>8.5874999999999986</v>
      </c>
      <c r="BG436" s="235">
        <f t="shared" ca="1" si="749"/>
        <v>8.4074999999999989</v>
      </c>
      <c r="BH436" s="235">
        <f t="shared" ca="1" si="749"/>
        <v>8.2418750000000003</v>
      </c>
      <c r="BI436" s="235">
        <f t="shared" ca="1" si="749"/>
        <v>8.1231249999999999</v>
      </c>
      <c r="BJ436" s="235">
        <f t="shared" ca="1" si="749"/>
        <v>8.0618750000000006</v>
      </c>
      <c r="BK436" s="235">
        <f t="shared" ca="1" si="749"/>
        <v>8.0440625000000008</v>
      </c>
      <c r="BL436" s="235">
        <f t="shared" ca="1" si="749"/>
        <v>8.0428125000000001</v>
      </c>
      <c r="BM436" s="235">
        <f t="shared" ca="1" si="749"/>
        <v>8.0331250000000001</v>
      </c>
      <c r="BN436" s="235">
        <f t="shared" ca="1" si="749"/>
        <v>7.9999121093749999</v>
      </c>
      <c r="BO436" s="235">
        <f t="shared" ca="1" si="711"/>
        <v>8.4030581054687481</v>
      </c>
      <c r="BP436" s="235">
        <f t="shared" ca="1" si="667"/>
        <v>8.2140898393500485</v>
      </c>
      <c r="BQ436" s="235">
        <f t="shared" ca="1" si="668"/>
        <v>8.0618911918611378</v>
      </c>
      <c r="BR436" s="235">
        <f t="shared" ca="1" si="669"/>
        <v>0.15219864748891077</v>
      </c>
      <c r="BS436" s="235">
        <f t="shared" ca="1" si="670"/>
        <v>8.3662884868389593</v>
      </c>
      <c r="BT436" s="235">
        <f t="shared" ca="1" si="737"/>
        <v>8.1954677106446319</v>
      </c>
      <c r="BU436" s="235">
        <f t="shared" ca="1" si="738"/>
        <v>8.0544996024310649</v>
      </c>
      <c r="BV436" s="235">
        <f t="shared" ca="1" si="739"/>
        <v>7.9250239568731624</v>
      </c>
      <c r="BW436" s="235">
        <f t="shared" ca="1" si="740"/>
        <v>8.3479282815138625</v>
      </c>
      <c r="BX436" s="235">
        <f t="shared" ca="1" si="712"/>
        <v>0.52880026101679922</v>
      </c>
      <c r="BZ436" s="235">
        <f t="shared" ca="1" si="713"/>
        <v>7.6248777593638195</v>
      </c>
      <c r="CA436" s="235">
        <f t="shared" ca="1" si="714"/>
        <v>84.183536556871786</v>
      </c>
      <c r="CB436" s="235">
        <f t="shared" ca="1" si="642"/>
        <v>8.5848623860677069</v>
      </c>
      <c r="CC436" s="235">
        <f t="shared" ca="1" si="643"/>
        <v>3.6048623860677065</v>
      </c>
      <c r="CD436" s="81">
        <f t="shared" ca="1" si="644"/>
        <v>3.6102157389322933</v>
      </c>
      <c r="CE436" s="235">
        <f t="shared" ca="1" si="715"/>
        <v>99.851716538519938</v>
      </c>
      <c r="CF436" s="235">
        <f t="shared" ca="1" si="716"/>
        <v>97.284584262450494</v>
      </c>
      <c r="CG436">
        <f t="shared" si="717"/>
        <v>100</v>
      </c>
      <c r="CH436">
        <f t="shared" si="717"/>
        <v>50</v>
      </c>
      <c r="CI436">
        <f t="shared" si="717"/>
        <v>0</v>
      </c>
      <c r="CJ436" t="e">
        <f t="shared" si="718"/>
        <v>#N/A</v>
      </c>
      <c r="CK436" s="259">
        <f t="shared" ca="1" si="719"/>
        <v>8.225772019811016</v>
      </c>
      <c r="CL436" s="259">
        <f t="shared" ca="1" si="720"/>
        <v>8.5197610099055083</v>
      </c>
      <c r="CM436" s="259">
        <f t="shared" ca="1" si="721"/>
        <v>8.418477878094988</v>
      </c>
      <c r="CN436" s="259">
        <f t="shared" ca="1" si="722"/>
        <v>8.0750531282717581</v>
      </c>
      <c r="CO436">
        <f t="shared" ca="1" si="723"/>
        <v>100</v>
      </c>
      <c r="CP436">
        <f t="shared" ca="1" si="724"/>
        <v>16.7</v>
      </c>
      <c r="CQ436" t="e">
        <f t="shared" ca="1" si="725"/>
        <v>#N/A</v>
      </c>
      <c r="CR436" t="e">
        <f t="shared" ca="1" si="647"/>
        <v>#N/A</v>
      </c>
      <c r="CS436" t="e">
        <f t="shared" ca="1" si="648"/>
        <v>#N/A</v>
      </c>
    </row>
    <row r="437" spans="1:97" x14ac:dyDescent="0.25">
      <c r="A437">
        <v>406</v>
      </c>
      <c r="B437" s="100">
        <f ca="1">OFFSET(InputPriceData!B$15,CalculationsAndCharts!$A437+$A$11,0,1,1)</f>
        <v>39905</v>
      </c>
      <c r="C437" s="3">
        <f ca="1">OFFSET(InputPriceData!G$15,CalculationsAndCharts!$A437+$A$11,0,1,1)</f>
        <v>3078000</v>
      </c>
      <c r="D437" s="4">
        <f ca="1">OFFSET(InputPriceData!C$15,CalculationsAndCharts!$A437+$A$11,IF($C$7,7,0),1,1)</f>
        <v>8.4</v>
      </c>
      <c r="E437" s="4">
        <f ca="1">OFFSET(InputPriceData!D$15,CalculationsAndCharts!$A437+$A$11,IF($C$7,7,0),1,1)</f>
        <v>8.7799999999999994</v>
      </c>
      <c r="F437" s="4">
        <f ca="1">OFFSET(InputPriceData!E$15,CalculationsAndCharts!$A437+$A$11,IF($C$7,7,0),1,1)</f>
        <v>8.3699999999999992</v>
      </c>
      <c r="G437" s="4">
        <f ca="1">OFFSET(InputPriceData!F$15,CalculationsAndCharts!$A437+$A$11,IF($C$7,7,0),1,1)</f>
        <v>8.61</v>
      </c>
      <c r="H437" s="105">
        <f t="shared" si="692"/>
        <v>0</v>
      </c>
      <c r="I437" s="105">
        <f t="shared" ca="1" si="744"/>
        <v>0</v>
      </c>
      <c r="J437" s="105">
        <f t="shared" ca="1" si="744"/>
        <v>0</v>
      </c>
      <c r="K437" s="105">
        <f t="shared" ca="1" si="744"/>
        <v>0</v>
      </c>
      <c r="L437" s="4">
        <f t="shared" ca="1" si="693"/>
        <v>8.586666666666666</v>
      </c>
      <c r="M437" s="105">
        <f t="shared" ca="1" si="694"/>
        <v>1.0266666666666664</v>
      </c>
      <c r="N437" s="105">
        <f t="shared" ca="1" si="701"/>
        <v>2.0908589743589747</v>
      </c>
      <c r="O437" s="198">
        <f t="shared" ca="1" si="702"/>
        <v>1.9188127914607545</v>
      </c>
      <c r="P437" s="198">
        <f t="shared" ca="1" si="703"/>
        <v>1.7269315123146791</v>
      </c>
      <c r="Q437" s="105">
        <f t="shared" ca="1" si="695"/>
        <v>7.9232841515915293</v>
      </c>
      <c r="R437" s="105">
        <f t="shared" ca="1" si="696"/>
        <v>7.5079939461719807</v>
      </c>
      <c r="S437" s="105">
        <f t="shared" ca="1" si="704"/>
        <v>0</v>
      </c>
      <c r="T437" s="105">
        <f t="shared" si="705"/>
        <v>0</v>
      </c>
      <c r="U437" s="105">
        <f t="shared" si="706"/>
        <v>0</v>
      </c>
      <c r="V437" s="115">
        <f t="shared" ca="1" si="697"/>
        <v>0.51999999999999957</v>
      </c>
      <c r="W437" s="114">
        <f t="shared" ca="1" si="698"/>
        <v>0.60728450645649523</v>
      </c>
      <c r="X437" s="116">
        <f t="shared" ca="1" si="699"/>
        <v>0.12053246300307727</v>
      </c>
      <c r="Y437" s="90" t="e">
        <f t="shared" si="707"/>
        <v>#N/A</v>
      </c>
      <c r="Z437" s="117" t="str">
        <f t="shared" ca="1" si="708"/>
        <v/>
      </c>
      <c r="AA437" s="112"/>
      <c r="AB437" s="118"/>
      <c r="AC437" s="107"/>
      <c r="AD437" s="107"/>
      <c r="AH437" s="107"/>
      <c r="BE437" s="235">
        <f t="shared" ca="1" si="709"/>
        <v>8.4349999999999987</v>
      </c>
      <c r="BF437" s="235">
        <f t="shared" ref="BF437:BN437" ca="1" si="750">AVERAGE(OFFSET(BE$31,$A437,0,$BE$27,1))</f>
        <v>8.2274999999999991</v>
      </c>
      <c r="BG437" s="235">
        <f t="shared" ca="1" si="750"/>
        <v>8.0762499999999999</v>
      </c>
      <c r="BH437" s="235">
        <f t="shared" ca="1" si="750"/>
        <v>8.0043749999999996</v>
      </c>
      <c r="BI437" s="235">
        <f t="shared" ca="1" si="750"/>
        <v>8.0006249999999994</v>
      </c>
      <c r="BJ437" s="235">
        <f t="shared" ca="1" si="750"/>
        <v>8.026250000000001</v>
      </c>
      <c r="BK437" s="235">
        <f t="shared" ca="1" si="750"/>
        <v>8.0415625000000013</v>
      </c>
      <c r="BL437" s="235">
        <f t="shared" ca="1" si="750"/>
        <v>8.0234375</v>
      </c>
      <c r="BM437" s="235">
        <f t="shared" ca="1" si="750"/>
        <v>7.9666992187499996</v>
      </c>
      <c r="BN437" s="235">
        <f t="shared" ca="1" si="750"/>
        <v>7.8779882812499995</v>
      </c>
      <c r="BO437" s="235">
        <f t="shared" ca="1" si="711"/>
        <v>8.1629531249999978</v>
      </c>
      <c r="BP437" s="235">
        <f t="shared" ca="1" si="667"/>
        <v>8.025121573231349</v>
      </c>
      <c r="BQ437" s="235">
        <f t="shared" ca="1" si="668"/>
        <v>7.9096925443722261</v>
      </c>
      <c r="BR437" s="235">
        <f t="shared" ca="1" si="669"/>
        <v>0.11542902885912287</v>
      </c>
      <c r="BS437" s="235">
        <f t="shared" ca="1" si="670"/>
        <v>8.140550602090471</v>
      </c>
      <c r="BT437" s="235">
        <f t="shared" ca="1" si="737"/>
        <v>8.0246469344503026</v>
      </c>
      <c r="BU437" s="235">
        <f t="shared" ca="1" si="738"/>
        <v>7.9135314942174961</v>
      </c>
      <c r="BV437" s="235">
        <f t="shared" ca="1" si="739"/>
        <v>7.7955483113152599</v>
      </c>
      <c r="BW437" s="235">
        <f t="shared" ca="1" si="740"/>
        <v>8.1288946320136777</v>
      </c>
      <c r="BX437" s="235">
        <f t="shared" ca="1" si="712"/>
        <v>0.54137258572868041</v>
      </c>
      <c r="BZ437" s="235">
        <f t="shared" ca="1" si="713"/>
        <v>7.5064519714277615</v>
      </c>
      <c r="CA437" s="235">
        <f t="shared" ca="1" si="714"/>
        <v>78.743728302575434</v>
      </c>
      <c r="CB437" s="235">
        <f t="shared" ca="1" si="642"/>
        <v>8.3748098958333319</v>
      </c>
      <c r="CC437" s="235">
        <f t="shared" ca="1" si="643"/>
        <v>3.3948098958333315</v>
      </c>
      <c r="CD437" s="81">
        <f t="shared" ca="1" si="644"/>
        <v>3.5002157389322921</v>
      </c>
      <c r="CE437" s="235">
        <f t="shared" ca="1" si="715"/>
        <v>96.988590105274099</v>
      </c>
      <c r="CF437" s="235">
        <f t="shared" ca="1" si="716"/>
        <v>94.420019489592832</v>
      </c>
      <c r="CG437">
        <f t="shared" si="717"/>
        <v>100</v>
      </c>
      <c r="CH437">
        <f t="shared" si="717"/>
        <v>50</v>
      </c>
      <c r="CI437">
        <f t="shared" si="717"/>
        <v>0</v>
      </c>
      <c r="CJ437" t="e">
        <f t="shared" si="718"/>
        <v>#N/A</v>
      </c>
      <c r="CK437" s="259">
        <f t="shared" ca="1" si="719"/>
        <v>7.911544039622032</v>
      </c>
      <c r="CL437" s="259">
        <f t="shared" ca="1" si="720"/>
        <v>8.2857720198110147</v>
      </c>
      <c r="CM437" s="259">
        <f t="shared" ca="1" si="721"/>
        <v>8.1863520190472023</v>
      </c>
      <c r="CN437" s="259">
        <f t="shared" ca="1" si="722"/>
        <v>7.8971699756182572</v>
      </c>
      <c r="CO437">
        <f t="shared" ca="1" si="723"/>
        <v>100</v>
      </c>
      <c r="CP437">
        <f t="shared" ca="1" si="724"/>
        <v>16.7</v>
      </c>
      <c r="CQ437" t="e">
        <f t="shared" ca="1" si="725"/>
        <v>#N/A</v>
      </c>
      <c r="CR437" t="e">
        <f t="shared" ca="1" si="647"/>
        <v>#N/A</v>
      </c>
      <c r="CS437" t="e">
        <f t="shared" ca="1" si="648"/>
        <v>#N/A</v>
      </c>
    </row>
    <row r="438" spans="1:97" x14ac:dyDescent="0.25">
      <c r="A438">
        <v>407</v>
      </c>
      <c r="B438" s="100">
        <f ca="1">OFFSET(InputPriceData!B$15,CalculationsAndCharts!$A438+$A$11,0,1,1)</f>
        <v>39904</v>
      </c>
      <c r="C438" s="3">
        <f ca="1">OFFSET(InputPriceData!G$15,CalculationsAndCharts!$A438+$A$11,0,1,1)</f>
        <v>2647500</v>
      </c>
      <c r="D438" s="4">
        <f ca="1">OFFSET(InputPriceData!C$15,CalculationsAndCharts!$A438+$A$11,IF($C$7,7,0),1,1)</f>
        <v>7.7</v>
      </c>
      <c r="E438" s="4">
        <f ca="1">OFFSET(InputPriceData!D$15,CalculationsAndCharts!$A438+$A$11,IF($C$7,7,0),1,1)</f>
        <v>8.33</v>
      </c>
      <c r="F438" s="4">
        <f ca="1">OFFSET(InputPriceData!E$15,CalculationsAndCharts!$A438+$A$11,IF($C$7,7,0),1,1)</f>
        <v>7.56</v>
      </c>
      <c r="G438" s="4">
        <f ca="1">OFFSET(InputPriceData!F$15,CalculationsAndCharts!$A438+$A$11,IF($C$7,7,0),1,1)</f>
        <v>8.26</v>
      </c>
      <c r="H438" s="105">
        <f t="shared" si="692"/>
        <v>0</v>
      </c>
      <c r="I438" s="105">
        <f t="shared" ca="1" si="744"/>
        <v>0</v>
      </c>
      <c r="J438" s="105">
        <f t="shared" ca="1" si="744"/>
        <v>0</v>
      </c>
      <c r="K438" s="105">
        <f t="shared" ca="1" si="744"/>
        <v>0</v>
      </c>
      <c r="L438" s="4">
        <f t="shared" ca="1" si="693"/>
        <v>8.0499999999999989</v>
      </c>
      <c r="M438" s="105">
        <f t="shared" ca="1" si="694"/>
        <v>0.33999999999999897</v>
      </c>
      <c r="N438" s="105">
        <f t="shared" ca="1" si="701"/>
        <v>1.9179102564102566</v>
      </c>
      <c r="O438" s="198">
        <f t="shared" ca="1" si="702"/>
        <v>1.8696567392041201</v>
      </c>
      <c r="P438" s="198">
        <f t="shared" ca="1" si="703"/>
        <v>1.6826910652837082</v>
      </c>
      <c r="Q438" s="105">
        <f t="shared" ca="1" si="695"/>
        <v>7.7337462901414904</v>
      </c>
      <c r="R438" s="105">
        <f t="shared" ca="1" si="696"/>
        <v>7.3893396017663955</v>
      </c>
      <c r="S438" s="105">
        <f t="shared" ca="1" si="704"/>
        <v>0</v>
      </c>
      <c r="T438" s="105">
        <f t="shared" si="705"/>
        <v>0</v>
      </c>
      <c r="U438" s="105">
        <f t="shared" si="706"/>
        <v>0</v>
      </c>
      <c r="V438" s="115">
        <f t="shared" ca="1" si="697"/>
        <v>0.77000000000000046</v>
      </c>
      <c r="W438" s="114">
        <f t="shared" ca="1" si="698"/>
        <v>0.65092675968474312</v>
      </c>
      <c r="X438" s="116">
        <f t="shared" ca="1" si="699"/>
        <v>0.12880469245578002</v>
      </c>
      <c r="Y438" s="90" t="e">
        <f t="shared" si="707"/>
        <v>#N/A</v>
      </c>
      <c r="Z438" s="117" t="str">
        <f t="shared" ca="1" si="708"/>
        <v/>
      </c>
      <c r="AA438" s="112"/>
      <c r="AB438" s="118"/>
      <c r="AC438" s="107"/>
      <c r="AD438" s="107"/>
      <c r="AH438" s="107"/>
      <c r="BE438" s="235">
        <f t="shared" ca="1" si="709"/>
        <v>8.02</v>
      </c>
      <c r="BF438" s="235">
        <f t="shared" ref="BF438:BN438" ca="1" si="751">AVERAGE(OFFSET(BE$31,$A438,0,$BE$27,1))</f>
        <v>7.9249999999999998</v>
      </c>
      <c r="BG438" s="235">
        <f t="shared" ca="1" si="751"/>
        <v>7.9325000000000001</v>
      </c>
      <c r="BH438" s="235">
        <f t="shared" ca="1" si="751"/>
        <v>7.9968750000000011</v>
      </c>
      <c r="BI438" s="235">
        <f t="shared" ca="1" si="751"/>
        <v>8.0518750000000008</v>
      </c>
      <c r="BJ438" s="235">
        <f t="shared" ca="1" si="751"/>
        <v>8.0568750000000016</v>
      </c>
      <c r="BK438" s="235">
        <f t="shared" ca="1" si="751"/>
        <v>8.0053125000000005</v>
      </c>
      <c r="BL438" s="235">
        <f t="shared" ca="1" si="751"/>
        <v>7.9099609375000002</v>
      </c>
      <c r="BM438" s="235">
        <f t="shared" ca="1" si="751"/>
        <v>7.7892773437499994</v>
      </c>
      <c r="BN438" s="235">
        <f t="shared" ca="1" si="751"/>
        <v>7.6607519531249997</v>
      </c>
      <c r="BO438" s="235">
        <f t="shared" ca="1" si="711"/>
        <v>7.9532651367187484</v>
      </c>
      <c r="BP438" s="235">
        <f t="shared" ca="1" si="667"/>
        <v>7.887290021462702</v>
      </c>
      <c r="BQ438" s="235">
        <f t="shared" ca="1" si="668"/>
        <v>7.7942635155131033</v>
      </c>
      <c r="BR438" s="235">
        <f t="shared" ca="1" si="669"/>
        <v>9.3026505949598715E-2</v>
      </c>
      <c r="BS438" s="235">
        <f t="shared" ca="1" si="670"/>
        <v>7.9803165274123007</v>
      </c>
      <c r="BT438" s="235">
        <f t="shared" ca="1" si="737"/>
        <v>7.9087432668101352</v>
      </c>
      <c r="BU438" s="235">
        <f t="shared" ca="1" si="738"/>
        <v>7.8024160539846887</v>
      </c>
      <c r="BV438" s="235">
        <f t="shared" ca="1" si="739"/>
        <v>7.6775651284130237</v>
      </c>
      <c r="BW438" s="235">
        <f t="shared" ca="1" si="740"/>
        <v>7.9965467668893648</v>
      </c>
      <c r="BX438" s="235">
        <f t="shared" ca="1" si="712"/>
        <v>0.58407873374517483</v>
      </c>
      <c r="BZ438" s="235">
        <f t="shared" ca="1" si="713"/>
        <v>7.3975477976490129</v>
      </c>
      <c r="CA438" s="235">
        <f t="shared" ca="1" si="714"/>
        <v>75.638622613406355</v>
      </c>
      <c r="CB438" s="235">
        <f t="shared" ca="1" si="642"/>
        <v>8.0016325683593728</v>
      </c>
      <c r="CC438" s="235">
        <f t="shared" ca="1" si="643"/>
        <v>3.0216325683593723</v>
      </c>
      <c r="CD438" s="81">
        <f t="shared" ca="1" si="644"/>
        <v>3.1802157389322936</v>
      </c>
      <c r="CE438" s="235">
        <f t="shared" ca="1" si="715"/>
        <v>95.013446143557445</v>
      </c>
      <c r="CF438" s="235">
        <f t="shared" ca="1" si="716"/>
        <v>91.922342480760832</v>
      </c>
      <c r="CG438">
        <f t="shared" si="717"/>
        <v>100</v>
      </c>
      <c r="CH438">
        <f t="shared" si="717"/>
        <v>50</v>
      </c>
      <c r="CI438">
        <f t="shared" si="717"/>
        <v>0</v>
      </c>
      <c r="CJ438" t="e">
        <f t="shared" si="718"/>
        <v>#N/A</v>
      </c>
      <c r="CK438" s="259">
        <f t="shared" ca="1" si="719"/>
        <v>7.8605880792440637</v>
      </c>
      <c r="CL438" s="259">
        <f t="shared" ca="1" si="720"/>
        <v>7.9282720198110157</v>
      </c>
      <c r="CM438" s="259">
        <f t="shared" ca="1" si="721"/>
        <v>7.9194755873008926</v>
      </c>
      <c r="CN438" s="259">
        <f t="shared" ca="1" si="722"/>
        <v>7.7417291579411538</v>
      </c>
      <c r="CO438">
        <f t="shared" ca="1" si="723"/>
        <v>100</v>
      </c>
      <c r="CP438">
        <f t="shared" ca="1" si="724"/>
        <v>16.7</v>
      </c>
      <c r="CQ438" t="e">
        <f t="shared" ca="1" si="725"/>
        <v>#N/A</v>
      </c>
      <c r="CR438" t="e">
        <f t="shared" ca="1" si="647"/>
        <v>#N/A</v>
      </c>
      <c r="CS438" t="e">
        <f t="shared" ca="1" si="648"/>
        <v>#N/A</v>
      </c>
    </row>
    <row r="439" spans="1:97" x14ac:dyDescent="0.25">
      <c r="A439">
        <v>408</v>
      </c>
      <c r="B439" s="100">
        <f ca="1">OFFSET(InputPriceData!B$15,CalculationsAndCharts!$A439+$A$11,0,1,1)</f>
        <v>39903</v>
      </c>
      <c r="C439" s="3">
        <f ca="1">OFFSET(InputPriceData!G$15,CalculationsAndCharts!$A439+$A$11,0,1,1)</f>
        <v>3039400</v>
      </c>
      <c r="D439" s="4">
        <f ca="1">OFFSET(InputPriceData!C$15,CalculationsAndCharts!$A439+$A$11,IF($C$7,7,0),1,1)</f>
        <v>7.88</v>
      </c>
      <c r="E439" s="4">
        <f ca="1">OFFSET(InputPriceData!D$15,CalculationsAndCharts!$A439+$A$11,IF($C$7,7,0),1,1)</f>
        <v>8.14</v>
      </c>
      <c r="F439" s="4">
        <f ca="1">OFFSET(InputPriceData!E$15,CalculationsAndCharts!$A439+$A$11,IF($C$7,7,0),1,1)</f>
        <v>7.71</v>
      </c>
      <c r="G439" s="4">
        <f ca="1">OFFSET(InputPriceData!F$15,CalculationsAndCharts!$A439+$A$11,IF($C$7,7,0),1,1)</f>
        <v>7.78</v>
      </c>
      <c r="H439" s="105">
        <f t="shared" si="692"/>
        <v>0</v>
      </c>
      <c r="I439" s="105">
        <f t="shared" ca="1" si="744"/>
        <v>0</v>
      </c>
      <c r="J439" s="105">
        <f t="shared" ca="1" si="744"/>
        <v>0</v>
      </c>
      <c r="K439" s="105">
        <f t="shared" ca="1" si="744"/>
        <v>0</v>
      </c>
      <c r="L439" s="4">
        <f t="shared" ca="1" si="693"/>
        <v>7.8766666666666678</v>
      </c>
      <c r="M439" s="105">
        <f t="shared" ca="1" si="694"/>
        <v>0.46666666666666767</v>
      </c>
      <c r="N439" s="105">
        <f t="shared" ca="1" si="701"/>
        <v>1.9060769230769234</v>
      </c>
      <c r="O439" s="198">
        <f t="shared" ca="1" si="702"/>
        <v>1.8558700200023668</v>
      </c>
      <c r="P439" s="198">
        <f t="shared" ca="1" si="703"/>
        <v>1.6702830180021302</v>
      </c>
      <c r="Q439" s="105">
        <f t="shared" ca="1" si="695"/>
        <v>7.643388087324773</v>
      </c>
      <c r="R439" s="105">
        <f t="shared" ca="1" si="696"/>
        <v>7.2909376908020826</v>
      </c>
      <c r="S439" s="105">
        <f t="shared" ca="1" si="704"/>
        <v>0</v>
      </c>
      <c r="T439" s="105">
        <f t="shared" si="705"/>
        <v>0</v>
      </c>
      <c r="U439" s="105">
        <f t="shared" si="706"/>
        <v>0</v>
      </c>
      <c r="V439" s="115">
        <f t="shared" ca="1" si="697"/>
        <v>0.4300000000000006</v>
      </c>
      <c r="W439" s="114">
        <f t="shared" ca="1" si="698"/>
        <v>0.5913901395271145</v>
      </c>
      <c r="X439" s="116">
        <f t="shared" ca="1" si="699"/>
        <v>0.12601415675155714</v>
      </c>
      <c r="Y439" s="90" t="e">
        <f t="shared" si="707"/>
        <v>#N/A</v>
      </c>
      <c r="Z439" s="117" t="str">
        <f t="shared" ca="1" si="708"/>
        <v/>
      </c>
      <c r="AA439" s="112"/>
      <c r="AB439" s="118"/>
      <c r="AC439" s="107"/>
      <c r="AD439" s="107"/>
      <c r="AH439" s="107"/>
      <c r="BE439" s="235">
        <f t="shared" ca="1" si="709"/>
        <v>7.83</v>
      </c>
      <c r="BF439" s="235">
        <f t="shared" ref="BF439:BN439" ca="1" si="752">AVERAGE(OFFSET(BE$31,$A439,0,$BE$27,1))</f>
        <v>7.94</v>
      </c>
      <c r="BG439" s="235">
        <f t="shared" ca="1" si="752"/>
        <v>8.0612500000000011</v>
      </c>
      <c r="BH439" s="235">
        <f t="shared" ca="1" si="752"/>
        <v>8.1068750000000005</v>
      </c>
      <c r="BI439" s="235">
        <f t="shared" ca="1" si="752"/>
        <v>8.0618750000000006</v>
      </c>
      <c r="BJ439" s="235">
        <f t="shared" ca="1" si="752"/>
        <v>7.9537499999999994</v>
      </c>
      <c r="BK439" s="235">
        <f t="shared" ca="1" si="752"/>
        <v>7.8146093749999999</v>
      </c>
      <c r="BL439" s="235">
        <f t="shared" ca="1" si="752"/>
        <v>7.6685937499999994</v>
      </c>
      <c r="BM439" s="235">
        <f t="shared" ca="1" si="752"/>
        <v>7.5322265625</v>
      </c>
      <c r="BN439" s="235">
        <f t="shared" ca="1" si="752"/>
        <v>7.4161914062500003</v>
      </c>
      <c r="BO439" s="235">
        <f t="shared" ca="1" si="711"/>
        <v>7.8877373046874997</v>
      </c>
      <c r="BP439" s="235">
        <f t="shared" ca="1" si="667"/>
        <v>7.8213149062066556</v>
      </c>
      <c r="BQ439" s="235">
        <f t="shared" ca="1" si="668"/>
        <v>7.7012370095635054</v>
      </c>
      <c r="BR439" s="235">
        <f t="shared" ca="1" si="669"/>
        <v>0.12007789664315016</v>
      </c>
      <c r="BS439" s="235">
        <f t="shared" ca="1" si="670"/>
        <v>7.9413928028498058</v>
      </c>
      <c r="BT439" s="235">
        <f t="shared" ca="1" si="737"/>
        <v>7.8371700062079697</v>
      </c>
      <c r="BU439" s="235">
        <f t="shared" ca="1" si="738"/>
        <v>7.6960888411592423</v>
      </c>
      <c r="BV439" s="235">
        <f t="shared" ca="1" si="739"/>
        <v>7.5527142028413596</v>
      </c>
      <c r="BW439" s="235">
        <f t="shared" ca="1" si="740"/>
        <v>7.9759576979875408</v>
      </c>
      <c r="BX439" s="235">
        <f t="shared" ca="1" si="712"/>
        <v>0.63680759428368627</v>
      </c>
      <c r="BZ439" s="235">
        <f t="shared" ca="1" si="713"/>
        <v>7.2884344107198631</v>
      </c>
      <c r="CA439" s="235">
        <f t="shared" ca="1" si="714"/>
        <v>76.991013197677049</v>
      </c>
      <c r="CB439" s="235">
        <f t="shared" ca="1" si="642"/>
        <v>7.8822019856770833</v>
      </c>
      <c r="CC439" s="235">
        <f t="shared" ca="1" si="643"/>
        <v>2.9022019856770829</v>
      </c>
      <c r="CD439" s="81">
        <f t="shared" ca="1" si="644"/>
        <v>3.1802157389322936</v>
      </c>
      <c r="CE439" s="235">
        <f t="shared" ca="1" si="715"/>
        <v>91.258022219946952</v>
      </c>
      <c r="CF439" s="235">
        <f t="shared" ca="1" si="716"/>
        <v>92.271590016103673</v>
      </c>
      <c r="CG439">
        <f t="shared" si="717"/>
        <v>100</v>
      </c>
      <c r="CH439">
        <f t="shared" si="717"/>
        <v>50</v>
      </c>
      <c r="CI439">
        <f t="shared" si="717"/>
        <v>0</v>
      </c>
      <c r="CJ439" t="e">
        <f t="shared" si="718"/>
        <v>#N/A</v>
      </c>
      <c r="CK439" s="259">
        <f t="shared" ca="1" si="719"/>
        <v>7.8436761584881278</v>
      </c>
      <c r="CL439" s="259">
        <f t="shared" ca="1" si="720"/>
        <v>7.8927940396220322</v>
      </c>
      <c r="CM439" s="259">
        <f t="shared" ca="1" si="721"/>
        <v>7.8324593121681545</v>
      </c>
      <c r="CN439" s="259">
        <f t="shared" ca="1" si="722"/>
        <v>7.6671120131932096</v>
      </c>
      <c r="CO439">
        <f t="shared" ca="1" si="723"/>
        <v>100</v>
      </c>
      <c r="CP439">
        <f t="shared" ca="1" si="724"/>
        <v>16.7</v>
      </c>
      <c r="CQ439" t="e">
        <f t="shared" ca="1" si="725"/>
        <v>#N/A</v>
      </c>
      <c r="CR439" t="e">
        <f t="shared" ca="1" si="647"/>
        <v>#N/A</v>
      </c>
      <c r="CS439" t="e">
        <f t="shared" ca="1" si="648"/>
        <v>#N/A</v>
      </c>
    </row>
    <row r="440" spans="1:97" x14ac:dyDescent="0.25">
      <c r="A440">
        <v>409</v>
      </c>
      <c r="B440" s="100">
        <f ca="1">OFFSET(InputPriceData!B$15,CalculationsAndCharts!$A440+$A$11,0,1,1)</f>
        <v>39902</v>
      </c>
      <c r="C440" s="3">
        <f ca="1">OFFSET(InputPriceData!G$15,CalculationsAndCharts!$A440+$A$11,0,1,1)</f>
        <v>2722700</v>
      </c>
      <c r="D440" s="4">
        <f ca="1">OFFSET(InputPriceData!C$15,CalculationsAndCharts!$A440+$A$11,IF($C$7,7,0),1,1)</f>
        <v>7.85</v>
      </c>
      <c r="E440" s="4">
        <f ca="1">OFFSET(InputPriceData!D$15,CalculationsAndCharts!$A440+$A$11,IF($C$7,7,0),1,1)</f>
        <v>7.9</v>
      </c>
      <c r="F440" s="4">
        <f ca="1">OFFSET(InputPriceData!E$15,CalculationsAndCharts!$A440+$A$11,IF($C$7,7,0),1,1)</f>
        <v>7.41</v>
      </c>
      <c r="G440" s="4">
        <f ca="1">OFFSET(InputPriceData!F$15,CalculationsAndCharts!$A440+$A$11,IF($C$7,7,0),1,1)</f>
        <v>7.88</v>
      </c>
      <c r="H440" s="105">
        <f t="shared" si="692"/>
        <v>0</v>
      </c>
      <c r="I440" s="105">
        <f t="shared" ca="1" si="744"/>
        <v>0</v>
      </c>
      <c r="J440" s="105">
        <f t="shared" ca="1" si="744"/>
        <v>0</v>
      </c>
      <c r="K440" s="105">
        <f t="shared" ca="1" si="744"/>
        <v>0</v>
      </c>
      <c r="L440" s="4">
        <f t="shared" ca="1" si="693"/>
        <v>7.73</v>
      </c>
      <c r="M440" s="105">
        <f t="shared" ca="1" si="694"/>
        <v>0.82333333333333236</v>
      </c>
      <c r="N440" s="105">
        <f t="shared" ca="1" si="701"/>
        <v>1.9415769230769235</v>
      </c>
      <c r="O440" s="198">
        <f t="shared" ca="1" si="702"/>
        <v>1.8415251905524932</v>
      </c>
      <c r="P440" s="198">
        <f t="shared" ca="1" si="703"/>
        <v>1.6573726714972439</v>
      </c>
      <c r="Q440" s="105">
        <f t="shared" ca="1" si="695"/>
        <v>7.5767370646556609</v>
      </c>
      <c r="R440" s="105">
        <f t="shared" ca="1" si="696"/>
        <v>7.1902375775098859</v>
      </c>
      <c r="S440" s="105">
        <f t="shared" ca="1" si="704"/>
        <v>0</v>
      </c>
      <c r="T440" s="105">
        <f t="shared" si="705"/>
        <v>0</v>
      </c>
      <c r="U440" s="105">
        <f t="shared" si="706"/>
        <v>0</v>
      </c>
      <c r="V440" s="115">
        <f t="shared" ca="1" si="697"/>
        <v>0.8100000000000005</v>
      </c>
      <c r="W440" s="114">
        <f t="shared" ca="1" si="698"/>
        <v>0.67208520929067139</v>
      </c>
      <c r="X440" s="116">
        <f t="shared" ca="1" si="699"/>
        <v>0.13529000117901924</v>
      </c>
      <c r="Y440" s="90" t="e">
        <f t="shared" si="707"/>
        <v>#N/A</v>
      </c>
      <c r="Z440" s="117" t="str">
        <f t="shared" ca="1" si="708"/>
        <v/>
      </c>
      <c r="AA440" s="112"/>
      <c r="AB440" s="118"/>
      <c r="AC440" s="107"/>
      <c r="AD440" s="107"/>
      <c r="AH440" s="107"/>
      <c r="BE440" s="235">
        <f t="shared" ca="1" si="709"/>
        <v>8.0500000000000007</v>
      </c>
      <c r="BF440" s="235">
        <f t="shared" ref="BF440:BN440" ca="1" si="753">AVERAGE(OFFSET(BE$31,$A440,0,$BE$27,1))</f>
        <v>8.182500000000001</v>
      </c>
      <c r="BG440" s="235">
        <f t="shared" ca="1" si="753"/>
        <v>8.1524999999999999</v>
      </c>
      <c r="BH440" s="235">
        <f t="shared" ca="1" si="753"/>
        <v>8.0168749999999989</v>
      </c>
      <c r="BI440" s="235">
        <f t="shared" ca="1" si="753"/>
        <v>7.8456249999999992</v>
      </c>
      <c r="BJ440" s="235">
        <f t="shared" ca="1" si="753"/>
        <v>7.6754687499999994</v>
      </c>
      <c r="BK440" s="235">
        <f t="shared" ca="1" si="753"/>
        <v>7.522578124999999</v>
      </c>
      <c r="BL440" s="235">
        <f t="shared" ca="1" si="753"/>
        <v>7.3958593749999997</v>
      </c>
      <c r="BM440" s="235">
        <f t="shared" ca="1" si="753"/>
        <v>7.3001562500000006</v>
      </c>
      <c r="BN440" s="235">
        <f t="shared" ca="1" si="753"/>
        <v>7.2351367187500006</v>
      </c>
      <c r="BO440" s="235">
        <f t="shared" ca="1" si="711"/>
        <v>7.9223037109375003</v>
      </c>
      <c r="BP440" s="235">
        <f t="shared" ca="1" si="667"/>
        <v>7.7548925077258124</v>
      </c>
      <c r="BQ440" s="235">
        <f t="shared" ca="1" si="668"/>
        <v>7.5811591129203553</v>
      </c>
      <c r="BR440" s="235">
        <f t="shared" ca="1" si="669"/>
        <v>0.17373339480545713</v>
      </c>
      <c r="BS440" s="235">
        <f t="shared" ca="1" si="670"/>
        <v>7.9286259025312695</v>
      </c>
      <c r="BT440" s="235">
        <f t="shared" ca="1" si="737"/>
        <v>7.7329472095661327</v>
      </c>
      <c r="BU440" s="235">
        <f t="shared" ca="1" si="738"/>
        <v>7.5550076761105149</v>
      </c>
      <c r="BV440" s="235">
        <f t="shared" ca="1" si="739"/>
        <v>7.409339564523477</v>
      </c>
      <c r="BW440" s="235">
        <f t="shared" ca="1" si="740"/>
        <v>7.9431581648903267</v>
      </c>
      <c r="BX440" s="235">
        <f t="shared" ca="1" si="712"/>
        <v>0.68295166115664063</v>
      </c>
      <c r="BZ440" s="235">
        <f t="shared" ca="1" si="713"/>
        <v>7.1662940279461109</v>
      </c>
      <c r="CA440" s="235">
        <f t="shared" ca="1" si="714"/>
        <v>78.437742417542594</v>
      </c>
      <c r="CB440" s="235">
        <f t="shared" ref="CB440:CB503" ca="1" si="754">(BO440+L440)/2</f>
        <v>7.8261518554687504</v>
      </c>
      <c r="CC440" s="235">
        <f t="shared" ref="CC440:CC503" ca="1" si="755">CB440-MIN(OFFSET(F440,0,0,$BI$27,1))</f>
        <v>2.8461518554687499</v>
      </c>
      <c r="CD440" s="81">
        <f t="shared" ref="CD440:CD503" ca="1" si="756">MAX(OFFSET(E440,0,0,$BI$27,1))-MIN(OFFSET(CB440,0,0,$BI$27,1))</f>
        <v>3.1802157389322936</v>
      </c>
      <c r="CE440" s="235">
        <f t="shared" ca="1" si="715"/>
        <v>89.495559078778101</v>
      </c>
      <c r="CF440" s="235">
        <f t="shared" ca="1" si="716"/>
        <v>91.596303791088815</v>
      </c>
      <c r="CG440">
        <f t="shared" si="717"/>
        <v>100</v>
      </c>
      <c r="CH440">
        <f t="shared" si="717"/>
        <v>50</v>
      </c>
      <c r="CI440">
        <f t="shared" si="717"/>
        <v>0</v>
      </c>
      <c r="CJ440" t="e">
        <f t="shared" si="718"/>
        <v>#N/A</v>
      </c>
      <c r="CK440" s="259">
        <f t="shared" ca="1" si="719"/>
        <v>7.9273523169762559</v>
      </c>
      <c r="CL440" s="259">
        <f t="shared" ca="1" si="720"/>
        <v>7.7561761584881284</v>
      </c>
      <c r="CM440" s="259">
        <f t="shared" ca="1" si="721"/>
        <v>7.802987742502479</v>
      </c>
      <c r="CN440" s="259">
        <f t="shared" ca="1" si="722"/>
        <v>7.57683920262168</v>
      </c>
      <c r="CO440">
        <f t="shared" ca="1" si="723"/>
        <v>100</v>
      </c>
      <c r="CP440">
        <f t="shared" ca="1" si="724"/>
        <v>16.7</v>
      </c>
      <c r="CQ440" t="e">
        <f t="shared" ca="1" si="725"/>
        <v>#N/A</v>
      </c>
      <c r="CR440" t="e">
        <f t="shared" ca="1" si="647"/>
        <v>#N/A</v>
      </c>
      <c r="CS440" t="e">
        <f t="shared" ca="1" si="648"/>
        <v>#N/A</v>
      </c>
    </row>
    <row r="441" spans="1:97" x14ac:dyDescent="0.25">
      <c r="A441">
        <v>410</v>
      </c>
      <c r="B441" s="100">
        <f ca="1">OFFSET(InputPriceData!B$15,CalculationsAndCharts!$A441+$A$11,0,1,1)</f>
        <v>39899</v>
      </c>
      <c r="C441" s="3">
        <f ca="1">OFFSET(InputPriceData!G$15,CalculationsAndCharts!$A441+$A$11,0,1,1)</f>
        <v>3593900</v>
      </c>
      <c r="D441" s="4">
        <f ca="1">OFFSET(InputPriceData!C$15,CalculationsAndCharts!$A441+$A$11,IF($C$7,7,0),1,1)</f>
        <v>8.1999999999999993</v>
      </c>
      <c r="E441" s="4">
        <f ca="1">OFFSET(InputPriceData!D$15,CalculationsAndCharts!$A441+$A$11,IF($C$7,7,0),1,1)</f>
        <v>8.4499999999999993</v>
      </c>
      <c r="F441" s="4">
        <f ca="1">OFFSET(InputPriceData!E$15,CalculationsAndCharts!$A441+$A$11,IF($C$7,7,0),1,1)</f>
        <v>8.0299999999999994</v>
      </c>
      <c r="G441" s="4">
        <f ca="1">OFFSET(InputPriceData!F$15,CalculationsAndCharts!$A441+$A$11,IF($C$7,7,0),1,1)</f>
        <v>8.2200000000000006</v>
      </c>
      <c r="H441" s="105">
        <f t="shared" si="692"/>
        <v>0</v>
      </c>
      <c r="I441" s="105">
        <f t="shared" ca="1" si="744"/>
        <v>0</v>
      </c>
      <c r="J441" s="105">
        <f t="shared" ca="1" si="744"/>
        <v>0</v>
      </c>
      <c r="K441" s="105">
        <f t="shared" ca="1" si="744"/>
        <v>0</v>
      </c>
      <c r="L441" s="4">
        <f t="shared" ca="1" si="693"/>
        <v>8.2333333333333325</v>
      </c>
      <c r="M441" s="105">
        <f t="shared" ca="1" si="694"/>
        <v>0.7333333333333325</v>
      </c>
      <c r="N441" s="105">
        <f t="shared" ca="1" si="701"/>
        <v>1.8341666666666672</v>
      </c>
      <c r="O441" s="198">
        <f t="shared" ca="1" si="702"/>
        <v>1.8129389812597989</v>
      </c>
      <c r="P441" s="198">
        <f t="shared" ca="1" si="703"/>
        <v>1.631645083133819</v>
      </c>
      <c r="Q441" s="105">
        <f t="shared" ca="1" si="695"/>
        <v>7.5329476545572778</v>
      </c>
      <c r="R441" s="105">
        <f t="shared" ca="1" si="696"/>
        <v>7.0798091526110927</v>
      </c>
      <c r="S441" s="105">
        <f t="shared" ca="1" si="704"/>
        <v>0</v>
      </c>
      <c r="T441" s="105">
        <f t="shared" si="705"/>
        <v>0</v>
      </c>
      <c r="U441" s="105">
        <f t="shared" si="706"/>
        <v>0</v>
      </c>
      <c r="V441" s="115">
        <f t="shared" ca="1" si="697"/>
        <v>0.41999999999999993</v>
      </c>
      <c r="W441" s="114">
        <f t="shared" ca="1" si="698"/>
        <v>0.60312781393600667</v>
      </c>
      <c r="X441" s="116">
        <f t="shared" ca="1" si="699"/>
        <v>0.12337321337421006</v>
      </c>
      <c r="Y441" s="90" t="e">
        <f t="shared" si="707"/>
        <v>#N/A</v>
      </c>
      <c r="Z441" s="117" t="str">
        <f t="shared" ca="1" si="708"/>
        <v/>
      </c>
      <c r="AA441" s="112"/>
      <c r="AB441" s="118"/>
      <c r="AC441" s="107"/>
      <c r="AD441" s="107"/>
      <c r="AH441" s="107"/>
      <c r="BE441" s="235">
        <f t="shared" ca="1" si="709"/>
        <v>8.3150000000000013</v>
      </c>
      <c r="BF441" s="235">
        <f t="shared" ref="BF441:BN441" ca="1" si="757">AVERAGE(OFFSET(BE$31,$A441,0,$BE$27,1))</f>
        <v>8.1225000000000005</v>
      </c>
      <c r="BG441" s="235">
        <f t="shared" ca="1" si="757"/>
        <v>7.8812499999999996</v>
      </c>
      <c r="BH441" s="235">
        <f t="shared" ca="1" si="757"/>
        <v>7.6743749999999995</v>
      </c>
      <c r="BI441" s="235">
        <f t="shared" ca="1" si="757"/>
        <v>7.5053124999999996</v>
      </c>
      <c r="BJ441" s="235">
        <f t="shared" ca="1" si="757"/>
        <v>7.3696874999999995</v>
      </c>
      <c r="BK441" s="235">
        <f t="shared" ca="1" si="757"/>
        <v>7.2691406250000004</v>
      </c>
      <c r="BL441" s="235">
        <f t="shared" ca="1" si="757"/>
        <v>7.2044531250000006</v>
      </c>
      <c r="BM441" s="235">
        <f t="shared" ca="1" si="757"/>
        <v>7.1701171875000007</v>
      </c>
      <c r="BN441" s="235">
        <f t="shared" ca="1" si="757"/>
        <v>7.1552441406250011</v>
      </c>
      <c r="BO441" s="235">
        <f t="shared" ca="1" si="711"/>
        <v>7.8365727539062489</v>
      </c>
      <c r="BP441" s="235">
        <f t="shared" ca="1" si="667"/>
        <v>7.5874813045141245</v>
      </c>
      <c r="BQ441" s="235">
        <f t="shared" ca="1" si="668"/>
        <v>7.4074257181148973</v>
      </c>
      <c r="BR441" s="235">
        <f t="shared" ca="1" si="669"/>
        <v>0.18005558639922725</v>
      </c>
      <c r="BS441" s="235">
        <f t="shared" ca="1" si="670"/>
        <v>7.7675368909133518</v>
      </c>
      <c r="BT441" s="235">
        <f t="shared" ca="1" si="737"/>
        <v>7.5372685166009949</v>
      </c>
      <c r="BU441" s="235">
        <f t="shared" ca="1" si="738"/>
        <v>7.3770681426548981</v>
      </c>
      <c r="BV441" s="235">
        <f t="shared" ca="1" si="739"/>
        <v>7.263671452936439</v>
      </c>
      <c r="BW441" s="235">
        <f t="shared" ca="1" si="740"/>
        <v>7.7442725747747296</v>
      </c>
      <c r="BX441" s="235">
        <f t="shared" ca="1" si="712"/>
        <v>0.70710399389026868</v>
      </c>
      <c r="BZ441" s="235">
        <f t="shared" ca="1" si="713"/>
        <v>7.0322206859886407</v>
      </c>
      <c r="CA441" s="235">
        <f t="shared" ca="1" si="714"/>
        <v>75.174935191236813</v>
      </c>
      <c r="CB441" s="235">
        <f t="shared" ca="1" si="754"/>
        <v>8.0349530436197902</v>
      </c>
      <c r="CC441" s="235">
        <f t="shared" ca="1" si="755"/>
        <v>3.0549530436197898</v>
      </c>
      <c r="CD441" s="81">
        <f t="shared" ca="1" si="756"/>
        <v>3.1802157389322936</v>
      </c>
      <c r="CE441" s="235">
        <f t="shared" ca="1" si="715"/>
        <v>96.061188749585938</v>
      </c>
      <c r="CF441" s="235">
        <f t="shared" ca="1" si="716"/>
        <v>94.248537024029716</v>
      </c>
      <c r="CG441">
        <f t="shared" si="717"/>
        <v>100</v>
      </c>
      <c r="CH441">
        <f t="shared" si="717"/>
        <v>50</v>
      </c>
      <c r="CI441">
        <f t="shared" si="717"/>
        <v>0</v>
      </c>
      <c r="CJ441" t="e">
        <f t="shared" si="718"/>
        <v>#N/A</v>
      </c>
      <c r="CK441" s="259">
        <f t="shared" ca="1" si="719"/>
        <v>7.6297046339525121</v>
      </c>
      <c r="CL441" s="259">
        <f t="shared" ca="1" si="720"/>
        <v>7.9836023169762562</v>
      </c>
      <c r="CM441" s="259">
        <f t="shared" ca="1" si="721"/>
        <v>7.8516462375041316</v>
      </c>
      <c r="CN441" s="259">
        <f t="shared" ca="1" si="722"/>
        <v>7.5051044202751012</v>
      </c>
      <c r="CO441">
        <f t="shared" ca="1" si="723"/>
        <v>100</v>
      </c>
      <c r="CP441">
        <f t="shared" ca="1" si="724"/>
        <v>16.7</v>
      </c>
      <c r="CQ441" t="e">
        <f t="shared" ca="1" si="725"/>
        <v>#N/A</v>
      </c>
      <c r="CR441" t="e">
        <f t="shared" ca="1" si="647"/>
        <v>#N/A</v>
      </c>
      <c r="CS441" t="e">
        <f t="shared" ca="1" si="648"/>
        <v>#N/A</v>
      </c>
    </row>
    <row r="442" spans="1:97" x14ac:dyDescent="0.25">
      <c r="A442">
        <v>411</v>
      </c>
      <c r="B442" s="100">
        <f ca="1">OFFSET(InputPriceData!B$15,CalculationsAndCharts!$A442+$A$11,0,1,1)</f>
        <v>39898</v>
      </c>
      <c r="C442" s="3">
        <f ca="1">OFFSET(InputPriceData!G$15,CalculationsAndCharts!$A442+$A$11,0,1,1)</f>
        <v>5311400</v>
      </c>
      <c r="D442" s="4">
        <f ca="1">OFFSET(InputPriceData!C$15,CalculationsAndCharts!$A442+$A$11,IF($C$7,7,0),1,1)</f>
        <v>7.52</v>
      </c>
      <c r="E442" s="4">
        <f ca="1">OFFSET(InputPriceData!D$15,CalculationsAndCharts!$A442+$A$11,IF($C$7,7,0),1,1)</f>
        <v>8.4600000000000009</v>
      </c>
      <c r="F442" s="4">
        <f ca="1">OFFSET(InputPriceData!E$15,CalculationsAndCharts!$A442+$A$11,IF($C$7,7,0),1,1)</f>
        <v>7.5</v>
      </c>
      <c r="G442" s="4">
        <f ca="1">OFFSET(InputPriceData!F$15,CalculationsAndCharts!$A442+$A$11,IF($C$7,7,0),1,1)</f>
        <v>8.41</v>
      </c>
      <c r="H442" s="105">
        <f t="shared" si="692"/>
        <v>0</v>
      </c>
      <c r="I442" s="105">
        <f t="shared" ca="1" si="744"/>
        <v>0</v>
      </c>
      <c r="J442" s="105">
        <f t="shared" ca="1" si="744"/>
        <v>0</v>
      </c>
      <c r="K442" s="105">
        <f t="shared" ca="1" si="744"/>
        <v>0</v>
      </c>
      <c r="L442" s="4">
        <f t="shared" ca="1" si="693"/>
        <v>8.1233333333333331</v>
      </c>
      <c r="M442" s="105">
        <f t="shared" ca="1" si="694"/>
        <v>1.0233333333333334</v>
      </c>
      <c r="N442" s="105">
        <f t="shared" ca="1" si="701"/>
        <v>1.9051666666666676</v>
      </c>
      <c r="O442" s="198">
        <f t="shared" ca="1" si="702"/>
        <v>1.8068739282864079</v>
      </c>
      <c r="P442" s="198">
        <f t="shared" ca="1" si="703"/>
        <v>1.6261865354577671</v>
      </c>
      <c r="Q442" s="105">
        <f t="shared" ca="1" si="695"/>
        <v>7.3328374606212625</v>
      </c>
      <c r="R442" s="105">
        <f t="shared" ca="1" si="696"/>
        <v>6.9503410091978965</v>
      </c>
      <c r="S442" s="105">
        <f t="shared" ca="1" si="704"/>
        <v>0</v>
      </c>
      <c r="T442" s="105">
        <f t="shared" si="705"/>
        <v>0</v>
      </c>
      <c r="U442" s="105">
        <f t="shared" si="706"/>
        <v>0</v>
      </c>
      <c r="V442" s="115">
        <f t="shared" ca="1" si="697"/>
        <v>1.0100000000000007</v>
      </c>
      <c r="W442" s="114">
        <f t="shared" ca="1" si="698"/>
        <v>0.69469172090400999</v>
      </c>
      <c r="X442" s="116">
        <f t="shared" ca="1" si="699"/>
        <v>0.13260305837146374</v>
      </c>
      <c r="Y442" s="90" t="e">
        <f t="shared" si="707"/>
        <v>#N/A</v>
      </c>
      <c r="Z442" s="117" t="str">
        <f t="shared" ca="1" si="708"/>
        <v/>
      </c>
      <c r="AA442" s="112"/>
      <c r="AB442" s="118"/>
      <c r="AC442" s="107"/>
      <c r="AD442" s="107"/>
      <c r="AH442" s="107"/>
      <c r="BE442" s="235">
        <f t="shared" ca="1" si="709"/>
        <v>7.93</v>
      </c>
      <c r="BF442" s="235">
        <f t="shared" ref="BF442:BN442" ca="1" si="758">AVERAGE(OFFSET(BE$31,$A442,0,$BE$27,1))</f>
        <v>7.64</v>
      </c>
      <c r="BG442" s="235">
        <f t="shared" ca="1" si="758"/>
        <v>7.4674999999999994</v>
      </c>
      <c r="BH442" s="235">
        <f t="shared" ca="1" si="758"/>
        <v>7.3362499999999997</v>
      </c>
      <c r="BI442" s="235">
        <f t="shared" ca="1" si="758"/>
        <v>7.2340625000000003</v>
      </c>
      <c r="BJ442" s="235">
        <f t="shared" ca="1" si="758"/>
        <v>7.1685937500000003</v>
      </c>
      <c r="BK442" s="235">
        <f t="shared" ca="1" si="758"/>
        <v>7.1397656250000008</v>
      </c>
      <c r="BL442" s="235">
        <f t="shared" ca="1" si="758"/>
        <v>7.1357812500000009</v>
      </c>
      <c r="BM442" s="235">
        <f t="shared" ca="1" si="758"/>
        <v>7.1403710937500007</v>
      </c>
      <c r="BN442" s="235">
        <f t="shared" ca="1" si="758"/>
        <v>7.1407714843750005</v>
      </c>
      <c r="BO442" s="235">
        <f t="shared" ca="1" si="711"/>
        <v>7.5122172851562494</v>
      </c>
      <c r="BP442" s="235">
        <f t="shared" ca="1" si="667"/>
        <v>7.3383898551220001</v>
      </c>
      <c r="BQ442" s="235">
        <f t="shared" ca="1" si="668"/>
        <v>7.22737013171567</v>
      </c>
      <c r="BR442" s="235">
        <f t="shared" ca="1" si="669"/>
        <v>0.11101972340633015</v>
      </c>
      <c r="BS442" s="235">
        <f t="shared" ca="1" si="670"/>
        <v>7.4494095785283303</v>
      </c>
      <c r="BT442" s="235">
        <f t="shared" ca="1" si="737"/>
        <v>7.3070001422886381</v>
      </c>
      <c r="BU442" s="235">
        <f t="shared" ca="1" si="738"/>
        <v>7.2168677687088012</v>
      </c>
      <c r="BV442" s="235">
        <f t="shared" ca="1" si="739"/>
        <v>7.1502747632179799</v>
      </c>
      <c r="BW442" s="235">
        <f t="shared" ca="1" si="740"/>
        <v>7.4206718839574934</v>
      </c>
      <c r="BX442" s="235">
        <f t="shared" ca="1" si="712"/>
        <v>0.71495218756406598</v>
      </c>
      <c r="BZ442" s="235">
        <f t="shared" ca="1" si="713"/>
        <v>6.9052465676602637</v>
      </c>
      <c r="CA442" s="235">
        <f t="shared" ca="1" si="714"/>
        <v>68.023069418577165</v>
      </c>
      <c r="CB442" s="235">
        <f t="shared" ca="1" si="754"/>
        <v>7.8177753092447908</v>
      </c>
      <c r="CC442" s="235">
        <f t="shared" ca="1" si="755"/>
        <v>2.8377753092447904</v>
      </c>
      <c r="CD442" s="81">
        <f t="shared" ca="1" si="756"/>
        <v>3.1802157389322936</v>
      </c>
      <c r="CE442" s="235">
        <f t="shared" ca="1" si="715"/>
        <v>89.232163544902392</v>
      </c>
      <c r="CF442" s="235">
        <f t="shared" ca="1" si="716"/>
        <v>95.326985750712311</v>
      </c>
      <c r="CG442">
        <f t="shared" si="717"/>
        <v>100</v>
      </c>
      <c r="CH442">
        <f t="shared" si="717"/>
        <v>50</v>
      </c>
      <c r="CI442">
        <f t="shared" si="717"/>
        <v>0</v>
      </c>
      <c r="CJ442" t="e">
        <f t="shared" si="718"/>
        <v>#N/A</v>
      </c>
      <c r="CK442" s="259">
        <f t="shared" ca="1" si="719"/>
        <v>7.2869092679050231</v>
      </c>
      <c r="CL442" s="259">
        <f t="shared" ca="1" si="720"/>
        <v>7.7515796339525123</v>
      </c>
      <c r="CM442" s="259">
        <f t="shared" ca="1" si="721"/>
        <v>7.5971881736179974</v>
      </c>
      <c r="CN442" s="259">
        <f t="shared" ca="1" si="722"/>
        <v>7.3137052615946381</v>
      </c>
      <c r="CO442">
        <f t="shared" ca="1" si="723"/>
        <v>100</v>
      </c>
      <c r="CP442">
        <f t="shared" ca="1" si="724"/>
        <v>16.7</v>
      </c>
      <c r="CQ442" t="e">
        <f t="shared" ca="1" si="725"/>
        <v>#N/A</v>
      </c>
      <c r="CR442" t="e">
        <f t="shared" ref="CR442:CR505" ca="1" si="759">IF(AND($S$18,$CO443&gt;$CO444),$D442,NA())</f>
        <v>#N/A</v>
      </c>
      <c r="CS442" t="e">
        <f t="shared" ref="CS442:CS505" ca="1" si="760">IF(AND($S$18,$CO443&lt;$CO444),$D442,NA())</f>
        <v>#N/A</v>
      </c>
    </row>
    <row r="443" spans="1:97" x14ac:dyDescent="0.25">
      <c r="A443">
        <v>412</v>
      </c>
      <c r="B443" s="100">
        <f ca="1">OFFSET(InputPriceData!B$15,CalculationsAndCharts!$A443+$A$11,0,1,1)</f>
        <v>39897</v>
      </c>
      <c r="C443" s="3">
        <f ca="1">OFFSET(InputPriceData!G$15,CalculationsAndCharts!$A443+$A$11,0,1,1)</f>
        <v>2580400</v>
      </c>
      <c r="D443" s="4">
        <f ca="1">OFFSET(InputPriceData!C$15,CalculationsAndCharts!$A443+$A$11,IF($C$7,7,0),1,1)</f>
        <v>7.42</v>
      </c>
      <c r="E443" s="4">
        <f ca="1">OFFSET(InputPriceData!D$15,CalculationsAndCharts!$A443+$A$11,IF($C$7,7,0),1,1)</f>
        <v>7.68</v>
      </c>
      <c r="F443" s="4">
        <f ca="1">OFFSET(InputPriceData!E$15,CalculationsAndCharts!$A443+$A$11,IF($C$7,7,0),1,1)</f>
        <v>7.1</v>
      </c>
      <c r="G443" s="4">
        <f ca="1">OFFSET(InputPriceData!F$15,CalculationsAndCharts!$A443+$A$11,IF($C$7,7,0),1,1)</f>
        <v>7.45</v>
      </c>
      <c r="H443" s="105">
        <f t="shared" si="692"/>
        <v>0</v>
      </c>
      <c r="I443" s="105">
        <f t="shared" ca="1" si="744"/>
        <v>0</v>
      </c>
      <c r="J443" s="105">
        <f t="shared" ca="1" si="744"/>
        <v>0</v>
      </c>
      <c r="K443" s="105">
        <f t="shared" ca="1" si="744"/>
        <v>0</v>
      </c>
      <c r="L443" s="4">
        <f t="shared" ca="1" si="693"/>
        <v>7.41</v>
      </c>
      <c r="M443" s="105">
        <f t="shared" ca="1" si="694"/>
        <v>0.42999999999999972</v>
      </c>
      <c r="N443" s="105">
        <f t="shared" ca="1" si="701"/>
        <v>1.750423076923078</v>
      </c>
      <c r="O443" s="198">
        <f t="shared" ca="1" si="702"/>
        <v>1.7787902887491907</v>
      </c>
      <c r="P443" s="198">
        <f t="shared" ca="1" si="703"/>
        <v>1.6009112598742716</v>
      </c>
      <c r="Q443" s="105">
        <f t="shared" ca="1" si="695"/>
        <v>7.106981496989242</v>
      </c>
      <c r="R443" s="105">
        <f t="shared" ca="1" si="696"/>
        <v>6.8410563087912211</v>
      </c>
      <c r="S443" s="105">
        <f t="shared" ca="1" si="704"/>
        <v>0</v>
      </c>
      <c r="T443" s="105">
        <f t="shared" si="705"/>
        <v>0</v>
      </c>
      <c r="U443" s="105">
        <f t="shared" si="706"/>
        <v>0</v>
      </c>
      <c r="V443" s="115">
        <f t="shared" ca="1" si="697"/>
        <v>0.58000000000000007</v>
      </c>
      <c r="W443" s="114">
        <f t="shared" ca="1" si="698"/>
        <v>0.53703758135601476</v>
      </c>
      <c r="X443" s="116">
        <f t="shared" ca="1" si="699"/>
        <v>0.1220855813900691</v>
      </c>
      <c r="Y443" s="90" t="e">
        <f t="shared" si="707"/>
        <v>#N/A</v>
      </c>
      <c r="Z443" s="117" t="str">
        <f t="shared" ca="1" si="708"/>
        <v/>
      </c>
      <c r="AA443" s="112"/>
      <c r="AB443" s="118"/>
      <c r="AC443" s="107"/>
      <c r="AD443" s="107"/>
      <c r="AH443" s="107"/>
      <c r="BE443" s="235">
        <f t="shared" ca="1" si="709"/>
        <v>7.35</v>
      </c>
      <c r="BF443" s="235">
        <f t="shared" ref="BF443:BN443" ca="1" si="761">AVERAGE(OFFSET(BE$31,$A443,0,$BE$27,1))</f>
        <v>7.2949999999999999</v>
      </c>
      <c r="BG443" s="235">
        <f t="shared" ca="1" si="761"/>
        <v>7.2050000000000001</v>
      </c>
      <c r="BH443" s="235">
        <f t="shared" ca="1" si="761"/>
        <v>7.131875</v>
      </c>
      <c r="BI443" s="235">
        <f t="shared" ca="1" si="761"/>
        <v>7.1031250000000004</v>
      </c>
      <c r="BJ443" s="235">
        <f t="shared" ca="1" si="761"/>
        <v>7.1109375000000004</v>
      </c>
      <c r="BK443" s="235">
        <f t="shared" ca="1" si="761"/>
        <v>7.131796875</v>
      </c>
      <c r="BL443" s="235">
        <f t="shared" ca="1" si="761"/>
        <v>7.1449609375000005</v>
      </c>
      <c r="BM443" s="235">
        <f t="shared" ca="1" si="761"/>
        <v>7.1411718750000004</v>
      </c>
      <c r="BN443" s="235">
        <f t="shared" ca="1" si="761"/>
        <v>7.1218359375000002</v>
      </c>
      <c r="BO443" s="235">
        <f t="shared" ca="1" si="711"/>
        <v>7.228128906250002</v>
      </c>
      <c r="BP443" s="235">
        <f t="shared" ca="1" si="667"/>
        <v>7.1645624250877509</v>
      </c>
      <c r="BQ443" s="235">
        <f t="shared" ca="1" si="668"/>
        <v>7.116350408309339</v>
      </c>
      <c r="BR443" s="235">
        <f t="shared" ca="1" si="669"/>
        <v>4.8212016778411915E-2</v>
      </c>
      <c r="BS443" s="235">
        <f t="shared" ca="1" si="670"/>
        <v>7.2127744418661628</v>
      </c>
      <c r="BT443" s="235">
        <f t="shared" ca="1" si="737"/>
        <v>7.1645907060489469</v>
      </c>
      <c r="BU443" s="235">
        <f t="shared" ca="1" si="738"/>
        <v>7.1267353951289643</v>
      </c>
      <c r="BV443" s="235">
        <f t="shared" ca="1" si="739"/>
        <v>7.0836817577271587</v>
      </c>
      <c r="BW443" s="235">
        <f t="shared" ca="1" si="740"/>
        <v>7.1972476904871057</v>
      </c>
      <c r="BX443" s="235">
        <f t="shared" ca="1" si="712"/>
        <v>0.72163296823577261</v>
      </c>
      <c r="BZ443" s="235">
        <f t="shared" ca="1" si="713"/>
        <v>6.8008598829804932</v>
      </c>
      <c r="CA443" s="235">
        <f t="shared" ca="1" si="714"/>
        <v>63.732320478500647</v>
      </c>
      <c r="CB443" s="235">
        <f t="shared" ca="1" si="754"/>
        <v>7.3190644531250015</v>
      </c>
      <c r="CC443" s="235">
        <f t="shared" ca="1" si="755"/>
        <v>2.3390644531250011</v>
      </c>
      <c r="CD443" s="81">
        <f t="shared" ca="1" si="756"/>
        <v>2.4002157389322925</v>
      </c>
      <c r="CE443" s="235">
        <f t="shared" ca="1" si="715"/>
        <v>97.452258777600818</v>
      </c>
      <c r="CF443" s="235">
        <f t="shared" ca="1" si="716"/>
        <v>97.450721850989467</v>
      </c>
      <c r="CG443">
        <f t="shared" si="717"/>
        <v>100</v>
      </c>
      <c r="CH443">
        <f t="shared" si="717"/>
        <v>50</v>
      </c>
      <c r="CI443">
        <f t="shared" si="717"/>
        <v>0</v>
      </c>
      <c r="CJ443" t="e">
        <f t="shared" si="718"/>
        <v>#N/A</v>
      </c>
      <c r="CK443" s="259">
        <f t="shared" ca="1" si="719"/>
        <v>7.1613185358100466</v>
      </c>
      <c r="CL443" s="259">
        <f t="shared" ca="1" si="720"/>
        <v>7.3384546339525123</v>
      </c>
      <c r="CM443" s="259">
        <f t="shared" ca="1" si="721"/>
        <v>7.2464247338077739</v>
      </c>
      <c r="CN443" s="259">
        <f t="shared" ca="1" si="722"/>
        <v>7.1385555126514895</v>
      </c>
      <c r="CO443">
        <f t="shared" ca="1" si="723"/>
        <v>100</v>
      </c>
      <c r="CP443">
        <f t="shared" ca="1" si="724"/>
        <v>16.7</v>
      </c>
      <c r="CQ443" t="e">
        <f t="shared" ca="1" si="725"/>
        <v>#N/A</v>
      </c>
      <c r="CR443" t="e">
        <f t="shared" ca="1" si="759"/>
        <v>#N/A</v>
      </c>
      <c r="CS443" t="e">
        <f t="shared" ca="1" si="760"/>
        <v>#N/A</v>
      </c>
    </row>
    <row r="444" spans="1:97" x14ac:dyDescent="0.25">
      <c r="A444">
        <v>413</v>
      </c>
      <c r="B444" s="100">
        <f ca="1">OFFSET(InputPriceData!B$15,CalculationsAndCharts!$A444+$A$11,0,1,1)</f>
        <v>39896</v>
      </c>
      <c r="C444" s="3">
        <f ca="1">OFFSET(InputPriceData!G$15,CalculationsAndCharts!$A444+$A$11,0,1,1)</f>
        <v>2176600</v>
      </c>
      <c r="D444" s="4">
        <f ca="1">OFFSET(InputPriceData!C$15,CalculationsAndCharts!$A444+$A$11,IF($C$7,7,0),1,1)</f>
        <v>7.22</v>
      </c>
      <c r="E444" s="4">
        <f ca="1">OFFSET(InputPriceData!D$15,CalculationsAndCharts!$A444+$A$11,IF($C$7,7,0),1,1)</f>
        <v>7.41</v>
      </c>
      <c r="F444" s="4">
        <f ca="1">OFFSET(InputPriceData!E$15,CalculationsAndCharts!$A444+$A$11,IF($C$7,7,0),1,1)</f>
        <v>6.98</v>
      </c>
      <c r="G444" s="4">
        <f ca="1">OFFSET(InputPriceData!F$15,CalculationsAndCharts!$A444+$A$11,IF($C$7,7,0),1,1)</f>
        <v>7.25</v>
      </c>
      <c r="H444" s="105">
        <f t="shared" si="692"/>
        <v>0</v>
      </c>
      <c r="I444" s="105">
        <f t="shared" ca="1" si="744"/>
        <v>0</v>
      </c>
      <c r="J444" s="105">
        <f t="shared" ca="1" si="744"/>
        <v>0</v>
      </c>
      <c r="K444" s="105">
        <f t="shared" ca="1" si="744"/>
        <v>0</v>
      </c>
      <c r="L444" s="4">
        <f t="shared" ca="1" si="693"/>
        <v>7.2133333333333338</v>
      </c>
      <c r="M444" s="105">
        <f t="shared" ca="1" si="694"/>
        <v>0.2833333333333341</v>
      </c>
      <c r="N444" s="105">
        <f t="shared" ca="1" si="701"/>
        <v>1.812320512820514</v>
      </c>
      <c r="O444" s="198">
        <f t="shared" ca="1" si="702"/>
        <v>1.7868952064137944</v>
      </c>
      <c r="P444" s="198">
        <f t="shared" ca="1" si="703"/>
        <v>1.608205685772415</v>
      </c>
      <c r="Q444" s="105">
        <f t="shared" ca="1" si="695"/>
        <v>7.0204047818433111</v>
      </c>
      <c r="R444" s="105">
        <f t="shared" ca="1" si="696"/>
        <v>6.7650776835917865</v>
      </c>
      <c r="S444" s="105">
        <f t="shared" ca="1" si="704"/>
        <v>0</v>
      </c>
      <c r="T444" s="105">
        <f t="shared" si="705"/>
        <v>0</v>
      </c>
      <c r="U444" s="105">
        <f t="shared" si="706"/>
        <v>0</v>
      </c>
      <c r="V444" s="115">
        <f t="shared" ca="1" si="697"/>
        <v>0.42999999999999972</v>
      </c>
      <c r="W444" s="114">
        <f t="shared" ca="1" si="698"/>
        <v>0.51555637203402216</v>
      </c>
      <c r="X444" s="116">
        <f t="shared" ca="1" si="699"/>
        <v>0.12111122372883064</v>
      </c>
      <c r="Y444" s="90" t="e">
        <f t="shared" si="707"/>
        <v>#N/A</v>
      </c>
      <c r="Z444" s="117" t="str">
        <f t="shared" ca="1" si="708"/>
        <v/>
      </c>
      <c r="AA444" s="112"/>
      <c r="AB444" s="118"/>
      <c r="AC444" s="107"/>
      <c r="AD444" s="107"/>
      <c r="AH444" s="107"/>
      <c r="BE444" s="235">
        <f t="shared" ca="1" si="709"/>
        <v>7.24</v>
      </c>
      <c r="BF444" s="235">
        <f t="shared" ref="BF444:BN444" ca="1" si="762">AVERAGE(OFFSET(BE$31,$A444,0,$BE$27,1))</f>
        <v>7.1150000000000002</v>
      </c>
      <c r="BG444" s="235">
        <f t="shared" ca="1" si="762"/>
        <v>7.0587499999999999</v>
      </c>
      <c r="BH444" s="235">
        <f t="shared" ca="1" si="762"/>
        <v>7.0743749999999999</v>
      </c>
      <c r="BI444" s="235">
        <f t="shared" ca="1" si="762"/>
        <v>7.1187500000000004</v>
      </c>
      <c r="BJ444" s="235">
        <f t="shared" ca="1" si="762"/>
        <v>7.1526562499999997</v>
      </c>
      <c r="BK444" s="235">
        <f t="shared" ca="1" si="762"/>
        <v>7.1581250000000001</v>
      </c>
      <c r="BL444" s="235">
        <f t="shared" ca="1" si="762"/>
        <v>7.1373828125000003</v>
      </c>
      <c r="BM444" s="235">
        <f t="shared" ca="1" si="762"/>
        <v>7.1025</v>
      </c>
      <c r="BN444" s="235">
        <f t="shared" ca="1" si="762"/>
        <v>7.0656249999999998</v>
      </c>
      <c r="BO444" s="235">
        <f t="shared" ca="1" si="711"/>
        <v>7.1360019531250005</v>
      </c>
      <c r="BP444" s="235">
        <f t="shared" ca="1" si="667"/>
        <v>7.1009959439254997</v>
      </c>
      <c r="BQ444" s="235">
        <f t="shared" ca="1" si="668"/>
        <v>7.0681383915309279</v>
      </c>
      <c r="BR444" s="235">
        <f t="shared" ca="1" si="669"/>
        <v>3.2857552394571776E-2</v>
      </c>
      <c r="BS444" s="235">
        <f t="shared" ca="1" si="670"/>
        <v>7.1338534963200715</v>
      </c>
      <c r="BT444" s="235">
        <f t="shared" ca="1" si="737"/>
        <v>7.116406970231731</v>
      </c>
      <c r="BU444" s="235">
        <f t="shared" ca="1" si="738"/>
        <v>7.0888800842089807</v>
      </c>
      <c r="BV444" s="235">
        <f t="shared" ca="1" si="739"/>
        <v>7.0406281203253531</v>
      </c>
      <c r="BW444" s="235">
        <f t="shared" ca="1" si="740"/>
        <v>7.1232087783936056</v>
      </c>
      <c r="BX444" s="235">
        <f t="shared" ca="1" si="712"/>
        <v>0.72689724397086675</v>
      </c>
      <c r="BZ444" s="235">
        <f t="shared" ca="1" si="713"/>
        <v>6.7099811128891123</v>
      </c>
      <c r="CA444" s="235">
        <f t="shared" ca="1" si="714"/>
        <v>64.212038528552156</v>
      </c>
      <c r="CB444" s="235">
        <f t="shared" ca="1" si="754"/>
        <v>7.1746676432291672</v>
      </c>
      <c r="CC444" s="235">
        <f t="shared" ca="1" si="755"/>
        <v>2.1946676432291667</v>
      </c>
      <c r="CD444" s="81">
        <f t="shared" ca="1" si="756"/>
        <v>2.210215738932293</v>
      </c>
      <c r="CE444" s="235">
        <f t="shared" ca="1" si="715"/>
        <v>99.296534929633737</v>
      </c>
      <c r="CF444" s="235">
        <f t="shared" ca="1" si="716"/>
        <v>95.785532804172988</v>
      </c>
      <c r="CG444">
        <f t="shared" si="717"/>
        <v>100</v>
      </c>
      <c r="CH444">
        <f t="shared" si="717"/>
        <v>50</v>
      </c>
      <c r="CI444">
        <f t="shared" si="717"/>
        <v>0</v>
      </c>
      <c r="CJ444" t="e">
        <f t="shared" si="718"/>
        <v>#N/A</v>
      </c>
      <c r="CK444" s="259">
        <f t="shared" ca="1" si="719"/>
        <v>7.1076370716200934</v>
      </c>
      <c r="CL444" s="259">
        <f t="shared" ca="1" si="720"/>
        <v>7.1781592679050235</v>
      </c>
      <c r="CM444" s="259">
        <f t="shared" ca="1" si="721"/>
        <v>7.1373745563462894</v>
      </c>
      <c r="CN444" s="259">
        <f t="shared" ca="1" si="722"/>
        <v>7.0585958641310809</v>
      </c>
      <c r="CO444">
        <f t="shared" ca="1" si="723"/>
        <v>100</v>
      </c>
      <c r="CP444">
        <f t="shared" ca="1" si="724"/>
        <v>16.7</v>
      </c>
      <c r="CQ444" t="e">
        <f t="shared" ca="1" si="725"/>
        <v>#N/A</v>
      </c>
      <c r="CR444" t="e">
        <f t="shared" ca="1" si="759"/>
        <v>#N/A</v>
      </c>
      <c r="CS444" t="e">
        <f t="shared" ca="1" si="760"/>
        <v>#N/A</v>
      </c>
    </row>
    <row r="445" spans="1:97" x14ac:dyDescent="0.25">
      <c r="A445">
        <v>414</v>
      </c>
      <c r="B445" s="100">
        <f ca="1">OFFSET(InputPriceData!B$15,CalculationsAndCharts!$A445+$A$11,0,1,1)</f>
        <v>39895</v>
      </c>
      <c r="C445" s="3">
        <f ca="1">OFFSET(InputPriceData!G$15,CalculationsAndCharts!$A445+$A$11,0,1,1)</f>
        <v>2618800</v>
      </c>
      <c r="D445" s="4">
        <f ca="1">OFFSET(InputPriceData!C$15,CalculationsAndCharts!$A445+$A$11,IF($C$7,7,0),1,1)</f>
        <v>7.02</v>
      </c>
      <c r="E445" s="4">
        <f ca="1">OFFSET(InputPriceData!D$15,CalculationsAndCharts!$A445+$A$11,IF($C$7,7,0),1,1)</f>
        <v>7.23</v>
      </c>
      <c r="F445" s="4">
        <f ca="1">OFFSET(InputPriceData!E$15,CalculationsAndCharts!$A445+$A$11,IF($C$7,7,0),1,1)</f>
        <v>6.93</v>
      </c>
      <c r="G445" s="4">
        <f ca="1">OFFSET(InputPriceData!F$15,CalculationsAndCharts!$A445+$A$11,IF($C$7,7,0),1,1)</f>
        <v>7.23</v>
      </c>
      <c r="H445" s="105">
        <f t="shared" si="692"/>
        <v>0</v>
      </c>
      <c r="I445" s="105">
        <f t="shared" ca="1" si="744"/>
        <v>0</v>
      </c>
      <c r="J445" s="105">
        <f t="shared" ca="1" si="744"/>
        <v>0</v>
      </c>
      <c r="K445" s="105">
        <f t="shared" ca="1" si="744"/>
        <v>0</v>
      </c>
      <c r="L445" s="4">
        <f t="shared" ca="1" si="693"/>
        <v>7.13</v>
      </c>
      <c r="M445" s="105">
        <f t="shared" ca="1" si="694"/>
        <v>0.46999999999999975</v>
      </c>
      <c r="N445" s="105">
        <f t="shared" ca="1" si="701"/>
        <v>1.9215512820512828</v>
      </c>
      <c r="O445" s="198">
        <f t="shared" ca="1" si="702"/>
        <v>1.7796308331547317</v>
      </c>
      <c r="P445" s="198">
        <f t="shared" ca="1" si="703"/>
        <v>1.6016677498392586</v>
      </c>
      <c r="Q445" s="105">
        <f t="shared" ca="1" si="695"/>
        <v>6.9652823385604465</v>
      </c>
      <c r="R445" s="105">
        <f t="shared" ca="1" si="696"/>
        <v>6.6921270840913509</v>
      </c>
      <c r="S445" s="105">
        <f t="shared" ca="1" si="704"/>
        <v>0</v>
      </c>
      <c r="T445" s="105">
        <f t="shared" si="705"/>
        <v>0</v>
      </c>
      <c r="U445" s="105">
        <f t="shared" si="706"/>
        <v>0</v>
      </c>
      <c r="V445" s="115">
        <f t="shared" ca="1" si="697"/>
        <v>0.48000000000000043</v>
      </c>
      <c r="W445" s="114">
        <f t="shared" ca="1" si="698"/>
        <v>0.55833455805103338</v>
      </c>
      <c r="X445" s="116">
        <f t="shared" ca="1" si="699"/>
        <v>0.12722469682586907</v>
      </c>
      <c r="Y445" s="90" t="e">
        <f t="shared" si="707"/>
        <v>#N/A</v>
      </c>
      <c r="Z445" s="117" t="str">
        <f t="shared" ca="1" si="708"/>
        <v/>
      </c>
      <c r="AA445" s="112"/>
      <c r="AB445" s="118"/>
      <c r="AC445" s="107"/>
      <c r="AD445" s="107"/>
      <c r="AH445" s="107"/>
      <c r="BE445" s="235">
        <f t="shared" ca="1" si="709"/>
        <v>6.99</v>
      </c>
      <c r="BF445" s="235">
        <f t="shared" ref="BF445:BN445" ca="1" si="763">AVERAGE(OFFSET(BE$31,$A445,0,$BE$27,1))</f>
        <v>7.0025000000000004</v>
      </c>
      <c r="BG445" s="235">
        <f t="shared" ca="1" si="763"/>
        <v>7.09</v>
      </c>
      <c r="BH445" s="235">
        <f t="shared" ca="1" si="763"/>
        <v>7.163125</v>
      </c>
      <c r="BI445" s="235">
        <f t="shared" ca="1" si="763"/>
        <v>7.1865625</v>
      </c>
      <c r="BJ445" s="235">
        <f t="shared" ca="1" si="763"/>
        <v>7.1635937500000004</v>
      </c>
      <c r="BK445" s="235">
        <f t="shared" ca="1" si="763"/>
        <v>7.1166406250000005</v>
      </c>
      <c r="BL445" s="235">
        <f t="shared" ca="1" si="763"/>
        <v>7.0676171874999998</v>
      </c>
      <c r="BM445" s="235">
        <f t="shared" ca="1" si="763"/>
        <v>7.0287499999999996</v>
      </c>
      <c r="BN445" s="235">
        <f t="shared" ca="1" si="763"/>
        <v>7.0022167968749995</v>
      </c>
      <c r="BO445" s="235">
        <f t="shared" ca="1" si="711"/>
        <v>7.0560815429687498</v>
      </c>
      <c r="BP445" s="235">
        <f t="shared" ca="1" si="667"/>
        <v>7.0659899347259989</v>
      </c>
      <c r="BQ445" s="235">
        <f t="shared" ca="1" si="668"/>
        <v>7.0352808391363553</v>
      </c>
      <c r="BR445" s="235">
        <f t="shared" ca="1" si="669"/>
        <v>3.0709095589643631E-2</v>
      </c>
      <c r="BS445" s="235">
        <f t="shared" ca="1" si="670"/>
        <v>7.0966990303156425</v>
      </c>
      <c r="BT445" s="235">
        <f t="shared" ca="1" si="737"/>
        <v>7.0989604441433896</v>
      </c>
      <c r="BU445" s="235">
        <f t="shared" ca="1" si="738"/>
        <v>7.0613531981862314</v>
      </c>
      <c r="BV445" s="235">
        <f t="shared" ca="1" si="739"/>
        <v>6.9923761564417255</v>
      </c>
      <c r="BW445" s="235">
        <f t="shared" ca="1" si="740"/>
        <v>7.1051978943131999</v>
      </c>
      <c r="BX445" s="235">
        <f t="shared" ca="1" si="712"/>
        <v>0.72790867398927717</v>
      </c>
      <c r="BZ445" s="235">
        <f t="shared" ca="1" si="713"/>
        <v>6.6170240325642338</v>
      </c>
      <c r="CA445" s="235">
        <f t="shared" ca="1" si="714"/>
        <v>66.766315583023172</v>
      </c>
      <c r="CB445" s="235">
        <f t="shared" ca="1" si="754"/>
        <v>7.0930407714843753</v>
      </c>
      <c r="CC445" s="235">
        <f t="shared" ca="1" si="755"/>
        <v>2.1130407714843749</v>
      </c>
      <c r="CD445" s="81">
        <f t="shared" ca="1" si="756"/>
        <v>2.210215738932293</v>
      </c>
      <c r="CE445" s="235">
        <f t="shared" ca="1" si="715"/>
        <v>95.603371845733889</v>
      </c>
      <c r="CF445" s="235">
        <f t="shared" ca="1" si="716"/>
        <v>96.020021160961733</v>
      </c>
      <c r="CG445">
        <f t="shared" si="717"/>
        <v>100</v>
      </c>
      <c r="CH445">
        <f t="shared" si="717"/>
        <v>50</v>
      </c>
      <c r="CI445">
        <f t="shared" si="717"/>
        <v>0</v>
      </c>
      <c r="CJ445" t="e">
        <f t="shared" si="718"/>
        <v>#N/A</v>
      </c>
      <c r="CK445" s="259">
        <f t="shared" ca="1" si="719"/>
        <v>7.1127741432401868</v>
      </c>
      <c r="CL445" s="259">
        <f t="shared" ca="1" si="720"/>
        <v>7.0938185358100467</v>
      </c>
      <c r="CM445" s="259">
        <f t="shared" ca="1" si="721"/>
        <v>7.0867353716882597</v>
      </c>
      <c r="CN445" s="259">
        <f t="shared" ca="1" si="722"/>
        <v>7.0107705026215044</v>
      </c>
      <c r="CO445">
        <f t="shared" ca="1" si="723"/>
        <v>100</v>
      </c>
      <c r="CP445">
        <f t="shared" ca="1" si="724"/>
        <v>16.7</v>
      </c>
      <c r="CQ445" t="e">
        <f t="shared" ca="1" si="725"/>
        <v>#N/A</v>
      </c>
      <c r="CR445" t="e">
        <f t="shared" ca="1" si="759"/>
        <v>#N/A</v>
      </c>
      <c r="CS445" t="e">
        <f t="shared" ca="1" si="760"/>
        <v>#N/A</v>
      </c>
    </row>
    <row r="446" spans="1:97" x14ac:dyDescent="0.25">
      <c r="A446">
        <v>415</v>
      </c>
      <c r="B446" s="100">
        <f ca="1">OFFSET(InputPriceData!B$15,CalculationsAndCharts!$A446+$A$11,0,1,1)</f>
        <v>39892</v>
      </c>
      <c r="C446" s="3">
        <f ca="1">OFFSET(InputPriceData!G$15,CalculationsAndCharts!$A446+$A$11,0,1,1)</f>
        <v>2486800</v>
      </c>
      <c r="D446" s="4">
        <f ca="1">OFFSET(InputPriceData!C$15,CalculationsAndCharts!$A446+$A$11,IF($C$7,7,0),1,1)</f>
        <v>7.33</v>
      </c>
      <c r="E446" s="4">
        <f ca="1">OFFSET(InputPriceData!D$15,CalculationsAndCharts!$A446+$A$11,IF($C$7,7,0),1,1)</f>
        <v>7.42</v>
      </c>
      <c r="F446" s="4">
        <f ca="1">OFFSET(InputPriceData!E$15,CalculationsAndCharts!$A446+$A$11,IF($C$7,7,0),1,1)</f>
        <v>6.66</v>
      </c>
      <c r="G446" s="4">
        <f ca="1">OFFSET(InputPriceData!F$15,CalculationsAndCharts!$A446+$A$11,IF($C$7,7,0),1,1)</f>
        <v>6.75</v>
      </c>
      <c r="H446" s="105">
        <f t="shared" si="692"/>
        <v>0</v>
      </c>
      <c r="I446" s="105">
        <f t="shared" ca="1" si="744"/>
        <v>0</v>
      </c>
      <c r="J446" s="105">
        <f t="shared" ca="1" si="744"/>
        <v>0</v>
      </c>
      <c r="K446" s="105">
        <f t="shared" ca="1" si="744"/>
        <v>0</v>
      </c>
      <c r="L446" s="4">
        <f t="shared" ca="1" si="693"/>
        <v>6.9433333333333325</v>
      </c>
      <c r="M446" s="105">
        <f t="shared" ca="1" si="694"/>
        <v>0.64666666666666739</v>
      </c>
      <c r="N446" s="105">
        <f t="shared" ca="1" si="701"/>
        <v>1.8660256410256422</v>
      </c>
      <c r="O446" s="198">
        <f t="shared" ca="1" si="702"/>
        <v>1.7390821334700028</v>
      </c>
      <c r="P446" s="198">
        <f t="shared" ca="1" si="703"/>
        <v>1.5651739201230026</v>
      </c>
      <c r="Q446" s="105">
        <f t="shared" ca="1" si="695"/>
        <v>6.9182201495777171</v>
      </c>
      <c r="R446" s="105">
        <f t="shared" ca="1" si="696"/>
        <v>6.6140827256716097</v>
      </c>
      <c r="S446" s="105">
        <f t="shared" ca="1" si="704"/>
        <v>0</v>
      </c>
      <c r="T446" s="105">
        <f t="shared" si="705"/>
        <v>0</v>
      </c>
      <c r="U446" s="105">
        <f t="shared" si="706"/>
        <v>0</v>
      </c>
      <c r="V446" s="115">
        <f t="shared" ca="1" si="697"/>
        <v>0.75999999999999979</v>
      </c>
      <c r="W446" s="114">
        <f t="shared" ca="1" si="698"/>
        <v>0.5975018370765498</v>
      </c>
      <c r="X446" s="116">
        <f t="shared" ca="1" si="699"/>
        <v>0.13851879067800738</v>
      </c>
      <c r="Y446" s="90" t="e">
        <f t="shared" si="707"/>
        <v>#N/A</v>
      </c>
      <c r="Z446" s="117" t="str">
        <f t="shared" ca="1" si="708"/>
        <v/>
      </c>
      <c r="AA446" s="112"/>
      <c r="AB446" s="118"/>
      <c r="AC446" s="107"/>
      <c r="AD446" s="107"/>
      <c r="AH446" s="107"/>
      <c r="BE446" s="235">
        <f t="shared" ca="1" si="709"/>
        <v>7.0150000000000006</v>
      </c>
      <c r="BF446" s="235">
        <f t="shared" ref="BF446:BN446" ca="1" si="764">AVERAGE(OFFSET(BE$31,$A446,0,$BE$27,1))</f>
        <v>7.1775000000000002</v>
      </c>
      <c r="BG446" s="235">
        <f t="shared" ca="1" si="764"/>
        <v>7.2362500000000001</v>
      </c>
      <c r="BH446" s="235">
        <f t="shared" ca="1" si="764"/>
        <v>7.21</v>
      </c>
      <c r="BI446" s="235">
        <f t="shared" ca="1" si="764"/>
        <v>7.140625</v>
      </c>
      <c r="BJ446" s="235">
        <f t="shared" ca="1" si="764"/>
        <v>7.0696874999999997</v>
      </c>
      <c r="BK446" s="235">
        <f t="shared" ca="1" si="764"/>
        <v>7.0185937499999991</v>
      </c>
      <c r="BL446" s="235">
        <f t="shared" ca="1" si="764"/>
        <v>6.9898828124999994</v>
      </c>
      <c r="BM446" s="235">
        <f t="shared" ca="1" si="764"/>
        <v>6.9756835937499995</v>
      </c>
      <c r="BN446" s="235">
        <f t="shared" ca="1" si="764"/>
        <v>6.9648046874999991</v>
      </c>
      <c r="BO446" s="235">
        <f t="shared" ca="1" si="711"/>
        <v>7.1036513671875001</v>
      </c>
      <c r="BP446" s="235">
        <f t="shared" ca="1" si="667"/>
        <v>7.075898326483248</v>
      </c>
      <c r="BQ446" s="235">
        <f t="shared" ca="1" si="668"/>
        <v>7.0045717435467107</v>
      </c>
      <c r="BR446" s="235">
        <f t="shared" ca="1" si="669"/>
        <v>7.1326582936537264E-2</v>
      </c>
      <c r="BS446" s="235">
        <f t="shared" ca="1" si="670"/>
        <v>7.1472249094197853</v>
      </c>
      <c r="BT446" s="235">
        <f t="shared" ca="1" si="737"/>
        <v>7.1012218579711366</v>
      </c>
      <c r="BU446" s="235">
        <f t="shared" ca="1" si="738"/>
        <v>7.0237459522290733</v>
      </c>
      <c r="BV446" s="235">
        <f t="shared" ca="1" si="739"/>
        <v>6.9233991146972205</v>
      </c>
      <c r="BW446" s="235">
        <f t="shared" ca="1" si="740"/>
        <v>7.1558268319234113</v>
      </c>
      <c r="BX446" s="235">
        <f t="shared" ca="1" si="712"/>
        <v>0.72150548343849918</v>
      </c>
      <c r="BZ446" s="235">
        <f t="shared" ca="1" si="713"/>
        <v>6.515847785167205</v>
      </c>
      <c r="CA446" s="235">
        <f t="shared" ca="1" si="714"/>
        <v>72.175127613245593</v>
      </c>
      <c r="CB446" s="235">
        <f t="shared" ca="1" si="754"/>
        <v>7.0234923502604163</v>
      </c>
      <c r="CC446" s="235">
        <f t="shared" ca="1" si="755"/>
        <v>2.0434923502604159</v>
      </c>
      <c r="CD446" s="81">
        <f t="shared" ca="1" si="756"/>
        <v>2.210215738932293</v>
      </c>
      <c r="CE446" s="235">
        <f t="shared" ca="1" si="715"/>
        <v>92.456691637151337</v>
      </c>
      <c r="CF446" s="235">
        <f t="shared" ca="1" si="716"/>
        <v>96.681322388407736</v>
      </c>
      <c r="CG446">
        <f t="shared" si="717"/>
        <v>100</v>
      </c>
      <c r="CH446">
        <f t="shared" si="717"/>
        <v>50</v>
      </c>
      <c r="CI446">
        <f t="shared" si="717"/>
        <v>0</v>
      </c>
      <c r="CJ446" t="e">
        <f t="shared" si="718"/>
        <v>#N/A</v>
      </c>
      <c r="CK446" s="259">
        <f t="shared" ca="1" si="719"/>
        <v>7.1855482864803735</v>
      </c>
      <c r="CL446" s="259">
        <f t="shared" ca="1" si="720"/>
        <v>7.0763870716200934</v>
      </c>
      <c r="CM446" s="259">
        <f t="shared" ca="1" si="721"/>
        <v>7.0578922861470996</v>
      </c>
      <c r="CN446" s="259">
        <f t="shared" ca="1" si="722"/>
        <v>6.9775512893460885</v>
      </c>
      <c r="CO446">
        <f t="shared" ca="1" si="723"/>
        <v>100</v>
      </c>
      <c r="CP446">
        <f t="shared" ca="1" si="724"/>
        <v>16.7</v>
      </c>
      <c r="CQ446" t="e">
        <f t="shared" ca="1" si="725"/>
        <v>#N/A</v>
      </c>
      <c r="CR446" t="e">
        <f t="shared" ca="1" si="759"/>
        <v>#N/A</v>
      </c>
      <c r="CS446" t="e">
        <f t="shared" ca="1" si="760"/>
        <v>#N/A</v>
      </c>
    </row>
    <row r="447" spans="1:97" x14ac:dyDescent="0.25">
      <c r="A447">
        <v>416</v>
      </c>
      <c r="B447" s="100">
        <f ca="1">OFFSET(InputPriceData!B$15,CalculationsAndCharts!$A447+$A$11,0,1,1)</f>
        <v>39891</v>
      </c>
      <c r="C447" s="3">
        <f ca="1">OFFSET(InputPriceData!G$15,CalculationsAndCharts!$A447+$A$11,0,1,1)</f>
        <v>2514600</v>
      </c>
      <c r="D447" s="4">
        <f ca="1">OFFSET(InputPriceData!C$15,CalculationsAndCharts!$A447+$A$11,IF($C$7,7,0),1,1)</f>
        <v>7.44</v>
      </c>
      <c r="E447" s="4">
        <f ca="1">OFFSET(InputPriceData!D$15,CalculationsAndCharts!$A447+$A$11,IF($C$7,7,0),1,1)</f>
        <v>7.49</v>
      </c>
      <c r="F447" s="4">
        <f ca="1">OFFSET(InputPriceData!E$15,CalculationsAndCharts!$A447+$A$11,IF($C$7,7,0),1,1)</f>
        <v>7.15</v>
      </c>
      <c r="G447" s="4">
        <f ca="1">OFFSET(InputPriceData!F$15,CalculationsAndCharts!$A447+$A$11,IF($C$7,7,0),1,1)</f>
        <v>7.28</v>
      </c>
      <c r="H447" s="105">
        <f t="shared" si="692"/>
        <v>0</v>
      </c>
      <c r="I447" s="105">
        <f t="shared" ca="1" si="744"/>
        <v>0</v>
      </c>
      <c r="J447" s="105">
        <f t="shared" ca="1" si="744"/>
        <v>0</v>
      </c>
      <c r="K447" s="105">
        <f t="shared" ca="1" si="744"/>
        <v>0</v>
      </c>
      <c r="L447" s="4">
        <f t="shared" ca="1" si="693"/>
        <v>7.3066666666666675</v>
      </c>
      <c r="M447" s="105">
        <f t="shared" ca="1" si="694"/>
        <v>0.47666666666666746</v>
      </c>
      <c r="N447" s="105">
        <f t="shared" ca="1" si="701"/>
        <v>1.7467820512820524</v>
      </c>
      <c r="O447" s="198">
        <f t="shared" ca="1" si="702"/>
        <v>1.7028125598826773</v>
      </c>
      <c r="P447" s="198">
        <f t="shared" ca="1" si="703"/>
        <v>1.5325313038944097</v>
      </c>
      <c r="Q447" s="105">
        <f t="shared" ca="1" si="695"/>
        <v>6.91104495421897</v>
      </c>
      <c r="R447" s="105">
        <f t="shared" ca="1" si="696"/>
        <v>6.5271863188412933</v>
      </c>
      <c r="S447" s="105">
        <f t="shared" ca="1" si="704"/>
        <v>0</v>
      </c>
      <c r="T447" s="105">
        <f t="shared" si="705"/>
        <v>0</v>
      </c>
      <c r="U447" s="105">
        <f t="shared" si="706"/>
        <v>0</v>
      </c>
      <c r="V447" s="115">
        <f t="shared" ca="1" si="697"/>
        <v>0.33999999999999986</v>
      </c>
      <c r="W447" s="114">
        <f t="shared" ca="1" si="698"/>
        <v>0.51625275561482475</v>
      </c>
      <c r="X447" s="116">
        <f t="shared" ca="1" si="699"/>
        <v>0.12091384005698143</v>
      </c>
      <c r="Y447" s="90" t="e">
        <f t="shared" si="707"/>
        <v>#N/A</v>
      </c>
      <c r="Z447" s="117" t="str">
        <f t="shared" ca="1" si="708"/>
        <v/>
      </c>
      <c r="AA447" s="112"/>
      <c r="AB447" s="118"/>
      <c r="AC447" s="107"/>
      <c r="AD447" s="107"/>
      <c r="AH447" s="107"/>
      <c r="BE447" s="235">
        <f t="shared" ca="1" si="709"/>
        <v>7.34</v>
      </c>
      <c r="BF447" s="235">
        <f t="shared" ref="BF447:BN447" ca="1" si="765">AVERAGE(OFFSET(BE$31,$A447,0,$BE$27,1))</f>
        <v>7.2949999999999999</v>
      </c>
      <c r="BG447" s="235">
        <f t="shared" ca="1" si="765"/>
        <v>7.1837499999999999</v>
      </c>
      <c r="BH447" s="235">
        <f t="shared" ca="1" si="765"/>
        <v>7.07125</v>
      </c>
      <c r="BI447" s="235">
        <f t="shared" ca="1" si="765"/>
        <v>6.9987499999999994</v>
      </c>
      <c r="BJ447" s="235">
        <f t="shared" ca="1" si="765"/>
        <v>6.9674999999999994</v>
      </c>
      <c r="BK447" s="235">
        <f t="shared" ca="1" si="765"/>
        <v>6.9611718749999998</v>
      </c>
      <c r="BL447" s="235">
        <f t="shared" ca="1" si="765"/>
        <v>6.9614843749999995</v>
      </c>
      <c r="BM447" s="235">
        <f t="shared" ca="1" si="765"/>
        <v>6.9539257812499997</v>
      </c>
      <c r="BN447" s="235">
        <f t="shared" ca="1" si="765"/>
        <v>6.9291699218749994</v>
      </c>
      <c r="BO447" s="235">
        <f t="shared" ca="1" si="711"/>
        <v>7.1672875976562507</v>
      </c>
      <c r="BP447" s="235">
        <f t="shared" ca="1" si="667"/>
        <v>7.0481452857789968</v>
      </c>
      <c r="BQ447" s="235">
        <f t="shared" ca="1" si="668"/>
        <v>6.9332451606101735</v>
      </c>
      <c r="BR447" s="235">
        <f t="shared" ca="1" si="669"/>
        <v>0.11490012516882331</v>
      </c>
      <c r="BS447" s="235">
        <f t="shared" ca="1" si="670"/>
        <v>7.1630454109478201</v>
      </c>
      <c r="BT447" s="235">
        <f t="shared" ca="1" si="737"/>
        <v>7.0552188065224888</v>
      </c>
      <c r="BU447" s="235">
        <f t="shared" ca="1" si="738"/>
        <v>6.94627004648701</v>
      </c>
      <c r="BV447" s="235">
        <f t="shared" ca="1" si="739"/>
        <v>6.8230522771653677</v>
      </c>
      <c r="BW447" s="235">
        <f t="shared" ca="1" si="740"/>
        <v>7.1498985572718015</v>
      </c>
      <c r="BX447" s="235">
        <f t="shared" ca="1" si="712"/>
        <v>0.69781177971774877</v>
      </c>
      <c r="BZ447" s="235">
        <f t="shared" ca="1" si="713"/>
        <v>6.398913980504366</v>
      </c>
      <c r="CA447" s="235">
        <f t="shared" ca="1" si="714"/>
        <v>76.904983499676476</v>
      </c>
      <c r="CB447" s="235">
        <f t="shared" ca="1" si="754"/>
        <v>7.2369771321614591</v>
      </c>
      <c r="CC447" s="235">
        <f t="shared" ca="1" si="755"/>
        <v>2.2569771321614587</v>
      </c>
      <c r="CD447" s="81">
        <f t="shared" ca="1" si="756"/>
        <v>2.210215738932293</v>
      </c>
      <c r="CE447" s="235">
        <f t="shared" ca="1" si="715"/>
        <v>100</v>
      </c>
      <c r="CF447" s="235">
        <f t="shared" ca="1" si="716"/>
        <v>94.764096097183639</v>
      </c>
      <c r="CG447">
        <f t="shared" si="717"/>
        <v>100</v>
      </c>
      <c r="CH447">
        <f t="shared" si="717"/>
        <v>50</v>
      </c>
      <c r="CI447">
        <f t="shared" si="717"/>
        <v>0</v>
      </c>
      <c r="CJ447" t="e">
        <f t="shared" si="718"/>
        <v>#N/A</v>
      </c>
      <c r="CK447" s="259">
        <f t="shared" ca="1" si="719"/>
        <v>7.0310965729607471</v>
      </c>
      <c r="CL447" s="259">
        <f t="shared" ca="1" si="720"/>
        <v>7.223048286480374</v>
      </c>
      <c r="CM447" s="259">
        <f t="shared" ca="1" si="721"/>
        <v>7.1342649213562774</v>
      </c>
      <c r="CN447" s="259">
        <f t="shared" ca="1" si="722"/>
        <v>6.9380169764364865</v>
      </c>
      <c r="CO447">
        <f t="shared" ca="1" si="723"/>
        <v>100</v>
      </c>
      <c r="CP447">
        <f t="shared" ca="1" si="724"/>
        <v>16.7</v>
      </c>
      <c r="CQ447" t="e">
        <f t="shared" ca="1" si="725"/>
        <v>#N/A</v>
      </c>
      <c r="CR447" t="e">
        <f t="shared" ca="1" si="759"/>
        <v>#N/A</v>
      </c>
      <c r="CS447" t="e">
        <f t="shared" ca="1" si="760"/>
        <v>#N/A</v>
      </c>
    </row>
    <row r="448" spans="1:97" x14ac:dyDescent="0.25">
      <c r="A448">
        <v>417</v>
      </c>
      <c r="B448" s="100">
        <f ca="1">OFFSET(InputPriceData!B$15,CalculationsAndCharts!$A448+$A$11,0,1,1)</f>
        <v>39890</v>
      </c>
      <c r="C448" s="3">
        <f ca="1">OFFSET(InputPriceData!G$15,CalculationsAndCharts!$A448+$A$11,0,1,1)</f>
        <v>3012800</v>
      </c>
      <c r="D448" s="4">
        <f ca="1">OFFSET(InputPriceData!C$15,CalculationsAndCharts!$A448+$A$11,IF($C$7,7,0),1,1)</f>
        <v>7</v>
      </c>
      <c r="E448" s="4">
        <f ca="1">OFFSET(InputPriceData!D$15,CalculationsAndCharts!$A448+$A$11,IF($C$7,7,0),1,1)</f>
        <v>7.47</v>
      </c>
      <c r="F448" s="4">
        <f ca="1">OFFSET(InputPriceData!E$15,CalculationsAndCharts!$A448+$A$11,IF($C$7,7,0),1,1)</f>
        <v>6.83</v>
      </c>
      <c r="G448" s="4">
        <f ca="1">OFFSET(InputPriceData!F$15,CalculationsAndCharts!$A448+$A$11,IF($C$7,7,0),1,1)</f>
        <v>7.4</v>
      </c>
      <c r="H448" s="105">
        <f t="shared" si="692"/>
        <v>0</v>
      </c>
      <c r="I448" s="105">
        <f t="shared" ca="1" si="744"/>
        <v>0</v>
      </c>
      <c r="J448" s="105">
        <f t="shared" ca="1" si="744"/>
        <v>0</v>
      </c>
      <c r="K448" s="105">
        <f t="shared" ca="1" si="744"/>
        <v>0</v>
      </c>
      <c r="L448" s="4">
        <f t="shared" ca="1" si="693"/>
        <v>7.2333333333333343</v>
      </c>
      <c r="M448" s="105">
        <f t="shared" ca="1" si="694"/>
        <v>0.69333333333333425</v>
      </c>
      <c r="N448" s="105">
        <f t="shared" ca="1" si="701"/>
        <v>1.7167435897435908</v>
      </c>
      <c r="O448" s="198">
        <f t="shared" ca="1" si="702"/>
        <v>1.6902498480542847</v>
      </c>
      <c r="P448" s="198">
        <f t="shared" ca="1" si="703"/>
        <v>1.5212248632488563</v>
      </c>
      <c r="Q448" s="105">
        <f t="shared" ca="1" si="695"/>
        <v>6.7980101792339136</v>
      </c>
      <c r="R448" s="105">
        <f t="shared" ca="1" si="696"/>
        <v>6.4175124230190992</v>
      </c>
      <c r="S448" s="105">
        <f t="shared" ca="1" si="704"/>
        <v>0</v>
      </c>
      <c r="T448" s="105">
        <f t="shared" si="705"/>
        <v>0</v>
      </c>
      <c r="U448" s="105">
        <f t="shared" si="706"/>
        <v>0</v>
      </c>
      <c r="V448" s="115">
        <f t="shared" ca="1" si="697"/>
        <v>0.63999999999999968</v>
      </c>
      <c r="W448" s="114">
        <f t="shared" ca="1" si="698"/>
        <v>0.60437913342223715</v>
      </c>
      <c r="X448" s="116">
        <f t="shared" ca="1" si="699"/>
        <v>0.13167285586786986</v>
      </c>
      <c r="Y448" s="90" t="e">
        <f t="shared" si="707"/>
        <v>#N/A</v>
      </c>
      <c r="Z448" s="117" t="str">
        <f t="shared" ca="1" si="708"/>
        <v/>
      </c>
      <c r="AA448" s="112"/>
      <c r="AB448" s="118"/>
      <c r="AC448" s="107"/>
      <c r="AD448" s="107"/>
      <c r="AH448" s="107"/>
      <c r="BE448" s="235">
        <f t="shared" ca="1" si="709"/>
        <v>7.25</v>
      </c>
      <c r="BF448" s="235">
        <f t="shared" ref="BF448:BN448" ca="1" si="766">AVERAGE(OFFSET(BE$31,$A448,0,$BE$27,1))</f>
        <v>7.0724999999999998</v>
      </c>
      <c r="BG448" s="235">
        <f t="shared" ca="1" si="766"/>
        <v>6.9587500000000002</v>
      </c>
      <c r="BH448" s="235">
        <f t="shared" ca="1" si="766"/>
        <v>6.9262499999999996</v>
      </c>
      <c r="BI448" s="235">
        <f t="shared" ca="1" si="766"/>
        <v>6.9362499999999994</v>
      </c>
      <c r="BJ448" s="235">
        <f t="shared" ca="1" si="766"/>
        <v>6.9548437499999993</v>
      </c>
      <c r="BK448" s="235">
        <f t="shared" ca="1" si="766"/>
        <v>6.9617968749999992</v>
      </c>
      <c r="BL448" s="235">
        <f t="shared" ca="1" si="766"/>
        <v>6.946367187499999</v>
      </c>
      <c r="BM448" s="235">
        <f t="shared" ca="1" si="766"/>
        <v>6.904414062499999</v>
      </c>
      <c r="BN448" s="235">
        <f t="shared" ca="1" si="766"/>
        <v>6.8364843749999995</v>
      </c>
      <c r="BO448" s="235">
        <f t="shared" ca="1" si="711"/>
        <v>7.0404453124999993</v>
      </c>
      <c r="BP448" s="235">
        <f t="shared" ca="1" si="667"/>
        <v>6.9290029739017429</v>
      </c>
      <c r="BQ448" s="235">
        <f t="shared" ca="1" si="668"/>
        <v>6.8183450354413502</v>
      </c>
      <c r="BR448" s="235">
        <f t="shared" ca="1" si="669"/>
        <v>0.11065793846039274</v>
      </c>
      <c r="BS448" s="235">
        <f t="shared" ca="1" si="670"/>
        <v>7.0396609123621356</v>
      </c>
      <c r="BT448" s="235">
        <f t="shared" ca="1" si="737"/>
        <v>6.9473922020971575</v>
      </c>
      <c r="BU448" s="235">
        <f t="shared" ca="1" si="738"/>
        <v>6.8373212864515311</v>
      </c>
      <c r="BV448" s="235">
        <f t="shared" ca="1" si="739"/>
        <v>6.6998345078437254</v>
      </c>
      <c r="BW448" s="235">
        <f t="shared" ca="1" si="740"/>
        <v>7.0300472547806052</v>
      </c>
      <c r="BX448" s="235">
        <f t="shared" ca="1" si="712"/>
        <v>0.65431154242117762</v>
      </c>
      <c r="BZ448" s="235">
        <f t="shared" ca="1" si="713"/>
        <v>6.2728515904282878</v>
      </c>
      <c r="CA448" s="235">
        <f t="shared" ca="1" si="714"/>
        <v>78.931006686449166</v>
      </c>
      <c r="CB448" s="235">
        <f t="shared" ca="1" si="754"/>
        <v>7.1368893229166668</v>
      </c>
      <c r="CC448" s="235">
        <f t="shared" ca="1" si="755"/>
        <v>2.1568893229166664</v>
      </c>
      <c r="CD448" s="81">
        <f t="shared" ca="1" si="756"/>
        <v>2.210215738932293</v>
      </c>
      <c r="CE448" s="235">
        <f t="shared" ca="1" si="715"/>
        <v>97.587275528071871</v>
      </c>
      <c r="CF448" s="235">
        <f t="shared" ca="1" si="716"/>
        <v>89.435847560807375</v>
      </c>
      <c r="CG448">
        <f t="shared" si="717"/>
        <v>100</v>
      </c>
      <c r="CH448">
        <f t="shared" si="717"/>
        <v>50</v>
      </c>
      <c r="CI448">
        <f t="shared" si="717"/>
        <v>0</v>
      </c>
      <c r="CJ448" t="e">
        <f t="shared" si="718"/>
        <v>#N/A</v>
      </c>
      <c r="CK448" s="259">
        <f t="shared" ca="1" si="719"/>
        <v>6.8871931459214952</v>
      </c>
      <c r="CL448" s="259">
        <f t="shared" ca="1" si="720"/>
        <v>7.0905482864803737</v>
      </c>
      <c r="CM448" s="259">
        <f t="shared" ca="1" si="721"/>
        <v>7.0193304244826837</v>
      </c>
      <c r="CN448" s="259">
        <f t="shared" ca="1" si="722"/>
        <v>6.8240044524189312</v>
      </c>
      <c r="CO448">
        <f t="shared" ca="1" si="723"/>
        <v>100</v>
      </c>
      <c r="CP448">
        <f t="shared" ca="1" si="724"/>
        <v>16.7</v>
      </c>
      <c r="CQ448" t="e">
        <f t="shared" ca="1" si="725"/>
        <v>#N/A</v>
      </c>
      <c r="CR448" t="e">
        <f t="shared" ca="1" si="759"/>
        <v>#N/A</v>
      </c>
      <c r="CS448" t="e">
        <f t="shared" ca="1" si="760"/>
        <v>#N/A</v>
      </c>
    </row>
    <row r="449" spans="1:97" x14ac:dyDescent="0.25">
      <c r="A449">
        <v>418</v>
      </c>
      <c r="B449" s="100">
        <f ca="1">OFFSET(InputPriceData!B$15,CalculationsAndCharts!$A449+$A$11,0,1,1)</f>
        <v>39889</v>
      </c>
      <c r="C449" s="3">
        <f ca="1">OFFSET(InputPriceData!G$15,CalculationsAndCharts!$A449+$A$11,0,1,1)</f>
        <v>2260200</v>
      </c>
      <c r="D449" s="4">
        <f ca="1">OFFSET(InputPriceData!C$15,CalculationsAndCharts!$A449+$A$11,IF($C$7,7,0),1,1)</f>
        <v>6.67</v>
      </c>
      <c r="E449" s="4">
        <f ca="1">OFFSET(InputPriceData!D$15,CalculationsAndCharts!$A449+$A$11,IF($C$7,7,0),1,1)</f>
        <v>7.1</v>
      </c>
      <c r="F449" s="4">
        <f ca="1">OFFSET(InputPriceData!E$15,CalculationsAndCharts!$A449+$A$11,IF($C$7,7,0),1,1)</f>
        <v>6.54</v>
      </c>
      <c r="G449" s="4">
        <f ca="1">OFFSET(InputPriceData!F$15,CalculationsAndCharts!$A449+$A$11,IF($C$7,7,0),1,1)</f>
        <v>7.1</v>
      </c>
      <c r="H449" s="105">
        <f t="shared" si="692"/>
        <v>0</v>
      </c>
      <c r="I449" s="105">
        <f t="shared" ca="1" si="744"/>
        <v>0</v>
      </c>
      <c r="J449" s="105">
        <f t="shared" ca="1" si="744"/>
        <v>0</v>
      </c>
      <c r="K449" s="105">
        <f t="shared" ca="1" si="744"/>
        <v>0</v>
      </c>
      <c r="L449" s="4">
        <f t="shared" ca="1" si="693"/>
        <v>6.913333333333334</v>
      </c>
      <c r="M449" s="105">
        <f t="shared" ca="1" si="694"/>
        <v>0.24333333333333407</v>
      </c>
      <c r="N449" s="105">
        <f t="shared" ca="1" si="701"/>
        <v>1.6776025641025649</v>
      </c>
      <c r="O449" s="198">
        <f t="shared" ca="1" si="702"/>
        <v>1.6826802075716261</v>
      </c>
      <c r="P449" s="198">
        <f t="shared" ca="1" si="703"/>
        <v>1.5144121868144635</v>
      </c>
      <c r="Q449" s="105">
        <f t="shared" ca="1" si="695"/>
        <v>6.6736321352055077</v>
      </c>
      <c r="R449" s="105">
        <f t="shared" ca="1" si="696"/>
        <v>6.3087987783862944</v>
      </c>
      <c r="S449" s="105">
        <f t="shared" ca="1" si="704"/>
        <v>0</v>
      </c>
      <c r="T449" s="105">
        <f t="shared" si="705"/>
        <v>0</v>
      </c>
      <c r="U449" s="105">
        <f t="shared" si="706"/>
        <v>0</v>
      </c>
      <c r="V449" s="115">
        <f t="shared" ca="1" si="697"/>
        <v>0.55999999999999961</v>
      </c>
      <c r="W449" s="114">
        <f t="shared" ca="1" si="698"/>
        <v>0.58656870013335582</v>
      </c>
      <c r="X449" s="116">
        <f t="shared" ca="1" si="699"/>
        <v>0.13261530987793746</v>
      </c>
      <c r="Y449" s="90" t="e">
        <f t="shared" si="707"/>
        <v>#N/A</v>
      </c>
      <c r="Z449" s="117" t="str">
        <f t="shared" ca="1" si="708"/>
        <v/>
      </c>
      <c r="AA449" s="112"/>
      <c r="AB449" s="118"/>
      <c r="AC449" s="107"/>
      <c r="AD449" s="107"/>
      <c r="AH449" s="107"/>
      <c r="BE449" s="235">
        <f t="shared" ca="1" si="709"/>
        <v>6.8949999999999996</v>
      </c>
      <c r="BF449" s="235">
        <f t="shared" ref="BF449:BN449" ca="1" si="767">AVERAGE(OFFSET(BE$31,$A449,0,$BE$27,1))</f>
        <v>6.8449999999999998</v>
      </c>
      <c r="BG449" s="235">
        <f t="shared" ca="1" si="767"/>
        <v>6.8937499999999998</v>
      </c>
      <c r="BH449" s="235">
        <f t="shared" ca="1" si="767"/>
        <v>6.9462499999999991</v>
      </c>
      <c r="BI449" s="235">
        <f t="shared" ca="1" si="767"/>
        <v>6.9734374999999993</v>
      </c>
      <c r="BJ449" s="235">
        <f t="shared" ca="1" si="767"/>
        <v>6.9687499999999991</v>
      </c>
      <c r="BK449" s="235">
        <f t="shared" ca="1" si="767"/>
        <v>6.9309374999999989</v>
      </c>
      <c r="BL449" s="235">
        <f t="shared" ca="1" si="767"/>
        <v>6.8624609374999999</v>
      </c>
      <c r="BM449" s="235">
        <f t="shared" ca="1" si="767"/>
        <v>6.7685546875</v>
      </c>
      <c r="BN449" s="235">
        <f t="shared" ca="1" si="767"/>
        <v>6.6551562500000001</v>
      </c>
      <c r="BO449" s="235">
        <f t="shared" ca="1" si="711"/>
        <v>6.8794023437499998</v>
      </c>
      <c r="BP449" s="235">
        <f t="shared" ca="1" si="667"/>
        <v>6.8175606353034865</v>
      </c>
      <c r="BQ449" s="235">
        <f t="shared" ca="1" si="668"/>
        <v>6.7076870969809583</v>
      </c>
      <c r="BR449" s="235">
        <f t="shared" ca="1" si="669"/>
        <v>0.10987353832252822</v>
      </c>
      <c r="BS449" s="235">
        <f t="shared" ca="1" si="670"/>
        <v>6.9274341736260148</v>
      </c>
      <c r="BT449" s="235">
        <f t="shared" ca="1" si="737"/>
        <v>6.8551234918321793</v>
      </c>
      <c r="BU449" s="235">
        <f t="shared" ca="1" si="738"/>
        <v>6.7272503708059048</v>
      </c>
      <c r="BV449" s="235">
        <f t="shared" ca="1" si="739"/>
        <v>6.5623477292359196</v>
      </c>
      <c r="BW449" s="235">
        <f t="shared" ca="1" si="740"/>
        <v>6.9459670923147412</v>
      </c>
      <c r="BX449" s="235">
        <f t="shared" ca="1" si="712"/>
        <v>0.60169508454790821</v>
      </c>
      <c r="BZ449" s="235">
        <f t="shared" ca="1" si="713"/>
        <v>6.1515239149309622</v>
      </c>
      <c r="CA449" s="235">
        <f t="shared" ca="1" si="714"/>
        <v>83.008545265942075</v>
      </c>
      <c r="CB449" s="235">
        <f t="shared" ca="1" si="754"/>
        <v>6.8963678385416669</v>
      </c>
      <c r="CC449" s="235">
        <f t="shared" ca="1" si="755"/>
        <v>1.9163678385416665</v>
      </c>
      <c r="CD449" s="81">
        <f t="shared" ca="1" si="756"/>
        <v>2.210215738932293</v>
      </c>
      <c r="CE449" s="235">
        <f t="shared" ca="1" si="715"/>
        <v>86.705012763479004</v>
      </c>
      <c r="CF449" s="235">
        <f t="shared" ca="1" si="716"/>
        <v>86.860610525425059</v>
      </c>
      <c r="CG449">
        <f t="shared" si="717"/>
        <v>100</v>
      </c>
      <c r="CH449">
        <f t="shared" si="717"/>
        <v>50</v>
      </c>
      <c r="CI449">
        <f t="shared" si="717"/>
        <v>0</v>
      </c>
      <c r="CJ449" t="e">
        <f t="shared" si="718"/>
        <v>#N/A</v>
      </c>
      <c r="CK449" s="259">
        <f t="shared" ca="1" si="719"/>
        <v>6.9218862918429904</v>
      </c>
      <c r="CL449" s="259">
        <f t="shared" ca="1" si="720"/>
        <v>6.8535965729607469</v>
      </c>
      <c r="CM449" s="259">
        <f t="shared" ca="1" si="721"/>
        <v>6.8766618185822495</v>
      </c>
      <c r="CN449" s="259">
        <f t="shared" ca="1" si="722"/>
        <v>6.7173869187943538</v>
      </c>
      <c r="CO449">
        <f t="shared" ca="1" si="723"/>
        <v>100</v>
      </c>
      <c r="CP449">
        <f t="shared" ca="1" si="724"/>
        <v>16.7</v>
      </c>
      <c r="CQ449" t="e">
        <f t="shared" ca="1" si="725"/>
        <v>#N/A</v>
      </c>
      <c r="CR449" t="e">
        <f t="shared" ca="1" si="759"/>
        <v>#N/A</v>
      </c>
      <c r="CS449" t="e">
        <f t="shared" ca="1" si="760"/>
        <v>#N/A</v>
      </c>
    </row>
    <row r="450" spans="1:97" x14ac:dyDescent="0.25">
      <c r="A450">
        <v>419</v>
      </c>
      <c r="B450" s="100">
        <f ca="1">OFFSET(InputPriceData!B$15,CalculationsAndCharts!$A450+$A$11,0,1,1)</f>
        <v>39888</v>
      </c>
      <c r="C450" s="3">
        <f ca="1">OFFSET(InputPriceData!G$15,CalculationsAndCharts!$A450+$A$11,0,1,1)</f>
        <v>1860800</v>
      </c>
      <c r="D450" s="4">
        <f ca="1">OFFSET(InputPriceData!C$15,CalculationsAndCharts!$A450+$A$11,IF($C$7,7,0),1,1)</f>
        <v>7.04</v>
      </c>
      <c r="E450" s="4">
        <f ca="1">OFFSET(InputPriceData!D$15,CalculationsAndCharts!$A450+$A$11,IF($C$7,7,0),1,1)</f>
        <v>7.11</v>
      </c>
      <c r="F450" s="4">
        <f ca="1">OFFSET(InputPriceData!E$15,CalculationsAndCharts!$A450+$A$11,IF($C$7,7,0),1,1)</f>
        <v>6.67</v>
      </c>
      <c r="G450" s="4">
        <f ca="1">OFFSET(InputPriceData!F$15,CalculationsAndCharts!$A450+$A$11,IF($C$7,7,0),1,1)</f>
        <v>6.69</v>
      </c>
      <c r="H450" s="105">
        <f t="shared" si="692"/>
        <v>0</v>
      </c>
      <c r="I450" s="105">
        <f t="shared" ca="1" si="744"/>
        <v>0</v>
      </c>
      <c r="J450" s="105">
        <f t="shared" ca="1" si="744"/>
        <v>0</v>
      </c>
      <c r="K450" s="105">
        <f t="shared" ca="1" si="744"/>
        <v>0</v>
      </c>
      <c r="L450" s="4">
        <f t="shared" ca="1" si="693"/>
        <v>6.8233333333333341</v>
      </c>
      <c r="M450" s="105">
        <f t="shared" ca="1" si="694"/>
        <v>0.39333333333333265</v>
      </c>
      <c r="N450" s="105">
        <f t="shared" ca="1" si="701"/>
        <v>1.7695384615384619</v>
      </c>
      <c r="O450" s="198">
        <f t="shared" ca="1" si="702"/>
        <v>1.6841309628485006</v>
      </c>
      <c r="P450" s="198">
        <f t="shared" ca="1" si="703"/>
        <v>1.5157178665636506</v>
      </c>
      <c r="Q450" s="105">
        <f t="shared" ca="1" si="695"/>
        <v>6.6051460785975582</v>
      </c>
      <c r="R450" s="105">
        <f t="shared" ca="1" si="696"/>
        <v>6.2045606764379482</v>
      </c>
      <c r="S450" s="105">
        <f t="shared" ca="1" si="704"/>
        <v>0</v>
      </c>
      <c r="T450" s="105">
        <f t="shared" si="705"/>
        <v>0</v>
      </c>
      <c r="U450" s="105">
        <f t="shared" si="706"/>
        <v>0</v>
      </c>
      <c r="V450" s="115">
        <f t="shared" ca="1" si="697"/>
        <v>0.44000000000000039</v>
      </c>
      <c r="W450" s="114">
        <f t="shared" ca="1" si="698"/>
        <v>0.59985305020003399</v>
      </c>
      <c r="X450" s="116">
        <f t="shared" ca="1" si="699"/>
        <v>0.1396641330642801</v>
      </c>
      <c r="Y450" s="90" t="e">
        <f t="shared" si="707"/>
        <v>#N/A</v>
      </c>
      <c r="Z450" s="117" t="str">
        <f t="shared" ca="1" si="708"/>
        <v/>
      </c>
      <c r="AA450" s="112"/>
      <c r="AB450" s="118"/>
      <c r="AC450" s="107"/>
      <c r="AD450" s="107"/>
      <c r="AH450" s="107"/>
      <c r="BE450" s="235">
        <f t="shared" ca="1" si="709"/>
        <v>6.7949999999999999</v>
      </c>
      <c r="BF450" s="235">
        <f t="shared" ref="BF450:BN450" ca="1" si="768">AVERAGE(OFFSET(BE$31,$A450,0,$BE$27,1))</f>
        <v>6.9424999999999999</v>
      </c>
      <c r="BG450" s="235">
        <f t="shared" ca="1" si="768"/>
        <v>6.9987499999999994</v>
      </c>
      <c r="BH450" s="235">
        <f t="shared" ca="1" si="768"/>
        <v>7.0006249999999994</v>
      </c>
      <c r="BI450" s="235">
        <f t="shared" ca="1" si="768"/>
        <v>6.9640624999999989</v>
      </c>
      <c r="BJ450" s="235">
        <f t="shared" ca="1" si="768"/>
        <v>6.8931249999999995</v>
      </c>
      <c r="BK450" s="235">
        <f t="shared" ca="1" si="768"/>
        <v>6.793984375</v>
      </c>
      <c r="BL450" s="235">
        <f t="shared" ca="1" si="768"/>
        <v>6.6746484375000001</v>
      </c>
      <c r="BM450" s="235">
        <f t="shared" ca="1" si="768"/>
        <v>6.5417578125000002</v>
      </c>
      <c r="BN450" s="235">
        <f t="shared" ca="1" si="768"/>
        <v>6.3999902343750001</v>
      </c>
      <c r="BO450" s="235">
        <f t="shared" ca="1" si="711"/>
        <v>6.8505034179687501</v>
      </c>
      <c r="BP450" s="235">
        <f t="shared" ca="1" si="667"/>
        <v>6.7557189268569733</v>
      </c>
      <c r="BQ450" s="235">
        <f t="shared" ca="1" si="668"/>
        <v>6.597813558658431</v>
      </c>
      <c r="BR450" s="235">
        <f t="shared" ca="1" si="669"/>
        <v>0.15790536819854228</v>
      </c>
      <c r="BS450" s="235">
        <f t="shared" ca="1" si="670"/>
        <v>6.9136242950555156</v>
      </c>
      <c r="BT450" s="235">
        <f t="shared" ca="1" si="737"/>
        <v>6.7828128100383438</v>
      </c>
      <c r="BU450" s="235">
        <f t="shared" ca="1" si="738"/>
        <v>6.5993772497796304</v>
      </c>
      <c r="BV450" s="235">
        <f t="shared" ca="1" si="739"/>
        <v>6.3974450876659343</v>
      </c>
      <c r="BW450" s="235">
        <f t="shared" ca="1" si="740"/>
        <v>6.9477517684420729</v>
      </c>
      <c r="BX450" s="235">
        <f t="shared" ca="1" si="712"/>
        <v>0.54335118231847523</v>
      </c>
      <c r="BZ450" s="235">
        <f t="shared" ca="1" si="713"/>
        <v>6.0329121932795911</v>
      </c>
      <c r="CA450" s="235">
        <f t="shared" ca="1" si="714"/>
        <v>92.092462707952009</v>
      </c>
      <c r="CB450" s="235">
        <f t="shared" ca="1" si="754"/>
        <v>6.8369183756510417</v>
      </c>
      <c r="CC450" s="235">
        <f t="shared" ca="1" si="755"/>
        <v>1.8569183756510412</v>
      </c>
      <c r="CD450" s="81">
        <f t="shared" ca="1" si="756"/>
        <v>2.210215738932293</v>
      </c>
      <c r="CE450" s="235">
        <f t="shared" ca="1" si="715"/>
        <v>84.015254390871277</v>
      </c>
      <c r="CF450" s="235">
        <f t="shared" ca="1" si="716"/>
        <v>87.159355759244008</v>
      </c>
      <c r="CG450">
        <f t="shared" si="717"/>
        <v>100</v>
      </c>
      <c r="CH450">
        <f t="shared" si="717"/>
        <v>50</v>
      </c>
      <c r="CI450">
        <f t="shared" si="717"/>
        <v>0</v>
      </c>
      <c r="CJ450" t="e">
        <f t="shared" si="718"/>
        <v>#N/A</v>
      </c>
      <c r="CK450" s="259">
        <f t="shared" ca="1" si="719"/>
        <v>6.9662725836859805</v>
      </c>
      <c r="CL450" s="259">
        <f t="shared" ca="1" si="720"/>
        <v>6.9059431459214959</v>
      </c>
      <c r="CM450" s="259">
        <f t="shared" ca="1" si="721"/>
        <v>6.8522141420815261</v>
      </c>
      <c r="CN450" s="259">
        <f t="shared" ca="1" si="722"/>
        <v>6.6629030571277958</v>
      </c>
      <c r="CO450">
        <f t="shared" ca="1" si="723"/>
        <v>100</v>
      </c>
      <c r="CP450">
        <f t="shared" ca="1" si="724"/>
        <v>16.7</v>
      </c>
      <c r="CQ450" t="e">
        <f t="shared" ca="1" si="725"/>
        <v>#N/A</v>
      </c>
      <c r="CR450" t="e">
        <f t="shared" ca="1" si="759"/>
        <v>#N/A</v>
      </c>
      <c r="CS450" t="e">
        <f t="shared" ca="1" si="760"/>
        <v>#N/A</v>
      </c>
    </row>
    <row r="451" spans="1:97" x14ac:dyDescent="0.25">
      <c r="A451">
        <v>420</v>
      </c>
      <c r="B451" s="100">
        <f ca="1">OFFSET(InputPriceData!B$15,CalculationsAndCharts!$A451+$A$11,0,1,1)</f>
        <v>39885</v>
      </c>
      <c r="C451" s="3">
        <f ca="1">OFFSET(InputPriceData!G$15,CalculationsAndCharts!$A451+$A$11,0,1,1)</f>
        <v>4973700</v>
      </c>
      <c r="D451" s="4">
        <f ca="1">OFFSET(InputPriceData!C$15,CalculationsAndCharts!$A451+$A$11,IF($C$7,7,0),1,1)</f>
        <v>7.31</v>
      </c>
      <c r="E451" s="4">
        <f ca="1">OFFSET(InputPriceData!D$15,CalculationsAndCharts!$A451+$A$11,IF($C$7,7,0),1,1)</f>
        <v>7.49</v>
      </c>
      <c r="F451" s="4">
        <f ca="1">OFFSET(InputPriceData!E$15,CalculationsAndCharts!$A451+$A$11,IF($C$7,7,0),1,1)</f>
        <v>6.8</v>
      </c>
      <c r="G451" s="4">
        <f ca="1">OFFSET(InputPriceData!F$15,CalculationsAndCharts!$A451+$A$11,IF($C$7,7,0),1,1)</f>
        <v>6.9</v>
      </c>
      <c r="H451" s="105">
        <f t="shared" si="692"/>
        <v>0</v>
      </c>
      <c r="I451" s="105">
        <f t="shared" ca="1" si="744"/>
        <v>0</v>
      </c>
      <c r="J451" s="105">
        <f t="shared" ca="1" si="744"/>
        <v>0</v>
      </c>
      <c r="K451" s="105">
        <f t="shared" ca="1" si="744"/>
        <v>0</v>
      </c>
      <c r="L451" s="4">
        <f t="shared" ca="1" si="693"/>
        <v>7.0633333333333326</v>
      </c>
      <c r="M451" s="105">
        <f t="shared" ca="1" si="694"/>
        <v>0.29666666666666686</v>
      </c>
      <c r="N451" s="105">
        <f t="shared" ca="1" si="701"/>
        <v>1.7850128205128211</v>
      </c>
      <c r="O451" s="198">
        <f t="shared" ca="1" si="702"/>
        <v>1.6597288203656546</v>
      </c>
      <c r="P451" s="198">
        <f t="shared" ca="1" si="703"/>
        <v>1.4937559383290893</v>
      </c>
      <c r="Q451" s="105">
        <f t="shared" ca="1" si="695"/>
        <v>6.5428068629587646</v>
      </c>
      <c r="R451" s="105">
        <f t="shared" ca="1" si="696"/>
        <v>6.0901077043923451</v>
      </c>
      <c r="S451" s="105">
        <f t="shared" ca="1" si="704"/>
        <v>0</v>
      </c>
      <c r="T451" s="105">
        <f t="shared" si="705"/>
        <v>0</v>
      </c>
      <c r="U451" s="105">
        <f t="shared" si="706"/>
        <v>0</v>
      </c>
      <c r="V451" s="115">
        <f t="shared" ca="1" si="697"/>
        <v>0.69000000000000039</v>
      </c>
      <c r="W451" s="114">
        <f t="shared" ca="1" si="698"/>
        <v>0.67977957530005073</v>
      </c>
      <c r="X451" s="116">
        <f t="shared" ca="1" si="699"/>
        <v>0.14851877902899285</v>
      </c>
      <c r="Y451" s="90" t="e">
        <f t="shared" si="707"/>
        <v>#N/A</v>
      </c>
      <c r="Z451" s="117" t="str">
        <f t="shared" ca="1" si="708"/>
        <v/>
      </c>
      <c r="AA451" s="112"/>
      <c r="AB451" s="118"/>
      <c r="AC451" s="107"/>
      <c r="AD451" s="107"/>
      <c r="AH451" s="107"/>
      <c r="BE451" s="235">
        <f t="shared" ca="1" si="709"/>
        <v>7.09</v>
      </c>
      <c r="BF451" s="235">
        <f t="shared" ref="BF451:BN451" ca="1" si="769">AVERAGE(OFFSET(BE$31,$A451,0,$BE$27,1))</f>
        <v>7.0549999999999997</v>
      </c>
      <c r="BG451" s="235">
        <f t="shared" ca="1" si="769"/>
        <v>7.0024999999999995</v>
      </c>
      <c r="BH451" s="235">
        <f t="shared" ca="1" si="769"/>
        <v>6.9274999999999993</v>
      </c>
      <c r="BI451" s="235">
        <f t="shared" ca="1" si="769"/>
        <v>6.8221875000000001</v>
      </c>
      <c r="BJ451" s="235">
        <f t="shared" ca="1" si="769"/>
        <v>6.6948437500000004</v>
      </c>
      <c r="BK451" s="235">
        <f t="shared" ca="1" si="769"/>
        <v>6.5553125000000003</v>
      </c>
      <c r="BL451" s="235">
        <f t="shared" ca="1" si="769"/>
        <v>6.4088671875000003</v>
      </c>
      <c r="BM451" s="235">
        <f t="shared" ca="1" si="769"/>
        <v>6.2582226562500001</v>
      </c>
      <c r="BN451" s="235">
        <f t="shared" ca="1" si="769"/>
        <v>6.1067773437500001</v>
      </c>
      <c r="BO451" s="235">
        <f t="shared" ca="1" si="711"/>
        <v>6.8689355468750009</v>
      </c>
      <c r="BP451" s="235">
        <f t="shared" ca="1" si="667"/>
        <v>6.6609344357451956</v>
      </c>
      <c r="BQ451" s="235">
        <f t="shared" ca="1" si="668"/>
        <v>6.4399081904598887</v>
      </c>
      <c r="BR451" s="235">
        <f t="shared" ca="1" si="669"/>
        <v>0.2210262452853069</v>
      </c>
      <c r="BS451" s="235">
        <f t="shared" ca="1" si="670"/>
        <v>6.8819606810305025</v>
      </c>
      <c r="BT451" s="235">
        <f t="shared" ca="1" si="737"/>
        <v>6.652001325021172</v>
      </c>
      <c r="BU451" s="235">
        <f t="shared" ca="1" si="738"/>
        <v>6.4159416895209169</v>
      </c>
      <c r="BV451" s="235">
        <f t="shared" ca="1" si="739"/>
        <v>6.1955129255522392</v>
      </c>
      <c r="BW451" s="235">
        <f t="shared" ca="1" si="740"/>
        <v>6.9036918320530054</v>
      </c>
      <c r="BX451" s="235">
        <f t="shared" ca="1" si="712"/>
        <v>0.47664974554387568</v>
      </c>
      <c r="BZ451" s="235">
        <f t="shared" ca="1" si="713"/>
        <v>5.9092435046163851</v>
      </c>
      <c r="CA451" s="235">
        <f t="shared" ca="1" si="714"/>
        <v>102.15823236734956</v>
      </c>
      <c r="CB451" s="235">
        <f t="shared" ca="1" si="754"/>
        <v>6.9661344401041667</v>
      </c>
      <c r="CC451" s="235">
        <f t="shared" ca="1" si="755"/>
        <v>1.9861344401041663</v>
      </c>
      <c r="CD451" s="81">
        <f t="shared" ca="1" si="756"/>
        <v>2.210215738932293</v>
      </c>
      <c r="CE451" s="235">
        <f t="shared" ca="1" si="715"/>
        <v>89.861564421924925</v>
      </c>
      <c r="CF451" s="235">
        <f t="shared" ca="1" si="716"/>
        <v>82.073757030884096</v>
      </c>
      <c r="CG451">
        <f t="shared" si="717"/>
        <v>100</v>
      </c>
      <c r="CH451">
        <f t="shared" si="717"/>
        <v>50</v>
      </c>
      <c r="CI451">
        <f t="shared" si="717"/>
        <v>0</v>
      </c>
      <c r="CJ451" t="e">
        <f t="shared" si="718"/>
        <v>#N/A</v>
      </c>
      <c r="CK451" s="259">
        <f t="shared" ca="1" si="719"/>
        <v>6.8075451673719609</v>
      </c>
      <c r="CL451" s="259">
        <f t="shared" ca="1" si="720"/>
        <v>7.0556362918429905</v>
      </c>
      <c r="CM451" s="259">
        <f t="shared" ca="1" si="721"/>
        <v>6.8714680145803202</v>
      </c>
      <c r="CN451" s="259">
        <f t="shared" ca="1" si="722"/>
        <v>6.5656870216103158</v>
      </c>
      <c r="CO451">
        <f t="shared" ca="1" si="723"/>
        <v>100</v>
      </c>
      <c r="CP451">
        <f t="shared" ca="1" si="724"/>
        <v>16.7</v>
      </c>
      <c r="CQ451" t="e">
        <f t="shared" ca="1" si="725"/>
        <v>#N/A</v>
      </c>
      <c r="CR451" t="e">
        <f t="shared" ca="1" si="759"/>
        <v>#N/A</v>
      </c>
      <c r="CS451" t="e">
        <f t="shared" ca="1" si="760"/>
        <v>#N/A</v>
      </c>
    </row>
    <row r="452" spans="1:97" x14ac:dyDescent="0.25">
      <c r="A452">
        <v>421</v>
      </c>
      <c r="B452" s="100">
        <f ca="1">OFFSET(InputPriceData!B$15,CalculationsAndCharts!$A452+$A$11,0,1,1)</f>
        <v>39884</v>
      </c>
      <c r="C452" s="3">
        <f ca="1">OFFSET(InputPriceData!G$15,CalculationsAndCharts!$A452+$A$11,0,1,1)</f>
        <v>3399300</v>
      </c>
      <c r="D452" s="4">
        <f ca="1">OFFSET(InputPriceData!C$15,CalculationsAndCharts!$A452+$A$11,IF($C$7,7,0),1,1)</f>
        <v>6.72</v>
      </c>
      <c r="E452" s="4">
        <f ca="1">OFFSET(InputPriceData!D$15,CalculationsAndCharts!$A452+$A$11,IF($C$7,7,0),1,1)</f>
        <v>7.31</v>
      </c>
      <c r="F452" s="4">
        <f ca="1">OFFSET(InputPriceData!E$15,CalculationsAndCharts!$A452+$A$11,IF($C$7,7,0),1,1)</f>
        <v>6.7</v>
      </c>
      <c r="G452" s="4">
        <f ca="1">OFFSET(InputPriceData!F$15,CalculationsAndCharts!$A452+$A$11,IF($C$7,7,0),1,1)</f>
        <v>7.28</v>
      </c>
      <c r="H452" s="105">
        <f t="shared" si="692"/>
        <v>0</v>
      </c>
      <c r="I452" s="105">
        <f t="shared" ref="I452:K471" ca="1" si="770">IF($S$16,AVERAGE(OFFSET($G452,0,0,I$31,1)),0)</f>
        <v>0</v>
      </c>
      <c r="J452" s="105">
        <f t="shared" ca="1" si="770"/>
        <v>0</v>
      </c>
      <c r="K452" s="105">
        <f t="shared" ca="1" si="770"/>
        <v>0</v>
      </c>
      <c r="L452" s="4">
        <f t="shared" ca="1" si="693"/>
        <v>7.0966666666666667</v>
      </c>
      <c r="M452" s="105">
        <f t="shared" ca="1" si="694"/>
        <v>0.59666666666666668</v>
      </c>
      <c r="N452" s="105">
        <f t="shared" ca="1" si="701"/>
        <v>1.797756410256411</v>
      </c>
      <c r="O452" s="198">
        <f t="shared" ca="1" si="702"/>
        <v>1.6239333917521785</v>
      </c>
      <c r="P452" s="198">
        <f t="shared" ca="1" si="703"/>
        <v>1.4615400525769606</v>
      </c>
      <c r="Q452" s="105">
        <f t="shared" ca="1" si="695"/>
        <v>6.3940850142803169</v>
      </c>
      <c r="R452" s="105">
        <f t="shared" ca="1" si="696"/>
        <v>5.960765087659083</v>
      </c>
      <c r="S452" s="105">
        <f t="shared" ca="1" si="704"/>
        <v>0</v>
      </c>
      <c r="T452" s="105">
        <f t="shared" si="705"/>
        <v>0</v>
      </c>
      <c r="U452" s="105">
        <f t="shared" si="706"/>
        <v>0</v>
      </c>
      <c r="V452" s="115">
        <f t="shared" ca="1" si="697"/>
        <v>0.60999999999999943</v>
      </c>
      <c r="W452" s="114">
        <f t="shared" ca="1" si="698"/>
        <v>0.67466936295007596</v>
      </c>
      <c r="X452" s="116">
        <f t="shared" ca="1" si="699"/>
        <v>0.14267436304259284</v>
      </c>
      <c r="Y452" s="90" t="e">
        <f t="shared" si="707"/>
        <v>#N/A</v>
      </c>
      <c r="Z452" s="117" t="str">
        <f t="shared" ca="1" si="708"/>
        <v/>
      </c>
      <c r="AA452" s="112"/>
      <c r="AB452" s="118"/>
      <c r="AC452" s="107"/>
      <c r="AD452" s="107"/>
      <c r="AH452" s="107"/>
      <c r="BE452" s="235">
        <f t="shared" ca="1" si="709"/>
        <v>7.02</v>
      </c>
      <c r="BF452" s="235">
        <f t="shared" ref="BF452:BN452" ca="1" si="771">AVERAGE(OFFSET(BE$31,$A452,0,$BE$27,1))</f>
        <v>6.9499999999999993</v>
      </c>
      <c r="BG452" s="235">
        <f t="shared" ca="1" si="771"/>
        <v>6.8524999999999991</v>
      </c>
      <c r="BH452" s="235">
        <f t="shared" ca="1" si="771"/>
        <v>6.7168749999999999</v>
      </c>
      <c r="BI452" s="235">
        <f t="shared" ca="1" si="771"/>
        <v>6.5675000000000008</v>
      </c>
      <c r="BJ452" s="235">
        <f t="shared" ca="1" si="771"/>
        <v>6.4157812500000002</v>
      </c>
      <c r="BK452" s="235">
        <f t="shared" ca="1" si="771"/>
        <v>6.2624218750000002</v>
      </c>
      <c r="BL452" s="235">
        <f t="shared" ca="1" si="771"/>
        <v>6.1075781249999999</v>
      </c>
      <c r="BM452" s="235">
        <f t="shared" ca="1" si="771"/>
        <v>5.9553320312500002</v>
      </c>
      <c r="BN452" s="235">
        <f t="shared" ca="1" si="771"/>
        <v>5.8130566406249997</v>
      </c>
      <c r="BO452" s="235">
        <f t="shared" ca="1" si="711"/>
        <v>6.7006459960937494</v>
      </c>
      <c r="BP452" s="235">
        <f t="shared" ca="1" si="667"/>
        <v>6.4529333246153904</v>
      </c>
      <c r="BQ452" s="235">
        <f t="shared" ca="1" si="668"/>
        <v>6.2188819451745809</v>
      </c>
      <c r="BR452" s="235">
        <f t="shared" ca="1" si="669"/>
        <v>0.23405137944080945</v>
      </c>
      <c r="BS452" s="235">
        <f t="shared" ca="1" si="670"/>
        <v>6.6869847040561998</v>
      </c>
      <c r="BT452" s="235">
        <f t="shared" ca="1" si="737"/>
        <v>6.4220419690118415</v>
      </c>
      <c r="BU452" s="235">
        <f t="shared" ca="1" si="738"/>
        <v>6.1798820540206609</v>
      </c>
      <c r="BV452" s="235">
        <f t="shared" ca="1" si="739"/>
        <v>5.9750841615835615</v>
      </c>
      <c r="BW452" s="235">
        <f t="shared" ca="1" si="740"/>
        <v>6.7015639065570998</v>
      </c>
      <c r="BX452" s="235">
        <f t="shared" ca="1" si="712"/>
        <v>0.41144363519023847</v>
      </c>
      <c r="BZ452" s="235">
        <f t="shared" ca="1" si="713"/>
        <v>5.7865696298835481</v>
      </c>
      <c r="CA452" s="235">
        <f t="shared" ca="1" si="714"/>
        <v>105.59657498714783</v>
      </c>
      <c r="CB452" s="235">
        <f t="shared" ca="1" si="754"/>
        <v>6.8986563313802076</v>
      </c>
      <c r="CC452" s="235">
        <f t="shared" ca="1" si="755"/>
        <v>1.9186563313802072</v>
      </c>
      <c r="CD452" s="81">
        <f t="shared" ca="1" si="756"/>
        <v>2.1902157389322925</v>
      </c>
      <c r="CE452" s="235">
        <f t="shared" ca="1" si="715"/>
        <v>87.601248464935793</v>
      </c>
      <c r="CF452" s="235">
        <f t="shared" ca="1" si="716"/>
        <v>69.980131404068686</v>
      </c>
      <c r="CG452">
        <f t="shared" si="717"/>
        <v>100</v>
      </c>
      <c r="CH452">
        <f t="shared" si="717"/>
        <v>50</v>
      </c>
      <c r="CI452">
        <f t="shared" si="717"/>
        <v>0</v>
      </c>
      <c r="CJ452" t="e">
        <f t="shared" si="718"/>
        <v>#N/A</v>
      </c>
      <c r="CK452" s="259">
        <f t="shared" ca="1" si="719"/>
        <v>6.6125903347439223</v>
      </c>
      <c r="CL452" s="259">
        <f t="shared" ca="1" si="720"/>
        <v>6.8844201673719603</v>
      </c>
      <c r="CM452" s="259">
        <f t="shared" ca="1" si="721"/>
        <v>6.7435578020783122</v>
      </c>
      <c r="CN452" s="259">
        <f t="shared" ca="1" si="722"/>
        <v>6.3697073135172468</v>
      </c>
      <c r="CO452">
        <f t="shared" ca="1" si="723"/>
        <v>100</v>
      </c>
      <c r="CP452">
        <f t="shared" ca="1" si="724"/>
        <v>16.7</v>
      </c>
      <c r="CQ452" t="e">
        <f t="shared" ca="1" si="725"/>
        <v>#N/A</v>
      </c>
      <c r="CR452" t="e">
        <f t="shared" ca="1" si="759"/>
        <v>#N/A</v>
      </c>
      <c r="CS452" t="e">
        <f t="shared" ca="1" si="760"/>
        <v>#N/A</v>
      </c>
    </row>
    <row r="453" spans="1:97" x14ac:dyDescent="0.25">
      <c r="A453">
        <v>422</v>
      </c>
      <c r="B453" s="100">
        <f ca="1">OFFSET(InputPriceData!B$15,CalculationsAndCharts!$A453+$A$11,0,1,1)</f>
        <v>39883</v>
      </c>
      <c r="C453" s="3">
        <f ca="1">OFFSET(InputPriceData!G$15,CalculationsAndCharts!$A453+$A$11,0,1,1)</f>
        <v>4406800</v>
      </c>
      <c r="D453" s="4">
        <f ca="1">OFFSET(InputPriceData!C$15,CalculationsAndCharts!$A453+$A$11,IF($C$7,7,0),1,1)</f>
        <v>7</v>
      </c>
      <c r="E453" s="4">
        <f ca="1">OFFSET(InputPriceData!D$15,CalculationsAndCharts!$A453+$A$11,IF($C$7,7,0),1,1)</f>
        <v>7.2</v>
      </c>
      <c r="F453" s="4">
        <f ca="1">OFFSET(InputPriceData!E$15,CalculationsAndCharts!$A453+$A$11,IF($C$7,7,0),1,1)</f>
        <v>6.5</v>
      </c>
      <c r="G453" s="4">
        <f ca="1">OFFSET(InputPriceData!F$15,CalculationsAndCharts!$A453+$A$11,IF($C$7,7,0),1,1)</f>
        <v>6.76</v>
      </c>
      <c r="H453" s="105">
        <f t="shared" si="692"/>
        <v>0</v>
      </c>
      <c r="I453" s="105">
        <f t="shared" ca="1" si="770"/>
        <v>0</v>
      </c>
      <c r="J453" s="105">
        <f t="shared" ca="1" si="770"/>
        <v>0</v>
      </c>
      <c r="K453" s="105">
        <f t="shared" ca="1" si="770"/>
        <v>0</v>
      </c>
      <c r="L453" s="4">
        <f t="shared" ca="1" si="693"/>
        <v>6.82</v>
      </c>
      <c r="M453" s="105">
        <f t="shared" ca="1" si="694"/>
        <v>0.4300000000000006</v>
      </c>
      <c r="N453" s="105">
        <f t="shared" ca="1" si="701"/>
        <v>1.7167435897435903</v>
      </c>
      <c r="O453" s="198">
        <f t="shared" ca="1" si="702"/>
        <v>1.5742696721795408</v>
      </c>
      <c r="P453" s="198">
        <f t="shared" ca="1" si="703"/>
        <v>1.4168427049615868</v>
      </c>
      <c r="Q453" s="105">
        <f t="shared" ca="1" si="695"/>
        <v>6.1933473993127883</v>
      </c>
      <c r="R453" s="105">
        <f t="shared" ca="1" si="696"/>
        <v>5.8369593943387299</v>
      </c>
      <c r="S453" s="105">
        <f t="shared" ca="1" si="704"/>
        <v>0</v>
      </c>
      <c r="T453" s="105">
        <f t="shared" si="705"/>
        <v>0</v>
      </c>
      <c r="U453" s="105">
        <f t="shared" si="706"/>
        <v>0</v>
      </c>
      <c r="V453" s="115">
        <f t="shared" ca="1" si="697"/>
        <v>0.70000000000000018</v>
      </c>
      <c r="W453" s="114">
        <f t="shared" ca="1" si="698"/>
        <v>0.70700404442511433</v>
      </c>
      <c r="X453" s="116">
        <f t="shared" ca="1" si="699"/>
        <v>0.15458639710430686</v>
      </c>
      <c r="Y453" s="90" t="e">
        <f t="shared" si="707"/>
        <v>#N/A</v>
      </c>
      <c r="Z453" s="117" t="str">
        <f t="shared" ca="1" si="708"/>
        <v/>
      </c>
      <c r="AA453" s="112"/>
      <c r="AB453" s="118"/>
      <c r="AC453" s="107"/>
      <c r="AD453" s="107"/>
      <c r="AH453" s="107"/>
      <c r="BE453" s="235">
        <f t="shared" ca="1" si="709"/>
        <v>6.88</v>
      </c>
      <c r="BF453" s="235">
        <f t="shared" ref="BF453:BN453" ca="1" si="772">AVERAGE(OFFSET(BE$31,$A453,0,$BE$27,1))</f>
        <v>6.7549999999999999</v>
      </c>
      <c r="BG453" s="235">
        <f t="shared" ca="1" si="772"/>
        <v>6.5812500000000007</v>
      </c>
      <c r="BH453" s="235">
        <f t="shared" ca="1" si="772"/>
        <v>6.4181250000000007</v>
      </c>
      <c r="BI453" s="235">
        <f t="shared" ca="1" si="772"/>
        <v>6.2640625000000005</v>
      </c>
      <c r="BJ453" s="235">
        <f t="shared" ca="1" si="772"/>
        <v>6.1090625000000003</v>
      </c>
      <c r="BK453" s="235">
        <f t="shared" ca="1" si="772"/>
        <v>5.9527343750000004</v>
      </c>
      <c r="BL453" s="235">
        <f t="shared" ca="1" si="772"/>
        <v>5.8030859375000006</v>
      </c>
      <c r="BM453" s="235">
        <f t="shared" ca="1" si="772"/>
        <v>5.6707812500000001</v>
      </c>
      <c r="BN453" s="235">
        <f t="shared" ca="1" si="772"/>
        <v>5.5643945312500005</v>
      </c>
      <c r="BO453" s="235">
        <f t="shared" ca="1" si="711"/>
        <v>6.4682060546875011</v>
      </c>
      <c r="BP453" s="235">
        <f t="shared" ca="1" si="667"/>
        <v>6.2052206531370313</v>
      </c>
      <c r="BQ453" s="235">
        <f t="shared" ca="1" si="668"/>
        <v>5.9848305657337715</v>
      </c>
      <c r="BR453" s="235">
        <f t="shared" ca="1" si="669"/>
        <v>0.22039008740325983</v>
      </c>
      <c r="BS453" s="235">
        <f t="shared" ca="1" si="670"/>
        <v>6.4256107405402911</v>
      </c>
      <c r="BT453" s="235">
        <f t="shared" ca="1" si="737"/>
        <v>6.1570992339674842</v>
      </c>
      <c r="BU453" s="235">
        <f t="shared" ca="1" si="738"/>
        <v>5.9377221390294794</v>
      </c>
      <c r="BV453" s="235">
        <f t="shared" ca="1" si="739"/>
        <v>5.770286269146462</v>
      </c>
      <c r="BW453" s="235">
        <f t="shared" ca="1" si="740"/>
        <v>6.4284175539604735</v>
      </c>
      <c r="BX453" s="235">
        <f t="shared" ca="1" si="712"/>
        <v>0.37040318330084065</v>
      </c>
      <c r="BZ453" s="235">
        <f t="shared" ca="1" si="713"/>
        <v>5.6830369024433178</v>
      </c>
      <c r="CA453" s="235">
        <f t="shared" ca="1" si="714"/>
        <v>100.30873687927779</v>
      </c>
      <c r="CB453" s="235">
        <f t="shared" ca="1" si="754"/>
        <v>6.6441030273437507</v>
      </c>
      <c r="CC453" s="235">
        <f t="shared" ca="1" si="755"/>
        <v>1.6641030273437503</v>
      </c>
      <c r="CD453" s="81">
        <f t="shared" ca="1" si="756"/>
        <v>2.4202157389322929</v>
      </c>
      <c r="CE453" s="235">
        <f t="shared" ca="1" si="715"/>
        <v>68.75845820579157</v>
      </c>
      <c r="CF453" s="235">
        <f t="shared" ca="1" si="716"/>
        <v>53.483581391045469</v>
      </c>
      <c r="CG453">
        <f t="shared" si="717"/>
        <v>100</v>
      </c>
      <c r="CH453">
        <f t="shared" si="717"/>
        <v>50</v>
      </c>
      <c r="CI453">
        <f t="shared" si="717"/>
        <v>0</v>
      </c>
      <c r="CJ453" t="e">
        <f t="shared" si="718"/>
        <v>#N/A</v>
      </c>
      <c r="CK453" s="259">
        <f t="shared" ca="1" si="719"/>
        <v>6.3601806694878436</v>
      </c>
      <c r="CL453" s="259">
        <f t="shared" ca="1" si="720"/>
        <v>6.6963403347439217</v>
      </c>
      <c r="CM453" s="259">
        <f t="shared" ca="1" si="721"/>
        <v>6.5081518923527426</v>
      </c>
      <c r="CN453" s="259">
        <f t="shared" ca="1" si="722"/>
        <v>6.1638221719753616</v>
      </c>
      <c r="CO453">
        <f t="shared" ca="1" si="723"/>
        <v>100</v>
      </c>
      <c r="CP453">
        <f t="shared" ca="1" si="724"/>
        <v>16.7</v>
      </c>
      <c r="CQ453" t="e">
        <f t="shared" ca="1" si="725"/>
        <v>#N/A</v>
      </c>
      <c r="CR453" t="e">
        <f t="shared" ca="1" si="759"/>
        <v>#N/A</v>
      </c>
      <c r="CS453" t="e">
        <f t="shared" ca="1" si="760"/>
        <v>#N/A</v>
      </c>
    </row>
    <row r="454" spans="1:97" x14ac:dyDescent="0.25">
      <c r="A454">
        <v>423</v>
      </c>
      <c r="B454" s="100">
        <f ca="1">OFFSET(InputPriceData!B$15,CalculationsAndCharts!$A454+$A$11,0,1,1)</f>
        <v>39882</v>
      </c>
      <c r="C454" s="3">
        <f ca="1">OFFSET(InputPriceData!G$15,CalculationsAndCharts!$A454+$A$11,0,1,1)</f>
        <v>5026100</v>
      </c>
      <c r="D454" s="4">
        <f ca="1">OFFSET(InputPriceData!C$15,CalculationsAndCharts!$A454+$A$11,IF($C$7,7,0),1,1)</f>
        <v>6.43</v>
      </c>
      <c r="E454" s="4">
        <f ca="1">OFFSET(InputPriceData!D$15,CalculationsAndCharts!$A454+$A$11,IF($C$7,7,0),1,1)</f>
        <v>7.02</v>
      </c>
      <c r="F454" s="4">
        <f ca="1">OFFSET(InputPriceData!E$15,CalculationsAndCharts!$A454+$A$11,IF($C$7,7,0),1,1)</f>
        <v>6.39</v>
      </c>
      <c r="G454" s="4">
        <f ca="1">OFFSET(InputPriceData!F$15,CalculationsAndCharts!$A454+$A$11,IF($C$7,7,0),1,1)</f>
        <v>7</v>
      </c>
      <c r="H454" s="105">
        <f t="shared" si="692"/>
        <v>0</v>
      </c>
      <c r="I454" s="105">
        <f t="shared" ca="1" si="770"/>
        <v>0</v>
      </c>
      <c r="J454" s="105">
        <f t="shared" ca="1" si="770"/>
        <v>0</v>
      </c>
      <c r="K454" s="105">
        <f t="shared" ca="1" si="770"/>
        <v>0</v>
      </c>
      <c r="L454" s="4">
        <f t="shared" ca="1" si="693"/>
        <v>6.8033333333333337</v>
      </c>
      <c r="M454" s="105">
        <f t="shared" ca="1" si="694"/>
        <v>0.99333333333333407</v>
      </c>
      <c r="N454" s="105">
        <f t="shared" ca="1" si="701"/>
        <v>1.7203846153846156</v>
      </c>
      <c r="O454" s="198">
        <f t="shared" ca="1" si="702"/>
        <v>1.5335628385898126</v>
      </c>
      <c r="P454" s="198">
        <f t="shared" ca="1" si="703"/>
        <v>1.3802065547308313</v>
      </c>
      <c r="Q454" s="105">
        <f t="shared" ca="1" si="695"/>
        <v>6.0143037991164423</v>
      </c>
      <c r="R454" s="105">
        <f t="shared" ca="1" si="696"/>
        <v>5.735134250060427</v>
      </c>
      <c r="S454" s="105">
        <f t="shared" ca="1" si="704"/>
        <v>0</v>
      </c>
      <c r="T454" s="105">
        <f t="shared" si="705"/>
        <v>0</v>
      </c>
      <c r="U454" s="105">
        <f t="shared" si="706"/>
        <v>0</v>
      </c>
      <c r="V454" s="115">
        <f t="shared" ca="1" si="697"/>
        <v>0.75999999999999979</v>
      </c>
      <c r="W454" s="114">
        <f t="shared" ca="1" si="698"/>
        <v>0.71050606663767157</v>
      </c>
      <c r="X454" s="116">
        <f t="shared" ca="1" si="699"/>
        <v>0.15150086666252452</v>
      </c>
      <c r="Y454" s="90" t="e">
        <f t="shared" si="707"/>
        <v>#N/A</v>
      </c>
      <c r="Z454" s="117" t="str">
        <f t="shared" ca="1" si="708"/>
        <v/>
      </c>
      <c r="AA454" s="112"/>
      <c r="AB454" s="118"/>
      <c r="AC454" s="107"/>
      <c r="AD454" s="107"/>
      <c r="AH454" s="107"/>
      <c r="BE454" s="235">
        <f t="shared" ca="1" si="709"/>
        <v>6.63</v>
      </c>
      <c r="BF454" s="235">
        <f t="shared" ref="BF454:BN454" ca="1" si="773">AVERAGE(OFFSET(BE$31,$A454,0,$BE$27,1))</f>
        <v>6.4075000000000006</v>
      </c>
      <c r="BG454" s="235">
        <f t="shared" ca="1" si="773"/>
        <v>6.2550000000000008</v>
      </c>
      <c r="BH454" s="235">
        <f t="shared" ca="1" si="773"/>
        <v>6.11</v>
      </c>
      <c r="BI454" s="235">
        <f t="shared" ca="1" si="773"/>
        <v>5.9540625</v>
      </c>
      <c r="BJ454" s="235">
        <f t="shared" ca="1" si="773"/>
        <v>5.7964062500000004</v>
      </c>
      <c r="BK454" s="235">
        <f t="shared" ca="1" si="773"/>
        <v>5.6534374999999999</v>
      </c>
      <c r="BL454" s="235">
        <f t="shared" ca="1" si="773"/>
        <v>5.5384765624999996</v>
      </c>
      <c r="BM454" s="235">
        <f t="shared" ca="1" si="773"/>
        <v>5.4580078125</v>
      </c>
      <c r="BN454" s="235">
        <f t="shared" ca="1" si="773"/>
        <v>5.41158203125</v>
      </c>
      <c r="BO454" s="235">
        <f t="shared" ca="1" si="711"/>
        <v>6.1788486328125005</v>
      </c>
      <c r="BP454" s="235">
        <f t="shared" ca="1" si="667"/>
        <v>5.9422352515865615</v>
      </c>
      <c r="BQ454" s="235">
        <f t="shared" ca="1" si="668"/>
        <v>5.7644404783305117</v>
      </c>
      <c r="BR454" s="235">
        <f t="shared" ca="1" si="669"/>
        <v>0.17779477325604987</v>
      </c>
      <c r="BS454" s="235">
        <f t="shared" ca="1" si="670"/>
        <v>6.1200300248426114</v>
      </c>
      <c r="BT454" s="235">
        <f t="shared" ca="1" si="737"/>
        <v>5.8885877273946772</v>
      </c>
      <c r="BU454" s="235">
        <f t="shared" ca="1" si="738"/>
        <v>5.7183450440914747</v>
      </c>
      <c r="BV454" s="235">
        <f t="shared" ca="1" si="739"/>
        <v>5.6028503992634455</v>
      </c>
      <c r="BW454" s="235">
        <f t="shared" ca="1" si="740"/>
        <v>6.1135784491730512</v>
      </c>
      <c r="BX454" s="235">
        <f t="shared" ca="1" si="712"/>
        <v>0.36060130542129948</v>
      </c>
      <c r="BZ454" s="235">
        <f t="shared" ca="1" si="713"/>
        <v>5.6076889833293357</v>
      </c>
      <c r="CA454" s="235">
        <f t="shared" ca="1" si="714"/>
        <v>85.072631340912068</v>
      </c>
      <c r="CB454" s="235">
        <f t="shared" ca="1" si="754"/>
        <v>6.4910909830729171</v>
      </c>
      <c r="CC454" s="235">
        <f t="shared" ca="1" si="755"/>
        <v>1.5110909830729167</v>
      </c>
      <c r="CD454" s="81">
        <f t="shared" ca="1" si="756"/>
        <v>2.8202157389322924</v>
      </c>
      <c r="CE454" s="235">
        <f t="shared" ca="1" si="715"/>
        <v>53.580687541478717</v>
      </c>
      <c r="CF454" s="235">
        <f t="shared" ca="1" si="716"/>
        <v>41.207616240285098</v>
      </c>
      <c r="CG454">
        <f t="shared" si="717"/>
        <v>100</v>
      </c>
      <c r="CH454">
        <f t="shared" si="717"/>
        <v>50</v>
      </c>
      <c r="CI454">
        <f t="shared" si="717"/>
        <v>0</v>
      </c>
      <c r="CJ454" t="e">
        <f t="shared" si="718"/>
        <v>#N/A</v>
      </c>
      <c r="CK454" s="259">
        <f t="shared" ca="1" si="719"/>
        <v>6.0103613389756871</v>
      </c>
      <c r="CL454" s="259">
        <f t="shared" ca="1" si="720"/>
        <v>6.4376806694878441</v>
      </c>
      <c r="CM454" s="259">
        <f t="shared" ca="1" si="721"/>
        <v>6.3002531539212381</v>
      </c>
      <c r="CN454" s="259">
        <f t="shared" ca="1" si="722"/>
        <v>5.9508149068679383</v>
      </c>
      <c r="CO454">
        <f t="shared" ca="1" si="723"/>
        <v>100</v>
      </c>
      <c r="CP454">
        <f t="shared" ca="1" si="724"/>
        <v>16.7</v>
      </c>
      <c r="CQ454" t="e">
        <f t="shared" ca="1" si="725"/>
        <v>#N/A</v>
      </c>
      <c r="CR454" t="e">
        <f t="shared" ca="1" si="759"/>
        <v>#N/A</v>
      </c>
      <c r="CS454" t="e">
        <f t="shared" ca="1" si="760"/>
        <v>#N/A</v>
      </c>
    </row>
    <row r="455" spans="1:97" x14ac:dyDescent="0.25">
      <c r="A455">
        <v>424</v>
      </c>
      <c r="B455" s="100">
        <f ca="1">OFFSET(InputPriceData!B$15,CalculationsAndCharts!$A455+$A$11,0,1,1)</f>
        <v>39881</v>
      </c>
      <c r="C455" s="3">
        <f ca="1">OFFSET(InputPriceData!G$15,CalculationsAndCharts!$A455+$A$11,0,1,1)</f>
        <v>3808500</v>
      </c>
      <c r="D455" s="4">
        <f ca="1">OFFSET(InputPriceData!C$15,CalculationsAndCharts!$A455+$A$11,IF($C$7,7,0),1,1)</f>
        <v>5.98</v>
      </c>
      <c r="E455" s="4">
        <f ca="1">OFFSET(InputPriceData!D$15,CalculationsAndCharts!$A455+$A$11,IF($C$7,7,0),1,1)</f>
        <v>6.7</v>
      </c>
      <c r="F455" s="4">
        <f ca="1">OFFSET(InputPriceData!E$15,CalculationsAndCharts!$A455+$A$11,IF($C$7,7,0),1,1)</f>
        <v>5.81</v>
      </c>
      <c r="G455" s="4">
        <f ca="1">OFFSET(InputPriceData!F$15,CalculationsAndCharts!$A455+$A$11,IF($C$7,7,0),1,1)</f>
        <v>6.26</v>
      </c>
      <c r="H455" s="105">
        <f t="shared" si="692"/>
        <v>0</v>
      </c>
      <c r="I455" s="105">
        <f t="shared" ca="1" si="770"/>
        <v>0</v>
      </c>
      <c r="J455" s="105">
        <f t="shared" ca="1" si="770"/>
        <v>0</v>
      </c>
      <c r="K455" s="105">
        <f t="shared" ca="1" si="770"/>
        <v>0</v>
      </c>
      <c r="L455" s="4">
        <f t="shared" ca="1" si="693"/>
        <v>6.2566666666666668</v>
      </c>
      <c r="M455" s="105">
        <f t="shared" ca="1" si="694"/>
        <v>0.456666666666667</v>
      </c>
      <c r="N455" s="105">
        <f t="shared" ca="1" si="701"/>
        <v>1.5283205128205131</v>
      </c>
      <c r="O455" s="198">
        <f t="shared" ca="1" si="702"/>
        <v>1.4801851880770118</v>
      </c>
      <c r="P455" s="198">
        <f t="shared" ca="1" si="703"/>
        <v>1.3321666692693106</v>
      </c>
      <c r="Q455" s="105">
        <f t="shared" ca="1" si="695"/>
        <v>5.7888667893401866</v>
      </c>
      <c r="R455" s="105">
        <f t="shared" ca="1" si="696"/>
        <v>5.6553715217587079</v>
      </c>
      <c r="S455" s="105">
        <f t="shared" ca="1" si="704"/>
        <v>0</v>
      </c>
      <c r="T455" s="105">
        <f t="shared" si="705"/>
        <v>0</v>
      </c>
      <c r="U455" s="105">
        <f t="shared" si="706"/>
        <v>0</v>
      </c>
      <c r="V455" s="115">
        <f t="shared" ca="1" si="697"/>
        <v>0.89000000000000057</v>
      </c>
      <c r="W455" s="114">
        <f t="shared" ca="1" si="698"/>
        <v>0.68575909995650741</v>
      </c>
      <c r="X455" s="116">
        <f t="shared" ca="1" si="699"/>
        <v>0.15954618210167851</v>
      </c>
      <c r="Y455" s="90" t="e">
        <f t="shared" si="707"/>
        <v>#N/A</v>
      </c>
      <c r="Z455" s="117" t="str">
        <f t="shared" ca="1" si="708"/>
        <v/>
      </c>
      <c r="AA455" s="112"/>
      <c r="AB455" s="118"/>
      <c r="AC455" s="107"/>
      <c r="AD455" s="107"/>
      <c r="AH455" s="107"/>
      <c r="BE455" s="235">
        <f t="shared" ca="1" si="709"/>
        <v>6.1850000000000005</v>
      </c>
      <c r="BF455" s="235">
        <f t="shared" ref="BF455:BN455" ca="1" si="774">AVERAGE(OFFSET(BE$31,$A455,0,$BE$27,1))</f>
        <v>6.1025</v>
      </c>
      <c r="BG455" s="235">
        <f t="shared" ca="1" si="774"/>
        <v>5.9649999999999999</v>
      </c>
      <c r="BH455" s="235">
        <f t="shared" ca="1" si="774"/>
        <v>5.7981249999999998</v>
      </c>
      <c r="BI455" s="235">
        <f t="shared" ca="1" si="774"/>
        <v>5.6387499999999999</v>
      </c>
      <c r="BJ455" s="235">
        <f t="shared" ca="1" si="774"/>
        <v>5.5104687499999994</v>
      </c>
      <c r="BK455" s="235">
        <f t="shared" ca="1" si="774"/>
        <v>5.4235156249999994</v>
      </c>
      <c r="BL455" s="235">
        <f t="shared" ca="1" si="774"/>
        <v>5.3775390624999995</v>
      </c>
      <c r="BM455" s="235">
        <f t="shared" ca="1" si="774"/>
        <v>5.3651562500000001</v>
      </c>
      <c r="BN455" s="235">
        <f t="shared" ca="1" si="774"/>
        <v>5.3754980468750002</v>
      </c>
      <c r="BO455" s="235">
        <f t="shared" ca="1" si="711"/>
        <v>5.87585888671875</v>
      </c>
      <c r="BP455" s="235">
        <f t="shared" ca="1" si="667"/>
        <v>5.7056218703606225</v>
      </c>
      <c r="BQ455" s="235">
        <f t="shared" ca="1" si="668"/>
        <v>5.5866457050744618</v>
      </c>
      <c r="BR455" s="235">
        <f t="shared" ca="1" si="669"/>
        <v>0.11897616528616073</v>
      </c>
      <c r="BS455" s="235">
        <f t="shared" ca="1" si="670"/>
        <v>5.8245980356467832</v>
      </c>
      <c r="BT455" s="235">
        <f t="shared" ca="1" si="737"/>
        <v>5.657145429946743</v>
      </c>
      <c r="BU455" s="235">
        <f t="shared" ca="1" si="738"/>
        <v>5.5481023607882731</v>
      </c>
      <c r="BV455" s="235">
        <f t="shared" ca="1" si="739"/>
        <v>5.4873557544354163</v>
      </c>
      <c r="BW455" s="235">
        <f t="shared" ca="1" si="740"/>
        <v>5.814484961910825</v>
      </c>
      <c r="BX455" s="235">
        <f t="shared" ca="1" si="712"/>
        <v>0.37927676233931545</v>
      </c>
      <c r="BZ455" s="235">
        <f t="shared" ca="1" si="713"/>
        <v>5.5668941514703443</v>
      </c>
      <c r="CA455" s="235">
        <f t="shared" ca="1" si="714"/>
        <v>66.319930129213716</v>
      </c>
      <c r="CB455" s="235">
        <f t="shared" ca="1" si="754"/>
        <v>6.0662627766927084</v>
      </c>
      <c r="CC455" s="235">
        <f t="shared" ca="1" si="755"/>
        <v>1.086262776692708</v>
      </c>
      <c r="CD455" s="81">
        <f t="shared" ca="1" si="756"/>
        <v>2.8502157389322935</v>
      </c>
      <c r="CE455" s="235">
        <f t="shared" ca="1" si="715"/>
        <v>38.111598425866106</v>
      </c>
      <c r="CF455" s="235">
        <f t="shared" ca="1" si="716"/>
        <v>31.260521224288624</v>
      </c>
      <c r="CG455">
        <f t="shared" si="717"/>
        <v>100</v>
      </c>
      <c r="CH455">
        <f t="shared" si="717"/>
        <v>50</v>
      </c>
      <c r="CI455">
        <f t="shared" si="717"/>
        <v>0</v>
      </c>
      <c r="CJ455" t="e">
        <f t="shared" si="718"/>
        <v>#N/A</v>
      </c>
      <c r="CK455" s="259">
        <f t="shared" ca="1" si="719"/>
        <v>5.8332226779513743</v>
      </c>
      <c r="CL455" s="259">
        <f t="shared" ca="1" si="720"/>
        <v>6.1326806694878435</v>
      </c>
      <c r="CM455" s="259">
        <f t="shared" ca="1" si="721"/>
        <v>5.9648663676465077</v>
      </c>
      <c r="CN455" s="259">
        <f t="shared" ca="1" si="722"/>
        <v>5.756068601819976</v>
      </c>
      <c r="CO455">
        <f t="shared" ca="1" si="723"/>
        <v>100</v>
      </c>
      <c r="CP455">
        <f t="shared" ca="1" si="724"/>
        <v>16.7</v>
      </c>
      <c r="CQ455" t="e">
        <f t="shared" ca="1" si="725"/>
        <v>#N/A</v>
      </c>
      <c r="CR455" t="e">
        <f t="shared" ca="1" si="759"/>
        <v>#N/A</v>
      </c>
      <c r="CS455" t="e">
        <f t="shared" ca="1" si="760"/>
        <v>#N/A</v>
      </c>
    </row>
    <row r="456" spans="1:97" x14ac:dyDescent="0.25">
      <c r="A456">
        <v>425</v>
      </c>
      <c r="B456" s="100">
        <f ca="1">OFFSET(InputPriceData!B$15,CalculationsAndCharts!$A456+$A$11,0,1,1)</f>
        <v>39878</v>
      </c>
      <c r="C456" s="3">
        <f ca="1">OFFSET(InputPriceData!G$15,CalculationsAndCharts!$A456+$A$11,0,1,1)</f>
        <v>4880200</v>
      </c>
      <c r="D456" s="4">
        <f ca="1">OFFSET(InputPriceData!C$15,CalculationsAndCharts!$A456+$A$11,IF($C$7,7,0),1,1)</f>
        <v>6.1</v>
      </c>
      <c r="E456" s="4">
        <f ca="1">OFFSET(InputPriceData!D$15,CalculationsAndCharts!$A456+$A$11,IF($C$7,7,0),1,1)</f>
        <v>6.41</v>
      </c>
      <c r="F456" s="4">
        <f ca="1">OFFSET(InputPriceData!E$15,CalculationsAndCharts!$A456+$A$11,IF($C$7,7,0),1,1)</f>
        <v>5.8</v>
      </c>
      <c r="G456" s="4">
        <f ca="1">OFFSET(InputPriceData!F$15,CalculationsAndCharts!$A456+$A$11,IF($C$7,7,0),1,1)</f>
        <v>6.11</v>
      </c>
      <c r="H456" s="105">
        <f t="shared" si="692"/>
        <v>0</v>
      </c>
      <c r="I456" s="105">
        <f t="shared" ca="1" si="770"/>
        <v>0</v>
      </c>
      <c r="J456" s="105">
        <f t="shared" ca="1" si="770"/>
        <v>0</v>
      </c>
      <c r="K456" s="105">
        <f t="shared" ca="1" si="770"/>
        <v>0</v>
      </c>
      <c r="L456" s="4">
        <f t="shared" ca="1" si="693"/>
        <v>6.1066666666666665</v>
      </c>
      <c r="M456" s="105">
        <f t="shared" ca="1" si="694"/>
        <v>0.65666666666666629</v>
      </c>
      <c r="N456" s="105">
        <f t="shared" ca="1" si="701"/>
        <v>1.5137564102564101</v>
      </c>
      <c r="O456" s="198">
        <f t="shared" ca="1" si="702"/>
        <v>1.4664322381502974</v>
      </c>
      <c r="P456" s="198">
        <f t="shared" ca="1" si="703"/>
        <v>1.3197890143352677</v>
      </c>
      <c r="Q456" s="105">
        <f t="shared" ca="1" si="695"/>
        <v>5.6552096815326207</v>
      </c>
      <c r="R456" s="105">
        <f t="shared" ca="1" si="696"/>
        <v>5.6172300167354283</v>
      </c>
      <c r="S456" s="105">
        <f t="shared" ca="1" si="704"/>
        <v>0</v>
      </c>
      <c r="T456" s="105">
        <f t="shared" si="705"/>
        <v>0</v>
      </c>
      <c r="U456" s="105">
        <f t="shared" si="706"/>
        <v>0</v>
      </c>
      <c r="V456" s="115">
        <f t="shared" ca="1" si="697"/>
        <v>0.61000000000000032</v>
      </c>
      <c r="W456" s="114">
        <f t="shared" ca="1" si="698"/>
        <v>0.58363864993476089</v>
      </c>
      <c r="X456" s="116">
        <f t="shared" ca="1" si="699"/>
        <v>0.14552187396640931</v>
      </c>
      <c r="Y456" s="90" t="e">
        <f t="shared" si="707"/>
        <v>#N/A</v>
      </c>
      <c r="Z456" s="117" t="str">
        <f t="shared" ca="1" si="708"/>
        <v/>
      </c>
      <c r="AA456" s="112"/>
      <c r="AB456" s="118"/>
      <c r="AC456" s="107"/>
      <c r="AD456" s="107"/>
      <c r="AH456" s="107"/>
      <c r="BE456" s="235">
        <f t="shared" ca="1" si="709"/>
        <v>6.02</v>
      </c>
      <c r="BF456" s="235">
        <f t="shared" ref="BF456:BN456" ca="1" si="775">AVERAGE(OFFSET(BE$31,$A456,0,$BE$27,1))</f>
        <v>5.8274999999999997</v>
      </c>
      <c r="BG456" s="235">
        <f t="shared" ca="1" si="775"/>
        <v>5.6312499999999996</v>
      </c>
      <c r="BH456" s="235">
        <f t="shared" ca="1" si="775"/>
        <v>5.4793749999999992</v>
      </c>
      <c r="BI456" s="235">
        <f t="shared" ca="1" si="775"/>
        <v>5.3821874999999997</v>
      </c>
      <c r="BJ456" s="235">
        <f t="shared" ca="1" si="775"/>
        <v>5.3365624999999994</v>
      </c>
      <c r="BK456" s="235">
        <f t="shared" ca="1" si="775"/>
        <v>5.3315624999999995</v>
      </c>
      <c r="BL456" s="235">
        <f t="shared" ca="1" si="775"/>
        <v>5.3527734374999998</v>
      </c>
      <c r="BM456" s="235">
        <f t="shared" ca="1" si="775"/>
        <v>5.3858398437500004</v>
      </c>
      <c r="BN456" s="235">
        <f t="shared" ca="1" si="775"/>
        <v>5.4188378906250003</v>
      </c>
      <c r="BO456" s="235">
        <f t="shared" ca="1" si="711"/>
        <v>5.6735131835937498</v>
      </c>
      <c r="BP456" s="235">
        <f t="shared" ca="1" si="667"/>
        <v>5.535384854002495</v>
      </c>
      <c r="BQ456" s="235">
        <f t="shared" ca="1" si="668"/>
        <v>5.4676695397883002</v>
      </c>
      <c r="BR456" s="235">
        <f t="shared" ca="1" si="669"/>
        <v>6.7715314214194855E-2</v>
      </c>
      <c r="BS456" s="235">
        <f t="shared" ca="1" si="670"/>
        <v>5.6031001682166899</v>
      </c>
      <c r="BT456" s="235">
        <f t="shared" ca="1" si="737"/>
        <v>5.4896928242467018</v>
      </c>
      <c r="BU456" s="235">
        <f t="shared" ca="1" si="738"/>
        <v>5.4390592916298033</v>
      </c>
      <c r="BV456" s="235">
        <f t="shared" ca="1" si="739"/>
        <v>5.4266091480825587</v>
      </c>
      <c r="BW456" s="235">
        <f t="shared" ca="1" si="740"/>
        <v>5.5785097459332533</v>
      </c>
      <c r="BX456" s="235">
        <f t="shared" ca="1" si="712"/>
        <v>0.4093849984797302</v>
      </c>
      <c r="BZ456" s="235">
        <f t="shared" ca="1" si="713"/>
        <v>5.5610071174514433</v>
      </c>
      <c r="CA456" s="235">
        <f t="shared" ca="1" si="714"/>
        <v>51.06883670303057</v>
      </c>
      <c r="CB456" s="235">
        <f t="shared" ca="1" si="754"/>
        <v>5.8900899251302086</v>
      </c>
      <c r="CC456" s="235">
        <f t="shared" ca="1" si="755"/>
        <v>0.91008992513020814</v>
      </c>
      <c r="CD456" s="81">
        <f t="shared" ca="1" si="756"/>
        <v>2.8502157389322935</v>
      </c>
      <c r="CE456" s="235">
        <f t="shared" ca="1" si="715"/>
        <v>31.930562753510472</v>
      </c>
      <c r="CF456" s="235">
        <f t="shared" ca="1" si="716"/>
        <v>22.415476228579895</v>
      </c>
      <c r="CG456">
        <f t="shared" si="717"/>
        <v>100</v>
      </c>
      <c r="CH456">
        <f t="shared" si="717"/>
        <v>50</v>
      </c>
      <c r="CI456">
        <f t="shared" si="717"/>
        <v>0</v>
      </c>
      <c r="CJ456" t="e">
        <f t="shared" si="718"/>
        <v>#N/A</v>
      </c>
      <c r="CK456" s="259">
        <f t="shared" ca="1" si="719"/>
        <v>5.561445355902749</v>
      </c>
      <c r="CL456" s="259">
        <f t="shared" ca="1" si="720"/>
        <v>5.9094726779513742</v>
      </c>
      <c r="CM456" s="259">
        <f t="shared" ca="1" si="721"/>
        <v>5.7703328349664007</v>
      </c>
      <c r="CN456" s="259">
        <f t="shared" ca="1" si="722"/>
        <v>5.605423774752829</v>
      </c>
      <c r="CO456">
        <f t="shared" ca="1" si="723"/>
        <v>100</v>
      </c>
      <c r="CP456">
        <f t="shared" ca="1" si="724"/>
        <v>16.7</v>
      </c>
      <c r="CQ456" t="e">
        <f t="shared" ca="1" si="725"/>
        <v>#N/A</v>
      </c>
      <c r="CR456">
        <f t="shared" ca="1" si="759"/>
        <v>6.1</v>
      </c>
      <c r="CS456" t="e">
        <f t="shared" ca="1" si="760"/>
        <v>#N/A</v>
      </c>
    </row>
    <row r="457" spans="1:97" x14ac:dyDescent="0.25">
      <c r="A457">
        <v>426</v>
      </c>
      <c r="B457" s="100">
        <f ca="1">OFFSET(InputPriceData!B$15,CalculationsAndCharts!$A457+$A$11,0,1,1)</f>
        <v>39877</v>
      </c>
      <c r="C457" s="3">
        <f ca="1">OFFSET(InputPriceData!G$15,CalculationsAndCharts!$A457+$A$11,0,1,1)</f>
        <v>6908800</v>
      </c>
      <c r="D457" s="4">
        <f ca="1">OFFSET(InputPriceData!C$15,CalculationsAndCharts!$A457+$A$11,IF($C$7,7,0),1,1)</f>
        <v>5.55</v>
      </c>
      <c r="E457" s="4">
        <f ca="1">OFFSET(InputPriceData!D$15,CalculationsAndCharts!$A457+$A$11,IF($C$7,7,0),1,1)</f>
        <v>6.24</v>
      </c>
      <c r="F457" s="4">
        <f ca="1">OFFSET(InputPriceData!E$15,CalculationsAndCharts!$A457+$A$11,IF($C$7,7,0),1,1)</f>
        <v>5.45</v>
      </c>
      <c r="G457" s="4">
        <f ca="1">OFFSET(InputPriceData!F$15,CalculationsAndCharts!$A457+$A$11,IF($C$7,7,0),1,1)</f>
        <v>5.93</v>
      </c>
      <c r="H457" s="105">
        <f t="shared" si="692"/>
        <v>0</v>
      </c>
      <c r="I457" s="105">
        <f t="shared" ca="1" si="770"/>
        <v>0</v>
      </c>
      <c r="J457" s="105">
        <f t="shared" ca="1" si="770"/>
        <v>0</v>
      </c>
      <c r="K457" s="105">
        <f t="shared" ca="1" si="770"/>
        <v>0</v>
      </c>
      <c r="L457" s="4">
        <f t="shared" ca="1" si="693"/>
        <v>5.873333333333334</v>
      </c>
      <c r="M457" s="105">
        <f t="shared" ca="1" si="694"/>
        <v>0.68333333333333357</v>
      </c>
      <c r="N457" s="105">
        <f t="shared" ca="1" si="701"/>
        <v>1.500102564102564</v>
      </c>
      <c r="O457" s="198">
        <f t="shared" ca="1" si="702"/>
        <v>1.4529110461199795</v>
      </c>
      <c r="P457" s="198">
        <f t="shared" ca="1" si="703"/>
        <v>1.3076199415079814</v>
      </c>
      <c r="Q457" s="105">
        <f t="shared" ca="1" si="695"/>
        <v>5.5262219714943228</v>
      </c>
      <c r="R457" s="105">
        <f t="shared" ca="1" si="696"/>
        <v>5.6063786839362297</v>
      </c>
      <c r="S457" s="105">
        <f t="shared" ca="1" si="704"/>
        <v>0</v>
      </c>
      <c r="T457" s="105">
        <f t="shared" si="705"/>
        <v>0</v>
      </c>
      <c r="U457" s="105">
        <f t="shared" si="706"/>
        <v>0</v>
      </c>
      <c r="V457" s="115">
        <f t="shared" ca="1" si="697"/>
        <v>0.90000000000000036</v>
      </c>
      <c r="W457" s="114">
        <f t="shared" ca="1" si="698"/>
        <v>0.57045797490214112</v>
      </c>
      <c r="X457" s="116">
        <f t="shared" ca="1" si="699"/>
        <v>0.14619864669513341</v>
      </c>
      <c r="Y457" s="90" t="e">
        <f t="shared" si="707"/>
        <v>#N/A</v>
      </c>
      <c r="Z457" s="117" t="str">
        <f t="shared" ca="1" si="708"/>
        <v/>
      </c>
      <c r="AA457" s="112"/>
      <c r="AB457" s="118"/>
      <c r="AC457" s="107"/>
      <c r="AD457" s="107"/>
      <c r="AH457" s="107"/>
      <c r="BE457" s="235">
        <f t="shared" ca="1" si="709"/>
        <v>5.6349999999999998</v>
      </c>
      <c r="BF457" s="235">
        <f t="shared" ref="BF457:BN457" ca="1" si="776">AVERAGE(OFFSET(BE$31,$A457,0,$BE$27,1))</f>
        <v>5.4349999999999996</v>
      </c>
      <c r="BG457" s="235">
        <f t="shared" ca="1" si="776"/>
        <v>5.3274999999999997</v>
      </c>
      <c r="BH457" s="235">
        <f t="shared" ca="1" si="776"/>
        <v>5.2850000000000001</v>
      </c>
      <c r="BI457" s="235">
        <f t="shared" ca="1" si="776"/>
        <v>5.2909375000000001</v>
      </c>
      <c r="BJ457" s="235">
        <f t="shared" ca="1" si="776"/>
        <v>5.3265624999999996</v>
      </c>
      <c r="BK457" s="235">
        <f t="shared" ca="1" si="776"/>
        <v>5.373984375</v>
      </c>
      <c r="BL457" s="235">
        <f t="shared" ca="1" si="776"/>
        <v>5.41890625</v>
      </c>
      <c r="BM457" s="235">
        <f t="shared" ca="1" si="776"/>
        <v>5.4518359375000003</v>
      </c>
      <c r="BN457" s="235">
        <f t="shared" ca="1" si="776"/>
        <v>5.4685742187499997</v>
      </c>
      <c r="BO457" s="235">
        <f t="shared" ca="1" si="711"/>
        <v>5.4399150390625008</v>
      </c>
      <c r="BP457" s="235">
        <f t="shared" ca="1" si="667"/>
        <v>5.3972565244112403</v>
      </c>
      <c r="BQ457" s="235">
        <f t="shared" ca="1" si="668"/>
        <v>5.3999542255741053</v>
      </c>
      <c r="BR457" s="235">
        <f t="shared" ca="1" si="669"/>
        <v>-2.6977011628650516E-3</v>
      </c>
      <c r="BS457" s="235">
        <f t="shared" ca="1" si="670"/>
        <v>5.3945588232483752</v>
      </c>
      <c r="BT457" s="235">
        <f t="shared" ca="1" si="737"/>
        <v>5.3762854802767137</v>
      </c>
      <c r="BU457" s="235">
        <f t="shared" ca="1" si="738"/>
        <v>5.3884257590129057</v>
      </c>
      <c r="BV457" s="235">
        <f t="shared" ca="1" si="739"/>
        <v>5.4141590045353132</v>
      </c>
      <c r="BW457" s="235">
        <f t="shared" ca="1" si="740"/>
        <v>5.3777381683267356</v>
      </c>
      <c r="BX457" s="235">
        <f t="shared" ca="1" si="712"/>
        <v>0.4293891047395475</v>
      </c>
      <c r="BZ457" s="235">
        <f t="shared" ca="1" si="713"/>
        <v>5.584564291923674</v>
      </c>
      <c r="CA457" s="235">
        <f t="shared" ca="1" si="714"/>
        <v>37.958117630721475</v>
      </c>
      <c r="CB457" s="235">
        <f t="shared" ca="1" si="754"/>
        <v>5.6566241861979174</v>
      </c>
      <c r="CC457" s="235">
        <f t="shared" ca="1" si="755"/>
        <v>0.67662418619791698</v>
      </c>
      <c r="CD457" s="81">
        <f t="shared" ca="1" si="756"/>
        <v>2.8502157389322935</v>
      </c>
      <c r="CE457" s="235">
        <f t="shared" ca="1" si="715"/>
        <v>23.739402493489287</v>
      </c>
      <c r="CF457" s="235">
        <f t="shared" ca="1" si="716"/>
        <v>15.277938582732247</v>
      </c>
      <c r="CG457">
        <f t="shared" si="717"/>
        <v>100</v>
      </c>
      <c r="CH457">
        <f t="shared" si="717"/>
        <v>50</v>
      </c>
      <c r="CI457">
        <f t="shared" si="717"/>
        <v>0</v>
      </c>
      <c r="CJ457" t="e">
        <f t="shared" si="718"/>
        <v>#N/A</v>
      </c>
      <c r="CK457" s="259">
        <f t="shared" ca="1" si="719"/>
        <v>5.3303907118054985</v>
      </c>
      <c r="CL457" s="259">
        <f t="shared" ca="1" si="720"/>
        <v>5.6733203559027494</v>
      </c>
      <c r="CM457" s="259">
        <f t="shared" ca="1" si="721"/>
        <v>5.5461102804995566</v>
      </c>
      <c r="CN457" s="259">
        <f t="shared" ca="1" si="722"/>
        <v>5.4838042134734115</v>
      </c>
      <c r="CO457">
        <f t="shared" ca="1" si="723"/>
        <v>100</v>
      </c>
      <c r="CP457">
        <f t="shared" ca="1" si="724"/>
        <v>16.7</v>
      </c>
      <c r="CQ457" t="e">
        <f t="shared" ca="1" si="725"/>
        <v>#N/A</v>
      </c>
      <c r="CR457" t="e">
        <f t="shared" ca="1" si="759"/>
        <v>#N/A</v>
      </c>
      <c r="CS457" t="e">
        <f t="shared" ca="1" si="760"/>
        <v>#N/A</v>
      </c>
    </row>
    <row r="458" spans="1:97" x14ac:dyDescent="0.25">
      <c r="A458">
        <v>427</v>
      </c>
      <c r="B458" s="100">
        <f ca="1">OFFSET(InputPriceData!B$15,CalculationsAndCharts!$A458+$A$11,0,1,1)</f>
        <v>39876</v>
      </c>
      <c r="C458" s="3">
        <f ca="1">OFFSET(InputPriceData!G$15,CalculationsAndCharts!$A458+$A$11,0,1,1)</f>
        <v>3272400</v>
      </c>
      <c r="D458" s="4">
        <f ca="1">OFFSET(InputPriceData!C$15,CalculationsAndCharts!$A458+$A$11,IF($C$7,7,0),1,1)</f>
        <v>5.38</v>
      </c>
      <c r="E458" s="4">
        <f ca="1">OFFSET(InputPriceData!D$15,CalculationsAndCharts!$A458+$A$11,IF($C$7,7,0),1,1)</f>
        <v>5.42</v>
      </c>
      <c r="F458" s="4">
        <f ca="1">OFFSET(InputPriceData!E$15,CalculationsAndCharts!$A458+$A$11,IF($C$7,7,0),1,1)</f>
        <v>5.19</v>
      </c>
      <c r="G458" s="4">
        <f ca="1">OFFSET(InputPriceData!F$15,CalculationsAndCharts!$A458+$A$11,IF($C$7,7,0),1,1)</f>
        <v>5.34</v>
      </c>
      <c r="H458" s="105">
        <f t="shared" si="692"/>
        <v>0</v>
      </c>
      <c r="I458" s="105">
        <f t="shared" ca="1" si="770"/>
        <v>0</v>
      </c>
      <c r="J458" s="105">
        <f t="shared" ca="1" si="770"/>
        <v>0</v>
      </c>
      <c r="K458" s="105">
        <f t="shared" ca="1" si="770"/>
        <v>0</v>
      </c>
      <c r="L458" s="4">
        <f t="shared" ca="1" si="693"/>
        <v>5.3166666666666664</v>
      </c>
      <c r="M458" s="105">
        <f t="shared" ca="1" si="694"/>
        <v>0.26666666666666661</v>
      </c>
      <c r="N458" s="105">
        <f t="shared" ca="1" si="701"/>
        <v>1.3999743589743587</v>
      </c>
      <c r="O458" s="198">
        <f t="shared" ca="1" si="702"/>
        <v>1.4394277552678125</v>
      </c>
      <c r="P458" s="198">
        <f t="shared" ca="1" si="703"/>
        <v>1.2954849797410313</v>
      </c>
      <c r="Q458" s="105">
        <f t="shared" ca="1" si="695"/>
        <v>5.4270472966831766</v>
      </c>
      <c r="R458" s="105">
        <f t="shared" ca="1" si="696"/>
        <v>5.6292806017767747</v>
      </c>
      <c r="S458" s="105">
        <f t="shared" ca="1" si="704"/>
        <v>0</v>
      </c>
      <c r="T458" s="105">
        <f t="shared" si="705"/>
        <v>0</v>
      </c>
      <c r="U458" s="105">
        <f t="shared" si="706"/>
        <v>0</v>
      </c>
      <c r="V458" s="115">
        <f t="shared" ca="1" si="697"/>
        <v>0.29000000000000004</v>
      </c>
      <c r="W458" s="114">
        <f t="shared" ca="1" si="698"/>
        <v>0.40568696235321156</v>
      </c>
      <c r="X458" s="116">
        <f t="shared" ca="1" si="699"/>
        <v>0.12597134126464637</v>
      </c>
      <c r="Y458" s="90" t="e">
        <f t="shared" si="707"/>
        <v>#N/A</v>
      </c>
      <c r="Z458" s="117" t="str">
        <f t="shared" ca="1" si="708"/>
        <v/>
      </c>
      <c r="AA458" s="112"/>
      <c r="AB458" s="118"/>
      <c r="AC458" s="107"/>
      <c r="AD458" s="107"/>
      <c r="AH458" s="107"/>
      <c r="BE458" s="235">
        <f t="shared" ca="1" si="709"/>
        <v>5.2349999999999994</v>
      </c>
      <c r="BF458" s="235">
        <f t="shared" ref="BF458:BN458" ca="1" si="777">AVERAGE(OFFSET(BE$31,$A458,0,$BE$27,1))</f>
        <v>5.22</v>
      </c>
      <c r="BG458" s="235">
        <f t="shared" ca="1" si="777"/>
        <v>5.2424999999999997</v>
      </c>
      <c r="BH458" s="235">
        <f t="shared" ca="1" si="777"/>
        <v>5.296875</v>
      </c>
      <c r="BI458" s="235">
        <f t="shared" ca="1" si="777"/>
        <v>5.3621875000000001</v>
      </c>
      <c r="BJ458" s="235">
        <f t="shared" ca="1" si="777"/>
        <v>5.4214062500000004</v>
      </c>
      <c r="BK458" s="235">
        <f t="shared" ca="1" si="777"/>
        <v>5.463828125</v>
      </c>
      <c r="BL458" s="235">
        <f t="shared" ca="1" si="777"/>
        <v>5.4847656249999996</v>
      </c>
      <c r="BM458" s="235">
        <f t="shared" ca="1" si="777"/>
        <v>5.4853125</v>
      </c>
      <c r="BN458" s="235">
        <f t="shared" ca="1" si="777"/>
        <v>5.4710839843749994</v>
      </c>
      <c r="BO458" s="235">
        <f t="shared" ca="1" si="711"/>
        <v>5.3032416992187503</v>
      </c>
      <c r="BP458" s="235">
        <f t="shared" ca="1" si="667"/>
        <v>5.3545980097599806</v>
      </c>
      <c r="BQ458" s="235">
        <f t="shared" ca="1" si="668"/>
        <v>5.4026519267369704</v>
      </c>
      <c r="BR458" s="235">
        <f t="shared" ca="1" si="669"/>
        <v>-4.8053916976989797E-2</v>
      </c>
      <c r="BS458" s="235">
        <f t="shared" ca="1" si="670"/>
        <v>5.3065440927829908</v>
      </c>
      <c r="BT458" s="235">
        <f t="shared" ca="1" si="737"/>
        <v>5.3580121373050531</v>
      </c>
      <c r="BU458" s="235">
        <f t="shared" ca="1" si="738"/>
        <v>5.4005660377490985</v>
      </c>
      <c r="BV458" s="235">
        <f t="shared" ca="1" si="739"/>
        <v>5.4398922500577207</v>
      </c>
      <c r="BW458" s="235">
        <f t="shared" ca="1" si="740"/>
        <v>5.3122305487255836</v>
      </c>
      <c r="BX458" s="235">
        <f t="shared" ca="1" si="712"/>
        <v>0.42771314283723977</v>
      </c>
      <c r="BZ458" s="235">
        <f t="shared" ca="1" si="713"/>
        <v>5.6343285329193025</v>
      </c>
      <c r="CA458" s="235">
        <f t="shared" ca="1" si="714"/>
        <v>31.173247210906435</v>
      </c>
      <c r="CB458" s="235">
        <f t="shared" ca="1" si="754"/>
        <v>5.3099541829427084</v>
      </c>
      <c r="CC458" s="235">
        <f t="shared" ca="1" si="755"/>
        <v>0.32995418294270795</v>
      </c>
      <c r="CD458" s="81">
        <f t="shared" ca="1" si="756"/>
        <v>2.8502157389322935</v>
      </c>
      <c r="CE458" s="235">
        <f t="shared" ca="1" si="715"/>
        <v>11.576463438739923</v>
      </c>
      <c r="CF458" s="235">
        <f t="shared" ca="1" si="716"/>
        <v>11.757625410247734</v>
      </c>
      <c r="CG458">
        <f t="shared" si="717"/>
        <v>100</v>
      </c>
      <c r="CH458">
        <f t="shared" si="717"/>
        <v>50</v>
      </c>
      <c r="CI458">
        <f t="shared" si="717"/>
        <v>0</v>
      </c>
      <c r="CJ458" t="e">
        <f t="shared" si="718"/>
        <v>#N/A</v>
      </c>
      <c r="CK458" s="259">
        <f t="shared" ca="1" si="719"/>
        <v>5.3282814236109965</v>
      </c>
      <c r="CL458" s="259">
        <f t="shared" ca="1" si="720"/>
        <v>5.3176953559027496</v>
      </c>
      <c r="CM458" s="259">
        <f t="shared" ca="1" si="721"/>
        <v>5.3279615786103722</v>
      </c>
      <c r="CN458" s="259">
        <f t="shared" ca="1" si="722"/>
        <v>5.4079977565016764</v>
      </c>
      <c r="CO458">
        <f t="shared" ca="1" si="723"/>
        <v>0</v>
      </c>
      <c r="CP458" t="e">
        <f t="shared" ca="1" si="724"/>
        <v>#N/A</v>
      </c>
      <c r="CQ458">
        <f t="shared" ca="1" si="725"/>
        <v>16.7</v>
      </c>
      <c r="CR458" t="e">
        <f t="shared" ca="1" si="759"/>
        <v>#N/A</v>
      </c>
      <c r="CS458" t="e">
        <f t="shared" ca="1" si="760"/>
        <v>#N/A</v>
      </c>
    </row>
    <row r="459" spans="1:97" x14ac:dyDescent="0.25">
      <c r="A459">
        <v>428</v>
      </c>
      <c r="B459" s="100">
        <f ca="1">OFFSET(InputPriceData!B$15,CalculationsAndCharts!$A459+$A$11,0,1,1)</f>
        <v>39875</v>
      </c>
      <c r="C459" s="3">
        <f ca="1">OFFSET(InputPriceData!G$15,CalculationsAndCharts!$A459+$A$11,0,1,1)</f>
        <v>2456500</v>
      </c>
      <c r="D459" s="4">
        <f ca="1">OFFSET(InputPriceData!C$15,CalculationsAndCharts!$A459+$A$11,IF($C$7,7,0),1,1)</f>
        <v>5.39</v>
      </c>
      <c r="E459" s="4">
        <f ca="1">OFFSET(InputPriceData!D$15,CalculationsAndCharts!$A459+$A$11,IF($C$7,7,0),1,1)</f>
        <v>5.47</v>
      </c>
      <c r="F459" s="4">
        <f ca="1">OFFSET(InputPriceData!E$15,CalculationsAndCharts!$A459+$A$11,IF($C$7,7,0),1,1)</f>
        <v>5.05</v>
      </c>
      <c r="G459" s="4">
        <f ca="1">OFFSET(InputPriceData!F$15,CalculationsAndCharts!$A459+$A$11,IF($C$7,7,0),1,1)</f>
        <v>5.13</v>
      </c>
      <c r="H459" s="105">
        <f t="shared" si="692"/>
        <v>0</v>
      </c>
      <c r="I459" s="105">
        <f t="shared" ca="1" si="770"/>
        <v>0</v>
      </c>
      <c r="J459" s="105">
        <f t="shared" ca="1" si="770"/>
        <v>0</v>
      </c>
      <c r="K459" s="105">
        <f t="shared" ca="1" si="770"/>
        <v>0</v>
      </c>
      <c r="L459" s="4">
        <f t="shared" ca="1" si="693"/>
        <v>5.2166666666666659</v>
      </c>
      <c r="M459" s="105">
        <f t="shared" ca="1" si="694"/>
        <v>0.21000000000000085</v>
      </c>
      <c r="N459" s="105">
        <f t="shared" ca="1" si="701"/>
        <v>1.387230769230769</v>
      </c>
      <c r="O459" s="198">
        <f t="shared" ca="1" si="702"/>
        <v>1.4507001542087994</v>
      </c>
      <c r="P459" s="198">
        <f t="shared" ca="1" si="703"/>
        <v>1.3056301387879194</v>
      </c>
      <c r="Q459" s="105">
        <f t="shared" ca="1" si="695"/>
        <v>5.4585846195450367</v>
      </c>
      <c r="R459" s="105">
        <f t="shared" ca="1" si="696"/>
        <v>5.6870615460892315</v>
      </c>
      <c r="S459" s="105">
        <f t="shared" ca="1" si="704"/>
        <v>0</v>
      </c>
      <c r="T459" s="105">
        <f t="shared" si="705"/>
        <v>0</v>
      </c>
      <c r="U459" s="105">
        <f t="shared" si="706"/>
        <v>0</v>
      </c>
      <c r="V459" s="115">
        <f t="shared" ca="1" si="697"/>
        <v>0.41999999999999993</v>
      </c>
      <c r="W459" s="114">
        <f t="shared" ca="1" si="698"/>
        <v>0.46353044352981732</v>
      </c>
      <c r="X459" s="116">
        <f t="shared" ca="1" si="699"/>
        <v>0.1403568116042529</v>
      </c>
      <c r="Y459" s="90" t="e">
        <f t="shared" si="707"/>
        <v>#N/A</v>
      </c>
      <c r="Z459" s="117" t="str">
        <f t="shared" ca="1" si="708"/>
        <v/>
      </c>
      <c r="AA459" s="112"/>
      <c r="AB459" s="118"/>
      <c r="AC459" s="107"/>
      <c r="AD459" s="107"/>
      <c r="AH459" s="107"/>
      <c r="BE459" s="235">
        <f t="shared" ca="1" si="709"/>
        <v>5.2050000000000001</v>
      </c>
      <c r="BF459" s="235">
        <f t="shared" ref="BF459:BN459" ca="1" si="778">AVERAGE(OFFSET(BE$31,$A459,0,$BE$27,1))</f>
        <v>5.2650000000000006</v>
      </c>
      <c r="BG459" s="235">
        <f t="shared" ca="1" si="778"/>
        <v>5.3512500000000003</v>
      </c>
      <c r="BH459" s="235">
        <f t="shared" ca="1" si="778"/>
        <v>5.4275000000000002</v>
      </c>
      <c r="BI459" s="235">
        <f t="shared" ca="1" si="778"/>
        <v>5.4806249999999999</v>
      </c>
      <c r="BJ459" s="235">
        <f t="shared" ca="1" si="778"/>
        <v>5.5062499999999996</v>
      </c>
      <c r="BK459" s="235">
        <f t="shared" ca="1" si="778"/>
        <v>5.5057031250000001</v>
      </c>
      <c r="BL459" s="235">
        <f t="shared" ca="1" si="778"/>
        <v>5.4858593750000004</v>
      </c>
      <c r="BM459" s="235">
        <f t="shared" ca="1" si="778"/>
        <v>5.4568554687499997</v>
      </c>
      <c r="BN459" s="235">
        <f t="shared" ca="1" si="778"/>
        <v>5.428994140625</v>
      </c>
      <c r="BO459" s="235">
        <f t="shared" ca="1" si="711"/>
        <v>5.3429018554687495</v>
      </c>
      <c r="BP459" s="235">
        <f t="shared" ref="BP459:BP522" ca="1" si="779">BO459*$BF$28+$BF$29*BP460</f>
        <v>5.4059543203012117</v>
      </c>
      <c r="BQ459" s="235">
        <f t="shared" ref="BQ459:BQ522" ca="1" si="780">BP459*$BF$28+$BF$29*BQ460</f>
        <v>5.4507058437139602</v>
      </c>
      <c r="BR459" s="235">
        <f t="shared" ref="BR459:BR522" ca="1" si="781">BP459-BQ459</f>
        <v>-4.4751523412748462E-2</v>
      </c>
      <c r="BS459" s="235">
        <f t="shared" ref="BS459:BS522" ca="1" si="782">BP459+BR459</f>
        <v>5.3612027968884632</v>
      </c>
      <c r="BT459" s="235">
        <f t="shared" ca="1" si="737"/>
        <v>5.4094801818271145</v>
      </c>
      <c r="BU459" s="235">
        <f t="shared" ca="1" si="738"/>
        <v>5.4431199381931439</v>
      </c>
      <c r="BV459" s="235">
        <f t="shared" ca="1" si="739"/>
        <v>5.4792184623663438</v>
      </c>
      <c r="BW459" s="235">
        <f t="shared" ca="1" si="740"/>
        <v>5.3782991932682549</v>
      </c>
      <c r="BX459" s="235">
        <f t="shared" ca="1" si="712"/>
        <v>0.41304001563210935</v>
      </c>
      <c r="BZ459" s="235">
        <f t="shared" ca="1" si="713"/>
        <v>5.6960727228162478</v>
      </c>
      <c r="CA459" s="235">
        <f t="shared" ca="1" si="714"/>
        <v>30.76617775993946</v>
      </c>
      <c r="CB459" s="235">
        <f t="shared" ca="1" si="754"/>
        <v>5.2797842610677073</v>
      </c>
      <c r="CC459" s="235">
        <f t="shared" ca="1" si="755"/>
        <v>0.29978426106770684</v>
      </c>
      <c r="CD459" s="81">
        <f t="shared" ca="1" si="756"/>
        <v>2.8502157389322935</v>
      </c>
      <c r="CE459" s="235">
        <f t="shared" ca="1" si="715"/>
        <v>10.517949815967533</v>
      </c>
      <c r="CF459" s="235">
        <f t="shared" ca="1" si="716"/>
        <v>13.700009466976077</v>
      </c>
      <c r="CG459">
        <f t="shared" si="717"/>
        <v>100</v>
      </c>
      <c r="CH459">
        <f t="shared" si="717"/>
        <v>50</v>
      </c>
      <c r="CI459">
        <f t="shared" si="717"/>
        <v>0</v>
      </c>
      <c r="CJ459" t="e">
        <f t="shared" si="718"/>
        <v>#N/A</v>
      </c>
      <c r="CK459" s="259">
        <f t="shared" ca="1" si="719"/>
        <v>5.3965628472219933</v>
      </c>
      <c r="CL459" s="259">
        <f t="shared" ca="1" si="720"/>
        <v>5.2941407118054986</v>
      </c>
      <c r="CM459" s="259">
        <f t="shared" ca="1" si="721"/>
        <v>5.335491519906177</v>
      </c>
      <c r="CN459" s="259">
        <f t="shared" ca="1" si="722"/>
        <v>5.4441187167412473</v>
      </c>
      <c r="CO459">
        <f t="shared" ca="1" si="723"/>
        <v>0</v>
      </c>
      <c r="CP459" t="e">
        <f t="shared" ca="1" si="724"/>
        <v>#N/A</v>
      </c>
      <c r="CQ459">
        <f t="shared" ca="1" si="725"/>
        <v>16.7</v>
      </c>
      <c r="CR459" t="e">
        <f t="shared" ca="1" si="759"/>
        <v>#N/A</v>
      </c>
      <c r="CS459" t="e">
        <f t="shared" ca="1" si="760"/>
        <v>#N/A</v>
      </c>
    </row>
    <row r="460" spans="1:97" x14ac:dyDescent="0.25">
      <c r="A460">
        <v>429</v>
      </c>
      <c r="B460" s="100">
        <f ca="1">OFFSET(InputPriceData!B$15,CalculationsAndCharts!$A460+$A$11,0,1,1)</f>
        <v>39874</v>
      </c>
      <c r="C460" s="3">
        <f ca="1">OFFSET(InputPriceData!G$15,CalculationsAndCharts!$A460+$A$11,0,1,1)</f>
        <v>3194900</v>
      </c>
      <c r="D460" s="4">
        <f ca="1">OFFSET(InputPriceData!C$15,CalculationsAndCharts!$A460+$A$11,IF($C$7,7,0),1,1)</f>
        <v>5.33</v>
      </c>
      <c r="E460" s="4">
        <f ca="1">OFFSET(InputPriceData!D$15,CalculationsAndCharts!$A460+$A$11,IF($C$7,7,0),1,1)</f>
        <v>5.45</v>
      </c>
      <c r="F460" s="4">
        <f ca="1">OFFSET(InputPriceData!E$15,CalculationsAndCharts!$A460+$A$11,IF($C$7,7,0),1,1)</f>
        <v>5.05</v>
      </c>
      <c r="G460" s="4">
        <f ca="1">OFFSET(InputPriceData!F$15,CalculationsAndCharts!$A460+$A$11,IF($C$7,7,0),1,1)</f>
        <v>5.28</v>
      </c>
      <c r="H460" s="105">
        <f t="shared" si="692"/>
        <v>0</v>
      </c>
      <c r="I460" s="105">
        <f t="shared" ca="1" si="770"/>
        <v>0</v>
      </c>
      <c r="J460" s="105">
        <f t="shared" ca="1" si="770"/>
        <v>0</v>
      </c>
      <c r="K460" s="105">
        <f t="shared" ca="1" si="770"/>
        <v>0</v>
      </c>
      <c r="L460" s="4">
        <f t="shared" ca="1" si="693"/>
        <v>5.2600000000000007</v>
      </c>
      <c r="M460" s="105">
        <f t="shared" ca="1" si="694"/>
        <v>0.36666666666666714</v>
      </c>
      <c r="N460" s="105">
        <f t="shared" ca="1" si="701"/>
        <v>1.4081666666666663</v>
      </c>
      <c r="O460" s="198">
        <f t="shared" ca="1" si="702"/>
        <v>1.4688342642025223</v>
      </c>
      <c r="P460" s="198">
        <f t="shared" ca="1" si="703"/>
        <v>1.3219508377822702</v>
      </c>
      <c r="Q460" s="105">
        <f t="shared" ca="1" si="695"/>
        <v>5.5277040346531425</v>
      </c>
      <c r="R460" s="105">
        <f t="shared" ca="1" si="696"/>
        <v>5.7523406679590012</v>
      </c>
      <c r="S460" s="105">
        <f t="shared" ca="1" si="704"/>
        <v>0</v>
      </c>
      <c r="T460" s="105">
        <f t="shared" si="705"/>
        <v>0</v>
      </c>
      <c r="U460" s="105">
        <f t="shared" si="706"/>
        <v>0</v>
      </c>
      <c r="V460" s="115">
        <f t="shared" ca="1" si="697"/>
        <v>0.40000000000000036</v>
      </c>
      <c r="W460" s="114">
        <f t="shared" ca="1" si="698"/>
        <v>0.48529566529472601</v>
      </c>
      <c r="X460" s="116">
        <f t="shared" ca="1" si="699"/>
        <v>0.14191205782097083</v>
      </c>
      <c r="Y460" s="90" t="e">
        <f t="shared" si="707"/>
        <v>#N/A</v>
      </c>
      <c r="Z460" s="117" t="str">
        <f t="shared" ca="1" si="708"/>
        <v/>
      </c>
      <c r="AA460" s="112"/>
      <c r="AB460" s="118"/>
      <c r="AC460" s="107"/>
      <c r="AD460" s="107"/>
      <c r="AH460" s="107"/>
      <c r="BE460" s="235">
        <f t="shared" ca="1" si="709"/>
        <v>5.3250000000000002</v>
      </c>
      <c r="BF460" s="235">
        <f t="shared" ref="BF460:BN460" ca="1" si="783">AVERAGE(OFFSET(BE$31,$A460,0,$BE$27,1))</f>
        <v>5.4375</v>
      </c>
      <c r="BG460" s="235">
        <f t="shared" ca="1" si="783"/>
        <v>5.5037500000000001</v>
      </c>
      <c r="BH460" s="235">
        <f t="shared" ca="1" si="783"/>
        <v>5.5337500000000004</v>
      </c>
      <c r="BI460" s="235">
        <f t="shared" ca="1" si="783"/>
        <v>5.5318750000000003</v>
      </c>
      <c r="BJ460" s="235">
        <f t="shared" ca="1" si="783"/>
        <v>5.5051562500000006</v>
      </c>
      <c r="BK460" s="235">
        <f t="shared" ca="1" si="783"/>
        <v>5.4660156250000007</v>
      </c>
      <c r="BL460" s="235">
        <f t="shared" ca="1" si="783"/>
        <v>5.4278515624999999</v>
      </c>
      <c r="BM460" s="235">
        <f t="shared" ca="1" si="783"/>
        <v>5.4011328125000002</v>
      </c>
      <c r="BN460" s="235">
        <f t="shared" ca="1" si="783"/>
        <v>5.3923144531249996</v>
      </c>
      <c r="BO460" s="235">
        <f t="shared" ca="1" si="711"/>
        <v>5.4339047851562494</v>
      </c>
      <c r="BP460" s="235">
        <f t="shared" ca="1" si="779"/>
        <v>5.4690067851336739</v>
      </c>
      <c r="BQ460" s="235">
        <f t="shared" ca="1" si="780"/>
        <v>5.4954573671267086</v>
      </c>
      <c r="BR460" s="235">
        <f t="shared" ca="1" si="781"/>
        <v>-2.6450581993034739E-2</v>
      </c>
      <c r="BS460" s="235">
        <f t="shared" ca="1" si="782"/>
        <v>5.4425562031406391</v>
      </c>
      <c r="BT460" s="235">
        <f t="shared" ca="1" si="737"/>
        <v>5.4577575667657658</v>
      </c>
      <c r="BU460" s="235">
        <f t="shared" ca="1" si="738"/>
        <v>5.4767596945591741</v>
      </c>
      <c r="BV460" s="235">
        <f t="shared" ca="1" si="739"/>
        <v>5.5153169865395437</v>
      </c>
      <c r="BW460" s="235">
        <f t="shared" ca="1" si="740"/>
        <v>5.4583106031593207</v>
      </c>
      <c r="BX460" s="235">
        <f t="shared" ca="1" si="712"/>
        <v>0.40125883622933284</v>
      </c>
      <c r="BZ460" s="235">
        <f t="shared" ca="1" si="713"/>
        <v>5.7561185506955495</v>
      </c>
      <c r="CA460" s="235">
        <f t="shared" ca="1" si="714"/>
        <v>31.445396297390094</v>
      </c>
      <c r="CB460" s="235">
        <f t="shared" ca="1" si="754"/>
        <v>5.3469523925781246</v>
      </c>
      <c r="CC460" s="235">
        <f t="shared" ca="1" si="755"/>
        <v>0.36695239257812418</v>
      </c>
      <c r="CD460" s="81">
        <f t="shared" ca="1" si="756"/>
        <v>2.7844855143229168</v>
      </c>
      <c r="CE460" s="235">
        <f t="shared" ca="1" si="715"/>
        <v>13.178462976035748</v>
      </c>
      <c r="CF460" s="235">
        <f t="shared" ca="1" si="716"/>
        <v>18.208058793650938</v>
      </c>
      <c r="CG460">
        <f t="shared" si="717"/>
        <v>100</v>
      </c>
      <c r="CH460">
        <f t="shared" si="717"/>
        <v>50</v>
      </c>
      <c r="CI460">
        <f t="shared" si="717"/>
        <v>0</v>
      </c>
      <c r="CJ460" t="e">
        <f t="shared" si="718"/>
        <v>#N/A</v>
      </c>
      <c r="CK460" s="259">
        <f t="shared" ca="1" si="719"/>
        <v>5.5156256944439868</v>
      </c>
      <c r="CL460" s="259">
        <f t="shared" ca="1" si="720"/>
        <v>5.3396878472219935</v>
      </c>
      <c r="CM460" s="259">
        <f t="shared" ca="1" si="721"/>
        <v>5.4147080887325174</v>
      </c>
      <c r="CN460" s="259">
        <f t="shared" ca="1" si="722"/>
        <v>5.504109918715546</v>
      </c>
      <c r="CO460">
        <f t="shared" ca="1" si="723"/>
        <v>0</v>
      </c>
      <c r="CP460" t="e">
        <f t="shared" ca="1" si="724"/>
        <v>#N/A</v>
      </c>
      <c r="CQ460">
        <f t="shared" ca="1" si="725"/>
        <v>16.7</v>
      </c>
      <c r="CR460" t="e">
        <f t="shared" ca="1" si="759"/>
        <v>#N/A</v>
      </c>
      <c r="CS460" t="e">
        <f t="shared" ca="1" si="760"/>
        <v>#N/A</v>
      </c>
    </row>
    <row r="461" spans="1:97" x14ac:dyDescent="0.25">
      <c r="A461">
        <v>430</v>
      </c>
      <c r="B461" s="100">
        <f ca="1">OFFSET(InputPriceData!B$15,CalculationsAndCharts!$A461+$A$11,0,1,1)</f>
        <v>39871</v>
      </c>
      <c r="C461" s="3">
        <f ca="1">OFFSET(InputPriceData!G$15,CalculationsAndCharts!$A461+$A$11,0,1,1)</f>
        <v>4879400</v>
      </c>
      <c r="D461" s="4">
        <f ca="1">OFFSET(InputPriceData!C$15,CalculationsAndCharts!$A461+$A$11,IF($C$7,7,0),1,1)</f>
        <v>5.57</v>
      </c>
      <c r="E461" s="4">
        <f ca="1">OFFSET(InputPriceData!D$15,CalculationsAndCharts!$A461+$A$11,IF($C$7,7,0),1,1)</f>
        <v>5.63</v>
      </c>
      <c r="F461" s="4">
        <f ca="1">OFFSET(InputPriceData!E$15,CalculationsAndCharts!$A461+$A$11,IF($C$7,7,0),1,1)</f>
        <v>5.25</v>
      </c>
      <c r="G461" s="4">
        <f ca="1">OFFSET(InputPriceData!F$15,CalculationsAndCharts!$A461+$A$11,IF($C$7,7,0),1,1)</f>
        <v>5.37</v>
      </c>
      <c r="H461" s="105">
        <f t="shared" si="692"/>
        <v>0</v>
      </c>
      <c r="I461" s="105">
        <f t="shared" ca="1" si="770"/>
        <v>0</v>
      </c>
      <c r="J461" s="105">
        <f t="shared" ca="1" si="770"/>
        <v>0</v>
      </c>
      <c r="K461" s="105">
        <f t="shared" ca="1" si="770"/>
        <v>0</v>
      </c>
      <c r="L461" s="4">
        <f t="shared" ca="1" si="693"/>
        <v>5.416666666666667</v>
      </c>
      <c r="M461" s="105">
        <f t="shared" ca="1" si="694"/>
        <v>0.54999999999999982</v>
      </c>
      <c r="N461" s="105">
        <f t="shared" ca="1" si="701"/>
        <v>1.4709743589743585</v>
      </c>
      <c r="O461" s="198">
        <f t="shared" ca="1" si="702"/>
        <v>1.4861678634984812</v>
      </c>
      <c r="P461" s="198">
        <f t="shared" ca="1" si="703"/>
        <v>1.3375510771486332</v>
      </c>
      <c r="Q461" s="105">
        <f t="shared" ca="1" si="695"/>
        <v>5.6041909016968976</v>
      </c>
      <c r="R461" s="105">
        <f t="shared" ca="1" si="696"/>
        <v>5.8165225631892463</v>
      </c>
      <c r="S461" s="105">
        <f t="shared" ca="1" si="704"/>
        <v>0</v>
      </c>
      <c r="T461" s="105">
        <f t="shared" si="705"/>
        <v>0</v>
      </c>
      <c r="U461" s="105">
        <f t="shared" si="706"/>
        <v>0</v>
      </c>
      <c r="V461" s="115">
        <f t="shared" ca="1" si="697"/>
        <v>0.48000000000000043</v>
      </c>
      <c r="W461" s="114">
        <f t="shared" ca="1" si="698"/>
        <v>0.52794349794208884</v>
      </c>
      <c r="X461" s="116">
        <f t="shared" ca="1" si="699"/>
        <v>0.14831350054787501</v>
      </c>
      <c r="Y461" s="90" t="e">
        <f t="shared" si="707"/>
        <v>#N/A</v>
      </c>
      <c r="Z461" s="117" t="str">
        <f t="shared" ca="1" si="708"/>
        <v/>
      </c>
      <c r="AA461" s="112"/>
      <c r="AB461" s="118"/>
      <c r="AC461" s="107"/>
      <c r="AD461" s="107"/>
      <c r="AH461" s="107"/>
      <c r="BE461" s="235">
        <f t="shared" ca="1" si="709"/>
        <v>5.5500000000000007</v>
      </c>
      <c r="BF461" s="235">
        <f t="shared" ref="BF461:BN461" ca="1" si="784">AVERAGE(OFFSET(BE$31,$A461,0,$BE$27,1))</f>
        <v>5.57</v>
      </c>
      <c r="BG461" s="235">
        <f t="shared" ca="1" si="784"/>
        <v>5.5637500000000006</v>
      </c>
      <c r="BH461" s="235">
        <f t="shared" ca="1" si="784"/>
        <v>5.53</v>
      </c>
      <c r="BI461" s="235">
        <f t="shared" ca="1" si="784"/>
        <v>5.4784375000000001</v>
      </c>
      <c r="BJ461" s="235">
        <f t="shared" ca="1" si="784"/>
        <v>5.4268749999999999</v>
      </c>
      <c r="BK461" s="235">
        <f t="shared" ca="1" si="784"/>
        <v>5.3896874999999991</v>
      </c>
      <c r="BL461" s="235">
        <f t="shared" ca="1" si="784"/>
        <v>5.3744140624999996</v>
      </c>
      <c r="BM461" s="235">
        <f t="shared" ca="1" si="784"/>
        <v>5.3834960937499998</v>
      </c>
      <c r="BN461" s="235">
        <f t="shared" ca="1" si="784"/>
        <v>5.4165527343749993</v>
      </c>
      <c r="BO461" s="235">
        <f t="shared" ca="1" si="711"/>
        <v>5.5125356445312494</v>
      </c>
      <c r="BP461" s="235">
        <f t="shared" ca="1" si="779"/>
        <v>5.5041087851110992</v>
      </c>
      <c r="BQ461" s="235">
        <f t="shared" ca="1" si="780"/>
        <v>5.5219079491197434</v>
      </c>
      <c r="BR461" s="235">
        <f t="shared" ca="1" si="781"/>
        <v>-1.7799164008644119E-2</v>
      </c>
      <c r="BS461" s="235">
        <f t="shared" ca="1" si="782"/>
        <v>5.4863096211024551</v>
      </c>
      <c r="BT461" s="235">
        <f t="shared" ca="1" si="737"/>
        <v>5.4729589303908934</v>
      </c>
      <c r="BU461" s="235">
        <f t="shared" ca="1" si="738"/>
        <v>5.4957618223525815</v>
      </c>
      <c r="BV461" s="235">
        <f t="shared" ca="1" si="739"/>
        <v>5.5538742785199133</v>
      </c>
      <c r="BW461" s="235">
        <f t="shared" ca="1" si="740"/>
        <v>5.4854656026348465</v>
      </c>
      <c r="BX461" s="235">
        <f t="shared" ca="1" si="712"/>
        <v>0.40248784212158473</v>
      </c>
      <c r="BZ461" s="235">
        <f t="shared" ca="1" si="713"/>
        <v>5.8139197083339074</v>
      </c>
      <c r="CA461" s="235">
        <f t="shared" ca="1" si="714"/>
        <v>29.598507623999211</v>
      </c>
      <c r="CB461" s="235">
        <f t="shared" ca="1" si="754"/>
        <v>5.4646011555989578</v>
      </c>
      <c r="CC461" s="235">
        <f t="shared" ca="1" si="755"/>
        <v>0.48460115559895733</v>
      </c>
      <c r="CD461" s="81">
        <f t="shared" ca="1" si="756"/>
        <v>2.7844855143229168</v>
      </c>
      <c r="CE461" s="235">
        <f t="shared" ca="1" si="715"/>
        <v>17.403615608924952</v>
      </c>
      <c r="CF461" s="235">
        <f t="shared" ca="1" si="716"/>
        <v>19.329241027871788</v>
      </c>
      <c r="CG461">
        <f t="shared" si="717"/>
        <v>100</v>
      </c>
      <c r="CH461">
        <f t="shared" si="717"/>
        <v>50</v>
      </c>
      <c r="CI461">
        <f t="shared" si="717"/>
        <v>0</v>
      </c>
      <c r="CJ461" t="e">
        <f t="shared" si="718"/>
        <v>#N/A</v>
      </c>
      <c r="CK461" s="259">
        <f t="shared" ca="1" si="719"/>
        <v>5.5762513888879734</v>
      </c>
      <c r="CL461" s="259">
        <f t="shared" ca="1" si="720"/>
        <v>5.4778128472219931</v>
      </c>
      <c r="CM461" s="259">
        <f t="shared" ca="1" si="721"/>
        <v>5.5178468145541952</v>
      </c>
      <c r="CN461" s="259">
        <f t="shared" ca="1" si="722"/>
        <v>5.5698787473129672</v>
      </c>
      <c r="CO461">
        <f t="shared" ca="1" si="723"/>
        <v>0</v>
      </c>
      <c r="CP461" t="e">
        <f t="shared" ca="1" si="724"/>
        <v>#N/A</v>
      </c>
      <c r="CQ461">
        <f t="shared" ca="1" si="725"/>
        <v>16.7</v>
      </c>
      <c r="CR461" t="e">
        <f t="shared" ca="1" si="759"/>
        <v>#N/A</v>
      </c>
      <c r="CS461" t="e">
        <f t="shared" ca="1" si="760"/>
        <v>#N/A</v>
      </c>
    </row>
    <row r="462" spans="1:97" x14ac:dyDescent="0.25">
      <c r="A462">
        <v>431</v>
      </c>
      <c r="B462" s="100">
        <f ca="1">OFFSET(InputPriceData!B$15,CalculationsAndCharts!$A462+$A$11,0,1,1)</f>
        <v>39870</v>
      </c>
      <c r="C462" s="3">
        <f ca="1">OFFSET(InputPriceData!G$15,CalculationsAndCharts!$A462+$A$11,0,1,1)</f>
        <v>4480700</v>
      </c>
      <c r="D462" s="4">
        <f ca="1">OFFSET(InputPriceData!C$15,CalculationsAndCharts!$A462+$A$11,IF($C$7,7,0),1,1)</f>
        <v>5.53</v>
      </c>
      <c r="E462" s="4">
        <f ca="1">OFFSET(InputPriceData!D$15,CalculationsAndCharts!$A462+$A$11,IF($C$7,7,0),1,1)</f>
        <v>6.14</v>
      </c>
      <c r="F462" s="4">
        <f ca="1">OFFSET(InputPriceData!E$15,CalculationsAndCharts!$A462+$A$11,IF($C$7,7,0),1,1)</f>
        <v>5.53</v>
      </c>
      <c r="G462" s="4">
        <f ca="1">OFFSET(InputPriceData!F$15,CalculationsAndCharts!$A462+$A$11,IF($C$7,7,0),1,1)</f>
        <v>5.73</v>
      </c>
      <c r="H462" s="105">
        <f t="shared" si="692"/>
        <v>0</v>
      </c>
      <c r="I462" s="105">
        <f t="shared" ca="1" si="770"/>
        <v>0</v>
      </c>
      <c r="J462" s="105">
        <f t="shared" ca="1" si="770"/>
        <v>0</v>
      </c>
      <c r="K462" s="105">
        <f t="shared" ca="1" si="770"/>
        <v>0</v>
      </c>
      <c r="L462" s="4">
        <f t="shared" ca="1" si="693"/>
        <v>5.8</v>
      </c>
      <c r="M462" s="105">
        <f t="shared" ca="1" si="694"/>
        <v>0.58000000000000007</v>
      </c>
      <c r="N462" s="105">
        <f t="shared" ca="1" si="701"/>
        <v>1.4017948717948712</v>
      </c>
      <c r="O462" s="198">
        <f t="shared" ca="1" si="702"/>
        <v>1.4905088647910876</v>
      </c>
      <c r="P462" s="198">
        <f t="shared" ca="1" si="703"/>
        <v>1.3414579783119789</v>
      </c>
      <c r="Q462" s="105">
        <f t="shared" ca="1" si="695"/>
        <v>5.6577692545626768</v>
      </c>
      <c r="R462" s="105">
        <f t="shared" ca="1" si="696"/>
        <v>5.8771887521870605</v>
      </c>
      <c r="S462" s="105">
        <f t="shared" ca="1" si="704"/>
        <v>0</v>
      </c>
      <c r="T462" s="105">
        <f t="shared" si="705"/>
        <v>0</v>
      </c>
      <c r="U462" s="105">
        <f t="shared" si="706"/>
        <v>0</v>
      </c>
      <c r="V462" s="115">
        <f t="shared" ca="1" si="697"/>
        <v>0.6899999999999995</v>
      </c>
      <c r="W462" s="114">
        <f t="shared" ca="1" si="698"/>
        <v>0.5519152469131331</v>
      </c>
      <c r="X462" s="116">
        <f t="shared" ca="1" si="699"/>
        <v>0.14632028741939496</v>
      </c>
      <c r="Y462" s="90" t="e">
        <f t="shared" si="707"/>
        <v>#N/A</v>
      </c>
      <c r="Z462" s="117" t="str">
        <f t="shared" ca="1" si="708"/>
        <v/>
      </c>
      <c r="AA462" s="112"/>
      <c r="AB462" s="118"/>
      <c r="AC462" s="107"/>
      <c r="AD462" s="107"/>
      <c r="AH462" s="107"/>
      <c r="BE462" s="235">
        <f t="shared" ca="1" si="709"/>
        <v>5.59</v>
      </c>
      <c r="BF462" s="235">
        <f t="shared" ref="BF462:BN462" ca="1" si="785">AVERAGE(OFFSET(BE$31,$A462,0,$BE$27,1))</f>
        <v>5.5575000000000001</v>
      </c>
      <c r="BG462" s="235">
        <f t="shared" ca="1" si="785"/>
        <v>5.4962499999999999</v>
      </c>
      <c r="BH462" s="235">
        <f t="shared" ca="1" si="785"/>
        <v>5.4268749999999999</v>
      </c>
      <c r="BI462" s="235">
        <f t="shared" ca="1" si="785"/>
        <v>5.3753124999999997</v>
      </c>
      <c r="BJ462" s="235">
        <f t="shared" ca="1" si="785"/>
        <v>5.3524999999999991</v>
      </c>
      <c r="BK462" s="235">
        <f t="shared" ca="1" si="785"/>
        <v>5.3591406249999993</v>
      </c>
      <c r="BL462" s="235">
        <f t="shared" ca="1" si="785"/>
        <v>5.392578125</v>
      </c>
      <c r="BM462" s="235">
        <f t="shared" ca="1" si="785"/>
        <v>5.4496093749999996</v>
      </c>
      <c r="BN462" s="235">
        <f t="shared" ca="1" si="785"/>
        <v>5.5263085937500005</v>
      </c>
      <c r="BO462" s="235">
        <f t="shared" ca="1" si="711"/>
        <v>5.4988974609375001</v>
      </c>
      <c r="BP462" s="235">
        <f t="shared" ca="1" si="779"/>
        <v>5.495681925690949</v>
      </c>
      <c r="BQ462" s="235">
        <f t="shared" ca="1" si="780"/>
        <v>5.5397071131283884</v>
      </c>
      <c r="BR462" s="235">
        <f t="shared" ca="1" si="781"/>
        <v>-4.4025187437439328E-2</v>
      </c>
      <c r="BS462" s="235">
        <f t="shared" ca="1" si="782"/>
        <v>5.4516567382535097</v>
      </c>
      <c r="BT462" s="235">
        <f t="shared" ca="1" si="737"/>
        <v>5.4596082396793317</v>
      </c>
      <c r="BU462" s="235">
        <f t="shared" ca="1" si="738"/>
        <v>5.5185647143142695</v>
      </c>
      <c r="BV462" s="235">
        <f t="shared" ca="1" si="739"/>
        <v>5.6119867346872461</v>
      </c>
      <c r="BW462" s="235">
        <f t="shared" ca="1" si="740"/>
        <v>5.4351173107824309</v>
      </c>
      <c r="BX462" s="235">
        <f t="shared" ca="1" si="712"/>
        <v>0.42782932987944966</v>
      </c>
      <c r="BZ462" s="235">
        <f t="shared" ca="1" si="713"/>
        <v>5.8770096370988876</v>
      </c>
      <c r="CA462" s="235">
        <f t="shared" ca="1" si="714"/>
        <v>24.17823560384641</v>
      </c>
      <c r="CB462" s="235">
        <f t="shared" ca="1" si="754"/>
        <v>5.64944873046875</v>
      </c>
      <c r="CC462" s="235">
        <f t="shared" ca="1" si="755"/>
        <v>0.66944873046874953</v>
      </c>
      <c r="CD462" s="81">
        <f t="shared" ca="1" si="756"/>
        <v>2.7844855143229168</v>
      </c>
      <c r="CE462" s="235">
        <f t="shared" ca="1" si="715"/>
        <v>24.042097795992113</v>
      </c>
      <c r="CF462" s="235">
        <f t="shared" ca="1" si="716"/>
        <v>18.7239682565754</v>
      </c>
      <c r="CG462">
        <f t="shared" si="717"/>
        <v>100</v>
      </c>
      <c r="CH462">
        <f t="shared" si="717"/>
        <v>50</v>
      </c>
      <c r="CI462">
        <f t="shared" si="717"/>
        <v>0</v>
      </c>
      <c r="CJ462" t="e">
        <f t="shared" si="718"/>
        <v>#N/A</v>
      </c>
      <c r="CK462" s="259">
        <f t="shared" ca="1" si="719"/>
        <v>5.420002777775947</v>
      </c>
      <c r="CL462" s="259">
        <f t="shared" ca="1" si="720"/>
        <v>5.6781263888879732</v>
      </c>
      <c r="CM462" s="259">
        <f t="shared" ca="1" si="721"/>
        <v>5.5853002464792141</v>
      </c>
      <c r="CN462" s="259">
        <f t="shared" ca="1" si="722"/>
        <v>5.6067051073493568</v>
      </c>
      <c r="CO462">
        <f t="shared" ca="1" si="723"/>
        <v>0</v>
      </c>
      <c r="CP462" t="e">
        <f t="shared" ca="1" si="724"/>
        <v>#N/A</v>
      </c>
      <c r="CQ462">
        <f t="shared" ca="1" si="725"/>
        <v>16.7</v>
      </c>
      <c r="CR462" t="e">
        <f t="shared" ca="1" si="759"/>
        <v>#N/A</v>
      </c>
      <c r="CS462" t="e">
        <f t="shared" ca="1" si="760"/>
        <v>#N/A</v>
      </c>
    </row>
    <row r="463" spans="1:97" x14ac:dyDescent="0.25">
      <c r="A463">
        <v>432</v>
      </c>
      <c r="B463" s="100">
        <f ca="1">OFFSET(InputPriceData!B$15,CalculationsAndCharts!$A463+$A$11,0,1,1)</f>
        <v>39869</v>
      </c>
      <c r="C463" s="3">
        <f ca="1">OFFSET(InputPriceData!G$15,CalculationsAndCharts!$A463+$A$11,0,1,1)</f>
        <v>3646600</v>
      </c>
      <c r="D463" s="4">
        <f ca="1">OFFSET(InputPriceData!C$15,CalculationsAndCharts!$A463+$A$11,IF($C$7,7,0),1,1)</f>
        <v>5.54</v>
      </c>
      <c r="E463" s="4">
        <f ca="1">OFFSET(InputPriceData!D$15,CalculationsAndCharts!$A463+$A$11,IF($C$7,7,0),1,1)</f>
        <v>5.62</v>
      </c>
      <c r="F463" s="4">
        <f ca="1">OFFSET(InputPriceData!E$15,CalculationsAndCharts!$A463+$A$11,IF($C$7,7,0),1,1)</f>
        <v>5.22</v>
      </c>
      <c r="G463" s="4">
        <f ca="1">OFFSET(InputPriceData!F$15,CalculationsAndCharts!$A463+$A$11,IF($C$7,7,0),1,1)</f>
        <v>5.45</v>
      </c>
      <c r="H463" s="105">
        <f t="shared" si="692"/>
        <v>0</v>
      </c>
      <c r="I463" s="105">
        <f t="shared" ca="1" si="770"/>
        <v>0</v>
      </c>
      <c r="J463" s="105">
        <f t="shared" ca="1" si="770"/>
        <v>0</v>
      </c>
      <c r="K463" s="105">
        <f t="shared" ca="1" si="770"/>
        <v>0</v>
      </c>
      <c r="L463" s="4">
        <f t="shared" ca="1" si="693"/>
        <v>5.43</v>
      </c>
      <c r="M463" s="105">
        <f t="shared" ca="1" si="694"/>
        <v>0.44999999999999929</v>
      </c>
      <c r="N463" s="105">
        <f t="shared" ca="1" si="701"/>
        <v>1.4491282051282044</v>
      </c>
      <c r="O463" s="198">
        <f t="shared" ca="1" si="702"/>
        <v>1.5158557199328637</v>
      </c>
      <c r="P463" s="198">
        <f t="shared" ca="1" si="703"/>
        <v>1.3642701479395773</v>
      </c>
      <c r="Q463" s="105">
        <f t="shared" ca="1" si="695"/>
        <v>5.6171318987234411</v>
      </c>
      <c r="R463" s="105">
        <f t="shared" ca="1" si="696"/>
        <v>5.9398800372225988</v>
      </c>
      <c r="S463" s="105">
        <f t="shared" ca="1" si="704"/>
        <v>0</v>
      </c>
      <c r="T463" s="105">
        <f t="shared" si="705"/>
        <v>0</v>
      </c>
      <c r="U463" s="105">
        <f t="shared" si="706"/>
        <v>0</v>
      </c>
      <c r="V463" s="115">
        <f t="shared" ca="1" si="697"/>
        <v>0.40000000000000036</v>
      </c>
      <c r="W463" s="114">
        <f t="shared" ca="1" si="698"/>
        <v>0.48287287036969978</v>
      </c>
      <c r="X463" s="116">
        <f t="shared" ca="1" si="699"/>
        <v>0.13860052667333941</v>
      </c>
      <c r="Y463" s="90" t="e">
        <f t="shared" si="707"/>
        <v>#N/A</v>
      </c>
      <c r="Z463" s="117" t="str">
        <f t="shared" ca="1" si="708"/>
        <v/>
      </c>
      <c r="AA463" s="112"/>
      <c r="AB463" s="118"/>
      <c r="AC463" s="107"/>
      <c r="AD463" s="107"/>
      <c r="AH463" s="107"/>
      <c r="BE463" s="235">
        <f t="shared" ca="1" si="709"/>
        <v>5.5250000000000004</v>
      </c>
      <c r="BF463" s="235">
        <f t="shared" ref="BF463:BN463" ca="1" si="786">AVERAGE(OFFSET(BE$31,$A463,0,$BE$27,1))</f>
        <v>5.4350000000000005</v>
      </c>
      <c r="BG463" s="235">
        <f t="shared" ca="1" si="786"/>
        <v>5.3574999999999999</v>
      </c>
      <c r="BH463" s="235">
        <f t="shared" ca="1" si="786"/>
        <v>5.3237499999999995</v>
      </c>
      <c r="BI463" s="235">
        <f t="shared" ca="1" si="786"/>
        <v>5.3296874999999995</v>
      </c>
      <c r="BJ463" s="235">
        <f t="shared" ca="1" si="786"/>
        <v>5.3657812499999995</v>
      </c>
      <c r="BK463" s="235">
        <f t="shared" ca="1" si="786"/>
        <v>5.4260156249999998</v>
      </c>
      <c r="BL463" s="235">
        <f t="shared" ca="1" si="786"/>
        <v>5.5066406250000002</v>
      </c>
      <c r="BM463" s="235">
        <f t="shared" ca="1" si="786"/>
        <v>5.6030078125000005</v>
      </c>
      <c r="BN463" s="235">
        <f t="shared" ca="1" si="786"/>
        <v>5.7082617187500002</v>
      </c>
      <c r="BO463" s="235">
        <f t="shared" ca="1" si="711"/>
        <v>5.4512197265625</v>
      </c>
      <c r="BP463" s="235">
        <f t="shared" ca="1" si="779"/>
        <v>5.4924663904443971</v>
      </c>
      <c r="BQ463" s="235">
        <f t="shared" ca="1" si="780"/>
        <v>5.5837323005658268</v>
      </c>
      <c r="BR463" s="235">
        <f t="shared" ca="1" si="781"/>
        <v>-9.1265910121429705E-2</v>
      </c>
      <c r="BS463" s="235">
        <f t="shared" ca="1" si="782"/>
        <v>5.4012004803229674</v>
      </c>
      <c r="BT463" s="235">
        <f t="shared" ca="1" si="737"/>
        <v>5.4675597411051537</v>
      </c>
      <c r="BU463" s="235">
        <f t="shared" ca="1" si="738"/>
        <v>5.5775211889492073</v>
      </c>
      <c r="BV463" s="235">
        <f t="shared" ca="1" si="739"/>
        <v>5.7054087550602226</v>
      </c>
      <c r="BW463" s="235">
        <f t="shared" ca="1" si="740"/>
        <v>5.3755244115280583</v>
      </c>
      <c r="BX463" s="235">
        <f t="shared" ca="1" si="712"/>
        <v>0.48000614813034459</v>
      </c>
      <c r="BZ463" s="235">
        <f t="shared" ca="1" si="713"/>
        <v>5.9562821690276673</v>
      </c>
      <c r="CA463" s="235">
        <f t="shared" ca="1" si="714"/>
        <v>19.752587557383478</v>
      </c>
      <c r="CB463" s="235">
        <f t="shared" ca="1" si="754"/>
        <v>5.4406098632812494</v>
      </c>
      <c r="CC463" s="235">
        <f t="shared" ca="1" si="755"/>
        <v>0.46060986328124898</v>
      </c>
      <c r="CD463" s="81">
        <f t="shared" ca="1" si="756"/>
        <v>2.7844855143229168</v>
      </c>
      <c r="CE463" s="235">
        <f t="shared" ca="1" si="715"/>
        <v>16.5420096786983</v>
      </c>
      <c r="CF463" s="235">
        <f t="shared" ca="1" si="716"/>
        <v>13.558084966829739</v>
      </c>
      <c r="CG463">
        <f t="shared" si="717"/>
        <v>100</v>
      </c>
      <c r="CH463">
        <f t="shared" si="717"/>
        <v>50</v>
      </c>
      <c r="CI463">
        <f t="shared" si="717"/>
        <v>0</v>
      </c>
      <c r="CJ463" t="e">
        <f t="shared" si="718"/>
        <v>#N/A</v>
      </c>
      <c r="CK463" s="259">
        <f t="shared" ca="1" si="719"/>
        <v>5.3825055555518944</v>
      </c>
      <c r="CL463" s="259">
        <f t="shared" ca="1" si="720"/>
        <v>5.4200013888879734</v>
      </c>
      <c r="CM463" s="259">
        <f t="shared" ca="1" si="721"/>
        <v>5.4421670774653563</v>
      </c>
      <c r="CN463" s="259">
        <f t="shared" ca="1" si="722"/>
        <v>5.5781365947339108</v>
      </c>
      <c r="CO463">
        <f t="shared" ca="1" si="723"/>
        <v>0</v>
      </c>
      <c r="CP463" t="e">
        <f t="shared" ca="1" si="724"/>
        <v>#N/A</v>
      </c>
      <c r="CQ463">
        <f t="shared" ca="1" si="725"/>
        <v>16.7</v>
      </c>
      <c r="CR463" t="e">
        <f t="shared" ca="1" si="759"/>
        <v>#N/A</v>
      </c>
      <c r="CS463" t="e">
        <f t="shared" ca="1" si="760"/>
        <v>#N/A</v>
      </c>
    </row>
    <row r="464" spans="1:97" x14ac:dyDescent="0.25">
      <c r="A464">
        <v>433</v>
      </c>
      <c r="B464" s="100">
        <f ca="1">OFFSET(InputPriceData!B$15,CalculationsAndCharts!$A464+$A$11,0,1,1)</f>
        <v>39868</v>
      </c>
      <c r="C464" s="3">
        <f ca="1">OFFSET(InputPriceData!G$15,CalculationsAndCharts!$A464+$A$11,0,1,1)</f>
        <v>3546800</v>
      </c>
      <c r="D464" s="4">
        <f ca="1">OFFSET(InputPriceData!C$15,CalculationsAndCharts!$A464+$A$11,IF($C$7,7,0),1,1)</f>
        <v>5.13</v>
      </c>
      <c r="E464" s="4">
        <f ca="1">OFFSET(InputPriceData!D$15,CalculationsAndCharts!$A464+$A$11,IF($C$7,7,0),1,1)</f>
        <v>5.66</v>
      </c>
      <c r="F464" s="4">
        <f ca="1">OFFSET(InputPriceData!E$15,CalculationsAndCharts!$A464+$A$11,IF($C$7,7,0),1,1)</f>
        <v>4.9800000000000004</v>
      </c>
      <c r="G464" s="4">
        <f ca="1">OFFSET(InputPriceData!F$15,CalculationsAndCharts!$A464+$A$11,IF($C$7,7,0),1,1)</f>
        <v>5.6</v>
      </c>
      <c r="H464" s="105">
        <f t="shared" si="692"/>
        <v>0</v>
      </c>
      <c r="I464" s="105">
        <f t="shared" ca="1" si="770"/>
        <v>0</v>
      </c>
      <c r="J464" s="105">
        <f t="shared" ca="1" si="770"/>
        <v>0</v>
      </c>
      <c r="K464" s="105">
        <f t="shared" ca="1" si="770"/>
        <v>0</v>
      </c>
      <c r="L464" s="4">
        <f t="shared" ca="1" si="693"/>
        <v>5.413333333333334</v>
      </c>
      <c r="M464" s="105">
        <f t="shared" ca="1" si="694"/>
        <v>0.34333333333333371</v>
      </c>
      <c r="N464" s="105">
        <f t="shared" ca="1" si="701"/>
        <v>1.4245512820512813</v>
      </c>
      <c r="O464" s="198">
        <f t="shared" ca="1" si="702"/>
        <v>1.5349207241627665</v>
      </c>
      <c r="P464" s="198">
        <f t="shared" ca="1" si="703"/>
        <v>1.3814286517464898</v>
      </c>
      <c r="Q464" s="105">
        <f t="shared" ca="1" si="695"/>
        <v>5.6705981555015672</v>
      </c>
      <c r="R464" s="105">
        <f t="shared" ca="1" si="696"/>
        <v>6.0320937910795003</v>
      </c>
      <c r="S464" s="105">
        <f t="shared" ca="1" si="704"/>
        <v>0</v>
      </c>
      <c r="T464" s="105">
        <f t="shared" si="705"/>
        <v>0</v>
      </c>
      <c r="U464" s="105">
        <f t="shared" si="706"/>
        <v>0</v>
      </c>
      <c r="V464" s="115">
        <f t="shared" ca="1" si="697"/>
        <v>0.67999999999999972</v>
      </c>
      <c r="W464" s="114">
        <f t="shared" ca="1" si="698"/>
        <v>0.52430930555454947</v>
      </c>
      <c r="X464" s="116">
        <f t="shared" ca="1" si="699"/>
        <v>0.14362666170616956</v>
      </c>
      <c r="Y464" s="90" t="e">
        <f t="shared" si="707"/>
        <v>#N/A</v>
      </c>
      <c r="Z464" s="117" t="str">
        <f t="shared" ca="1" si="708"/>
        <v/>
      </c>
      <c r="AA464" s="112"/>
      <c r="AB464" s="118"/>
      <c r="AC464" s="107"/>
      <c r="AD464" s="107"/>
      <c r="AH464" s="107"/>
      <c r="BE464" s="235">
        <f t="shared" ca="1" si="709"/>
        <v>5.3449999999999998</v>
      </c>
      <c r="BF464" s="235">
        <f t="shared" ref="BF464:BN464" ca="1" si="787">AVERAGE(OFFSET(BE$31,$A464,0,$BE$27,1))</f>
        <v>5.2799999999999994</v>
      </c>
      <c r="BG464" s="235">
        <f t="shared" ca="1" si="787"/>
        <v>5.2899999999999991</v>
      </c>
      <c r="BH464" s="235">
        <f t="shared" ca="1" si="787"/>
        <v>5.3356249999999994</v>
      </c>
      <c r="BI464" s="235">
        <f t="shared" ca="1" si="787"/>
        <v>5.4018750000000004</v>
      </c>
      <c r="BJ464" s="235">
        <f t="shared" ca="1" si="787"/>
        <v>5.4862500000000001</v>
      </c>
      <c r="BK464" s="235">
        <f t="shared" ca="1" si="787"/>
        <v>5.5872656250000006</v>
      </c>
      <c r="BL464" s="235">
        <f t="shared" ca="1" si="787"/>
        <v>5.6993750000000007</v>
      </c>
      <c r="BM464" s="235">
        <f t="shared" ca="1" si="787"/>
        <v>5.8135156250000009</v>
      </c>
      <c r="BN464" s="235">
        <f t="shared" ca="1" si="787"/>
        <v>5.9204003906249998</v>
      </c>
      <c r="BO464" s="235">
        <f t="shared" ca="1" si="711"/>
        <v>5.4147465820312499</v>
      </c>
      <c r="BP464" s="235">
        <f t="shared" ca="1" si="779"/>
        <v>5.5337130543262933</v>
      </c>
      <c r="BQ464" s="235">
        <f t="shared" ca="1" si="780"/>
        <v>5.6749982106872565</v>
      </c>
      <c r="BR464" s="235">
        <f t="shared" ca="1" si="781"/>
        <v>-0.14128515636096317</v>
      </c>
      <c r="BS464" s="235">
        <f t="shared" ca="1" si="782"/>
        <v>5.3924278979653302</v>
      </c>
      <c r="BT464" s="235">
        <f t="shared" ca="1" si="737"/>
        <v>5.533919001887341</v>
      </c>
      <c r="BU464" s="235">
        <f t="shared" ca="1" si="738"/>
        <v>5.68748263679326</v>
      </c>
      <c r="BV464" s="235">
        <f t="shared" ca="1" si="739"/>
        <v>5.8332963211712379</v>
      </c>
      <c r="BW464" s="235">
        <f t="shared" ca="1" si="740"/>
        <v>5.3726054164534798</v>
      </c>
      <c r="BX464" s="235">
        <f t="shared" ca="1" si="712"/>
        <v>0.53341780314025455</v>
      </c>
      <c r="BZ464" s="235">
        <f t="shared" ca="1" si="713"/>
        <v>6.0546444589087676</v>
      </c>
      <c r="CA464" s="235">
        <f t="shared" ca="1" si="714"/>
        <v>18.03448261193698</v>
      </c>
      <c r="CB464" s="235">
        <f t="shared" ca="1" si="754"/>
        <v>5.4140399576822915</v>
      </c>
      <c r="CC464" s="235">
        <f t="shared" ca="1" si="755"/>
        <v>0.43403995768229109</v>
      </c>
      <c r="CD464" s="81">
        <f t="shared" ca="1" si="756"/>
        <v>2.7844855143229168</v>
      </c>
      <c r="CE464" s="235">
        <f t="shared" ca="1" si="715"/>
        <v>15.587797295035791</v>
      </c>
      <c r="CF464" s="235">
        <f t="shared" ca="1" si="716"/>
        <v>11.693358309339942</v>
      </c>
      <c r="CG464">
        <f t="shared" si="717"/>
        <v>100</v>
      </c>
      <c r="CH464">
        <f t="shared" si="717"/>
        <v>50</v>
      </c>
      <c r="CI464">
        <f t="shared" si="717"/>
        <v>0</v>
      </c>
      <c r="CJ464" t="e">
        <f t="shared" si="718"/>
        <v>#N/A</v>
      </c>
      <c r="CK464" s="259">
        <f t="shared" ca="1" si="719"/>
        <v>5.4225111111037894</v>
      </c>
      <c r="CL464" s="259">
        <f t="shared" ca="1" si="720"/>
        <v>5.3512527777759473</v>
      </c>
      <c r="CM464" s="259">
        <f t="shared" ca="1" si="721"/>
        <v>5.4502784624422613</v>
      </c>
      <c r="CN464" s="259">
        <f t="shared" ca="1" si="722"/>
        <v>5.6413906770722857</v>
      </c>
      <c r="CO464">
        <f t="shared" ca="1" si="723"/>
        <v>0</v>
      </c>
      <c r="CP464" t="e">
        <f t="shared" ca="1" si="724"/>
        <v>#N/A</v>
      </c>
      <c r="CQ464">
        <f t="shared" ca="1" si="725"/>
        <v>16.7</v>
      </c>
      <c r="CR464" t="e">
        <f t="shared" ca="1" si="759"/>
        <v>#N/A</v>
      </c>
      <c r="CS464" t="e">
        <f t="shared" ca="1" si="760"/>
        <v>#N/A</v>
      </c>
    </row>
    <row r="465" spans="1:97" x14ac:dyDescent="0.25">
      <c r="A465">
        <v>434</v>
      </c>
      <c r="B465" s="100">
        <f ca="1">OFFSET(InputPriceData!B$15,CalculationsAndCharts!$A465+$A$11,0,1,1)</f>
        <v>39867</v>
      </c>
      <c r="C465" s="3">
        <f ca="1">OFFSET(InputPriceData!G$15,CalculationsAndCharts!$A465+$A$11,0,1,1)</f>
        <v>2505000</v>
      </c>
      <c r="D465" s="4">
        <f ca="1">OFFSET(InputPriceData!C$15,CalculationsAndCharts!$A465+$A$11,IF($C$7,7,0),1,1)</f>
        <v>5.41</v>
      </c>
      <c r="E465" s="4">
        <f ca="1">OFFSET(InputPriceData!D$15,CalculationsAndCharts!$A465+$A$11,IF($C$7,7,0),1,1)</f>
        <v>5.49</v>
      </c>
      <c r="F465" s="4">
        <f ca="1">OFFSET(InputPriceData!E$15,CalculationsAndCharts!$A465+$A$11,IF($C$7,7,0),1,1)</f>
        <v>5.07</v>
      </c>
      <c r="G465" s="4">
        <f ca="1">OFFSET(InputPriceData!F$15,CalculationsAndCharts!$A465+$A$11,IF($C$7,7,0),1,1)</f>
        <v>5.09</v>
      </c>
      <c r="H465" s="105">
        <f t="shared" si="692"/>
        <v>0</v>
      </c>
      <c r="I465" s="105">
        <f t="shared" ca="1" si="770"/>
        <v>0</v>
      </c>
      <c r="J465" s="105">
        <f t="shared" ca="1" si="770"/>
        <v>0</v>
      </c>
      <c r="K465" s="105">
        <f t="shared" ca="1" si="770"/>
        <v>0</v>
      </c>
      <c r="L465" s="4">
        <f t="shared" ca="1" si="693"/>
        <v>5.2166666666666668</v>
      </c>
      <c r="M465" s="105">
        <f t="shared" ca="1" si="694"/>
        <v>0.29999999999999982</v>
      </c>
      <c r="N465" s="105">
        <f t="shared" ca="1" si="701"/>
        <v>1.3854102564102555</v>
      </c>
      <c r="O465" s="198">
        <f t="shared" ca="1" si="702"/>
        <v>1.5664548504803337</v>
      </c>
      <c r="P465" s="198">
        <f t="shared" ca="1" si="703"/>
        <v>1.4098093654323003</v>
      </c>
      <c r="Q465" s="105">
        <f t="shared" ca="1" si="695"/>
        <v>5.7441023904067769</v>
      </c>
      <c r="R465" s="105">
        <f t="shared" ca="1" si="696"/>
        <v>6.1353782583874805</v>
      </c>
      <c r="S465" s="105">
        <f t="shared" ca="1" si="704"/>
        <v>0</v>
      </c>
      <c r="T465" s="105">
        <f t="shared" si="705"/>
        <v>0</v>
      </c>
      <c r="U465" s="105">
        <f t="shared" si="706"/>
        <v>0</v>
      </c>
      <c r="V465" s="115">
        <f t="shared" ca="1" si="697"/>
        <v>0.41999999999999993</v>
      </c>
      <c r="W465" s="114">
        <f t="shared" ca="1" si="698"/>
        <v>0.44646395833182445</v>
      </c>
      <c r="X465" s="116">
        <f t="shared" ca="1" si="699"/>
        <v>0.13771394073316789</v>
      </c>
      <c r="Y465" s="90" t="e">
        <f t="shared" si="707"/>
        <v>#N/A</v>
      </c>
      <c r="Z465" s="117" t="str">
        <f t="shared" ca="1" si="708"/>
        <v/>
      </c>
      <c r="AA465" s="112"/>
      <c r="AB465" s="118"/>
      <c r="AC465" s="107"/>
      <c r="AD465" s="107"/>
      <c r="AH465" s="107"/>
      <c r="BE465" s="235">
        <f t="shared" ca="1" si="709"/>
        <v>5.2149999999999999</v>
      </c>
      <c r="BF465" s="235">
        <f t="shared" ref="BF465:BN465" ca="1" si="788">AVERAGE(OFFSET(BE$31,$A465,0,$BE$27,1))</f>
        <v>5.3</v>
      </c>
      <c r="BG465" s="235">
        <f t="shared" ca="1" si="788"/>
        <v>5.3812499999999996</v>
      </c>
      <c r="BH465" s="235">
        <f t="shared" ca="1" si="788"/>
        <v>5.4681250000000006</v>
      </c>
      <c r="BI465" s="235">
        <f t="shared" ca="1" si="788"/>
        <v>5.5706250000000006</v>
      </c>
      <c r="BJ465" s="235">
        <f t="shared" ca="1" si="788"/>
        <v>5.6882812500000011</v>
      </c>
      <c r="BK465" s="235">
        <f t="shared" ca="1" si="788"/>
        <v>5.8114843750000009</v>
      </c>
      <c r="BL465" s="235">
        <f t="shared" ca="1" si="788"/>
        <v>5.9276562500000001</v>
      </c>
      <c r="BM465" s="235">
        <f t="shared" ca="1" si="788"/>
        <v>6.0272851562499996</v>
      </c>
      <c r="BN465" s="235">
        <f t="shared" ca="1" si="788"/>
        <v>6.1069140624999996</v>
      </c>
      <c r="BO465" s="235">
        <f t="shared" ca="1" si="711"/>
        <v>5.4743623046875003</v>
      </c>
      <c r="BP465" s="235">
        <f t="shared" ca="1" si="779"/>
        <v>5.6526795266213377</v>
      </c>
      <c r="BQ465" s="235">
        <f t="shared" ca="1" si="780"/>
        <v>5.8162833670482197</v>
      </c>
      <c r="BR465" s="235">
        <f t="shared" ca="1" si="781"/>
        <v>-0.16360384042688203</v>
      </c>
      <c r="BS465" s="235">
        <f t="shared" ca="1" si="782"/>
        <v>5.4890756861944556</v>
      </c>
      <c r="BT465" s="235">
        <f t="shared" ca="1" si="737"/>
        <v>5.6754101058093527</v>
      </c>
      <c r="BU465" s="235">
        <f t="shared" ca="1" si="738"/>
        <v>5.8410462716991791</v>
      </c>
      <c r="BV465" s="235">
        <f t="shared" ca="1" si="739"/>
        <v>5.9791100055492148</v>
      </c>
      <c r="BW465" s="235">
        <f t="shared" ca="1" si="740"/>
        <v>5.4822015078797346</v>
      </c>
      <c r="BX465" s="235">
        <f t="shared" ca="1" si="712"/>
        <v>0.5618525752211796</v>
      </c>
      <c r="BZ465" s="235">
        <f t="shared" ca="1" si="713"/>
        <v>6.1664656527527235</v>
      </c>
      <c r="CA465" s="235">
        <f t="shared" ca="1" si="714"/>
        <v>19.553216668820081</v>
      </c>
      <c r="CB465" s="235">
        <f t="shared" ca="1" si="754"/>
        <v>5.345514485677084</v>
      </c>
      <c r="CC465" s="235">
        <f t="shared" ca="1" si="755"/>
        <v>0.2755144856770837</v>
      </c>
      <c r="CD465" s="81">
        <f t="shared" ca="1" si="756"/>
        <v>3.2244855143229163</v>
      </c>
      <c r="CE465" s="235">
        <f t="shared" ca="1" si="715"/>
        <v>8.5444479267551241</v>
      </c>
      <c r="CF465" s="235">
        <f t="shared" ca="1" si="716"/>
        <v>9.2122760838049178</v>
      </c>
      <c r="CG465">
        <f t="shared" si="717"/>
        <v>100</v>
      </c>
      <c r="CH465">
        <f t="shared" si="717"/>
        <v>50</v>
      </c>
      <c r="CI465">
        <f t="shared" si="717"/>
        <v>0</v>
      </c>
      <c r="CJ465" t="e">
        <f t="shared" si="718"/>
        <v>#N/A</v>
      </c>
      <c r="CK465" s="259">
        <f t="shared" ca="1" si="719"/>
        <v>5.5800222222075782</v>
      </c>
      <c r="CL465" s="259">
        <f t="shared" ca="1" si="720"/>
        <v>5.3737611111037893</v>
      </c>
      <c r="CM465" s="259">
        <f t="shared" ca="1" si="721"/>
        <v>5.4749085485148798</v>
      </c>
      <c r="CN465" s="259">
        <f t="shared" ca="1" si="722"/>
        <v>5.7574458367908203</v>
      </c>
      <c r="CO465">
        <f t="shared" ca="1" si="723"/>
        <v>0</v>
      </c>
      <c r="CP465" t="e">
        <f t="shared" ca="1" si="724"/>
        <v>#N/A</v>
      </c>
      <c r="CQ465">
        <f t="shared" ca="1" si="725"/>
        <v>16.7</v>
      </c>
      <c r="CR465" t="e">
        <f t="shared" ca="1" si="759"/>
        <v>#N/A</v>
      </c>
      <c r="CS465" t="e">
        <f t="shared" ca="1" si="760"/>
        <v>#N/A</v>
      </c>
    </row>
    <row r="466" spans="1:97" x14ac:dyDescent="0.25">
      <c r="A466">
        <v>435</v>
      </c>
      <c r="B466" s="100">
        <f ca="1">OFFSET(InputPriceData!B$15,CalculationsAndCharts!$A466+$A$11,0,1,1)</f>
        <v>39864</v>
      </c>
      <c r="C466" s="3">
        <f ca="1">OFFSET(InputPriceData!G$15,CalculationsAndCharts!$A466+$A$11,0,1,1)</f>
        <v>3423900</v>
      </c>
      <c r="D466" s="4">
        <f ca="1">OFFSET(InputPriceData!C$15,CalculationsAndCharts!$A466+$A$11,IF($C$7,7,0),1,1)</f>
        <v>5.38</v>
      </c>
      <c r="E466" s="4">
        <f ca="1">OFFSET(InputPriceData!D$15,CalculationsAndCharts!$A466+$A$11,IF($C$7,7,0),1,1)</f>
        <v>5.64</v>
      </c>
      <c r="F466" s="4">
        <f ca="1">OFFSET(InputPriceData!E$15,CalculationsAndCharts!$A466+$A$11,IF($C$7,7,0),1,1)</f>
        <v>5.13</v>
      </c>
      <c r="G466" s="4">
        <f ca="1">OFFSET(InputPriceData!F$15,CalculationsAndCharts!$A466+$A$11,IF($C$7,7,0),1,1)</f>
        <v>5.34</v>
      </c>
      <c r="H466" s="105">
        <f t="shared" si="692"/>
        <v>0</v>
      </c>
      <c r="I466" s="105">
        <f t="shared" ca="1" si="770"/>
        <v>0</v>
      </c>
      <c r="J466" s="105">
        <f t="shared" ca="1" si="770"/>
        <v>0</v>
      </c>
      <c r="K466" s="105">
        <f t="shared" ca="1" si="770"/>
        <v>0</v>
      </c>
      <c r="L466" s="4">
        <f t="shared" ca="1" si="693"/>
        <v>5.37</v>
      </c>
      <c r="M466" s="105">
        <f t="shared" ca="1" si="694"/>
        <v>0.44333333333333336</v>
      </c>
      <c r="N466" s="105">
        <f t="shared" ca="1" si="701"/>
        <v>1.3662948717948706</v>
      </c>
      <c r="O466" s="198">
        <f t="shared" ca="1" si="702"/>
        <v>1.618181877357499</v>
      </c>
      <c r="P466" s="198">
        <f t="shared" ca="1" si="703"/>
        <v>1.4563636896217491</v>
      </c>
      <c r="Q466" s="105">
        <f t="shared" ca="1" si="695"/>
        <v>5.8947983114753804</v>
      </c>
      <c r="R466" s="105">
        <f t="shared" ca="1" si="696"/>
        <v>6.2471713635248243</v>
      </c>
      <c r="S466" s="105">
        <f t="shared" ca="1" si="704"/>
        <v>0</v>
      </c>
      <c r="T466" s="105">
        <f t="shared" si="705"/>
        <v>0</v>
      </c>
      <c r="U466" s="105">
        <f t="shared" si="706"/>
        <v>0</v>
      </c>
      <c r="V466" s="115">
        <f t="shared" ca="1" si="697"/>
        <v>0.50999999999999979</v>
      </c>
      <c r="W466" s="114">
        <f t="shared" ca="1" si="698"/>
        <v>0.45969593749773674</v>
      </c>
      <c r="X466" s="116">
        <f t="shared" ca="1" si="699"/>
        <v>0.13608538155388328</v>
      </c>
      <c r="Y466" s="90" t="e">
        <f t="shared" si="707"/>
        <v>#N/A</v>
      </c>
      <c r="Z466" s="117" t="str">
        <f t="shared" ca="1" si="708"/>
        <v/>
      </c>
      <c r="AA466" s="112"/>
      <c r="AB466" s="118"/>
      <c r="AC466" s="107"/>
      <c r="AD466" s="107"/>
      <c r="AH466" s="107"/>
      <c r="BE466" s="235">
        <f t="shared" ca="1" si="709"/>
        <v>5.3849999999999998</v>
      </c>
      <c r="BF466" s="235">
        <f t="shared" ref="BF466:BN466" ca="1" si="789">AVERAGE(OFFSET(BE$31,$A466,0,$BE$27,1))</f>
        <v>5.4625000000000004</v>
      </c>
      <c r="BG466" s="235">
        <f t="shared" ca="1" si="789"/>
        <v>5.5550000000000006</v>
      </c>
      <c r="BH466" s="235">
        <f t="shared" ca="1" si="789"/>
        <v>5.6731250000000006</v>
      </c>
      <c r="BI466" s="235">
        <f t="shared" ca="1" si="789"/>
        <v>5.8059375000000006</v>
      </c>
      <c r="BJ466" s="235">
        <f t="shared" ca="1" si="789"/>
        <v>5.9346875000000008</v>
      </c>
      <c r="BK466" s="235">
        <f t="shared" ca="1" si="789"/>
        <v>6.0438281250000001</v>
      </c>
      <c r="BL466" s="235">
        <f t="shared" ca="1" si="789"/>
        <v>6.1269140624999991</v>
      </c>
      <c r="BM466" s="235">
        <f t="shared" ca="1" si="789"/>
        <v>6.1865429687499986</v>
      </c>
      <c r="BN466" s="235">
        <f t="shared" ca="1" si="789"/>
        <v>6.2302734374999993</v>
      </c>
      <c r="BO466" s="235">
        <f t="shared" ca="1" si="711"/>
        <v>5.6557216796874998</v>
      </c>
      <c r="BP466" s="235">
        <f t="shared" ca="1" si="779"/>
        <v>5.8309967485551759</v>
      </c>
      <c r="BQ466" s="235">
        <f t="shared" ca="1" si="780"/>
        <v>5.9798872074751017</v>
      </c>
      <c r="BR466" s="235">
        <f t="shared" ca="1" si="781"/>
        <v>-0.14889045891992581</v>
      </c>
      <c r="BS466" s="235">
        <f t="shared" ca="1" si="782"/>
        <v>5.6821062896352501</v>
      </c>
      <c r="BT466" s="235">
        <f t="shared" ca="1" si="737"/>
        <v>5.8617445254242497</v>
      </c>
      <c r="BU466" s="235">
        <f t="shared" ca="1" si="738"/>
        <v>6.0066824375890056</v>
      </c>
      <c r="BV466" s="235">
        <f t="shared" ca="1" si="739"/>
        <v>6.1171737393992496</v>
      </c>
      <c r="BW466" s="235">
        <f t="shared" ca="1" si="740"/>
        <v>5.682360002904983</v>
      </c>
      <c r="BX466" s="235">
        <f t="shared" ca="1" si="712"/>
        <v>0.56185501956228823</v>
      </c>
      <c r="BZ466" s="235">
        <f t="shared" ca="1" si="713"/>
        <v>6.2785487750907638</v>
      </c>
      <c r="CA466" s="235">
        <f t="shared" ca="1" si="714"/>
        <v>23.472303733699835</v>
      </c>
      <c r="CB466" s="235">
        <f t="shared" ca="1" si="754"/>
        <v>5.51286083984375</v>
      </c>
      <c r="CC466" s="235">
        <f t="shared" ca="1" si="755"/>
        <v>0.38286083984375008</v>
      </c>
      <c r="CD466" s="81">
        <f t="shared" ca="1" si="756"/>
        <v>3.4971391601562498</v>
      </c>
      <c r="CE466" s="235">
        <f t="shared" ca="1" si="715"/>
        <v>10.947829706228909</v>
      </c>
      <c r="CF466" s="235">
        <f t="shared" ca="1" si="716"/>
        <v>9.921012646732235</v>
      </c>
      <c r="CG466">
        <f t="shared" si="717"/>
        <v>100</v>
      </c>
      <c r="CH466">
        <f t="shared" si="717"/>
        <v>50</v>
      </c>
      <c r="CI466">
        <f t="shared" si="717"/>
        <v>0</v>
      </c>
      <c r="CJ466" t="e">
        <f t="shared" si="718"/>
        <v>#N/A</v>
      </c>
      <c r="CK466" s="259">
        <f t="shared" ca="1" si="719"/>
        <v>5.7875444444151567</v>
      </c>
      <c r="CL466" s="259">
        <f t="shared" ca="1" si="720"/>
        <v>5.5193972222075782</v>
      </c>
      <c r="CM466" s="259">
        <f t="shared" ca="1" si="721"/>
        <v>5.6470698030803552</v>
      </c>
      <c r="CN466" s="259">
        <f t="shared" ca="1" si="722"/>
        <v>5.9109197270656324</v>
      </c>
      <c r="CO466">
        <f t="shared" ca="1" si="723"/>
        <v>0</v>
      </c>
      <c r="CP466" t="e">
        <f t="shared" ca="1" si="724"/>
        <v>#N/A</v>
      </c>
      <c r="CQ466">
        <f t="shared" ca="1" si="725"/>
        <v>16.7</v>
      </c>
      <c r="CR466" t="e">
        <f t="shared" ca="1" si="759"/>
        <v>#N/A</v>
      </c>
      <c r="CS466" t="e">
        <f t="shared" ca="1" si="760"/>
        <v>#N/A</v>
      </c>
    </row>
    <row r="467" spans="1:97" x14ac:dyDescent="0.25">
      <c r="A467">
        <v>436</v>
      </c>
      <c r="B467" s="100">
        <f ca="1">OFFSET(InputPriceData!B$15,CalculationsAndCharts!$A467+$A$11,0,1,1)</f>
        <v>39863</v>
      </c>
      <c r="C467" s="3">
        <f ca="1">OFFSET(InputPriceData!G$15,CalculationsAndCharts!$A467+$A$11,0,1,1)</f>
        <v>2556000</v>
      </c>
      <c r="D467" s="4">
        <f ca="1">OFFSET(InputPriceData!C$15,CalculationsAndCharts!$A467+$A$11,IF($C$7,7,0),1,1)</f>
        <v>5.73</v>
      </c>
      <c r="E467" s="4">
        <f ca="1">OFFSET(InputPriceData!D$15,CalculationsAndCharts!$A467+$A$11,IF($C$7,7,0),1,1)</f>
        <v>5.86</v>
      </c>
      <c r="F467" s="4">
        <f ca="1">OFFSET(InputPriceData!E$15,CalculationsAndCharts!$A467+$A$11,IF($C$7,7,0),1,1)</f>
        <v>5.43</v>
      </c>
      <c r="G467" s="4">
        <f ca="1">OFFSET(InputPriceData!F$15,CalculationsAndCharts!$A467+$A$11,IF($C$7,7,0),1,1)</f>
        <v>5.43</v>
      </c>
      <c r="H467" s="105">
        <f t="shared" si="692"/>
        <v>0</v>
      </c>
      <c r="I467" s="105">
        <f t="shared" ca="1" si="770"/>
        <v>0</v>
      </c>
      <c r="J467" s="105">
        <f t="shared" ca="1" si="770"/>
        <v>0</v>
      </c>
      <c r="K467" s="105">
        <f t="shared" ca="1" si="770"/>
        <v>0</v>
      </c>
      <c r="L467" s="4">
        <f t="shared" ca="1" si="693"/>
        <v>5.5733333333333333</v>
      </c>
      <c r="M467" s="105">
        <f t="shared" ca="1" si="694"/>
        <v>0.29000000000000004</v>
      </c>
      <c r="N467" s="105">
        <f t="shared" ca="1" si="701"/>
        <v>1.4209102564102554</v>
      </c>
      <c r="O467" s="198">
        <f t="shared" ca="1" si="702"/>
        <v>1.6901495932325357</v>
      </c>
      <c r="P467" s="198">
        <f t="shared" ca="1" si="703"/>
        <v>1.5211346339092822</v>
      </c>
      <c r="Q467" s="105">
        <f t="shared" ca="1" si="695"/>
        <v>6.0447406861826316</v>
      </c>
      <c r="R467" s="105">
        <f t="shared" ca="1" si="696"/>
        <v>6.3478493783960932</v>
      </c>
      <c r="S467" s="105">
        <f t="shared" ca="1" si="704"/>
        <v>0</v>
      </c>
      <c r="T467" s="105">
        <f t="shared" si="705"/>
        <v>0</v>
      </c>
      <c r="U467" s="105">
        <f t="shared" si="706"/>
        <v>0</v>
      </c>
      <c r="V467" s="115">
        <f t="shared" ca="1" si="697"/>
        <v>0.4300000000000006</v>
      </c>
      <c r="W467" s="114">
        <f t="shared" ca="1" si="698"/>
        <v>0.43454390624660527</v>
      </c>
      <c r="X467" s="116">
        <f t="shared" ca="1" si="699"/>
        <v>0.13002650207119804</v>
      </c>
      <c r="Y467" s="90" t="e">
        <f t="shared" si="707"/>
        <v>#N/A</v>
      </c>
      <c r="Z467" s="117" t="str">
        <f t="shared" ca="1" si="708"/>
        <v/>
      </c>
      <c r="AA467" s="112"/>
      <c r="AB467" s="118"/>
      <c r="AC467" s="107"/>
      <c r="AD467" s="107"/>
      <c r="AH467" s="107"/>
      <c r="BE467" s="235">
        <f t="shared" ca="1" si="709"/>
        <v>5.54</v>
      </c>
      <c r="BF467" s="235">
        <f t="shared" ref="BF467:BN467" ca="1" si="790">AVERAGE(OFFSET(BE$31,$A467,0,$BE$27,1))</f>
        <v>5.6475000000000009</v>
      </c>
      <c r="BG467" s="235">
        <f t="shared" ca="1" si="790"/>
        <v>5.7912500000000007</v>
      </c>
      <c r="BH467" s="235">
        <f t="shared" ca="1" si="790"/>
        <v>5.9387500000000006</v>
      </c>
      <c r="BI467" s="235">
        <f t="shared" ca="1" si="790"/>
        <v>6.0634375</v>
      </c>
      <c r="BJ467" s="235">
        <f t="shared" ca="1" si="790"/>
        <v>6.1529687499999994</v>
      </c>
      <c r="BK467" s="235">
        <f t="shared" ca="1" si="790"/>
        <v>6.2099999999999991</v>
      </c>
      <c r="BL467" s="235">
        <f t="shared" ca="1" si="790"/>
        <v>6.246171874999999</v>
      </c>
      <c r="BM467" s="235">
        <f t="shared" ca="1" si="790"/>
        <v>6.274003906249999</v>
      </c>
      <c r="BN467" s="235">
        <f t="shared" ca="1" si="790"/>
        <v>6.3012597656249998</v>
      </c>
      <c r="BO467" s="235">
        <f t="shared" ca="1" si="711"/>
        <v>5.8394545898437507</v>
      </c>
      <c r="BP467" s="235">
        <f t="shared" ca="1" si="779"/>
        <v>6.0062718174228529</v>
      </c>
      <c r="BQ467" s="235">
        <f t="shared" ca="1" si="780"/>
        <v>6.1287776663950275</v>
      </c>
      <c r="BR467" s="235">
        <f t="shared" ca="1" si="781"/>
        <v>-0.12250584897217465</v>
      </c>
      <c r="BS467" s="235">
        <f t="shared" ca="1" si="782"/>
        <v>5.8837659684506782</v>
      </c>
      <c r="BT467" s="235">
        <f t="shared" ca="1" si="737"/>
        <v>6.0413827612132502</v>
      </c>
      <c r="BU467" s="235">
        <f t="shared" ca="1" si="738"/>
        <v>6.1516203497537614</v>
      </c>
      <c r="BV467" s="235">
        <f t="shared" ca="1" si="739"/>
        <v>6.2276650412094936</v>
      </c>
      <c r="BW467" s="235">
        <f t="shared" ca="1" si="740"/>
        <v>5.8969522755879629</v>
      </c>
      <c r="BX467" s="235">
        <f t="shared" ca="1" si="712"/>
        <v>0.54413793007509026</v>
      </c>
      <c r="BZ467" s="235">
        <f t="shared" ca="1" si="713"/>
        <v>6.3789026844825214</v>
      </c>
      <c r="CA467" s="235">
        <f t="shared" ca="1" si="714"/>
        <v>27.857157980695728</v>
      </c>
      <c r="CB467" s="235">
        <f t="shared" ca="1" si="754"/>
        <v>5.7063939615885424</v>
      </c>
      <c r="CC467" s="235">
        <f t="shared" ca="1" si="755"/>
        <v>0.27639396158854268</v>
      </c>
      <c r="CD467" s="81">
        <f t="shared" ca="1" si="756"/>
        <v>3.3936060384114572</v>
      </c>
      <c r="CE467" s="235">
        <f t="shared" ca="1" si="715"/>
        <v>8.1445506184307224</v>
      </c>
      <c r="CF467" s="235">
        <f t="shared" ca="1" si="716"/>
        <v>9.5789030210698662</v>
      </c>
      <c r="CG467">
        <f t="shared" si="717"/>
        <v>100</v>
      </c>
      <c r="CH467">
        <f t="shared" si="717"/>
        <v>50</v>
      </c>
      <c r="CI467">
        <f t="shared" si="717"/>
        <v>0</v>
      </c>
      <c r="CJ467" t="e">
        <f t="shared" si="718"/>
        <v>#N/A</v>
      </c>
      <c r="CK467" s="259">
        <f t="shared" ca="1" si="719"/>
        <v>5.9625888888303136</v>
      </c>
      <c r="CL467" s="259">
        <f t="shared" ca="1" si="720"/>
        <v>5.7419194444151564</v>
      </c>
      <c r="CM467" s="259">
        <f t="shared" ca="1" si="721"/>
        <v>5.831783005133925</v>
      </c>
      <c r="CN467" s="259">
        <f t="shared" ca="1" si="722"/>
        <v>6.0675287290088553</v>
      </c>
      <c r="CO467">
        <f t="shared" ca="1" si="723"/>
        <v>0</v>
      </c>
      <c r="CP467" t="e">
        <f t="shared" ca="1" si="724"/>
        <v>#N/A</v>
      </c>
      <c r="CQ467">
        <f t="shared" ca="1" si="725"/>
        <v>16.7</v>
      </c>
      <c r="CR467" t="e">
        <f t="shared" ca="1" si="759"/>
        <v>#N/A</v>
      </c>
      <c r="CS467" t="e">
        <f t="shared" ca="1" si="760"/>
        <v>#N/A</v>
      </c>
    </row>
    <row r="468" spans="1:97" x14ac:dyDescent="0.25">
      <c r="A468">
        <v>437</v>
      </c>
      <c r="B468" s="100">
        <f ca="1">OFFSET(InputPriceData!B$15,CalculationsAndCharts!$A468+$A$11,0,1,1)</f>
        <v>39862</v>
      </c>
      <c r="C468" s="3">
        <f ca="1">OFFSET(InputPriceData!G$15,CalculationsAndCharts!$A468+$A$11,0,1,1)</f>
        <v>3411500</v>
      </c>
      <c r="D468" s="4">
        <f ca="1">OFFSET(InputPriceData!C$15,CalculationsAndCharts!$A468+$A$11,IF($C$7,7,0),1,1)</f>
        <v>5.85</v>
      </c>
      <c r="E468" s="4">
        <f ca="1">OFFSET(InputPriceData!D$15,CalculationsAndCharts!$A468+$A$11,IF($C$7,7,0),1,1)</f>
        <v>5.97</v>
      </c>
      <c r="F468" s="4">
        <f ca="1">OFFSET(InputPriceData!E$15,CalculationsAndCharts!$A468+$A$11,IF($C$7,7,0),1,1)</f>
        <v>5.54</v>
      </c>
      <c r="G468" s="4">
        <f ca="1">OFFSET(InputPriceData!F$15,CalculationsAndCharts!$A468+$A$11,IF($C$7,7,0),1,1)</f>
        <v>5.65</v>
      </c>
      <c r="H468" s="105">
        <f t="shared" si="692"/>
        <v>0</v>
      </c>
      <c r="I468" s="105">
        <f t="shared" ca="1" si="770"/>
        <v>0</v>
      </c>
      <c r="J468" s="105">
        <f t="shared" ca="1" si="770"/>
        <v>0</v>
      </c>
      <c r="K468" s="105">
        <f t="shared" ca="1" si="770"/>
        <v>0</v>
      </c>
      <c r="L468" s="4">
        <f t="shared" ca="1" si="693"/>
        <v>5.72</v>
      </c>
      <c r="M468" s="105">
        <f t="shared" ca="1" si="694"/>
        <v>0.40333333333333243</v>
      </c>
      <c r="N468" s="105">
        <f t="shared" ca="1" si="701"/>
        <v>1.6056923076923066</v>
      </c>
      <c r="O468" s="198">
        <f t="shared" ca="1" si="702"/>
        <v>1.7670751180389015</v>
      </c>
      <c r="P468" s="198">
        <f t="shared" ca="1" si="703"/>
        <v>1.5903676062350114</v>
      </c>
      <c r="Q468" s="105">
        <f t="shared" ca="1" si="695"/>
        <v>6.1794285012824313</v>
      </c>
      <c r="R468" s="105">
        <f t="shared" ca="1" si="696"/>
        <v>6.4344518618856537</v>
      </c>
      <c r="S468" s="105">
        <f t="shared" ca="1" si="704"/>
        <v>0</v>
      </c>
      <c r="T468" s="105">
        <f t="shared" si="705"/>
        <v>0</v>
      </c>
      <c r="U468" s="105">
        <f t="shared" si="706"/>
        <v>0</v>
      </c>
      <c r="V468" s="115">
        <f t="shared" ca="1" si="697"/>
        <v>0.42999999999999972</v>
      </c>
      <c r="W468" s="114">
        <f t="shared" ca="1" si="698"/>
        <v>0.43681585936990769</v>
      </c>
      <c r="X468" s="116">
        <f t="shared" ca="1" si="699"/>
        <v>0.12731254148139959</v>
      </c>
      <c r="Y468" s="90" t="e">
        <f t="shared" si="707"/>
        <v>#N/A</v>
      </c>
      <c r="Z468" s="117" t="str">
        <f t="shared" ca="1" si="708"/>
        <v/>
      </c>
      <c r="AA468" s="112"/>
      <c r="AB468" s="118"/>
      <c r="AC468" s="107"/>
      <c r="AD468" s="107"/>
      <c r="AH468" s="107"/>
      <c r="BE468" s="235">
        <f t="shared" ca="1" si="709"/>
        <v>5.7550000000000008</v>
      </c>
      <c r="BF468" s="235">
        <f t="shared" ref="BF468:BN468" ca="1" si="791">AVERAGE(OFFSET(BE$31,$A468,0,$BE$27,1))</f>
        <v>5.9350000000000005</v>
      </c>
      <c r="BG468" s="235">
        <f t="shared" ca="1" si="791"/>
        <v>6.0862499999999997</v>
      </c>
      <c r="BH468" s="235">
        <f t="shared" ca="1" si="791"/>
        <v>6.1881249999999994</v>
      </c>
      <c r="BI468" s="235">
        <f t="shared" ca="1" si="791"/>
        <v>6.2424999999999997</v>
      </c>
      <c r="BJ468" s="235">
        <f t="shared" ca="1" si="791"/>
        <v>6.2670312499999996</v>
      </c>
      <c r="BK468" s="235">
        <f t="shared" ca="1" si="791"/>
        <v>6.282343749999999</v>
      </c>
      <c r="BL468" s="235">
        <f t="shared" ca="1" si="791"/>
        <v>6.301835937499999</v>
      </c>
      <c r="BM468" s="235">
        <f t="shared" ca="1" si="791"/>
        <v>6.3285156249999996</v>
      </c>
      <c r="BN468" s="235">
        <f t="shared" ca="1" si="791"/>
        <v>6.3577148437499993</v>
      </c>
      <c r="BO468" s="235">
        <f t="shared" ca="1" si="711"/>
        <v>6.0464970703125003</v>
      </c>
      <c r="BP468" s="235">
        <f t="shared" ca="1" si="779"/>
        <v>6.1730890450019542</v>
      </c>
      <c r="BQ468" s="235">
        <f t="shared" ca="1" si="780"/>
        <v>6.2512835153672022</v>
      </c>
      <c r="BR468" s="235">
        <f t="shared" ca="1" si="781"/>
        <v>-7.8194470365247959E-2</v>
      </c>
      <c r="BS468" s="235">
        <f t="shared" ca="1" si="782"/>
        <v>6.0948945746367063</v>
      </c>
      <c r="BT468" s="235">
        <f t="shared" ca="1" si="737"/>
        <v>6.1989995539758223</v>
      </c>
      <c r="BU468" s="235">
        <f t="shared" ca="1" si="738"/>
        <v>6.2618579382942716</v>
      </c>
      <c r="BV468" s="235">
        <f t="shared" ca="1" si="739"/>
        <v>6.3037097326652258</v>
      </c>
      <c r="BW468" s="235">
        <f t="shared" ca="1" si="740"/>
        <v>6.1151345797098742</v>
      </c>
      <c r="BX468" s="235">
        <f t="shared" ca="1" si="712"/>
        <v>0.5207783063654442</v>
      </c>
      <c r="BZ468" s="235">
        <f t="shared" ca="1" si="713"/>
        <v>6.4634129737653918</v>
      </c>
      <c r="CA468" s="235">
        <f t="shared" ca="1" si="714"/>
        <v>33.280870679590024</v>
      </c>
      <c r="CB468" s="235">
        <f t="shared" ca="1" si="754"/>
        <v>5.88324853515625</v>
      </c>
      <c r="CC468" s="235">
        <f t="shared" ca="1" si="755"/>
        <v>0.34324853515624998</v>
      </c>
      <c r="CD468" s="81">
        <f t="shared" ca="1" si="756"/>
        <v>3.2167514648437496</v>
      </c>
      <c r="CE468" s="235">
        <f t="shared" ca="1" si="715"/>
        <v>10.670657615537074</v>
      </c>
      <c r="CF468" s="235">
        <f t="shared" ca="1" si="716"/>
        <v>13.158851243794439</v>
      </c>
      <c r="CG468">
        <f t="shared" si="717"/>
        <v>100</v>
      </c>
      <c r="CH468">
        <f t="shared" si="717"/>
        <v>50</v>
      </c>
      <c r="CI468">
        <f t="shared" si="717"/>
        <v>0</v>
      </c>
      <c r="CJ468" t="e">
        <f t="shared" si="718"/>
        <v>#N/A</v>
      </c>
      <c r="CK468" s="259">
        <f t="shared" ca="1" si="719"/>
        <v>6.1726777776606276</v>
      </c>
      <c r="CL468" s="259">
        <f t="shared" ca="1" si="720"/>
        <v>5.909463888830313</v>
      </c>
      <c r="CM468" s="259">
        <f t="shared" ca="1" si="721"/>
        <v>6.0040827863343198</v>
      </c>
      <c r="CN468" s="259">
        <f t="shared" ca="1" si="722"/>
        <v>6.1977724428463352</v>
      </c>
      <c r="CO468">
        <f t="shared" ca="1" si="723"/>
        <v>0</v>
      </c>
      <c r="CP468" t="e">
        <f t="shared" ca="1" si="724"/>
        <v>#N/A</v>
      </c>
      <c r="CQ468">
        <f t="shared" ca="1" si="725"/>
        <v>16.7</v>
      </c>
      <c r="CR468" t="e">
        <f t="shared" ca="1" si="759"/>
        <v>#N/A</v>
      </c>
      <c r="CS468" t="e">
        <f t="shared" ca="1" si="760"/>
        <v>#N/A</v>
      </c>
    </row>
    <row r="469" spans="1:97" x14ac:dyDescent="0.25">
      <c r="A469">
        <v>438</v>
      </c>
      <c r="B469" s="100">
        <f ca="1">OFFSET(InputPriceData!B$15,CalculationsAndCharts!$A469+$A$11,0,1,1)</f>
        <v>39861</v>
      </c>
      <c r="C469" s="3">
        <f ca="1">OFFSET(InputPriceData!G$15,CalculationsAndCharts!$A469+$A$11,0,1,1)</f>
        <v>2943900</v>
      </c>
      <c r="D469" s="4">
        <f ca="1">OFFSET(InputPriceData!C$15,CalculationsAndCharts!$A469+$A$11,IF($C$7,7,0),1,1)</f>
        <v>6.17</v>
      </c>
      <c r="E469" s="4">
        <f ca="1">OFFSET(InputPriceData!D$15,CalculationsAndCharts!$A469+$A$11,IF($C$7,7,0),1,1)</f>
        <v>6.17</v>
      </c>
      <c r="F469" s="4">
        <f ca="1">OFFSET(InputPriceData!E$15,CalculationsAndCharts!$A469+$A$11,IF($C$7,7,0),1,1)</f>
        <v>5.8</v>
      </c>
      <c r="G469" s="4">
        <f ca="1">OFFSET(InputPriceData!F$15,CalculationsAndCharts!$A469+$A$11,IF($C$7,7,0),1,1)</f>
        <v>5.86</v>
      </c>
      <c r="H469" s="105">
        <f t="shared" si="692"/>
        <v>0</v>
      </c>
      <c r="I469" s="105">
        <f t="shared" ca="1" si="770"/>
        <v>0</v>
      </c>
      <c r="J469" s="105">
        <f t="shared" ca="1" si="770"/>
        <v>0</v>
      </c>
      <c r="K469" s="105">
        <f t="shared" ca="1" si="770"/>
        <v>0</v>
      </c>
      <c r="L469" s="4">
        <f t="shared" ca="1" si="693"/>
        <v>5.9433333333333325</v>
      </c>
      <c r="M469" s="105">
        <f t="shared" ca="1" si="694"/>
        <v>0.60666666666666647</v>
      </c>
      <c r="N469" s="105">
        <f t="shared" ca="1" si="701"/>
        <v>1.6366410256410249</v>
      </c>
      <c r="O469" s="198">
        <f t="shared" ca="1" si="702"/>
        <v>1.8131844924236429</v>
      </c>
      <c r="P469" s="198">
        <f t="shared" ca="1" si="703"/>
        <v>1.6318660431812786</v>
      </c>
      <c r="Q469" s="105">
        <f t="shared" ca="1" si="695"/>
        <v>6.3106937873631264</v>
      </c>
      <c r="R469" s="105">
        <f t="shared" ca="1" si="696"/>
        <v>6.5073156792008593</v>
      </c>
      <c r="S469" s="105">
        <f t="shared" ca="1" si="704"/>
        <v>0</v>
      </c>
      <c r="T469" s="105">
        <f t="shared" si="705"/>
        <v>0</v>
      </c>
      <c r="U469" s="105">
        <f t="shared" si="706"/>
        <v>0</v>
      </c>
      <c r="V469" s="115">
        <f t="shared" ca="1" si="697"/>
        <v>0.57000000000000028</v>
      </c>
      <c r="W469" s="114">
        <f t="shared" ca="1" si="698"/>
        <v>0.44022378905486176</v>
      </c>
      <c r="X469" s="116">
        <f t="shared" ca="1" si="699"/>
        <v>0.12512351349059075</v>
      </c>
      <c r="Y469" s="90" t="e">
        <f t="shared" si="707"/>
        <v>#N/A</v>
      </c>
      <c r="Z469" s="117" t="str">
        <f t="shared" ca="1" si="708"/>
        <v/>
      </c>
      <c r="AA469" s="112"/>
      <c r="AB469" s="118"/>
      <c r="AC469" s="107"/>
      <c r="AD469" s="107"/>
      <c r="AH469" s="107"/>
      <c r="BE469" s="235">
        <f t="shared" ca="1" si="709"/>
        <v>6.1150000000000002</v>
      </c>
      <c r="BF469" s="235">
        <f t="shared" ref="BF469:BN469" ca="1" si="792">AVERAGE(OFFSET(BE$31,$A469,0,$BE$27,1))</f>
        <v>6.2374999999999998</v>
      </c>
      <c r="BG469" s="235">
        <f t="shared" ca="1" si="792"/>
        <v>6.2899999999999991</v>
      </c>
      <c r="BH469" s="235">
        <f t="shared" ca="1" si="792"/>
        <v>6.2968749999999991</v>
      </c>
      <c r="BI469" s="235">
        <f t="shared" ca="1" si="792"/>
        <v>6.2915624999999995</v>
      </c>
      <c r="BJ469" s="235">
        <f t="shared" ca="1" si="792"/>
        <v>6.2976562499999993</v>
      </c>
      <c r="BK469" s="235">
        <f t="shared" ca="1" si="792"/>
        <v>6.3213281249999991</v>
      </c>
      <c r="BL469" s="235">
        <f t="shared" ca="1" si="792"/>
        <v>6.3551953124999994</v>
      </c>
      <c r="BM469" s="235">
        <f t="shared" ca="1" si="792"/>
        <v>6.3869140624999989</v>
      </c>
      <c r="BN469" s="235">
        <f t="shared" ca="1" si="792"/>
        <v>6.4062304687499996</v>
      </c>
      <c r="BO469" s="235">
        <f t="shared" ca="1" si="711"/>
        <v>6.2523818359375003</v>
      </c>
      <c r="BP469" s="235">
        <f t="shared" ca="1" si="779"/>
        <v>6.2996810196914081</v>
      </c>
      <c r="BQ469" s="235">
        <f t="shared" ca="1" si="780"/>
        <v>6.3294779857324492</v>
      </c>
      <c r="BR469" s="235">
        <f t="shared" ca="1" si="781"/>
        <v>-2.9796966041041095E-2</v>
      </c>
      <c r="BS469" s="235">
        <f t="shared" ca="1" si="782"/>
        <v>6.2698840536503671</v>
      </c>
      <c r="BT469" s="235">
        <f t="shared" ca="1" si="737"/>
        <v>6.3031045333149383</v>
      </c>
      <c r="BU469" s="235">
        <f t="shared" ca="1" si="738"/>
        <v>6.3247163226127201</v>
      </c>
      <c r="BV469" s="235">
        <f t="shared" ca="1" si="739"/>
        <v>6.34556152703618</v>
      </c>
      <c r="BW469" s="235">
        <f t="shared" ca="1" si="740"/>
        <v>6.2807261591428354</v>
      </c>
      <c r="BX469" s="235">
        <f t="shared" ca="1" si="712"/>
        <v>0.50335650281754496</v>
      </c>
      <c r="BZ469" s="235">
        <f t="shared" ca="1" si="713"/>
        <v>6.5297921092368068</v>
      </c>
      <c r="CA469" s="235">
        <f t="shared" ca="1" si="714"/>
        <v>37.629744092913221</v>
      </c>
      <c r="CB469" s="235">
        <f t="shared" ca="1" si="754"/>
        <v>6.0978575846354168</v>
      </c>
      <c r="CC469" s="235">
        <f t="shared" ca="1" si="755"/>
        <v>0.29785758463541701</v>
      </c>
      <c r="CD469" s="81">
        <f t="shared" ca="1" si="756"/>
        <v>3.0021424153645828</v>
      </c>
      <c r="CE469" s="235">
        <f t="shared" ca="1" si="715"/>
        <v>9.9215008292418041</v>
      </c>
      <c r="CF469" s="235">
        <f t="shared" ca="1" si="716"/>
        <v>15.061366230055645</v>
      </c>
      <c r="CG469">
        <f t="shared" si="717"/>
        <v>100</v>
      </c>
      <c r="CH469">
        <f t="shared" si="717"/>
        <v>50</v>
      </c>
      <c r="CI469">
        <f t="shared" si="717"/>
        <v>0</v>
      </c>
      <c r="CJ469" t="e">
        <f t="shared" si="718"/>
        <v>#N/A</v>
      </c>
      <c r="CK469" s="259">
        <f t="shared" ca="1" si="719"/>
        <v>6.3453555553212544</v>
      </c>
      <c r="CL469" s="259">
        <f t="shared" ca="1" si="720"/>
        <v>6.1226777776606278</v>
      </c>
      <c r="CM469" s="259">
        <f t="shared" ca="1" si="721"/>
        <v>6.1934713105572001</v>
      </c>
      <c r="CN469" s="259">
        <f t="shared" ca="1" si="722"/>
        <v>6.3130958644527437</v>
      </c>
      <c r="CO469">
        <f t="shared" ca="1" si="723"/>
        <v>0</v>
      </c>
      <c r="CP469" t="e">
        <f t="shared" ca="1" si="724"/>
        <v>#N/A</v>
      </c>
      <c r="CQ469">
        <f t="shared" ca="1" si="725"/>
        <v>16.7</v>
      </c>
      <c r="CR469" t="e">
        <f t="shared" ca="1" si="759"/>
        <v>#N/A</v>
      </c>
      <c r="CS469" t="e">
        <f t="shared" ca="1" si="760"/>
        <v>#N/A</v>
      </c>
    </row>
    <row r="470" spans="1:97" x14ac:dyDescent="0.25">
      <c r="A470">
        <v>439</v>
      </c>
      <c r="B470" s="100">
        <f ca="1">OFFSET(InputPriceData!B$15,CalculationsAndCharts!$A470+$A$11,0,1,1)</f>
        <v>39857</v>
      </c>
      <c r="C470" s="3">
        <f ca="1">OFFSET(InputPriceData!G$15,CalculationsAndCharts!$A470+$A$11,0,1,1)</f>
        <v>1420500</v>
      </c>
      <c r="D470" s="4">
        <f ca="1">OFFSET(InputPriceData!C$15,CalculationsAndCharts!$A470+$A$11,IF($C$7,7,0),1,1)</f>
        <v>6.32</v>
      </c>
      <c r="E470" s="4">
        <f ca="1">OFFSET(InputPriceData!D$15,CalculationsAndCharts!$A470+$A$11,IF($C$7,7,0),1,1)</f>
        <v>6.55</v>
      </c>
      <c r="F470" s="4">
        <f ca="1">OFFSET(InputPriceData!E$15,CalculationsAndCharts!$A470+$A$11,IF($C$7,7,0),1,1)</f>
        <v>6.3</v>
      </c>
      <c r="G470" s="4">
        <f ca="1">OFFSET(InputPriceData!F$15,CalculationsAndCharts!$A470+$A$11,IF($C$7,7,0),1,1)</f>
        <v>6.37</v>
      </c>
      <c r="H470" s="105">
        <f t="shared" si="692"/>
        <v>0</v>
      </c>
      <c r="I470" s="105">
        <f t="shared" ca="1" si="770"/>
        <v>0</v>
      </c>
      <c r="J470" s="105">
        <f t="shared" ca="1" si="770"/>
        <v>0</v>
      </c>
      <c r="K470" s="105">
        <f t="shared" ca="1" si="770"/>
        <v>0</v>
      </c>
      <c r="L470" s="4">
        <f t="shared" ca="1" si="693"/>
        <v>6.4066666666666663</v>
      </c>
      <c r="M470" s="105">
        <f t="shared" ca="1" si="694"/>
        <v>0.31666666666666643</v>
      </c>
      <c r="N470" s="105">
        <f t="shared" ca="1" si="701"/>
        <v>1.6193461538461533</v>
      </c>
      <c r="O470" s="198">
        <f t="shared" ca="1" si="702"/>
        <v>1.8636254829329624</v>
      </c>
      <c r="P470" s="198">
        <f t="shared" ca="1" si="703"/>
        <v>1.6772629346396661</v>
      </c>
      <c r="Q470" s="105">
        <f t="shared" ca="1" si="695"/>
        <v>6.4156539170859244</v>
      </c>
      <c r="R470" s="105">
        <f t="shared" ca="1" si="696"/>
        <v>6.5634933625830687</v>
      </c>
      <c r="S470" s="105">
        <f t="shared" ca="1" si="704"/>
        <v>0</v>
      </c>
      <c r="T470" s="105">
        <f t="shared" si="705"/>
        <v>0</v>
      </c>
      <c r="U470" s="105">
        <f t="shared" si="706"/>
        <v>0</v>
      </c>
      <c r="V470" s="115">
        <f t="shared" ca="1" si="697"/>
        <v>0.25</v>
      </c>
      <c r="W470" s="114">
        <f t="shared" ca="1" si="698"/>
        <v>0.37533568358229247</v>
      </c>
      <c r="X470" s="116">
        <f t="shared" ca="1" si="699"/>
        <v>0.10892239930648234</v>
      </c>
      <c r="Y470" s="90" t="e">
        <f t="shared" si="707"/>
        <v>#N/A</v>
      </c>
      <c r="Z470" s="117" t="str">
        <f t="shared" ca="1" si="708"/>
        <v/>
      </c>
      <c r="AA470" s="112"/>
      <c r="AB470" s="118"/>
      <c r="AC470" s="107"/>
      <c r="AD470" s="107"/>
      <c r="AH470" s="107"/>
      <c r="BE470" s="235">
        <f t="shared" ca="1" si="709"/>
        <v>6.3599999999999994</v>
      </c>
      <c r="BF470" s="235">
        <f t="shared" ref="BF470:BN470" ca="1" si="793">AVERAGE(OFFSET(BE$31,$A470,0,$BE$27,1))</f>
        <v>6.3424999999999994</v>
      </c>
      <c r="BG470" s="235">
        <f t="shared" ca="1" si="793"/>
        <v>6.3037499999999991</v>
      </c>
      <c r="BH470" s="235">
        <f t="shared" ca="1" si="793"/>
        <v>6.286249999999999</v>
      </c>
      <c r="BI470" s="235">
        <f t="shared" ca="1" si="793"/>
        <v>6.3037499999999991</v>
      </c>
      <c r="BJ470" s="235">
        <f t="shared" ca="1" si="793"/>
        <v>6.3449999999999989</v>
      </c>
      <c r="BK470" s="235">
        <f t="shared" ca="1" si="793"/>
        <v>6.3890624999999996</v>
      </c>
      <c r="BL470" s="235">
        <f t="shared" ca="1" si="793"/>
        <v>6.4186328124999994</v>
      </c>
      <c r="BM470" s="235">
        <f t="shared" ca="1" si="793"/>
        <v>6.4255468749999993</v>
      </c>
      <c r="BN470" s="235">
        <f t="shared" ca="1" si="793"/>
        <v>6.4101660156249993</v>
      </c>
      <c r="BO470" s="235">
        <f t="shared" ca="1" si="711"/>
        <v>6.3472954101562475</v>
      </c>
      <c r="BP470" s="235">
        <f t="shared" ca="1" si="779"/>
        <v>6.346980203445316</v>
      </c>
      <c r="BQ470" s="235">
        <f t="shared" ca="1" si="780"/>
        <v>6.3592749517734894</v>
      </c>
      <c r="BR470" s="235">
        <f t="shared" ca="1" si="781"/>
        <v>-1.2294748328173455E-2</v>
      </c>
      <c r="BS470" s="235">
        <f t="shared" ca="1" si="782"/>
        <v>6.3346854551171425</v>
      </c>
      <c r="BT470" s="235">
        <f t="shared" ca="1" si="737"/>
        <v>6.3363250129795095</v>
      </c>
      <c r="BU470" s="235">
        <f t="shared" ca="1" si="738"/>
        <v>6.3463281119105019</v>
      </c>
      <c r="BV470" s="235">
        <f t="shared" ca="1" si="739"/>
        <v>6.3664067314596409</v>
      </c>
      <c r="BW470" s="235">
        <f t="shared" ca="1" si="740"/>
        <v>6.3363974346666652</v>
      </c>
      <c r="BX470" s="235">
        <f t="shared" ca="1" si="712"/>
        <v>0.49334916911554277</v>
      </c>
      <c r="BZ470" s="235">
        <f t="shared" ca="1" si="713"/>
        <v>6.5829575380789098</v>
      </c>
      <c r="CA470" s="235">
        <f t="shared" ca="1" si="714"/>
        <v>37.505801223184982</v>
      </c>
      <c r="CB470" s="235">
        <f t="shared" ca="1" si="754"/>
        <v>6.3769810384114569</v>
      </c>
      <c r="CC470" s="235">
        <f t="shared" ca="1" si="755"/>
        <v>0.54698103841145684</v>
      </c>
      <c r="CD470" s="81">
        <f t="shared" ca="1" si="756"/>
        <v>2.8964710286458324</v>
      </c>
      <c r="CE470" s="235">
        <f t="shared" ca="1" si="715"/>
        <v>18.884395286604445</v>
      </c>
      <c r="CF470" s="235">
        <f t="shared" ca="1" si="716"/>
        <v>17.012842495677919</v>
      </c>
      <c r="CG470">
        <f t="shared" si="717"/>
        <v>100</v>
      </c>
      <c r="CH470">
        <f t="shared" si="717"/>
        <v>50</v>
      </c>
      <c r="CI470">
        <f t="shared" si="717"/>
        <v>0</v>
      </c>
      <c r="CJ470" t="e">
        <f t="shared" si="718"/>
        <v>#N/A</v>
      </c>
      <c r="CK470" s="259">
        <f t="shared" ca="1" si="719"/>
        <v>6.3057111106425081</v>
      </c>
      <c r="CL470" s="259">
        <f t="shared" ca="1" si="720"/>
        <v>6.3851777776606271</v>
      </c>
      <c r="CM470" s="259">
        <f t="shared" ca="1" si="721"/>
        <v>6.360229962039778</v>
      </c>
      <c r="CN470" s="259">
        <f t="shared" ca="1" si="722"/>
        <v>6.3892630991695896</v>
      </c>
      <c r="CO470">
        <f t="shared" ca="1" si="723"/>
        <v>0</v>
      </c>
      <c r="CP470" t="e">
        <f t="shared" ca="1" si="724"/>
        <v>#N/A</v>
      </c>
      <c r="CQ470">
        <f t="shared" ca="1" si="725"/>
        <v>16.7</v>
      </c>
      <c r="CR470" t="e">
        <f t="shared" ca="1" si="759"/>
        <v>#N/A</v>
      </c>
      <c r="CS470" t="e">
        <f t="shared" ca="1" si="760"/>
        <v>#N/A</v>
      </c>
    </row>
    <row r="471" spans="1:97" x14ac:dyDescent="0.25">
      <c r="A471">
        <v>440</v>
      </c>
      <c r="B471" s="100">
        <f ca="1">OFFSET(InputPriceData!B$15,CalculationsAndCharts!$A471+$A$11,0,1,1)</f>
        <v>39856</v>
      </c>
      <c r="C471" s="3">
        <f ca="1">OFFSET(InputPriceData!G$15,CalculationsAndCharts!$A471+$A$11,0,1,1)</f>
        <v>1667900</v>
      </c>
      <c r="D471" s="4">
        <f ca="1">OFFSET(InputPriceData!C$15,CalculationsAndCharts!$A471+$A$11,IF($C$7,7,0),1,1)</f>
        <v>6.23</v>
      </c>
      <c r="E471" s="4">
        <f ca="1">OFFSET(InputPriceData!D$15,CalculationsAndCharts!$A471+$A$11,IF($C$7,7,0),1,1)</f>
        <v>6.4</v>
      </c>
      <c r="F471" s="4">
        <f ca="1">OFFSET(InputPriceData!E$15,CalculationsAndCharts!$A471+$A$11,IF($C$7,7,0),1,1)</f>
        <v>6.09</v>
      </c>
      <c r="G471" s="4">
        <f ca="1">OFFSET(InputPriceData!F$15,CalculationsAndCharts!$A471+$A$11,IF($C$7,7,0),1,1)</f>
        <v>6.35</v>
      </c>
      <c r="H471" s="105">
        <f t="shared" si="692"/>
        <v>0</v>
      </c>
      <c r="I471" s="105">
        <f t="shared" ca="1" si="770"/>
        <v>0</v>
      </c>
      <c r="J471" s="105">
        <f t="shared" ca="1" si="770"/>
        <v>0</v>
      </c>
      <c r="K471" s="105">
        <f t="shared" ca="1" si="770"/>
        <v>0</v>
      </c>
      <c r="L471" s="4">
        <f t="shared" ca="1" si="693"/>
        <v>6.28</v>
      </c>
      <c r="M471" s="105">
        <f t="shared" ca="1" si="694"/>
        <v>0.22000000000000064</v>
      </c>
      <c r="N471" s="105">
        <f t="shared" ca="1" si="701"/>
        <v>1.6293589743589738</v>
      </c>
      <c r="O471" s="198">
        <f t="shared" ca="1" si="702"/>
        <v>1.9334195769577647</v>
      </c>
      <c r="P471" s="198">
        <f t="shared" ca="1" si="703"/>
        <v>1.7400776192619882</v>
      </c>
      <c r="Q471" s="105">
        <f t="shared" ca="1" si="695"/>
        <v>6.4182217029199977</v>
      </c>
      <c r="R471" s="105">
        <f t="shared" ca="1" si="696"/>
        <v>6.6057332041536814</v>
      </c>
      <c r="S471" s="105">
        <f t="shared" ca="1" si="704"/>
        <v>0</v>
      </c>
      <c r="T471" s="105">
        <f t="shared" si="705"/>
        <v>0</v>
      </c>
      <c r="U471" s="105">
        <f t="shared" si="706"/>
        <v>0</v>
      </c>
      <c r="V471" s="115">
        <f t="shared" ca="1" si="697"/>
        <v>0.3100000000000005</v>
      </c>
      <c r="W471" s="114">
        <f t="shared" ca="1" si="698"/>
        <v>0.43800352537343862</v>
      </c>
      <c r="X471" s="116">
        <f t="shared" ca="1" si="699"/>
        <v>0.11897693312967537</v>
      </c>
      <c r="Y471" s="90" t="e">
        <f t="shared" si="707"/>
        <v>#N/A</v>
      </c>
      <c r="Z471" s="117" t="str">
        <f t="shared" ca="1" si="708"/>
        <v/>
      </c>
      <c r="AA471" s="112"/>
      <c r="AB471" s="118"/>
      <c r="AC471" s="107"/>
      <c r="AD471" s="107"/>
      <c r="AH471" s="107"/>
      <c r="BE471" s="235">
        <f t="shared" ca="1" si="709"/>
        <v>6.3249999999999993</v>
      </c>
      <c r="BF471" s="235">
        <f t="shared" ref="BF471:BN471" ca="1" si="794">AVERAGE(OFFSET(BE$31,$A471,0,$BE$27,1))</f>
        <v>6.2649999999999997</v>
      </c>
      <c r="BG471" s="235">
        <f t="shared" ca="1" si="794"/>
        <v>6.2687499999999998</v>
      </c>
      <c r="BH471" s="235">
        <f t="shared" ca="1" si="794"/>
        <v>6.3212499999999991</v>
      </c>
      <c r="BI471" s="235">
        <f t="shared" ca="1" si="794"/>
        <v>6.3862499999999995</v>
      </c>
      <c r="BJ471" s="235">
        <f t="shared" ca="1" si="794"/>
        <v>6.4331249999999995</v>
      </c>
      <c r="BK471" s="235">
        <f t="shared" ca="1" si="794"/>
        <v>6.4482031249999991</v>
      </c>
      <c r="BL471" s="235">
        <f t="shared" ca="1" si="794"/>
        <v>6.4324609374999993</v>
      </c>
      <c r="BM471" s="235">
        <f t="shared" ca="1" si="794"/>
        <v>6.3947851562499993</v>
      </c>
      <c r="BN471" s="235">
        <f t="shared" ca="1" si="794"/>
        <v>6.3470214843749995</v>
      </c>
      <c r="BO471" s="235">
        <f t="shared" ca="1" si="711"/>
        <v>6.3287797851562493</v>
      </c>
      <c r="BP471" s="235">
        <f t="shared" ca="1" si="779"/>
        <v>6.3466649967343844</v>
      </c>
      <c r="BQ471" s="235">
        <f t="shared" ca="1" si="780"/>
        <v>6.3715697001016629</v>
      </c>
      <c r="BR471" s="235">
        <f t="shared" ca="1" si="781"/>
        <v>-2.4904703367278458E-2</v>
      </c>
      <c r="BS471" s="235">
        <f t="shared" ca="1" si="782"/>
        <v>6.321760293367106</v>
      </c>
      <c r="BT471" s="235">
        <f t="shared" ca="1" si="737"/>
        <v>6.3379645708418764</v>
      </c>
      <c r="BU471" s="235">
        <f t="shared" ca="1" si="738"/>
        <v>6.3563312108414944</v>
      </c>
      <c r="BV471" s="235">
        <f t="shared" ca="1" si="739"/>
        <v>6.3864853510087789</v>
      </c>
      <c r="BW471" s="235">
        <f t="shared" ca="1" si="740"/>
        <v>6.3313854310099265</v>
      </c>
      <c r="BX471" s="235">
        <f t="shared" ca="1" si="712"/>
        <v>0.48891979372722227</v>
      </c>
      <c r="BZ471" s="235">
        <f t="shared" ca="1" si="713"/>
        <v>6.6352607652847722</v>
      </c>
      <c r="CA471" s="235">
        <f t="shared" ca="1" si="714"/>
        <v>34.461902638555095</v>
      </c>
      <c r="CB471" s="235">
        <f t="shared" ca="1" si="754"/>
        <v>6.3043898925781248</v>
      </c>
      <c r="CC471" s="235">
        <f t="shared" ca="1" si="755"/>
        <v>0.47438989257812469</v>
      </c>
      <c r="CD471" s="81">
        <f t="shared" ca="1" si="756"/>
        <v>2.8964710286458324</v>
      </c>
      <c r="CE471" s="235">
        <f t="shared" ca="1" si="715"/>
        <v>16.378202574320689</v>
      </c>
      <c r="CF471" s="235">
        <f t="shared" ca="1" si="716"/>
        <v>16.968677873206648</v>
      </c>
      <c r="CG471">
        <f t="shared" si="717"/>
        <v>100</v>
      </c>
      <c r="CH471">
        <f t="shared" si="717"/>
        <v>50</v>
      </c>
      <c r="CI471">
        <f t="shared" si="717"/>
        <v>0</v>
      </c>
      <c r="CJ471" t="e">
        <f t="shared" si="718"/>
        <v>#N/A</v>
      </c>
      <c r="CK471" s="259">
        <f t="shared" ca="1" si="719"/>
        <v>6.3439222212850161</v>
      </c>
      <c r="CL471" s="259">
        <f t="shared" ca="1" si="720"/>
        <v>6.2753555553212541</v>
      </c>
      <c r="CM471" s="259">
        <f t="shared" ca="1" si="721"/>
        <v>6.3292721589551846</v>
      </c>
      <c r="CN471" s="259">
        <f t="shared" ca="1" si="722"/>
        <v>6.3908972277731744</v>
      </c>
      <c r="CO471">
        <f t="shared" ca="1" si="723"/>
        <v>0</v>
      </c>
      <c r="CP471" t="e">
        <f t="shared" ca="1" si="724"/>
        <v>#N/A</v>
      </c>
      <c r="CQ471">
        <f t="shared" ca="1" si="725"/>
        <v>16.7</v>
      </c>
      <c r="CR471" t="e">
        <f t="shared" ca="1" si="759"/>
        <v>#N/A</v>
      </c>
      <c r="CS471" t="e">
        <f t="shared" ca="1" si="760"/>
        <v>#N/A</v>
      </c>
    </row>
    <row r="472" spans="1:97" x14ac:dyDescent="0.25">
      <c r="A472">
        <v>441</v>
      </c>
      <c r="B472" s="100">
        <f ca="1">OFFSET(InputPriceData!B$15,CalculationsAndCharts!$A472+$A$11,0,1,1)</f>
        <v>39855</v>
      </c>
      <c r="C472" s="3">
        <f ca="1">OFFSET(InputPriceData!G$15,CalculationsAndCharts!$A472+$A$11,0,1,1)</f>
        <v>3662200</v>
      </c>
      <c r="D472" s="4">
        <f ca="1">OFFSET(InputPriceData!C$15,CalculationsAndCharts!$A472+$A$11,IF($C$7,7,0),1,1)</f>
        <v>6.2</v>
      </c>
      <c r="E472" s="4">
        <f ca="1">OFFSET(InputPriceData!D$15,CalculationsAndCharts!$A472+$A$11,IF($C$7,7,0),1,1)</f>
        <v>6.4</v>
      </c>
      <c r="F472" s="4">
        <f ca="1">OFFSET(InputPriceData!E$15,CalculationsAndCharts!$A472+$A$11,IF($C$7,7,0),1,1)</f>
        <v>6.06</v>
      </c>
      <c r="G472" s="4">
        <f ca="1">OFFSET(InputPriceData!F$15,CalculationsAndCharts!$A472+$A$11,IF($C$7,7,0),1,1)</f>
        <v>6.3</v>
      </c>
      <c r="H472" s="105">
        <f t="shared" si="692"/>
        <v>0</v>
      </c>
      <c r="I472" s="105">
        <f t="shared" ref="I472:K491" ca="1" si="795">IF($S$16,AVERAGE(OFFSET($G472,0,0,I$31,1)),0)</f>
        <v>0</v>
      </c>
      <c r="J472" s="105">
        <f t="shared" ca="1" si="795"/>
        <v>0</v>
      </c>
      <c r="K472" s="105">
        <f t="shared" ca="1" si="795"/>
        <v>0</v>
      </c>
      <c r="L472" s="4">
        <f t="shared" ca="1" si="693"/>
        <v>6.2533333333333339</v>
      </c>
      <c r="M472" s="105">
        <f t="shared" ca="1" si="694"/>
        <v>0.28666666666666707</v>
      </c>
      <c r="N472" s="105">
        <f t="shared" ca="1" si="701"/>
        <v>1.8705769230769227</v>
      </c>
      <c r="O472" s="198">
        <f t="shared" ca="1" si="702"/>
        <v>2.0202940348431335</v>
      </c>
      <c r="P472" s="198">
        <f t="shared" ca="1" si="703"/>
        <v>1.8182646313588202</v>
      </c>
      <c r="Q472" s="105">
        <f t="shared" ca="1" si="695"/>
        <v>6.4577136180399979</v>
      </c>
      <c r="R472" s="105">
        <f t="shared" ca="1" si="696"/>
        <v>6.6593079187918764</v>
      </c>
      <c r="S472" s="105">
        <f t="shared" ca="1" si="704"/>
        <v>0</v>
      </c>
      <c r="T472" s="105">
        <f t="shared" si="705"/>
        <v>0</v>
      </c>
      <c r="U472" s="105">
        <f t="shared" si="706"/>
        <v>0</v>
      </c>
      <c r="V472" s="115">
        <f t="shared" ca="1" si="697"/>
        <v>0.34000000000000075</v>
      </c>
      <c r="W472" s="114">
        <f t="shared" ca="1" si="698"/>
        <v>0.50200528806015765</v>
      </c>
      <c r="X472" s="116">
        <f t="shared" ca="1" si="699"/>
        <v>0.12968337905716787</v>
      </c>
      <c r="Y472" s="90" t="e">
        <f t="shared" si="707"/>
        <v>#N/A</v>
      </c>
      <c r="Z472" s="117" t="str">
        <f t="shared" ca="1" si="708"/>
        <v/>
      </c>
      <c r="AA472" s="112"/>
      <c r="AB472" s="118"/>
      <c r="AC472" s="107"/>
      <c r="AD472" s="107"/>
      <c r="AH472" s="107"/>
      <c r="BE472" s="235">
        <f t="shared" ca="1" si="709"/>
        <v>6.2050000000000001</v>
      </c>
      <c r="BF472" s="235">
        <f t="shared" ref="BF472:BN472" ca="1" si="796">AVERAGE(OFFSET(BE$31,$A472,0,$BE$27,1))</f>
        <v>6.2725</v>
      </c>
      <c r="BG472" s="235">
        <f t="shared" ca="1" si="796"/>
        <v>6.3737499999999994</v>
      </c>
      <c r="BH472" s="235">
        <f t="shared" ca="1" si="796"/>
        <v>6.4512499999999999</v>
      </c>
      <c r="BI472" s="235">
        <f t="shared" ca="1" si="796"/>
        <v>6.4799999999999995</v>
      </c>
      <c r="BJ472" s="235">
        <f t="shared" ca="1" si="796"/>
        <v>6.4632812499999996</v>
      </c>
      <c r="BK472" s="235">
        <f t="shared" ca="1" si="796"/>
        <v>6.4167187499999994</v>
      </c>
      <c r="BL472" s="235">
        <f t="shared" ca="1" si="796"/>
        <v>6.3571093749999994</v>
      </c>
      <c r="BM472" s="235">
        <f t="shared" ca="1" si="796"/>
        <v>6.2992578124999996</v>
      </c>
      <c r="BN472" s="235">
        <f t="shared" ca="1" si="796"/>
        <v>6.2560253906250001</v>
      </c>
      <c r="BO472" s="235">
        <f t="shared" ca="1" si="711"/>
        <v>6.3205571289062492</v>
      </c>
      <c r="BP472" s="235">
        <f t="shared" ca="1" si="779"/>
        <v>6.3645502083125205</v>
      </c>
      <c r="BQ472" s="235">
        <f t="shared" ca="1" si="780"/>
        <v>6.3964744034689414</v>
      </c>
      <c r="BR472" s="235">
        <f t="shared" ca="1" si="781"/>
        <v>-3.1924195156420865E-2</v>
      </c>
      <c r="BS472" s="235">
        <f t="shared" ca="1" si="782"/>
        <v>6.3326260131560996</v>
      </c>
      <c r="BT472" s="235">
        <f t="shared" ca="1" si="737"/>
        <v>6.3541688483166467</v>
      </c>
      <c r="BU472" s="235">
        <f t="shared" ca="1" si="738"/>
        <v>6.3746978508411116</v>
      </c>
      <c r="BV472" s="235">
        <f t="shared" ca="1" si="739"/>
        <v>6.4166394911760634</v>
      </c>
      <c r="BW472" s="235">
        <f t="shared" ca="1" si="740"/>
        <v>6.3550524836026696</v>
      </c>
      <c r="BX472" s="235">
        <f t="shared" ca="1" si="712"/>
        <v>0.48845073643258496</v>
      </c>
      <c r="BZ472" s="235">
        <f t="shared" ca="1" si="713"/>
        <v>6.6942585079523589</v>
      </c>
      <c r="CA472" s="235">
        <f t="shared" ca="1" si="714"/>
        <v>32.638677810832526</v>
      </c>
      <c r="CB472" s="235">
        <f t="shared" ca="1" si="754"/>
        <v>6.2869452311197911</v>
      </c>
      <c r="CC472" s="235">
        <f t="shared" ca="1" si="755"/>
        <v>0.45694523111979102</v>
      </c>
      <c r="CD472" s="81">
        <f t="shared" ca="1" si="756"/>
        <v>2.8964710286458324</v>
      </c>
      <c r="CE472" s="235">
        <f t="shared" ca="1" si="715"/>
        <v>15.775929626108622</v>
      </c>
      <c r="CF472" s="235">
        <f t="shared" ca="1" si="716"/>
        <v>19.674380757804489</v>
      </c>
      <c r="CG472">
        <f t="shared" si="717"/>
        <v>100</v>
      </c>
      <c r="CH472">
        <f t="shared" si="717"/>
        <v>50</v>
      </c>
      <c r="CI472">
        <f t="shared" si="717"/>
        <v>0</v>
      </c>
      <c r="CJ472" t="e">
        <f t="shared" si="718"/>
        <v>#N/A</v>
      </c>
      <c r="CK472" s="259">
        <f t="shared" ca="1" si="719"/>
        <v>6.4478444425700321</v>
      </c>
      <c r="CL472" s="259">
        <f t="shared" ca="1" si="720"/>
        <v>6.2989222212850153</v>
      </c>
      <c r="CM472" s="259">
        <f t="shared" ca="1" si="721"/>
        <v>6.3621202649253075</v>
      </c>
      <c r="CN472" s="259">
        <f t="shared" ca="1" si="722"/>
        <v>6.4371138967539423</v>
      </c>
      <c r="CO472">
        <f t="shared" ca="1" si="723"/>
        <v>0</v>
      </c>
      <c r="CP472" t="e">
        <f t="shared" ca="1" si="724"/>
        <v>#N/A</v>
      </c>
      <c r="CQ472">
        <f t="shared" ca="1" si="725"/>
        <v>16.7</v>
      </c>
      <c r="CR472" t="e">
        <f t="shared" ca="1" si="759"/>
        <v>#N/A</v>
      </c>
      <c r="CS472" t="e">
        <f t="shared" ca="1" si="760"/>
        <v>#N/A</v>
      </c>
    </row>
    <row r="473" spans="1:97" x14ac:dyDescent="0.25">
      <c r="A473">
        <v>442</v>
      </c>
      <c r="B473" s="100">
        <f ca="1">OFFSET(InputPriceData!B$15,CalculationsAndCharts!$A473+$A$11,0,1,1)</f>
        <v>39854</v>
      </c>
      <c r="C473" s="3">
        <f ca="1">OFFSET(InputPriceData!G$15,CalculationsAndCharts!$A473+$A$11,0,1,1)</f>
        <v>4607100</v>
      </c>
      <c r="D473" s="4">
        <f ca="1">OFFSET(InputPriceData!C$15,CalculationsAndCharts!$A473+$A$11,IF($C$7,7,0),1,1)</f>
        <v>6.51</v>
      </c>
      <c r="E473" s="4">
        <f ca="1">OFFSET(InputPriceData!D$15,CalculationsAndCharts!$A473+$A$11,IF($C$7,7,0),1,1)</f>
        <v>6.9</v>
      </c>
      <c r="F473" s="4">
        <f ca="1">OFFSET(InputPriceData!E$15,CalculationsAndCharts!$A473+$A$11,IF($C$7,7,0),1,1)</f>
        <v>6.03</v>
      </c>
      <c r="G473" s="4">
        <f ca="1">OFFSET(InputPriceData!F$15,CalculationsAndCharts!$A473+$A$11,IF($C$7,7,0),1,1)</f>
        <v>6.11</v>
      </c>
      <c r="H473" s="105">
        <f t="shared" si="692"/>
        <v>0</v>
      </c>
      <c r="I473" s="105">
        <f t="shared" ca="1" si="795"/>
        <v>0</v>
      </c>
      <c r="J473" s="105">
        <f t="shared" ca="1" si="795"/>
        <v>0</v>
      </c>
      <c r="K473" s="105">
        <f t="shared" ca="1" si="795"/>
        <v>0</v>
      </c>
      <c r="L473" s="4">
        <f t="shared" ca="1" si="693"/>
        <v>6.3466666666666667</v>
      </c>
      <c r="M473" s="105">
        <f t="shared" ca="1" si="694"/>
        <v>0.59666666666666579</v>
      </c>
      <c r="N473" s="105">
        <f t="shared" ca="1" si="701"/>
        <v>2.0116666666666663</v>
      </c>
      <c r="O473" s="198">
        <f t="shared" ca="1" si="702"/>
        <v>2.0630703524906222</v>
      </c>
      <c r="P473" s="198">
        <f t="shared" ca="1" si="703"/>
        <v>1.8567633172415601</v>
      </c>
      <c r="Q473" s="105">
        <f t="shared" ca="1" si="695"/>
        <v>6.5161079850990449</v>
      </c>
      <c r="R473" s="105">
        <f t="shared" ca="1" si="696"/>
        <v>6.7169062904352712</v>
      </c>
      <c r="S473" s="105">
        <f t="shared" ca="1" si="704"/>
        <v>0</v>
      </c>
      <c r="T473" s="105">
        <f t="shared" si="705"/>
        <v>0</v>
      </c>
      <c r="U473" s="105">
        <f t="shared" si="706"/>
        <v>0</v>
      </c>
      <c r="V473" s="115">
        <f t="shared" ca="1" si="697"/>
        <v>0.87000000000000011</v>
      </c>
      <c r="W473" s="114">
        <f t="shared" ca="1" si="698"/>
        <v>0.58300793209023605</v>
      </c>
      <c r="X473" s="116">
        <f t="shared" ca="1" si="699"/>
        <v>0.14541864682327921</v>
      </c>
      <c r="Y473" s="90" t="e">
        <f t="shared" si="707"/>
        <v>#N/A</v>
      </c>
      <c r="Z473" s="117" t="str">
        <f t="shared" ca="1" si="708"/>
        <v/>
      </c>
      <c r="AA473" s="112"/>
      <c r="AB473" s="118"/>
      <c r="AC473" s="107"/>
      <c r="AD473" s="107"/>
      <c r="AH473" s="107"/>
      <c r="BE473" s="235">
        <f t="shared" ca="1" si="709"/>
        <v>6.34</v>
      </c>
      <c r="BF473" s="235">
        <f t="shared" ref="BF473:BN473" ca="1" si="797">AVERAGE(OFFSET(BE$31,$A473,0,$BE$27,1))</f>
        <v>6.4749999999999996</v>
      </c>
      <c r="BG473" s="235">
        <f t="shared" ca="1" si="797"/>
        <v>6.5287499999999996</v>
      </c>
      <c r="BH473" s="235">
        <f t="shared" ca="1" si="797"/>
        <v>6.5087499999999991</v>
      </c>
      <c r="BI473" s="235">
        <f t="shared" ca="1" si="797"/>
        <v>6.4465624999999989</v>
      </c>
      <c r="BJ473" s="235">
        <f t="shared" ca="1" si="797"/>
        <v>6.3701562499999991</v>
      </c>
      <c r="BK473" s="235">
        <f t="shared" ca="1" si="797"/>
        <v>6.2974999999999994</v>
      </c>
      <c r="BL473" s="235">
        <f t="shared" ca="1" si="797"/>
        <v>6.2414062499999998</v>
      </c>
      <c r="BM473" s="235">
        <f t="shared" ca="1" si="797"/>
        <v>6.2127929687499996</v>
      </c>
      <c r="BN473" s="235">
        <f t="shared" ca="1" si="797"/>
        <v>6.2202343750000004</v>
      </c>
      <c r="BO473" s="235">
        <f t="shared" ca="1" si="711"/>
        <v>6.3996201171874993</v>
      </c>
      <c r="BP473" s="235">
        <f t="shared" ca="1" si="779"/>
        <v>6.4085432877187909</v>
      </c>
      <c r="BQ473" s="235">
        <f t="shared" ca="1" si="780"/>
        <v>6.4283985986253622</v>
      </c>
      <c r="BR473" s="235">
        <f t="shared" ca="1" si="781"/>
        <v>-1.9855310906571333E-2</v>
      </c>
      <c r="BS473" s="235">
        <f t="shared" ca="1" si="782"/>
        <v>6.3886879768122196</v>
      </c>
      <c r="BT473" s="235">
        <f t="shared" ca="1" si="737"/>
        <v>6.375711683477193</v>
      </c>
      <c r="BU473" s="235">
        <f t="shared" ca="1" si="738"/>
        <v>6.3952268533655765</v>
      </c>
      <c r="BV473" s="235">
        <f t="shared" ca="1" si="739"/>
        <v>6.4585811315110142</v>
      </c>
      <c r="BW473" s="235">
        <f t="shared" ca="1" si="740"/>
        <v>6.4000356218458663</v>
      </c>
      <c r="BX473" s="235">
        <f t="shared" ca="1" si="712"/>
        <v>0.49280884992065938</v>
      </c>
      <c r="BZ473" s="235">
        <f t="shared" ca="1" si="713"/>
        <v>6.7578085286925695</v>
      </c>
      <c r="CA473" s="235">
        <f t="shared" ca="1" si="714"/>
        <v>31.850320519593772</v>
      </c>
      <c r="CB473" s="235">
        <f t="shared" ca="1" si="754"/>
        <v>6.3731433919270835</v>
      </c>
      <c r="CC473" s="235">
        <f t="shared" ca="1" si="755"/>
        <v>0.54314339192708339</v>
      </c>
      <c r="CD473" s="81">
        <f t="shared" ca="1" si="756"/>
        <v>2.8964710286458324</v>
      </c>
      <c r="CE473" s="235">
        <f t="shared" ca="1" si="715"/>
        <v>18.751901419190634</v>
      </c>
      <c r="CF473" s="235">
        <f t="shared" ca="1" si="716"/>
        <v>21.837581891907266</v>
      </c>
      <c r="CG473">
        <f t="shared" si="717"/>
        <v>100</v>
      </c>
      <c r="CH473">
        <f t="shared" si="717"/>
        <v>50</v>
      </c>
      <c r="CI473">
        <f t="shared" si="717"/>
        <v>0</v>
      </c>
      <c r="CJ473" t="e">
        <f t="shared" si="718"/>
        <v>#N/A</v>
      </c>
      <c r="CK473" s="259">
        <f t="shared" ca="1" si="719"/>
        <v>6.508188885140064</v>
      </c>
      <c r="CL473" s="259">
        <f t="shared" ca="1" si="720"/>
        <v>6.4564222212850169</v>
      </c>
      <c r="CM473" s="259">
        <f t="shared" ca="1" si="721"/>
        <v>6.4346448859866232</v>
      </c>
      <c r="CN473" s="259">
        <f t="shared" ca="1" si="722"/>
        <v>6.4923905669415127</v>
      </c>
      <c r="CO473">
        <f t="shared" ca="1" si="723"/>
        <v>0</v>
      </c>
      <c r="CP473" t="e">
        <f t="shared" ca="1" si="724"/>
        <v>#N/A</v>
      </c>
      <c r="CQ473">
        <f t="shared" ca="1" si="725"/>
        <v>16.7</v>
      </c>
      <c r="CR473" t="e">
        <f t="shared" ca="1" si="759"/>
        <v>#N/A</v>
      </c>
      <c r="CS473" t="e">
        <f t="shared" ca="1" si="760"/>
        <v>#N/A</v>
      </c>
    </row>
    <row r="474" spans="1:97" x14ac:dyDescent="0.25">
      <c r="A474">
        <v>443</v>
      </c>
      <c r="B474" s="100">
        <f ca="1">OFFSET(InputPriceData!B$15,CalculationsAndCharts!$A474+$A$11,0,1,1)</f>
        <v>39853</v>
      </c>
      <c r="C474" s="3">
        <f ca="1">OFFSET(InputPriceData!G$15,CalculationsAndCharts!$A474+$A$11,0,1,1)</f>
        <v>2445500</v>
      </c>
      <c r="D474" s="4">
        <f ca="1">OFFSET(InputPriceData!C$15,CalculationsAndCharts!$A474+$A$11,IF($C$7,7,0),1,1)</f>
        <v>6.69</v>
      </c>
      <c r="E474" s="4">
        <f ca="1">OFFSET(InputPriceData!D$15,CalculationsAndCharts!$A474+$A$11,IF($C$7,7,0),1,1)</f>
        <v>6.8</v>
      </c>
      <c r="F474" s="4">
        <f ca="1">OFFSET(InputPriceData!E$15,CalculationsAndCharts!$A474+$A$11,IF($C$7,7,0),1,1)</f>
        <v>6.51</v>
      </c>
      <c r="G474" s="4">
        <f ca="1">OFFSET(InputPriceData!F$15,CalculationsAndCharts!$A474+$A$11,IF($C$7,7,0),1,1)</f>
        <v>6.57</v>
      </c>
      <c r="H474" s="105">
        <f t="shared" si="692"/>
        <v>0</v>
      </c>
      <c r="I474" s="105">
        <f t="shared" ca="1" si="795"/>
        <v>0</v>
      </c>
      <c r="J474" s="105">
        <f t="shared" ca="1" si="795"/>
        <v>0</v>
      </c>
      <c r="K474" s="105">
        <f t="shared" ca="1" si="795"/>
        <v>0</v>
      </c>
      <c r="L474" s="4">
        <f t="shared" ca="1" si="693"/>
        <v>6.626666666666666</v>
      </c>
      <c r="M474" s="105">
        <f t="shared" ca="1" si="694"/>
        <v>0.29666666666666597</v>
      </c>
      <c r="N474" s="105">
        <f t="shared" ca="1" si="701"/>
        <v>1.9998333333333329</v>
      </c>
      <c r="O474" s="198">
        <f t="shared" ca="1" si="702"/>
        <v>2.0777571198688953</v>
      </c>
      <c r="P474" s="198">
        <f t="shared" ca="1" si="703"/>
        <v>1.8699814078820058</v>
      </c>
      <c r="Q474" s="105">
        <f t="shared" ca="1" si="695"/>
        <v>6.5645197903654386</v>
      </c>
      <c r="R474" s="105">
        <f t="shared" ca="1" si="696"/>
        <v>6.7742772348170499</v>
      </c>
      <c r="S474" s="105">
        <f t="shared" ca="1" si="704"/>
        <v>0</v>
      </c>
      <c r="T474" s="105">
        <f t="shared" si="705"/>
        <v>0</v>
      </c>
      <c r="U474" s="105">
        <f t="shared" si="706"/>
        <v>0</v>
      </c>
      <c r="V474" s="115">
        <f t="shared" ca="1" si="697"/>
        <v>0.29000000000000004</v>
      </c>
      <c r="W474" s="114">
        <f t="shared" ca="1" si="698"/>
        <v>0.43951189813535413</v>
      </c>
      <c r="X474" s="116">
        <f t="shared" ca="1" si="699"/>
        <v>0.11689678814845572</v>
      </c>
      <c r="Y474" s="90" t="e">
        <f t="shared" si="707"/>
        <v>#N/A</v>
      </c>
      <c r="Z474" s="117" t="str">
        <f t="shared" ca="1" si="708"/>
        <v/>
      </c>
      <c r="AA474" s="112"/>
      <c r="AB474" s="118"/>
      <c r="AC474" s="107"/>
      <c r="AD474" s="107"/>
      <c r="AH474" s="107"/>
      <c r="BE474" s="235">
        <f t="shared" ca="1" si="709"/>
        <v>6.61</v>
      </c>
      <c r="BF474" s="235">
        <f t="shared" ref="BF474:BN474" ca="1" si="798">AVERAGE(OFFSET(BE$31,$A474,0,$BE$27,1))</f>
        <v>6.5824999999999996</v>
      </c>
      <c r="BG474" s="235">
        <f t="shared" ca="1" si="798"/>
        <v>6.4887499999999996</v>
      </c>
      <c r="BH474" s="235">
        <f t="shared" ca="1" si="798"/>
        <v>6.3843749999999995</v>
      </c>
      <c r="BI474" s="235">
        <f t="shared" ca="1" si="798"/>
        <v>6.2937499999999993</v>
      </c>
      <c r="BJ474" s="235">
        <f t="shared" ca="1" si="798"/>
        <v>6.2248437499999998</v>
      </c>
      <c r="BK474" s="235">
        <f t="shared" ca="1" si="798"/>
        <v>6.1853125000000002</v>
      </c>
      <c r="BL474" s="235">
        <f t="shared" ca="1" si="798"/>
        <v>6.1841796875000004</v>
      </c>
      <c r="BM474" s="235">
        <f t="shared" ca="1" si="798"/>
        <v>6.2276757812500003</v>
      </c>
      <c r="BN474" s="235">
        <f t="shared" ca="1" si="798"/>
        <v>6.3158886718750002</v>
      </c>
      <c r="BO474" s="235">
        <f t="shared" ca="1" si="711"/>
        <v>6.4523325195312493</v>
      </c>
      <c r="BP474" s="235">
        <f t="shared" ca="1" si="779"/>
        <v>6.4174664582500824</v>
      </c>
      <c r="BQ474" s="235">
        <f t="shared" ca="1" si="780"/>
        <v>6.4482539095319344</v>
      </c>
      <c r="BR474" s="235">
        <f t="shared" ca="1" si="781"/>
        <v>-3.0787451281852007E-2</v>
      </c>
      <c r="BS474" s="235">
        <f t="shared" ca="1" si="782"/>
        <v>6.3866790069682304</v>
      </c>
      <c r="BT474" s="235">
        <f t="shared" ca="1" si="737"/>
        <v>6.3627353901421664</v>
      </c>
      <c r="BU474" s="235">
        <f t="shared" ca="1" si="738"/>
        <v>6.4147420232539609</v>
      </c>
      <c r="BV474" s="235">
        <f t="shared" ca="1" si="739"/>
        <v>6.5219354096564519</v>
      </c>
      <c r="BW474" s="235">
        <f t="shared" ca="1" si="740"/>
        <v>6.3659155103210683</v>
      </c>
      <c r="BX474" s="235">
        <f t="shared" ca="1" si="712"/>
        <v>0.51196039953543004</v>
      </c>
      <c r="BZ474" s="235">
        <f t="shared" ca="1" si="713"/>
        <v>6.8250341204102716</v>
      </c>
      <c r="CA474" s="235">
        <f t="shared" ca="1" si="714"/>
        <v>27.580365077756831</v>
      </c>
      <c r="CB474" s="235">
        <f t="shared" ca="1" si="754"/>
        <v>6.5394995930989577</v>
      </c>
      <c r="CC474" s="235">
        <f t="shared" ca="1" si="755"/>
        <v>0.7094995930989576</v>
      </c>
      <c r="CD474" s="81">
        <f t="shared" ca="1" si="756"/>
        <v>2.8964710286458324</v>
      </c>
      <c r="CE474" s="235">
        <f t="shared" ca="1" si="715"/>
        <v>24.495311228114204</v>
      </c>
      <c r="CF474" s="235">
        <f t="shared" ca="1" si="716"/>
        <v>20.63461126309976</v>
      </c>
      <c r="CG474">
        <f t="shared" si="717"/>
        <v>100</v>
      </c>
      <c r="CH474">
        <f t="shared" si="717"/>
        <v>50</v>
      </c>
      <c r="CI474">
        <f t="shared" si="717"/>
        <v>0</v>
      </c>
      <c r="CJ474" t="e">
        <f t="shared" si="718"/>
        <v>#N/A</v>
      </c>
      <c r="CK474" s="259">
        <f t="shared" ca="1" si="719"/>
        <v>6.3738777702801279</v>
      </c>
      <c r="CL474" s="259">
        <f t="shared" ca="1" si="720"/>
        <v>6.5475638851400637</v>
      </c>
      <c r="CM474" s="259">
        <f t="shared" ca="1" si="721"/>
        <v>6.4932970321999273</v>
      </c>
      <c r="CN474" s="259">
        <f t="shared" ca="1" si="722"/>
        <v>6.5067779052041113</v>
      </c>
      <c r="CO474">
        <f t="shared" ca="1" si="723"/>
        <v>0</v>
      </c>
      <c r="CP474" t="e">
        <f t="shared" ca="1" si="724"/>
        <v>#N/A</v>
      </c>
      <c r="CQ474">
        <f t="shared" ca="1" si="725"/>
        <v>16.7</v>
      </c>
      <c r="CR474" t="e">
        <f t="shared" ca="1" si="759"/>
        <v>#N/A</v>
      </c>
      <c r="CS474" t="e">
        <f t="shared" ca="1" si="760"/>
        <v>#N/A</v>
      </c>
    </row>
    <row r="475" spans="1:97" x14ac:dyDescent="0.25">
      <c r="A475">
        <v>444</v>
      </c>
      <c r="B475" s="100">
        <f ca="1">OFFSET(InputPriceData!B$15,CalculationsAndCharts!$A475+$A$11,0,1,1)</f>
        <v>39850</v>
      </c>
      <c r="C475" s="3">
        <f ca="1">OFFSET(InputPriceData!G$15,CalculationsAndCharts!$A475+$A$11,0,1,1)</f>
        <v>3124800</v>
      </c>
      <c r="D475" s="4">
        <f ca="1">OFFSET(InputPriceData!C$15,CalculationsAndCharts!$A475+$A$11,IF($C$7,7,0),1,1)</f>
        <v>6.43</v>
      </c>
      <c r="E475" s="4">
        <f ca="1">OFFSET(InputPriceData!D$15,CalculationsAndCharts!$A475+$A$11,IF($C$7,7,0),1,1)</f>
        <v>6.77</v>
      </c>
      <c r="F475" s="4">
        <f ca="1">OFFSET(InputPriceData!E$15,CalculationsAndCharts!$A475+$A$11,IF($C$7,7,0),1,1)</f>
        <v>6.33</v>
      </c>
      <c r="G475" s="4">
        <f ca="1">OFFSET(InputPriceData!F$15,CalculationsAndCharts!$A475+$A$11,IF($C$7,7,0),1,1)</f>
        <v>6.65</v>
      </c>
      <c r="H475" s="105">
        <f t="shared" si="692"/>
        <v>0</v>
      </c>
      <c r="I475" s="105">
        <f t="shared" ca="1" si="795"/>
        <v>0</v>
      </c>
      <c r="J475" s="105">
        <f t="shared" ca="1" si="795"/>
        <v>0</v>
      </c>
      <c r="K475" s="105">
        <f t="shared" ca="1" si="795"/>
        <v>0</v>
      </c>
      <c r="L475" s="4">
        <f t="shared" ca="1" si="693"/>
        <v>6.583333333333333</v>
      </c>
      <c r="M475" s="105">
        <f t="shared" ca="1" si="694"/>
        <v>0.75333333333333297</v>
      </c>
      <c r="N475" s="105">
        <f t="shared" ca="1" si="701"/>
        <v>1.9961923076923072</v>
      </c>
      <c r="O475" s="198">
        <f t="shared" ca="1" si="702"/>
        <v>2.1000210588790562</v>
      </c>
      <c r="P475" s="198">
        <f t="shared" ca="1" si="703"/>
        <v>1.8900189529911506</v>
      </c>
      <c r="Q475" s="105">
        <f t="shared" ca="1" si="695"/>
        <v>6.546763539993659</v>
      </c>
      <c r="R475" s="105">
        <f t="shared" ca="1" si="696"/>
        <v>6.834207933231796</v>
      </c>
      <c r="S475" s="105">
        <f t="shared" ca="1" si="704"/>
        <v>0</v>
      </c>
      <c r="T475" s="105">
        <f t="shared" si="705"/>
        <v>0</v>
      </c>
      <c r="U475" s="105">
        <f t="shared" si="706"/>
        <v>0</v>
      </c>
      <c r="V475" s="115">
        <f t="shared" ca="1" si="697"/>
        <v>0.4399999999999995</v>
      </c>
      <c r="W475" s="114">
        <f t="shared" ca="1" si="698"/>
        <v>0.5142678472030312</v>
      </c>
      <c r="X475" s="116">
        <f t="shared" ca="1" si="699"/>
        <v>0.12733351085759867</v>
      </c>
      <c r="Y475" s="90" t="e">
        <f t="shared" si="707"/>
        <v>#N/A</v>
      </c>
      <c r="Z475" s="117" t="str">
        <f t="shared" ca="1" si="708"/>
        <v/>
      </c>
      <c r="AA475" s="112"/>
      <c r="AB475" s="118"/>
      <c r="AC475" s="107"/>
      <c r="AD475" s="107"/>
      <c r="AH475" s="107"/>
      <c r="BE475" s="235">
        <f t="shared" ca="1" si="709"/>
        <v>6.5549999999999997</v>
      </c>
      <c r="BF475" s="235">
        <f t="shared" ref="BF475:BN475" ca="1" si="799">AVERAGE(OFFSET(BE$31,$A475,0,$BE$27,1))</f>
        <v>6.3949999999999996</v>
      </c>
      <c r="BG475" s="235">
        <f t="shared" ca="1" si="799"/>
        <v>6.2799999999999994</v>
      </c>
      <c r="BH475" s="235">
        <f t="shared" ca="1" si="799"/>
        <v>6.203125</v>
      </c>
      <c r="BI475" s="235">
        <f t="shared" ca="1" si="799"/>
        <v>6.1559375000000003</v>
      </c>
      <c r="BJ475" s="235">
        <f t="shared" ca="1" si="799"/>
        <v>6.1457812500000006</v>
      </c>
      <c r="BK475" s="235">
        <f t="shared" ca="1" si="799"/>
        <v>6.1830468750000005</v>
      </c>
      <c r="BL475" s="235">
        <f t="shared" ca="1" si="799"/>
        <v>6.2711718750000003</v>
      </c>
      <c r="BM475" s="235">
        <f t="shared" ca="1" si="799"/>
        <v>6.4041015625000002</v>
      </c>
      <c r="BN475" s="235">
        <f t="shared" ca="1" si="799"/>
        <v>6.5686328125000006</v>
      </c>
      <c r="BO475" s="235">
        <f t="shared" ca="1" si="711"/>
        <v>6.3664960937499995</v>
      </c>
      <c r="BP475" s="235">
        <f t="shared" ca="1" si="779"/>
        <v>6.3826003969689147</v>
      </c>
      <c r="BQ475" s="235">
        <f t="shared" ca="1" si="780"/>
        <v>6.4790413608137865</v>
      </c>
      <c r="BR475" s="235">
        <f t="shared" ca="1" si="781"/>
        <v>-9.6440963844871774E-2</v>
      </c>
      <c r="BS475" s="235">
        <f t="shared" ca="1" si="782"/>
        <v>6.2861594331240429</v>
      </c>
      <c r="BT475" s="235">
        <f t="shared" ca="1" si="737"/>
        <v>6.3387917733161023</v>
      </c>
      <c r="BU475" s="235">
        <f t="shared" ca="1" si="738"/>
        <v>6.4667486563657555</v>
      </c>
      <c r="BV475" s="235">
        <f t="shared" ca="1" si="739"/>
        <v>6.6291287960589438</v>
      </c>
      <c r="BW475" s="235">
        <f t="shared" ca="1" si="740"/>
        <v>6.2452581469099835</v>
      </c>
      <c r="BX475" s="235">
        <f t="shared" ca="1" si="712"/>
        <v>0.54328336918041931</v>
      </c>
      <c r="BZ475" s="235">
        <f t="shared" ca="1" si="713"/>
        <v>6.9062537541673521</v>
      </c>
      <c r="CA475" s="235">
        <f t="shared" ca="1" si="714"/>
        <v>19.583294614073758</v>
      </c>
      <c r="CB475" s="235">
        <f t="shared" ca="1" si="754"/>
        <v>6.4749147135416667</v>
      </c>
      <c r="CC475" s="235">
        <f t="shared" ca="1" si="755"/>
        <v>0.64491471354166663</v>
      </c>
      <c r="CD475" s="81">
        <f t="shared" ca="1" si="756"/>
        <v>2.8964710286458324</v>
      </c>
      <c r="CE475" s="235">
        <f t="shared" ca="1" si="715"/>
        <v>22.265533028416971</v>
      </c>
      <c r="CF475" s="235">
        <f t="shared" ca="1" si="716"/>
        <v>16.192762107954575</v>
      </c>
      <c r="CG475">
        <f t="shared" si="717"/>
        <v>100</v>
      </c>
      <c r="CH475">
        <f t="shared" si="717"/>
        <v>50</v>
      </c>
      <c r="CI475">
        <f t="shared" si="717"/>
        <v>0</v>
      </c>
      <c r="CJ475" t="e">
        <f t="shared" si="718"/>
        <v>#N/A</v>
      </c>
      <c r="CK475" s="259">
        <f t="shared" ca="1" si="719"/>
        <v>6.2027555405602559</v>
      </c>
      <c r="CL475" s="259">
        <f t="shared" ca="1" si="720"/>
        <v>6.4301277702801283</v>
      </c>
      <c r="CM475" s="259">
        <f t="shared" ca="1" si="721"/>
        <v>6.4043839425554347</v>
      </c>
      <c r="CN475" s="259">
        <f t="shared" ca="1" si="722"/>
        <v>6.4904635132297308</v>
      </c>
      <c r="CO475">
        <f t="shared" ca="1" si="723"/>
        <v>0</v>
      </c>
      <c r="CP475" t="e">
        <f t="shared" ca="1" si="724"/>
        <v>#N/A</v>
      </c>
      <c r="CQ475">
        <f t="shared" ca="1" si="725"/>
        <v>16.7</v>
      </c>
      <c r="CR475" t="e">
        <f t="shared" ca="1" si="759"/>
        <v>#N/A</v>
      </c>
      <c r="CS475" t="e">
        <f t="shared" ca="1" si="760"/>
        <v>#N/A</v>
      </c>
    </row>
    <row r="476" spans="1:97" x14ac:dyDescent="0.25">
      <c r="A476">
        <v>445</v>
      </c>
      <c r="B476" s="100">
        <f ca="1">OFFSET(InputPriceData!B$15,CalculationsAndCharts!$A476+$A$11,0,1,1)</f>
        <v>39849</v>
      </c>
      <c r="C476" s="3">
        <f ca="1">OFFSET(InputPriceData!G$15,CalculationsAndCharts!$A476+$A$11,0,1,1)</f>
        <v>4368800</v>
      </c>
      <c r="D476" s="4">
        <f ca="1">OFFSET(InputPriceData!C$15,CalculationsAndCharts!$A476+$A$11,IF($C$7,7,0),1,1)</f>
        <v>5.95</v>
      </c>
      <c r="E476" s="4">
        <f ca="1">OFFSET(InputPriceData!D$15,CalculationsAndCharts!$A476+$A$11,IF($C$7,7,0),1,1)</f>
        <v>6.52</v>
      </c>
      <c r="F476" s="4">
        <f ca="1">OFFSET(InputPriceData!E$15,CalculationsAndCharts!$A476+$A$11,IF($C$7,7,0),1,1)</f>
        <v>5.83</v>
      </c>
      <c r="G476" s="4">
        <f ca="1">OFFSET(InputPriceData!F$15,CalculationsAndCharts!$A476+$A$11,IF($C$7,7,0),1,1)</f>
        <v>6.46</v>
      </c>
      <c r="H476" s="105">
        <f t="shared" si="692"/>
        <v>0</v>
      </c>
      <c r="I476" s="105">
        <f t="shared" ca="1" si="795"/>
        <v>0</v>
      </c>
      <c r="J476" s="105">
        <f t="shared" ca="1" si="795"/>
        <v>0</v>
      </c>
      <c r="K476" s="105">
        <f t="shared" ca="1" si="795"/>
        <v>0</v>
      </c>
      <c r="L476" s="4">
        <f t="shared" ca="1" si="693"/>
        <v>6.27</v>
      </c>
      <c r="M476" s="105">
        <f t="shared" ca="1" si="694"/>
        <v>0.35999999999999943</v>
      </c>
      <c r="N476" s="105">
        <f t="shared" ca="1" si="701"/>
        <v>1.9971025641025633</v>
      </c>
      <c r="O476" s="198">
        <f t="shared" ca="1" si="702"/>
        <v>2.1296864163609843</v>
      </c>
      <c r="P476" s="198">
        <f t="shared" ca="1" si="703"/>
        <v>1.916717774724886</v>
      </c>
      <c r="Q476" s="105">
        <f t="shared" ca="1" si="695"/>
        <v>6.536315027610895</v>
      </c>
      <c r="R476" s="105">
        <f t="shared" ca="1" si="696"/>
        <v>6.9163349027284067</v>
      </c>
      <c r="S476" s="105">
        <f t="shared" ca="1" si="704"/>
        <v>0</v>
      </c>
      <c r="T476" s="105">
        <f t="shared" si="705"/>
        <v>0</v>
      </c>
      <c r="U476" s="105">
        <f t="shared" si="706"/>
        <v>0</v>
      </c>
      <c r="V476" s="115">
        <f t="shared" ca="1" si="697"/>
        <v>0.6899999999999995</v>
      </c>
      <c r="W476" s="114">
        <f t="shared" ca="1" si="698"/>
        <v>0.551401770804547</v>
      </c>
      <c r="X476" s="116">
        <f t="shared" ca="1" si="699"/>
        <v>0.13535631127005371</v>
      </c>
      <c r="Y476" s="90" t="e">
        <f t="shared" si="707"/>
        <v>#N/A</v>
      </c>
      <c r="Z476" s="117" t="str">
        <f t="shared" ca="1" si="708"/>
        <v/>
      </c>
      <c r="AA476" s="112"/>
      <c r="AB476" s="118"/>
      <c r="AC476" s="107"/>
      <c r="AD476" s="107"/>
      <c r="AH476" s="107"/>
      <c r="BE476" s="235">
        <f t="shared" ca="1" si="709"/>
        <v>6.2349999999999994</v>
      </c>
      <c r="BF476" s="235">
        <f t="shared" ref="BF476:BN476" ca="1" si="800">AVERAGE(OFFSET(BE$31,$A476,0,$BE$27,1))</f>
        <v>6.1649999999999991</v>
      </c>
      <c r="BG476" s="235">
        <f t="shared" ca="1" si="800"/>
        <v>6.1262499999999998</v>
      </c>
      <c r="BH476" s="235">
        <f t="shared" ca="1" si="800"/>
        <v>6.1087500000000006</v>
      </c>
      <c r="BI476" s="235">
        <f t="shared" ca="1" si="800"/>
        <v>6.135625000000001</v>
      </c>
      <c r="BJ476" s="235">
        <f t="shared" ca="1" si="800"/>
        <v>6.2203125000000004</v>
      </c>
      <c r="BK476" s="235">
        <f t="shared" ca="1" si="800"/>
        <v>6.3592968750000001</v>
      </c>
      <c r="BL476" s="235">
        <f t="shared" ca="1" si="800"/>
        <v>6.5370312500000001</v>
      </c>
      <c r="BM476" s="235">
        <f t="shared" ca="1" si="800"/>
        <v>6.7331640625000002</v>
      </c>
      <c r="BN476" s="235">
        <f t="shared" ca="1" si="800"/>
        <v>6.9278124999999999</v>
      </c>
      <c r="BO476" s="235">
        <f t="shared" ca="1" si="711"/>
        <v>6.2672246093749999</v>
      </c>
      <c r="BP476" s="235">
        <f t="shared" ca="1" si="779"/>
        <v>6.3987047001878299</v>
      </c>
      <c r="BQ476" s="235">
        <f t="shared" ca="1" si="780"/>
        <v>6.5754823246586582</v>
      </c>
      <c r="BR476" s="235">
        <f t="shared" ca="1" si="781"/>
        <v>-0.17677762447082834</v>
      </c>
      <c r="BS476" s="235">
        <f t="shared" ca="1" si="782"/>
        <v>6.2219270757170015</v>
      </c>
      <c r="BT476" s="235">
        <f t="shared" ca="1" si="737"/>
        <v>6.3914241135081618</v>
      </c>
      <c r="BU476" s="235">
        <f t="shared" ca="1" si="738"/>
        <v>6.5947055394154077</v>
      </c>
      <c r="BV476" s="235">
        <f t="shared" ca="1" si="739"/>
        <v>6.7915089357521321</v>
      </c>
      <c r="BW476" s="235">
        <f t="shared" ca="1" si="740"/>
        <v>6.1816646580303942</v>
      </c>
      <c r="BX476" s="235">
        <f t="shared" ca="1" si="712"/>
        <v>0.56692128091117044</v>
      </c>
      <c r="BZ476" s="235">
        <f t="shared" ca="1" si="713"/>
        <v>7.0126001510043166</v>
      </c>
      <c r="CA476" s="235">
        <f t="shared" ca="1" si="714"/>
        <v>13.357545352750682</v>
      </c>
      <c r="CB476" s="235">
        <f t="shared" ca="1" si="754"/>
        <v>6.2686123046874993</v>
      </c>
      <c r="CC476" s="235">
        <f t="shared" ca="1" si="755"/>
        <v>0.43861230468749923</v>
      </c>
      <c r="CD476" s="81">
        <f t="shared" ca="1" si="756"/>
        <v>2.8964710286458324</v>
      </c>
      <c r="CE476" s="235">
        <f t="shared" ca="1" si="715"/>
        <v>15.142989532768111</v>
      </c>
      <c r="CF476" s="235">
        <f t="shared" ca="1" si="716"/>
        <v>13.501591204919395</v>
      </c>
      <c r="CG476">
        <f t="shared" si="717"/>
        <v>100</v>
      </c>
      <c r="CH476">
        <f t="shared" si="717"/>
        <v>50</v>
      </c>
      <c r="CI476">
        <f t="shared" si="717"/>
        <v>0</v>
      </c>
      <c r="CJ476" t="e">
        <f t="shared" si="718"/>
        <v>#N/A</v>
      </c>
      <c r="CK476" s="259">
        <f t="shared" ca="1" si="719"/>
        <v>6.2155110811205123</v>
      </c>
      <c r="CL476" s="259">
        <f t="shared" ca="1" si="720"/>
        <v>6.1888777702801274</v>
      </c>
      <c r="CM476" s="259">
        <f t="shared" ca="1" si="721"/>
        <v>6.2850843487035029</v>
      </c>
      <c r="CN476" s="259">
        <f t="shared" ca="1" si="722"/>
        <v>6.5145978104095708</v>
      </c>
      <c r="CO476">
        <f t="shared" ca="1" si="723"/>
        <v>0</v>
      </c>
      <c r="CP476" t="e">
        <f t="shared" ca="1" si="724"/>
        <v>#N/A</v>
      </c>
      <c r="CQ476">
        <f t="shared" ca="1" si="725"/>
        <v>16.7</v>
      </c>
      <c r="CR476" t="e">
        <f t="shared" ca="1" si="759"/>
        <v>#N/A</v>
      </c>
      <c r="CS476" t="e">
        <f t="shared" ca="1" si="760"/>
        <v>#N/A</v>
      </c>
    </row>
    <row r="477" spans="1:97" x14ac:dyDescent="0.25">
      <c r="A477">
        <v>446</v>
      </c>
      <c r="B477" s="100">
        <f ca="1">OFFSET(InputPriceData!B$15,CalculationsAndCharts!$A477+$A$11,0,1,1)</f>
        <v>39848</v>
      </c>
      <c r="C477" s="3">
        <f ca="1">OFFSET(InputPriceData!G$15,CalculationsAndCharts!$A477+$A$11,0,1,1)</f>
        <v>4126200</v>
      </c>
      <c r="D477" s="4">
        <f ca="1">OFFSET(InputPriceData!C$15,CalculationsAndCharts!$A477+$A$11,IF($C$7,7,0),1,1)</f>
        <v>6.13</v>
      </c>
      <c r="E477" s="4">
        <f ca="1">OFFSET(InputPriceData!D$15,CalculationsAndCharts!$A477+$A$11,IF($C$7,7,0),1,1)</f>
        <v>6.36</v>
      </c>
      <c r="F477" s="4">
        <f ca="1">OFFSET(InputPriceData!E$15,CalculationsAndCharts!$A477+$A$11,IF($C$7,7,0),1,1)</f>
        <v>5.91</v>
      </c>
      <c r="G477" s="4">
        <f ca="1">OFFSET(InputPriceData!F$15,CalculationsAndCharts!$A477+$A$11,IF($C$7,7,0),1,1)</f>
        <v>6.01</v>
      </c>
      <c r="H477" s="105">
        <f t="shared" si="692"/>
        <v>0</v>
      </c>
      <c r="I477" s="105">
        <f t="shared" ca="1" si="795"/>
        <v>0</v>
      </c>
      <c r="J477" s="105">
        <f t="shared" ca="1" si="795"/>
        <v>0</v>
      </c>
      <c r="K477" s="105">
        <f t="shared" ca="1" si="795"/>
        <v>0</v>
      </c>
      <c r="L477" s="4">
        <f t="shared" ca="1" si="693"/>
        <v>6.0933333333333337</v>
      </c>
      <c r="M477" s="105">
        <f t="shared" ca="1" si="694"/>
        <v>0.19999999999999929</v>
      </c>
      <c r="N477" s="105">
        <f t="shared" ca="1" si="701"/>
        <v>2.0699230769230761</v>
      </c>
      <c r="O477" s="198">
        <f t="shared" ca="1" si="702"/>
        <v>2.1675675170062476</v>
      </c>
      <c r="P477" s="198">
        <f t="shared" ca="1" si="703"/>
        <v>1.9508107653056228</v>
      </c>
      <c r="Q477" s="105">
        <f t="shared" ca="1" si="695"/>
        <v>6.612405035499723</v>
      </c>
      <c r="R477" s="105">
        <f t="shared" ca="1" si="696"/>
        <v>7.0249120099048383</v>
      </c>
      <c r="S477" s="105">
        <f t="shared" ca="1" si="704"/>
        <v>0</v>
      </c>
      <c r="T477" s="105">
        <f t="shared" si="705"/>
        <v>0</v>
      </c>
      <c r="U477" s="105">
        <f t="shared" si="706"/>
        <v>0</v>
      </c>
      <c r="V477" s="115">
        <f t="shared" ca="1" si="697"/>
        <v>0.45000000000000018</v>
      </c>
      <c r="W477" s="114">
        <f t="shared" ca="1" si="698"/>
        <v>0.48210265620682069</v>
      </c>
      <c r="X477" s="116">
        <f t="shared" ca="1" si="699"/>
        <v>0.13021674812093523</v>
      </c>
      <c r="Y477" s="90" t="e">
        <f t="shared" si="707"/>
        <v>#N/A</v>
      </c>
      <c r="Z477" s="117" t="str">
        <f t="shared" ca="1" si="708"/>
        <v/>
      </c>
      <c r="AA477" s="112"/>
      <c r="AB477" s="118"/>
      <c r="AC477" s="107"/>
      <c r="AD477" s="107"/>
      <c r="AH477" s="107"/>
      <c r="BE477" s="235">
        <f t="shared" ca="1" si="709"/>
        <v>6.0949999999999998</v>
      </c>
      <c r="BF477" s="235">
        <f t="shared" ref="BF477:BN477" ca="1" si="801">AVERAGE(OFFSET(BE$31,$A477,0,$BE$27,1))</f>
        <v>6.0875000000000004</v>
      </c>
      <c r="BG477" s="235">
        <f t="shared" ca="1" si="801"/>
        <v>6.0912500000000005</v>
      </c>
      <c r="BH477" s="235">
        <f t="shared" ca="1" si="801"/>
        <v>6.1625000000000005</v>
      </c>
      <c r="BI477" s="235">
        <f t="shared" ca="1" si="801"/>
        <v>6.3050000000000006</v>
      </c>
      <c r="BJ477" s="235">
        <f t="shared" ca="1" si="801"/>
        <v>6.4982812500000007</v>
      </c>
      <c r="BK477" s="235">
        <f t="shared" ca="1" si="801"/>
        <v>6.7147656250000001</v>
      </c>
      <c r="BL477" s="235">
        <f t="shared" ca="1" si="801"/>
        <v>6.9292968750000004</v>
      </c>
      <c r="BM477" s="235">
        <f t="shared" ca="1" si="801"/>
        <v>7.1224609375000005</v>
      </c>
      <c r="BN477" s="235">
        <f t="shared" ca="1" si="801"/>
        <v>7.2809375000000003</v>
      </c>
      <c r="BO477" s="235">
        <f t="shared" ca="1" si="711"/>
        <v>6.3137246093750008</v>
      </c>
      <c r="BP477" s="235">
        <f t="shared" ca="1" si="779"/>
        <v>6.530184791000659</v>
      </c>
      <c r="BQ477" s="235">
        <f t="shared" ca="1" si="780"/>
        <v>6.7522599491294866</v>
      </c>
      <c r="BR477" s="235">
        <f t="shared" ca="1" si="781"/>
        <v>-0.22207515812882761</v>
      </c>
      <c r="BS477" s="235">
        <f t="shared" ca="1" si="782"/>
        <v>6.3081096328718314</v>
      </c>
      <c r="BT477" s="235">
        <f t="shared" ca="1" si="737"/>
        <v>6.560921151299322</v>
      </c>
      <c r="BU477" s="235">
        <f t="shared" ca="1" si="738"/>
        <v>6.7979869653226546</v>
      </c>
      <c r="BV477" s="235">
        <f t="shared" ca="1" si="739"/>
        <v>6.9883123320888565</v>
      </c>
      <c r="BW477" s="235">
        <f t="shared" ca="1" si="740"/>
        <v>6.2771148900188578</v>
      </c>
      <c r="BX477" s="235">
        <f t="shared" ca="1" si="712"/>
        <v>0.56470036409690394</v>
      </c>
      <c r="BZ477" s="235">
        <f t="shared" ca="1" si="713"/>
        <v>7.1388151381145102</v>
      </c>
      <c r="CA477" s="235">
        <f t="shared" ca="1" si="714"/>
        <v>11.851439148896027</v>
      </c>
      <c r="CB477" s="235">
        <f t="shared" ca="1" si="754"/>
        <v>6.2035289713541673</v>
      </c>
      <c r="CC477" s="235">
        <f t="shared" ca="1" si="755"/>
        <v>0.32352897135416736</v>
      </c>
      <c r="CD477" s="81">
        <f t="shared" ca="1" si="756"/>
        <v>2.8964710286458324</v>
      </c>
      <c r="CE477" s="235">
        <f t="shared" ca="1" si="715"/>
        <v>11.169763762678638</v>
      </c>
      <c r="CF477" s="235">
        <f t="shared" ca="1" si="716"/>
        <v>14.187949011689454</v>
      </c>
      <c r="CG477">
        <f t="shared" si="717"/>
        <v>100</v>
      </c>
      <c r="CH477">
        <f t="shared" si="717"/>
        <v>50</v>
      </c>
      <c r="CI477">
        <f t="shared" si="717"/>
        <v>0</v>
      </c>
      <c r="CJ477" t="e">
        <f t="shared" si="718"/>
        <v>#N/A</v>
      </c>
      <c r="CK477" s="259">
        <f t="shared" ca="1" si="719"/>
        <v>6.3285221622410255</v>
      </c>
      <c r="CL477" s="259">
        <f t="shared" ca="1" si="720"/>
        <v>6.1752555405602561</v>
      </c>
      <c r="CM477" s="259">
        <f t="shared" ca="1" si="721"/>
        <v>6.2951405811725056</v>
      </c>
      <c r="CN477" s="259">
        <f t="shared" ca="1" si="722"/>
        <v>6.6448858264613486</v>
      </c>
      <c r="CO477">
        <f t="shared" ca="1" si="723"/>
        <v>0</v>
      </c>
      <c r="CP477" t="e">
        <f t="shared" ca="1" si="724"/>
        <v>#N/A</v>
      </c>
      <c r="CQ477">
        <f t="shared" ca="1" si="725"/>
        <v>16.7</v>
      </c>
      <c r="CR477" t="e">
        <f t="shared" ca="1" si="759"/>
        <v>#N/A</v>
      </c>
      <c r="CS477" t="e">
        <f t="shared" ca="1" si="760"/>
        <v>#N/A</v>
      </c>
    </row>
    <row r="478" spans="1:97" x14ac:dyDescent="0.25">
      <c r="A478">
        <v>447</v>
      </c>
      <c r="B478" s="100">
        <f ca="1">OFFSET(InputPriceData!B$15,CalculationsAndCharts!$A478+$A$11,0,1,1)</f>
        <v>39847</v>
      </c>
      <c r="C478" s="3">
        <f ca="1">OFFSET(InputPriceData!G$15,CalculationsAndCharts!$A478+$A$11,0,1,1)</f>
        <v>4306800</v>
      </c>
      <c r="D478" s="4">
        <f ca="1">OFFSET(InputPriceData!C$15,CalculationsAndCharts!$A478+$A$11,IF($C$7,7,0),1,1)</f>
        <v>6.09</v>
      </c>
      <c r="E478" s="4">
        <f ca="1">OFFSET(InputPriceData!D$15,CalculationsAndCharts!$A478+$A$11,IF($C$7,7,0),1,1)</f>
        <v>6.25</v>
      </c>
      <c r="F478" s="4">
        <f ca="1">OFFSET(InputPriceData!E$15,CalculationsAndCharts!$A478+$A$11,IF($C$7,7,0),1,1)</f>
        <v>5.9</v>
      </c>
      <c r="G478" s="4">
        <f ca="1">OFFSET(InputPriceData!F$15,CalculationsAndCharts!$A478+$A$11,IF($C$7,7,0),1,1)</f>
        <v>6.18</v>
      </c>
      <c r="H478" s="105">
        <f t="shared" si="692"/>
        <v>0</v>
      </c>
      <c r="I478" s="105">
        <f t="shared" ca="1" si="795"/>
        <v>0</v>
      </c>
      <c r="J478" s="105">
        <f t="shared" ca="1" si="795"/>
        <v>0</v>
      </c>
      <c r="K478" s="105">
        <f t="shared" ca="1" si="795"/>
        <v>0</v>
      </c>
      <c r="L478" s="4">
        <f t="shared" ca="1" si="693"/>
        <v>6.1099999999999994</v>
      </c>
      <c r="M478" s="105">
        <f t="shared" ca="1" si="694"/>
        <v>0.22999999999999954</v>
      </c>
      <c r="N478" s="105">
        <f t="shared" ca="1" si="701"/>
        <v>2.1482051282051273</v>
      </c>
      <c r="O478" s="198">
        <f t="shared" ca="1" si="702"/>
        <v>2.195465928458582</v>
      </c>
      <c r="P478" s="198">
        <f t="shared" ca="1" si="703"/>
        <v>1.9759193356127238</v>
      </c>
      <c r="Q478" s="105">
        <f t="shared" ca="1" si="695"/>
        <v>6.7607112361186914</v>
      </c>
      <c r="R478" s="105">
        <f t="shared" ca="1" si="696"/>
        <v>7.1427711454491565</v>
      </c>
      <c r="S478" s="105">
        <f t="shared" ca="1" si="704"/>
        <v>0</v>
      </c>
      <c r="T478" s="105">
        <f t="shared" si="705"/>
        <v>0</v>
      </c>
      <c r="U478" s="105">
        <f t="shared" si="706"/>
        <v>0</v>
      </c>
      <c r="V478" s="115">
        <f t="shared" ca="1" si="697"/>
        <v>0.34999999999999964</v>
      </c>
      <c r="W478" s="114">
        <f t="shared" ca="1" si="698"/>
        <v>0.49815398431023089</v>
      </c>
      <c r="X478" s="116">
        <f t="shared" ca="1" si="699"/>
        <v>0.13060744082689821</v>
      </c>
      <c r="Y478" s="90" t="e">
        <f t="shared" si="707"/>
        <v>#N/A</v>
      </c>
      <c r="Z478" s="117" t="str">
        <f t="shared" ca="1" si="708"/>
        <v/>
      </c>
      <c r="AA478" s="112"/>
      <c r="AB478" s="118"/>
      <c r="AC478" s="107"/>
      <c r="AD478" s="107"/>
      <c r="AH478" s="107"/>
      <c r="BE478" s="235">
        <f t="shared" ca="1" si="709"/>
        <v>6.08</v>
      </c>
      <c r="BF478" s="235">
        <f t="shared" ref="BF478:BN478" ca="1" si="802">AVERAGE(OFFSET(BE$31,$A478,0,$BE$27,1))</f>
        <v>6.0950000000000006</v>
      </c>
      <c r="BG478" s="235">
        <f t="shared" ca="1" si="802"/>
        <v>6.2337500000000006</v>
      </c>
      <c r="BH478" s="235">
        <f t="shared" ca="1" si="802"/>
        <v>6.4475000000000007</v>
      </c>
      <c r="BI478" s="235">
        <f t="shared" ca="1" si="802"/>
        <v>6.6915625000000007</v>
      </c>
      <c r="BJ478" s="235">
        <f t="shared" ca="1" si="802"/>
        <v>6.9312500000000004</v>
      </c>
      <c r="BK478" s="235">
        <f t="shared" ca="1" si="802"/>
        <v>7.1438281250000006</v>
      </c>
      <c r="BL478" s="235">
        <f t="shared" ca="1" si="802"/>
        <v>7.3156250000000007</v>
      </c>
      <c r="BM478" s="235">
        <f t="shared" ca="1" si="802"/>
        <v>7.4394140625000009</v>
      </c>
      <c r="BN478" s="235">
        <f t="shared" ca="1" si="802"/>
        <v>7.5130957031250007</v>
      </c>
      <c r="BO478" s="235">
        <f t="shared" ca="1" si="711"/>
        <v>6.470551269531251</v>
      </c>
      <c r="BP478" s="235">
        <f t="shared" ca="1" si="779"/>
        <v>6.7466449726263162</v>
      </c>
      <c r="BQ478" s="235">
        <f t="shared" ca="1" si="780"/>
        <v>6.9743351072583142</v>
      </c>
      <c r="BR478" s="235">
        <f t="shared" ca="1" si="781"/>
        <v>-0.22769013463199794</v>
      </c>
      <c r="BS478" s="235">
        <f t="shared" ca="1" si="782"/>
        <v>6.5189548379943183</v>
      </c>
      <c r="BT478" s="235">
        <f t="shared" ca="1" si="737"/>
        <v>6.8137326697268126</v>
      </c>
      <c r="BU478" s="235">
        <f t="shared" ca="1" si="738"/>
        <v>7.0350527793459872</v>
      </c>
      <c r="BV478" s="235">
        <f t="shared" ca="1" si="739"/>
        <v>7.1786376988550593</v>
      </c>
      <c r="BW478" s="235">
        <f t="shared" ca="1" si="740"/>
        <v>6.5146773699975391</v>
      </c>
      <c r="BX478" s="235">
        <f t="shared" ca="1" si="712"/>
        <v>0.52512504113772851</v>
      </c>
      <c r="BZ478" s="235">
        <f t="shared" ca="1" si="713"/>
        <v>7.266126991385133</v>
      </c>
      <c r="CA478" s="235">
        <f t="shared" ca="1" si="714"/>
        <v>14.225205307315287</v>
      </c>
      <c r="CB478" s="235">
        <f t="shared" ca="1" si="754"/>
        <v>6.2902756347656252</v>
      </c>
      <c r="CC478" s="235">
        <f t="shared" ca="1" si="755"/>
        <v>0.41027563476562534</v>
      </c>
      <c r="CD478" s="81">
        <f t="shared" ca="1" si="756"/>
        <v>2.8908895670572914</v>
      </c>
      <c r="CE478" s="235">
        <f t="shared" ca="1" si="715"/>
        <v>14.192020319311441</v>
      </c>
      <c r="CF478" s="235">
        <f t="shared" ca="1" si="716"/>
        <v>19.83085200544663</v>
      </c>
      <c r="CG478">
        <f t="shared" si="717"/>
        <v>100</v>
      </c>
      <c r="CH478">
        <f t="shared" si="717"/>
        <v>50</v>
      </c>
      <c r="CI478">
        <f t="shared" si="717"/>
        <v>0</v>
      </c>
      <c r="CJ478" t="e">
        <f t="shared" si="718"/>
        <v>#N/A</v>
      </c>
      <c r="CK478" s="259">
        <f t="shared" ca="1" si="719"/>
        <v>6.5520443244820505</v>
      </c>
      <c r="CL478" s="259">
        <f t="shared" ca="1" si="720"/>
        <v>6.2772721622410259</v>
      </c>
      <c r="CM478" s="259">
        <f t="shared" ca="1" si="721"/>
        <v>6.4296787463986194</v>
      </c>
      <c r="CN478" s="259">
        <f t="shared" ca="1" si="722"/>
        <v>6.8327379408217865</v>
      </c>
      <c r="CO478">
        <f t="shared" ca="1" si="723"/>
        <v>0</v>
      </c>
      <c r="CP478" t="e">
        <f t="shared" ca="1" si="724"/>
        <v>#N/A</v>
      </c>
      <c r="CQ478">
        <f t="shared" ca="1" si="725"/>
        <v>16.7</v>
      </c>
      <c r="CR478" t="e">
        <f t="shared" ca="1" si="759"/>
        <v>#N/A</v>
      </c>
      <c r="CS478" t="e">
        <f t="shared" ca="1" si="760"/>
        <v>#N/A</v>
      </c>
    </row>
    <row r="479" spans="1:97" x14ac:dyDescent="0.25">
      <c r="A479">
        <v>448</v>
      </c>
      <c r="B479" s="100">
        <f ca="1">OFFSET(InputPriceData!B$15,CalculationsAndCharts!$A479+$A$11,0,1,1)</f>
        <v>39846</v>
      </c>
      <c r="C479" s="3">
        <f ca="1">OFFSET(InputPriceData!G$15,CalculationsAndCharts!$A479+$A$11,0,1,1)</f>
        <v>6360200</v>
      </c>
      <c r="D479" s="4">
        <f ca="1">OFFSET(InputPriceData!C$15,CalculationsAndCharts!$A479+$A$11,IF($C$7,7,0),1,1)</f>
        <v>6.19</v>
      </c>
      <c r="E479" s="4">
        <f ca="1">OFFSET(InputPriceData!D$15,CalculationsAndCharts!$A479+$A$11,IF($C$7,7,0),1,1)</f>
        <v>6.21</v>
      </c>
      <c r="F479" s="4">
        <f ca="1">OFFSET(InputPriceData!E$15,CalculationsAndCharts!$A479+$A$11,IF($C$7,7,0),1,1)</f>
        <v>5.88</v>
      </c>
      <c r="G479" s="4">
        <f ca="1">OFFSET(InputPriceData!F$15,CalculationsAndCharts!$A479+$A$11,IF($C$7,7,0),1,1)</f>
        <v>5.98</v>
      </c>
      <c r="H479" s="105">
        <f t="shared" si="692"/>
        <v>0</v>
      </c>
      <c r="I479" s="105">
        <f t="shared" ca="1" si="795"/>
        <v>0</v>
      </c>
      <c r="J479" s="105">
        <f t="shared" ca="1" si="795"/>
        <v>0</v>
      </c>
      <c r="K479" s="105">
        <f t="shared" ca="1" si="795"/>
        <v>0</v>
      </c>
      <c r="L479" s="4">
        <f t="shared" ca="1" si="693"/>
        <v>6.0233333333333334</v>
      </c>
      <c r="M479" s="105">
        <f t="shared" ca="1" si="694"/>
        <v>0.64333333333333353</v>
      </c>
      <c r="N479" s="105">
        <f t="shared" ca="1" si="701"/>
        <v>2.2255769230769222</v>
      </c>
      <c r="O479" s="198">
        <f t="shared" ca="1" si="702"/>
        <v>2.2089690142452834</v>
      </c>
      <c r="P479" s="198">
        <f t="shared" ca="1" si="703"/>
        <v>1.988072112820755</v>
      </c>
      <c r="Q479" s="105">
        <f t="shared" ca="1" si="695"/>
        <v>6.946628732152603</v>
      </c>
      <c r="R479" s="105">
        <f t="shared" ca="1" si="696"/>
        <v>7.2519311195435749</v>
      </c>
      <c r="S479" s="105">
        <f t="shared" ca="1" si="704"/>
        <v>0</v>
      </c>
      <c r="T479" s="105">
        <f t="shared" si="705"/>
        <v>0</v>
      </c>
      <c r="U479" s="105">
        <f t="shared" si="706"/>
        <v>0</v>
      </c>
      <c r="V479" s="115">
        <f t="shared" ca="1" si="697"/>
        <v>0.36000000000000032</v>
      </c>
      <c r="W479" s="114">
        <f t="shared" ca="1" si="698"/>
        <v>0.57223097646534649</v>
      </c>
      <c r="X479" s="116">
        <f t="shared" ca="1" si="699"/>
        <v>0.1456907987400245</v>
      </c>
      <c r="Y479" s="90" t="e">
        <f t="shared" si="707"/>
        <v>#N/A</v>
      </c>
      <c r="Z479" s="117" t="str">
        <f t="shared" ca="1" si="708"/>
        <v/>
      </c>
      <c r="AA479" s="112"/>
      <c r="AB479" s="118"/>
      <c r="AC479" s="107"/>
      <c r="AD479" s="107"/>
      <c r="AH479" s="107"/>
      <c r="BE479" s="235">
        <f t="shared" ca="1" si="709"/>
        <v>6.11</v>
      </c>
      <c r="BF479" s="235">
        <f t="shared" ref="BF479:BN479" ca="1" si="803">AVERAGE(OFFSET(BE$31,$A479,0,$BE$27,1))</f>
        <v>6.3725000000000005</v>
      </c>
      <c r="BG479" s="235">
        <f t="shared" ca="1" si="803"/>
        <v>6.6612500000000008</v>
      </c>
      <c r="BH479" s="235">
        <f t="shared" ca="1" si="803"/>
        <v>6.9356250000000008</v>
      </c>
      <c r="BI479" s="235">
        <f t="shared" ca="1" si="803"/>
        <v>7.1709375000000009</v>
      </c>
      <c r="BJ479" s="235">
        <f t="shared" ca="1" si="803"/>
        <v>7.3564062500000009</v>
      </c>
      <c r="BK479" s="235">
        <f t="shared" ca="1" si="803"/>
        <v>7.4874218750000008</v>
      </c>
      <c r="BL479" s="235">
        <f t="shared" ca="1" si="803"/>
        <v>7.5632031250000002</v>
      </c>
      <c r="BM479" s="235">
        <f t="shared" ca="1" si="803"/>
        <v>7.5867773437500006</v>
      </c>
      <c r="BN479" s="235">
        <f t="shared" ca="1" si="803"/>
        <v>7.5652929687500006</v>
      </c>
      <c r="BO479" s="235">
        <f t="shared" ca="1" si="711"/>
        <v>6.7312519531250015</v>
      </c>
      <c r="BP479" s="235">
        <f t="shared" ca="1" si="779"/>
        <v>7.0227386757213814</v>
      </c>
      <c r="BQ479" s="235">
        <f t="shared" ca="1" si="780"/>
        <v>7.2020252418903112</v>
      </c>
      <c r="BR479" s="235">
        <f t="shared" ca="1" si="781"/>
        <v>-0.1792865661689298</v>
      </c>
      <c r="BS479" s="235">
        <f t="shared" ca="1" si="782"/>
        <v>6.8434521095524516</v>
      </c>
      <c r="BT479" s="235">
        <f t="shared" ca="1" si="737"/>
        <v>7.1085105014593077</v>
      </c>
      <c r="BU479" s="235">
        <f t="shared" ca="1" si="738"/>
        <v>7.2563728889651617</v>
      </c>
      <c r="BV479" s="235">
        <f t="shared" ca="1" si="739"/>
        <v>7.3222226183641324</v>
      </c>
      <c r="BW479" s="235">
        <f t="shared" ca="1" si="740"/>
        <v>6.8786354558465694</v>
      </c>
      <c r="BX479" s="235">
        <f t="shared" ca="1" si="712"/>
        <v>0.46959677506969993</v>
      </c>
      <c r="BZ479" s="235">
        <f t="shared" ca="1" si="713"/>
        <v>7.3749132504587154</v>
      </c>
      <c r="CA479" s="235">
        <f t="shared" ca="1" si="714"/>
        <v>23.57957821694551</v>
      </c>
      <c r="CB479" s="235">
        <f t="shared" ca="1" si="754"/>
        <v>6.3772926432291674</v>
      </c>
      <c r="CC479" s="235">
        <f t="shared" ca="1" si="755"/>
        <v>0.49729264322916755</v>
      </c>
      <c r="CD479" s="81">
        <f t="shared" ca="1" si="756"/>
        <v>2.8908895670572914</v>
      </c>
      <c r="CE479" s="235">
        <f t="shared" ca="1" si="715"/>
        <v>17.202062953078286</v>
      </c>
      <c r="CF479" s="235">
        <f t="shared" ca="1" si="716"/>
        <v>30.072424020725673</v>
      </c>
      <c r="CG479">
        <f t="shared" si="717"/>
        <v>100</v>
      </c>
      <c r="CH479">
        <f t="shared" si="717"/>
        <v>50</v>
      </c>
      <c r="CI479">
        <f t="shared" si="717"/>
        <v>0</v>
      </c>
      <c r="CJ479" t="e">
        <f t="shared" si="718"/>
        <v>#N/A</v>
      </c>
      <c r="CK479" s="259">
        <f t="shared" ca="1" si="719"/>
        <v>7.0390886489641016</v>
      </c>
      <c r="CL479" s="259">
        <f t="shared" ca="1" si="720"/>
        <v>6.5057943244820509</v>
      </c>
      <c r="CM479" s="259">
        <f t="shared" ca="1" si="721"/>
        <v>6.642797910664366</v>
      </c>
      <c r="CN479" s="259">
        <f t="shared" ca="1" si="722"/>
        <v>7.0549242522540903</v>
      </c>
      <c r="CO479">
        <f t="shared" ca="1" si="723"/>
        <v>0</v>
      </c>
      <c r="CP479" t="e">
        <f t="shared" ca="1" si="724"/>
        <v>#N/A</v>
      </c>
      <c r="CQ479">
        <f t="shared" ca="1" si="725"/>
        <v>16.7</v>
      </c>
      <c r="CR479" t="e">
        <f t="shared" ca="1" si="759"/>
        <v>#N/A</v>
      </c>
      <c r="CS479" t="e">
        <f t="shared" ca="1" si="760"/>
        <v>#N/A</v>
      </c>
    </row>
    <row r="480" spans="1:97" x14ac:dyDescent="0.25">
      <c r="A480">
        <v>449</v>
      </c>
      <c r="B480" s="100">
        <f ca="1">OFFSET(InputPriceData!B$15,CalculationsAndCharts!$A480+$A$11,0,1,1)</f>
        <v>39843</v>
      </c>
      <c r="C480" s="3">
        <f ca="1">OFFSET(InputPriceData!G$15,CalculationsAndCharts!$A480+$A$11,0,1,1)</f>
        <v>4968600</v>
      </c>
      <c r="D480" s="4">
        <f ca="1">OFFSET(InputPriceData!C$15,CalculationsAndCharts!$A480+$A$11,IF($C$7,7,0),1,1)</f>
        <v>7.06</v>
      </c>
      <c r="E480" s="4">
        <f ca="1">OFFSET(InputPriceData!D$15,CalculationsAndCharts!$A480+$A$11,IF($C$7,7,0),1,1)</f>
        <v>7.13</v>
      </c>
      <c r="F480" s="4">
        <f ca="1">OFFSET(InputPriceData!E$15,CalculationsAndCharts!$A480+$A$11,IF($C$7,7,0),1,1)</f>
        <v>6.2</v>
      </c>
      <c r="G480" s="4">
        <f ca="1">OFFSET(InputPriceData!F$15,CalculationsAndCharts!$A480+$A$11,IF($C$7,7,0),1,1)</f>
        <v>6.24</v>
      </c>
      <c r="H480" s="105">
        <f t="shared" ref="H480:H543" si="804">IF($S$16,$C$17*G480+$D$17*H481,0)</f>
        <v>0</v>
      </c>
      <c r="I480" s="105">
        <f t="shared" ca="1" si="795"/>
        <v>0</v>
      </c>
      <c r="J480" s="105">
        <f t="shared" ca="1" si="795"/>
        <v>0</v>
      </c>
      <c r="K480" s="105">
        <f t="shared" ca="1" si="795"/>
        <v>0</v>
      </c>
      <c r="L480" s="4">
        <f t="shared" ref="L480:L543" ca="1" si="805">AVERAGE(E480:G480)</f>
        <v>6.5233333333333334</v>
      </c>
      <c r="M480" s="105">
        <f t="shared" ref="M480:M543" ca="1" si="806">IF(L480&gt;=L481,L480-F481,L481-F480)</f>
        <v>0.96666666666666679</v>
      </c>
      <c r="N480" s="105">
        <f t="shared" ca="1" si="701"/>
        <v>2.1937179487179481</v>
      </c>
      <c r="O480" s="198">
        <f t="shared" ca="1" si="702"/>
        <v>2.2042238974362438</v>
      </c>
      <c r="P480" s="198">
        <f t="shared" ca="1" si="703"/>
        <v>1.9838015076926194</v>
      </c>
      <c r="Q480" s="105">
        <f t="shared" ref="Q480:Q543" ca="1" si="807">(L480*$E$17+Q481*$F$17)</f>
        <v>7.2104274175295373</v>
      </c>
      <c r="R480" s="105">
        <f t="shared" ref="R480:R543" ca="1" si="808">Q480*$E$17+R481*$F$17</f>
        <v>7.3391603730838524</v>
      </c>
      <c r="S480" s="105">
        <f t="shared" ca="1" si="704"/>
        <v>0</v>
      </c>
      <c r="T480" s="105">
        <f t="shared" si="705"/>
        <v>0</v>
      </c>
      <c r="U480" s="105">
        <f t="shared" si="706"/>
        <v>0</v>
      </c>
      <c r="V480" s="115">
        <f t="shared" ref="V480:V543" ca="1" si="809">MAX(E480-F480,ABS(E480-G481),ABS(F480-G481))</f>
        <v>0.92999999999999972</v>
      </c>
      <c r="W480" s="114">
        <f t="shared" ref="W480:W543" ca="1" si="810">(W481*($W$31-1)+V480)/$W$31</f>
        <v>0.67834646469801962</v>
      </c>
      <c r="X480" s="116">
        <f t="shared" ref="X480:X543" ca="1" si="811">$B$16+W480/G480*$F$16</f>
        <v>0.15870936934263136</v>
      </c>
      <c r="Y480" s="90" t="e">
        <f t="shared" si="707"/>
        <v>#N/A</v>
      </c>
      <c r="Z480" s="117" t="str">
        <f t="shared" ca="1" si="708"/>
        <v/>
      </c>
      <c r="AA480" s="112"/>
      <c r="AB480" s="118"/>
      <c r="AC480" s="107"/>
      <c r="AD480" s="107"/>
      <c r="AH480" s="107"/>
      <c r="BE480" s="235">
        <f t="shared" ca="1" si="709"/>
        <v>6.6349999999999998</v>
      </c>
      <c r="BF480" s="235">
        <f t="shared" ref="BF480:BN480" ca="1" si="812">AVERAGE(OFFSET(BE$31,$A480,0,$BE$27,1))</f>
        <v>6.95</v>
      </c>
      <c r="BG480" s="235">
        <f t="shared" ca="1" si="812"/>
        <v>7.2100000000000009</v>
      </c>
      <c r="BH480" s="235">
        <f t="shared" ca="1" si="812"/>
        <v>7.40625</v>
      </c>
      <c r="BI480" s="235">
        <f t="shared" ca="1" si="812"/>
        <v>7.5418750000000001</v>
      </c>
      <c r="BJ480" s="235">
        <f t="shared" ca="1" si="812"/>
        <v>7.6184375000000006</v>
      </c>
      <c r="BK480" s="235">
        <f t="shared" ca="1" si="812"/>
        <v>7.6389843749999997</v>
      </c>
      <c r="BL480" s="235">
        <f t="shared" ca="1" si="812"/>
        <v>7.6103515625</v>
      </c>
      <c r="BM480" s="235">
        <f t="shared" ca="1" si="812"/>
        <v>7.5438085937499997</v>
      </c>
      <c r="BN480" s="235">
        <f t="shared" ca="1" si="812"/>
        <v>7.4542089843749997</v>
      </c>
      <c r="BO480" s="235">
        <f t="shared" ca="1" si="711"/>
        <v>7.1412583007812485</v>
      </c>
      <c r="BP480" s="235">
        <f t="shared" ca="1" si="779"/>
        <v>7.3142253983177614</v>
      </c>
      <c r="BQ480" s="235">
        <f t="shared" ca="1" si="780"/>
        <v>7.381311808059241</v>
      </c>
      <c r="BR480" s="235">
        <f t="shared" ca="1" si="781"/>
        <v>-6.7086409741479613E-2</v>
      </c>
      <c r="BS480" s="235">
        <f t="shared" ca="1" si="782"/>
        <v>7.2471389885762818</v>
      </c>
      <c r="BT480" s="235">
        <f t="shared" ca="1" si="737"/>
        <v>7.3735688933661638</v>
      </c>
      <c r="BU480" s="235">
        <f t="shared" ca="1" si="738"/>
        <v>7.4042352764710158</v>
      </c>
      <c r="BV480" s="235">
        <f t="shared" ca="1" si="739"/>
        <v>7.388072347763103</v>
      </c>
      <c r="BW480" s="235">
        <f t="shared" ca="1" si="740"/>
        <v>7.2960731984485498</v>
      </c>
      <c r="BX480" s="235">
        <f t="shared" ca="1" si="712"/>
        <v>0.45825976190209844</v>
      </c>
      <c r="BZ480" s="235">
        <f t="shared" ca="1" si="713"/>
        <v>7.4463197366688343</v>
      </c>
      <c r="CA480" s="235">
        <f t="shared" ca="1" si="714"/>
        <v>41.803418567852454</v>
      </c>
      <c r="CB480" s="235">
        <f t="shared" ca="1" si="754"/>
        <v>6.8322958170572914</v>
      </c>
      <c r="CC480" s="235">
        <f t="shared" ca="1" si="755"/>
        <v>0.81229581705729181</v>
      </c>
      <c r="CD480" s="81">
        <f t="shared" ca="1" si="756"/>
        <v>2.8908895670572914</v>
      </c>
      <c r="CE480" s="235">
        <f t="shared" ca="1" si="715"/>
        <v>28.098472743950158</v>
      </c>
      <c r="CF480" s="235">
        <f t="shared" ca="1" si="716"/>
        <v>42.076639700947794</v>
      </c>
      <c r="CG480">
        <f t="shared" si="717"/>
        <v>100</v>
      </c>
      <c r="CH480">
        <f t="shared" si="717"/>
        <v>50</v>
      </c>
      <c r="CI480">
        <f t="shared" si="717"/>
        <v>0</v>
      </c>
      <c r="CJ480" t="e">
        <f t="shared" si="718"/>
        <v>#N/A</v>
      </c>
      <c r="CK480" s="259">
        <f t="shared" ca="1" si="719"/>
        <v>7.4206772979282016</v>
      </c>
      <c r="CL480" s="259">
        <f t="shared" ca="1" si="720"/>
        <v>6.9247136489641008</v>
      </c>
      <c r="CM480" s="259">
        <f t="shared" ca="1" si="721"/>
        <v>7.0557742955517204</v>
      </c>
      <c r="CN480" s="259">
        <f t="shared" ca="1" si="722"/>
        <v>7.2745762233629065</v>
      </c>
      <c r="CO480">
        <f t="shared" ca="1" si="723"/>
        <v>0</v>
      </c>
      <c r="CP480" t="e">
        <f t="shared" ca="1" si="724"/>
        <v>#N/A</v>
      </c>
      <c r="CQ480">
        <f t="shared" ca="1" si="725"/>
        <v>16.7</v>
      </c>
      <c r="CR480" t="e">
        <f t="shared" ca="1" si="759"/>
        <v>#N/A</v>
      </c>
      <c r="CS480">
        <f t="shared" ca="1" si="760"/>
        <v>7.06</v>
      </c>
    </row>
    <row r="481" spans="1:97" x14ac:dyDescent="0.25">
      <c r="A481">
        <v>450</v>
      </c>
      <c r="B481" s="100">
        <f ca="1">OFFSET(InputPriceData!B$15,CalculationsAndCharts!$A481+$A$11,0,1,1)</f>
        <v>39842</v>
      </c>
      <c r="C481" s="3">
        <f ca="1">OFFSET(InputPriceData!G$15,CalculationsAndCharts!$A481+$A$11,0,1,1)</f>
        <v>3076800</v>
      </c>
      <c r="D481" s="4">
        <f ca="1">OFFSET(InputPriceData!C$15,CalculationsAndCharts!$A481+$A$11,IF($C$7,7,0),1,1)</f>
        <v>7.47</v>
      </c>
      <c r="E481" s="4">
        <f ca="1">OFFSET(InputPriceData!D$15,CalculationsAndCharts!$A481+$A$11,IF($C$7,7,0),1,1)</f>
        <v>7.47</v>
      </c>
      <c r="F481" s="4">
        <f ca="1">OFFSET(InputPriceData!E$15,CalculationsAndCharts!$A481+$A$11,IF($C$7,7,0),1,1)</f>
        <v>7</v>
      </c>
      <c r="G481" s="4">
        <f ca="1">OFFSET(InputPriceData!F$15,CalculationsAndCharts!$A481+$A$11,IF($C$7,7,0),1,1)</f>
        <v>7.03</v>
      </c>
      <c r="H481" s="105">
        <f t="shared" si="804"/>
        <v>0</v>
      </c>
      <c r="I481" s="105">
        <f t="shared" ca="1" si="795"/>
        <v>0</v>
      </c>
      <c r="J481" s="105">
        <f t="shared" ca="1" si="795"/>
        <v>0</v>
      </c>
      <c r="K481" s="105">
        <f t="shared" ca="1" si="795"/>
        <v>0</v>
      </c>
      <c r="L481" s="4">
        <f t="shared" ca="1" si="805"/>
        <v>7.166666666666667</v>
      </c>
      <c r="M481" s="105">
        <f t="shared" ca="1" si="806"/>
        <v>0.51666666666666661</v>
      </c>
      <c r="N481" s="105">
        <f t="shared" ref="N481:N544" ca="1" si="813">AVERAGE(OFFSET(M481,0,0,$F$19,1))*$F$20</f>
        <v>2.0917692307692297</v>
      </c>
      <c r="O481" s="198">
        <f t="shared" ref="O481:O544" ca="1" si="814">(N481*$E$17+O482*$F$17)</f>
        <v>2.2072255970700425</v>
      </c>
      <c r="P481" s="198">
        <f t="shared" ref="P481:P544" ca="1" si="815">O481*$F$21</f>
        <v>1.9865030373630383</v>
      </c>
      <c r="Q481" s="105">
        <f t="shared" ca="1" si="807"/>
        <v>7.4067400130141667</v>
      </c>
      <c r="R481" s="105">
        <f t="shared" ca="1" si="808"/>
        <v>7.3759412175279424</v>
      </c>
      <c r="S481" s="105">
        <f t="shared" ref="S481:S544" ca="1" si="816">IF($S$15,AVERAGE(OFFSET(Q481,0,0,$F$18,1)),0)</f>
        <v>0</v>
      </c>
      <c r="T481" s="105">
        <f t="shared" ref="T481:T544" si="817">IF($S$15,R481+O481,0)</f>
        <v>0</v>
      </c>
      <c r="U481" s="105">
        <f t="shared" ref="U481:U544" si="818">IF($S$15,R481-P481,0)</f>
        <v>0</v>
      </c>
      <c r="V481" s="115">
        <f t="shared" ca="1" si="809"/>
        <v>0.5</v>
      </c>
      <c r="W481" s="114">
        <f t="shared" ca="1" si="810"/>
        <v>0.55251969704702963</v>
      </c>
      <c r="X481" s="116">
        <f t="shared" ca="1" si="811"/>
        <v>0.1285945515002887</v>
      </c>
      <c r="Y481" s="90" t="e">
        <f t="shared" ref="Y481:Y544" si="819">IF($A481=$B$28,Y$31,NA())</f>
        <v>#N/A</v>
      </c>
      <c r="Z481" s="117" t="str">
        <f t="shared" ref="Z481:Z544" ca="1" si="820">IF(AA481="","",OFFSET($B$31,AA481,0,1,1))</f>
        <v/>
      </c>
      <c r="AA481" s="112"/>
      <c r="AB481" s="118"/>
      <c r="AC481" s="107"/>
      <c r="AD481" s="107"/>
      <c r="AH481" s="107"/>
      <c r="BE481" s="235">
        <f t="shared" ref="BE481:BE544" ca="1" si="821">AVERAGE(OFFSET($G$31,$A481,0,$BE$27,1))</f>
        <v>7.2650000000000006</v>
      </c>
      <c r="BF481" s="235">
        <f t="shared" ref="BF481:BN481" ca="1" si="822">AVERAGE(OFFSET(BE$31,$A481,0,$BE$27,1))</f>
        <v>7.4700000000000006</v>
      </c>
      <c r="BG481" s="235">
        <f t="shared" ca="1" si="822"/>
        <v>7.6025</v>
      </c>
      <c r="BH481" s="235">
        <f t="shared" ca="1" si="822"/>
        <v>7.6775000000000002</v>
      </c>
      <c r="BI481" s="235">
        <f t="shared" ca="1" si="822"/>
        <v>7.6950000000000003</v>
      </c>
      <c r="BJ481" s="235">
        <f t="shared" ca="1" si="822"/>
        <v>7.6595312499999997</v>
      </c>
      <c r="BK481" s="235">
        <f t="shared" ca="1" si="822"/>
        <v>7.5817187499999994</v>
      </c>
      <c r="BL481" s="235">
        <f t="shared" ca="1" si="822"/>
        <v>7.4772656249999994</v>
      </c>
      <c r="BM481" s="235">
        <f t="shared" ca="1" si="822"/>
        <v>7.3646093749999997</v>
      </c>
      <c r="BN481" s="235">
        <f t="shared" ca="1" si="822"/>
        <v>7.2607714843749998</v>
      </c>
      <c r="BO481" s="235">
        <f t="shared" ref="BO481:BO544" ca="1" si="823">(5*BE481+4*BF481+3*BG481+2*BH481+BI481+BJ481+BK481+BL481+BM481+BN481)/20</f>
        <v>7.4703198242187501</v>
      </c>
      <c r="BP481" s="235">
        <f t="shared" ca="1" si="779"/>
        <v>7.4871924958542744</v>
      </c>
      <c r="BQ481" s="235">
        <f t="shared" ca="1" si="780"/>
        <v>7.4483982178007206</v>
      </c>
      <c r="BR481" s="235">
        <f t="shared" ca="1" si="781"/>
        <v>3.8794278053553732E-2</v>
      </c>
      <c r="BS481" s="235">
        <f t="shared" ca="1" si="782"/>
        <v>7.5259867739078281</v>
      </c>
      <c r="BT481" s="235">
        <f t="shared" ca="1" si="737"/>
        <v>7.4999987981560459</v>
      </c>
      <c r="BU481" s="235">
        <f t="shared" ca="1" si="738"/>
        <v>7.4349016595758677</v>
      </c>
      <c r="BV481" s="235">
        <f t="shared" ca="1" si="739"/>
        <v>7.3719094190551901</v>
      </c>
      <c r="BW481" s="235">
        <f t="shared" ca="1" si="740"/>
        <v>7.5672008347957247</v>
      </c>
      <c r="BX481" s="235">
        <f t="shared" ref="BX481:BX544" ca="1" si="824">_xlfn.STDEV.P(OFFSET(BW481,0,0,$BG$27,1))</f>
        <v>0.49799057365212995</v>
      </c>
      <c r="BZ481" s="235">
        <f t="shared" ref="BZ481:BZ544" ca="1" si="825">SUMPRODUCT(OFFSET(BW481,0,0,$BG$27,1),OFFSET($BY$31,1,0,$BG$27,1))/$BH$27</f>
        <v>7.470169092072779</v>
      </c>
      <c r="CA481" s="235">
        <f t="shared" ref="CA481:CA544" ca="1" si="826">(BW481+2*BX481-BZ481)/(4*BX481)*100</f>
        <v>54.871163625213825</v>
      </c>
      <c r="CB481" s="235">
        <f t="shared" ca="1" si="754"/>
        <v>7.3184932454427081</v>
      </c>
      <c r="CC481" s="235">
        <f t="shared" ca="1" si="755"/>
        <v>1.2984932454427085</v>
      </c>
      <c r="CD481" s="81">
        <f t="shared" ca="1" si="756"/>
        <v>2.8908895670572914</v>
      </c>
      <c r="CE481" s="235">
        <f t="shared" ref="CE481:CE544" ca="1" si="827">IF(CD481&lt;0.000000000001,IF($A481&gt;=$A$8,50,CE482),MIN(100,MAX(0,100*CC481/CD481)))</f>
        <v>44.916736365148566</v>
      </c>
      <c r="CF481" s="235">
        <f t="shared" ref="CF481:CF544" ca="1" si="828">AVERAGE(OFFSET(CE$31,$A481,0,$BJ$27,1))</f>
        <v>55.453005507106703</v>
      </c>
      <c r="CG481">
        <f t="shared" ref="CG481:CI544" si="829">CG$30</f>
        <v>100</v>
      </c>
      <c r="CH481">
        <f t="shared" si="829"/>
        <v>50</v>
      </c>
      <c r="CI481">
        <f t="shared" si="829"/>
        <v>0</v>
      </c>
      <c r="CJ481" t="e">
        <f t="shared" ref="CJ481:CJ544" si="830">IF($A481=$B$28,CJ$30,NA())</f>
        <v>#N/A</v>
      </c>
      <c r="CK481" s="259">
        <f t="shared" ref="CK481:CK544" ca="1" si="831">IF(A481&gt;=$A$8,0,(AVERAGE(D482:G482)+CK482)/2)</f>
        <v>7.5988545958564035</v>
      </c>
      <c r="CL481" s="259">
        <f t="shared" ref="CL481:CL544" ca="1" si="832">(AVERAGE(D481:G481)+CK481+MAX(E481,CK481)+MIN(F481,CK481))/4</f>
        <v>7.3600522979282017</v>
      </c>
      <c r="CM481" s="259">
        <f t="shared" ref="CM481:CM544" ca="1" si="833">IF(A481&gt;=$A$8,L481,(L481*CM$28+CM482*CM$29))</f>
        <v>7.4107349370306448</v>
      </c>
      <c r="CN481" s="259">
        <f t="shared" ref="CN481:CN544" ca="1" si="834">IF(A481&gt;=$A$8,CL481,(CL481*CN$28+CN482*CN$29))</f>
        <v>7.4145212531224285</v>
      </c>
      <c r="CO481">
        <f t="shared" ref="CO481:CO544" ca="1" si="835">IF(AND(CM481&gt;CN481,G481&gt;D481),100,IF(AND(CM481&lt;CN481,G481&lt;D481),0,CO482))</f>
        <v>0</v>
      </c>
      <c r="CP481" t="e">
        <f t="shared" ref="CP481:CP544" ca="1" si="836">IF($S$17,IF($A481&gt;$A$8,NA(),IF($CO481=100,CP$30,NA())),NA())</f>
        <v>#N/A</v>
      </c>
      <c r="CQ481">
        <f t="shared" ref="CQ481:CQ544" ca="1" si="837">IF($S$17,IF($A481&gt;$A$8,NA(),IF($CO481=0,CQ$30,NA())),NA())</f>
        <v>16.7</v>
      </c>
      <c r="CR481" t="e">
        <f t="shared" ca="1" si="759"/>
        <v>#N/A</v>
      </c>
      <c r="CS481" t="e">
        <f t="shared" ca="1" si="760"/>
        <v>#N/A</v>
      </c>
    </row>
    <row r="482" spans="1:97" x14ac:dyDescent="0.25">
      <c r="A482">
        <v>451</v>
      </c>
      <c r="B482" s="100">
        <f ca="1">OFFSET(InputPriceData!B$15,CalculationsAndCharts!$A482+$A$11,0,1,1)</f>
        <v>39841</v>
      </c>
      <c r="C482" s="3">
        <f ca="1">OFFSET(InputPriceData!G$15,CalculationsAndCharts!$A482+$A$11,0,1,1)</f>
        <v>5710200</v>
      </c>
      <c r="D482" s="4">
        <f ca="1">OFFSET(InputPriceData!C$15,CalculationsAndCharts!$A482+$A$11,IF($C$7,7,0),1,1)</f>
        <v>7.65</v>
      </c>
      <c r="E482" s="4">
        <f ca="1">OFFSET(InputPriceData!D$15,CalculationsAndCharts!$A482+$A$11,IF($C$7,7,0),1,1)</f>
        <v>7.7</v>
      </c>
      <c r="F482" s="4">
        <f ca="1">OFFSET(InputPriceData!E$15,CalculationsAndCharts!$A482+$A$11,IF($C$7,7,0),1,1)</f>
        <v>7.35</v>
      </c>
      <c r="G482" s="4">
        <f ca="1">OFFSET(InputPriceData!F$15,CalculationsAndCharts!$A482+$A$11,IF($C$7,7,0),1,1)</f>
        <v>7.5</v>
      </c>
      <c r="H482" s="105">
        <f t="shared" si="804"/>
        <v>0</v>
      </c>
      <c r="I482" s="105">
        <f t="shared" ca="1" si="795"/>
        <v>0</v>
      </c>
      <c r="J482" s="105">
        <f t="shared" ca="1" si="795"/>
        <v>0</v>
      </c>
      <c r="K482" s="105">
        <f t="shared" ca="1" si="795"/>
        <v>0</v>
      </c>
      <c r="L482" s="4">
        <f t="shared" ca="1" si="805"/>
        <v>7.5166666666666666</v>
      </c>
      <c r="M482" s="105">
        <f t="shared" ca="1" si="806"/>
        <v>0.54333333333333389</v>
      </c>
      <c r="N482" s="105">
        <f t="shared" ca="1" si="813"/>
        <v>2.1309102564102558</v>
      </c>
      <c r="O482" s="198">
        <f t="shared" ca="1" si="814"/>
        <v>2.2402131302988462</v>
      </c>
      <c r="P482" s="198">
        <f t="shared" ca="1" si="815"/>
        <v>2.0161918172689615</v>
      </c>
      <c r="Q482" s="105">
        <f t="shared" ca="1" si="807"/>
        <v>7.4753323976848804</v>
      </c>
      <c r="R482" s="105">
        <f t="shared" ca="1" si="808"/>
        <v>7.3671415616747353</v>
      </c>
      <c r="S482" s="105">
        <f t="shared" ca="1" si="816"/>
        <v>0</v>
      </c>
      <c r="T482" s="105">
        <f t="shared" si="817"/>
        <v>0</v>
      </c>
      <c r="U482" s="105">
        <f t="shared" si="818"/>
        <v>0</v>
      </c>
      <c r="V482" s="115">
        <f t="shared" ca="1" si="809"/>
        <v>0.5</v>
      </c>
      <c r="W482" s="114">
        <f t="shared" ca="1" si="810"/>
        <v>0.57877954557054445</v>
      </c>
      <c r="X482" s="116">
        <f t="shared" ca="1" si="811"/>
        <v>0.12717060607607261</v>
      </c>
      <c r="Y482" s="90" t="e">
        <f t="shared" si="819"/>
        <v>#N/A</v>
      </c>
      <c r="Z482" s="117" t="str">
        <f t="shared" ca="1" si="820"/>
        <v/>
      </c>
      <c r="AA482" s="112"/>
      <c r="AB482" s="118"/>
      <c r="AC482" s="107"/>
      <c r="AD482" s="107"/>
      <c r="AH482" s="107"/>
      <c r="BE482" s="235">
        <f t="shared" ca="1" si="821"/>
        <v>7.6749999999999998</v>
      </c>
      <c r="BF482" s="235">
        <f t="shared" ref="BF482:BN482" ca="1" si="838">AVERAGE(OFFSET(BE$31,$A482,0,$BE$27,1))</f>
        <v>7.7349999999999994</v>
      </c>
      <c r="BG482" s="235">
        <f t="shared" ca="1" si="838"/>
        <v>7.7524999999999995</v>
      </c>
      <c r="BH482" s="235">
        <f t="shared" ca="1" si="838"/>
        <v>7.7124999999999995</v>
      </c>
      <c r="BI482" s="235">
        <f t="shared" ca="1" si="838"/>
        <v>7.6240624999999991</v>
      </c>
      <c r="BJ482" s="235">
        <f t="shared" ca="1" si="838"/>
        <v>7.5039062499999991</v>
      </c>
      <c r="BK482" s="235">
        <f t="shared" ca="1" si="838"/>
        <v>7.3728124999999993</v>
      </c>
      <c r="BL482" s="235">
        <f t="shared" ca="1" si="838"/>
        <v>7.251953125</v>
      </c>
      <c r="BM482" s="235">
        <f t="shared" ca="1" si="838"/>
        <v>7.1569335937499998</v>
      </c>
      <c r="BN482" s="235">
        <f t="shared" ca="1" si="838"/>
        <v>7.0946386718749999</v>
      </c>
      <c r="BO482" s="235">
        <f t="shared" ca="1" si="823"/>
        <v>7.6000903320312503</v>
      </c>
      <c r="BP482" s="235">
        <f t="shared" ca="1" si="779"/>
        <v>7.5040651674897987</v>
      </c>
      <c r="BQ482" s="235">
        <f t="shared" ca="1" si="780"/>
        <v>7.4096039397471678</v>
      </c>
      <c r="BR482" s="235">
        <f t="shared" ca="1" si="781"/>
        <v>9.4461227742630882E-2</v>
      </c>
      <c r="BS482" s="235">
        <f t="shared" ca="1" si="782"/>
        <v>7.5985263952324296</v>
      </c>
      <c r="BT482" s="235">
        <f t="shared" ca="1" si="737"/>
        <v>7.4740108224042645</v>
      </c>
      <c r="BU482" s="235">
        <f t="shared" ca="1" si="738"/>
        <v>7.3698045209956904</v>
      </c>
      <c r="BV482" s="235">
        <f t="shared" ca="1" si="739"/>
        <v>7.3089171785345126</v>
      </c>
      <c r="BW482" s="235">
        <f t="shared" ca="1" si="740"/>
        <v>7.621536082760235</v>
      </c>
      <c r="BX482" s="235">
        <f t="shared" ca="1" si="824"/>
        <v>0.55385635868248895</v>
      </c>
      <c r="BZ482" s="235">
        <f t="shared" ca="1" si="825"/>
        <v>7.4590079188555505</v>
      </c>
      <c r="CA482" s="235">
        <f t="shared" ca="1" si="826"/>
        <v>57.336205559294527</v>
      </c>
      <c r="CB482" s="235">
        <f t="shared" ca="1" si="754"/>
        <v>7.558378499348958</v>
      </c>
      <c r="CC482" s="235">
        <f t="shared" ca="1" si="755"/>
        <v>1.5383784993489584</v>
      </c>
      <c r="CD482" s="81">
        <f t="shared" ca="1" si="756"/>
        <v>2.8908895670572914</v>
      </c>
      <c r="CE482" s="235">
        <f t="shared" ca="1" si="827"/>
        <v>53.21470999374467</v>
      </c>
      <c r="CF482" s="235">
        <f t="shared" ca="1" si="828"/>
        <v>61.807976602892211</v>
      </c>
      <c r="CG482">
        <f t="shared" si="829"/>
        <v>100</v>
      </c>
      <c r="CH482">
        <f t="shared" si="829"/>
        <v>50</v>
      </c>
      <c r="CI482">
        <f t="shared" si="829"/>
        <v>0</v>
      </c>
      <c r="CJ482" t="e">
        <f t="shared" si="830"/>
        <v>#N/A</v>
      </c>
      <c r="CK482" s="259">
        <f t="shared" ca="1" si="831"/>
        <v>7.6477091917128073</v>
      </c>
      <c r="CL482" s="259">
        <f t="shared" ca="1" si="832"/>
        <v>7.561927297928202</v>
      </c>
      <c r="CM482" s="259">
        <f t="shared" ca="1" si="833"/>
        <v>7.5734471172732958</v>
      </c>
      <c r="CN482" s="259">
        <f t="shared" ca="1" si="834"/>
        <v>7.4363088352001183</v>
      </c>
      <c r="CO482">
        <f t="shared" ca="1" si="835"/>
        <v>100</v>
      </c>
      <c r="CP482">
        <f t="shared" ca="1" si="836"/>
        <v>16.7</v>
      </c>
      <c r="CQ482" t="e">
        <f t="shared" ca="1" si="837"/>
        <v>#N/A</v>
      </c>
      <c r="CR482" t="e">
        <f t="shared" ca="1" si="759"/>
        <v>#N/A</v>
      </c>
      <c r="CS482" t="e">
        <f t="shared" ca="1" si="760"/>
        <v>#N/A</v>
      </c>
    </row>
    <row r="483" spans="1:97" x14ac:dyDescent="0.25">
      <c r="A483">
        <v>452</v>
      </c>
      <c r="B483" s="100">
        <f ca="1">OFFSET(InputPriceData!B$15,CalculationsAndCharts!$A483+$A$11,0,1,1)</f>
        <v>39840</v>
      </c>
      <c r="C483" s="3">
        <f ca="1">OFFSET(InputPriceData!G$15,CalculationsAndCharts!$A483+$A$11,0,1,1)</f>
        <v>3606800</v>
      </c>
      <c r="D483" s="4">
        <f ca="1">OFFSET(InputPriceData!C$15,CalculationsAndCharts!$A483+$A$11,IF($C$7,7,0),1,1)</f>
        <v>7.73</v>
      </c>
      <c r="E483" s="4">
        <f ca="1">OFFSET(InputPriceData!D$15,CalculationsAndCharts!$A483+$A$11,IF($C$7,7,0),1,1)</f>
        <v>8.1</v>
      </c>
      <c r="F483" s="4">
        <f ca="1">OFFSET(InputPriceData!E$15,CalculationsAndCharts!$A483+$A$11,IF($C$7,7,0),1,1)</f>
        <v>7.73</v>
      </c>
      <c r="G483" s="4">
        <f ca="1">OFFSET(InputPriceData!F$15,CalculationsAndCharts!$A483+$A$11,IF($C$7,7,0),1,1)</f>
        <v>7.85</v>
      </c>
      <c r="H483" s="105">
        <f t="shared" si="804"/>
        <v>0</v>
      </c>
      <c r="I483" s="105">
        <f t="shared" ca="1" si="795"/>
        <v>0</v>
      </c>
      <c r="J483" s="105">
        <f t="shared" ca="1" si="795"/>
        <v>0</v>
      </c>
      <c r="K483" s="105">
        <f t="shared" ca="1" si="795"/>
        <v>0</v>
      </c>
      <c r="L483" s="4">
        <f t="shared" ca="1" si="805"/>
        <v>7.8933333333333335</v>
      </c>
      <c r="M483" s="105">
        <f t="shared" ca="1" si="806"/>
        <v>0.3533333333333335</v>
      </c>
      <c r="N483" s="105">
        <f t="shared" ca="1" si="813"/>
        <v>2.147294871794871</v>
      </c>
      <c r="O483" s="198">
        <f t="shared" ca="1" si="814"/>
        <v>2.2714425228384432</v>
      </c>
      <c r="P483" s="198">
        <f t="shared" ca="1" si="815"/>
        <v>2.0442982705545991</v>
      </c>
      <c r="Q483" s="105">
        <f t="shared" ca="1" si="807"/>
        <v>7.4635226065472278</v>
      </c>
      <c r="R483" s="105">
        <f t="shared" ca="1" si="808"/>
        <v>7.3362298942432655</v>
      </c>
      <c r="S483" s="105">
        <f t="shared" ca="1" si="816"/>
        <v>0</v>
      </c>
      <c r="T483" s="105">
        <f t="shared" si="817"/>
        <v>0</v>
      </c>
      <c r="U483" s="105">
        <f t="shared" si="818"/>
        <v>0</v>
      </c>
      <c r="V483" s="115">
        <f t="shared" ca="1" si="809"/>
        <v>0.36999999999999922</v>
      </c>
      <c r="W483" s="114">
        <f t="shared" ca="1" si="810"/>
        <v>0.61816931835581668</v>
      </c>
      <c r="X483" s="116">
        <f t="shared" ca="1" si="811"/>
        <v>0.12874768386698304</v>
      </c>
      <c r="Y483" s="90" t="e">
        <f t="shared" si="819"/>
        <v>#N/A</v>
      </c>
      <c r="Z483" s="117" t="str">
        <f t="shared" ca="1" si="820"/>
        <v/>
      </c>
      <c r="AA483" s="112"/>
      <c r="AB483" s="118"/>
      <c r="AC483" s="107"/>
      <c r="AD483" s="107"/>
      <c r="AH483" s="107"/>
      <c r="BE483" s="235">
        <f t="shared" ca="1" si="821"/>
        <v>7.7949999999999999</v>
      </c>
      <c r="BF483" s="235">
        <f t="shared" ref="BF483:BN483" ca="1" si="839">AVERAGE(OFFSET(BE$31,$A483,0,$BE$27,1))</f>
        <v>7.77</v>
      </c>
      <c r="BG483" s="235">
        <f t="shared" ca="1" si="839"/>
        <v>7.6724999999999994</v>
      </c>
      <c r="BH483" s="235">
        <f t="shared" ca="1" si="839"/>
        <v>7.5356249999999996</v>
      </c>
      <c r="BI483" s="235">
        <f t="shared" ca="1" si="839"/>
        <v>7.3837499999999991</v>
      </c>
      <c r="BJ483" s="235">
        <f t="shared" ca="1" si="839"/>
        <v>7.2417187499999995</v>
      </c>
      <c r="BK483" s="235">
        <f t="shared" ca="1" si="839"/>
        <v>7.1310937499999998</v>
      </c>
      <c r="BL483" s="235">
        <f t="shared" ca="1" si="839"/>
        <v>7.0619140624999996</v>
      </c>
      <c r="BM483" s="235">
        <f t="shared" ca="1" si="839"/>
        <v>7.0323437499999999</v>
      </c>
      <c r="BN483" s="235">
        <f t="shared" ca="1" si="839"/>
        <v>7.0341113281250003</v>
      </c>
      <c r="BO483" s="235">
        <f t="shared" ca="1" si="823"/>
        <v>7.5514340820312498</v>
      </c>
      <c r="BP483" s="235">
        <f t="shared" ca="1" si="779"/>
        <v>7.4080400029483471</v>
      </c>
      <c r="BQ483" s="235">
        <f t="shared" ca="1" si="780"/>
        <v>7.3151427120045369</v>
      </c>
      <c r="BR483" s="235">
        <f t="shared" ca="1" si="781"/>
        <v>9.2897290943810162E-2</v>
      </c>
      <c r="BS483" s="235">
        <f t="shared" ca="1" si="782"/>
        <v>7.5009372938921572</v>
      </c>
      <c r="BT483" s="235">
        <f t="shared" ca="1" si="737"/>
        <v>7.3494952495760995</v>
      </c>
      <c r="BU483" s="235">
        <f t="shared" ca="1" si="738"/>
        <v>7.2655982195871163</v>
      </c>
      <c r="BV483" s="235">
        <f t="shared" ca="1" si="739"/>
        <v>7.2480298360733357</v>
      </c>
      <c r="BW483" s="235">
        <f t="shared" ca="1" si="740"/>
        <v>7.4997209260402826</v>
      </c>
      <c r="BX483" s="235">
        <f t="shared" ca="1" si="824"/>
        <v>0.61349322797410977</v>
      </c>
      <c r="BZ483" s="235">
        <f t="shared" ca="1" si="825"/>
        <v>7.4343253500283017</v>
      </c>
      <c r="CA483" s="235">
        <f t="shared" ca="1" si="826"/>
        <v>52.664885814140597</v>
      </c>
      <c r="CB483" s="235">
        <f t="shared" ca="1" si="754"/>
        <v>7.7223837076822921</v>
      </c>
      <c r="CC483" s="235">
        <f t="shared" ca="1" si="755"/>
        <v>1.9723837076822921</v>
      </c>
      <c r="CD483" s="81">
        <f t="shared" ca="1" si="756"/>
        <v>2.8908895670572914</v>
      </c>
      <c r="CE483" s="235">
        <f t="shared" ca="1" si="827"/>
        <v>68.227570162426872</v>
      </c>
      <c r="CF483" s="235">
        <f t="shared" ca="1" si="828"/>
        <v>62.063840947440305</v>
      </c>
      <c r="CG483">
        <f t="shared" si="829"/>
        <v>100</v>
      </c>
      <c r="CH483">
        <f t="shared" si="829"/>
        <v>50</v>
      </c>
      <c r="CI483">
        <f t="shared" si="829"/>
        <v>0</v>
      </c>
      <c r="CJ483" t="e">
        <f t="shared" si="830"/>
        <v>#N/A</v>
      </c>
      <c r="CK483" s="259">
        <f t="shared" ca="1" si="831"/>
        <v>7.4429183834256136</v>
      </c>
      <c r="CL483" s="259">
        <f t="shared" ca="1" si="832"/>
        <v>7.709584191712807</v>
      </c>
      <c r="CM483" s="259">
        <f t="shared" ca="1" si="833"/>
        <v>7.611300751011048</v>
      </c>
      <c r="CN483" s="259">
        <f t="shared" ca="1" si="834"/>
        <v>7.386061450108885</v>
      </c>
      <c r="CO483">
        <f t="shared" ca="1" si="835"/>
        <v>100</v>
      </c>
      <c r="CP483">
        <f t="shared" ca="1" si="836"/>
        <v>16.7</v>
      </c>
      <c r="CQ483" t="e">
        <f t="shared" ca="1" si="837"/>
        <v>#N/A</v>
      </c>
      <c r="CR483" t="e">
        <f t="shared" ca="1" si="759"/>
        <v>#N/A</v>
      </c>
      <c r="CS483" t="e">
        <f t="shared" ca="1" si="760"/>
        <v>#N/A</v>
      </c>
    </row>
    <row r="484" spans="1:97" x14ac:dyDescent="0.25">
      <c r="A484">
        <v>453</v>
      </c>
      <c r="B484" s="100">
        <f ca="1">OFFSET(InputPriceData!B$15,CalculationsAndCharts!$A484+$A$11,0,1,1)</f>
        <v>39839</v>
      </c>
      <c r="C484" s="3">
        <f ca="1">OFFSET(InputPriceData!G$15,CalculationsAndCharts!$A484+$A$11,0,1,1)</f>
        <v>3783200</v>
      </c>
      <c r="D484" s="4">
        <f ca="1">OFFSET(InputPriceData!C$15,CalculationsAndCharts!$A484+$A$11,IF($C$7,7,0),1,1)</f>
        <v>7.75</v>
      </c>
      <c r="E484" s="4">
        <f ca="1">OFFSET(InputPriceData!D$15,CalculationsAndCharts!$A484+$A$11,IF($C$7,7,0),1,1)</f>
        <v>8.1300000000000008</v>
      </c>
      <c r="F484" s="4">
        <f ca="1">OFFSET(InputPriceData!E$15,CalculationsAndCharts!$A484+$A$11,IF($C$7,7,0),1,1)</f>
        <v>7.54</v>
      </c>
      <c r="G484" s="4">
        <f ca="1">OFFSET(InputPriceData!F$15,CalculationsAndCharts!$A484+$A$11,IF($C$7,7,0),1,1)</f>
        <v>7.74</v>
      </c>
      <c r="H484" s="105">
        <f t="shared" si="804"/>
        <v>0</v>
      </c>
      <c r="I484" s="105">
        <f t="shared" ca="1" si="795"/>
        <v>0</v>
      </c>
      <c r="J484" s="105">
        <f t="shared" ca="1" si="795"/>
        <v>0</v>
      </c>
      <c r="K484" s="105">
        <f t="shared" ca="1" si="795"/>
        <v>0</v>
      </c>
      <c r="L484" s="4">
        <f t="shared" ca="1" si="805"/>
        <v>7.8033333333333346</v>
      </c>
      <c r="M484" s="105">
        <f t="shared" ca="1" si="806"/>
        <v>1.1033333333333344</v>
      </c>
      <c r="N484" s="105">
        <f t="shared" ca="1" si="813"/>
        <v>2.4340256410256402</v>
      </c>
      <c r="O484" s="198">
        <f t="shared" ca="1" si="814"/>
        <v>2.3069132802794639</v>
      </c>
      <c r="P484" s="198">
        <f t="shared" ca="1" si="815"/>
        <v>2.0762219522515175</v>
      </c>
      <c r="Q484" s="105">
        <f t="shared" ca="1" si="807"/>
        <v>7.3407195417511977</v>
      </c>
      <c r="R484" s="105">
        <f t="shared" ca="1" si="808"/>
        <v>7.299860547870705</v>
      </c>
      <c r="S484" s="105">
        <f t="shared" ca="1" si="816"/>
        <v>0</v>
      </c>
      <c r="T484" s="105">
        <f t="shared" si="817"/>
        <v>0</v>
      </c>
      <c r="U484" s="105">
        <f t="shared" si="818"/>
        <v>0</v>
      </c>
      <c r="V484" s="115">
        <f t="shared" ca="1" si="809"/>
        <v>0.59000000000000075</v>
      </c>
      <c r="W484" s="114">
        <f t="shared" ca="1" si="810"/>
        <v>0.74225397753372546</v>
      </c>
      <c r="X484" s="116">
        <f t="shared" ca="1" si="811"/>
        <v>0.14589844670978364</v>
      </c>
      <c r="Y484" s="90" t="e">
        <f t="shared" si="819"/>
        <v>#N/A</v>
      </c>
      <c r="Z484" s="117" t="str">
        <f t="shared" ca="1" si="820"/>
        <v/>
      </c>
      <c r="AA484" s="112"/>
      <c r="AB484" s="118"/>
      <c r="AC484" s="107"/>
      <c r="AD484" s="107"/>
      <c r="AH484" s="107"/>
      <c r="BE484" s="235">
        <f t="shared" ca="1" si="821"/>
        <v>7.7450000000000001</v>
      </c>
      <c r="BF484" s="235">
        <f t="shared" ref="BF484:BN484" ca="1" si="840">AVERAGE(OFFSET(BE$31,$A484,0,$BE$27,1))</f>
        <v>7.5749999999999993</v>
      </c>
      <c r="BG484" s="235">
        <f t="shared" ca="1" si="840"/>
        <v>7.3987499999999997</v>
      </c>
      <c r="BH484" s="235">
        <f t="shared" ca="1" si="840"/>
        <v>7.2318749999999996</v>
      </c>
      <c r="BI484" s="235">
        <f t="shared" ca="1" si="840"/>
        <v>7.0996874999999999</v>
      </c>
      <c r="BJ484" s="235">
        <f t="shared" ca="1" si="840"/>
        <v>7.02046875</v>
      </c>
      <c r="BK484" s="235">
        <f t="shared" ca="1" si="840"/>
        <v>6.9927343749999995</v>
      </c>
      <c r="BL484" s="235">
        <f t="shared" ca="1" si="840"/>
        <v>7.0027734375000001</v>
      </c>
      <c r="BM484" s="235">
        <f t="shared" ca="1" si="840"/>
        <v>7.0358789062499998</v>
      </c>
      <c r="BN484" s="235">
        <f t="shared" ca="1" si="840"/>
        <v>7.0823437499999997</v>
      </c>
      <c r="BO484" s="235">
        <f t="shared" ca="1" si="823"/>
        <v>7.3959443359375001</v>
      </c>
      <c r="BP484" s="235">
        <f t="shared" ca="1" si="779"/>
        <v>7.2646459238654444</v>
      </c>
      <c r="BQ484" s="235">
        <f t="shared" ca="1" si="780"/>
        <v>7.2222454210607268</v>
      </c>
      <c r="BR484" s="235">
        <f t="shared" ca="1" si="781"/>
        <v>4.2400502804717632E-2</v>
      </c>
      <c r="BS484" s="235">
        <f t="shared" ca="1" si="782"/>
        <v>7.307046426670162</v>
      </c>
      <c r="BT484" s="235">
        <f t="shared" ca="1" si="737"/>
        <v>7.1980532052600417</v>
      </c>
      <c r="BU484" s="235">
        <f t="shared" ca="1" si="738"/>
        <v>7.1817011895981331</v>
      </c>
      <c r="BV484" s="235">
        <f t="shared" ca="1" si="739"/>
        <v>7.2304614525595552</v>
      </c>
      <c r="BW484" s="235">
        <f t="shared" ca="1" si="740"/>
        <v>7.2795174995452809</v>
      </c>
      <c r="BX484" s="235">
        <f t="shared" ca="1" si="824"/>
        <v>0.66745689573989953</v>
      </c>
      <c r="BZ484" s="235">
        <f t="shared" ca="1" si="825"/>
        <v>7.415019369293649</v>
      </c>
      <c r="CA484" s="235">
        <f t="shared" ca="1" si="826"/>
        <v>44.924695863762103</v>
      </c>
      <c r="CB484" s="235">
        <f t="shared" ca="1" si="754"/>
        <v>7.5996388346354173</v>
      </c>
      <c r="CC484" s="235">
        <f t="shared" ca="1" si="755"/>
        <v>1.8496388346354173</v>
      </c>
      <c r="CD484" s="81">
        <f t="shared" ca="1" si="756"/>
        <v>2.8908895670572914</v>
      </c>
      <c r="CE484" s="235">
        <f t="shared" ca="1" si="827"/>
        <v>63.981649652505084</v>
      </c>
      <c r="CF484" s="235">
        <f t="shared" ca="1" si="828"/>
        <v>53.476318932633717</v>
      </c>
      <c r="CG484">
        <f t="shared" si="829"/>
        <v>100</v>
      </c>
      <c r="CH484">
        <f t="shared" si="829"/>
        <v>50</v>
      </c>
      <c r="CI484">
        <f t="shared" si="829"/>
        <v>0</v>
      </c>
      <c r="CJ484" t="e">
        <f t="shared" si="830"/>
        <v>#N/A</v>
      </c>
      <c r="CK484" s="259">
        <f t="shared" ca="1" si="831"/>
        <v>7.0958367668512263</v>
      </c>
      <c r="CL484" s="259">
        <f t="shared" ca="1" si="832"/>
        <v>7.5279183834256145</v>
      </c>
      <c r="CM484" s="259">
        <f t="shared" ca="1" si="833"/>
        <v>7.423279029462857</v>
      </c>
      <c r="CN484" s="259">
        <f t="shared" ca="1" si="834"/>
        <v>7.2566523534673175</v>
      </c>
      <c r="CO484">
        <f t="shared" ca="1" si="835"/>
        <v>100</v>
      </c>
      <c r="CP484">
        <f t="shared" ca="1" si="836"/>
        <v>16.7</v>
      </c>
      <c r="CQ484" t="e">
        <f t="shared" ca="1" si="837"/>
        <v>#N/A</v>
      </c>
      <c r="CR484">
        <f t="shared" ca="1" si="759"/>
        <v>7.75</v>
      </c>
      <c r="CS484" t="e">
        <f t="shared" ca="1" si="760"/>
        <v>#N/A</v>
      </c>
    </row>
    <row r="485" spans="1:97" x14ac:dyDescent="0.25">
      <c r="A485">
        <v>454</v>
      </c>
      <c r="B485" s="100">
        <f ca="1">OFFSET(InputPriceData!B$15,CalculationsAndCharts!$A485+$A$11,0,1,1)</f>
        <v>39836</v>
      </c>
      <c r="C485" s="3">
        <f ca="1">OFFSET(InputPriceData!G$15,CalculationsAndCharts!$A485+$A$11,0,1,1)</f>
        <v>4743700</v>
      </c>
      <c r="D485" s="4">
        <f ca="1">OFFSET(InputPriceData!C$15,CalculationsAndCharts!$A485+$A$11,IF($C$7,7,0),1,1)</f>
        <v>6.7</v>
      </c>
      <c r="E485" s="4">
        <f ca="1">OFFSET(InputPriceData!D$15,CalculationsAndCharts!$A485+$A$11,IF($C$7,7,0),1,1)</f>
        <v>7.91</v>
      </c>
      <c r="F485" s="4">
        <f ca="1">OFFSET(InputPriceData!E$15,CalculationsAndCharts!$A485+$A$11,IF($C$7,7,0),1,1)</f>
        <v>6.7</v>
      </c>
      <c r="G485" s="4">
        <f ca="1">OFFSET(InputPriceData!F$15,CalculationsAndCharts!$A485+$A$11,IF($C$7,7,0),1,1)</f>
        <v>7.75</v>
      </c>
      <c r="H485" s="105">
        <f t="shared" si="804"/>
        <v>0</v>
      </c>
      <c r="I485" s="105">
        <f t="shared" ca="1" si="795"/>
        <v>0</v>
      </c>
      <c r="J485" s="105">
        <f t="shared" ca="1" si="795"/>
        <v>0</v>
      </c>
      <c r="K485" s="105">
        <f t="shared" ca="1" si="795"/>
        <v>0</v>
      </c>
      <c r="L485" s="4">
        <f t="shared" ca="1" si="805"/>
        <v>7.4533333333333331</v>
      </c>
      <c r="M485" s="105">
        <f t="shared" ca="1" si="806"/>
        <v>0.80333333333333279</v>
      </c>
      <c r="N485" s="105">
        <f t="shared" ca="1" si="813"/>
        <v>2.4604230769230759</v>
      </c>
      <c r="O485" s="198">
        <f t="shared" ca="1" si="814"/>
        <v>2.2705954629234135</v>
      </c>
      <c r="P485" s="198">
        <f t="shared" ca="1" si="815"/>
        <v>2.0435359166310723</v>
      </c>
      <c r="Q485" s="105">
        <f t="shared" ca="1" si="807"/>
        <v>7.2085441727277297</v>
      </c>
      <c r="R485" s="105">
        <f t="shared" ca="1" si="808"/>
        <v>7.2881865496191356</v>
      </c>
      <c r="S485" s="105">
        <f t="shared" ca="1" si="816"/>
        <v>0</v>
      </c>
      <c r="T485" s="105">
        <f t="shared" si="817"/>
        <v>0</v>
      </c>
      <c r="U485" s="105">
        <f t="shared" si="818"/>
        <v>0</v>
      </c>
      <c r="V485" s="115">
        <f t="shared" ca="1" si="809"/>
        <v>1.21</v>
      </c>
      <c r="W485" s="114">
        <f t="shared" ca="1" si="810"/>
        <v>0.81838096630058776</v>
      </c>
      <c r="X485" s="116">
        <f t="shared" ca="1" si="811"/>
        <v>0.15559754403878551</v>
      </c>
      <c r="Y485" s="90" t="e">
        <f t="shared" si="819"/>
        <v>#N/A</v>
      </c>
      <c r="Z485" s="117" t="str">
        <f t="shared" ca="1" si="820"/>
        <v/>
      </c>
      <c r="AA485" s="112"/>
      <c r="AB485" s="118"/>
      <c r="AC485" s="107"/>
      <c r="AD485" s="107"/>
      <c r="AH485" s="107"/>
      <c r="BE485" s="235">
        <f t="shared" ca="1" si="821"/>
        <v>7.4049999999999994</v>
      </c>
      <c r="BF485" s="235">
        <f t="shared" ref="BF485:BN485" ca="1" si="841">AVERAGE(OFFSET(BE$31,$A485,0,$BE$27,1))</f>
        <v>7.2224999999999993</v>
      </c>
      <c r="BG485" s="235">
        <f t="shared" ca="1" si="841"/>
        <v>7.0649999999999995</v>
      </c>
      <c r="BH485" s="235">
        <f t="shared" ca="1" si="841"/>
        <v>6.9674999999999994</v>
      </c>
      <c r="BI485" s="235">
        <f t="shared" ca="1" si="841"/>
        <v>6.9412500000000001</v>
      </c>
      <c r="BJ485" s="235">
        <f t="shared" ca="1" si="841"/>
        <v>6.9649999999999999</v>
      </c>
      <c r="BK485" s="235">
        <f t="shared" ca="1" si="841"/>
        <v>7.0128124999999999</v>
      </c>
      <c r="BL485" s="235">
        <f t="shared" ca="1" si="841"/>
        <v>7.0689843749999994</v>
      </c>
      <c r="BM485" s="235">
        <f t="shared" ca="1" si="841"/>
        <v>7.1288085937499996</v>
      </c>
      <c r="BN485" s="235">
        <f t="shared" ca="1" si="841"/>
        <v>7.1942285156249994</v>
      </c>
      <c r="BO485" s="235">
        <f t="shared" ca="1" si="823"/>
        <v>7.1678041992187476</v>
      </c>
      <c r="BP485" s="235">
        <f t="shared" ca="1" si="779"/>
        <v>7.1333475117933887</v>
      </c>
      <c r="BQ485" s="235">
        <f t="shared" ca="1" si="780"/>
        <v>7.1798449182560091</v>
      </c>
      <c r="BR485" s="235">
        <f t="shared" ca="1" si="781"/>
        <v>-4.6497406462620461E-2</v>
      </c>
      <c r="BS485" s="235">
        <f t="shared" ca="1" si="782"/>
        <v>7.0868501053307682</v>
      </c>
      <c r="BT485" s="235">
        <f t="shared" ca="1" si="737"/>
        <v>7.0890599838499222</v>
      </c>
      <c r="BU485" s="235">
        <f t="shared" ca="1" si="738"/>
        <v>7.1653491739362245</v>
      </c>
      <c r="BV485" s="235">
        <f t="shared" ca="1" si="739"/>
        <v>7.2792217155209773</v>
      </c>
      <c r="BW485" s="235">
        <f t="shared" ca="1" si="740"/>
        <v>7.0503541452620713</v>
      </c>
      <c r="BX485" s="235">
        <f t="shared" ca="1" si="824"/>
        <v>0.70947110433113536</v>
      </c>
      <c r="BZ485" s="235">
        <f t="shared" ca="1" si="825"/>
        <v>7.4129757868493229</v>
      </c>
      <c r="CA485" s="235">
        <f t="shared" ca="1" si="826"/>
        <v>37.222113791050077</v>
      </c>
      <c r="CB485" s="235">
        <f t="shared" ca="1" si="754"/>
        <v>7.3105687662760399</v>
      </c>
      <c r="CC485" s="235">
        <f t="shared" ca="1" si="755"/>
        <v>1.5605687662760399</v>
      </c>
      <c r="CD485" s="81">
        <f t="shared" ca="1" si="756"/>
        <v>2.8908895670572914</v>
      </c>
      <c r="CE485" s="235">
        <f t="shared" ca="1" si="827"/>
        <v>53.982303027388966</v>
      </c>
      <c r="CF485" s="235">
        <f t="shared" ca="1" si="828"/>
        <v>45.514401257925385</v>
      </c>
      <c r="CG485">
        <f t="shared" si="829"/>
        <v>100</v>
      </c>
      <c r="CH485">
        <f t="shared" si="829"/>
        <v>50</v>
      </c>
      <c r="CI485">
        <f t="shared" si="829"/>
        <v>0</v>
      </c>
      <c r="CJ485" t="e">
        <f t="shared" si="830"/>
        <v>#N/A</v>
      </c>
      <c r="CK485" s="259">
        <f t="shared" ca="1" si="831"/>
        <v>6.9266735337024521</v>
      </c>
      <c r="CL485" s="259">
        <f t="shared" ca="1" si="832"/>
        <v>7.200418383425613</v>
      </c>
      <c r="CM485" s="259">
        <f t="shared" ca="1" si="833"/>
        <v>7.1699094935492056</v>
      </c>
      <c r="CN485" s="259">
        <f t="shared" ca="1" si="834"/>
        <v>7.1481459414839987</v>
      </c>
      <c r="CO485">
        <f t="shared" ca="1" si="835"/>
        <v>100</v>
      </c>
      <c r="CP485">
        <f t="shared" ca="1" si="836"/>
        <v>16.7</v>
      </c>
      <c r="CQ485" t="e">
        <f t="shared" ca="1" si="837"/>
        <v>#N/A</v>
      </c>
      <c r="CR485" t="e">
        <f t="shared" ca="1" si="759"/>
        <v>#N/A</v>
      </c>
      <c r="CS485" t="e">
        <f t="shared" ca="1" si="760"/>
        <v>#N/A</v>
      </c>
    </row>
    <row r="486" spans="1:97" x14ac:dyDescent="0.25">
      <c r="A486">
        <v>455</v>
      </c>
      <c r="B486" s="100">
        <f ca="1">OFFSET(InputPriceData!B$15,CalculationsAndCharts!$A486+$A$11,0,1,1)</f>
        <v>39835</v>
      </c>
      <c r="C486" s="3">
        <f ca="1">OFFSET(InputPriceData!G$15,CalculationsAndCharts!$A486+$A$11,0,1,1)</f>
        <v>3267400</v>
      </c>
      <c r="D486" s="4">
        <f ca="1">OFFSET(InputPriceData!C$15,CalculationsAndCharts!$A486+$A$11,IF($C$7,7,0),1,1)</f>
        <v>6.81</v>
      </c>
      <c r="E486" s="4">
        <f ca="1">OFFSET(InputPriceData!D$15,CalculationsAndCharts!$A486+$A$11,IF($C$7,7,0),1,1)</f>
        <v>7.12</v>
      </c>
      <c r="F486" s="4">
        <f ca="1">OFFSET(InputPriceData!E$15,CalculationsAndCharts!$A486+$A$11,IF($C$7,7,0),1,1)</f>
        <v>6.65</v>
      </c>
      <c r="G486" s="4">
        <f ca="1">OFFSET(InputPriceData!F$15,CalculationsAndCharts!$A486+$A$11,IF($C$7,7,0),1,1)</f>
        <v>7.06</v>
      </c>
      <c r="H486" s="105">
        <f t="shared" si="804"/>
        <v>0</v>
      </c>
      <c r="I486" s="105">
        <f t="shared" ca="1" si="795"/>
        <v>0</v>
      </c>
      <c r="J486" s="105">
        <f t="shared" ca="1" si="795"/>
        <v>0</v>
      </c>
      <c r="K486" s="105">
        <f t="shared" ca="1" si="795"/>
        <v>0</v>
      </c>
      <c r="L486" s="4">
        <f t="shared" ca="1" si="805"/>
        <v>6.9433333333333325</v>
      </c>
      <c r="M486" s="105">
        <f t="shared" ca="1" si="806"/>
        <v>0.55333333333333279</v>
      </c>
      <c r="N486" s="105">
        <f t="shared" ca="1" si="813"/>
        <v>2.3593846153846143</v>
      </c>
      <c r="O486" s="198">
        <f t="shared" ca="1" si="814"/>
        <v>2.2163590017806531</v>
      </c>
      <c r="P486" s="198">
        <f t="shared" ca="1" si="815"/>
        <v>1.9947231016025879</v>
      </c>
      <c r="Q486" s="105">
        <f t="shared" ca="1" si="807"/>
        <v>7.1386044125547006</v>
      </c>
      <c r="R486" s="105">
        <f t="shared" ca="1" si="808"/>
        <v>7.3109415144452514</v>
      </c>
      <c r="S486" s="105">
        <f t="shared" ca="1" si="816"/>
        <v>0</v>
      </c>
      <c r="T486" s="105">
        <f t="shared" si="817"/>
        <v>0</v>
      </c>
      <c r="U486" s="105">
        <f t="shared" si="818"/>
        <v>0</v>
      </c>
      <c r="V486" s="115">
        <f t="shared" ca="1" si="809"/>
        <v>0.46999999999999975</v>
      </c>
      <c r="W486" s="114">
        <f t="shared" ca="1" si="810"/>
        <v>0.62257144945088161</v>
      </c>
      <c r="X486" s="116">
        <f t="shared" ca="1" si="811"/>
        <v>0.13818292485139966</v>
      </c>
      <c r="Y486" s="90" t="e">
        <f t="shared" si="819"/>
        <v>#N/A</v>
      </c>
      <c r="Z486" s="117" t="str">
        <f t="shared" ca="1" si="820"/>
        <v/>
      </c>
      <c r="AA486" s="112"/>
      <c r="AB486" s="118"/>
      <c r="AC486" s="107"/>
      <c r="AD486" s="107"/>
      <c r="AH486" s="107"/>
      <c r="BE486" s="235">
        <f t="shared" ca="1" si="821"/>
        <v>7.0399999999999991</v>
      </c>
      <c r="BF486" s="235">
        <f t="shared" ref="BF486:BN486" ca="1" si="842">AVERAGE(OFFSET(BE$31,$A486,0,$BE$27,1))</f>
        <v>6.9074999999999998</v>
      </c>
      <c r="BG486" s="235">
        <f t="shared" ca="1" si="842"/>
        <v>6.87</v>
      </c>
      <c r="BH486" s="235">
        <f t="shared" ca="1" si="842"/>
        <v>6.9150000000000009</v>
      </c>
      <c r="BI486" s="235">
        <f t="shared" ca="1" si="842"/>
        <v>6.9887500000000005</v>
      </c>
      <c r="BJ486" s="235">
        <f t="shared" ca="1" si="842"/>
        <v>7.0606249999999999</v>
      </c>
      <c r="BK486" s="235">
        <f t="shared" ca="1" si="842"/>
        <v>7.1251562499999999</v>
      </c>
      <c r="BL486" s="235">
        <f t="shared" ca="1" si="842"/>
        <v>7.1886328124999999</v>
      </c>
      <c r="BM486" s="235">
        <f t="shared" ca="1" si="842"/>
        <v>7.2596484375000001</v>
      </c>
      <c r="BN486" s="235">
        <f t="shared" ca="1" si="842"/>
        <v>7.34517578125</v>
      </c>
      <c r="BO486" s="235">
        <f t="shared" ca="1" si="823"/>
        <v>7.0118994140624995</v>
      </c>
      <c r="BP486" s="235">
        <f t="shared" ca="1" si="779"/>
        <v>7.0988908243680306</v>
      </c>
      <c r="BQ486" s="235">
        <f t="shared" ca="1" si="780"/>
        <v>7.2263423247186296</v>
      </c>
      <c r="BR486" s="235">
        <f t="shared" ca="1" si="781"/>
        <v>-0.12745150035059893</v>
      </c>
      <c r="BS486" s="235">
        <f t="shared" ca="1" si="782"/>
        <v>6.9714393240174317</v>
      </c>
      <c r="BT486" s="235">
        <f t="shared" ca="1" si="737"/>
        <v>7.0912698623690762</v>
      </c>
      <c r="BU486" s="235">
        <f t="shared" ca="1" si="738"/>
        <v>7.2416383640225268</v>
      </c>
      <c r="BV486" s="235">
        <f t="shared" ca="1" si="739"/>
        <v>7.393094257105731</v>
      </c>
      <c r="BW486" s="235">
        <f t="shared" ca="1" si="740"/>
        <v>6.9419887521453818</v>
      </c>
      <c r="BX486" s="235">
        <f t="shared" ca="1" si="824"/>
        <v>0.73922613893323486</v>
      </c>
      <c r="BZ486" s="235">
        <f t="shared" ca="1" si="825"/>
        <v>7.4308960758443634</v>
      </c>
      <c r="CA486" s="235">
        <f t="shared" ca="1" si="826"/>
        <v>33.465569669772627</v>
      </c>
      <c r="CB486" s="235">
        <f t="shared" ca="1" si="754"/>
        <v>6.9776163736979164</v>
      </c>
      <c r="CC486" s="235">
        <f t="shared" ca="1" si="755"/>
        <v>1.2276163736979164</v>
      </c>
      <c r="CD486" s="81">
        <f t="shared" ca="1" si="756"/>
        <v>2.8908895670572914</v>
      </c>
      <c r="CE486" s="235">
        <f t="shared" ca="1" si="827"/>
        <v>42.465004118007101</v>
      </c>
      <c r="CF486" s="235">
        <f t="shared" ca="1" si="828"/>
        <v>41.925878349366172</v>
      </c>
      <c r="CG486">
        <f t="shared" si="829"/>
        <v>100</v>
      </c>
      <c r="CH486">
        <f t="shared" si="829"/>
        <v>50</v>
      </c>
      <c r="CI486">
        <f t="shared" si="829"/>
        <v>0</v>
      </c>
      <c r="CJ486" t="e">
        <f t="shared" si="830"/>
        <v>#N/A</v>
      </c>
      <c r="CK486" s="259">
        <f t="shared" ca="1" si="831"/>
        <v>6.943347067404904</v>
      </c>
      <c r="CL486" s="259">
        <f t="shared" ca="1" si="832"/>
        <v>6.9058367668512268</v>
      </c>
      <c r="CM486" s="259">
        <f t="shared" ca="1" si="833"/>
        <v>6.9809602670264539</v>
      </c>
      <c r="CN486" s="259">
        <f t="shared" ca="1" si="834"/>
        <v>7.127236964707353</v>
      </c>
      <c r="CO486">
        <f t="shared" ca="1" si="835"/>
        <v>0</v>
      </c>
      <c r="CP486" t="e">
        <f t="shared" ca="1" si="836"/>
        <v>#N/A</v>
      </c>
      <c r="CQ486">
        <f t="shared" ca="1" si="837"/>
        <v>16.7</v>
      </c>
      <c r="CR486" t="e">
        <f t="shared" ca="1" si="759"/>
        <v>#N/A</v>
      </c>
      <c r="CS486" t="e">
        <f t="shared" ca="1" si="760"/>
        <v>#N/A</v>
      </c>
    </row>
    <row r="487" spans="1:97" x14ac:dyDescent="0.25">
      <c r="A487">
        <v>456</v>
      </c>
      <c r="B487" s="100">
        <f ca="1">OFFSET(InputPriceData!B$15,CalculationsAndCharts!$A487+$A$11,0,1,1)</f>
        <v>39834</v>
      </c>
      <c r="C487" s="3">
        <f ca="1">OFFSET(InputPriceData!G$15,CalculationsAndCharts!$A487+$A$11,0,1,1)</f>
        <v>4039600</v>
      </c>
      <c r="D487" s="4">
        <f ca="1">OFFSET(InputPriceData!C$15,CalculationsAndCharts!$A487+$A$11,IF($C$7,7,0),1,1)</f>
        <v>6.6</v>
      </c>
      <c r="E487" s="4">
        <f ca="1">OFFSET(InputPriceData!D$15,CalculationsAndCharts!$A487+$A$11,IF($C$7,7,0),1,1)</f>
        <v>7.03</v>
      </c>
      <c r="F487" s="4">
        <f ca="1">OFFSET(InputPriceData!E$15,CalculationsAndCharts!$A487+$A$11,IF($C$7,7,0),1,1)</f>
        <v>6.39</v>
      </c>
      <c r="G487" s="4">
        <f ca="1">OFFSET(InputPriceData!F$15,CalculationsAndCharts!$A487+$A$11,IF($C$7,7,0),1,1)</f>
        <v>7.02</v>
      </c>
      <c r="H487" s="105">
        <f t="shared" si="804"/>
        <v>0</v>
      </c>
      <c r="I487" s="105">
        <f t="shared" ca="1" si="795"/>
        <v>0</v>
      </c>
      <c r="J487" s="105">
        <f t="shared" ca="1" si="795"/>
        <v>0</v>
      </c>
      <c r="K487" s="105">
        <f t="shared" ca="1" si="795"/>
        <v>0</v>
      </c>
      <c r="L487" s="4">
        <f t="shared" ca="1" si="805"/>
        <v>6.8133333333333326</v>
      </c>
      <c r="M487" s="105">
        <f t="shared" ca="1" si="806"/>
        <v>0.28333333333333233</v>
      </c>
      <c r="N487" s="105">
        <f t="shared" ca="1" si="813"/>
        <v>2.3912435897435893</v>
      </c>
      <c r="O487" s="198">
        <f t="shared" ca="1" si="814"/>
        <v>2.1754945407509498</v>
      </c>
      <c r="P487" s="198">
        <f t="shared" ca="1" si="815"/>
        <v>1.957945086675855</v>
      </c>
      <c r="Q487" s="105">
        <f t="shared" ca="1" si="807"/>
        <v>7.1943961494750912</v>
      </c>
      <c r="R487" s="105">
        <f t="shared" ca="1" si="808"/>
        <v>7.3601806864139796</v>
      </c>
      <c r="S487" s="105">
        <f t="shared" ca="1" si="816"/>
        <v>0</v>
      </c>
      <c r="T487" s="105">
        <f t="shared" si="817"/>
        <v>0</v>
      </c>
      <c r="U487" s="105">
        <f t="shared" si="818"/>
        <v>0</v>
      </c>
      <c r="V487" s="115">
        <f t="shared" ca="1" si="809"/>
        <v>0.64000000000000057</v>
      </c>
      <c r="W487" s="114">
        <f t="shared" ca="1" si="810"/>
        <v>0.69885717417632254</v>
      </c>
      <c r="X487" s="116">
        <f t="shared" ca="1" si="811"/>
        <v>0.14955230401372116</v>
      </c>
      <c r="Y487" s="90" t="e">
        <f t="shared" si="819"/>
        <v>#N/A</v>
      </c>
      <c r="Z487" s="117" t="str">
        <f t="shared" ca="1" si="820"/>
        <v/>
      </c>
      <c r="AA487" s="112"/>
      <c r="AB487" s="118"/>
      <c r="AC487" s="107"/>
      <c r="AD487" s="107"/>
      <c r="AH487" s="107"/>
      <c r="BE487" s="235">
        <f t="shared" ca="1" si="821"/>
        <v>6.7750000000000004</v>
      </c>
      <c r="BF487" s="235">
        <f t="shared" ref="BF487:BN487" ca="1" si="843">AVERAGE(OFFSET(BE$31,$A487,0,$BE$27,1))</f>
        <v>6.8325000000000005</v>
      </c>
      <c r="BG487" s="235">
        <f t="shared" ca="1" si="843"/>
        <v>6.9600000000000009</v>
      </c>
      <c r="BH487" s="235">
        <f t="shared" ca="1" si="843"/>
        <v>7.0625</v>
      </c>
      <c r="BI487" s="235">
        <f t="shared" ca="1" si="843"/>
        <v>7.1325000000000003</v>
      </c>
      <c r="BJ487" s="235">
        <f t="shared" ca="1" si="843"/>
        <v>7.1896874999999998</v>
      </c>
      <c r="BK487" s="235">
        <f t="shared" ca="1" si="843"/>
        <v>7.2521093749999999</v>
      </c>
      <c r="BL487" s="235">
        <f t="shared" ca="1" si="843"/>
        <v>7.3306640625000004</v>
      </c>
      <c r="BM487" s="235">
        <f t="shared" ca="1" si="843"/>
        <v>7.430703125</v>
      </c>
      <c r="BN487" s="235">
        <f t="shared" ca="1" si="843"/>
        <v>7.5527929687499995</v>
      </c>
      <c r="BO487" s="235">
        <f t="shared" ca="1" si="823"/>
        <v>7.0049228515625002</v>
      </c>
      <c r="BP487" s="235">
        <f t="shared" ca="1" si="779"/>
        <v>7.1858822346735618</v>
      </c>
      <c r="BQ487" s="235">
        <f t="shared" ca="1" si="780"/>
        <v>7.3537938250692285</v>
      </c>
      <c r="BR487" s="235">
        <f t="shared" ca="1" si="781"/>
        <v>-0.16791159039566672</v>
      </c>
      <c r="BS487" s="235">
        <f t="shared" ca="1" si="782"/>
        <v>7.0179706442778951</v>
      </c>
      <c r="BT487" s="235">
        <f t="shared" ca="1" si="737"/>
        <v>7.2111004007207207</v>
      </c>
      <c r="BU487" s="235">
        <f t="shared" ca="1" si="738"/>
        <v>7.3920068656759774</v>
      </c>
      <c r="BV487" s="235">
        <f t="shared" ca="1" si="739"/>
        <v>7.5445501501889352</v>
      </c>
      <c r="BW487" s="235">
        <f t="shared" ca="1" si="740"/>
        <v>7.0018307553231649</v>
      </c>
      <c r="BX487" s="235">
        <f t="shared" ca="1" si="824"/>
        <v>0.75949955716409689</v>
      </c>
      <c r="BZ487" s="235">
        <f t="shared" ca="1" si="825"/>
        <v>7.4571755289895281</v>
      </c>
      <c r="CA487" s="235">
        <f t="shared" ca="1" si="826"/>
        <v>35.011684030252091</v>
      </c>
      <c r="CB487" s="235">
        <f t="shared" ca="1" si="754"/>
        <v>6.9091280924479168</v>
      </c>
      <c r="CC487" s="235">
        <f t="shared" ca="1" si="755"/>
        <v>1.1591280924479168</v>
      </c>
      <c r="CD487" s="81">
        <f t="shared" ca="1" si="756"/>
        <v>2.8908895670572914</v>
      </c>
      <c r="CE487" s="235">
        <f t="shared" ca="1" si="827"/>
        <v>40.095896628380103</v>
      </c>
      <c r="CF487" s="235">
        <f t="shared" ca="1" si="828"/>
        <v>46.193386598165439</v>
      </c>
      <c r="CG487">
        <f t="shared" si="829"/>
        <v>100</v>
      </c>
      <c r="CH487">
        <f t="shared" si="829"/>
        <v>50</v>
      </c>
      <c r="CI487">
        <f t="shared" si="829"/>
        <v>0</v>
      </c>
      <c r="CJ487" t="e">
        <f t="shared" si="830"/>
        <v>#N/A</v>
      </c>
      <c r="CK487" s="259">
        <f t="shared" ca="1" si="831"/>
        <v>7.1266941348098074</v>
      </c>
      <c r="CL487" s="259">
        <f t="shared" ca="1" si="832"/>
        <v>6.8508470674049038</v>
      </c>
      <c r="CM487" s="259">
        <f t="shared" ca="1" si="833"/>
        <v>7.0060448894885354</v>
      </c>
      <c r="CN487" s="259">
        <f t="shared" ca="1" si="834"/>
        <v>7.215797043849804</v>
      </c>
      <c r="CO487">
        <f t="shared" ca="1" si="835"/>
        <v>0</v>
      </c>
      <c r="CP487" t="e">
        <f t="shared" ca="1" si="836"/>
        <v>#N/A</v>
      </c>
      <c r="CQ487">
        <f t="shared" ca="1" si="837"/>
        <v>16.7</v>
      </c>
      <c r="CR487" t="e">
        <f t="shared" ca="1" si="759"/>
        <v>#N/A</v>
      </c>
      <c r="CS487" t="e">
        <f t="shared" ca="1" si="760"/>
        <v>#N/A</v>
      </c>
    </row>
    <row r="488" spans="1:97" x14ac:dyDescent="0.25">
      <c r="A488">
        <v>457</v>
      </c>
      <c r="B488" s="100">
        <f ca="1">OFFSET(InputPriceData!B$15,CalculationsAndCharts!$A488+$A$11,0,1,1)</f>
        <v>39833</v>
      </c>
      <c r="C488" s="3">
        <f ca="1">OFFSET(InputPriceData!G$15,CalculationsAndCharts!$A488+$A$11,0,1,1)</f>
        <v>3154200</v>
      </c>
      <c r="D488" s="4">
        <f ca="1">OFFSET(InputPriceData!C$15,CalculationsAndCharts!$A488+$A$11,IF($C$7,7,0),1,1)</f>
        <v>7.26</v>
      </c>
      <c r="E488" s="4">
        <f ca="1">OFFSET(InputPriceData!D$15,CalculationsAndCharts!$A488+$A$11,IF($C$7,7,0),1,1)</f>
        <v>7.38</v>
      </c>
      <c r="F488" s="4">
        <f ca="1">OFFSET(InputPriceData!E$15,CalculationsAndCharts!$A488+$A$11,IF($C$7,7,0),1,1)</f>
        <v>6.53</v>
      </c>
      <c r="G488" s="4">
        <f ca="1">OFFSET(InputPriceData!F$15,CalculationsAndCharts!$A488+$A$11,IF($C$7,7,0),1,1)</f>
        <v>6.53</v>
      </c>
      <c r="H488" s="105">
        <f t="shared" si="804"/>
        <v>0</v>
      </c>
      <c r="I488" s="105">
        <f t="shared" ca="1" si="795"/>
        <v>0</v>
      </c>
      <c r="J488" s="105">
        <f t="shared" ca="1" si="795"/>
        <v>0</v>
      </c>
      <c r="K488" s="105">
        <f t="shared" ca="1" si="795"/>
        <v>0</v>
      </c>
      <c r="L488" s="4">
        <f t="shared" ca="1" si="805"/>
        <v>6.8133333333333335</v>
      </c>
      <c r="M488" s="105">
        <f t="shared" ca="1" si="806"/>
        <v>0.75666666666666593</v>
      </c>
      <c r="N488" s="105">
        <f t="shared" ca="1" si="813"/>
        <v>2.4385769230769228</v>
      </c>
      <c r="O488" s="198">
        <f t="shared" ca="1" si="814"/>
        <v>2.1138519553244812</v>
      </c>
      <c r="P488" s="198">
        <f t="shared" ca="1" si="815"/>
        <v>1.9024667597920331</v>
      </c>
      <c r="Q488" s="105">
        <f t="shared" ca="1" si="807"/>
        <v>7.3032712398013073</v>
      </c>
      <c r="R488" s="105">
        <f t="shared" ca="1" si="808"/>
        <v>7.4075476969679475</v>
      </c>
      <c r="S488" s="105">
        <f t="shared" ca="1" si="816"/>
        <v>0</v>
      </c>
      <c r="T488" s="105">
        <f t="shared" si="817"/>
        <v>0</v>
      </c>
      <c r="U488" s="105">
        <f t="shared" si="818"/>
        <v>0</v>
      </c>
      <c r="V488" s="115">
        <f t="shared" ca="1" si="809"/>
        <v>0.84999999999999964</v>
      </c>
      <c r="W488" s="114">
        <f t="shared" ca="1" si="810"/>
        <v>0.72828576126448341</v>
      </c>
      <c r="X488" s="116">
        <f t="shared" ca="1" si="811"/>
        <v>0.16152921305734813</v>
      </c>
      <c r="Y488" s="90" t="e">
        <f t="shared" si="819"/>
        <v>#N/A</v>
      </c>
      <c r="Z488" s="117" t="str">
        <f t="shared" ca="1" si="820"/>
        <v/>
      </c>
      <c r="AA488" s="112"/>
      <c r="AB488" s="118"/>
      <c r="AC488" s="107"/>
      <c r="AD488" s="107"/>
      <c r="AH488" s="107"/>
      <c r="BE488" s="235">
        <f t="shared" ca="1" si="821"/>
        <v>6.8900000000000006</v>
      </c>
      <c r="BF488" s="235">
        <f t="shared" ref="BF488:BN488" ca="1" si="844">AVERAGE(OFFSET(BE$31,$A488,0,$BE$27,1))</f>
        <v>7.0875000000000004</v>
      </c>
      <c r="BG488" s="235">
        <f t="shared" ca="1" si="844"/>
        <v>7.165</v>
      </c>
      <c r="BH488" s="235">
        <f t="shared" ca="1" si="844"/>
        <v>7.2025000000000006</v>
      </c>
      <c r="BI488" s="235">
        <f t="shared" ca="1" si="844"/>
        <v>7.2468750000000002</v>
      </c>
      <c r="BJ488" s="235">
        <f t="shared" ca="1" si="844"/>
        <v>7.3145312499999999</v>
      </c>
      <c r="BK488" s="235">
        <f t="shared" ca="1" si="844"/>
        <v>7.40921875</v>
      </c>
      <c r="BL488" s="235">
        <f t="shared" ca="1" si="844"/>
        <v>7.5307421874999996</v>
      </c>
      <c r="BM488" s="235">
        <f t="shared" ca="1" si="844"/>
        <v>7.6748828124999999</v>
      </c>
      <c r="BN488" s="235">
        <f t="shared" ca="1" si="844"/>
        <v>7.8310058593749998</v>
      </c>
      <c r="BO488" s="235">
        <f t="shared" ca="1" si="823"/>
        <v>7.1853627929687507</v>
      </c>
      <c r="BP488" s="235">
        <f t="shared" ca="1" si="779"/>
        <v>7.3668416177846225</v>
      </c>
      <c r="BQ488" s="235">
        <f t="shared" ca="1" si="780"/>
        <v>7.5217054154648952</v>
      </c>
      <c r="BR488" s="235">
        <f t="shared" ca="1" si="781"/>
        <v>-0.1548637976802727</v>
      </c>
      <c r="BS488" s="235">
        <f t="shared" ca="1" si="782"/>
        <v>7.2119778201043498</v>
      </c>
      <c r="BT488" s="235">
        <f t="shared" ca="1" si="737"/>
        <v>7.4042301571635463</v>
      </c>
      <c r="BU488" s="235">
        <f t="shared" ca="1" si="738"/>
        <v>7.5729133306312351</v>
      </c>
      <c r="BV488" s="235">
        <f t="shared" ca="1" si="739"/>
        <v>7.6970934347018929</v>
      </c>
      <c r="BW488" s="235">
        <f t="shared" ca="1" si="740"/>
        <v>7.1910439142988256</v>
      </c>
      <c r="BX488" s="235">
        <f t="shared" ca="1" si="824"/>
        <v>0.77434875466563335</v>
      </c>
      <c r="BZ488" s="235">
        <f t="shared" ca="1" si="825"/>
        <v>7.4743029016620577</v>
      </c>
      <c r="CA488" s="235">
        <f t="shared" ca="1" si="826"/>
        <v>40.85492855588231</v>
      </c>
      <c r="CB488" s="235">
        <f t="shared" ca="1" si="754"/>
        <v>6.9993480631510421</v>
      </c>
      <c r="CC488" s="235">
        <f t="shared" ca="1" si="755"/>
        <v>1.2493480631510421</v>
      </c>
      <c r="CD488" s="81">
        <f t="shared" ca="1" si="756"/>
        <v>2.8908895670572914</v>
      </c>
      <c r="CE488" s="235">
        <f t="shared" ca="1" si="827"/>
        <v>43.216734301711313</v>
      </c>
      <c r="CF488" s="235">
        <f t="shared" ca="1" si="828"/>
        <v>50.981971404212622</v>
      </c>
      <c r="CG488">
        <f t="shared" si="829"/>
        <v>100</v>
      </c>
      <c r="CH488">
        <f t="shared" si="829"/>
        <v>50</v>
      </c>
      <c r="CI488">
        <f t="shared" si="829"/>
        <v>0</v>
      </c>
      <c r="CJ488" t="e">
        <f t="shared" si="830"/>
        <v>#N/A</v>
      </c>
      <c r="CK488" s="259">
        <f t="shared" ca="1" si="831"/>
        <v>7.3283882696196141</v>
      </c>
      <c r="CL488" s="259">
        <f t="shared" ca="1" si="832"/>
        <v>7.0408470674049042</v>
      </c>
      <c r="CM488" s="259">
        <f t="shared" ca="1" si="833"/>
        <v>7.1345192602586698</v>
      </c>
      <c r="CN488" s="259">
        <f t="shared" ca="1" si="834"/>
        <v>7.3617770344277638</v>
      </c>
      <c r="CO488">
        <f t="shared" ca="1" si="835"/>
        <v>0</v>
      </c>
      <c r="CP488" t="e">
        <f t="shared" ca="1" si="836"/>
        <v>#N/A</v>
      </c>
      <c r="CQ488">
        <f t="shared" ca="1" si="837"/>
        <v>16.7</v>
      </c>
      <c r="CR488" t="e">
        <f t="shared" ca="1" si="759"/>
        <v>#N/A</v>
      </c>
      <c r="CS488" t="e">
        <f t="shared" ca="1" si="760"/>
        <v>#N/A</v>
      </c>
    </row>
    <row r="489" spans="1:97" x14ac:dyDescent="0.25">
      <c r="A489">
        <v>458</v>
      </c>
      <c r="B489" s="100">
        <f ca="1">OFFSET(InputPriceData!B$15,CalculationsAndCharts!$A489+$A$11,0,1,1)</f>
        <v>39829</v>
      </c>
      <c r="C489" s="3">
        <f ca="1">OFFSET(InputPriceData!G$15,CalculationsAndCharts!$A489+$A$11,0,1,1)</f>
        <v>3884700</v>
      </c>
      <c r="D489" s="4">
        <f ca="1">OFFSET(InputPriceData!C$15,CalculationsAndCharts!$A489+$A$11,IF($C$7,7,0),1,1)</f>
        <v>7.55</v>
      </c>
      <c r="E489" s="4">
        <f ca="1">OFFSET(InputPriceData!D$15,CalculationsAndCharts!$A489+$A$11,IF($C$7,7,0),1,1)</f>
        <v>7.66</v>
      </c>
      <c r="F489" s="4">
        <f ca="1">OFFSET(InputPriceData!E$15,CalculationsAndCharts!$A489+$A$11,IF($C$7,7,0),1,1)</f>
        <v>6.95</v>
      </c>
      <c r="G489" s="4">
        <f ca="1">OFFSET(InputPriceData!F$15,CalculationsAndCharts!$A489+$A$11,IF($C$7,7,0),1,1)</f>
        <v>7.25</v>
      </c>
      <c r="H489" s="105">
        <f t="shared" si="804"/>
        <v>0</v>
      </c>
      <c r="I489" s="105">
        <f t="shared" ca="1" si="795"/>
        <v>0</v>
      </c>
      <c r="J489" s="105">
        <f t="shared" ca="1" si="795"/>
        <v>0</v>
      </c>
      <c r="K489" s="105">
        <f t="shared" ca="1" si="795"/>
        <v>0</v>
      </c>
      <c r="L489" s="4">
        <f t="shared" ca="1" si="805"/>
        <v>7.2866666666666662</v>
      </c>
      <c r="M489" s="105">
        <f t="shared" ca="1" si="806"/>
        <v>0.62666666666666604</v>
      </c>
      <c r="N489" s="105">
        <f t="shared" ca="1" si="813"/>
        <v>2.2947564102564098</v>
      </c>
      <c r="O489" s="198">
        <f t="shared" ca="1" si="814"/>
        <v>2.0210733931094982</v>
      </c>
      <c r="P489" s="198">
        <f t="shared" ca="1" si="815"/>
        <v>1.8189660537985484</v>
      </c>
      <c r="Q489" s="105">
        <f t="shared" ca="1" si="807"/>
        <v>7.4432534987921573</v>
      </c>
      <c r="R489" s="105">
        <f t="shared" ca="1" si="808"/>
        <v>7.4373409704441302</v>
      </c>
      <c r="S489" s="105">
        <f t="shared" ca="1" si="816"/>
        <v>0</v>
      </c>
      <c r="T489" s="105">
        <f t="shared" si="817"/>
        <v>0</v>
      </c>
      <c r="U489" s="105">
        <f t="shared" si="818"/>
        <v>0</v>
      </c>
      <c r="V489" s="115">
        <f t="shared" ca="1" si="809"/>
        <v>0.71</v>
      </c>
      <c r="W489" s="114">
        <f t="shared" ca="1" si="810"/>
        <v>0.66742864189672524</v>
      </c>
      <c r="X489" s="116">
        <f t="shared" ca="1" si="811"/>
        <v>0.14205912302023799</v>
      </c>
      <c r="Y489" s="90" t="e">
        <f t="shared" si="819"/>
        <v>#N/A</v>
      </c>
      <c r="Z489" s="117" t="str">
        <f t="shared" ca="1" si="820"/>
        <v/>
      </c>
      <c r="AA489" s="112"/>
      <c r="AB489" s="118"/>
      <c r="AC489" s="107"/>
      <c r="AD489" s="107"/>
      <c r="AH489" s="107"/>
      <c r="BE489" s="235">
        <f t="shared" ca="1" si="821"/>
        <v>7.2850000000000001</v>
      </c>
      <c r="BF489" s="235">
        <f t="shared" ref="BF489:BN489" ca="1" si="845">AVERAGE(OFFSET(BE$31,$A489,0,$BE$27,1))</f>
        <v>7.2424999999999997</v>
      </c>
      <c r="BG489" s="235">
        <f t="shared" ca="1" si="845"/>
        <v>7.24</v>
      </c>
      <c r="BH489" s="235">
        <f t="shared" ca="1" si="845"/>
        <v>7.2912499999999998</v>
      </c>
      <c r="BI489" s="235">
        <f t="shared" ca="1" si="845"/>
        <v>7.3821874999999997</v>
      </c>
      <c r="BJ489" s="235">
        <f t="shared" ca="1" si="845"/>
        <v>7.50390625</v>
      </c>
      <c r="BK489" s="235">
        <f t="shared" ca="1" si="845"/>
        <v>7.6522656250000001</v>
      </c>
      <c r="BL489" s="235">
        <f t="shared" ca="1" si="845"/>
        <v>7.8190234375000003</v>
      </c>
      <c r="BM489" s="235">
        <f t="shared" ca="1" si="845"/>
        <v>7.9871289062499997</v>
      </c>
      <c r="BN489" s="235">
        <f t="shared" ca="1" si="845"/>
        <v>8.1335839843749991</v>
      </c>
      <c r="BO489" s="235">
        <f t="shared" ca="1" si="823"/>
        <v>7.4087797851562502</v>
      </c>
      <c r="BP489" s="235">
        <f t="shared" ca="1" si="779"/>
        <v>7.5483204426004935</v>
      </c>
      <c r="BQ489" s="235">
        <f t="shared" ca="1" si="780"/>
        <v>7.6765692131451679</v>
      </c>
      <c r="BR489" s="235">
        <f t="shared" ca="1" si="781"/>
        <v>-0.12824877054467443</v>
      </c>
      <c r="BS489" s="235">
        <f t="shared" ca="1" si="782"/>
        <v>7.4200716720558191</v>
      </c>
      <c r="BT489" s="235">
        <f t="shared" ca="1" si="737"/>
        <v>7.5964824942227427</v>
      </c>
      <c r="BU489" s="235">
        <f t="shared" ca="1" si="738"/>
        <v>7.7415965040989239</v>
      </c>
      <c r="BV489" s="235">
        <f t="shared" ca="1" si="739"/>
        <v>7.8212735387725516</v>
      </c>
      <c r="BW489" s="235">
        <f t="shared" ca="1" si="740"/>
        <v>7.3859315091440081</v>
      </c>
      <c r="BX489" s="235">
        <f t="shared" ca="1" si="824"/>
        <v>0.78421980283121817</v>
      </c>
      <c r="BZ489" s="235">
        <f t="shared" ca="1" si="825"/>
        <v>7.4681781200857804</v>
      </c>
      <c r="CA489" s="235">
        <f t="shared" ca="1" si="826"/>
        <v>47.378075297102875</v>
      </c>
      <c r="CB489" s="235">
        <f t="shared" ca="1" si="754"/>
        <v>7.3477232259114587</v>
      </c>
      <c r="CC489" s="235">
        <f t="shared" ca="1" si="755"/>
        <v>1.5977232259114587</v>
      </c>
      <c r="CD489" s="81">
        <f t="shared" ca="1" si="756"/>
        <v>2.8908895670572914</v>
      </c>
      <c r="CE489" s="235">
        <f t="shared" ca="1" si="827"/>
        <v>55.267528864404909</v>
      </c>
      <c r="CF489" s="235">
        <f t="shared" ca="1" si="828"/>
        <v>55.905126288507034</v>
      </c>
      <c r="CG489">
        <f t="shared" si="829"/>
        <v>100</v>
      </c>
      <c r="CH489">
        <f t="shared" si="829"/>
        <v>50</v>
      </c>
      <c r="CI489">
        <f t="shared" si="829"/>
        <v>0</v>
      </c>
      <c r="CJ489" t="e">
        <f t="shared" si="830"/>
        <v>#N/A</v>
      </c>
      <c r="CK489" s="259">
        <f t="shared" ca="1" si="831"/>
        <v>7.304276539239229</v>
      </c>
      <c r="CL489" s="259">
        <f t="shared" ca="1" si="832"/>
        <v>7.3166941348098069</v>
      </c>
      <c r="CM489" s="259">
        <f t="shared" ca="1" si="833"/>
        <v>7.3486432115422282</v>
      </c>
      <c r="CN489" s="259">
        <f t="shared" ca="1" si="834"/>
        <v>7.490149021236908</v>
      </c>
      <c r="CO489">
        <f t="shared" ca="1" si="835"/>
        <v>0</v>
      </c>
      <c r="CP489" t="e">
        <f t="shared" ca="1" si="836"/>
        <v>#N/A</v>
      </c>
      <c r="CQ489">
        <f t="shared" ca="1" si="837"/>
        <v>16.7</v>
      </c>
      <c r="CR489" t="e">
        <f t="shared" ca="1" si="759"/>
        <v>#N/A</v>
      </c>
      <c r="CS489" t="e">
        <f t="shared" ca="1" si="760"/>
        <v>#N/A</v>
      </c>
    </row>
    <row r="490" spans="1:97" x14ac:dyDescent="0.25">
      <c r="A490">
        <v>459</v>
      </c>
      <c r="B490" s="100">
        <f ca="1">OFFSET(InputPriceData!B$15,CalculationsAndCharts!$A490+$A$11,0,1,1)</f>
        <v>39828</v>
      </c>
      <c r="C490" s="3">
        <f ca="1">OFFSET(InputPriceData!G$15,CalculationsAndCharts!$A490+$A$11,0,1,1)</f>
        <v>5030300</v>
      </c>
      <c r="D490" s="4">
        <f ca="1">OFFSET(InputPriceData!C$15,CalculationsAndCharts!$A490+$A$11,IF($C$7,7,0),1,1)</f>
        <v>7.04</v>
      </c>
      <c r="E490" s="4">
        <f ca="1">OFFSET(InputPriceData!D$15,CalculationsAndCharts!$A490+$A$11,IF($C$7,7,0),1,1)</f>
        <v>7.45</v>
      </c>
      <c r="F490" s="4">
        <f ca="1">OFFSET(InputPriceData!E$15,CalculationsAndCharts!$A490+$A$11,IF($C$7,7,0),1,1)</f>
        <v>6.66</v>
      </c>
      <c r="G490" s="4">
        <f ca="1">OFFSET(InputPriceData!F$15,CalculationsAndCharts!$A490+$A$11,IF($C$7,7,0),1,1)</f>
        <v>7.32</v>
      </c>
      <c r="H490" s="105">
        <f t="shared" si="804"/>
        <v>0</v>
      </c>
      <c r="I490" s="105">
        <f t="shared" ca="1" si="795"/>
        <v>0</v>
      </c>
      <c r="J490" s="105">
        <f t="shared" ca="1" si="795"/>
        <v>0</v>
      </c>
      <c r="K490" s="105">
        <f t="shared" ca="1" si="795"/>
        <v>0</v>
      </c>
      <c r="L490" s="4">
        <f t="shared" ca="1" si="805"/>
        <v>7.1433333333333335</v>
      </c>
      <c r="M490" s="105">
        <f t="shared" ca="1" si="806"/>
        <v>0.48666666666666547</v>
      </c>
      <c r="N490" s="105">
        <f t="shared" ca="1" si="813"/>
        <v>2.1800641025641028</v>
      </c>
      <c r="O490" s="198">
        <f t="shared" ca="1" si="814"/>
        <v>1.9428782453532376</v>
      </c>
      <c r="P490" s="198">
        <f t="shared" ca="1" si="815"/>
        <v>1.7485904208179139</v>
      </c>
      <c r="Q490" s="105">
        <f t="shared" ca="1" si="807"/>
        <v>7.4879925936851546</v>
      </c>
      <c r="R490" s="105">
        <f t="shared" ca="1" si="808"/>
        <v>7.4356516766304086</v>
      </c>
      <c r="S490" s="105">
        <f t="shared" ca="1" si="816"/>
        <v>0</v>
      </c>
      <c r="T490" s="105">
        <f t="shared" si="817"/>
        <v>0</v>
      </c>
      <c r="U490" s="105">
        <f t="shared" si="818"/>
        <v>0</v>
      </c>
      <c r="V490" s="115">
        <f t="shared" ca="1" si="809"/>
        <v>0.79</v>
      </c>
      <c r="W490" s="114">
        <f t="shared" ca="1" si="810"/>
        <v>0.64614296284508799</v>
      </c>
      <c r="X490" s="116">
        <f t="shared" ca="1" si="811"/>
        <v>0.13827089656353661</v>
      </c>
      <c r="Y490" s="90" t="e">
        <f t="shared" si="819"/>
        <v>#N/A</v>
      </c>
      <c r="Z490" s="117" t="str">
        <f t="shared" ca="1" si="820"/>
        <v/>
      </c>
      <c r="AA490" s="112"/>
      <c r="AB490" s="118"/>
      <c r="AC490" s="107"/>
      <c r="AD490" s="107"/>
      <c r="AH490" s="107"/>
      <c r="BE490" s="235">
        <f t="shared" ca="1" si="821"/>
        <v>7.2</v>
      </c>
      <c r="BF490" s="235">
        <f t="shared" ref="BF490:BN490" ca="1" si="846">AVERAGE(OFFSET(BE$31,$A490,0,$BE$27,1))</f>
        <v>7.2375000000000007</v>
      </c>
      <c r="BG490" s="235">
        <f t="shared" ca="1" si="846"/>
        <v>7.3425000000000002</v>
      </c>
      <c r="BH490" s="235">
        <f t="shared" ca="1" si="846"/>
        <v>7.4731249999999996</v>
      </c>
      <c r="BI490" s="235">
        <f t="shared" ca="1" si="846"/>
        <v>7.6256249999999994</v>
      </c>
      <c r="BJ490" s="235">
        <f t="shared" ca="1" si="846"/>
        <v>7.8006250000000001</v>
      </c>
      <c r="BK490" s="235">
        <f t="shared" ca="1" si="846"/>
        <v>7.9857812500000005</v>
      </c>
      <c r="BL490" s="235">
        <f t="shared" ca="1" si="846"/>
        <v>8.1552343749999991</v>
      </c>
      <c r="BM490" s="235">
        <f t="shared" ca="1" si="846"/>
        <v>8.2800390624999984</v>
      </c>
      <c r="BN490" s="235">
        <f t="shared" ca="1" si="846"/>
        <v>8.3393261718749994</v>
      </c>
      <c r="BO490" s="235">
        <f t="shared" ca="1" si="823"/>
        <v>7.5055190429687517</v>
      </c>
      <c r="BP490" s="235">
        <f t="shared" ca="1" si="779"/>
        <v>7.6878611000447368</v>
      </c>
      <c r="BQ490" s="235">
        <f t="shared" ca="1" si="780"/>
        <v>7.8048179836898424</v>
      </c>
      <c r="BR490" s="235">
        <f t="shared" ca="1" si="781"/>
        <v>-0.11695688364510559</v>
      </c>
      <c r="BS490" s="235">
        <f t="shared" ca="1" si="782"/>
        <v>7.5709042163996312</v>
      </c>
      <c r="BT490" s="235">
        <f t="shared" ca="1" si="737"/>
        <v>7.7728933163896663</v>
      </c>
      <c r="BU490" s="235">
        <f t="shared" ca="1" si="738"/>
        <v>7.886710513975105</v>
      </c>
      <c r="BV490" s="235">
        <f t="shared" ca="1" si="739"/>
        <v>7.9009505734461793</v>
      </c>
      <c r="BW490" s="235">
        <f t="shared" ca="1" si="740"/>
        <v>7.5594989806898614</v>
      </c>
      <c r="BX490" s="235">
        <f t="shared" ca="1" si="824"/>
        <v>0.78797459537777403</v>
      </c>
      <c r="BZ490" s="235">
        <f t="shared" ca="1" si="825"/>
        <v>7.4374612233129609</v>
      </c>
      <c r="CA490" s="235">
        <f t="shared" ca="1" si="826"/>
        <v>53.871881088957963</v>
      </c>
      <c r="CB490" s="235">
        <f t="shared" ca="1" si="754"/>
        <v>7.3244261881510422</v>
      </c>
      <c r="CC490" s="235">
        <f t="shared" ca="1" si="755"/>
        <v>1.5744261881510422</v>
      </c>
      <c r="CD490" s="81">
        <f t="shared" ca="1" si="756"/>
        <v>2.8908895670572914</v>
      </c>
      <c r="CE490" s="235">
        <f t="shared" ca="1" si="827"/>
        <v>54.461651046521638</v>
      </c>
      <c r="CF490" s="235">
        <f t="shared" ca="1" si="828"/>
        <v>60.420403714363488</v>
      </c>
      <c r="CG490">
        <f t="shared" si="829"/>
        <v>100</v>
      </c>
      <c r="CH490">
        <f t="shared" si="829"/>
        <v>50</v>
      </c>
      <c r="CI490">
        <f t="shared" si="829"/>
        <v>0</v>
      </c>
      <c r="CJ490" t="e">
        <f t="shared" si="830"/>
        <v>#N/A</v>
      </c>
      <c r="CK490" s="259">
        <f t="shared" ca="1" si="831"/>
        <v>7.4910530784784575</v>
      </c>
      <c r="CL490" s="259">
        <f t="shared" ca="1" si="832"/>
        <v>7.1899015392392291</v>
      </c>
      <c r="CM490" s="259">
        <f t="shared" ca="1" si="833"/>
        <v>7.3899609081259374</v>
      </c>
      <c r="CN490" s="259">
        <f t="shared" ca="1" si="834"/>
        <v>7.559530975807748</v>
      </c>
      <c r="CO490">
        <f t="shared" ca="1" si="835"/>
        <v>0</v>
      </c>
      <c r="CP490" t="e">
        <f t="shared" ca="1" si="836"/>
        <v>#N/A</v>
      </c>
      <c r="CQ490">
        <f t="shared" ca="1" si="837"/>
        <v>16.7</v>
      </c>
      <c r="CR490" t="e">
        <f t="shared" ca="1" si="759"/>
        <v>#N/A</v>
      </c>
      <c r="CS490">
        <f t="shared" ca="1" si="760"/>
        <v>7.04</v>
      </c>
    </row>
    <row r="491" spans="1:97" x14ac:dyDescent="0.25">
      <c r="A491">
        <v>460</v>
      </c>
      <c r="B491" s="100">
        <f ca="1">OFFSET(InputPriceData!B$15,CalculationsAndCharts!$A491+$A$11,0,1,1)</f>
        <v>39827</v>
      </c>
      <c r="C491" s="3">
        <f ca="1">OFFSET(InputPriceData!G$15,CalculationsAndCharts!$A491+$A$11,0,1,1)</f>
        <v>3937400</v>
      </c>
      <c r="D491" s="4">
        <f ca="1">OFFSET(InputPriceData!C$15,CalculationsAndCharts!$A491+$A$11,IF($C$7,7,0),1,1)</f>
        <v>7.23</v>
      </c>
      <c r="E491" s="4">
        <f ca="1">OFFSET(InputPriceData!D$15,CalculationsAndCharts!$A491+$A$11,IF($C$7,7,0),1,1)</f>
        <v>7.36</v>
      </c>
      <c r="F491" s="4">
        <f ca="1">OFFSET(InputPriceData!E$15,CalculationsAndCharts!$A491+$A$11,IF($C$7,7,0),1,1)</f>
        <v>7</v>
      </c>
      <c r="G491" s="4">
        <f ca="1">OFFSET(InputPriceData!F$15,CalculationsAndCharts!$A491+$A$11,IF($C$7,7,0),1,1)</f>
        <v>7.08</v>
      </c>
      <c r="H491" s="105">
        <f t="shared" si="804"/>
        <v>0</v>
      </c>
      <c r="I491" s="105">
        <f t="shared" ca="1" si="795"/>
        <v>0</v>
      </c>
      <c r="J491" s="105">
        <f t="shared" ca="1" si="795"/>
        <v>0</v>
      </c>
      <c r="K491" s="105">
        <f t="shared" ca="1" si="795"/>
        <v>0</v>
      </c>
      <c r="L491" s="4">
        <f t="shared" ca="1" si="805"/>
        <v>7.1466666666666656</v>
      </c>
      <c r="M491" s="105">
        <f t="shared" ca="1" si="806"/>
        <v>0.51333333333333275</v>
      </c>
      <c r="N491" s="105">
        <f t="shared" ca="1" si="813"/>
        <v>2.08448717948718</v>
      </c>
      <c r="O491" s="198">
        <f t="shared" ca="1" si="814"/>
        <v>1.8751108575787045</v>
      </c>
      <c r="P491" s="198">
        <f t="shared" ca="1" si="815"/>
        <v>1.6875997718208342</v>
      </c>
      <c r="Q491" s="105">
        <f t="shared" ca="1" si="807"/>
        <v>7.5864666680713899</v>
      </c>
      <c r="R491" s="105">
        <f t="shared" ca="1" si="808"/>
        <v>7.4206971289004819</v>
      </c>
      <c r="S491" s="105">
        <f t="shared" ca="1" si="816"/>
        <v>0</v>
      </c>
      <c r="T491" s="105">
        <f t="shared" si="817"/>
        <v>0</v>
      </c>
      <c r="U491" s="105">
        <f t="shared" si="818"/>
        <v>0</v>
      </c>
      <c r="V491" s="115">
        <f t="shared" ca="1" si="809"/>
        <v>0.46999999999999975</v>
      </c>
      <c r="W491" s="114">
        <f t="shared" ca="1" si="810"/>
        <v>0.57421444426763191</v>
      </c>
      <c r="X491" s="116">
        <f t="shared" ca="1" si="811"/>
        <v>0.13110373506604972</v>
      </c>
      <c r="Y491" s="90" t="e">
        <f t="shared" si="819"/>
        <v>#N/A</v>
      </c>
      <c r="Z491" s="117" t="str">
        <f t="shared" ca="1" si="820"/>
        <v/>
      </c>
      <c r="AA491" s="112"/>
      <c r="AB491" s="118"/>
      <c r="AC491" s="107"/>
      <c r="AD491" s="107"/>
      <c r="AH491" s="107"/>
      <c r="BE491" s="235">
        <f t="shared" ca="1" si="821"/>
        <v>7.2750000000000004</v>
      </c>
      <c r="BF491" s="235">
        <f t="shared" ref="BF491:BN491" ca="1" si="847">AVERAGE(OFFSET(BE$31,$A491,0,$BE$27,1))</f>
        <v>7.4474999999999998</v>
      </c>
      <c r="BG491" s="235">
        <f t="shared" ca="1" si="847"/>
        <v>7.6037499999999998</v>
      </c>
      <c r="BH491" s="235">
        <f t="shared" ca="1" si="847"/>
        <v>7.7781249999999993</v>
      </c>
      <c r="BI491" s="235">
        <f t="shared" ca="1" si="847"/>
        <v>7.975625</v>
      </c>
      <c r="BJ491" s="235">
        <f t="shared" ca="1" si="847"/>
        <v>8.1709375000000009</v>
      </c>
      <c r="BK491" s="235">
        <f t="shared" ca="1" si="847"/>
        <v>8.3246874999999996</v>
      </c>
      <c r="BL491" s="235">
        <f t="shared" ca="1" si="847"/>
        <v>8.4048437499999995</v>
      </c>
      <c r="BM491" s="235">
        <f t="shared" ca="1" si="847"/>
        <v>8.3986132812500003</v>
      </c>
      <c r="BN491" s="235">
        <f t="shared" ca="1" si="847"/>
        <v>8.312138671875001</v>
      </c>
      <c r="BO491" s="235">
        <f t="shared" ca="1" si="823"/>
        <v>7.70596728515625</v>
      </c>
      <c r="BP491" s="235">
        <f t="shared" ca="1" si="779"/>
        <v>7.8702031571207209</v>
      </c>
      <c r="BQ491" s="235">
        <f t="shared" ca="1" si="780"/>
        <v>7.9217748673349471</v>
      </c>
      <c r="BR491" s="235">
        <f t="shared" ca="1" si="781"/>
        <v>-5.157171021422613E-2</v>
      </c>
      <c r="BS491" s="235">
        <f t="shared" ca="1" si="782"/>
        <v>7.8186314469064948</v>
      </c>
      <c r="BT491" s="235">
        <f t="shared" ca="1" si="737"/>
        <v>7.9748824163797014</v>
      </c>
      <c r="BU491" s="235">
        <f t="shared" ca="1" si="738"/>
        <v>8.0005277115605438</v>
      </c>
      <c r="BV491" s="235">
        <f t="shared" ca="1" si="739"/>
        <v>7.9151906329172537</v>
      </c>
      <c r="BW491" s="235">
        <f t="shared" ca="1" si="740"/>
        <v>7.8382547473747284</v>
      </c>
      <c r="BX491" s="235">
        <f t="shared" ca="1" si="824"/>
        <v>0.78425357288282727</v>
      </c>
      <c r="BZ491" s="235">
        <f t="shared" ca="1" si="825"/>
        <v>7.3834733953237768</v>
      </c>
      <c r="CA491" s="235">
        <f t="shared" ca="1" si="826"/>
        <v>64.497267458381685</v>
      </c>
      <c r="CB491" s="235">
        <f t="shared" ca="1" si="754"/>
        <v>7.4263169759114582</v>
      </c>
      <c r="CC491" s="235">
        <f t="shared" ca="1" si="755"/>
        <v>1.6763169759114582</v>
      </c>
      <c r="CD491" s="81">
        <f t="shared" ca="1" si="756"/>
        <v>2.8908895670572914</v>
      </c>
      <c r="CE491" s="235">
        <f t="shared" ca="1" si="827"/>
        <v>57.986198954594563</v>
      </c>
      <c r="CF491" s="235">
        <f t="shared" ca="1" si="828"/>
        <v>68.011982724591647</v>
      </c>
      <c r="CG491">
        <f t="shared" si="829"/>
        <v>100</v>
      </c>
      <c r="CH491">
        <f t="shared" si="829"/>
        <v>50</v>
      </c>
      <c r="CI491">
        <f t="shared" si="829"/>
        <v>0</v>
      </c>
      <c r="CJ491" t="e">
        <f t="shared" si="830"/>
        <v>#N/A</v>
      </c>
      <c r="CK491" s="259">
        <f t="shared" ca="1" si="831"/>
        <v>7.8146061569569145</v>
      </c>
      <c r="CL491" s="259">
        <f t="shared" ca="1" si="832"/>
        <v>7.4491780784784574</v>
      </c>
      <c r="CM491" s="259">
        <f t="shared" ca="1" si="833"/>
        <v>7.5543792913210082</v>
      </c>
      <c r="CN491" s="259">
        <f t="shared" ca="1" si="834"/>
        <v>7.7073827504351549</v>
      </c>
      <c r="CO491">
        <f t="shared" ca="1" si="835"/>
        <v>0</v>
      </c>
      <c r="CP491" t="e">
        <f t="shared" ca="1" si="836"/>
        <v>#N/A</v>
      </c>
      <c r="CQ491">
        <f t="shared" ca="1" si="837"/>
        <v>16.7</v>
      </c>
      <c r="CR491" t="e">
        <f t="shared" ca="1" si="759"/>
        <v>#N/A</v>
      </c>
      <c r="CS491" t="e">
        <f t="shared" ca="1" si="760"/>
        <v>#N/A</v>
      </c>
    </row>
    <row r="492" spans="1:97" x14ac:dyDescent="0.25">
      <c r="A492">
        <v>461</v>
      </c>
      <c r="B492" s="100">
        <f ca="1">OFFSET(InputPriceData!B$15,CalculationsAndCharts!$A492+$A$11,0,1,1)</f>
        <v>39826</v>
      </c>
      <c r="C492" s="3">
        <f ca="1">OFFSET(InputPriceData!G$15,CalculationsAndCharts!$A492+$A$11,0,1,1)</f>
        <v>3786800</v>
      </c>
      <c r="D492" s="4">
        <f ca="1">OFFSET(InputPriceData!C$15,CalculationsAndCharts!$A492+$A$11,IF($C$7,7,0),1,1)</f>
        <v>7.62</v>
      </c>
      <c r="E492" s="4">
        <f ca="1">OFFSET(InputPriceData!D$15,CalculationsAndCharts!$A492+$A$11,IF($C$7,7,0),1,1)</f>
        <v>7.79</v>
      </c>
      <c r="F492" s="4">
        <f ca="1">OFFSET(InputPriceData!E$15,CalculationsAndCharts!$A492+$A$11,IF($C$7,7,0),1,1)</f>
        <v>7.28</v>
      </c>
      <c r="G492" s="4">
        <f ca="1">OFFSET(InputPriceData!F$15,CalculationsAndCharts!$A492+$A$11,IF($C$7,7,0),1,1)</f>
        <v>7.47</v>
      </c>
      <c r="H492" s="105">
        <f t="shared" si="804"/>
        <v>0</v>
      </c>
      <c r="I492" s="105">
        <f t="shared" ref="I492:K511" ca="1" si="848">IF($S$16,AVERAGE(OFFSET($G492,0,0,I$31,1)),0)</f>
        <v>0</v>
      </c>
      <c r="J492" s="105">
        <f t="shared" ca="1" si="848"/>
        <v>0</v>
      </c>
      <c r="K492" s="105">
        <f t="shared" ca="1" si="848"/>
        <v>0</v>
      </c>
      <c r="L492" s="4">
        <f t="shared" ca="1" si="805"/>
        <v>7.5133333333333328</v>
      </c>
      <c r="M492" s="105">
        <f t="shared" ca="1" si="806"/>
        <v>0.52666666666666728</v>
      </c>
      <c r="N492" s="105">
        <f t="shared" ca="1" si="813"/>
        <v>1.9870897435897443</v>
      </c>
      <c r="O492" s="198">
        <f t="shared" ca="1" si="814"/>
        <v>1.8152890513191402</v>
      </c>
      <c r="P492" s="198">
        <f t="shared" ca="1" si="815"/>
        <v>1.6337601461872262</v>
      </c>
      <c r="Q492" s="105">
        <f t="shared" ca="1" si="807"/>
        <v>7.7121238113298833</v>
      </c>
      <c r="R492" s="105">
        <f t="shared" ca="1" si="808"/>
        <v>7.3733344034230788</v>
      </c>
      <c r="S492" s="105">
        <f t="shared" ca="1" si="816"/>
        <v>0</v>
      </c>
      <c r="T492" s="105">
        <f t="shared" si="817"/>
        <v>0</v>
      </c>
      <c r="U492" s="105">
        <f t="shared" si="818"/>
        <v>0</v>
      </c>
      <c r="V492" s="115">
        <f t="shared" ca="1" si="809"/>
        <v>0.50999999999999979</v>
      </c>
      <c r="W492" s="114">
        <f t="shared" ca="1" si="810"/>
        <v>0.62632166640144804</v>
      </c>
      <c r="X492" s="116">
        <f t="shared" ca="1" si="811"/>
        <v>0.13384493526123803</v>
      </c>
      <c r="Y492" s="90" t="e">
        <f t="shared" si="819"/>
        <v>#N/A</v>
      </c>
      <c r="Z492" s="117" t="str">
        <f t="shared" ca="1" si="820"/>
        <v/>
      </c>
      <c r="AA492" s="112"/>
      <c r="AB492" s="118"/>
      <c r="AC492" s="107"/>
      <c r="AD492" s="107"/>
      <c r="AH492" s="107"/>
      <c r="BE492" s="235">
        <f t="shared" ca="1" si="821"/>
        <v>7.6199999999999992</v>
      </c>
      <c r="BF492" s="235">
        <f t="shared" ref="BF492:BN492" ca="1" si="849">AVERAGE(OFFSET(BE$31,$A492,0,$BE$27,1))</f>
        <v>7.76</v>
      </c>
      <c r="BG492" s="235">
        <f t="shared" ca="1" si="849"/>
        <v>7.9524999999999997</v>
      </c>
      <c r="BH492" s="235">
        <f t="shared" ca="1" si="849"/>
        <v>8.1731250000000006</v>
      </c>
      <c r="BI492" s="235">
        <f t="shared" ca="1" si="849"/>
        <v>8.3662500000000009</v>
      </c>
      <c r="BJ492" s="235">
        <f t="shared" ca="1" si="849"/>
        <v>8.4784375000000001</v>
      </c>
      <c r="BK492" s="235">
        <f t="shared" ca="1" si="849"/>
        <v>8.4849999999999994</v>
      </c>
      <c r="BL492" s="235">
        <f t="shared" ca="1" si="849"/>
        <v>8.3923828124999993</v>
      </c>
      <c r="BM492" s="235">
        <f t="shared" ca="1" si="849"/>
        <v>8.2256640624999999</v>
      </c>
      <c r="BN492" s="235">
        <f t="shared" ca="1" si="849"/>
        <v>8.0145800781250003</v>
      </c>
      <c r="BO492" s="235">
        <f t="shared" ca="1" si="823"/>
        <v>7.9653032226562477</v>
      </c>
      <c r="BP492" s="235">
        <f t="shared" ca="1" si="779"/>
        <v>8.0344390290851919</v>
      </c>
      <c r="BQ492" s="235">
        <f t="shared" ca="1" si="780"/>
        <v>7.9733465775491732</v>
      </c>
      <c r="BR492" s="235">
        <f t="shared" ca="1" si="781"/>
        <v>6.1092451536018721E-2</v>
      </c>
      <c r="BS492" s="235">
        <f t="shared" ca="1" si="782"/>
        <v>8.0955314806212115</v>
      </c>
      <c r="BT492" s="235">
        <f t="shared" ref="BT492:BT555" ca="1" si="850">BS492*$BF$28+$BF$29*BT493</f>
        <v>8.1311333858529089</v>
      </c>
      <c r="BU492" s="235">
        <f t="shared" ref="BU492:BU555" ca="1" si="851">BT492*$BF$28+$BF$29*BU493</f>
        <v>8.0261730067413879</v>
      </c>
      <c r="BV492" s="235">
        <f t="shared" ref="BV492:BV555" ca="1" si="852">BU492*$BF$28+$BF$29*BV493</f>
        <v>7.8298535542739636</v>
      </c>
      <c r="BW492" s="235">
        <f t="shared" ref="BW492:BW555" ca="1" si="853">3*BT492-3*BU492+BV492</f>
        <v>8.1447346916085266</v>
      </c>
      <c r="BX492" s="235">
        <f t="shared" ca="1" si="824"/>
        <v>0.76432214964737766</v>
      </c>
      <c r="BZ492" s="235">
        <f t="shared" ca="1" si="825"/>
        <v>7.2932636662745685</v>
      </c>
      <c r="CA492" s="235">
        <f t="shared" ca="1" si="826"/>
        <v>77.850528266346444</v>
      </c>
      <c r="CB492" s="235">
        <f t="shared" ca="1" si="754"/>
        <v>7.7393182779947907</v>
      </c>
      <c r="CC492" s="235">
        <f t="shared" ca="1" si="755"/>
        <v>1.9893182779947907</v>
      </c>
      <c r="CD492" s="81">
        <f t="shared" ca="1" si="756"/>
        <v>2.8908895670572914</v>
      </c>
      <c r="CE492" s="235">
        <f t="shared" ca="1" si="827"/>
        <v>68.813361141974283</v>
      </c>
      <c r="CF492" s="235">
        <f t="shared" ca="1" si="828"/>
        <v>77.530647931594615</v>
      </c>
      <c r="CG492">
        <f t="shared" si="829"/>
        <v>100</v>
      </c>
      <c r="CH492">
        <f t="shared" si="829"/>
        <v>50</v>
      </c>
      <c r="CI492">
        <f t="shared" si="829"/>
        <v>0</v>
      </c>
      <c r="CJ492" t="e">
        <f t="shared" si="830"/>
        <v>#N/A</v>
      </c>
      <c r="CK492" s="259">
        <f t="shared" ca="1" si="831"/>
        <v>8.0892123139138299</v>
      </c>
      <c r="CL492" s="259">
        <f t="shared" ca="1" si="832"/>
        <v>7.749606156956915</v>
      </c>
      <c r="CM492" s="259">
        <f t="shared" ca="1" si="833"/>
        <v>7.8261877077572368</v>
      </c>
      <c r="CN492" s="259">
        <f t="shared" ca="1" si="834"/>
        <v>7.8106646192178344</v>
      </c>
      <c r="CO492">
        <f t="shared" ca="1" si="835"/>
        <v>100</v>
      </c>
      <c r="CP492">
        <f t="shared" ca="1" si="836"/>
        <v>16.7</v>
      </c>
      <c r="CQ492" t="e">
        <f t="shared" ca="1" si="837"/>
        <v>#N/A</v>
      </c>
      <c r="CR492" t="e">
        <f t="shared" ca="1" si="759"/>
        <v>#N/A</v>
      </c>
      <c r="CS492" t="e">
        <f t="shared" ca="1" si="760"/>
        <v>#N/A</v>
      </c>
    </row>
    <row r="493" spans="1:97" x14ac:dyDescent="0.25">
      <c r="A493">
        <v>462</v>
      </c>
      <c r="B493" s="100">
        <f ca="1">OFFSET(InputPriceData!B$15,CalculationsAndCharts!$A493+$A$11,0,1,1)</f>
        <v>39825</v>
      </c>
      <c r="C493" s="3">
        <f ca="1">OFFSET(InputPriceData!G$15,CalculationsAndCharts!$A493+$A$11,0,1,1)</f>
        <v>3252900</v>
      </c>
      <c r="D493" s="4">
        <f ca="1">OFFSET(InputPriceData!C$15,CalculationsAndCharts!$A493+$A$11,IF($C$7,7,0),1,1)</f>
        <v>8.0500000000000007</v>
      </c>
      <c r="E493" s="4">
        <f ca="1">OFFSET(InputPriceData!D$15,CalculationsAndCharts!$A493+$A$11,IF($C$7,7,0),1,1)</f>
        <v>8.0500000000000007</v>
      </c>
      <c r="F493" s="4">
        <f ca="1">OFFSET(InputPriceData!E$15,CalculationsAndCharts!$A493+$A$11,IF($C$7,7,0),1,1)</f>
        <v>7.6</v>
      </c>
      <c r="G493" s="4">
        <f ca="1">OFFSET(InputPriceData!F$15,CalculationsAndCharts!$A493+$A$11,IF($C$7,7,0),1,1)</f>
        <v>7.77</v>
      </c>
      <c r="H493" s="105">
        <f t="shared" si="804"/>
        <v>0</v>
      </c>
      <c r="I493" s="105">
        <f t="shared" ca="1" si="848"/>
        <v>0</v>
      </c>
      <c r="J493" s="105">
        <f t="shared" ca="1" si="848"/>
        <v>0</v>
      </c>
      <c r="K493" s="105">
        <f t="shared" ca="1" si="848"/>
        <v>0</v>
      </c>
      <c r="L493" s="4">
        <f t="shared" ca="1" si="805"/>
        <v>7.8066666666666675</v>
      </c>
      <c r="M493" s="105">
        <f t="shared" ca="1" si="806"/>
        <v>0.59333333333333371</v>
      </c>
      <c r="N493" s="105">
        <f t="shared" ca="1" si="813"/>
        <v>1.8978846153846165</v>
      </c>
      <c r="O493" s="198">
        <f t="shared" ca="1" si="814"/>
        <v>1.7662031392418247</v>
      </c>
      <c r="P493" s="198">
        <f t="shared" ca="1" si="815"/>
        <v>1.5895828253176423</v>
      </c>
      <c r="Q493" s="105">
        <f t="shared" ca="1" si="807"/>
        <v>7.7689210907574688</v>
      </c>
      <c r="R493" s="105">
        <f t="shared" ca="1" si="808"/>
        <v>7.2765374297354199</v>
      </c>
      <c r="S493" s="105">
        <f t="shared" ca="1" si="816"/>
        <v>0</v>
      </c>
      <c r="T493" s="105">
        <f t="shared" si="817"/>
        <v>0</v>
      </c>
      <c r="U493" s="105">
        <f t="shared" si="818"/>
        <v>0</v>
      </c>
      <c r="V493" s="115">
        <f t="shared" ca="1" si="809"/>
        <v>0.45000000000000107</v>
      </c>
      <c r="W493" s="114">
        <f t="shared" ca="1" si="810"/>
        <v>0.68448249960217211</v>
      </c>
      <c r="X493" s="116">
        <f t="shared" ca="1" si="811"/>
        <v>0.13809298579178536</v>
      </c>
      <c r="Y493" s="90" t="e">
        <f t="shared" si="819"/>
        <v>#N/A</v>
      </c>
      <c r="Z493" s="117" t="str">
        <f t="shared" ca="1" si="820"/>
        <v/>
      </c>
      <c r="AA493" s="112"/>
      <c r="AB493" s="118"/>
      <c r="AC493" s="107"/>
      <c r="AD493" s="107"/>
      <c r="AH493" s="107"/>
      <c r="BE493" s="235">
        <f t="shared" ca="1" si="821"/>
        <v>7.8999999999999995</v>
      </c>
      <c r="BF493" s="235">
        <f t="shared" ref="BF493:BN493" ca="1" si="854">AVERAGE(OFFSET(BE$31,$A493,0,$BE$27,1))</f>
        <v>8.1449999999999996</v>
      </c>
      <c r="BG493" s="235">
        <f t="shared" ca="1" si="854"/>
        <v>8.3937500000000007</v>
      </c>
      <c r="BH493" s="235">
        <f t="shared" ca="1" si="854"/>
        <v>8.5593749999999993</v>
      </c>
      <c r="BI493" s="235">
        <f t="shared" ca="1" si="854"/>
        <v>8.5906249999999993</v>
      </c>
      <c r="BJ493" s="235">
        <f t="shared" ca="1" si="854"/>
        <v>8.4915625000000006</v>
      </c>
      <c r="BK493" s="235">
        <f t="shared" ca="1" si="854"/>
        <v>8.2997656250000009</v>
      </c>
      <c r="BL493" s="235">
        <f t="shared" ca="1" si="854"/>
        <v>8.0589453125000006</v>
      </c>
      <c r="BM493" s="235">
        <f t="shared" ca="1" si="854"/>
        <v>7.8034960937500006</v>
      </c>
      <c r="BN493" s="235">
        <f t="shared" ca="1" si="854"/>
        <v>7.5550195312500001</v>
      </c>
      <c r="BO493" s="235">
        <f t="shared" ca="1" si="823"/>
        <v>8.1589707031249983</v>
      </c>
      <c r="BP493" s="235">
        <f t="shared" ca="1" si="779"/>
        <v>8.1035748355141379</v>
      </c>
      <c r="BQ493" s="235">
        <f t="shared" ca="1" si="780"/>
        <v>7.9122541260131545</v>
      </c>
      <c r="BR493" s="235">
        <f t="shared" ca="1" si="781"/>
        <v>0.19132070950098345</v>
      </c>
      <c r="BS493" s="235">
        <f t="shared" ca="1" si="782"/>
        <v>8.2948955450151214</v>
      </c>
      <c r="BT493" s="235">
        <f t="shared" ca="1" si="850"/>
        <v>8.1667352910846045</v>
      </c>
      <c r="BU493" s="235">
        <f t="shared" ca="1" si="851"/>
        <v>7.9212126276298651</v>
      </c>
      <c r="BV493" s="235">
        <f t="shared" ca="1" si="852"/>
        <v>7.6335341018065384</v>
      </c>
      <c r="BW493" s="235">
        <f t="shared" ca="1" si="853"/>
        <v>8.3701020921707538</v>
      </c>
      <c r="BX493" s="235">
        <f t="shared" ca="1" si="824"/>
        <v>0.71490792363000977</v>
      </c>
      <c r="BZ493" s="235">
        <f t="shared" ca="1" si="825"/>
        <v>7.1615252853504678</v>
      </c>
      <c r="CA493" s="235">
        <f t="shared" ca="1" si="826"/>
        <v>92.26337290694822</v>
      </c>
      <c r="CB493" s="235">
        <f t="shared" ca="1" si="754"/>
        <v>7.9828186848958325</v>
      </c>
      <c r="CC493" s="235">
        <f t="shared" ca="1" si="755"/>
        <v>2.2328186848958325</v>
      </c>
      <c r="CD493" s="81">
        <f t="shared" ca="1" si="756"/>
        <v>2.8908895670572914</v>
      </c>
      <c r="CE493" s="235">
        <f t="shared" ca="1" si="827"/>
        <v>77.236388077206087</v>
      </c>
      <c r="CF493" s="235">
        <f t="shared" ca="1" si="828"/>
        <v>85.637415336788877</v>
      </c>
      <c r="CG493">
        <f t="shared" si="829"/>
        <v>100</v>
      </c>
      <c r="CH493">
        <f t="shared" si="829"/>
        <v>50</v>
      </c>
      <c r="CI493">
        <f t="shared" si="829"/>
        <v>0</v>
      </c>
      <c r="CJ493" t="e">
        <f t="shared" si="830"/>
        <v>#N/A</v>
      </c>
      <c r="CK493" s="259">
        <f t="shared" ca="1" si="831"/>
        <v>8.3109246278276601</v>
      </c>
      <c r="CL493" s="259">
        <f t="shared" ca="1" si="832"/>
        <v>8.0223373139138303</v>
      </c>
      <c r="CM493" s="259">
        <f t="shared" ca="1" si="833"/>
        <v>8.0347572907065068</v>
      </c>
      <c r="CN493" s="259">
        <f t="shared" ca="1" si="834"/>
        <v>7.835088004122202</v>
      </c>
      <c r="CO493">
        <f t="shared" ca="1" si="835"/>
        <v>100</v>
      </c>
      <c r="CP493">
        <f t="shared" ca="1" si="836"/>
        <v>16.7</v>
      </c>
      <c r="CQ493" t="e">
        <f t="shared" ca="1" si="837"/>
        <v>#N/A</v>
      </c>
      <c r="CR493" t="e">
        <f t="shared" ca="1" si="759"/>
        <v>#N/A</v>
      </c>
      <c r="CS493" t="e">
        <f t="shared" ca="1" si="760"/>
        <v>#N/A</v>
      </c>
    </row>
    <row r="494" spans="1:97" x14ac:dyDescent="0.25">
      <c r="A494">
        <v>463</v>
      </c>
      <c r="B494" s="100">
        <f ca="1">OFFSET(InputPriceData!B$15,CalculationsAndCharts!$A494+$A$11,0,1,1)</f>
        <v>39822</v>
      </c>
      <c r="C494" s="3">
        <f ca="1">OFFSET(InputPriceData!G$15,CalculationsAndCharts!$A494+$A$11,0,1,1)</f>
        <v>5194500</v>
      </c>
      <c r="D494" s="4">
        <f ca="1">OFFSET(InputPriceData!C$15,CalculationsAndCharts!$A494+$A$11,IF($C$7,7,0),1,1)</f>
        <v>8.4700000000000006</v>
      </c>
      <c r="E494" s="4">
        <f ca="1">OFFSET(InputPriceData!D$15,CalculationsAndCharts!$A494+$A$11,IF($C$7,7,0),1,1)</f>
        <v>8.57</v>
      </c>
      <c r="F494" s="4">
        <f ca="1">OFFSET(InputPriceData!E$15,CalculationsAndCharts!$A494+$A$11,IF($C$7,7,0),1,1)</f>
        <v>7.98</v>
      </c>
      <c r="G494" s="4">
        <f ca="1">OFFSET(InputPriceData!F$15,CalculationsAndCharts!$A494+$A$11,IF($C$7,7,0),1,1)</f>
        <v>8.0299999999999994</v>
      </c>
      <c r="H494" s="105">
        <f t="shared" si="804"/>
        <v>0</v>
      </c>
      <c r="I494" s="105">
        <f t="shared" ca="1" si="848"/>
        <v>0</v>
      </c>
      <c r="J494" s="105">
        <f t="shared" ca="1" si="848"/>
        <v>0</v>
      </c>
      <c r="K494" s="105">
        <f t="shared" ca="1" si="848"/>
        <v>0</v>
      </c>
      <c r="L494" s="4">
        <f t="shared" ca="1" si="805"/>
        <v>8.1933333333333334</v>
      </c>
      <c r="M494" s="105">
        <f t="shared" ca="1" si="806"/>
        <v>0.66000000000000014</v>
      </c>
      <c r="N494" s="105">
        <f t="shared" ca="1" si="813"/>
        <v>1.917910256410257</v>
      </c>
      <c r="O494" s="198">
        <f t="shared" ca="1" si="814"/>
        <v>1.728579860343884</v>
      </c>
      <c r="P494" s="198">
        <f t="shared" ca="1" si="815"/>
        <v>1.5557218743094956</v>
      </c>
      <c r="Q494" s="105">
        <f t="shared" ca="1" si="807"/>
        <v>7.7581366404976979</v>
      </c>
      <c r="R494" s="105">
        <f t="shared" ca="1" si="808"/>
        <v>7.13585638372912</v>
      </c>
      <c r="S494" s="105">
        <f t="shared" ca="1" si="816"/>
        <v>0</v>
      </c>
      <c r="T494" s="105">
        <f t="shared" si="817"/>
        <v>0</v>
      </c>
      <c r="U494" s="105">
        <f t="shared" si="818"/>
        <v>0</v>
      </c>
      <c r="V494" s="115">
        <f t="shared" ca="1" si="809"/>
        <v>0.76999999999999957</v>
      </c>
      <c r="W494" s="114">
        <f t="shared" ca="1" si="810"/>
        <v>0.80172374940325764</v>
      </c>
      <c r="X494" s="116">
        <f t="shared" ca="1" si="811"/>
        <v>0.14984106468284653</v>
      </c>
      <c r="Y494" s="90" t="e">
        <f t="shared" si="819"/>
        <v>#N/A</v>
      </c>
      <c r="Z494" s="117" t="str">
        <f t="shared" ca="1" si="820"/>
        <v/>
      </c>
      <c r="AA494" s="112"/>
      <c r="AB494" s="118"/>
      <c r="AC494" s="107"/>
      <c r="AD494" s="107"/>
      <c r="AH494" s="107"/>
      <c r="BE494" s="235">
        <f t="shared" ca="1" si="821"/>
        <v>8.39</v>
      </c>
      <c r="BF494" s="235">
        <f t="shared" ref="BF494:BN494" ca="1" si="855">AVERAGE(OFFSET(BE$31,$A494,0,$BE$27,1))</f>
        <v>8.6425000000000001</v>
      </c>
      <c r="BG494" s="235">
        <f t="shared" ca="1" si="855"/>
        <v>8.7249999999999996</v>
      </c>
      <c r="BH494" s="235">
        <f t="shared" ca="1" si="855"/>
        <v>8.6218749999999993</v>
      </c>
      <c r="BI494" s="235">
        <f t="shared" ca="1" si="855"/>
        <v>8.3925000000000001</v>
      </c>
      <c r="BJ494" s="235">
        <f t="shared" ca="1" si="855"/>
        <v>8.1079687500000013</v>
      </c>
      <c r="BK494" s="235">
        <f t="shared" ca="1" si="855"/>
        <v>7.8181250000000011</v>
      </c>
      <c r="BL494" s="235">
        <f t="shared" ca="1" si="855"/>
        <v>7.5480468750000007</v>
      </c>
      <c r="BM494" s="235">
        <f t="shared" ca="1" si="855"/>
        <v>7.3065429687500005</v>
      </c>
      <c r="BN494" s="235">
        <f t="shared" ca="1" si="855"/>
        <v>7.094970703125</v>
      </c>
      <c r="BO494" s="235">
        <f t="shared" ca="1" si="823"/>
        <v>8.3103452148437515</v>
      </c>
      <c r="BP494" s="235">
        <f t="shared" ca="1" si="779"/>
        <v>8.0481789679032776</v>
      </c>
      <c r="BQ494" s="235">
        <f t="shared" ca="1" si="780"/>
        <v>7.7209334165121701</v>
      </c>
      <c r="BR494" s="235">
        <f t="shared" ca="1" si="781"/>
        <v>0.32724555139110745</v>
      </c>
      <c r="BS494" s="235">
        <f t="shared" ca="1" si="782"/>
        <v>8.3754245192943841</v>
      </c>
      <c r="BT494" s="235">
        <f t="shared" ca="1" si="850"/>
        <v>8.0385750371540876</v>
      </c>
      <c r="BU494" s="235">
        <f t="shared" ca="1" si="851"/>
        <v>7.6756899641751257</v>
      </c>
      <c r="BV494" s="235">
        <f t="shared" ca="1" si="852"/>
        <v>7.3458555759832116</v>
      </c>
      <c r="BW494" s="235">
        <f t="shared" ca="1" si="853"/>
        <v>8.4345107949200973</v>
      </c>
      <c r="BX494" s="235">
        <f t="shared" ca="1" si="824"/>
        <v>0.62135058683518574</v>
      </c>
      <c r="BZ494" s="235">
        <f t="shared" ca="1" si="825"/>
        <v>6.9954553298210822</v>
      </c>
      <c r="CA494" s="235">
        <f t="shared" ca="1" si="826"/>
        <v>107.9003020029627</v>
      </c>
      <c r="CB494" s="235">
        <f t="shared" ca="1" si="754"/>
        <v>8.2518392740885425</v>
      </c>
      <c r="CC494" s="235">
        <f t="shared" ca="1" si="755"/>
        <v>2.5018392740885425</v>
      </c>
      <c r="CD494" s="81">
        <f t="shared" ca="1" si="756"/>
        <v>2.8908895670572914</v>
      </c>
      <c r="CE494" s="235">
        <f t="shared" ca="1" si="827"/>
        <v>86.542194575603489</v>
      </c>
      <c r="CF494" s="235">
        <f t="shared" ca="1" si="828"/>
        <v>88.839558450105756</v>
      </c>
      <c r="CG494">
        <f t="shared" si="829"/>
        <v>100</v>
      </c>
      <c r="CH494">
        <f t="shared" si="829"/>
        <v>50</v>
      </c>
      <c r="CI494">
        <f t="shared" si="829"/>
        <v>0</v>
      </c>
      <c r="CJ494" t="e">
        <f t="shared" si="830"/>
        <v>#N/A</v>
      </c>
      <c r="CK494" s="259">
        <f t="shared" ca="1" si="831"/>
        <v>8.3593492556553208</v>
      </c>
      <c r="CL494" s="259">
        <f t="shared" ca="1" si="832"/>
        <v>8.2929623139138293</v>
      </c>
      <c r="CM494" s="259">
        <f t="shared" ca="1" si="833"/>
        <v>8.1868177067330663</v>
      </c>
      <c r="CN494" s="259">
        <f t="shared" ca="1" si="834"/>
        <v>7.7601882802055506</v>
      </c>
      <c r="CO494">
        <f t="shared" ca="1" si="835"/>
        <v>100</v>
      </c>
      <c r="CP494">
        <f t="shared" ca="1" si="836"/>
        <v>16.7</v>
      </c>
      <c r="CQ494" t="e">
        <f t="shared" ca="1" si="837"/>
        <v>#N/A</v>
      </c>
      <c r="CR494" t="e">
        <f t="shared" ca="1" si="759"/>
        <v>#N/A</v>
      </c>
      <c r="CS494" t="e">
        <f t="shared" ca="1" si="760"/>
        <v>#N/A</v>
      </c>
    </row>
    <row r="495" spans="1:97" x14ac:dyDescent="0.25">
      <c r="A495">
        <v>464</v>
      </c>
      <c r="B495" s="100">
        <f ca="1">OFFSET(InputPriceData!B$15,CalculationsAndCharts!$A495+$A$11,0,1,1)</f>
        <v>39821</v>
      </c>
      <c r="C495" s="3">
        <f ca="1">OFFSET(InputPriceData!G$15,CalculationsAndCharts!$A495+$A$11,0,1,1)</f>
        <v>7137900</v>
      </c>
      <c r="D495" s="4">
        <f ca="1">OFFSET(InputPriceData!C$15,CalculationsAndCharts!$A495+$A$11,IF($C$7,7,0),1,1)</f>
        <v>8.9700000000000006</v>
      </c>
      <c r="E495" s="4">
        <f ca="1">OFFSET(InputPriceData!D$15,CalculationsAndCharts!$A495+$A$11,IF($C$7,7,0),1,1)</f>
        <v>9.01</v>
      </c>
      <c r="F495" s="4">
        <f ca="1">OFFSET(InputPriceData!E$15,CalculationsAndCharts!$A495+$A$11,IF($C$7,7,0),1,1)</f>
        <v>8.16</v>
      </c>
      <c r="G495" s="4">
        <f ca="1">OFFSET(InputPriceData!F$15,CalculationsAndCharts!$A495+$A$11,IF($C$7,7,0),1,1)</f>
        <v>8.75</v>
      </c>
      <c r="H495" s="105">
        <f t="shared" si="804"/>
        <v>0</v>
      </c>
      <c r="I495" s="105">
        <f t="shared" ca="1" si="848"/>
        <v>0</v>
      </c>
      <c r="J495" s="105">
        <f t="shared" ca="1" si="848"/>
        <v>0</v>
      </c>
      <c r="K495" s="105">
        <f t="shared" ca="1" si="848"/>
        <v>0</v>
      </c>
      <c r="L495" s="4">
        <f t="shared" ca="1" si="805"/>
        <v>8.64</v>
      </c>
      <c r="M495" s="105">
        <f t="shared" ca="1" si="806"/>
        <v>0.6033333333333335</v>
      </c>
      <c r="N495" s="105">
        <f t="shared" ca="1" si="813"/>
        <v>1.8159615384615391</v>
      </c>
      <c r="O495" s="198">
        <f t="shared" ca="1" si="814"/>
        <v>1.6744854614677775</v>
      </c>
      <c r="P495" s="198">
        <f t="shared" ca="1" si="815"/>
        <v>1.5070369153209999</v>
      </c>
      <c r="Q495" s="105">
        <f t="shared" ca="1" si="807"/>
        <v>7.6337947282589456</v>
      </c>
      <c r="R495" s="105">
        <f t="shared" ca="1" si="808"/>
        <v>6.9580620246523832</v>
      </c>
      <c r="S495" s="105">
        <f t="shared" ca="1" si="816"/>
        <v>0</v>
      </c>
      <c r="T495" s="105">
        <f t="shared" si="817"/>
        <v>0</v>
      </c>
      <c r="U495" s="105">
        <f t="shared" si="818"/>
        <v>0</v>
      </c>
      <c r="V495" s="115">
        <f t="shared" ca="1" si="809"/>
        <v>0.87999999999999901</v>
      </c>
      <c r="W495" s="114">
        <f t="shared" ca="1" si="810"/>
        <v>0.81758562410488678</v>
      </c>
      <c r="X495" s="116">
        <f t="shared" ca="1" si="811"/>
        <v>0.14343835704055849</v>
      </c>
      <c r="Y495" s="90" t="e">
        <f t="shared" si="819"/>
        <v>#N/A</v>
      </c>
      <c r="Z495" s="117" t="str">
        <f t="shared" ca="1" si="820"/>
        <v/>
      </c>
      <c r="AA495" s="112"/>
      <c r="AB495" s="118"/>
      <c r="AC495" s="107"/>
      <c r="AD495" s="107"/>
      <c r="AH495" s="107"/>
      <c r="BE495" s="235">
        <f t="shared" ca="1" si="821"/>
        <v>8.8949999999999996</v>
      </c>
      <c r="BF495" s="235">
        <f t="shared" ref="BF495:BN495" ca="1" si="856">AVERAGE(OFFSET(BE$31,$A495,0,$BE$27,1))</f>
        <v>8.8074999999999992</v>
      </c>
      <c r="BG495" s="235">
        <f t="shared" ca="1" si="856"/>
        <v>8.5187500000000007</v>
      </c>
      <c r="BH495" s="235">
        <f t="shared" ca="1" si="856"/>
        <v>8.1631250000000009</v>
      </c>
      <c r="BI495" s="235">
        <f t="shared" ca="1" si="856"/>
        <v>7.8234375000000007</v>
      </c>
      <c r="BJ495" s="235">
        <f t="shared" ca="1" si="856"/>
        <v>7.5282812500000009</v>
      </c>
      <c r="BK495" s="235">
        <f t="shared" ca="1" si="856"/>
        <v>7.2779687500000003</v>
      </c>
      <c r="BL495" s="235">
        <f t="shared" ca="1" si="856"/>
        <v>7.0650390625000004</v>
      </c>
      <c r="BM495" s="235">
        <f t="shared" ca="1" si="856"/>
        <v>6.8833984375000004</v>
      </c>
      <c r="BN495" s="235">
        <f t="shared" ca="1" si="856"/>
        <v>6.7300292968750002</v>
      </c>
      <c r="BO495" s="235">
        <f t="shared" ca="1" si="823"/>
        <v>8.2447827148437494</v>
      </c>
      <c r="BP495" s="235">
        <f t="shared" ca="1" si="779"/>
        <v>7.7860127209628036</v>
      </c>
      <c r="BQ495" s="235">
        <f t="shared" ca="1" si="780"/>
        <v>7.3936878651210627</v>
      </c>
      <c r="BR495" s="235">
        <f t="shared" ca="1" si="781"/>
        <v>0.39232485584174093</v>
      </c>
      <c r="BS495" s="235">
        <f t="shared" ca="1" si="782"/>
        <v>8.1783375768045445</v>
      </c>
      <c r="BT495" s="235">
        <f t="shared" ca="1" si="850"/>
        <v>7.7017255550137902</v>
      </c>
      <c r="BU495" s="235">
        <f t="shared" ca="1" si="851"/>
        <v>7.3128048911961647</v>
      </c>
      <c r="BV495" s="235">
        <f t="shared" ca="1" si="852"/>
        <v>7.0160211877912975</v>
      </c>
      <c r="BW495" s="235">
        <f t="shared" ca="1" si="853"/>
        <v>8.1827831792441739</v>
      </c>
      <c r="BX495" s="235">
        <f t="shared" ca="1" si="824"/>
        <v>0.47707453097954311</v>
      </c>
      <c r="BZ495" s="235">
        <f t="shared" ca="1" si="825"/>
        <v>6.8127351600120001</v>
      </c>
      <c r="CA495" s="235">
        <f t="shared" ca="1" si="826"/>
        <v>121.79423393338308</v>
      </c>
      <c r="CB495" s="235">
        <f t="shared" ca="1" si="754"/>
        <v>8.4423913574218759</v>
      </c>
      <c r="CC495" s="235">
        <f t="shared" ca="1" si="755"/>
        <v>2.6923913574218759</v>
      </c>
      <c r="CD495" s="81">
        <f t="shared" ca="1" si="756"/>
        <v>2.8908895670572914</v>
      </c>
      <c r="CE495" s="235">
        <f t="shared" ca="1" si="827"/>
        <v>93.13366335755704</v>
      </c>
      <c r="CF495" s="235">
        <f t="shared" ca="1" si="828"/>
        <v>88.489605105857081</v>
      </c>
      <c r="CG495">
        <f t="shared" si="829"/>
        <v>100</v>
      </c>
      <c r="CH495">
        <f t="shared" si="829"/>
        <v>50</v>
      </c>
      <c r="CI495">
        <f t="shared" si="829"/>
        <v>0</v>
      </c>
      <c r="CJ495" t="e">
        <f t="shared" si="830"/>
        <v>#N/A</v>
      </c>
      <c r="CK495" s="259">
        <f t="shared" ca="1" si="831"/>
        <v>7.9961985113106424</v>
      </c>
      <c r="CL495" s="259">
        <f t="shared" ca="1" si="832"/>
        <v>8.4312242556553212</v>
      </c>
      <c r="CM495" s="259">
        <f t="shared" ca="1" si="833"/>
        <v>8.1824739556662216</v>
      </c>
      <c r="CN495" s="259">
        <f t="shared" ca="1" si="834"/>
        <v>7.54707866672224</v>
      </c>
      <c r="CO495">
        <f t="shared" ca="1" si="835"/>
        <v>100</v>
      </c>
      <c r="CP495">
        <f t="shared" ca="1" si="836"/>
        <v>16.7</v>
      </c>
      <c r="CQ495" t="e">
        <f t="shared" ca="1" si="837"/>
        <v>#N/A</v>
      </c>
      <c r="CR495" t="e">
        <f t="shared" ca="1" si="759"/>
        <v>#N/A</v>
      </c>
      <c r="CS495" t="e">
        <f t="shared" ca="1" si="760"/>
        <v>#N/A</v>
      </c>
    </row>
    <row r="496" spans="1:97" x14ac:dyDescent="0.25">
      <c r="A496">
        <v>465</v>
      </c>
      <c r="B496" s="100">
        <f ca="1">OFFSET(InputPriceData!B$15,CalculationsAndCharts!$A496+$A$11,0,1,1)</f>
        <v>39820</v>
      </c>
      <c r="C496" s="3">
        <f ca="1">OFFSET(InputPriceData!G$15,CalculationsAndCharts!$A496+$A$11,0,1,1)</f>
        <v>11874200</v>
      </c>
      <c r="D496" s="4">
        <f ca="1">OFFSET(InputPriceData!C$15,CalculationsAndCharts!$A496+$A$11,IF($C$7,7,0),1,1)</f>
        <v>8.26</v>
      </c>
      <c r="E496" s="4">
        <f ca="1">OFFSET(InputPriceData!D$15,CalculationsAndCharts!$A496+$A$11,IF($C$7,7,0),1,1)</f>
        <v>9.1</v>
      </c>
      <c r="F496" s="4">
        <f ca="1">OFFSET(InputPriceData!E$15,CalculationsAndCharts!$A496+$A$11,IF($C$7,7,0),1,1)</f>
        <v>8.15</v>
      </c>
      <c r="G496" s="4">
        <f ca="1">OFFSET(InputPriceData!F$15,CalculationsAndCharts!$A496+$A$11,IF($C$7,7,0),1,1)</f>
        <v>9.0399999999999991</v>
      </c>
      <c r="H496" s="105">
        <f t="shared" si="804"/>
        <v>0</v>
      </c>
      <c r="I496" s="105">
        <f t="shared" ca="1" si="848"/>
        <v>0</v>
      </c>
      <c r="J496" s="105">
        <f t="shared" ca="1" si="848"/>
        <v>0</v>
      </c>
      <c r="K496" s="105">
        <f t="shared" ca="1" si="848"/>
        <v>0</v>
      </c>
      <c r="L496" s="4">
        <f t="shared" ca="1" si="805"/>
        <v>8.7633333333333336</v>
      </c>
      <c r="M496" s="105">
        <f t="shared" ca="1" si="806"/>
        <v>1.4033333333333333</v>
      </c>
      <c r="N496" s="105">
        <f t="shared" ca="1" si="813"/>
        <v>1.7604358974358978</v>
      </c>
      <c r="O496" s="198">
        <f t="shared" ca="1" si="814"/>
        <v>1.6340637251838455</v>
      </c>
      <c r="P496" s="198">
        <f t="shared" ca="1" si="815"/>
        <v>1.4706573526654609</v>
      </c>
      <c r="Q496" s="105">
        <f t="shared" ca="1" si="807"/>
        <v>7.3463075077615017</v>
      </c>
      <c r="R496" s="105">
        <f t="shared" ca="1" si="808"/>
        <v>6.7649955379076516</v>
      </c>
      <c r="S496" s="105">
        <f t="shared" ca="1" si="816"/>
        <v>0</v>
      </c>
      <c r="T496" s="105">
        <f t="shared" si="817"/>
        <v>0</v>
      </c>
      <c r="U496" s="105">
        <f t="shared" si="818"/>
        <v>0</v>
      </c>
      <c r="V496" s="115">
        <f t="shared" ca="1" si="809"/>
        <v>0.94999999999999929</v>
      </c>
      <c r="W496" s="114">
        <f t="shared" ca="1" si="810"/>
        <v>0.78637843615733072</v>
      </c>
      <c r="X496" s="116">
        <f t="shared" ca="1" si="811"/>
        <v>0.13698876506165164</v>
      </c>
      <c r="Y496" s="90" t="e">
        <f t="shared" si="819"/>
        <v>#N/A</v>
      </c>
      <c r="Z496" s="117" t="str">
        <f t="shared" ca="1" si="820"/>
        <v/>
      </c>
      <c r="AA496" s="112"/>
      <c r="AB496" s="118"/>
      <c r="AC496" s="107"/>
      <c r="AD496" s="107"/>
      <c r="AH496" s="107"/>
      <c r="BE496" s="235">
        <f t="shared" ca="1" si="821"/>
        <v>8.7199999999999989</v>
      </c>
      <c r="BF496" s="235">
        <f t="shared" ref="BF496:BN496" ca="1" si="857">AVERAGE(OFFSET(BE$31,$A496,0,$BE$27,1))</f>
        <v>8.23</v>
      </c>
      <c r="BG496" s="235">
        <f t="shared" ca="1" si="857"/>
        <v>7.8075000000000001</v>
      </c>
      <c r="BH496" s="235">
        <f t="shared" ca="1" si="857"/>
        <v>7.4837500000000006</v>
      </c>
      <c r="BI496" s="235">
        <f t="shared" ca="1" si="857"/>
        <v>7.2331250000000002</v>
      </c>
      <c r="BJ496" s="235">
        <f t="shared" ca="1" si="857"/>
        <v>7.0276562499999997</v>
      </c>
      <c r="BK496" s="235">
        <f t="shared" ca="1" si="857"/>
        <v>6.8521093749999995</v>
      </c>
      <c r="BL496" s="235">
        <f t="shared" ca="1" si="857"/>
        <v>6.7017578125000004</v>
      </c>
      <c r="BM496" s="235">
        <f t="shared" ca="1" si="857"/>
        <v>6.57666015625</v>
      </c>
      <c r="BN496" s="235">
        <f t="shared" ca="1" si="857"/>
        <v>6.4773828125000001</v>
      </c>
      <c r="BO496" s="235">
        <f t="shared" ca="1" si="823"/>
        <v>7.7889345703125006</v>
      </c>
      <c r="BP496" s="235">
        <f t="shared" ca="1" si="779"/>
        <v>7.3272427270818579</v>
      </c>
      <c r="BQ496" s="235">
        <f t="shared" ca="1" si="780"/>
        <v>7.0013630092793218</v>
      </c>
      <c r="BR496" s="235">
        <f t="shared" ca="1" si="781"/>
        <v>0.32587971780253611</v>
      </c>
      <c r="BS496" s="235">
        <f t="shared" ca="1" si="782"/>
        <v>7.653122444884394</v>
      </c>
      <c r="BT496" s="235">
        <f t="shared" ca="1" si="850"/>
        <v>7.2251135332230358</v>
      </c>
      <c r="BU496" s="235">
        <f t="shared" ca="1" si="851"/>
        <v>6.9238842273785393</v>
      </c>
      <c r="BV496" s="235">
        <f t="shared" ca="1" si="852"/>
        <v>6.7192374843864293</v>
      </c>
      <c r="BW496" s="235">
        <f t="shared" ca="1" si="853"/>
        <v>7.6229254019199182</v>
      </c>
      <c r="BX496" s="235">
        <f t="shared" ca="1" si="824"/>
        <v>0.32446879608969342</v>
      </c>
      <c r="BZ496" s="235">
        <f t="shared" ca="1" si="825"/>
        <v>6.6494960205012221</v>
      </c>
      <c r="CA496" s="235">
        <f t="shared" ca="1" si="826"/>
        <v>125.00177159944906</v>
      </c>
      <c r="CB496" s="235">
        <f t="shared" ca="1" si="754"/>
        <v>8.2761339518229171</v>
      </c>
      <c r="CC496" s="235">
        <f t="shared" ca="1" si="755"/>
        <v>2.5261339518229171</v>
      </c>
      <c r="CD496" s="81">
        <f t="shared" ca="1" si="756"/>
        <v>2.908857666015626</v>
      </c>
      <c r="CE496" s="235">
        <f t="shared" ca="1" si="827"/>
        <v>86.842817417156738</v>
      </c>
      <c r="CF496" s="235">
        <f t="shared" ca="1" si="828"/>
        <v>86.696860925313544</v>
      </c>
      <c r="CG496">
        <f t="shared" si="829"/>
        <v>100</v>
      </c>
      <c r="CH496">
        <f t="shared" si="829"/>
        <v>50</v>
      </c>
      <c r="CI496">
        <f t="shared" si="829"/>
        <v>0</v>
      </c>
      <c r="CJ496" t="e">
        <f t="shared" si="830"/>
        <v>#N/A</v>
      </c>
      <c r="CK496" s="259">
        <f t="shared" ca="1" si="831"/>
        <v>7.3548970226212855</v>
      </c>
      <c r="CL496" s="259">
        <f t="shared" ca="1" si="832"/>
        <v>8.1118235113106429</v>
      </c>
      <c r="CM496" s="259">
        <f t="shared" ca="1" si="833"/>
        <v>7.8774565927770359</v>
      </c>
      <c r="CN496" s="259">
        <f t="shared" ca="1" si="834"/>
        <v>7.1934204311490078</v>
      </c>
      <c r="CO496">
        <f t="shared" ca="1" si="835"/>
        <v>100</v>
      </c>
      <c r="CP496">
        <f t="shared" ca="1" si="836"/>
        <v>16.7</v>
      </c>
      <c r="CQ496" t="e">
        <f t="shared" ca="1" si="837"/>
        <v>#N/A</v>
      </c>
      <c r="CR496" t="e">
        <f t="shared" ca="1" si="759"/>
        <v>#N/A</v>
      </c>
      <c r="CS496" t="e">
        <f t="shared" ca="1" si="760"/>
        <v>#N/A</v>
      </c>
    </row>
    <row r="497" spans="1:97" x14ac:dyDescent="0.25">
      <c r="A497">
        <v>466</v>
      </c>
      <c r="B497" s="100">
        <f ca="1">OFFSET(InputPriceData!B$15,CalculationsAndCharts!$A497+$A$11,0,1,1)</f>
        <v>39819</v>
      </c>
      <c r="C497" s="3">
        <f ca="1">OFFSET(InputPriceData!G$15,CalculationsAndCharts!$A497+$A$11,0,1,1)</f>
        <v>10725100</v>
      </c>
      <c r="D497" s="4">
        <f ca="1">OFFSET(InputPriceData!C$15,CalculationsAndCharts!$A497+$A$11,IF($C$7,7,0),1,1)</f>
        <v>7.36</v>
      </c>
      <c r="E497" s="4">
        <f ca="1">OFFSET(InputPriceData!D$15,CalculationsAndCharts!$A497+$A$11,IF($C$7,7,0),1,1)</f>
        <v>8.4499999999999993</v>
      </c>
      <c r="F497" s="4">
        <f ca="1">OFFSET(InputPriceData!E$15,CalculationsAndCharts!$A497+$A$11,IF($C$7,7,0),1,1)</f>
        <v>7.36</v>
      </c>
      <c r="G497" s="4">
        <f ca="1">OFFSET(InputPriceData!F$15,CalculationsAndCharts!$A497+$A$11,IF($C$7,7,0),1,1)</f>
        <v>8.4</v>
      </c>
      <c r="H497" s="105">
        <f t="shared" si="804"/>
        <v>0</v>
      </c>
      <c r="I497" s="105">
        <f t="shared" ca="1" si="848"/>
        <v>0</v>
      </c>
      <c r="J497" s="105">
        <f t="shared" ca="1" si="848"/>
        <v>0</v>
      </c>
      <c r="K497" s="105">
        <f t="shared" ca="1" si="848"/>
        <v>0</v>
      </c>
      <c r="L497" s="4">
        <f t="shared" ca="1" si="805"/>
        <v>8.07</v>
      </c>
      <c r="M497" s="105">
        <f t="shared" ca="1" si="806"/>
        <v>1.2000000000000002</v>
      </c>
      <c r="N497" s="105">
        <f t="shared" ca="1" si="813"/>
        <v>1.4518589743589747</v>
      </c>
      <c r="O497" s="198">
        <f t="shared" ca="1" si="814"/>
        <v>1.5979573902546877</v>
      </c>
      <c r="P497" s="198">
        <f t="shared" ca="1" si="815"/>
        <v>1.438161651229219</v>
      </c>
      <c r="Q497" s="105">
        <f t="shared" ca="1" si="807"/>
        <v>6.941442986169549</v>
      </c>
      <c r="R497" s="105">
        <f t="shared" ca="1" si="808"/>
        <v>6.598906403663694</v>
      </c>
      <c r="S497" s="105">
        <f t="shared" ca="1" si="816"/>
        <v>0</v>
      </c>
      <c r="T497" s="105">
        <f t="shared" si="817"/>
        <v>0</v>
      </c>
      <c r="U497" s="105">
        <f t="shared" si="818"/>
        <v>0</v>
      </c>
      <c r="V497" s="115">
        <f t="shared" ca="1" si="809"/>
        <v>1.3699999999999992</v>
      </c>
      <c r="W497" s="114">
        <f t="shared" ca="1" si="810"/>
        <v>0.70456765423599632</v>
      </c>
      <c r="X497" s="116">
        <f t="shared" ca="1" si="811"/>
        <v>0.13387710169476147</v>
      </c>
      <c r="Y497" s="90" t="e">
        <f t="shared" si="819"/>
        <v>#N/A</v>
      </c>
      <c r="Z497" s="117" t="str">
        <f t="shared" ca="1" si="820"/>
        <v/>
      </c>
      <c r="AA497" s="112"/>
      <c r="AB497" s="118"/>
      <c r="AC497" s="107"/>
      <c r="AD497" s="107"/>
      <c r="AH497" s="107"/>
      <c r="BE497" s="235">
        <f t="shared" ca="1" si="821"/>
        <v>7.74</v>
      </c>
      <c r="BF497" s="235">
        <f t="shared" ref="BF497:BN497" ca="1" si="858">AVERAGE(OFFSET(BE$31,$A497,0,$BE$27,1))</f>
        <v>7.3849999999999998</v>
      </c>
      <c r="BG497" s="235">
        <f t="shared" ca="1" si="858"/>
        <v>7.16</v>
      </c>
      <c r="BH497" s="235">
        <f t="shared" ca="1" si="858"/>
        <v>6.9824999999999999</v>
      </c>
      <c r="BI497" s="235">
        <f t="shared" ca="1" si="858"/>
        <v>6.8221875000000001</v>
      </c>
      <c r="BJ497" s="235">
        <f t="shared" ca="1" si="858"/>
        <v>6.6765625000000002</v>
      </c>
      <c r="BK497" s="235">
        <f t="shared" ca="1" si="858"/>
        <v>6.5514062500000003</v>
      </c>
      <c r="BL497" s="235">
        <f t="shared" ca="1" si="858"/>
        <v>6.4515624999999996</v>
      </c>
      <c r="BM497" s="235">
        <f t="shared" ca="1" si="858"/>
        <v>6.3781054687500003</v>
      </c>
      <c r="BN497" s="235">
        <f t="shared" ca="1" si="858"/>
        <v>6.3289355468749999</v>
      </c>
      <c r="BO497" s="235">
        <f t="shared" ca="1" si="823"/>
        <v>7.14468798828125</v>
      </c>
      <c r="BP497" s="235">
        <f t="shared" ca="1" si="779"/>
        <v>6.8655508838512151</v>
      </c>
      <c r="BQ497" s="235">
        <f t="shared" ca="1" si="780"/>
        <v>6.6754832914767857</v>
      </c>
      <c r="BR497" s="235">
        <f t="shared" ca="1" si="781"/>
        <v>0.19006759237442949</v>
      </c>
      <c r="BS497" s="235">
        <f t="shared" ca="1" si="782"/>
        <v>7.0556184762256446</v>
      </c>
      <c r="BT497" s="235">
        <f t="shared" ca="1" si="850"/>
        <v>6.7971046215616777</v>
      </c>
      <c r="BU497" s="235">
        <f t="shared" ca="1" si="851"/>
        <v>6.6226549215340427</v>
      </c>
      <c r="BV497" s="235">
        <f t="shared" ca="1" si="852"/>
        <v>6.5145907413943185</v>
      </c>
      <c r="BW497" s="235">
        <f t="shared" ca="1" si="853"/>
        <v>7.0379398414772218</v>
      </c>
      <c r="BX497" s="235">
        <f t="shared" ca="1" si="824"/>
        <v>0.23456543593852322</v>
      </c>
      <c r="BZ497" s="235">
        <f t="shared" ca="1" si="825"/>
        <v>6.5412646145513307</v>
      </c>
      <c r="CA497" s="235">
        <f t="shared" ca="1" si="826"/>
        <v>102.93567922087891</v>
      </c>
      <c r="CB497" s="235">
        <f t="shared" ca="1" si="754"/>
        <v>7.6073439941406251</v>
      </c>
      <c r="CC497" s="235">
        <f t="shared" ca="1" si="755"/>
        <v>2.3473439941406253</v>
      </c>
      <c r="CD497" s="81">
        <f t="shared" ca="1" si="756"/>
        <v>2.7456777343750005</v>
      </c>
      <c r="CE497" s="235">
        <f t="shared" ca="1" si="827"/>
        <v>85.492334542857478</v>
      </c>
      <c r="CF497" s="235">
        <f t="shared" ca="1" si="828"/>
        <v>84.212707066922292</v>
      </c>
      <c r="CG497">
        <f t="shared" si="829"/>
        <v>100</v>
      </c>
      <c r="CH497">
        <f t="shared" si="829"/>
        <v>50</v>
      </c>
      <c r="CI497">
        <f t="shared" si="829"/>
        <v>0</v>
      </c>
      <c r="CJ497" t="e">
        <f t="shared" si="830"/>
        <v>#N/A</v>
      </c>
      <c r="CK497" s="259">
        <f t="shared" ca="1" si="831"/>
        <v>6.8172940452425701</v>
      </c>
      <c r="CL497" s="259">
        <f t="shared" ca="1" si="832"/>
        <v>7.4942720226212849</v>
      </c>
      <c r="CM497" s="259">
        <f t="shared" ca="1" si="833"/>
        <v>7.2868720990728377</v>
      </c>
      <c r="CN497" s="259">
        <f t="shared" ca="1" si="834"/>
        <v>6.8260591990843533</v>
      </c>
      <c r="CO497">
        <f t="shared" ca="1" si="835"/>
        <v>100</v>
      </c>
      <c r="CP497">
        <f t="shared" ca="1" si="836"/>
        <v>16.7</v>
      </c>
      <c r="CQ497" t="e">
        <f t="shared" ca="1" si="837"/>
        <v>#N/A</v>
      </c>
      <c r="CR497" t="e">
        <f t="shared" ca="1" si="759"/>
        <v>#N/A</v>
      </c>
      <c r="CS497" t="e">
        <f t="shared" ca="1" si="760"/>
        <v>#N/A</v>
      </c>
    </row>
    <row r="498" spans="1:97" x14ac:dyDescent="0.25">
      <c r="A498">
        <v>467</v>
      </c>
      <c r="B498" s="100">
        <f ca="1">OFFSET(InputPriceData!B$15,CalculationsAndCharts!$A498+$A$11,0,1,1)</f>
        <v>39818</v>
      </c>
      <c r="C498" s="3">
        <f ca="1">OFFSET(InputPriceData!G$15,CalculationsAndCharts!$A498+$A$11,0,1,1)</f>
        <v>2523900</v>
      </c>
      <c r="D498" s="4">
        <f ca="1">OFFSET(InputPriceData!C$15,CalculationsAndCharts!$A498+$A$11,IF($C$7,7,0),1,1)</f>
        <v>7</v>
      </c>
      <c r="E498" s="4">
        <f ca="1">OFFSET(InputPriceData!D$15,CalculationsAndCharts!$A498+$A$11,IF($C$7,7,0),1,1)</f>
        <v>7.18</v>
      </c>
      <c r="F498" s="4">
        <f ca="1">OFFSET(InputPriceData!E$15,CalculationsAndCharts!$A498+$A$11,IF($C$7,7,0),1,1)</f>
        <v>6.87</v>
      </c>
      <c r="G498" s="4">
        <f ca="1">OFFSET(InputPriceData!F$15,CalculationsAndCharts!$A498+$A$11,IF($C$7,7,0),1,1)</f>
        <v>7.08</v>
      </c>
      <c r="H498" s="105">
        <f t="shared" si="804"/>
        <v>0</v>
      </c>
      <c r="I498" s="105">
        <f t="shared" ca="1" si="848"/>
        <v>0</v>
      </c>
      <c r="J498" s="105">
        <f t="shared" ca="1" si="848"/>
        <v>0</v>
      </c>
      <c r="K498" s="105">
        <f t="shared" ca="1" si="848"/>
        <v>0</v>
      </c>
      <c r="L498" s="4">
        <f t="shared" ca="1" si="805"/>
        <v>7.0433333333333339</v>
      </c>
      <c r="M498" s="105">
        <f t="shared" ca="1" si="806"/>
        <v>0.43333333333333357</v>
      </c>
      <c r="N498" s="105">
        <f t="shared" ca="1" si="813"/>
        <v>1.2670769230769232</v>
      </c>
      <c r="O498" s="198">
        <f t="shared" ca="1" si="814"/>
        <v>1.6396997947963199</v>
      </c>
      <c r="P498" s="198">
        <f t="shared" ca="1" si="815"/>
        <v>1.475729815316688</v>
      </c>
      <c r="Q498" s="105">
        <f t="shared" ca="1" si="807"/>
        <v>6.6189981250751346</v>
      </c>
      <c r="R498" s="105">
        <f t="shared" ca="1" si="808"/>
        <v>6.5010388086620203</v>
      </c>
      <c r="S498" s="105">
        <f t="shared" ca="1" si="816"/>
        <v>0</v>
      </c>
      <c r="T498" s="105">
        <f t="shared" si="817"/>
        <v>0</v>
      </c>
      <c r="U498" s="105">
        <f t="shared" si="818"/>
        <v>0</v>
      </c>
      <c r="V498" s="115">
        <f t="shared" ca="1" si="809"/>
        <v>0.30999999999999961</v>
      </c>
      <c r="W498" s="114">
        <f t="shared" ca="1" si="810"/>
        <v>0.37185148135399482</v>
      </c>
      <c r="X498" s="116">
        <f t="shared" ca="1" si="811"/>
        <v>0.1025213956714682</v>
      </c>
      <c r="Y498" s="90" t="e">
        <f t="shared" si="819"/>
        <v>#N/A</v>
      </c>
      <c r="Z498" s="117" t="str">
        <f t="shared" ca="1" si="820"/>
        <v/>
      </c>
      <c r="AA498" s="112"/>
      <c r="AB498" s="118"/>
      <c r="AC498" s="107"/>
      <c r="AD498" s="107"/>
      <c r="AH498" s="107"/>
      <c r="BE498" s="235">
        <f t="shared" ca="1" si="821"/>
        <v>7.03</v>
      </c>
      <c r="BF498" s="235">
        <f t="shared" ref="BF498:BN498" ca="1" si="859">AVERAGE(OFFSET(BE$31,$A498,0,$BE$27,1))</f>
        <v>6.9350000000000005</v>
      </c>
      <c r="BG498" s="235">
        <f t="shared" ca="1" si="859"/>
        <v>6.8049999999999997</v>
      </c>
      <c r="BH498" s="235">
        <f t="shared" ca="1" si="859"/>
        <v>6.6618750000000002</v>
      </c>
      <c r="BI498" s="235">
        <f t="shared" ca="1" si="859"/>
        <v>6.5309375000000003</v>
      </c>
      <c r="BJ498" s="235">
        <f t="shared" ca="1" si="859"/>
        <v>6.4262500000000005</v>
      </c>
      <c r="BK498" s="235">
        <f t="shared" ca="1" si="859"/>
        <v>6.3517187499999999</v>
      </c>
      <c r="BL498" s="235">
        <f t="shared" ca="1" si="859"/>
        <v>6.3046484375</v>
      </c>
      <c r="BM498" s="235">
        <f t="shared" ca="1" si="859"/>
        <v>6.2797656249999996</v>
      </c>
      <c r="BN498" s="235">
        <f t="shared" ca="1" si="859"/>
        <v>6.2720605468750001</v>
      </c>
      <c r="BO498" s="235">
        <f t="shared" ca="1" si="823"/>
        <v>6.7397065429687517</v>
      </c>
      <c r="BP498" s="235">
        <f t="shared" ca="1" si="779"/>
        <v>6.5864137794211812</v>
      </c>
      <c r="BQ498" s="235">
        <f t="shared" ca="1" si="780"/>
        <v>6.4854156991023562</v>
      </c>
      <c r="BR498" s="235">
        <f t="shared" ca="1" si="781"/>
        <v>0.10099808031882507</v>
      </c>
      <c r="BS498" s="235">
        <f t="shared" ca="1" si="782"/>
        <v>6.6874118597400063</v>
      </c>
      <c r="BT498" s="235">
        <f t="shared" ca="1" si="850"/>
        <v>6.5385907668977108</v>
      </c>
      <c r="BU498" s="235">
        <f t="shared" ca="1" si="851"/>
        <v>6.4482052215064076</v>
      </c>
      <c r="BV498" s="235">
        <f t="shared" ca="1" si="852"/>
        <v>6.4065265612545943</v>
      </c>
      <c r="BW498" s="235">
        <f t="shared" ca="1" si="853"/>
        <v>6.6776831974285003</v>
      </c>
      <c r="BX498" s="235">
        <f t="shared" ca="1" si="824"/>
        <v>0.21250380250389303</v>
      </c>
      <c r="BZ498" s="235">
        <f t="shared" ca="1" si="825"/>
        <v>6.4929164592606599</v>
      </c>
      <c r="CA498" s="235">
        <f t="shared" ca="1" si="826"/>
        <v>71.736874351278431</v>
      </c>
      <c r="CB498" s="235">
        <f t="shared" ca="1" si="754"/>
        <v>6.8915199381510428</v>
      </c>
      <c r="CC498" s="235">
        <f t="shared" ca="1" si="755"/>
        <v>1.8215199381510425</v>
      </c>
      <c r="CD498" s="81">
        <f t="shared" ca="1" si="756"/>
        <v>2.0756777343750015</v>
      </c>
      <c r="CE498" s="235">
        <f t="shared" ca="1" si="827"/>
        <v>87.755430815926374</v>
      </c>
      <c r="CF498" s="235">
        <f t="shared" ca="1" si="828"/>
        <v>77.91809417794947</v>
      </c>
      <c r="CG498">
        <f t="shared" si="829"/>
        <v>100</v>
      </c>
      <c r="CH498">
        <f t="shared" si="829"/>
        <v>50</v>
      </c>
      <c r="CI498">
        <f t="shared" si="829"/>
        <v>0</v>
      </c>
      <c r="CJ498" t="e">
        <f t="shared" si="830"/>
        <v>#N/A</v>
      </c>
      <c r="CK498" s="259">
        <f t="shared" ca="1" si="831"/>
        <v>6.6020880904851396</v>
      </c>
      <c r="CL498" s="259">
        <f t="shared" ca="1" si="832"/>
        <v>6.8541690452425694</v>
      </c>
      <c r="CM498" s="259">
        <f t="shared" ca="1" si="833"/>
        <v>6.7647868317880642</v>
      </c>
      <c r="CN498" s="259">
        <f t="shared" ca="1" si="834"/>
        <v>6.5587740696695809</v>
      </c>
      <c r="CO498">
        <f t="shared" ca="1" si="835"/>
        <v>100</v>
      </c>
      <c r="CP498">
        <f t="shared" ca="1" si="836"/>
        <v>16.7</v>
      </c>
      <c r="CQ498" t="e">
        <f t="shared" ca="1" si="837"/>
        <v>#N/A</v>
      </c>
      <c r="CR498" t="e">
        <f t="shared" ca="1" si="759"/>
        <v>#N/A</v>
      </c>
      <c r="CS498" t="e">
        <f t="shared" ca="1" si="760"/>
        <v>#N/A</v>
      </c>
    </row>
    <row r="499" spans="1:97" x14ac:dyDescent="0.25">
      <c r="A499">
        <v>468</v>
      </c>
      <c r="B499" s="100">
        <f ca="1">OFFSET(InputPriceData!B$15,CalculationsAndCharts!$A499+$A$11,0,1,1)</f>
        <v>39815</v>
      </c>
      <c r="C499" s="3">
        <f ca="1">OFFSET(InputPriceData!G$15,CalculationsAndCharts!$A499+$A$11,0,1,1)</f>
        <v>2783500</v>
      </c>
      <c r="D499" s="4">
        <f ca="1">OFFSET(InputPriceData!C$15,CalculationsAndCharts!$A499+$A$11,IF($C$7,7,0),1,1)</f>
        <v>6.69</v>
      </c>
      <c r="E499" s="4">
        <f ca="1">OFFSET(InputPriceData!D$15,CalculationsAndCharts!$A499+$A$11,IF($C$7,7,0),1,1)</f>
        <v>7.08</v>
      </c>
      <c r="F499" s="4">
        <f ca="1">OFFSET(InputPriceData!E$15,CalculationsAndCharts!$A499+$A$11,IF($C$7,7,0),1,1)</f>
        <v>6.61</v>
      </c>
      <c r="G499" s="4">
        <f ca="1">OFFSET(InputPriceData!F$15,CalculationsAndCharts!$A499+$A$11,IF($C$7,7,0),1,1)</f>
        <v>6.98</v>
      </c>
      <c r="H499" s="105">
        <f t="shared" si="804"/>
        <v>0</v>
      </c>
      <c r="I499" s="105">
        <f t="shared" ca="1" si="848"/>
        <v>0</v>
      </c>
      <c r="J499" s="105">
        <f t="shared" ca="1" si="848"/>
        <v>0</v>
      </c>
      <c r="K499" s="105">
        <f t="shared" ca="1" si="848"/>
        <v>0</v>
      </c>
      <c r="L499" s="4">
        <f t="shared" ca="1" si="805"/>
        <v>6.8900000000000006</v>
      </c>
      <c r="M499" s="105">
        <f t="shared" ca="1" si="806"/>
        <v>0.67000000000000082</v>
      </c>
      <c r="N499" s="105">
        <f t="shared" ca="1" si="813"/>
        <v>1.3753974358974366</v>
      </c>
      <c r="O499" s="198">
        <f t="shared" ca="1" si="814"/>
        <v>1.7461634724304331</v>
      </c>
      <c r="P499" s="198">
        <f t="shared" ca="1" si="815"/>
        <v>1.5715471251873898</v>
      </c>
      <c r="Q499" s="105">
        <f t="shared" ca="1" si="807"/>
        <v>6.4977594941442209</v>
      </c>
      <c r="R499" s="105">
        <f t="shared" ca="1" si="808"/>
        <v>6.4673361468297017</v>
      </c>
      <c r="S499" s="105">
        <f t="shared" ca="1" si="816"/>
        <v>0</v>
      </c>
      <c r="T499" s="105">
        <f t="shared" si="817"/>
        <v>0</v>
      </c>
      <c r="U499" s="105">
        <f t="shared" si="818"/>
        <v>0</v>
      </c>
      <c r="V499" s="115">
        <f t="shared" ca="1" si="809"/>
        <v>0.46999999999999975</v>
      </c>
      <c r="W499" s="114">
        <f t="shared" ca="1" si="810"/>
        <v>0.40277722203099237</v>
      </c>
      <c r="X499" s="116">
        <f t="shared" ca="1" si="811"/>
        <v>0.10770447307034275</v>
      </c>
      <c r="Y499" s="90" t="e">
        <f t="shared" si="819"/>
        <v>#N/A</v>
      </c>
      <c r="Z499" s="117" t="str">
        <f t="shared" ca="1" si="820"/>
        <v/>
      </c>
      <c r="AA499" s="112"/>
      <c r="AB499" s="118"/>
      <c r="AC499" s="107"/>
      <c r="AD499" s="107"/>
      <c r="AH499" s="107"/>
      <c r="BE499" s="235">
        <f t="shared" ca="1" si="821"/>
        <v>6.84</v>
      </c>
      <c r="BF499" s="235">
        <f t="shared" ref="BF499:BN499" ca="1" si="860">AVERAGE(OFFSET(BE$31,$A499,0,$BE$27,1))</f>
        <v>6.6749999999999998</v>
      </c>
      <c r="BG499" s="235">
        <f t="shared" ca="1" si="860"/>
        <v>6.5187499999999998</v>
      </c>
      <c r="BH499" s="235">
        <f t="shared" ca="1" si="860"/>
        <v>6.4</v>
      </c>
      <c r="BI499" s="235">
        <f t="shared" ca="1" si="860"/>
        <v>6.3215625000000006</v>
      </c>
      <c r="BJ499" s="235">
        <f t="shared" ca="1" si="860"/>
        <v>6.2771875000000001</v>
      </c>
      <c r="BK499" s="235">
        <f t="shared" ca="1" si="860"/>
        <v>6.2575781250000002</v>
      </c>
      <c r="BL499" s="235">
        <f t="shared" ca="1" si="860"/>
        <v>6.2548828125</v>
      </c>
      <c r="BM499" s="235">
        <f t="shared" ca="1" si="860"/>
        <v>6.2643554687499998</v>
      </c>
      <c r="BN499" s="235">
        <f t="shared" ca="1" si="860"/>
        <v>6.2837011718750002</v>
      </c>
      <c r="BO499" s="235">
        <f t="shared" ca="1" si="823"/>
        <v>6.5457758789062499</v>
      </c>
      <c r="BP499" s="235">
        <f t="shared" ca="1" si="779"/>
        <v>6.4331210158736107</v>
      </c>
      <c r="BQ499" s="235">
        <f t="shared" ca="1" si="780"/>
        <v>6.3844176187835311</v>
      </c>
      <c r="BR499" s="235">
        <f t="shared" ca="1" si="781"/>
        <v>4.8703397090079648E-2</v>
      </c>
      <c r="BS499" s="235">
        <f t="shared" ca="1" si="782"/>
        <v>6.4818244129636904</v>
      </c>
      <c r="BT499" s="235">
        <f t="shared" ca="1" si="850"/>
        <v>6.3897696740554153</v>
      </c>
      <c r="BU499" s="235">
        <f t="shared" ca="1" si="851"/>
        <v>6.3578196761151053</v>
      </c>
      <c r="BV499" s="235">
        <f t="shared" ca="1" si="852"/>
        <v>6.364847901002781</v>
      </c>
      <c r="BW499" s="235">
        <f t="shared" ca="1" si="853"/>
        <v>6.4606978948237117</v>
      </c>
      <c r="BX499" s="235">
        <f t="shared" ca="1" si="824"/>
        <v>0.21118101288817351</v>
      </c>
      <c r="BZ499" s="235">
        <f t="shared" ca="1" si="825"/>
        <v>6.4819809925075846</v>
      </c>
      <c r="CA499" s="235">
        <f t="shared" ca="1" si="826"/>
        <v>47.480467420721318</v>
      </c>
      <c r="CB499" s="235">
        <f t="shared" ca="1" si="754"/>
        <v>6.7178879394531252</v>
      </c>
      <c r="CC499" s="235">
        <f t="shared" ca="1" si="755"/>
        <v>1.647887939453125</v>
      </c>
      <c r="CD499" s="81">
        <f t="shared" ca="1" si="756"/>
        <v>2.0756777343750015</v>
      </c>
      <c r="CE499" s="235">
        <f t="shared" ca="1" si="827"/>
        <v>79.390355841983038</v>
      </c>
      <c r="CF499" s="235">
        <f t="shared" ca="1" si="828"/>
        <v>67.566407830106471</v>
      </c>
      <c r="CG499">
        <f t="shared" si="829"/>
        <v>100</v>
      </c>
      <c r="CH499">
        <f t="shared" si="829"/>
        <v>50</v>
      </c>
      <c r="CI499">
        <f t="shared" si="829"/>
        <v>0</v>
      </c>
      <c r="CJ499" t="e">
        <f t="shared" si="830"/>
        <v>#N/A</v>
      </c>
      <c r="CK499" s="259">
        <f t="shared" ca="1" si="831"/>
        <v>6.3641761809702793</v>
      </c>
      <c r="CL499" s="259">
        <f t="shared" ca="1" si="832"/>
        <v>6.6620880904851392</v>
      </c>
      <c r="CM499" s="259">
        <f t="shared" ca="1" si="833"/>
        <v>6.5790891640912177</v>
      </c>
      <c r="CN499" s="259">
        <f t="shared" ca="1" si="834"/>
        <v>6.4406160794403853</v>
      </c>
      <c r="CO499">
        <f t="shared" ca="1" si="835"/>
        <v>100</v>
      </c>
      <c r="CP499">
        <f t="shared" ca="1" si="836"/>
        <v>16.7</v>
      </c>
      <c r="CQ499" t="e">
        <f t="shared" ca="1" si="837"/>
        <v>#N/A</v>
      </c>
      <c r="CR499">
        <f t="shared" ca="1" si="759"/>
        <v>6.69</v>
      </c>
      <c r="CS499" t="e">
        <f t="shared" ca="1" si="760"/>
        <v>#N/A</v>
      </c>
    </row>
    <row r="500" spans="1:97" x14ac:dyDescent="0.25">
      <c r="A500">
        <v>469</v>
      </c>
      <c r="B500" s="100">
        <f ca="1">OFFSET(InputPriceData!B$15,CalculationsAndCharts!$A500+$A$11,0,1,1)</f>
        <v>39813</v>
      </c>
      <c r="C500" s="3">
        <f ca="1">OFFSET(InputPriceData!G$15,CalculationsAndCharts!$A500+$A$11,0,1,1)</f>
        <v>1836500</v>
      </c>
      <c r="D500" s="4">
        <f ca="1">OFFSET(InputPriceData!C$15,CalculationsAndCharts!$A500+$A$11,IF($C$7,7,0),1,1)</f>
        <v>6.32</v>
      </c>
      <c r="E500" s="4">
        <f ca="1">OFFSET(InputPriceData!D$15,CalculationsAndCharts!$A500+$A$11,IF($C$7,7,0),1,1)</f>
        <v>6.75</v>
      </c>
      <c r="F500" s="4">
        <f ca="1">OFFSET(InputPriceData!E$15,CalculationsAndCharts!$A500+$A$11,IF($C$7,7,0),1,1)</f>
        <v>6.22</v>
      </c>
      <c r="G500" s="4">
        <f ca="1">OFFSET(InputPriceData!F$15,CalculationsAndCharts!$A500+$A$11,IF($C$7,7,0),1,1)</f>
        <v>6.7</v>
      </c>
      <c r="H500" s="105">
        <f t="shared" si="804"/>
        <v>0</v>
      </c>
      <c r="I500" s="105">
        <f t="shared" ca="1" si="848"/>
        <v>0</v>
      </c>
      <c r="J500" s="105">
        <f t="shared" ca="1" si="848"/>
        <v>0</v>
      </c>
      <c r="K500" s="105">
        <f t="shared" ca="1" si="848"/>
        <v>0</v>
      </c>
      <c r="L500" s="4">
        <f t="shared" ca="1" si="805"/>
        <v>6.5566666666666658</v>
      </c>
      <c r="M500" s="105">
        <f t="shared" ca="1" si="806"/>
        <v>0.45666666666666611</v>
      </c>
      <c r="N500" s="105">
        <f t="shared" ca="1" si="813"/>
        <v>1.3326153846153848</v>
      </c>
      <c r="O500" s="198">
        <f t="shared" ca="1" si="814"/>
        <v>1.8520966257255749</v>
      </c>
      <c r="P500" s="198">
        <f t="shared" ca="1" si="815"/>
        <v>1.6668869631530174</v>
      </c>
      <c r="Q500" s="105">
        <f t="shared" ca="1" si="807"/>
        <v>6.3856907781854275</v>
      </c>
      <c r="R500" s="105">
        <f t="shared" ca="1" si="808"/>
        <v>6.458643761882696</v>
      </c>
      <c r="S500" s="105">
        <f t="shared" ca="1" si="816"/>
        <v>0</v>
      </c>
      <c r="T500" s="105">
        <f t="shared" si="817"/>
        <v>0</v>
      </c>
      <c r="U500" s="105">
        <f t="shared" si="818"/>
        <v>0</v>
      </c>
      <c r="V500" s="115">
        <f t="shared" ca="1" si="809"/>
        <v>0.53000000000000025</v>
      </c>
      <c r="W500" s="114">
        <f t="shared" ca="1" si="810"/>
        <v>0.3691658330464887</v>
      </c>
      <c r="X500" s="116">
        <f t="shared" ca="1" si="811"/>
        <v>0.1050993780666401</v>
      </c>
      <c r="Y500" s="90" t="e">
        <f t="shared" si="819"/>
        <v>#N/A</v>
      </c>
      <c r="Z500" s="117" t="str">
        <f t="shared" ca="1" si="820"/>
        <v/>
      </c>
      <c r="AA500" s="112"/>
      <c r="AB500" s="118"/>
      <c r="AC500" s="107"/>
      <c r="AD500" s="107"/>
      <c r="AH500" s="107"/>
      <c r="BE500" s="235">
        <f t="shared" ca="1" si="821"/>
        <v>6.51</v>
      </c>
      <c r="BF500" s="235">
        <f t="shared" ref="BF500:BN500" ca="1" si="861">AVERAGE(OFFSET(BE$31,$A500,0,$BE$27,1))</f>
        <v>6.3624999999999998</v>
      </c>
      <c r="BG500" s="235">
        <f t="shared" ca="1" si="861"/>
        <v>6.28125</v>
      </c>
      <c r="BH500" s="235">
        <f t="shared" ca="1" si="861"/>
        <v>6.243125</v>
      </c>
      <c r="BI500" s="235">
        <f t="shared" ca="1" si="861"/>
        <v>6.2328124999999996</v>
      </c>
      <c r="BJ500" s="235">
        <f t="shared" ca="1" si="861"/>
        <v>6.2379687500000003</v>
      </c>
      <c r="BK500" s="235">
        <f t="shared" ca="1" si="861"/>
        <v>6.2521874999999998</v>
      </c>
      <c r="BL500" s="235">
        <f t="shared" ca="1" si="861"/>
        <v>6.2738281249999996</v>
      </c>
      <c r="BM500" s="235">
        <f t="shared" ca="1" si="861"/>
        <v>6.3030468749999997</v>
      </c>
      <c r="BN500" s="235">
        <f t="shared" ca="1" si="861"/>
        <v>6.3399316406250001</v>
      </c>
      <c r="BO500" s="235">
        <f t="shared" ca="1" si="823"/>
        <v>6.3484887695312491</v>
      </c>
      <c r="BP500" s="235">
        <f t="shared" ca="1" si="779"/>
        <v>6.3204661528409716</v>
      </c>
      <c r="BQ500" s="235">
        <f t="shared" ca="1" si="780"/>
        <v>6.3357142216934514</v>
      </c>
      <c r="BR500" s="235">
        <f t="shared" ca="1" si="781"/>
        <v>-1.5248068852479868E-2</v>
      </c>
      <c r="BS500" s="235">
        <f t="shared" ca="1" si="782"/>
        <v>6.3052180839884917</v>
      </c>
      <c r="BT500" s="235">
        <f t="shared" ca="1" si="850"/>
        <v>6.2977149351471411</v>
      </c>
      <c r="BU500" s="235">
        <f t="shared" ca="1" si="851"/>
        <v>6.3258696781747954</v>
      </c>
      <c r="BV500" s="235">
        <f t="shared" ca="1" si="852"/>
        <v>6.3718761258904566</v>
      </c>
      <c r="BW500" s="235">
        <f t="shared" ca="1" si="853"/>
        <v>6.2874118968074955</v>
      </c>
      <c r="BX500" s="235">
        <f t="shared" ca="1" si="824"/>
        <v>0.20939979897191915</v>
      </c>
      <c r="BZ500" s="235">
        <f t="shared" ca="1" si="825"/>
        <v>6.4945401356284389</v>
      </c>
      <c r="CA500" s="235">
        <f t="shared" ca="1" si="826"/>
        <v>25.271198941227301</v>
      </c>
      <c r="CB500" s="235">
        <f t="shared" ca="1" si="754"/>
        <v>6.4525777180989579</v>
      </c>
      <c r="CC500" s="235">
        <f t="shared" ca="1" si="755"/>
        <v>1.3825777180989576</v>
      </c>
      <c r="CD500" s="81">
        <f t="shared" ca="1" si="756"/>
        <v>2.0756777343750015</v>
      </c>
      <c r="CE500" s="235">
        <f t="shared" ca="1" si="827"/>
        <v>66.608495875939028</v>
      </c>
      <c r="CF500" s="235">
        <f t="shared" ca="1" si="828"/>
        <v>59.395943823987324</v>
      </c>
      <c r="CG500">
        <f t="shared" si="829"/>
        <v>100</v>
      </c>
      <c r="CH500">
        <f t="shared" si="829"/>
        <v>50</v>
      </c>
      <c r="CI500">
        <f t="shared" si="829"/>
        <v>0</v>
      </c>
      <c r="CJ500" t="e">
        <f t="shared" si="830"/>
        <v>#N/A</v>
      </c>
      <c r="CK500" s="259">
        <f t="shared" ca="1" si="831"/>
        <v>6.230852361940558</v>
      </c>
      <c r="CL500" s="259">
        <f t="shared" ca="1" si="832"/>
        <v>6.4245880904851393</v>
      </c>
      <c r="CM500" s="259">
        <f t="shared" ca="1" si="833"/>
        <v>6.371815273485363</v>
      </c>
      <c r="CN500" s="259">
        <f t="shared" ca="1" si="834"/>
        <v>6.3520272750224844</v>
      </c>
      <c r="CO500">
        <f t="shared" ca="1" si="835"/>
        <v>100</v>
      </c>
      <c r="CP500">
        <f t="shared" ca="1" si="836"/>
        <v>16.7</v>
      </c>
      <c r="CQ500" t="e">
        <f t="shared" ca="1" si="837"/>
        <v>#N/A</v>
      </c>
      <c r="CR500" t="e">
        <f t="shared" ca="1" si="759"/>
        <v>#N/A</v>
      </c>
      <c r="CS500" t="e">
        <f t="shared" ca="1" si="760"/>
        <v>#N/A</v>
      </c>
    </row>
    <row r="501" spans="1:97" x14ac:dyDescent="0.25">
      <c r="A501">
        <v>470</v>
      </c>
      <c r="B501" s="100">
        <f ca="1">OFFSET(InputPriceData!B$15,CalculationsAndCharts!$A501+$A$11,0,1,1)</f>
        <v>39812</v>
      </c>
      <c r="C501" s="3">
        <f ca="1">OFFSET(InputPriceData!G$15,CalculationsAndCharts!$A501+$A$11,0,1,1)</f>
        <v>2052200</v>
      </c>
      <c r="D501" s="4">
        <f ca="1">OFFSET(InputPriceData!C$15,CalculationsAndCharts!$A501+$A$11,IF($C$7,7,0),1,1)</f>
        <v>6.18</v>
      </c>
      <c r="E501" s="4">
        <f ca="1">OFFSET(InputPriceData!D$15,CalculationsAndCharts!$A501+$A$11,IF($C$7,7,0),1,1)</f>
        <v>6.33</v>
      </c>
      <c r="F501" s="4">
        <f ca="1">OFFSET(InputPriceData!E$15,CalculationsAndCharts!$A501+$A$11,IF($C$7,7,0),1,1)</f>
        <v>6.1</v>
      </c>
      <c r="G501" s="4">
        <f ca="1">OFFSET(InputPriceData!F$15,CalculationsAndCharts!$A501+$A$11,IF($C$7,7,0),1,1)</f>
        <v>6.32</v>
      </c>
      <c r="H501" s="105">
        <f t="shared" si="804"/>
        <v>0</v>
      </c>
      <c r="I501" s="105">
        <f t="shared" ca="1" si="848"/>
        <v>0</v>
      </c>
      <c r="J501" s="105">
        <f t="shared" ca="1" si="848"/>
        <v>0</v>
      </c>
      <c r="K501" s="105">
        <f t="shared" ca="1" si="848"/>
        <v>0</v>
      </c>
      <c r="L501" s="4">
        <f t="shared" ca="1" si="805"/>
        <v>6.25</v>
      </c>
      <c r="M501" s="105">
        <f t="shared" ca="1" si="806"/>
        <v>0.23000000000000043</v>
      </c>
      <c r="N501" s="105">
        <f t="shared" ca="1" si="813"/>
        <v>1.6111538461538466</v>
      </c>
      <c r="O501" s="198">
        <f t="shared" ca="1" si="814"/>
        <v>2.0005198374713435</v>
      </c>
      <c r="P501" s="198">
        <f t="shared" ca="1" si="815"/>
        <v>1.8004678537242091</v>
      </c>
      <c r="Q501" s="105">
        <f t="shared" ca="1" si="807"/>
        <v>6.3368405243336454</v>
      </c>
      <c r="R501" s="105">
        <f t="shared" ca="1" si="808"/>
        <v>6.4794874715104873</v>
      </c>
      <c r="S501" s="105">
        <f t="shared" ca="1" si="816"/>
        <v>0</v>
      </c>
      <c r="T501" s="105">
        <f t="shared" si="817"/>
        <v>0</v>
      </c>
      <c r="U501" s="105">
        <f t="shared" si="818"/>
        <v>0</v>
      </c>
      <c r="V501" s="115">
        <f t="shared" ca="1" si="809"/>
        <v>0.23000000000000043</v>
      </c>
      <c r="W501" s="114">
        <f t="shared" ca="1" si="810"/>
        <v>0.28874874956973295</v>
      </c>
      <c r="X501" s="116">
        <f t="shared" ca="1" si="811"/>
        <v>9.5688093286350154E-2</v>
      </c>
      <c r="Y501" s="90" t="e">
        <f t="shared" si="819"/>
        <v>#N/A</v>
      </c>
      <c r="Z501" s="117" t="str">
        <f t="shared" ca="1" si="820"/>
        <v/>
      </c>
      <c r="AA501" s="112"/>
      <c r="AB501" s="118"/>
      <c r="AC501" s="107"/>
      <c r="AD501" s="107"/>
      <c r="AH501" s="107"/>
      <c r="BE501" s="235">
        <f t="shared" ca="1" si="821"/>
        <v>6.2149999999999999</v>
      </c>
      <c r="BF501" s="235">
        <f t="shared" ref="BF501:BN501" ca="1" si="862">AVERAGE(OFFSET(BE$31,$A501,0,$BE$27,1))</f>
        <v>6.2</v>
      </c>
      <c r="BG501" s="235">
        <f t="shared" ca="1" si="862"/>
        <v>6.2050000000000001</v>
      </c>
      <c r="BH501" s="235">
        <f t="shared" ca="1" si="862"/>
        <v>6.2225000000000001</v>
      </c>
      <c r="BI501" s="235">
        <f t="shared" ca="1" si="862"/>
        <v>6.243125</v>
      </c>
      <c r="BJ501" s="235">
        <f t="shared" ca="1" si="862"/>
        <v>6.2664062499999993</v>
      </c>
      <c r="BK501" s="235">
        <f t="shared" ca="1" si="862"/>
        <v>6.2954687499999995</v>
      </c>
      <c r="BL501" s="235">
        <f t="shared" ca="1" si="862"/>
        <v>6.3322656249999998</v>
      </c>
      <c r="BM501" s="235">
        <f t="shared" ca="1" si="862"/>
        <v>6.3768164062500006</v>
      </c>
      <c r="BN501" s="235">
        <f t="shared" ca="1" si="862"/>
        <v>6.4275976562500006</v>
      </c>
      <c r="BO501" s="235">
        <f t="shared" ca="1" si="823"/>
        <v>6.2438339843750006</v>
      </c>
      <c r="BP501" s="235">
        <f t="shared" ca="1" si="779"/>
        <v>6.2924435361506941</v>
      </c>
      <c r="BQ501" s="235">
        <f t="shared" ca="1" si="780"/>
        <v>6.3509622905459313</v>
      </c>
      <c r="BR501" s="235">
        <f t="shared" ca="1" si="781"/>
        <v>-5.8518754395237238E-2</v>
      </c>
      <c r="BS501" s="235">
        <f t="shared" ca="1" si="782"/>
        <v>6.2339247817554568</v>
      </c>
      <c r="BT501" s="235">
        <f t="shared" ca="1" si="850"/>
        <v>6.2902117863057896</v>
      </c>
      <c r="BU501" s="235">
        <f t="shared" ca="1" si="851"/>
        <v>6.3540244212024506</v>
      </c>
      <c r="BV501" s="235">
        <f t="shared" ca="1" si="852"/>
        <v>6.4178825736061178</v>
      </c>
      <c r="BW501" s="235">
        <f t="shared" ca="1" si="853"/>
        <v>6.2264446689161339</v>
      </c>
      <c r="BX501" s="235">
        <f t="shared" ca="1" si="824"/>
        <v>0.19907012027468368</v>
      </c>
      <c r="BZ501" s="235">
        <f t="shared" ca="1" si="825"/>
        <v>6.5278812702766755</v>
      </c>
      <c r="CA501" s="235">
        <f t="shared" ca="1" si="826"/>
        <v>12.144419144293368</v>
      </c>
      <c r="CB501" s="235">
        <f t="shared" ca="1" si="754"/>
        <v>6.2469169921875007</v>
      </c>
      <c r="CC501" s="235">
        <f t="shared" ca="1" si="755"/>
        <v>1.1769169921875005</v>
      </c>
      <c r="CD501" s="81">
        <f t="shared" ca="1" si="756"/>
        <v>2.0756777343750015</v>
      </c>
      <c r="CE501" s="235">
        <f t="shared" ca="1" si="827"/>
        <v>56.700371772397361</v>
      </c>
      <c r="CF501" s="235">
        <f t="shared" ca="1" si="828"/>
        <v>56.662626298743795</v>
      </c>
      <c r="CG501">
        <f t="shared" si="829"/>
        <v>100</v>
      </c>
      <c r="CH501">
        <f t="shared" si="829"/>
        <v>50</v>
      </c>
      <c r="CI501">
        <f t="shared" si="829"/>
        <v>0</v>
      </c>
      <c r="CJ501" t="e">
        <f t="shared" si="830"/>
        <v>#N/A</v>
      </c>
      <c r="CK501" s="259">
        <f t="shared" ca="1" si="831"/>
        <v>6.2292047238811152</v>
      </c>
      <c r="CL501" s="259">
        <f t="shared" ca="1" si="832"/>
        <v>6.2229261809702798</v>
      </c>
      <c r="CM501" s="259">
        <f t="shared" ca="1" si="833"/>
        <v>6.2485810113644948</v>
      </c>
      <c r="CN501" s="259">
        <f t="shared" ca="1" si="834"/>
        <v>6.3230029488374226</v>
      </c>
      <c r="CO501">
        <f t="shared" ca="1" si="835"/>
        <v>0</v>
      </c>
      <c r="CP501" t="e">
        <f t="shared" ca="1" si="836"/>
        <v>#N/A</v>
      </c>
      <c r="CQ501">
        <f t="shared" ca="1" si="837"/>
        <v>16.7</v>
      </c>
      <c r="CR501" t="e">
        <f t="shared" ca="1" si="759"/>
        <v>#N/A</v>
      </c>
      <c r="CS501" t="e">
        <f t="shared" ca="1" si="760"/>
        <v>#N/A</v>
      </c>
    </row>
    <row r="502" spans="1:97" x14ac:dyDescent="0.25">
      <c r="A502">
        <v>471</v>
      </c>
      <c r="B502" s="100">
        <f ca="1">OFFSET(InputPriceData!B$15,CalculationsAndCharts!$A502+$A$11,0,1,1)</f>
        <v>39811</v>
      </c>
      <c r="C502" s="3">
        <f ca="1">OFFSET(InputPriceData!G$15,CalculationsAndCharts!$A502+$A$11,0,1,1)</f>
        <v>1508500</v>
      </c>
      <c r="D502" s="4">
        <f ca="1">OFFSET(InputPriceData!C$15,CalculationsAndCharts!$A502+$A$11,IF($C$7,7,0),1,1)</f>
        <v>6.24</v>
      </c>
      <c r="E502" s="4">
        <f ca="1">OFFSET(InputPriceData!D$15,CalculationsAndCharts!$A502+$A$11,IF($C$7,7,0),1,1)</f>
        <v>6.31</v>
      </c>
      <c r="F502" s="4">
        <f ca="1">OFFSET(InputPriceData!E$15,CalculationsAndCharts!$A502+$A$11,IF($C$7,7,0),1,1)</f>
        <v>6.02</v>
      </c>
      <c r="G502" s="4">
        <f ca="1">OFFSET(InputPriceData!F$15,CalculationsAndCharts!$A502+$A$11,IF($C$7,7,0),1,1)</f>
        <v>6.11</v>
      </c>
      <c r="H502" s="105">
        <f t="shared" si="804"/>
        <v>0</v>
      </c>
      <c r="I502" s="105">
        <f t="shared" ca="1" si="848"/>
        <v>0</v>
      </c>
      <c r="J502" s="105">
        <f t="shared" ca="1" si="848"/>
        <v>0</v>
      </c>
      <c r="K502" s="105">
        <f t="shared" ca="1" si="848"/>
        <v>0</v>
      </c>
      <c r="L502" s="4">
        <f t="shared" ca="1" si="805"/>
        <v>6.1466666666666656</v>
      </c>
      <c r="M502" s="105">
        <f t="shared" ca="1" si="806"/>
        <v>0.206666666666667</v>
      </c>
      <c r="N502" s="105">
        <f t="shared" ca="1" si="813"/>
        <v>1.6976282051282054</v>
      </c>
      <c r="O502" s="198">
        <f t="shared" ca="1" si="814"/>
        <v>2.111767263562057</v>
      </c>
      <c r="P502" s="198">
        <f t="shared" ca="1" si="815"/>
        <v>1.9005905372058514</v>
      </c>
      <c r="Q502" s="105">
        <f t="shared" ca="1" si="807"/>
        <v>6.3616521027146877</v>
      </c>
      <c r="R502" s="105">
        <f t="shared" ca="1" si="808"/>
        <v>6.5202437421324424</v>
      </c>
      <c r="S502" s="105">
        <f t="shared" ca="1" si="816"/>
        <v>0</v>
      </c>
      <c r="T502" s="105">
        <f t="shared" si="817"/>
        <v>0</v>
      </c>
      <c r="U502" s="105">
        <f t="shared" si="818"/>
        <v>0</v>
      </c>
      <c r="V502" s="115">
        <f t="shared" ca="1" si="809"/>
        <v>0.29000000000000004</v>
      </c>
      <c r="W502" s="114">
        <f t="shared" ca="1" si="810"/>
        <v>0.31812312435459922</v>
      </c>
      <c r="X502" s="116">
        <f t="shared" ca="1" si="811"/>
        <v>0.1020659777994434</v>
      </c>
      <c r="Y502" s="90" t="e">
        <f t="shared" si="819"/>
        <v>#N/A</v>
      </c>
      <c r="Z502" s="117" t="str">
        <f t="shared" ca="1" si="820"/>
        <v/>
      </c>
      <c r="AA502" s="112"/>
      <c r="AB502" s="118"/>
      <c r="AC502" s="107"/>
      <c r="AD502" s="107"/>
      <c r="AH502" s="107"/>
      <c r="BE502" s="235">
        <f t="shared" ca="1" si="821"/>
        <v>6.1850000000000005</v>
      </c>
      <c r="BF502" s="235">
        <f t="shared" ref="BF502:BN502" ca="1" si="863">AVERAGE(OFFSET(BE$31,$A502,0,$BE$27,1))</f>
        <v>6.21</v>
      </c>
      <c r="BG502" s="235">
        <f t="shared" ca="1" si="863"/>
        <v>6.24</v>
      </c>
      <c r="BH502" s="235">
        <f t="shared" ca="1" si="863"/>
        <v>6.2637499999999999</v>
      </c>
      <c r="BI502" s="235">
        <f t="shared" ca="1" si="863"/>
        <v>6.2896874999999994</v>
      </c>
      <c r="BJ502" s="235">
        <f t="shared" ca="1" si="863"/>
        <v>6.3245312499999997</v>
      </c>
      <c r="BK502" s="235">
        <f t="shared" ca="1" si="863"/>
        <v>6.3690625000000001</v>
      </c>
      <c r="BL502" s="235">
        <f t="shared" ca="1" si="863"/>
        <v>6.4213671875000005</v>
      </c>
      <c r="BM502" s="235">
        <f t="shared" ca="1" si="863"/>
        <v>6.4783789062500006</v>
      </c>
      <c r="BN502" s="235">
        <f t="shared" ca="1" si="863"/>
        <v>6.5355566406250007</v>
      </c>
      <c r="BO502" s="235">
        <f t="shared" ca="1" si="823"/>
        <v>6.27155419921875</v>
      </c>
      <c r="BP502" s="235">
        <f t="shared" ca="1" si="779"/>
        <v>6.3410530879263884</v>
      </c>
      <c r="BQ502" s="235">
        <f t="shared" ca="1" si="780"/>
        <v>6.4094810449411677</v>
      </c>
      <c r="BR502" s="235">
        <f t="shared" ca="1" si="781"/>
        <v>-6.8427957014779217E-2</v>
      </c>
      <c r="BS502" s="235">
        <f t="shared" ca="1" si="782"/>
        <v>6.2726251309116092</v>
      </c>
      <c r="BT502" s="235">
        <f t="shared" ca="1" si="850"/>
        <v>6.3464987908561223</v>
      </c>
      <c r="BU502" s="235">
        <f t="shared" ca="1" si="851"/>
        <v>6.4178370560991116</v>
      </c>
      <c r="BV502" s="235">
        <f t="shared" ca="1" si="852"/>
        <v>6.4817407260097859</v>
      </c>
      <c r="BW502" s="235">
        <f t="shared" ca="1" si="853"/>
        <v>6.2677259302808146</v>
      </c>
      <c r="BX502" s="235">
        <f t="shared" ca="1" si="824"/>
        <v>0.18412239197061972</v>
      </c>
      <c r="BZ502" s="235">
        <f t="shared" ca="1" si="825"/>
        <v>6.5712964903158619</v>
      </c>
      <c r="CA502" s="235">
        <f t="shared" ca="1" si="826"/>
        <v>8.7814175144585871</v>
      </c>
      <c r="CB502" s="235">
        <f t="shared" ca="1" si="754"/>
        <v>6.2091104329427083</v>
      </c>
      <c r="CC502" s="235">
        <f t="shared" ca="1" si="755"/>
        <v>1.139110432942708</v>
      </c>
      <c r="CD502" s="81">
        <f t="shared" ca="1" si="756"/>
        <v>2.0756777343750015</v>
      </c>
      <c r="CE502" s="235">
        <f t="shared" ca="1" si="827"/>
        <v>54.878963823625575</v>
      </c>
      <c r="CF502" s="235">
        <f t="shared" ca="1" si="828"/>
        <v>57.972801460115441</v>
      </c>
      <c r="CG502">
        <f t="shared" si="829"/>
        <v>100</v>
      </c>
      <c r="CH502">
        <f t="shared" si="829"/>
        <v>50</v>
      </c>
      <c r="CI502">
        <f t="shared" si="829"/>
        <v>0</v>
      </c>
      <c r="CJ502" t="e">
        <f t="shared" si="830"/>
        <v>#N/A</v>
      </c>
      <c r="CK502" s="259">
        <f t="shared" ca="1" si="831"/>
        <v>6.2884094477622305</v>
      </c>
      <c r="CL502" s="259">
        <f t="shared" ca="1" si="832"/>
        <v>6.1971023619405576</v>
      </c>
      <c r="CM502" s="259">
        <f t="shared" ca="1" si="833"/>
        <v>6.2476350189408247</v>
      </c>
      <c r="CN502" s="259">
        <f t="shared" ca="1" si="834"/>
        <v>6.3630336559842799</v>
      </c>
      <c r="CO502">
        <f t="shared" ca="1" si="835"/>
        <v>0</v>
      </c>
      <c r="CP502" t="e">
        <f t="shared" ca="1" si="836"/>
        <v>#N/A</v>
      </c>
      <c r="CQ502">
        <f t="shared" ca="1" si="837"/>
        <v>16.7</v>
      </c>
      <c r="CR502" t="e">
        <f t="shared" ca="1" si="759"/>
        <v>#N/A</v>
      </c>
      <c r="CS502" t="e">
        <f t="shared" ca="1" si="760"/>
        <v>#N/A</v>
      </c>
    </row>
    <row r="503" spans="1:97" x14ac:dyDescent="0.25">
      <c r="A503">
        <v>472</v>
      </c>
      <c r="B503" s="100">
        <f ca="1">OFFSET(InputPriceData!B$15,CalculationsAndCharts!$A503+$A$11,0,1,1)</f>
        <v>39808</v>
      </c>
      <c r="C503" s="3">
        <f ca="1">OFFSET(InputPriceData!G$15,CalculationsAndCharts!$A503+$A$11,0,1,1)</f>
        <v>1048200</v>
      </c>
      <c r="D503" s="4">
        <f ca="1">OFFSET(InputPriceData!C$15,CalculationsAndCharts!$A503+$A$11,IF($C$7,7,0),1,1)</f>
        <v>6.2</v>
      </c>
      <c r="E503" s="4">
        <f ca="1">OFFSET(InputPriceData!D$15,CalculationsAndCharts!$A503+$A$11,IF($C$7,7,0),1,1)</f>
        <v>6.31</v>
      </c>
      <c r="F503" s="4">
        <f ca="1">OFFSET(InputPriceData!E$15,CalculationsAndCharts!$A503+$A$11,IF($C$7,7,0),1,1)</f>
        <v>6.11</v>
      </c>
      <c r="G503" s="4">
        <f ca="1">OFFSET(InputPriceData!F$15,CalculationsAndCharts!$A503+$A$11,IF($C$7,7,0),1,1)</f>
        <v>6.26</v>
      </c>
      <c r="H503" s="105">
        <f t="shared" si="804"/>
        <v>0</v>
      </c>
      <c r="I503" s="105">
        <f t="shared" ca="1" si="848"/>
        <v>0</v>
      </c>
      <c r="J503" s="105">
        <f t="shared" ca="1" si="848"/>
        <v>0</v>
      </c>
      <c r="K503" s="105">
        <f t="shared" ca="1" si="848"/>
        <v>0</v>
      </c>
      <c r="L503" s="4">
        <f t="shared" ca="1" si="805"/>
        <v>6.2266666666666666</v>
      </c>
      <c r="M503" s="105">
        <f t="shared" ca="1" si="806"/>
        <v>0.13666666666666671</v>
      </c>
      <c r="N503" s="105">
        <f t="shared" ca="1" si="813"/>
        <v>1.8068589743589749</v>
      </c>
      <c r="O503" s="198">
        <f t="shared" ca="1" si="814"/>
        <v>2.2300927088288716</v>
      </c>
      <c r="P503" s="198">
        <f t="shared" ca="1" si="815"/>
        <v>2.0070834379459845</v>
      </c>
      <c r="Q503" s="105">
        <f t="shared" ca="1" si="807"/>
        <v>6.4230765130141219</v>
      </c>
      <c r="R503" s="105">
        <f t="shared" ca="1" si="808"/>
        <v>6.5655556391089434</v>
      </c>
      <c r="S503" s="105">
        <f t="shared" ca="1" si="816"/>
        <v>0</v>
      </c>
      <c r="T503" s="105">
        <f t="shared" si="817"/>
        <v>0</v>
      </c>
      <c r="U503" s="105">
        <f t="shared" si="818"/>
        <v>0</v>
      </c>
      <c r="V503" s="115">
        <f t="shared" ca="1" si="809"/>
        <v>0.19999999999999929</v>
      </c>
      <c r="W503" s="114">
        <f t="shared" ca="1" si="810"/>
        <v>0.33218468653189881</v>
      </c>
      <c r="X503" s="116">
        <f t="shared" ca="1" si="811"/>
        <v>0.10306464641084645</v>
      </c>
      <c r="Y503" s="90" t="e">
        <f t="shared" si="819"/>
        <v>#N/A</v>
      </c>
      <c r="Z503" s="117" t="str">
        <f t="shared" ca="1" si="820"/>
        <v/>
      </c>
      <c r="AA503" s="112"/>
      <c r="AB503" s="118"/>
      <c r="AC503" s="107"/>
      <c r="AD503" s="107"/>
      <c r="AH503" s="107"/>
      <c r="BE503" s="235">
        <f t="shared" ca="1" si="821"/>
        <v>6.2349999999999994</v>
      </c>
      <c r="BF503" s="235">
        <f t="shared" ref="BF503:BN503" ca="1" si="864">AVERAGE(OFFSET(BE$31,$A503,0,$BE$27,1))</f>
        <v>6.27</v>
      </c>
      <c r="BG503" s="235">
        <f t="shared" ca="1" si="864"/>
        <v>6.2874999999999996</v>
      </c>
      <c r="BH503" s="235">
        <f t="shared" ca="1" si="864"/>
        <v>6.3156249999999998</v>
      </c>
      <c r="BI503" s="235">
        <f t="shared" ca="1" si="864"/>
        <v>6.359375</v>
      </c>
      <c r="BJ503" s="235">
        <f t="shared" ca="1" si="864"/>
        <v>6.4135937500000004</v>
      </c>
      <c r="BK503" s="235">
        <f t="shared" ca="1" si="864"/>
        <v>6.4736718750000009</v>
      </c>
      <c r="BL503" s="235">
        <f t="shared" ca="1" si="864"/>
        <v>6.5353906250000007</v>
      </c>
      <c r="BM503" s="235">
        <f t="shared" ca="1" si="864"/>
        <v>6.5927343750000009</v>
      </c>
      <c r="BN503" s="235">
        <f t="shared" ca="1" si="864"/>
        <v>6.6380761718750003</v>
      </c>
      <c r="BO503" s="235">
        <f t="shared" ca="1" si="823"/>
        <v>6.3380795898437503</v>
      </c>
      <c r="BP503" s="235">
        <f t="shared" ca="1" si="779"/>
        <v>6.4105519766340269</v>
      </c>
      <c r="BQ503" s="235">
        <f t="shared" ca="1" si="780"/>
        <v>6.4779090019559469</v>
      </c>
      <c r="BR503" s="235">
        <f t="shared" ca="1" si="781"/>
        <v>-6.7357025321920005E-2</v>
      </c>
      <c r="BS503" s="235">
        <f t="shared" ca="1" si="782"/>
        <v>6.3431949513121069</v>
      </c>
      <c r="BT503" s="235">
        <f t="shared" ca="1" si="850"/>
        <v>6.4203724508006346</v>
      </c>
      <c r="BU503" s="235">
        <f t="shared" ca="1" si="851"/>
        <v>6.4891753213421</v>
      </c>
      <c r="BV503" s="235">
        <f t="shared" ca="1" si="852"/>
        <v>6.5456443959204602</v>
      </c>
      <c r="BW503" s="235">
        <f t="shared" ca="1" si="853"/>
        <v>6.3392357842960632</v>
      </c>
      <c r="BX503" s="235">
        <f t="shared" ca="1" si="824"/>
        <v>0.17457631052723668</v>
      </c>
      <c r="BZ503" s="235">
        <f t="shared" ca="1" si="825"/>
        <v>6.614410969940157</v>
      </c>
      <c r="CA503" s="235">
        <f t="shared" ca="1" si="826"/>
        <v>10.593853654450767</v>
      </c>
      <c r="CB503" s="235">
        <f t="shared" ca="1" si="754"/>
        <v>6.2823731282552089</v>
      </c>
      <c r="CC503" s="235">
        <f t="shared" ca="1" si="755"/>
        <v>1.2123731282552086</v>
      </c>
      <c r="CD503" s="81">
        <f t="shared" ca="1" si="756"/>
        <v>2.0756777343750015</v>
      </c>
      <c r="CE503" s="235">
        <f t="shared" ca="1" si="827"/>
        <v>58.408543300208457</v>
      </c>
      <c r="CF503" s="235">
        <f t="shared" ca="1" si="828"/>
        <v>61.073217959370048</v>
      </c>
      <c r="CG503">
        <f t="shared" si="829"/>
        <v>100</v>
      </c>
      <c r="CH503">
        <f t="shared" si="829"/>
        <v>50</v>
      </c>
      <c r="CI503">
        <f t="shared" si="829"/>
        <v>0</v>
      </c>
      <c r="CJ503" t="e">
        <f t="shared" si="830"/>
        <v>#N/A</v>
      </c>
      <c r="CK503" s="259">
        <f t="shared" ca="1" si="831"/>
        <v>6.3568188955244604</v>
      </c>
      <c r="CL503" s="259">
        <f t="shared" ca="1" si="832"/>
        <v>6.2609094477622307</v>
      </c>
      <c r="CM503" s="259">
        <f t="shared" ca="1" si="833"/>
        <v>6.3149472537902636</v>
      </c>
      <c r="CN503" s="259">
        <f t="shared" ca="1" si="834"/>
        <v>6.4294061736017696</v>
      </c>
      <c r="CO503">
        <f t="shared" ca="1" si="835"/>
        <v>0</v>
      </c>
      <c r="CP503" t="e">
        <f t="shared" ca="1" si="836"/>
        <v>#N/A</v>
      </c>
      <c r="CQ503">
        <f t="shared" ca="1" si="837"/>
        <v>16.7</v>
      </c>
      <c r="CR503" t="e">
        <f t="shared" ca="1" si="759"/>
        <v>#N/A</v>
      </c>
      <c r="CS503" t="e">
        <f t="shared" ca="1" si="760"/>
        <v>#N/A</v>
      </c>
    </row>
    <row r="504" spans="1:97" x14ac:dyDescent="0.25">
      <c r="A504">
        <v>473</v>
      </c>
      <c r="B504" s="100">
        <f ca="1">OFFSET(InputPriceData!B$15,CalculationsAndCharts!$A504+$A$11,0,1,1)</f>
        <v>39806</v>
      </c>
      <c r="C504" s="3">
        <f ca="1">OFFSET(InputPriceData!G$15,CalculationsAndCharts!$A504+$A$11,0,1,1)</f>
        <v>810400</v>
      </c>
      <c r="D504" s="4">
        <f ca="1">OFFSET(InputPriceData!C$15,CalculationsAndCharts!$A504+$A$11,IF($C$7,7,0),1,1)</f>
        <v>6.36</v>
      </c>
      <c r="E504" s="4">
        <f ca="1">OFFSET(InputPriceData!D$15,CalculationsAndCharts!$A504+$A$11,IF($C$7,7,0),1,1)</f>
        <v>6.36</v>
      </c>
      <c r="F504" s="4">
        <f ca="1">OFFSET(InputPriceData!E$15,CalculationsAndCharts!$A504+$A$11,IF($C$7,7,0),1,1)</f>
        <v>6.17</v>
      </c>
      <c r="G504" s="4">
        <f ca="1">OFFSET(InputPriceData!F$15,CalculationsAndCharts!$A504+$A$11,IF($C$7,7,0),1,1)</f>
        <v>6.21</v>
      </c>
      <c r="H504" s="105">
        <f t="shared" si="804"/>
        <v>0</v>
      </c>
      <c r="I504" s="105">
        <f t="shared" ca="1" si="848"/>
        <v>0</v>
      </c>
      <c r="J504" s="105">
        <f t="shared" ca="1" si="848"/>
        <v>0</v>
      </c>
      <c r="K504" s="105">
        <f t="shared" ca="1" si="848"/>
        <v>0</v>
      </c>
      <c r="L504" s="4">
        <f t="shared" ca="1" si="805"/>
        <v>6.246666666666667</v>
      </c>
      <c r="M504" s="105">
        <f t="shared" ca="1" si="806"/>
        <v>0.15666666666666718</v>
      </c>
      <c r="N504" s="105">
        <f t="shared" ca="1" si="813"/>
        <v>2.1354615384615383</v>
      </c>
      <c r="O504" s="198">
        <f t="shared" ca="1" si="814"/>
        <v>2.3510166329631277</v>
      </c>
      <c r="P504" s="198">
        <f t="shared" ca="1" si="815"/>
        <v>2.1159149696668149</v>
      </c>
      <c r="Q504" s="105">
        <f t="shared" ca="1" si="807"/>
        <v>6.4791936119705369</v>
      </c>
      <c r="R504" s="105">
        <f t="shared" ca="1" si="808"/>
        <v>6.6062639608503213</v>
      </c>
      <c r="S504" s="105">
        <f t="shared" ca="1" si="816"/>
        <v>0</v>
      </c>
      <c r="T504" s="105">
        <f t="shared" si="817"/>
        <v>0</v>
      </c>
      <c r="U504" s="105">
        <f t="shared" si="818"/>
        <v>0</v>
      </c>
      <c r="V504" s="115">
        <f t="shared" ca="1" si="809"/>
        <v>0.23000000000000043</v>
      </c>
      <c r="W504" s="114">
        <f t="shared" ca="1" si="810"/>
        <v>0.39827702979784857</v>
      </c>
      <c r="X504" s="116">
        <f t="shared" ca="1" si="811"/>
        <v>0.11413478740706097</v>
      </c>
      <c r="Y504" s="90" t="e">
        <f t="shared" si="819"/>
        <v>#N/A</v>
      </c>
      <c r="Z504" s="117" t="str">
        <f t="shared" ca="1" si="820"/>
        <v/>
      </c>
      <c r="AA504" s="112"/>
      <c r="AB504" s="118"/>
      <c r="AC504" s="107"/>
      <c r="AD504" s="107"/>
      <c r="AH504" s="107"/>
      <c r="BE504" s="235">
        <f t="shared" ca="1" si="821"/>
        <v>6.3049999999999997</v>
      </c>
      <c r="BF504" s="235">
        <f t="shared" ref="BF504:BN504" ca="1" si="865">AVERAGE(OFFSET(BE$31,$A504,0,$BE$27,1))</f>
        <v>6.3049999999999997</v>
      </c>
      <c r="BG504" s="235">
        <f t="shared" ca="1" si="865"/>
        <v>6.34375</v>
      </c>
      <c r="BH504" s="235">
        <f t="shared" ca="1" si="865"/>
        <v>6.4031250000000002</v>
      </c>
      <c r="BI504" s="235">
        <f t="shared" ca="1" si="865"/>
        <v>6.4678125000000009</v>
      </c>
      <c r="BJ504" s="235">
        <f t="shared" ca="1" si="865"/>
        <v>6.5337500000000004</v>
      </c>
      <c r="BK504" s="235">
        <f t="shared" ca="1" si="865"/>
        <v>6.5971093750000005</v>
      </c>
      <c r="BL504" s="235">
        <f t="shared" ca="1" si="865"/>
        <v>6.6500781250000003</v>
      </c>
      <c r="BM504" s="235">
        <f t="shared" ca="1" si="865"/>
        <v>6.6834179687499997</v>
      </c>
      <c r="BN504" s="235">
        <f t="shared" ca="1" si="865"/>
        <v>6.6920800781249996</v>
      </c>
      <c r="BO504" s="235">
        <f t="shared" ca="1" si="823"/>
        <v>6.4103374023437514</v>
      </c>
      <c r="BP504" s="235">
        <f t="shared" ca="1" si="779"/>
        <v>6.4830243634243043</v>
      </c>
      <c r="BQ504" s="235">
        <f t="shared" ca="1" si="780"/>
        <v>6.5452660272778669</v>
      </c>
      <c r="BR504" s="235">
        <f t="shared" ca="1" si="781"/>
        <v>-6.2241663853562557E-2</v>
      </c>
      <c r="BS504" s="235">
        <f t="shared" ca="1" si="782"/>
        <v>6.4207826995707418</v>
      </c>
      <c r="BT504" s="235">
        <f t="shared" ca="1" si="850"/>
        <v>6.4975499502891632</v>
      </c>
      <c r="BU504" s="235">
        <f t="shared" ca="1" si="851"/>
        <v>6.5579781918835653</v>
      </c>
      <c r="BV504" s="235">
        <f t="shared" ca="1" si="852"/>
        <v>6.6021134704988196</v>
      </c>
      <c r="BW504" s="235">
        <f t="shared" ca="1" si="853"/>
        <v>6.4208287457156121</v>
      </c>
      <c r="BX504" s="235">
        <f t="shared" ca="1" si="824"/>
        <v>0.17011946939540815</v>
      </c>
      <c r="BZ504" s="235">
        <f t="shared" ca="1" si="825"/>
        <v>6.6539301660408849</v>
      </c>
      <c r="CA504" s="235">
        <f t="shared" ca="1" si="826"/>
        <v>15.74445283163384</v>
      </c>
      <c r="CB504" s="235">
        <f t="shared" ref="CB504:CB567" ca="1" si="866">(BO504+L504)/2</f>
        <v>6.3285020345052097</v>
      </c>
      <c r="CC504" s="235">
        <f t="shared" ref="CC504:CC567" ca="1" si="867">CB504-MIN(OFFSET(F504,0,0,$BI$27,1))</f>
        <v>1.2585020345052094</v>
      </c>
      <c r="CD504" s="81">
        <f t="shared" ref="CD504:CD567" ca="1" si="868">MAX(OFFSET(E504,0,0,$BI$27,1))-MIN(OFFSET(CB504,0,0,$BI$27,1))</f>
        <v>2.0756777343750015</v>
      </c>
      <c r="CE504" s="235">
        <f t="shared" ca="1" si="827"/>
        <v>60.630897256512299</v>
      </c>
      <c r="CF504" s="235">
        <f t="shared" ca="1" si="828"/>
        <v>58.893031142291058</v>
      </c>
      <c r="CG504">
        <f t="shared" si="829"/>
        <v>100</v>
      </c>
      <c r="CH504">
        <f t="shared" si="829"/>
        <v>50</v>
      </c>
      <c r="CI504">
        <f t="shared" si="829"/>
        <v>0</v>
      </c>
      <c r="CJ504" t="e">
        <f t="shared" si="830"/>
        <v>#N/A</v>
      </c>
      <c r="CK504" s="259">
        <f t="shared" ca="1" si="831"/>
        <v>6.4386377910489205</v>
      </c>
      <c r="CL504" s="259">
        <f t="shared" ca="1" si="832"/>
        <v>6.3305688955244612</v>
      </c>
      <c r="CM504" s="259">
        <f t="shared" ca="1" si="833"/>
        <v>6.3738009785393288</v>
      </c>
      <c r="CN504" s="259">
        <f t="shared" ca="1" si="834"/>
        <v>6.4968048639375846</v>
      </c>
      <c r="CO504">
        <f t="shared" ca="1" si="835"/>
        <v>0</v>
      </c>
      <c r="CP504" t="e">
        <f t="shared" ca="1" si="836"/>
        <v>#N/A</v>
      </c>
      <c r="CQ504">
        <f t="shared" ca="1" si="837"/>
        <v>16.7</v>
      </c>
      <c r="CR504" t="e">
        <f t="shared" ca="1" si="759"/>
        <v>#N/A</v>
      </c>
      <c r="CS504" t="e">
        <f t="shared" ca="1" si="760"/>
        <v>#N/A</v>
      </c>
    </row>
    <row r="505" spans="1:97" x14ac:dyDescent="0.25">
      <c r="A505">
        <v>474</v>
      </c>
      <c r="B505" s="100">
        <f ca="1">OFFSET(InputPriceData!B$15,CalculationsAndCharts!$A505+$A$11,0,1,1)</f>
        <v>39805</v>
      </c>
      <c r="C505" s="3">
        <f ca="1">OFFSET(InputPriceData!G$15,CalculationsAndCharts!$A505+$A$11,0,1,1)</f>
        <v>2319100</v>
      </c>
      <c r="D505" s="4">
        <f ca="1">OFFSET(InputPriceData!C$15,CalculationsAndCharts!$A505+$A$11,IF($C$7,7,0),1,1)</f>
        <v>6.31</v>
      </c>
      <c r="E505" s="4">
        <f ca="1">OFFSET(InputPriceData!D$15,CalculationsAndCharts!$A505+$A$11,IF($C$7,7,0),1,1)</f>
        <v>6.45</v>
      </c>
      <c r="F505" s="4">
        <f ca="1">OFFSET(InputPriceData!E$15,CalculationsAndCharts!$A505+$A$11,IF($C$7,7,0),1,1)</f>
        <v>6.13</v>
      </c>
      <c r="G505" s="4">
        <f ca="1">OFFSET(InputPriceData!F$15,CalculationsAndCharts!$A505+$A$11,IF($C$7,7,0),1,1)</f>
        <v>6.4</v>
      </c>
      <c r="H505" s="105">
        <f t="shared" si="804"/>
        <v>0</v>
      </c>
      <c r="I505" s="105">
        <f t="shared" ca="1" si="848"/>
        <v>0</v>
      </c>
      <c r="J505" s="105">
        <f t="shared" ca="1" si="848"/>
        <v>0</v>
      </c>
      <c r="K505" s="105">
        <f t="shared" ca="1" si="848"/>
        <v>0</v>
      </c>
      <c r="L505" s="4">
        <f t="shared" ca="1" si="805"/>
        <v>6.3266666666666671</v>
      </c>
      <c r="M505" s="105">
        <f t="shared" ca="1" si="806"/>
        <v>0.20000000000000107</v>
      </c>
      <c r="N505" s="105">
        <f t="shared" ca="1" si="813"/>
        <v>2.2601666666666667</v>
      </c>
      <c r="O505" s="198">
        <f t="shared" ca="1" si="814"/>
        <v>2.4126038028207244</v>
      </c>
      <c r="P505" s="198">
        <f t="shared" ca="1" si="815"/>
        <v>2.1713434225386519</v>
      </c>
      <c r="Q505" s="105">
        <f t="shared" ca="1" si="807"/>
        <v>6.5456298820573569</v>
      </c>
      <c r="R505" s="105">
        <f t="shared" ca="1" si="808"/>
        <v>6.642569774815974</v>
      </c>
      <c r="S505" s="105">
        <f t="shared" ca="1" si="816"/>
        <v>0</v>
      </c>
      <c r="T505" s="105">
        <f t="shared" si="817"/>
        <v>0</v>
      </c>
      <c r="U505" s="105">
        <f t="shared" si="818"/>
        <v>0</v>
      </c>
      <c r="V505" s="115">
        <f t="shared" ca="1" si="809"/>
        <v>0.32000000000000028</v>
      </c>
      <c r="W505" s="114">
        <f t="shared" ca="1" si="810"/>
        <v>0.48241554469677267</v>
      </c>
      <c r="X505" s="116">
        <f t="shared" ca="1" si="811"/>
        <v>0.12537742885887071</v>
      </c>
      <c r="Y505" s="90" t="e">
        <f t="shared" si="819"/>
        <v>#N/A</v>
      </c>
      <c r="Z505" s="117" t="str">
        <f t="shared" ca="1" si="820"/>
        <v/>
      </c>
      <c r="AA505" s="112"/>
      <c r="AB505" s="118"/>
      <c r="AC505" s="107"/>
      <c r="AD505" s="107"/>
      <c r="AH505" s="107"/>
      <c r="BE505" s="235">
        <f t="shared" ca="1" si="821"/>
        <v>6.3049999999999997</v>
      </c>
      <c r="BF505" s="235">
        <f t="shared" ref="BF505:BN505" ca="1" si="869">AVERAGE(OFFSET(BE$31,$A505,0,$BE$27,1))</f>
        <v>6.3825000000000003</v>
      </c>
      <c r="BG505" s="235">
        <f t="shared" ca="1" si="869"/>
        <v>6.4625000000000004</v>
      </c>
      <c r="BH505" s="235">
        <f t="shared" ca="1" si="869"/>
        <v>6.5325000000000006</v>
      </c>
      <c r="BI505" s="235">
        <f t="shared" ca="1" si="869"/>
        <v>6.5996874999999999</v>
      </c>
      <c r="BJ505" s="235">
        <f t="shared" ca="1" si="869"/>
        <v>6.6604687499999997</v>
      </c>
      <c r="BK505" s="235">
        <f t="shared" ca="1" si="869"/>
        <v>6.7030468750000001</v>
      </c>
      <c r="BL505" s="235">
        <f t="shared" ca="1" si="869"/>
        <v>6.7167578125</v>
      </c>
      <c r="BM505" s="235">
        <f t="shared" ca="1" si="869"/>
        <v>6.7007421874999995</v>
      </c>
      <c r="BN505" s="235">
        <f t="shared" ca="1" si="869"/>
        <v>6.6654394531249999</v>
      </c>
      <c r="BO505" s="235">
        <f t="shared" ca="1" si="823"/>
        <v>6.4776821289062498</v>
      </c>
      <c r="BP505" s="235">
        <f t="shared" ca="1" si="779"/>
        <v>6.5557113245048564</v>
      </c>
      <c r="BQ505" s="235">
        <f t="shared" ca="1" si="780"/>
        <v>6.6075076911314294</v>
      </c>
      <c r="BR505" s="235">
        <f t="shared" ca="1" si="781"/>
        <v>-5.1796366626573054E-2</v>
      </c>
      <c r="BS505" s="235">
        <f t="shared" ca="1" si="782"/>
        <v>6.5039149578782833</v>
      </c>
      <c r="BT505" s="235">
        <f t="shared" ca="1" si="850"/>
        <v>6.5743172010075845</v>
      </c>
      <c r="BU505" s="235">
        <f t="shared" ca="1" si="851"/>
        <v>6.6184064334779666</v>
      </c>
      <c r="BV505" s="235">
        <f t="shared" ca="1" si="852"/>
        <v>6.6462487491140747</v>
      </c>
      <c r="BW505" s="235">
        <f t="shared" ca="1" si="853"/>
        <v>6.5139810517029266</v>
      </c>
      <c r="BX505" s="235">
        <f t="shared" ca="1" si="824"/>
        <v>0.15582556530465211</v>
      </c>
      <c r="BZ505" s="235">
        <f t="shared" ca="1" si="825"/>
        <v>6.6872032106527222</v>
      </c>
      <c r="CA505" s="235">
        <f t="shared" ca="1" si="826"/>
        <v>22.208963495314187</v>
      </c>
      <c r="CB505" s="235">
        <f t="shared" ca="1" si="866"/>
        <v>6.4021743977864585</v>
      </c>
      <c r="CC505" s="235">
        <f t="shared" ca="1" si="867"/>
        <v>1.3321743977864582</v>
      </c>
      <c r="CD505" s="81">
        <f t="shared" ca="1" si="868"/>
        <v>2.0756777343750015</v>
      </c>
      <c r="CE505" s="235">
        <f t="shared" ca="1" si="827"/>
        <v>64.180213321389388</v>
      </c>
      <c r="CF505" s="235">
        <f t="shared" ca="1" si="828"/>
        <v>58.760413691348134</v>
      </c>
      <c r="CG505">
        <f t="shared" si="829"/>
        <v>100</v>
      </c>
      <c r="CH505">
        <f t="shared" si="829"/>
        <v>50</v>
      </c>
      <c r="CI505">
        <f t="shared" si="829"/>
        <v>0</v>
      </c>
      <c r="CJ505" t="e">
        <f t="shared" si="830"/>
        <v>#N/A</v>
      </c>
      <c r="CK505" s="259">
        <f t="shared" ca="1" si="831"/>
        <v>6.5547755820978413</v>
      </c>
      <c r="CL505" s="259">
        <f t="shared" ca="1" si="832"/>
        <v>6.3905127910489208</v>
      </c>
      <c r="CM505" s="259">
        <f t="shared" ca="1" si="833"/>
        <v>6.4585571864544375</v>
      </c>
      <c r="CN505" s="259">
        <f t="shared" ca="1" si="834"/>
        <v>6.5632992513028334</v>
      </c>
      <c r="CO505">
        <f t="shared" ca="1" si="835"/>
        <v>0</v>
      </c>
      <c r="CP505" t="e">
        <f t="shared" ca="1" si="836"/>
        <v>#N/A</v>
      </c>
      <c r="CQ505">
        <f t="shared" ca="1" si="837"/>
        <v>16.7</v>
      </c>
      <c r="CR505" t="e">
        <f t="shared" ca="1" si="759"/>
        <v>#N/A</v>
      </c>
      <c r="CS505" t="e">
        <f t="shared" ca="1" si="760"/>
        <v>#N/A</v>
      </c>
    </row>
    <row r="506" spans="1:97" x14ac:dyDescent="0.25">
      <c r="A506">
        <v>475</v>
      </c>
      <c r="B506" s="100">
        <f ca="1">OFFSET(InputPriceData!B$15,CalculationsAndCharts!$A506+$A$11,0,1,1)</f>
        <v>39804</v>
      </c>
      <c r="C506" s="3">
        <f ca="1">OFFSET(InputPriceData!G$15,CalculationsAndCharts!$A506+$A$11,0,1,1)</f>
        <v>2519400</v>
      </c>
      <c r="D506" s="4">
        <f ca="1">OFFSET(InputPriceData!C$15,CalculationsAndCharts!$A506+$A$11,IF($C$7,7,0),1,1)</f>
        <v>6.66</v>
      </c>
      <c r="E506" s="4">
        <f ca="1">OFFSET(InputPriceData!D$15,CalculationsAndCharts!$A506+$A$11,IF($C$7,7,0),1,1)</f>
        <v>6.75</v>
      </c>
      <c r="F506" s="4">
        <f ca="1">OFFSET(InputPriceData!E$15,CalculationsAndCharts!$A506+$A$11,IF($C$7,7,0),1,1)</f>
        <v>6.03</v>
      </c>
      <c r="G506" s="4">
        <f ca="1">OFFSET(InputPriceData!F$15,CalculationsAndCharts!$A506+$A$11,IF($C$7,7,0),1,1)</f>
        <v>6.21</v>
      </c>
      <c r="H506" s="105">
        <f t="shared" si="804"/>
        <v>0</v>
      </c>
      <c r="I506" s="105">
        <f t="shared" ca="1" si="848"/>
        <v>0</v>
      </c>
      <c r="J506" s="105">
        <f t="shared" ca="1" si="848"/>
        <v>0</v>
      </c>
      <c r="K506" s="105">
        <f t="shared" ca="1" si="848"/>
        <v>0</v>
      </c>
      <c r="L506" s="4">
        <f t="shared" ca="1" si="805"/>
        <v>6.330000000000001</v>
      </c>
      <c r="M506" s="105">
        <f t="shared" ca="1" si="806"/>
        <v>0.66666666666666607</v>
      </c>
      <c r="N506" s="105">
        <f t="shared" ca="1" si="813"/>
        <v>2.3329871794871795</v>
      </c>
      <c r="O506" s="198">
        <f t="shared" ca="1" si="814"/>
        <v>2.4561572702933128</v>
      </c>
      <c r="P506" s="198">
        <f t="shared" ca="1" si="815"/>
        <v>2.2105415432639814</v>
      </c>
      <c r="Q506" s="105">
        <f t="shared" ca="1" si="807"/>
        <v>6.6081908007404113</v>
      </c>
      <c r="R506" s="105">
        <f t="shared" ca="1" si="808"/>
        <v>6.6702668870327217</v>
      </c>
      <c r="S506" s="105">
        <f t="shared" ca="1" si="816"/>
        <v>0</v>
      </c>
      <c r="T506" s="105">
        <f t="shared" si="817"/>
        <v>0</v>
      </c>
      <c r="U506" s="105">
        <f t="shared" si="818"/>
        <v>0</v>
      </c>
      <c r="V506" s="115">
        <f t="shared" ca="1" si="809"/>
        <v>0.71999999999999975</v>
      </c>
      <c r="W506" s="114">
        <f t="shared" ca="1" si="810"/>
        <v>0.56362331704515889</v>
      </c>
      <c r="X506" s="116">
        <f t="shared" ca="1" si="811"/>
        <v>0.14076059855799661</v>
      </c>
      <c r="Y506" s="90" t="e">
        <f t="shared" si="819"/>
        <v>#N/A</v>
      </c>
      <c r="Z506" s="117" t="str">
        <f t="shared" ca="1" si="820"/>
        <v/>
      </c>
      <c r="AA506" s="112"/>
      <c r="AB506" s="118"/>
      <c r="AC506" s="107"/>
      <c r="AD506" s="107"/>
      <c r="AH506" s="107"/>
      <c r="BE506" s="235">
        <f t="shared" ca="1" si="821"/>
        <v>6.46</v>
      </c>
      <c r="BF506" s="235">
        <f t="shared" ref="BF506:BN506" ca="1" si="870">AVERAGE(OFFSET(BE$31,$A506,0,$BE$27,1))</f>
        <v>6.5425000000000004</v>
      </c>
      <c r="BG506" s="235">
        <f t="shared" ca="1" si="870"/>
        <v>6.6025</v>
      </c>
      <c r="BH506" s="235">
        <f t="shared" ca="1" si="870"/>
        <v>6.6668750000000001</v>
      </c>
      <c r="BI506" s="235">
        <f t="shared" ca="1" si="870"/>
        <v>6.7212499999999995</v>
      </c>
      <c r="BJ506" s="235">
        <f t="shared" ca="1" si="870"/>
        <v>6.7456249999999995</v>
      </c>
      <c r="BK506" s="235">
        <f t="shared" ca="1" si="870"/>
        <v>6.73046875</v>
      </c>
      <c r="BL506" s="235">
        <f t="shared" ca="1" si="870"/>
        <v>6.6847265624999999</v>
      </c>
      <c r="BM506" s="235">
        <f t="shared" ca="1" si="870"/>
        <v>6.6301367187500002</v>
      </c>
      <c r="BN506" s="235">
        <f t="shared" ca="1" si="870"/>
        <v>6.5893457031249998</v>
      </c>
      <c r="BO506" s="235">
        <f t="shared" ca="1" si="823"/>
        <v>6.5856401367187498</v>
      </c>
      <c r="BP506" s="235">
        <f t="shared" ca="1" si="779"/>
        <v>6.6337405201034629</v>
      </c>
      <c r="BQ506" s="235">
        <f t="shared" ca="1" si="780"/>
        <v>6.6593040577580034</v>
      </c>
      <c r="BR506" s="235">
        <f t="shared" ca="1" si="781"/>
        <v>-2.5563537654540447E-2</v>
      </c>
      <c r="BS506" s="235">
        <f t="shared" ca="1" si="782"/>
        <v>6.6081769824489225</v>
      </c>
      <c r="BT506" s="235">
        <f t="shared" ca="1" si="850"/>
        <v>6.6447194441368849</v>
      </c>
      <c r="BU506" s="235">
        <f t="shared" ca="1" si="851"/>
        <v>6.6624956659483487</v>
      </c>
      <c r="BV506" s="235">
        <f t="shared" ca="1" si="852"/>
        <v>6.6740910647501828</v>
      </c>
      <c r="BW506" s="235">
        <f t="shared" ca="1" si="853"/>
        <v>6.6207623993157902</v>
      </c>
      <c r="BX506" s="235">
        <f t="shared" ca="1" si="824"/>
        <v>0.16216661209875005</v>
      </c>
      <c r="BZ506" s="235">
        <f t="shared" ca="1" si="825"/>
        <v>6.7102567892901952</v>
      </c>
      <c r="CA506" s="235">
        <f t="shared" ca="1" si="826"/>
        <v>36.203326810590909</v>
      </c>
      <c r="CB506" s="235">
        <f t="shared" ca="1" si="866"/>
        <v>6.4578200683593749</v>
      </c>
      <c r="CC506" s="235">
        <f t="shared" ca="1" si="867"/>
        <v>1.3878200683593747</v>
      </c>
      <c r="CD506" s="81">
        <f t="shared" ca="1" si="868"/>
        <v>2.675677734375002</v>
      </c>
      <c r="CE506" s="235">
        <f t="shared" ca="1" si="827"/>
        <v>51.867982848971479</v>
      </c>
      <c r="CF506" s="235">
        <f t="shared" ca="1" si="828"/>
        <v>56.190690720637008</v>
      </c>
      <c r="CG506">
        <f t="shared" si="829"/>
        <v>100</v>
      </c>
      <c r="CH506">
        <f t="shared" si="829"/>
        <v>50</v>
      </c>
      <c r="CI506">
        <f t="shared" si="829"/>
        <v>0</v>
      </c>
      <c r="CJ506" t="e">
        <f t="shared" si="830"/>
        <v>#N/A</v>
      </c>
      <c r="CK506" s="259">
        <f t="shared" ca="1" si="831"/>
        <v>6.6970511641956811</v>
      </c>
      <c r="CL506" s="259">
        <f t="shared" ca="1" si="832"/>
        <v>6.4723877910489209</v>
      </c>
      <c r="CM506" s="259">
        <f t="shared" ca="1" si="833"/>
        <v>6.5464841996462848</v>
      </c>
      <c r="CN506" s="259">
        <f t="shared" ca="1" si="834"/>
        <v>6.6324138354043978</v>
      </c>
      <c r="CO506">
        <f t="shared" ca="1" si="835"/>
        <v>0</v>
      </c>
      <c r="CP506" t="e">
        <f t="shared" ca="1" si="836"/>
        <v>#N/A</v>
      </c>
      <c r="CQ506">
        <f t="shared" ca="1" si="837"/>
        <v>16.7</v>
      </c>
      <c r="CR506" t="e">
        <f t="shared" ref="CR506:CR569" ca="1" si="871">IF(AND($S$18,$CO507&gt;$CO508),$D506,NA())</f>
        <v>#N/A</v>
      </c>
      <c r="CS506" t="e">
        <f t="shared" ref="CS506:CS569" ca="1" si="872">IF(AND($S$18,$CO507&lt;$CO508),$D506,NA())</f>
        <v>#N/A</v>
      </c>
    </row>
    <row r="507" spans="1:97" x14ac:dyDescent="0.25">
      <c r="A507">
        <v>476</v>
      </c>
      <c r="B507" s="100">
        <f ca="1">OFFSET(InputPriceData!B$15,CalculationsAndCharts!$A507+$A$11,0,1,1)</f>
        <v>39801</v>
      </c>
      <c r="C507" s="3">
        <f ca="1">OFFSET(InputPriceData!G$15,CalculationsAndCharts!$A507+$A$11,0,1,1)</f>
        <v>2336000</v>
      </c>
      <c r="D507" s="4">
        <f ca="1">OFFSET(InputPriceData!C$15,CalculationsAndCharts!$A507+$A$11,IF($C$7,7,0),1,1)</f>
        <v>6.57</v>
      </c>
      <c r="E507" s="4">
        <f ca="1">OFFSET(InputPriceData!D$15,CalculationsAndCharts!$A507+$A$11,IF($C$7,7,0),1,1)</f>
        <v>6.88</v>
      </c>
      <c r="F507" s="4">
        <f ca="1">OFFSET(InputPriceData!E$15,CalculationsAndCharts!$A507+$A$11,IF($C$7,7,0),1,1)</f>
        <v>6.5</v>
      </c>
      <c r="G507" s="4">
        <f ca="1">OFFSET(InputPriceData!F$15,CalculationsAndCharts!$A507+$A$11,IF($C$7,7,0),1,1)</f>
        <v>6.71</v>
      </c>
      <c r="H507" s="105">
        <f t="shared" si="804"/>
        <v>0</v>
      </c>
      <c r="I507" s="105">
        <f t="shared" ca="1" si="848"/>
        <v>0</v>
      </c>
      <c r="J507" s="105">
        <f t="shared" ca="1" si="848"/>
        <v>0</v>
      </c>
      <c r="K507" s="105">
        <f t="shared" ca="1" si="848"/>
        <v>0</v>
      </c>
      <c r="L507" s="4">
        <f t="shared" ca="1" si="805"/>
        <v>6.6966666666666663</v>
      </c>
      <c r="M507" s="105">
        <f t="shared" ca="1" si="806"/>
        <v>0.28666666666666618</v>
      </c>
      <c r="N507" s="105">
        <f t="shared" ca="1" si="813"/>
        <v>2.2647179487179492</v>
      </c>
      <c r="O507" s="198">
        <f t="shared" ca="1" si="814"/>
        <v>2.4913487248093507</v>
      </c>
      <c r="P507" s="198">
        <f t="shared" ca="1" si="815"/>
        <v>2.2422138523284159</v>
      </c>
      <c r="Q507" s="105">
        <f t="shared" ca="1" si="807"/>
        <v>6.6876738866662437</v>
      </c>
      <c r="R507" s="105">
        <f t="shared" ca="1" si="808"/>
        <v>6.6880029116876676</v>
      </c>
      <c r="S507" s="105">
        <f t="shared" ca="1" si="816"/>
        <v>0</v>
      </c>
      <c r="T507" s="105">
        <f t="shared" si="817"/>
        <v>0</v>
      </c>
      <c r="U507" s="105">
        <f t="shared" si="818"/>
        <v>0</v>
      </c>
      <c r="V507" s="115">
        <f t="shared" ca="1" si="809"/>
        <v>0.37999999999999989</v>
      </c>
      <c r="W507" s="114">
        <f t="shared" ca="1" si="810"/>
        <v>0.48543497556773851</v>
      </c>
      <c r="X507" s="116">
        <f t="shared" ca="1" si="811"/>
        <v>0.12234500381039322</v>
      </c>
      <c r="Y507" s="90" t="e">
        <f t="shared" si="819"/>
        <v>#N/A</v>
      </c>
      <c r="Z507" s="117" t="str">
        <f t="shared" ca="1" si="820"/>
        <v/>
      </c>
      <c r="AA507" s="112"/>
      <c r="AB507" s="118"/>
      <c r="AC507" s="107"/>
      <c r="AD507" s="107"/>
      <c r="AH507" s="107"/>
      <c r="BE507" s="235">
        <f t="shared" ca="1" si="821"/>
        <v>6.625</v>
      </c>
      <c r="BF507" s="235">
        <f t="shared" ref="BF507:BN507" ca="1" si="873">AVERAGE(OFFSET(BE$31,$A507,0,$BE$27,1))</f>
        <v>6.6624999999999996</v>
      </c>
      <c r="BG507" s="235">
        <f t="shared" ca="1" si="873"/>
        <v>6.7312500000000002</v>
      </c>
      <c r="BH507" s="235">
        <f t="shared" ca="1" si="873"/>
        <v>6.7756249999999998</v>
      </c>
      <c r="BI507" s="235">
        <f t="shared" ca="1" si="873"/>
        <v>6.77</v>
      </c>
      <c r="BJ507" s="235">
        <f t="shared" ca="1" si="873"/>
        <v>6.7153124999999996</v>
      </c>
      <c r="BK507" s="235">
        <f t="shared" ca="1" si="873"/>
        <v>6.6389843749999997</v>
      </c>
      <c r="BL507" s="235">
        <f t="shared" ca="1" si="873"/>
        <v>6.5755468749999997</v>
      </c>
      <c r="BM507" s="235">
        <f t="shared" ca="1" si="873"/>
        <v>6.5485546874999994</v>
      </c>
      <c r="BN507" s="235">
        <f t="shared" ca="1" si="873"/>
        <v>6.5639550781249998</v>
      </c>
      <c r="BO507" s="235">
        <f t="shared" ca="1" si="823"/>
        <v>6.6666176757812492</v>
      </c>
      <c r="BP507" s="235">
        <f t="shared" ca="1" si="779"/>
        <v>6.6818409034881761</v>
      </c>
      <c r="BQ507" s="235">
        <f t="shared" ca="1" si="780"/>
        <v>6.6848675954125429</v>
      </c>
      <c r="BR507" s="235">
        <f t="shared" ca="1" si="781"/>
        <v>-3.0266919243668866E-3</v>
      </c>
      <c r="BS507" s="235">
        <f t="shared" ca="1" si="782"/>
        <v>6.6788142115638092</v>
      </c>
      <c r="BT507" s="235">
        <f t="shared" ca="1" si="850"/>
        <v>6.6812619058248472</v>
      </c>
      <c r="BU507" s="235">
        <f t="shared" ca="1" si="851"/>
        <v>6.6802718877598135</v>
      </c>
      <c r="BV507" s="235">
        <f t="shared" ca="1" si="852"/>
        <v>6.6856864635520177</v>
      </c>
      <c r="BW507" s="235">
        <f t="shared" ca="1" si="853"/>
        <v>6.6886565177471207</v>
      </c>
      <c r="BX507" s="235">
        <f t="shared" ca="1" si="824"/>
        <v>0.21971361203779663</v>
      </c>
      <c r="BZ507" s="235">
        <f t="shared" ca="1" si="825"/>
        <v>6.7189172063671476</v>
      </c>
      <c r="CA507" s="235">
        <f t="shared" ca="1" si="826"/>
        <v>46.556803156235311</v>
      </c>
      <c r="CB507" s="235">
        <f t="shared" ca="1" si="866"/>
        <v>6.6816421712239578</v>
      </c>
      <c r="CC507" s="235">
        <f t="shared" ca="1" si="867"/>
        <v>1.6116421712239575</v>
      </c>
      <c r="CD507" s="81">
        <f t="shared" ca="1" si="868"/>
        <v>2.675677734375002</v>
      </c>
      <c r="CE507" s="235">
        <f t="shared" ca="1" si="827"/>
        <v>60.233044903683542</v>
      </c>
      <c r="CF507" s="235">
        <f t="shared" ca="1" si="828"/>
        <v>54.87699058977006</v>
      </c>
      <c r="CG507">
        <f t="shared" si="829"/>
        <v>100</v>
      </c>
      <c r="CH507">
        <f t="shared" si="829"/>
        <v>50</v>
      </c>
      <c r="CI507">
        <f t="shared" si="829"/>
        <v>0</v>
      </c>
      <c r="CJ507" t="e">
        <f t="shared" si="830"/>
        <v>#N/A</v>
      </c>
      <c r="CK507" s="259">
        <f t="shared" ca="1" si="831"/>
        <v>6.7291023283913622</v>
      </c>
      <c r="CL507" s="259">
        <f t="shared" ca="1" si="832"/>
        <v>6.6935255820978403</v>
      </c>
      <c r="CM507" s="259">
        <f t="shared" ca="1" si="833"/>
        <v>6.6908069994104755</v>
      </c>
      <c r="CN507" s="259">
        <f t="shared" ca="1" si="834"/>
        <v>6.6964242531465885</v>
      </c>
      <c r="CO507">
        <f t="shared" ca="1" si="835"/>
        <v>0</v>
      </c>
      <c r="CP507" t="e">
        <f t="shared" ca="1" si="836"/>
        <v>#N/A</v>
      </c>
      <c r="CQ507">
        <f t="shared" ca="1" si="837"/>
        <v>16.7</v>
      </c>
      <c r="CR507" t="e">
        <f t="shared" ca="1" si="871"/>
        <v>#N/A</v>
      </c>
      <c r="CS507" t="e">
        <f t="shared" ca="1" si="872"/>
        <v>#N/A</v>
      </c>
    </row>
    <row r="508" spans="1:97" x14ac:dyDescent="0.25">
      <c r="A508">
        <v>477</v>
      </c>
      <c r="B508" s="100">
        <f ca="1">OFFSET(InputPriceData!B$15,CalculationsAndCharts!$A508+$A$11,0,1,1)</f>
        <v>39800</v>
      </c>
      <c r="C508" s="3">
        <f ca="1">OFFSET(InputPriceData!G$15,CalculationsAndCharts!$A508+$A$11,0,1,1)</f>
        <v>2850900</v>
      </c>
      <c r="D508" s="4">
        <f ca="1">OFFSET(InputPriceData!C$15,CalculationsAndCharts!$A508+$A$11,IF($C$7,7,0),1,1)</f>
        <v>6.91</v>
      </c>
      <c r="E508" s="4">
        <f ca="1">OFFSET(InputPriceData!D$15,CalculationsAndCharts!$A508+$A$11,IF($C$7,7,0),1,1)</f>
        <v>6.95</v>
      </c>
      <c r="F508" s="4">
        <f ca="1">OFFSET(InputPriceData!E$15,CalculationsAndCharts!$A508+$A$11,IF($C$7,7,0),1,1)</f>
        <v>6.41</v>
      </c>
      <c r="G508" s="4">
        <f ca="1">OFFSET(InputPriceData!F$15,CalculationsAndCharts!$A508+$A$11,IF($C$7,7,0),1,1)</f>
        <v>6.54</v>
      </c>
      <c r="H508" s="105">
        <f t="shared" si="804"/>
        <v>0</v>
      </c>
      <c r="I508" s="105">
        <f t="shared" ca="1" si="848"/>
        <v>0</v>
      </c>
      <c r="J508" s="105">
        <f t="shared" ca="1" si="848"/>
        <v>0</v>
      </c>
      <c r="K508" s="105">
        <f t="shared" ca="1" si="848"/>
        <v>0</v>
      </c>
      <c r="L508" s="4">
        <f t="shared" ca="1" si="805"/>
        <v>6.6333333333333329</v>
      </c>
      <c r="M508" s="105">
        <f t="shared" ca="1" si="806"/>
        <v>0.39999999999999947</v>
      </c>
      <c r="N508" s="105">
        <f t="shared" ca="1" si="813"/>
        <v>2.3757692307692313</v>
      </c>
      <c r="O508" s="198">
        <f t="shared" ca="1" si="814"/>
        <v>2.5561003751211793</v>
      </c>
      <c r="P508" s="198">
        <f t="shared" ca="1" si="815"/>
        <v>2.3004903376090615</v>
      </c>
      <c r="Q508" s="105">
        <f t="shared" ca="1" si="807"/>
        <v>6.6851045209518372</v>
      </c>
      <c r="R508" s="105">
        <f t="shared" ca="1" si="808"/>
        <v>6.6880969188366457</v>
      </c>
      <c r="S508" s="105">
        <f t="shared" ca="1" si="816"/>
        <v>0</v>
      </c>
      <c r="T508" s="105">
        <f t="shared" si="817"/>
        <v>0</v>
      </c>
      <c r="U508" s="105">
        <f t="shared" si="818"/>
        <v>0</v>
      </c>
      <c r="V508" s="115">
        <f t="shared" ca="1" si="809"/>
        <v>0.54</v>
      </c>
      <c r="W508" s="114">
        <f t="shared" ca="1" si="810"/>
        <v>0.53815246335160782</v>
      </c>
      <c r="X508" s="116">
        <f t="shared" ca="1" si="811"/>
        <v>0.13228630938097979</v>
      </c>
      <c r="Y508" s="90" t="e">
        <f t="shared" si="819"/>
        <v>#N/A</v>
      </c>
      <c r="Z508" s="117" t="str">
        <f t="shared" ca="1" si="820"/>
        <v/>
      </c>
      <c r="AA508" s="112"/>
      <c r="AB508" s="118"/>
      <c r="AC508" s="107"/>
      <c r="AD508" s="107"/>
      <c r="AH508" s="107"/>
      <c r="BE508" s="235">
        <f t="shared" ca="1" si="821"/>
        <v>6.7</v>
      </c>
      <c r="BF508" s="235">
        <f t="shared" ref="BF508:BN508" ca="1" si="874">AVERAGE(OFFSET(BE$31,$A508,0,$BE$27,1))</f>
        <v>6.8000000000000007</v>
      </c>
      <c r="BG508" s="235">
        <f t="shared" ca="1" si="874"/>
        <v>6.82</v>
      </c>
      <c r="BH508" s="235">
        <f t="shared" ca="1" si="874"/>
        <v>6.7643750000000002</v>
      </c>
      <c r="BI508" s="235">
        <f t="shared" ca="1" si="874"/>
        <v>6.6606249999999996</v>
      </c>
      <c r="BJ508" s="235">
        <f t="shared" ca="1" si="874"/>
        <v>6.5626562499999999</v>
      </c>
      <c r="BK508" s="235">
        <f t="shared" ca="1" si="874"/>
        <v>6.5121093749999996</v>
      </c>
      <c r="BL508" s="235">
        <f t="shared" ca="1" si="874"/>
        <v>6.5215624999999999</v>
      </c>
      <c r="BM508" s="235">
        <f t="shared" ca="1" si="874"/>
        <v>6.5793554687500002</v>
      </c>
      <c r="BN508" s="235">
        <f t="shared" ca="1" si="874"/>
        <v>6.6617480468750001</v>
      </c>
      <c r="BO508" s="235">
        <f t="shared" ca="1" si="823"/>
        <v>6.7093403320312488</v>
      </c>
      <c r="BP508" s="235">
        <f t="shared" ca="1" si="779"/>
        <v>6.6970641311951038</v>
      </c>
      <c r="BQ508" s="235">
        <f t="shared" ca="1" si="780"/>
        <v>6.6878942873369098</v>
      </c>
      <c r="BR508" s="235">
        <f t="shared" ca="1" si="781"/>
        <v>9.1698438581939712E-3</v>
      </c>
      <c r="BS508" s="235">
        <f t="shared" ca="1" si="782"/>
        <v>6.7062339750532978</v>
      </c>
      <c r="BT508" s="235">
        <f t="shared" ca="1" si="850"/>
        <v>6.6837096000858844</v>
      </c>
      <c r="BU508" s="235">
        <f t="shared" ca="1" si="851"/>
        <v>6.6792818696947798</v>
      </c>
      <c r="BV508" s="235">
        <f t="shared" ca="1" si="852"/>
        <v>6.6911010393442218</v>
      </c>
      <c r="BW508" s="235">
        <f t="shared" ca="1" si="853"/>
        <v>6.7043842305175367</v>
      </c>
      <c r="BX508" s="235">
        <f t="shared" ca="1" si="824"/>
        <v>0.29708478912127834</v>
      </c>
      <c r="BZ508" s="235">
        <f t="shared" ca="1" si="825"/>
        <v>6.7154140621118392</v>
      </c>
      <c r="CA508" s="235">
        <f t="shared" ca="1" si="826"/>
        <v>49.071827976541101</v>
      </c>
      <c r="CB508" s="235">
        <f t="shared" ca="1" si="866"/>
        <v>6.6713368326822913</v>
      </c>
      <c r="CC508" s="235">
        <f t="shared" ca="1" si="867"/>
        <v>1.601336832682291</v>
      </c>
      <c r="CD508" s="81">
        <f t="shared" ca="1" si="868"/>
        <v>2.8356777343750004</v>
      </c>
      <c r="CE508" s="235">
        <f t="shared" ca="1" si="827"/>
        <v>56.47104440925601</v>
      </c>
      <c r="CF508" s="235">
        <f t="shared" ca="1" si="828"/>
        <v>48.570270227815818</v>
      </c>
      <c r="CG508">
        <f t="shared" si="829"/>
        <v>100</v>
      </c>
      <c r="CH508">
        <f t="shared" si="829"/>
        <v>50</v>
      </c>
      <c r="CI508">
        <f t="shared" si="829"/>
        <v>0</v>
      </c>
      <c r="CJ508" t="e">
        <f t="shared" si="830"/>
        <v>#N/A</v>
      </c>
      <c r="CK508" s="259">
        <f t="shared" ca="1" si="831"/>
        <v>6.7557046567827248</v>
      </c>
      <c r="CL508" s="259">
        <f t="shared" ca="1" si="832"/>
        <v>6.7045511641956814</v>
      </c>
      <c r="CM508" s="259">
        <f t="shared" ca="1" si="833"/>
        <v>6.6869005545730147</v>
      </c>
      <c r="CN508" s="259">
        <f t="shared" ca="1" si="834"/>
        <v>6.6975837215660876</v>
      </c>
      <c r="CO508">
        <f t="shared" ca="1" si="835"/>
        <v>0</v>
      </c>
      <c r="CP508" t="e">
        <f t="shared" ca="1" si="836"/>
        <v>#N/A</v>
      </c>
      <c r="CQ508">
        <f t="shared" ca="1" si="837"/>
        <v>16.7</v>
      </c>
      <c r="CR508" t="e">
        <f t="shared" ca="1" si="871"/>
        <v>#N/A</v>
      </c>
      <c r="CS508" t="e">
        <f t="shared" ca="1" si="872"/>
        <v>#N/A</v>
      </c>
    </row>
    <row r="509" spans="1:97" x14ac:dyDescent="0.25">
      <c r="A509">
        <v>478</v>
      </c>
      <c r="B509" s="100">
        <f ca="1">OFFSET(InputPriceData!B$15,CalculationsAndCharts!$A509+$A$11,0,1,1)</f>
        <v>39799</v>
      </c>
      <c r="C509" s="3">
        <f ca="1">OFFSET(InputPriceData!G$15,CalculationsAndCharts!$A509+$A$11,0,1,1)</f>
        <v>4568700</v>
      </c>
      <c r="D509" s="4">
        <f ca="1">OFFSET(InputPriceData!C$15,CalculationsAndCharts!$A509+$A$11,IF($C$7,7,0),1,1)</f>
        <v>6.89</v>
      </c>
      <c r="E509" s="4">
        <f ca="1">OFFSET(InputPriceData!D$15,CalculationsAndCharts!$A509+$A$11,IF($C$7,7,0),1,1)</f>
        <v>6.96</v>
      </c>
      <c r="F509" s="4">
        <f ca="1">OFFSET(InputPriceData!E$15,CalculationsAndCharts!$A509+$A$11,IF($C$7,7,0),1,1)</f>
        <v>6.61</v>
      </c>
      <c r="G509" s="4">
        <f ca="1">OFFSET(InputPriceData!F$15,CalculationsAndCharts!$A509+$A$11,IF($C$7,7,0),1,1)</f>
        <v>6.86</v>
      </c>
      <c r="H509" s="105">
        <f t="shared" si="804"/>
        <v>0</v>
      </c>
      <c r="I509" s="105">
        <f t="shared" ca="1" si="848"/>
        <v>0</v>
      </c>
      <c r="J509" s="105">
        <f t="shared" ca="1" si="848"/>
        <v>0</v>
      </c>
      <c r="K509" s="105">
        <f t="shared" ca="1" si="848"/>
        <v>0</v>
      </c>
      <c r="L509" s="4">
        <f t="shared" ca="1" si="805"/>
        <v>6.81</v>
      </c>
      <c r="M509" s="105">
        <f t="shared" ca="1" si="806"/>
        <v>0.27333333333333343</v>
      </c>
      <c r="N509" s="105">
        <f t="shared" ca="1" si="813"/>
        <v>2.4831794871794881</v>
      </c>
      <c r="O509" s="198">
        <f t="shared" ca="1" si="814"/>
        <v>2.6076235592217358</v>
      </c>
      <c r="P509" s="198">
        <f t="shared" ca="1" si="815"/>
        <v>2.3468612032995622</v>
      </c>
      <c r="Q509" s="105">
        <f t="shared" ca="1" si="807"/>
        <v>6.6998962888428384</v>
      </c>
      <c r="R509" s="105">
        <f t="shared" ca="1" si="808"/>
        <v>6.6889518896608768</v>
      </c>
      <c r="S509" s="105">
        <f t="shared" ca="1" si="816"/>
        <v>0</v>
      </c>
      <c r="T509" s="105">
        <f t="shared" si="817"/>
        <v>0</v>
      </c>
      <c r="U509" s="105">
        <f t="shared" si="818"/>
        <v>0</v>
      </c>
      <c r="V509" s="115">
        <f t="shared" ca="1" si="809"/>
        <v>0.34999999999999964</v>
      </c>
      <c r="W509" s="114">
        <f t="shared" ca="1" si="810"/>
        <v>0.53722869502741177</v>
      </c>
      <c r="X509" s="116">
        <f t="shared" ca="1" si="811"/>
        <v>0.12831322084947694</v>
      </c>
      <c r="Y509" s="90" t="e">
        <f t="shared" si="819"/>
        <v>#N/A</v>
      </c>
      <c r="Z509" s="117" t="str">
        <f t="shared" ca="1" si="820"/>
        <v/>
      </c>
      <c r="AA509" s="112"/>
      <c r="AB509" s="118"/>
      <c r="AC509" s="107"/>
      <c r="AD509" s="107"/>
      <c r="AH509" s="107"/>
      <c r="BE509" s="235">
        <f t="shared" ca="1" si="821"/>
        <v>6.9</v>
      </c>
      <c r="BF509" s="235">
        <f t="shared" ref="BF509:BN509" ca="1" si="875">AVERAGE(OFFSET(BE$31,$A509,0,$BE$27,1))</f>
        <v>6.84</v>
      </c>
      <c r="BG509" s="235">
        <f t="shared" ca="1" si="875"/>
        <v>6.7087500000000002</v>
      </c>
      <c r="BH509" s="235">
        <f t="shared" ca="1" si="875"/>
        <v>6.5568749999999998</v>
      </c>
      <c r="BI509" s="235">
        <f t="shared" ca="1" si="875"/>
        <v>6.4646875000000001</v>
      </c>
      <c r="BJ509" s="235">
        <f t="shared" ca="1" si="875"/>
        <v>6.4615625000000003</v>
      </c>
      <c r="BK509" s="235">
        <f t="shared" ca="1" si="875"/>
        <v>6.5310156250000002</v>
      </c>
      <c r="BL509" s="235">
        <f t="shared" ca="1" si="875"/>
        <v>6.6371484375000005</v>
      </c>
      <c r="BM509" s="235">
        <f t="shared" ca="1" si="875"/>
        <v>6.744140625</v>
      </c>
      <c r="BN509" s="235">
        <f t="shared" ca="1" si="875"/>
        <v>6.8264648437499993</v>
      </c>
      <c r="BO509" s="235">
        <f t="shared" ca="1" si="823"/>
        <v>6.7382509765624992</v>
      </c>
      <c r="BP509" s="235">
        <f t="shared" ca="1" si="779"/>
        <v>6.6847879303589597</v>
      </c>
      <c r="BQ509" s="235">
        <f t="shared" ca="1" si="780"/>
        <v>6.678724443478715</v>
      </c>
      <c r="BR509" s="235">
        <f t="shared" ca="1" si="781"/>
        <v>6.0634868802447173E-3</v>
      </c>
      <c r="BS509" s="235">
        <f t="shared" ca="1" si="782"/>
        <v>6.6908514172392044</v>
      </c>
      <c r="BT509" s="235">
        <f t="shared" ca="1" si="850"/>
        <v>6.6611852251184711</v>
      </c>
      <c r="BU509" s="235">
        <f t="shared" ca="1" si="851"/>
        <v>6.674854139303676</v>
      </c>
      <c r="BV509" s="235">
        <f t="shared" ca="1" si="852"/>
        <v>6.7029202089936639</v>
      </c>
      <c r="BW509" s="235">
        <f t="shared" ca="1" si="853"/>
        <v>6.6619134664380475</v>
      </c>
      <c r="BX509" s="235">
        <f t="shared" ca="1" si="824"/>
        <v>0.35357097090178152</v>
      </c>
      <c r="BZ509" s="235">
        <f t="shared" ca="1" si="825"/>
        <v>6.7050481273541394</v>
      </c>
      <c r="CA509" s="235">
        <f t="shared" ca="1" si="826"/>
        <v>46.950070532793106</v>
      </c>
      <c r="CB509" s="235">
        <f t="shared" ca="1" si="866"/>
        <v>6.7741254882812498</v>
      </c>
      <c r="CC509" s="235">
        <f t="shared" ca="1" si="867"/>
        <v>1.7041254882812495</v>
      </c>
      <c r="CD509" s="81">
        <f t="shared" ca="1" si="868"/>
        <v>3.555677734375001</v>
      </c>
      <c r="CE509" s="235">
        <f t="shared" ca="1" si="827"/>
        <v>47.926882456370642</v>
      </c>
      <c r="CF509" s="235">
        <f t="shared" ca="1" si="828"/>
        <v>41.791841475691974</v>
      </c>
      <c r="CG509">
        <f t="shared" si="829"/>
        <v>100</v>
      </c>
      <c r="CH509">
        <f t="shared" si="829"/>
        <v>50</v>
      </c>
      <c r="CI509">
        <f t="shared" si="829"/>
        <v>0</v>
      </c>
      <c r="CJ509" t="e">
        <f t="shared" si="830"/>
        <v>#N/A</v>
      </c>
      <c r="CK509" s="259">
        <f t="shared" ca="1" si="831"/>
        <v>6.6814093135654495</v>
      </c>
      <c r="CL509" s="259">
        <f t="shared" ca="1" si="832"/>
        <v>6.770352328391362</v>
      </c>
      <c r="CM509" s="259">
        <f t="shared" ca="1" si="833"/>
        <v>6.7226120353994689</v>
      </c>
      <c r="CN509" s="259">
        <f t="shared" ca="1" si="834"/>
        <v>6.6947967445142504</v>
      </c>
      <c r="CO509">
        <f t="shared" ca="1" si="835"/>
        <v>0</v>
      </c>
      <c r="CP509" t="e">
        <f t="shared" ca="1" si="836"/>
        <v>#N/A</v>
      </c>
      <c r="CQ509">
        <f t="shared" ca="1" si="837"/>
        <v>16.7</v>
      </c>
      <c r="CR509" t="e">
        <f t="shared" ca="1" si="871"/>
        <v>#N/A</v>
      </c>
      <c r="CS509" t="e">
        <f t="shared" ca="1" si="872"/>
        <v>#N/A</v>
      </c>
    </row>
    <row r="510" spans="1:97" x14ac:dyDescent="0.25">
      <c r="A510">
        <v>479</v>
      </c>
      <c r="B510" s="100">
        <f ca="1">OFFSET(InputPriceData!B$15,CalculationsAndCharts!$A510+$A$11,0,1,1)</f>
        <v>39798</v>
      </c>
      <c r="C510" s="3">
        <f ca="1">OFFSET(InputPriceData!G$15,CalculationsAndCharts!$A510+$A$11,0,1,1)</f>
        <v>4672000</v>
      </c>
      <c r="D510" s="4">
        <f ca="1">OFFSET(InputPriceData!C$15,CalculationsAndCharts!$A510+$A$11,IF($C$7,7,0),1,1)</f>
        <v>6.81</v>
      </c>
      <c r="E510" s="4">
        <f ca="1">OFFSET(InputPriceData!D$15,CalculationsAndCharts!$A510+$A$11,IF($C$7,7,0),1,1)</f>
        <v>7</v>
      </c>
      <c r="F510" s="4">
        <f ca="1">OFFSET(InputPriceData!E$15,CalculationsAndCharts!$A510+$A$11,IF($C$7,7,0),1,1)</f>
        <v>6.71</v>
      </c>
      <c r="G510" s="4">
        <f ca="1">OFFSET(InputPriceData!F$15,CalculationsAndCharts!$A510+$A$11,IF($C$7,7,0),1,1)</f>
        <v>6.94</v>
      </c>
      <c r="H510" s="105">
        <f t="shared" si="804"/>
        <v>0</v>
      </c>
      <c r="I510" s="105">
        <f t="shared" ca="1" si="848"/>
        <v>0</v>
      </c>
      <c r="J510" s="105">
        <f t="shared" ca="1" si="848"/>
        <v>0</v>
      </c>
      <c r="K510" s="105">
        <f t="shared" ca="1" si="848"/>
        <v>0</v>
      </c>
      <c r="L510" s="4">
        <f t="shared" ca="1" si="805"/>
        <v>6.8833333333333337</v>
      </c>
      <c r="M510" s="105">
        <f t="shared" ca="1" si="806"/>
        <v>0.52333333333333343</v>
      </c>
      <c r="N510" s="105">
        <f t="shared" ca="1" si="813"/>
        <v>2.6306410256410269</v>
      </c>
      <c r="O510" s="198">
        <f t="shared" ca="1" si="814"/>
        <v>2.6431790083766638</v>
      </c>
      <c r="P510" s="198">
        <f t="shared" ca="1" si="815"/>
        <v>2.3788611075389974</v>
      </c>
      <c r="Q510" s="105">
        <f t="shared" ca="1" si="807"/>
        <v>6.6684380856550778</v>
      </c>
      <c r="R510" s="105">
        <f t="shared" ca="1" si="808"/>
        <v>6.6858249184660306</v>
      </c>
      <c r="S510" s="105">
        <f t="shared" ca="1" si="816"/>
        <v>0</v>
      </c>
      <c r="T510" s="105">
        <f t="shared" si="817"/>
        <v>0</v>
      </c>
      <c r="U510" s="105">
        <f t="shared" si="818"/>
        <v>0</v>
      </c>
      <c r="V510" s="115">
        <f t="shared" ca="1" si="809"/>
        <v>0.37999999999999989</v>
      </c>
      <c r="W510" s="114">
        <f t="shared" ca="1" si="810"/>
        <v>0.63084304254111789</v>
      </c>
      <c r="X510" s="116">
        <f t="shared" ca="1" si="811"/>
        <v>0.14089957385318702</v>
      </c>
      <c r="Y510" s="90" t="e">
        <f t="shared" si="819"/>
        <v>#N/A</v>
      </c>
      <c r="Z510" s="117" t="str">
        <f t="shared" ca="1" si="820"/>
        <v/>
      </c>
      <c r="AA510" s="112"/>
      <c r="AB510" s="118"/>
      <c r="AC510" s="107"/>
      <c r="AD510" s="107"/>
      <c r="AH510" s="107"/>
      <c r="BE510" s="235">
        <f t="shared" ca="1" si="821"/>
        <v>6.78</v>
      </c>
      <c r="BF510" s="235">
        <f t="shared" ref="BF510:BN510" ca="1" si="876">AVERAGE(OFFSET(BE$31,$A510,0,$BE$27,1))</f>
        <v>6.5775000000000006</v>
      </c>
      <c r="BG510" s="235">
        <f t="shared" ca="1" si="876"/>
        <v>6.4050000000000002</v>
      </c>
      <c r="BH510" s="235">
        <f t="shared" ca="1" si="876"/>
        <v>6.3725000000000005</v>
      </c>
      <c r="BI510" s="235">
        <f t="shared" ca="1" si="876"/>
        <v>6.4584375000000005</v>
      </c>
      <c r="BJ510" s="235">
        <f t="shared" ca="1" si="876"/>
        <v>6.6004687500000001</v>
      </c>
      <c r="BK510" s="235">
        <f t="shared" ca="1" si="876"/>
        <v>6.7432812499999999</v>
      </c>
      <c r="BL510" s="235">
        <f t="shared" ca="1" si="876"/>
        <v>6.8511328124999995</v>
      </c>
      <c r="BM510" s="235">
        <f t="shared" ca="1" si="876"/>
        <v>6.9087890624999995</v>
      </c>
      <c r="BN510" s="235">
        <f t="shared" ca="1" si="876"/>
        <v>6.9176757812499989</v>
      </c>
      <c r="BO510" s="235">
        <f t="shared" ca="1" si="823"/>
        <v>6.6324892578124999</v>
      </c>
      <c r="BP510" s="235">
        <f t="shared" ca="1" si="779"/>
        <v>6.6313248841554211</v>
      </c>
      <c r="BQ510" s="235">
        <f t="shared" ca="1" si="780"/>
        <v>6.6726609565984702</v>
      </c>
      <c r="BR510" s="235">
        <f t="shared" ca="1" si="781"/>
        <v>-4.1336072443049154E-2</v>
      </c>
      <c r="BS510" s="235">
        <f t="shared" ca="1" si="782"/>
        <v>6.5899888117123719</v>
      </c>
      <c r="BT510" s="235">
        <f t="shared" ca="1" si="850"/>
        <v>6.6315190329977387</v>
      </c>
      <c r="BU510" s="235">
        <f t="shared" ca="1" si="851"/>
        <v>6.6885230534888809</v>
      </c>
      <c r="BV510" s="235">
        <f t="shared" ca="1" si="852"/>
        <v>6.7309862786836527</v>
      </c>
      <c r="BW510" s="235">
        <f t="shared" ca="1" si="853"/>
        <v>6.5599742172102262</v>
      </c>
      <c r="BX510" s="235">
        <f t="shared" ca="1" si="824"/>
        <v>0.37416045119783153</v>
      </c>
      <c r="BZ510" s="235">
        <f t="shared" ca="1" si="825"/>
        <v>6.6956617600319497</v>
      </c>
      <c r="CA510" s="235">
        <f t="shared" ca="1" si="826"/>
        <v>40.933866581346599</v>
      </c>
      <c r="CB510" s="235">
        <f t="shared" ca="1" si="866"/>
        <v>6.7579112955729173</v>
      </c>
      <c r="CC510" s="235">
        <f t="shared" ca="1" si="867"/>
        <v>1.687911295572917</v>
      </c>
      <c r="CD510" s="81">
        <f t="shared" ca="1" si="868"/>
        <v>4.0856777343750004</v>
      </c>
      <c r="CE510" s="235">
        <f t="shared" ca="1" si="827"/>
        <v>41.312883817820797</v>
      </c>
      <c r="CF510" s="235">
        <f t="shared" ca="1" si="828"/>
        <v>35.693532590394021</v>
      </c>
      <c r="CG510">
        <f t="shared" si="829"/>
        <v>100</v>
      </c>
      <c r="CH510">
        <f t="shared" si="829"/>
        <v>50</v>
      </c>
      <c r="CI510">
        <f t="shared" si="829"/>
        <v>0</v>
      </c>
      <c r="CJ510" t="e">
        <f t="shared" si="830"/>
        <v>#N/A</v>
      </c>
      <c r="CK510" s="259">
        <f t="shared" ca="1" si="831"/>
        <v>6.4978186271308997</v>
      </c>
      <c r="CL510" s="259">
        <f t="shared" ca="1" si="832"/>
        <v>6.7151593135654499</v>
      </c>
      <c r="CM510" s="259">
        <f t="shared" ca="1" si="833"/>
        <v>6.6643533923324485</v>
      </c>
      <c r="CN510" s="259">
        <f t="shared" ca="1" si="834"/>
        <v>6.6645745109634049</v>
      </c>
      <c r="CO510">
        <f t="shared" ca="1" si="835"/>
        <v>0</v>
      </c>
      <c r="CP510" t="e">
        <f t="shared" ca="1" si="836"/>
        <v>#N/A</v>
      </c>
      <c r="CQ510">
        <f t="shared" ca="1" si="837"/>
        <v>16.7</v>
      </c>
      <c r="CR510" t="e">
        <f t="shared" ca="1" si="871"/>
        <v>#N/A</v>
      </c>
      <c r="CS510" t="e">
        <f t="shared" ca="1" si="872"/>
        <v>#N/A</v>
      </c>
    </row>
    <row r="511" spans="1:97" x14ac:dyDescent="0.25">
      <c r="A511">
        <v>480</v>
      </c>
      <c r="B511" s="100">
        <f ca="1">OFFSET(InputPriceData!B$15,CalculationsAndCharts!$A511+$A$11,0,1,1)</f>
        <v>39797</v>
      </c>
      <c r="C511" s="3">
        <f ca="1">OFFSET(InputPriceData!G$15,CalculationsAndCharts!$A511+$A$11,0,1,1)</f>
        <v>7059900</v>
      </c>
      <c r="D511" s="4">
        <f ca="1">OFFSET(InputPriceData!C$15,CalculationsAndCharts!$A511+$A$11,IF($C$7,7,0),1,1)</f>
        <v>6.69</v>
      </c>
      <c r="E511" s="4">
        <f ca="1">OFFSET(InputPriceData!D$15,CalculationsAndCharts!$A511+$A$11,IF($C$7,7,0),1,1)</f>
        <v>6.76</v>
      </c>
      <c r="F511" s="4">
        <f ca="1">OFFSET(InputPriceData!E$15,CalculationsAndCharts!$A511+$A$11,IF($C$7,7,0),1,1)</f>
        <v>6.36</v>
      </c>
      <c r="G511" s="4">
        <f ca="1">OFFSET(InputPriceData!F$15,CalculationsAndCharts!$A511+$A$11,IF($C$7,7,0),1,1)</f>
        <v>6.62</v>
      </c>
      <c r="H511" s="105">
        <f t="shared" si="804"/>
        <v>0</v>
      </c>
      <c r="I511" s="105">
        <f t="shared" ca="1" si="848"/>
        <v>0</v>
      </c>
      <c r="J511" s="105">
        <f t="shared" ca="1" si="848"/>
        <v>0</v>
      </c>
      <c r="K511" s="105">
        <f t="shared" ca="1" si="848"/>
        <v>0</v>
      </c>
      <c r="L511" s="4">
        <f t="shared" ca="1" si="805"/>
        <v>6.580000000000001</v>
      </c>
      <c r="M511" s="105">
        <f t="shared" ca="1" si="806"/>
        <v>0.83000000000000096</v>
      </c>
      <c r="N511" s="105">
        <f t="shared" ca="1" si="813"/>
        <v>2.7171153846153859</v>
      </c>
      <c r="O511" s="198">
        <f t="shared" ca="1" si="814"/>
        <v>2.6467612891582744</v>
      </c>
      <c r="P511" s="198">
        <f t="shared" ca="1" si="815"/>
        <v>2.3820851602424469</v>
      </c>
      <c r="Q511" s="105">
        <f t="shared" ca="1" si="807"/>
        <v>6.6070394434612911</v>
      </c>
      <c r="R511" s="105">
        <f t="shared" ca="1" si="808"/>
        <v>6.6907925849834449</v>
      </c>
      <c r="S511" s="105">
        <f t="shared" ca="1" si="816"/>
        <v>0</v>
      </c>
      <c r="T511" s="105">
        <f t="shared" si="817"/>
        <v>0</v>
      </c>
      <c r="U511" s="105">
        <f t="shared" si="818"/>
        <v>0</v>
      </c>
      <c r="V511" s="115">
        <f t="shared" ca="1" si="809"/>
        <v>0.62999999999999989</v>
      </c>
      <c r="W511" s="114">
        <f t="shared" ca="1" si="810"/>
        <v>0.75626456381167684</v>
      </c>
      <c r="X511" s="116">
        <f t="shared" ca="1" si="811"/>
        <v>0.16423936009239831</v>
      </c>
      <c r="Y511" s="90" t="e">
        <f t="shared" si="819"/>
        <v>#N/A</v>
      </c>
      <c r="Z511" s="117" t="str">
        <f t="shared" ca="1" si="820"/>
        <v/>
      </c>
      <c r="AA511" s="112"/>
      <c r="AB511" s="118"/>
      <c r="AC511" s="107"/>
      <c r="AD511" s="107"/>
      <c r="AH511" s="107"/>
      <c r="BE511" s="235">
        <f t="shared" ca="1" si="821"/>
        <v>6.375</v>
      </c>
      <c r="BF511" s="235">
        <f t="shared" ref="BF511:BN511" ca="1" si="877">AVERAGE(OFFSET(BE$31,$A511,0,$BE$27,1))</f>
        <v>6.2324999999999999</v>
      </c>
      <c r="BG511" s="235">
        <f t="shared" ca="1" si="877"/>
        <v>6.34</v>
      </c>
      <c r="BH511" s="235">
        <f t="shared" ca="1" si="877"/>
        <v>6.5443749999999996</v>
      </c>
      <c r="BI511" s="235">
        <f t="shared" ca="1" si="877"/>
        <v>6.7424999999999997</v>
      </c>
      <c r="BJ511" s="235">
        <f t="shared" ca="1" si="877"/>
        <v>6.8860937499999997</v>
      </c>
      <c r="BK511" s="235">
        <f t="shared" ca="1" si="877"/>
        <v>6.958984375</v>
      </c>
      <c r="BL511" s="235">
        <f t="shared" ca="1" si="877"/>
        <v>6.9664453124999994</v>
      </c>
      <c r="BM511" s="235">
        <f t="shared" ca="1" si="877"/>
        <v>6.9265624999999993</v>
      </c>
      <c r="BN511" s="235">
        <f t="shared" ca="1" si="877"/>
        <v>6.8612890625</v>
      </c>
      <c r="BO511" s="235">
        <f t="shared" ca="1" si="823"/>
        <v>6.5127812500000006</v>
      </c>
      <c r="BP511" s="235">
        <f t="shared" ca="1" si="779"/>
        <v>6.6301605104983423</v>
      </c>
      <c r="BQ511" s="235">
        <f t="shared" ca="1" si="780"/>
        <v>6.7139970290415203</v>
      </c>
      <c r="BR511" s="235">
        <f t="shared" ca="1" si="781"/>
        <v>-8.3836518543177974E-2</v>
      </c>
      <c r="BS511" s="235">
        <f t="shared" ca="1" si="782"/>
        <v>6.5463239919551643</v>
      </c>
      <c r="BT511" s="235">
        <f t="shared" ca="1" si="850"/>
        <v>6.6730492542831055</v>
      </c>
      <c r="BU511" s="235">
        <f t="shared" ca="1" si="851"/>
        <v>6.745527073980023</v>
      </c>
      <c r="BV511" s="235">
        <f t="shared" ca="1" si="852"/>
        <v>6.7734495038784246</v>
      </c>
      <c r="BW511" s="235">
        <f t="shared" ca="1" si="853"/>
        <v>6.5560160447876683</v>
      </c>
      <c r="BX511" s="235">
        <f t="shared" ca="1" si="824"/>
        <v>0.37694885154385804</v>
      </c>
      <c r="BZ511" s="235">
        <f t="shared" ca="1" si="825"/>
        <v>6.6959138596658221</v>
      </c>
      <c r="CA511" s="235">
        <f t="shared" ca="1" si="826"/>
        <v>40.721697764485931</v>
      </c>
      <c r="CB511" s="235">
        <f t="shared" ca="1" si="866"/>
        <v>6.5463906250000008</v>
      </c>
      <c r="CC511" s="235">
        <f t="shared" ca="1" si="867"/>
        <v>1.4763906250000005</v>
      </c>
      <c r="CD511" s="81">
        <f t="shared" ca="1" si="868"/>
        <v>4.0856777343750004</v>
      </c>
      <c r="CE511" s="235">
        <f t="shared" ca="1" si="827"/>
        <v>36.135758152884492</v>
      </c>
      <c r="CF511" s="235">
        <f t="shared" ca="1" si="828"/>
        <v>34.190895825150555</v>
      </c>
      <c r="CG511">
        <f t="shared" si="829"/>
        <v>100</v>
      </c>
      <c r="CH511">
        <f t="shared" si="829"/>
        <v>50</v>
      </c>
      <c r="CI511">
        <f t="shared" si="829"/>
        <v>0</v>
      </c>
      <c r="CJ511" t="e">
        <f t="shared" si="830"/>
        <v>#N/A</v>
      </c>
      <c r="CK511" s="259">
        <f t="shared" ca="1" si="831"/>
        <v>6.3881372542617996</v>
      </c>
      <c r="CL511" s="259">
        <f t="shared" ca="1" si="832"/>
        <v>6.5289093135654497</v>
      </c>
      <c r="CM511" s="259">
        <f t="shared" ca="1" si="833"/>
        <v>6.5183667649985244</v>
      </c>
      <c r="CN511" s="259">
        <f t="shared" ca="1" si="834"/>
        <v>6.6443405899225869</v>
      </c>
      <c r="CO511">
        <f t="shared" ca="1" si="835"/>
        <v>0</v>
      </c>
      <c r="CP511" t="e">
        <f t="shared" ca="1" si="836"/>
        <v>#N/A</v>
      </c>
      <c r="CQ511">
        <f t="shared" ca="1" si="837"/>
        <v>16.7</v>
      </c>
      <c r="CR511" t="e">
        <f t="shared" ca="1" si="871"/>
        <v>#N/A</v>
      </c>
      <c r="CS511" t="e">
        <f t="shared" ca="1" si="872"/>
        <v>#N/A</v>
      </c>
    </row>
    <row r="512" spans="1:97" x14ac:dyDescent="0.25">
      <c r="A512">
        <v>481</v>
      </c>
      <c r="B512" s="100">
        <f ca="1">OFFSET(InputPriceData!B$15,CalculationsAndCharts!$A512+$A$11,0,1,1)</f>
        <v>39794</v>
      </c>
      <c r="C512" s="3">
        <f ca="1">OFFSET(InputPriceData!G$15,CalculationsAndCharts!$A512+$A$11,0,1,1)</f>
        <v>4137900</v>
      </c>
      <c r="D512" s="4">
        <f ca="1">OFFSET(InputPriceData!C$15,CalculationsAndCharts!$A512+$A$11,IF($C$7,7,0),1,1)</f>
        <v>5.94</v>
      </c>
      <c r="E512" s="4">
        <f ca="1">OFFSET(InputPriceData!D$15,CalculationsAndCharts!$A512+$A$11,IF($C$7,7,0),1,1)</f>
        <v>6.14</v>
      </c>
      <c r="F512" s="4">
        <f ca="1">OFFSET(InputPriceData!E$15,CalculationsAndCharts!$A512+$A$11,IF($C$7,7,0),1,1)</f>
        <v>5.75</v>
      </c>
      <c r="G512" s="4">
        <f ca="1">OFFSET(InputPriceData!F$15,CalculationsAndCharts!$A512+$A$11,IF($C$7,7,0),1,1)</f>
        <v>6.13</v>
      </c>
      <c r="H512" s="105">
        <f t="shared" si="804"/>
        <v>0</v>
      </c>
      <c r="I512" s="105">
        <f t="shared" ref="I512:K531" ca="1" si="878">IF($S$16,AVERAGE(OFFSET($G512,0,0,I$31,1)),0)</f>
        <v>0</v>
      </c>
      <c r="J512" s="105">
        <f t="shared" ca="1" si="878"/>
        <v>0</v>
      </c>
      <c r="K512" s="105">
        <f t="shared" ca="1" si="878"/>
        <v>0</v>
      </c>
      <c r="L512" s="4">
        <f t="shared" ca="1" si="805"/>
        <v>6.0066666666666668</v>
      </c>
      <c r="M512" s="105">
        <f t="shared" ca="1" si="806"/>
        <v>0.51333333333333275</v>
      </c>
      <c r="N512" s="105">
        <f t="shared" ca="1" si="813"/>
        <v>2.6652307692307704</v>
      </c>
      <c r="O512" s="198">
        <f t="shared" ca="1" si="814"/>
        <v>2.626660119027671</v>
      </c>
      <c r="P512" s="198">
        <f t="shared" ca="1" si="815"/>
        <v>2.363994107124904</v>
      </c>
      <c r="Q512" s="105">
        <f t="shared" ca="1" si="807"/>
        <v>6.6147649987359456</v>
      </c>
      <c r="R512" s="105">
        <f t="shared" ca="1" si="808"/>
        <v>6.7147220539897745</v>
      </c>
      <c r="S512" s="105">
        <f t="shared" ca="1" si="816"/>
        <v>0</v>
      </c>
      <c r="T512" s="105">
        <f t="shared" si="817"/>
        <v>0</v>
      </c>
      <c r="U512" s="105">
        <f t="shared" si="818"/>
        <v>0</v>
      </c>
      <c r="V512" s="115">
        <f t="shared" ca="1" si="809"/>
        <v>0.38999999999999968</v>
      </c>
      <c r="W512" s="114">
        <f t="shared" ca="1" si="810"/>
        <v>0.81939684571751537</v>
      </c>
      <c r="X512" s="116">
        <f t="shared" ca="1" si="811"/>
        <v>0.18366995851835488</v>
      </c>
      <c r="Y512" s="90" t="e">
        <f t="shared" si="819"/>
        <v>#N/A</v>
      </c>
      <c r="Z512" s="117" t="str">
        <f t="shared" ca="1" si="820"/>
        <v/>
      </c>
      <c r="AA512" s="112"/>
      <c r="AB512" s="118"/>
      <c r="AC512" s="107"/>
      <c r="AD512" s="107"/>
      <c r="AH512" s="107"/>
      <c r="BE512" s="235">
        <f t="shared" ca="1" si="821"/>
        <v>6.09</v>
      </c>
      <c r="BF512" s="235">
        <f t="shared" ref="BF512:BN512" ca="1" si="879">AVERAGE(OFFSET(BE$31,$A512,0,$BE$27,1))</f>
        <v>6.4474999999999998</v>
      </c>
      <c r="BG512" s="235">
        <f t="shared" ca="1" si="879"/>
        <v>6.7487499999999994</v>
      </c>
      <c r="BH512" s="235">
        <f t="shared" ca="1" si="879"/>
        <v>6.9406249999999998</v>
      </c>
      <c r="BI512" s="235">
        <f t="shared" ca="1" si="879"/>
        <v>7.0296874999999996</v>
      </c>
      <c r="BJ512" s="235">
        <f t="shared" ca="1" si="879"/>
        <v>7.0318749999999994</v>
      </c>
      <c r="BK512" s="235">
        <f t="shared" ca="1" si="879"/>
        <v>6.9739062499999998</v>
      </c>
      <c r="BL512" s="235">
        <f t="shared" ca="1" si="879"/>
        <v>6.8866796875</v>
      </c>
      <c r="BM512" s="235">
        <f t="shared" ca="1" si="879"/>
        <v>6.7960156250000008</v>
      </c>
      <c r="BN512" s="235">
        <f t="shared" ca="1" si="879"/>
        <v>6.7188183593750006</v>
      </c>
      <c r="BO512" s="235">
        <f t="shared" ca="1" si="823"/>
        <v>6.5902241210937493</v>
      </c>
      <c r="BP512" s="235">
        <f t="shared" ca="1" si="779"/>
        <v>6.7475397709966849</v>
      </c>
      <c r="BQ512" s="235">
        <f t="shared" ca="1" si="780"/>
        <v>6.7978335475846983</v>
      </c>
      <c r="BR512" s="235">
        <f t="shared" ca="1" si="781"/>
        <v>-5.0293776588013372E-2</v>
      </c>
      <c r="BS512" s="235">
        <f t="shared" ca="1" si="782"/>
        <v>6.6972459944086715</v>
      </c>
      <c r="BT512" s="235">
        <f t="shared" ca="1" si="850"/>
        <v>6.7997745166110457</v>
      </c>
      <c r="BU512" s="235">
        <f t="shared" ca="1" si="851"/>
        <v>6.8180048936769415</v>
      </c>
      <c r="BV512" s="235">
        <f t="shared" ca="1" si="852"/>
        <v>6.8013719337768261</v>
      </c>
      <c r="BW512" s="235">
        <f t="shared" ca="1" si="853"/>
        <v>6.7466808025791405</v>
      </c>
      <c r="BX512" s="235">
        <f t="shared" ca="1" si="824"/>
        <v>0.37704303374611342</v>
      </c>
      <c r="BZ512" s="235">
        <f t="shared" ca="1" si="825"/>
        <v>6.6964032410321961</v>
      </c>
      <c r="CA512" s="235">
        <f t="shared" ca="1" si="826"/>
        <v>53.333675273576297</v>
      </c>
      <c r="CB512" s="235">
        <f t="shared" ca="1" si="866"/>
        <v>6.2984453938802076</v>
      </c>
      <c r="CC512" s="235">
        <f t="shared" ca="1" si="867"/>
        <v>1.2284453938802073</v>
      </c>
      <c r="CD512" s="81">
        <f t="shared" ca="1" si="868"/>
        <v>4.1456777343750009</v>
      </c>
      <c r="CE512" s="235">
        <f t="shared" ca="1" si="827"/>
        <v>29.631955800476778</v>
      </c>
      <c r="CF512" s="235">
        <f t="shared" ca="1" si="828"/>
        <v>39.701021546924657</v>
      </c>
      <c r="CG512">
        <f t="shared" si="829"/>
        <v>100</v>
      </c>
      <c r="CH512">
        <f t="shared" si="829"/>
        <v>50</v>
      </c>
      <c r="CI512">
        <f t="shared" si="829"/>
        <v>0</v>
      </c>
      <c r="CJ512" t="e">
        <f t="shared" si="830"/>
        <v>#N/A</v>
      </c>
      <c r="CK512" s="259">
        <f t="shared" ca="1" si="831"/>
        <v>6.7862745085236007</v>
      </c>
      <c r="CL512" s="259">
        <f t="shared" ca="1" si="832"/>
        <v>6.3281372542618</v>
      </c>
      <c r="CM512" s="259">
        <f t="shared" ca="1" si="833"/>
        <v>6.477277941664207</v>
      </c>
      <c r="CN512" s="259">
        <f t="shared" ca="1" si="834"/>
        <v>6.6905131004654415</v>
      </c>
      <c r="CO512">
        <f t="shared" ca="1" si="835"/>
        <v>0</v>
      </c>
      <c r="CP512" t="e">
        <f t="shared" ca="1" si="836"/>
        <v>#N/A</v>
      </c>
      <c r="CQ512">
        <f t="shared" ca="1" si="837"/>
        <v>16.7</v>
      </c>
      <c r="CR512" t="e">
        <f t="shared" ca="1" si="871"/>
        <v>#N/A</v>
      </c>
      <c r="CS512">
        <f t="shared" ca="1" si="872"/>
        <v>5.94</v>
      </c>
    </row>
    <row r="513" spans="1:97" x14ac:dyDescent="0.25">
      <c r="A513">
        <v>482</v>
      </c>
      <c r="B513" s="100">
        <f ca="1">OFFSET(InputPriceData!B$15,CalculationsAndCharts!$A513+$A$11,0,1,1)</f>
        <v>39793</v>
      </c>
      <c r="C513" s="3">
        <f ca="1">OFFSET(InputPriceData!G$15,CalculationsAndCharts!$A513+$A$11,0,1,1)</f>
        <v>8451300</v>
      </c>
      <c r="D513" s="4">
        <f ca="1">OFFSET(InputPriceData!C$15,CalculationsAndCharts!$A513+$A$11,IF($C$7,7,0),1,1)</f>
        <v>6.65</v>
      </c>
      <c r="E513" s="4">
        <f ca="1">OFFSET(InputPriceData!D$15,CalculationsAndCharts!$A513+$A$11,IF($C$7,7,0),1,1)</f>
        <v>6.73</v>
      </c>
      <c r="F513" s="4">
        <f ca="1">OFFSET(InputPriceData!E$15,CalculationsAndCharts!$A513+$A$11,IF($C$7,7,0),1,1)</f>
        <v>6.01</v>
      </c>
      <c r="G513" s="4">
        <f ca="1">OFFSET(InputPriceData!F$15,CalculationsAndCharts!$A513+$A$11,IF($C$7,7,0),1,1)</f>
        <v>6.05</v>
      </c>
      <c r="H513" s="105">
        <f t="shared" si="804"/>
        <v>0</v>
      </c>
      <c r="I513" s="105">
        <f t="shared" ca="1" si="878"/>
        <v>0</v>
      </c>
      <c r="J513" s="105">
        <f t="shared" ca="1" si="878"/>
        <v>0</v>
      </c>
      <c r="K513" s="105">
        <f t="shared" ca="1" si="878"/>
        <v>0</v>
      </c>
      <c r="L513" s="4">
        <f t="shared" ca="1" si="805"/>
        <v>6.2633333333333328</v>
      </c>
      <c r="M513" s="105">
        <f t="shared" ca="1" si="806"/>
        <v>1.4766666666666675</v>
      </c>
      <c r="N513" s="105">
        <f t="shared" ca="1" si="813"/>
        <v>2.8418205128205138</v>
      </c>
      <c r="O513" s="198">
        <f t="shared" ca="1" si="814"/>
        <v>2.6156399332553573</v>
      </c>
      <c r="P513" s="198">
        <f t="shared" ca="1" si="815"/>
        <v>2.3540759399298214</v>
      </c>
      <c r="Q513" s="105">
        <f t="shared" ca="1" si="807"/>
        <v>6.788507379327168</v>
      </c>
      <c r="R513" s="105">
        <f t="shared" ca="1" si="808"/>
        <v>6.7432812126337254</v>
      </c>
      <c r="S513" s="105">
        <f t="shared" ca="1" si="816"/>
        <v>0</v>
      </c>
      <c r="T513" s="105">
        <f t="shared" si="817"/>
        <v>0</v>
      </c>
      <c r="U513" s="105">
        <f t="shared" si="818"/>
        <v>0</v>
      </c>
      <c r="V513" s="115">
        <f t="shared" ca="1" si="809"/>
        <v>1.5499999999999998</v>
      </c>
      <c r="W513" s="114">
        <f t="shared" ca="1" si="810"/>
        <v>1.0340952685762732</v>
      </c>
      <c r="X513" s="116">
        <f t="shared" ca="1" si="811"/>
        <v>0.2209248377812022</v>
      </c>
      <c r="Y513" s="90" t="e">
        <f t="shared" si="819"/>
        <v>#N/A</v>
      </c>
      <c r="Z513" s="117" t="str">
        <f t="shared" ca="1" si="820"/>
        <v/>
      </c>
      <c r="AA513" s="112"/>
      <c r="AB513" s="118"/>
      <c r="AC513" s="107"/>
      <c r="AD513" s="107"/>
      <c r="AH513" s="107"/>
      <c r="BE513" s="235">
        <f t="shared" ca="1" si="821"/>
        <v>6.8049999999999997</v>
      </c>
      <c r="BF513" s="235">
        <f t="shared" ref="BF513:BN513" ca="1" si="880">AVERAGE(OFFSET(BE$31,$A513,0,$BE$27,1))</f>
        <v>7.05</v>
      </c>
      <c r="BG513" s="235">
        <f t="shared" ca="1" si="880"/>
        <v>7.1325000000000003</v>
      </c>
      <c r="BH513" s="235">
        <f t="shared" ca="1" si="880"/>
        <v>7.1187500000000004</v>
      </c>
      <c r="BI513" s="235">
        <f t="shared" ca="1" si="880"/>
        <v>7.0340625000000001</v>
      </c>
      <c r="BJ513" s="235">
        <f t="shared" ca="1" si="880"/>
        <v>6.9159375000000001</v>
      </c>
      <c r="BK513" s="235">
        <f t="shared" ca="1" si="880"/>
        <v>6.7994531250000003</v>
      </c>
      <c r="BL513" s="235">
        <f t="shared" ca="1" si="880"/>
        <v>6.7053515625000006</v>
      </c>
      <c r="BM513" s="235">
        <f t="shared" ca="1" si="880"/>
        <v>6.6416210937500004</v>
      </c>
      <c r="BN513" s="235">
        <f t="shared" ca="1" si="880"/>
        <v>6.6095312499999999</v>
      </c>
      <c r="BO513" s="235">
        <f t="shared" ca="1" si="823"/>
        <v>6.9282978515625002</v>
      </c>
      <c r="BP513" s="235">
        <f t="shared" ca="1" si="779"/>
        <v>6.9048554208996213</v>
      </c>
      <c r="BQ513" s="235">
        <f t="shared" ca="1" si="780"/>
        <v>6.8481273241727116</v>
      </c>
      <c r="BR513" s="235">
        <f t="shared" ca="1" si="781"/>
        <v>5.6728096726909705E-2</v>
      </c>
      <c r="BS513" s="235">
        <f t="shared" ca="1" si="782"/>
        <v>6.961583517626531</v>
      </c>
      <c r="BT513" s="235">
        <f t="shared" ca="1" si="850"/>
        <v>6.9023030388134199</v>
      </c>
      <c r="BU513" s="235">
        <f t="shared" ca="1" si="851"/>
        <v>6.8362352707428373</v>
      </c>
      <c r="BV513" s="235">
        <f t="shared" ca="1" si="852"/>
        <v>6.7847389738767099</v>
      </c>
      <c r="BW513" s="235">
        <f t="shared" ca="1" si="853"/>
        <v>6.9829422780884549</v>
      </c>
      <c r="BX513" s="235">
        <f t="shared" ca="1" si="824"/>
        <v>0.37438177829694458</v>
      </c>
      <c r="BZ513" s="235">
        <f t="shared" ca="1" si="825"/>
        <v>6.6758233198455752</v>
      </c>
      <c r="CA513" s="235">
        <f t="shared" ca="1" si="826"/>
        <v>70.508407195988426</v>
      </c>
      <c r="CB513" s="235">
        <f t="shared" ca="1" si="866"/>
        <v>6.5958155924479165</v>
      </c>
      <c r="CC513" s="235">
        <f t="shared" ca="1" si="867"/>
        <v>1.5258155924479162</v>
      </c>
      <c r="CD513" s="81">
        <f t="shared" ca="1" si="868"/>
        <v>4.1456777343750009</v>
      </c>
      <c r="CE513" s="235">
        <f t="shared" ca="1" si="827"/>
        <v>36.804973522090393</v>
      </c>
      <c r="CF513" s="235">
        <f t="shared" ca="1" si="828"/>
        <v>45.669510706615178</v>
      </c>
      <c r="CG513">
        <f t="shared" si="829"/>
        <v>100</v>
      </c>
      <c r="CH513">
        <f t="shared" si="829"/>
        <v>50</v>
      </c>
      <c r="CI513">
        <f t="shared" si="829"/>
        <v>0</v>
      </c>
      <c r="CJ513" t="e">
        <f t="shared" si="830"/>
        <v>#N/A</v>
      </c>
      <c r="CK513" s="259">
        <f t="shared" ca="1" si="831"/>
        <v>7.2125490170472002</v>
      </c>
      <c r="CL513" s="259">
        <f t="shared" ca="1" si="832"/>
        <v>6.6987745085236003</v>
      </c>
      <c r="CM513" s="259">
        <f t="shared" ca="1" si="833"/>
        <v>6.7910187916625677</v>
      </c>
      <c r="CN513" s="259">
        <f t="shared" ca="1" si="834"/>
        <v>6.8354634389468982</v>
      </c>
      <c r="CO513">
        <f t="shared" ca="1" si="835"/>
        <v>0</v>
      </c>
      <c r="CP513" t="e">
        <f t="shared" ca="1" si="836"/>
        <v>#N/A</v>
      </c>
      <c r="CQ513">
        <f t="shared" ca="1" si="837"/>
        <v>16.7</v>
      </c>
      <c r="CR513" t="e">
        <f t="shared" ca="1" si="871"/>
        <v>#N/A</v>
      </c>
      <c r="CS513" t="e">
        <f t="shared" ca="1" si="872"/>
        <v>#N/A</v>
      </c>
    </row>
    <row r="514" spans="1:97" x14ac:dyDescent="0.25">
      <c r="A514">
        <v>483</v>
      </c>
      <c r="B514" s="100">
        <f ca="1">OFFSET(InputPriceData!B$15,CalculationsAndCharts!$A514+$A$11,0,1,1)</f>
        <v>39792</v>
      </c>
      <c r="C514" s="3">
        <f ca="1">OFFSET(InputPriceData!G$15,CalculationsAndCharts!$A514+$A$11,0,1,1)</f>
        <v>5518600</v>
      </c>
      <c r="D514" s="4">
        <f ca="1">OFFSET(InputPriceData!C$15,CalculationsAndCharts!$A514+$A$11,IF($C$7,7,0),1,1)</f>
        <v>7.45</v>
      </c>
      <c r="E514" s="4">
        <f ca="1">OFFSET(InputPriceData!D$15,CalculationsAndCharts!$A514+$A$11,IF($C$7,7,0),1,1)</f>
        <v>7.78</v>
      </c>
      <c r="F514" s="4">
        <f ca="1">OFFSET(InputPriceData!E$15,CalculationsAndCharts!$A514+$A$11,IF($C$7,7,0),1,1)</f>
        <v>7.12</v>
      </c>
      <c r="G514" s="4">
        <f ca="1">OFFSET(InputPriceData!F$15,CalculationsAndCharts!$A514+$A$11,IF($C$7,7,0),1,1)</f>
        <v>7.56</v>
      </c>
      <c r="H514" s="105">
        <f t="shared" si="804"/>
        <v>0</v>
      </c>
      <c r="I514" s="105">
        <f t="shared" ca="1" si="878"/>
        <v>0</v>
      </c>
      <c r="J514" s="105">
        <f t="shared" ca="1" si="878"/>
        <v>0</v>
      </c>
      <c r="K514" s="105">
        <f t="shared" ca="1" si="878"/>
        <v>0</v>
      </c>
      <c r="L514" s="4">
        <f t="shared" ca="1" si="805"/>
        <v>7.4866666666666672</v>
      </c>
      <c r="M514" s="105">
        <f t="shared" ca="1" si="806"/>
        <v>0.54666666666666686</v>
      </c>
      <c r="N514" s="105">
        <f t="shared" ca="1" si="813"/>
        <v>2.5833076923076925</v>
      </c>
      <c r="O514" s="198">
        <f t="shared" ca="1" si="814"/>
        <v>2.5510169105224554</v>
      </c>
      <c r="P514" s="198">
        <f t="shared" ca="1" si="815"/>
        <v>2.2959152194702099</v>
      </c>
      <c r="Q514" s="105">
        <f t="shared" ca="1" si="807"/>
        <v>6.9385571067539775</v>
      </c>
      <c r="R514" s="105">
        <f t="shared" ca="1" si="808"/>
        <v>6.7303594507213136</v>
      </c>
      <c r="S514" s="105">
        <f t="shared" ca="1" si="816"/>
        <v>0</v>
      </c>
      <c r="T514" s="105">
        <f t="shared" si="817"/>
        <v>0</v>
      </c>
      <c r="U514" s="105">
        <f t="shared" si="818"/>
        <v>0</v>
      </c>
      <c r="V514" s="115">
        <f t="shared" ca="1" si="809"/>
        <v>0.75</v>
      </c>
      <c r="W514" s="114">
        <f t="shared" ca="1" si="810"/>
        <v>0.77614290286441001</v>
      </c>
      <c r="X514" s="116">
        <f t="shared" ca="1" si="811"/>
        <v>0.15266440514079499</v>
      </c>
      <c r="Y514" s="90" t="e">
        <f t="shared" si="819"/>
        <v>#N/A</v>
      </c>
      <c r="Z514" s="117" t="str">
        <f t="shared" ca="1" si="820"/>
        <v/>
      </c>
      <c r="AA514" s="112"/>
      <c r="AB514" s="118"/>
      <c r="AC514" s="107"/>
      <c r="AD514" s="107"/>
      <c r="AH514" s="107"/>
      <c r="BE514" s="235">
        <f t="shared" ca="1" si="821"/>
        <v>7.2949999999999999</v>
      </c>
      <c r="BF514" s="235">
        <f t="shared" ref="BF514:BN514" ca="1" si="881">AVERAGE(OFFSET(BE$31,$A514,0,$BE$27,1))</f>
        <v>7.2149999999999999</v>
      </c>
      <c r="BG514" s="235">
        <f t="shared" ca="1" si="881"/>
        <v>7.1050000000000004</v>
      </c>
      <c r="BH514" s="235">
        <f t="shared" ca="1" si="881"/>
        <v>6.9493749999999999</v>
      </c>
      <c r="BI514" s="235">
        <f t="shared" ca="1" si="881"/>
        <v>6.7978125</v>
      </c>
      <c r="BJ514" s="235">
        <f t="shared" ca="1" si="881"/>
        <v>6.6829687500000006</v>
      </c>
      <c r="BK514" s="235">
        <f t="shared" ca="1" si="881"/>
        <v>6.6112500000000001</v>
      </c>
      <c r="BL514" s="235">
        <f t="shared" ca="1" si="881"/>
        <v>6.5778906250000002</v>
      </c>
      <c r="BM514" s="235">
        <f t="shared" ca="1" si="881"/>
        <v>6.5774414062500002</v>
      </c>
      <c r="BN514" s="235">
        <f t="shared" ca="1" si="881"/>
        <v>6.6052832031249995</v>
      </c>
      <c r="BO514" s="235">
        <f t="shared" ca="1" si="823"/>
        <v>7.0200698242187496</v>
      </c>
      <c r="BP514" s="235">
        <f t="shared" ca="1" si="779"/>
        <v>6.8814129902367425</v>
      </c>
      <c r="BQ514" s="235">
        <f t="shared" ca="1" si="780"/>
        <v>6.7913992274458028</v>
      </c>
      <c r="BR514" s="235">
        <f t="shared" ca="1" si="781"/>
        <v>9.0013762790939644E-2</v>
      </c>
      <c r="BS514" s="235">
        <f t="shared" ca="1" si="782"/>
        <v>6.9714267530276821</v>
      </c>
      <c r="BT514" s="235">
        <f t="shared" ca="1" si="850"/>
        <v>6.8430225600003096</v>
      </c>
      <c r="BU514" s="235">
        <f t="shared" ca="1" si="851"/>
        <v>6.7701675026722548</v>
      </c>
      <c r="BV514" s="235">
        <f t="shared" ca="1" si="852"/>
        <v>6.7332426770105833</v>
      </c>
      <c r="BW514" s="235">
        <f t="shared" ca="1" si="853"/>
        <v>6.951807848994747</v>
      </c>
      <c r="BX514" s="235">
        <f t="shared" ca="1" si="824"/>
        <v>0.3606635350452555</v>
      </c>
      <c r="BZ514" s="235">
        <f t="shared" ca="1" si="825"/>
        <v>6.6284587728925066</v>
      </c>
      <c r="CA514" s="235">
        <f t="shared" ca="1" si="826"/>
        <v>72.41348547072181</v>
      </c>
      <c r="CB514" s="235">
        <f t="shared" ca="1" si="866"/>
        <v>7.253368245442708</v>
      </c>
      <c r="CC514" s="235">
        <f t="shared" ca="1" si="867"/>
        <v>2.1833682454427077</v>
      </c>
      <c r="CD514" s="81">
        <f t="shared" ca="1" si="868"/>
        <v>4.1456777343750009</v>
      </c>
      <c r="CE514" s="235">
        <f t="shared" ca="1" si="827"/>
        <v>52.666135318206798</v>
      </c>
      <c r="CF514" s="235">
        <f t="shared" ca="1" si="828"/>
        <v>47.937973540987684</v>
      </c>
      <c r="CG514">
        <f t="shared" si="829"/>
        <v>100</v>
      </c>
      <c r="CH514">
        <f t="shared" si="829"/>
        <v>50</v>
      </c>
      <c r="CI514">
        <f t="shared" si="829"/>
        <v>0</v>
      </c>
      <c r="CJ514" t="e">
        <f t="shared" si="830"/>
        <v>#N/A</v>
      </c>
      <c r="CK514" s="259">
        <f t="shared" ca="1" si="831"/>
        <v>6.9475980340943995</v>
      </c>
      <c r="CL514" s="259">
        <f t="shared" ca="1" si="832"/>
        <v>7.2881740170472007</v>
      </c>
      <c r="CM514" s="259">
        <f t="shared" ca="1" si="833"/>
        <v>7.142809097215391</v>
      </c>
      <c r="CN514" s="259">
        <f t="shared" ca="1" si="834"/>
        <v>6.8901390111162168</v>
      </c>
      <c r="CO514">
        <f t="shared" ca="1" si="835"/>
        <v>100</v>
      </c>
      <c r="CP514">
        <f t="shared" ca="1" si="836"/>
        <v>16.7</v>
      </c>
      <c r="CQ514" t="e">
        <f t="shared" ca="1" si="837"/>
        <v>#N/A</v>
      </c>
      <c r="CR514" t="e">
        <f t="shared" ca="1" si="871"/>
        <v>#N/A</v>
      </c>
      <c r="CS514" t="e">
        <f t="shared" ca="1" si="872"/>
        <v>#N/A</v>
      </c>
    </row>
    <row r="515" spans="1:97" x14ac:dyDescent="0.25">
      <c r="A515">
        <v>484</v>
      </c>
      <c r="B515" s="100">
        <f ca="1">OFFSET(InputPriceData!B$15,CalculationsAndCharts!$A515+$A$11,0,1,1)</f>
        <v>39791</v>
      </c>
      <c r="C515" s="3">
        <f ca="1">OFFSET(InputPriceData!G$15,CalculationsAndCharts!$A515+$A$11,0,1,1)</f>
        <v>4666000</v>
      </c>
      <c r="D515" s="4">
        <f ca="1">OFFSET(InputPriceData!C$15,CalculationsAndCharts!$A515+$A$11,IF($C$7,7,0),1,1)</f>
        <v>7.15</v>
      </c>
      <c r="E515" s="4">
        <f ca="1">OFFSET(InputPriceData!D$15,CalculationsAndCharts!$A515+$A$11,IF($C$7,7,0),1,1)</f>
        <v>7.74</v>
      </c>
      <c r="F515" s="4">
        <f ca="1">OFFSET(InputPriceData!E$15,CalculationsAndCharts!$A515+$A$11,IF($C$7,7,0),1,1)</f>
        <v>6.94</v>
      </c>
      <c r="G515" s="4">
        <f ca="1">OFFSET(InputPriceData!F$15,CalculationsAndCharts!$A515+$A$11,IF($C$7,7,0),1,1)</f>
        <v>7.03</v>
      </c>
      <c r="H515" s="105">
        <f t="shared" si="804"/>
        <v>0</v>
      </c>
      <c r="I515" s="105">
        <f t="shared" ca="1" si="878"/>
        <v>0</v>
      </c>
      <c r="J515" s="105">
        <f t="shared" ca="1" si="878"/>
        <v>0</v>
      </c>
      <c r="K515" s="105">
        <f t="shared" ca="1" si="878"/>
        <v>0</v>
      </c>
      <c r="L515" s="4">
        <f t="shared" ca="1" si="805"/>
        <v>7.2366666666666672</v>
      </c>
      <c r="M515" s="105">
        <f t="shared" ca="1" si="806"/>
        <v>0.60666666666666735</v>
      </c>
      <c r="N515" s="105">
        <f t="shared" ca="1" si="813"/>
        <v>2.6552179487179481</v>
      </c>
      <c r="O515" s="198">
        <f t="shared" ca="1" si="814"/>
        <v>2.5417909728695305</v>
      </c>
      <c r="P515" s="198">
        <f t="shared" ca="1" si="815"/>
        <v>2.2876118755825776</v>
      </c>
      <c r="Q515" s="105">
        <f t="shared" ca="1" si="807"/>
        <v>6.7819543753503524</v>
      </c>
      <c r="R515" s="105">
        <f t="shared" ca="1" si="808"/>
        <v>6.6708744061405518</v>
      </c>
      <c r="S515" s="105">
        <f t="shared" ca="1" si="816"/>
        <v>0</v>
      </c>
      <c r="T515" s="105">
        <f t="shared" si="817"/>
        <v>0</v>
      </c>
      <c r="U515" s="105">
        <f t="shared" si="818"/>
        <v>0</v>
      </c>
      <c r="V515" s="115">
        <f t="shared" ca="1" si="809"/>
        <v>0.79999999999999982</v>
      </c>
      <c r="W515" s="114">
        <f t="shared" ca="1" si="810"/>
        <v>0.78921435429661491</v>
      </c>
      <c r="X515" s="116">
        <f t="shared" ca="1" si="811"/>
        <v>0.162263777282591</v>
      </c>
      <c r="Y515" s="90" t="e">
        <f t="shared" si="819"/>
        <v>#N/A</v>
      </c>
      <c r="Z515" s="117" t="str">
        <f t="shared" ca="1" si="820"/>
        <v/>
      </c>
      <c r="AA515" s="112"/>
      <c r="AB515" s="118"/>
      <c r="AC515" s="107"/>
      <c r="AD515" s="107"/>
      <c r="AH515" s="107"/>
      <c r="BE515" s="235">
        <f t="shared" ca="1" si="821"/>
        <v>7.1349999999999998</v>
      </c>
      <c r="BF515" s="235">
        <f t="shared" ref="BF515:BN515" ca="1" si="882">AVERAGE(OFFSET(BE$31,$A515,0,$BE$27,1))</f>
        <v>6.9950000000000001</v>
      </c>
      <c r="BG515" s="235">
        <f t="shared" ca="1" si="882"/>
        <v>6.7937500000000002</v>
      </c>
      <c r="BH515" s="235">
        <f t="shared" ca="1" si="882"/>
        <v>6.6462500000000002</v>
      </c>
      <c r="BI515" s="235">
        <f t="shared" ca="1" si="882"/>
        <v>6.5681250000000002</v>
      </c>
      <c r="BJ515" s="235">
        <f t="shared" ca="1" si="882"/>
        <v>6.5395312499999996</v>
      </c>
      <c r="BK515" s="235">
        <f t="shared" ca="1" si="882"/>
        <v>6.5445312499999995</v>
      </c>
      <c r="BL515" s="235">
        <f t="shared" ca="1" si="882"/>
        <v>6.5769921875000001</v>
      </c>
      <c r="BM515" s="235">
        <f t="shared" ca="1" si="882"/>
        <v>6.6331249999999997</v>
      </c>
      <c r="BN515" s="235">
        <f t="shared" ca="1" si="882"/>
        <v>6.7055468749999996</v>
      </c>
      <c r="BO515" s="235">
        <f t="shared" ca="1" si="823"/>
        <v>6.8448300781249998</v>
      </c>
      <c r="BP515" s="235">
        <f t="shared" ca="1" si="779"/>
        <v>6.7427561562547353</v>
      </c>
      <c r="BQ515" s="235">
        <f t="shared" ca="1" si="780"/>
        <v>6.7013854646548641</v>
      </c>
      <c r="BR515" s="235">
        <f t="shared" ca="1" si="781"/>
        <v>4.1370691599871279E-2</v>
      </c>
      <c r="BS515" s="235">
        <f t="shared" ca="1" si="782"/>
        <v>6.7841268478546066</v>
      </c>
      <c r="BT515" s="235">
        <f t="shared" ca="1" si="850"/>
        <v>6.7146183669729371</v>
      </c>
      <c r="BU515" s="235">
        <f t="shared" ca="1" si="851"/>
        <v>6.6973124453442008</v>
      </c>
      <c r="BV515" s="235">
        <f t="shared" ca="1" si="852"/>
        <v>6.696317851348911</v>
      </c>
      <c r="BW515" s="235">
        <f t="shared" ca="1" si="853"/>
        <v>6.7482356162351236</v>
      </c>
      <c r="BX515" s="235">
        <f t="shared" ca="1" si="824"/>
        <v>0.35422388049890685</v>
      </c>
      <c r="BZ515" s="235">
        <f t="shared" ca="1" si="825"/>
        <v>6.5837081880172796</v>
      </c>
      <c r="CA515" s="235">
        <f t="shared" ca="1" si="826"/>
        <v>61.611824983829102</v>
      </c>
      <c r="CB515" s="235">
        <f t="shared" ca="1" si="866"/>
        <v>7.040748372395834</v>
      </c>
      <c r="CC515" s="235">
        <f t="shared" ca="1" si="867"/>
        <v>1.9707483723958337</v>
      </c>
      <c r="CD515" s="81">
        <f t="shared" ca="1" si="868"/>
        <v>4.1456777343750009</v>
      </c>
      <c r="CE515" s="235">
        <f t="shared" ca="1" si="827"/>
        <v>47.537423279548335</v>
      </c>
      <c r="CF515" s="235">
        <f t="shared" ca="1" si="828"/>
        <v>40.966767989564921</v>
      </c>
      <c r="CG515">
        <f t="shared" si="829"/>
        <v>100</v>
      </c>
      <c r="CH515">
        <f t="shared" si="829"/>
        <v>50</v>
      </c>
      <c r="CI515">
        <f t="shared" si="829"/>
        <v>0</v>
      </c>
      <c r="CJ515" t="e">
        <f t="shared" si="830"/>
        <v>#N/A</v>
      </c>
      <c r="CK515" s="259">
        <f t="shared" ca="1" si="831"/>
        <v>6.6801960681887973</v>
      </c>
      <c r="CL515" s="259">
        <f t="shared" ca="1" si="832"/>
        <v>7.0788480340943991</v>
      </c>
      <c r="CM515" s="259">
        <f t="shared" ca="1" si="833"/>
        <v>6.9135707175812069</v>
      </c>
      <c r="CN515" s="259">
        <f t="shared" ca="1" si="834"/>
        <v>6.7309250087438226</v>
      </c>
      <c r="CO515">
        <f t="shared" ca="1" si="835"/>
        <v>100</v>
      </c>
      <c r="CP515">
        <f t="shared" ca="1" si="836"/>
        <v>16.7</v>
      </c>
      <c r="CQ515" t="e">
        <f t="shared" ca="1" si="837"/>
        <v>#N/A</v>
      </c>
      <c r="CR515">
        <f t="shared" ca="1" si="871"/>
        <v>7.15</v>
      </c>
      <c r="CS515" t="e">
        <f t="shared" ca="1" si="872"/>
        <v>#N/A</v>
      </c>
    </row>
    <row r="516" spans="1:97" x14ac:dyDescent="0.25">
      <c r="A516">
        <v>485</v>
      </c>
      <c r="B516" s="100">
        <f ca="1">OFFSET(InputPriceData!B$15,CalculationsAndCharts!$A516+$A$11,0,1,1)</f>
        <v>39790</v>
      </c>
      <c r="C516" s="3">
        <f ca="1">OFFSET(InputPriceData!G$15,CalculationsAndCharts!$A516+$A$11,0,1,1)</f>
        <v>4948700</v>
      </c>
      <c r="D516" s="4">
        <f ca="1">OFFSET(InputPriceData!C$15,CalculationsAndCharts!$A516+$A$11,IF($C$7,7,0),1,1)</f>
        <v>6.63</v>
      </c>
      <c r="E516" s="4">
        <f ca="1">OFFSET(InputPriceData!D$15,CalculationsAndCharts!$A516+$A$11,IF($C$7,7,0),1,1)</f>
        <v>7.43</v>
      </c>
      <c r="F516" s="4">
        <f ca="1">OFFSET(InputPriceData!E$15,CalculationsAndCharts!$A516+$A$11,IF($C$7,7,0),1,1)</f>
        <v>6.63</v>
      </c>
      <c r="G516" s="4">
        <f ca="1">OFFSET(InputPriceData!F$15,CalculationsAndCharts!$A516+$A$11,IF($C$7,7,0),1,1)</f>
        <v>7.24</v>
      </c>
      <c r="H516" s="105">
        <f t="shared" si="804"/>
        <v>0</v>
      </c>
      <c r="I516" s="105">
        <f t="shared" ca="1" si="878"/>
        <v>0</v>
      </c>
      <c r="J516" s="105">
        <f t="shared" ca="1" si="878"/>
        <v>0</v>
      </c>
      <c r="K516" s="105">
        <f t="shared" ca="1" si="878"/>
        <v>0</v>
      </c>
      <c r="L516" s="4">
        <f t="shared" ca="1" si="805"/>
        <v>7.0999999999999988</v>
      </c>
      <c r="M516" s="105">
        <f t="shared" ca="1" si="806"/>
        <v>1.339999999999999</v>
      </c>
      <c r="N516" s="105">
        <f t="shared" ca="1" si="813"/>
        <v>2.7316794871794872</v>
      </c>
      <c r="O516" s="198">
        <f t="shared" ca="1" si="814"/>
        <v>2.509383265484268</v>
      </c>
      <c r="P516" s="198">
        <f t="shared" ca="1" si="815"/>
        <v>2.2584449389358414</v>
      </c>
      <c r="Q516" s="105">
        <f t="shared" ca="1" si="807"/>
        <v>6.6520365778314057</v>
      </c>
      <c r="R516" s="105">
        <f t="shared" ca="1" si="808"/>
        <v>6.6391372720806086</v>
      </c>
      <c r="S516" s="105">
        <f t="shared" ca="1" si="816"/>
        <v>0</v>
      </c>
      <c r="T516" s="105">
        <f t="shared" si="817"/>
        <v>0</v>
      </c>
      <c r="U516" s="105">
        <f t="shared" si="818"/>
        <v>0</v>
      </c>
      <c r="V516" s="115">
        <f t="shared" ca="1" si="809"/>
        <v>0.96</v>
      </c>
      <c r="W516" s="114">
        <f t="shared" ca="1" si="810"/>
        <v>0.78382153144492239</v>
      </c>
      <c r="X516" s="116">
        <f t="shared" ca="1" si="811"/>
        <v>0.15826264246476829</v>
      </c>
      <c r="Y516" s="90" t="e">
        <f t="shared" si="819"/>
        <v>#N/A</v>
      </c>
      <c r="Z516" s="117" t="str">
        <f t="shared" ca="1" si="820"/>
        <v/>
      </c>
      <c r="AA516" s="112"/>
      <c r="AB516" s="118"/>
      <c r="AC516" s="107"/>
      <c r="AD516" s="107"/>
      <c r="AH516" s="107"/>
      <c r="BE516" s="235">
        <f t="shared" ca="1" si="821"/>
        <v>6.8550000000000004</v>
      </c>
      <c r="BF516" s="235">
        <f t="shared" ref="BF516:BN516" ca="1" si="883">AVERAGE(OFFSET(BE$31,$A516,0,$BE$27,1))</f>
        <v>6.5925000000000002</v>
      </c>
      <c r="BG516" s="235">
        <f t="shared" ca="1" si="883"/>
        <v>6.4987500000000002</v>
      </c>
      <c r="BH516" s="235">
        <f t="shared" ca="1" si="883"/>
        <v>6.49</v>
      </c>
      <c r="BI516" s="235">
        <f t="shared" ca="1" si="883"/>
        <v>6.5109374999999998</v>
      </c>
      <c r="BJ516" s="235">
        <f t="shared" ca="1" si="883"/>
        <v>6.5495312499999994</v>
      </c>
      <c r="BK516" s="235">
        <f t="shared" ca="1" si="883"/>
        <v>6.6094531249999999</v>
      </c>
      <c r="BL516" s="235">
        <f t="shared" ca="1" si="883"/>
        <v>6.6892578125000002</v>
      </c>
      <c r="BM516" s="235">
        <f t="shared" ca="1" si="883"/>
        <v>6.7779687500000003</v>
      </c>
      <c r="BN516" s="235">
        <f t="shared" ca="1" si="883"/>
        <v>6.8594042968750006</v>
      </c>
      <c r="BO516" s="235">
        <f t="shared" ca="1" si="823"/>
        <v>6.6558901367187513</v>
      </c>
      <c r="BP516" s="235">
        <f t="shared" ca="1" si="779"/>
        <v>6.6406822343844709</v>
      </c>
      <c r="BQ516" s="235">
        <f t="shared" ca="1" si="780"/>
        <v>6.6600147730549919</v>
      </c>
      <c r="BR516" s="235">
        <f t="shared" ca="1" si="781"/>
        <v>-1.9332538670520982E-2</v>
      </c>
      <c r="BS516" s="235">
        <f t="shared" ca="1" si="782"/>
        <v>6.6213496957139499</v>
      </c>
      <c r="BT516" s="235">
        <f t="shared" ca="1" si="850"/>
        <v>6.6451098860912676</v>
      </c>
      <c r="BU516" s="235">
        <f t="shared" ca="1" si="851"/>
        <v>6.6800065237154636</v>
      </c>
      <c r="BV516" s="235">
        <f t="shared" ca="1" si="852"/>
        <v>6.6953232573536212</v>
      </c>
      <c r="BW516" s="235">
        <f t="shared" ca="1" si="853"/>
        <v>6.5906333444810308</v>
      </c>
      <c r="BX516" s="235">
        <f t="shared" ca="1" si="824"/>
        <v>0.38638283581118116</v>
      </c>
      <c r="BZ516" s="235">
        <f t="shared" ca="1" si="825"/>
        <v>6.5631863932270447</v>
      </c>
      <c r="CA516" s="235">
        <f t="shared" ca="1" si="826"/>
        <v>51.775890949992885</v>
      </c>
      <c r="CB516" s="235">
        <f t="shared" ca="1" si="866"/>
        <v>6.8779450683593755</v>
      </c>
      <c r="CC516" s="235">
        <f t="shared" ca="1" si="867"/>
        <v>1.8079450683593752</v>
      </c>
      <c r="CD516" s="81">
        <f t="shared" ca="1" si="868"/>
        <v>4.1456777343750009</v>
      </c>
      <c r="CE516" s="235">
        <f t="shared" ca="1" si="827"/>
        <v>43.610362025207912</v>
      </c>
      <c r="CF516" s="235">
        <f t="shared" ca="1" si="828"/>
        <v>36.758782508744694</v>
      </c>
      <c r="CG516">
        <f t="shared" si="829"/>
        <v>100</v>
      </c>
      <c r="CH516">
        <f t="shared" si="829"/>
        <v>50</v>
      </c>
      <c r="CI516">
        <f t="shared" si="829"/>
        <v>0</v>
      </c>
      <c r="CJ516" t="e">
        <f t="shared" si="830"/>
        <v>#N/A</v>
      </c>
      <c r="CK516" s="259">
        <f t="shared" ca="1" si="831"/>
        <v>6.3778921363775956</v>
      </c>
      <c r="CL516" s="259">
        <f t="shared" ca="1" si="832"/>
        <v>6.7920710681887977</v>
      </c>
      <c r="CM516" s="259">
        <f t="shared" ca="1" si="833"/>
        <v>6.6981734181909012</v>
      </c>
      <c r="CN516" s="259">
        <f t="shared" ca="1" si="834"/>
        <v>6.5917557986035913</v>
      </c>
      <c r="CO516">
        <f t="shared" ca="1" si="835"/>
        <v>100</v>
      </c>
      <c r="CP516">
        <f t="shared" ca="1" si="836"/>
        <v>16.7</v>
      </c>
      <c r="CQ516" t="e">
        <f t="shared" ca="1" si="837"/>
        <v>#N/A</v>
      </c>
      <c r="CR516" t="e">
        <f t="shared" ca="1" si="871"/>
        <v>#N/A</v>
      </c>
      <c r="CS516" t="e">
        <f t="shared" ca="1" si="872"/>
        <v>#N/A</v>
      </c>
    </row>
    <row r="517" spans="1:97" x14ac:dyDescent="0.25">
      <c r="A517">
        <v>486</v>
      </c>
      <c r="B517" s="100">
        <f ca="1">OFFSET(InputPriceData!B$15,CalculationsAndCharts!$A517+$A$11,0,1,1)</f>
        <v>39787</v>
      </c>
      <c r="C517" s="3">
        <f ca="1">OFFSET(InputPriceData!G$15,CalculationsAndCharts!$A517+$A$11,0,1,1)</f>
        <v>3641500</v>
      </c>
      <c r="D517" s="4">
        <f ca="1">OFFSET(InputPriceData!C$15,CalculationsAndCharts!$A517+$A$11,IF($C$7,7,0),1,1)</f>
        <v>6.11</v>
      </c>
      <c r="E517" s="4">
        <f ca="1">OFFSET(InputPriceData!D$15,CalculationsAndCharts!$A517+$A$11,IF($C$7,7,0),1,1)</f>
        <v>6.5</v>
      </c>
      <c r="F517" s="4">
        <f ca="1">OFFSET(InputPriceData!E$15,CalculationsAndCharts!$A517+$A$11,IF($C$7,7,0),1,1)</f>
        <v>5.76</v>
      </c>
      <c r="G517" s="4">
        <f ca="1">OFFSET(InputPriceData!F$15,CalculationsAndCharts!$A517+$A$11,IF($C$7,7,0),1,1)</f>
        <v>6.47</v>
      </c>
      <c r="H517" s="105">
        <f t="shared" si="804"/>
        <v>0</v>
      </c>
      <c r="I517" s="105">
        <f t="shared" ca="1" si="878"/>
        <v>0</v>
      </c>
      <c r="J517" s="105">
        <f t="shared" ca="1" si="878"/>
        <v>0</v>
      </c>
      <c r="K517" s="105">
        <f t="shared" ca="1" si="878"/>
        <v>0</v>
      </c>
      <c r="L517" s="4">
        <f t="shared" ca="1" si="805"/>
        <v>6.2433333333333332</v>
      </c>
      <c r="M517" s="105">
        <f t="shared" ca="1" si="806"/>
        <v>0.61333333333333417</v>
      </c>
      <c r="N517" s="105">
        <f t="shared" ca="1" si="813"/>
        <v>2.4558717948717947</v>
      </c>
      <c r="O517" s="198">
        <f t="shared" ca="1" si="814"/>
        <v>2.4458700592856339</v>
      </c>
      <c r="P517" s="198">
        <f t="shared" ca="1" si="815"/>
        <v>2.2012830533570704</v>
      </c>
      <c r="Q517" s="105">
        <f t="shared" ca="1" si="807"/>
        <v>6.5240470286403784</v>
      </c>
      <c r="R517" s="105">
        <f t="shared" ca="1" si="808"/>
        <v>6.6354517561518094</v>
      </c>
      <c r="S517" s="105">
        <f t="shared" ca="1" si="816"/>
        <v>0</v>
      </c>
      <c r="T517" s="105">
        <f t="shared" si="817"/>
        <v>0</v>
      </c>
      <c r="U517" s="105">
        <f t="shared" si="818"/>
        <v>0</v>
      </c>
      <c r="V517" s="115">
        <f t="shared" ca="1" si="809"/>
        <v>0.74000000000000021</v>
      </c>
      <c r="W517" s="114">
        <f t="shared" ca="1" si="810"/>
        <v>0.69573229716738361</v>
      </c>
      <c r="X517" s="116">
        <f t="shared" ca="1" si="811"/>
        <v>0.15753203974766361</v>
      </c>
      <c r="Y517" s="90" t="e">
        <f t="shared" si="819"/>
        <v>#N/A</v>
      </c>
      <c r="Z517" s="117" t="str">
        <f t="shared" ca="1" si="820"/>
        <v/>
      </c>
      <c r="AA517" s="112"/>
      <c r="AB517" s="118"/>
      <c r="AC517" s="107"/>
      <c r="AD517" s="107"/>
      <c r="AH517" s="107"/>
      <c r="BE517" s="235">
        <f t="shared" ca="1" si="821"/>
        <v>6.33</v>
      </c>
      <c r="BF517" s="235">
        <f t="shared" ref="BF517:BN517" ca="1" si="884">AVERAGE(OFFSET(BE$31,$A517,0,$BE$27,1))</f>
        <v>6.4050000000000002</v>
      </c>
      <c r="BG517" s="235">
        <f t="shared" ca="1" si="884"/>
        <v>6.4812500000000002</v>
      </c>
      <c r="BH517" s="235">
        <f t="shared" ca="1" si="884"/>
        <v>6.5318749999999994</v>
      </c>
      <c r="BI517" s="235">
        <f t="shared" ca="1" si="884"/>
        <v>6.5881249999999998</v>
      </c>
      <c r="BJ517" s="235">
        <f t="shared" ca="1" si="884"/>
        <v>6.6693750000000005</v>
      </c>
      <c r="BK517" s="235">
        <f t="shared" ca="1" si="884"/>
        <v>6.7690625000000004</v>
      </c>
      <c r="BL517" s="235">
        <f t="shared" ca="1" si="884"/>
        <v>6.8666796875000005</v>
      </c>
      <c r="BM517" s="235">
        <f t="shared" ca="1" si="884"/>
        <v>6.9408398437500001</v>
      </c>
      <c r="BN517" s="235">
        <f t="shared" ca="1" si="884"/>
        <v>6.97603515625</v>
      </c>
      <c r="BO517" s="235">
        <f t="shared" ca="1" si="823"/>
        <v>6.5293808593750002</v>
      </c>
      <c r="BP517" s="235">
        <f t="shared" ca="1" si="779"/>
        <v>6.6254743320501914</v>
      </c>
      <c r="BQ517" s="235">
        <f t="shared" ca="1" si="780"/>
        <v>6.6793473117255129</v>
      </c>
      <c r="BR517" s="235">
        <f t="shared" ca="1" si="781"/>
        <v>-5.3872979675321453E-2</v>
      </c>
      <c r="BS517" s="235">
        <f t="shared" ca="1" si="782"/>
        <v>6.57160135237487</v>
      </c>
      <c r="BT517" s="235">
        <f t="shared" ca="1" si="850"/>
        <v>6.6688700764685862</v>
      </c>
      <c r="BU517" s="235">
        <f t="shared" ca="1" si="851"/>
        <v>6.7149031613396595</v>
      </c>
      <c r="BV517" s="235">
        <f t="shared" ca="1" si="852"/>
        <v>6.710639990991778</v>
      </c>
      <c r="BW517" s="235">
        <f t="shared" ca="1" si="853"/>
        <v>6.5725407363785582</v>
      </c>
      <c r="BX517" s="235">
        <f t="shared" ca="1" si="824"/>
        <v>0.46905355793441045</v>
      </c>
      <c r="BZ517" s="235">
        <f t="shared" ca="1" si="825"/>
        <v>6.5658161989789328</v>
      </c>
      <c r="CA517" s="235">
        <f t="shared" ca="1" si="826"/>
        <v>50.358409891891576</v>
      </c>
      <c r="CB517" s="235">
        <f t="shared" ca="1" si="866"/>
        <v>6.3863570963541667</v>
      </c>
      <c r="CC517" s="235">
        <f t="shared" ca="1" si="867"/>
        <v>1.3163570963541664</v>
      </c>
      <c r="CD517" s="81">
        <f t="shared" ca="1" si="868"/>
        <v>4.1456777343750009</v>
      </c>
      <c r="CE517" s="235">
        <f t="shared" ca="1" si="827"/>
        <v>31.752518663938538</v>
      </c>
      <c r="CF517" s="235">
        <f t="shared" ca="1" si="828"/>
        <v>35.072747050860293</v>
      </c>
      <c r="CG517">
        <f t="shared" si="829"/>
        <v>100</v>
      </c>
      <c r="CH517">
        <f t="shared" si="829"/>
        <v>50</v>
      </c>
      <c r="CI517">
        <f t="shared" si="829"/>
        <v>0</v>
      </c>
      <c r="CJ517" t="e">
        <f t="shared" si="830"/>
        <v>#N/A</v>
      </c>
      <c r="CK517" s="259">
        <f t="shared" ca="1" si="831"/>
        <v>6.545784272755192</v>
      </c>
      <c r="CL517" s="259">
        <f t="shared" ca="1" si="832"/>
        <v>6.2653921363775957</v>
      </c>
      <c r="CM517" s="259">
        <f t="shared" ca="1" si="833"/>
        <v>6.4302890303181686</v>
      </c>
      <c r="CN517" s="259">
        <f t="shared" ca="1" si="834"/>
        <v>6.5116296907695084</v>
      </c>
      <c r="CO517">
        <f t="shared" ca="1" si="835"/>
        <v>0</v>
      </c>
      <c r="CP517" t="e">
        <f t="shared" ca="1" si="836"/>
        <v>#N/A</v>
      </c>
      <c r="CQ517">
        <f t="shared" ca="1" si="837"/>
        <v>16.7</v>
      </c>
      <c r="CR517" t="e">
        <f t="shared" ca="1" si="871"/>
        <v>#N/A</v>
      </c>
      <c r="CS517">
        <f t="shared" ca="1" si="872"/>
        <v>6.11</v>
      </c>
    </row>
    <row r="518" spans="1:97" x14ac:dyDescent="0.25">
      <c r="A518">
        <v>487</v>
      </c>
      <c r="B518" s="100">
        <f ca="1">OFFSET(InputPriceData!B$15,CalculationsAndCharts!$A518+$A$11,0,1,1)</f>
        <v>39786</v>
      </c>
      <c r="C518" s="3">
        <f ca="1">OFFSET(InputPriceData!G$15,CalculationsAndCharts!$A518+$A$11,0,1,1)</f>
        <v>4446800</v>
      </c>
      <c r="D518" s="4">
        <f ca="1">OFFSET(InputPriceData!C$15,CalculationsAndCharts!$A518+$A$11,IF($C$7,7,0),1,1)</f>
        <v>6.7</v>
      </c>
      <c r="E518" s="4">
        <f ca="1">OFFSET(InputPriceData!D$15,CalculationsAndCharts!$A518+$A$11,IF($C$7,7,0),1,1)</f>
        <v>6.82</v>
      </c>
      <c r="F518" s="4">
        <f ca="1">OFFSET(InputPriceData!E$15,CalculationsAndCharts!$A518+$A$11,IF($C$7,7,0),1,1)</f>
        <v>6.11</v>
      </c>
      <c r="G518" s="4">
        <f ca="1">OFFSET(InputPriceData!F$15,CalculationsAndCharts!$A518+$A$11,IF($C$7,7,0),1,1)</f>
        <v>6.19</v>
      </c>
      <c r="H518" s="105">
        <f t="shared" si="804"/>
        <v>0</v>
      </c>
      <c r="I518" s="105">
        <f t="shared" ca="1" si="878"/>
        <v>0</v>
      </c>
      <c r="J518" s="105">
        <f t="shared" ca="1" si="878"/>
        <v>0</v>
      </c>
      <c r="K518" s="105">
        <f t="shared" ca="1" si="878"/>
        <v>0</v>
      </c>
      <c r="L518" s="4">
        <f t="shared" ca="1" si="805"/>
        <v>6.373333333333334</v>
      </c>
      <c r="M518" s="105">
        <f t="shared" ca="1" si="806"/>
        <v>0.46666666666666679</v>
      </c>
      <c r="N518" s="105">
        <f t="shared" ca="1" si="813"/>
        <v>2.3766794871794872</v>
      </c>
      <c r="O518" s="198">
        <f t="shared" ca="1" si="814"/>
        <v>2.4430124205467307</v>
      </c>
      <c r="P518" s="198">
        <f t="shared" ca="1" si="815"/>
        <v>2.1987111784920579</v>
      </c>
      <c r="Q518" s="105">
        <f t="shared" ca="1" si="807"/>
        <v>6.6042509415852493</v>
      </c>
      <c r="R518" s="105">
        <f t="shared" ca="1" si="808"/>
        <v>6.6672816782979316</v>
      </c>
      <c r="S518" s="105">
        <f t="shared" ca="1" si="816"/>
        <v>0</v>
      </c>
      <c r="T518" s="105">
        <f t="shared" si="817"/>
        <v>0</v>
      </c>
      <c r="U518" s="105">
        <f t="shared" si="818"/>
        <v>0</v>
      </c>
      <c r="V518" s="115">
        <f t="shared" ca="1" si="809"/>
        <v>0.71</v>
      </c>
      <c r="W518" s="114">
        <f t="shared" ca="1" si="810"/>
        <v>0.6735984457510753</v>
      </c>
      <c r="X518" s="116">
        <f t="shared" ca="1" si="811"/>
        <v>0.15882042742343705</v>
      </c>
      <c r="Y518" s="90" t="e">
        <f t="shared" si="819"/>
        <v>#N/A</v>
      </c>
      <c r="Z518" s="117" t="str">
        <f t="shared" ca="1" si="820"/>
        <v/>
      </c>
      <c r="AA518" s="112"/>
      <c r="AB518" s="118"/>
      <c r="AC518" s="107"/>
      <c r="AD518" s="107"/>
      <c r="AH518" s="107"/>
      <c r="BE518" s="235">
        <f t="shared" ca="1" si="821"/>
        <v>6.48</v>
      </c>
      <c r="BF518" s="235">
        <f t="shared" ref="BF518:BN518" ca="1" si="885">AVERAGE(OFFSET(BE$31,$A518,0,$BE$27,1))</f>
        <v>6.5575000000000001</v>
      </c>
      <c r="BG518" s="235">
        <f t="shared" ca="1" si="885"/>
        <v>6.5824999999999996</v>
      </c>
      <c r="BH518" s="235">
        <f t="shared" ca="1" si="885"/>
        <v>6.6443750000000001</v>
      </c>
      <c r="BI518" s="235">
        <f t="shared" ca="1" si="885"/>
        <v>6.7506250000000003</v>
      </c>
      <c r="BJ518" s="235">
        <f t="shared" ca="1" si="885"/>
        <v>6.8687500000000004</v>
      </c>
      <c r="BK518" s="235">
        <f t="shared" ca="1" si="885"/>
        <v>6.9642968750000005</v>
      </c>
      <c r="BL518" s="235">
        <f t="shared" ca="1" si="885"/>
        <v>7.0150000000000006</v>
      </c>
      <c r="BM518" s="235">
        <f t="shared" ca="1" si="885"/>
        <v>7.01123046875</v>
      </c>
      <c r="BN518" s="235">
        <f t="shared" ca="1" si="885"/>
        <v>6.9531738281250002</v>
      </c>
      <c r="BO518" s="235">
        <f t="shared" ca="1" si="823"/>
        <v>6.6614663085937504</v>
      </c>
      <c r="BP518" s="235">
        <f t="shared" ca="1" si="779"/>
        <v>6.7215678047253826</v>
      </c>
      <c r="BQ518" s="235">
        <f t="shared" ca="1" si="780"/>
        <v>6.7332202914008334</v>
      </c>
      <c r="BR518" s="235">
        <f t="shared" ca="1" si="781"/>
        <v>-1.1652486675450824E-2</v>
      </c>
      <c r="BS518" s="235">
        <f t="shared" ca="1" si="782"/>
        <v>6.7099153180499318</v>
      </c>
      <c r="BT518" s="235">
        <f t="shared" ca="1" si="850"/>
        <v>6.7661388005623015</v>
      </c>
      <c r="BU518" s="235">
        <f t="shared" ca="1" si="851"/>
        <v>6.7609362462107327</v>
      </c>
      <c r="BV518" s="235">
        <f t="shared" ca="1" si="852"/>
        <v>6.7063768206438965</v>
      </c>
      <c r="BW518" s="235">
        <f t="shared" ca="1" si="853"/>
        <v>6.721984483698602</v>
      </c>
      <c r="BX518" s="235">
        <f t="shared" ca="1" si="824"/>
        <v>0.58457682849341008</v>
      </c>
      <c r="BZ518" s="235">
        <f t="shared" ca="1" si="825"/>
        <v>6.5795281923842817</v>
      </c>
      <c r="CA518" s="235">
        <f t="shared" ca="1" si="826"/>
        <v>56.092282672299177</v>
      </c>
      <c r="CB518" s="235">
        <f t="shared" ca="1" si="866"/>
        <v>6.5173998209635418</v>
      </c>
      <c r="CC518" s="235">
        <f t="shared" ca="1" si="867"/>
        <v>1.4473998209635415</v>
      </c>
      <c r="CD518" s="81">
        <f t="shared" ca="1" si="868"/>
        <v>4.1456777343750009</v>
      </c>
      <c r="CE518" s="235">
        <f t="shared" ca="1" si="827"/>
        <v>34.913466837087618</v>
      </c>
      <c r="CF518" s="235">
        <f t="shared" ca="1" si="828"/>
        <v>37.228347740019331</v>
      </c>
      <c r="CG518">
        <f t="shared" si="829"/>
        <v>100</v>
      </c>
      <c r="CH518">
        <f t="shared" si="829"/>
        <v>50</v>
      </c>
      <c r="CI518">
        <f t="shared" si="829"/>
        <v>0</v>
      </c>
      <c r="CJ518" t="e">
        <f t="shared" si="830"/>
        <v>#N/A</v>
      </c>
      <c r="CK518" s="259">
        <f t="shared" ca="1" si="831"/>
        <v>6.6365685455103831</v>
      </c>
      <c r="CL518" s="259">
        <f t="shared" ca="1" si="832"/>
        <v>6.5053921363775959</v>
      </c>
      <c r="CM518" s="259">
        <f t="shared" ca="1" si="833"/>
        <v>6.5549261616413919</v>
      </c>
      <c r="CN518" s="259">
        <f t="shared" ca="1" si="834"/>
        <v>6.6101247125262734</v>
      </c>
      <c r="CO518">
        <f t="shared" ca="1" si="835"/>
        <v>0</v>
      </c>
      <c r="CP518" t="e">
        <f t="shared" ca="1" si="836"/>
        <v>#N/A</v>
      </c>
      <c r="CQ518">
        <f t="shared" ca="1" si="837"/>
        <v>16.7</v>
      </c>
      <c r="CR518" t="e">
        <f t="shared" ca="1" si="871"/>
        <v>#N/A</v>
      </c>
      <c r="CS518" t="e">
        <f t="shared" ca="1" si="872"/>
        <v>#N/A</v>
      </c>
    </row>
    <row r="519" spans="1:97" x14ac:dyDescent="0.25">
      <c r="A519">
        <v>488</v>
      </c>
      <c r="B519" s="100">
        <f ca="1">OFFSET(InputPriceData!B$15,CalculationsAndCharts!$A519+$A$11,0,1,1)</f>
        <v>39785</v>
      </c>
      <c r="C519" s="3">
        <f ca="1">OFFSET(InputPriceData!G$15,CalculationsAndCharts!$A519+$A$11,0,1,1)</f>
        <v>3902300</v>
      </c>
      <c r="D519" s="4">
        <f ca="1">OFFSET(InputPriceData!C$15,CalculationsAndCharts!$A519+$A$11,IF($C$7,7,0),1,1)</f>
        <v>6.25</v>
      </c>
      <c r="E519" s="4">
        <f ca="1">OFFSET(InputPriceData!D$15,CalculationsAndCharts!$A519+$A$11,IF($C$7,7,0),1,1)</f>
        <v>6.81</v>
      </c>
      <c r="F519" s="4">
        <f ca="1">OFFSET(InputPriceData!E$15,CalculationsAndCharts!$A519+$A$11,IF($C$7,7,0),1,1)</f>
        <v>6.15</v>
      </c>
      <c r="G519" s="4">
        <f ca="1">OFFSET(InputPriceData!F$15,CalculationsAndCharts!$A519+$A$11,IF($C$7,7,0),1,1)</f>
        <v>6.77</v>
      </c>
      <c r="H519" s="105">
        <f t="shared" si="804"/>
        <v>0</v>
      </c>
      <c r="I519" s="105">
        <f t="shared" ca="1" si="878"/>
        <v>0</v>
      </c>
      <c r="J519" s="105">
        <f t="shared" ca="1" si="878"/>
        <v>0</v>
      </c>
      <c r="K519" s="105">
        <f t="shared" ca="1" si="878"/>
        <v>0</v>
      </c>
      <c r="L519" s="4">
        <f t="shared" ca="1" si="805"/>
        <v>6.5766666666666671</v>
      </c>
      <c r="M519" s="105">
        <f t="shared" ca="1" si="806"/>
        <v>0.41666666666666696</v>
      </c>
      <c r="N519" s="105">
        <f t="shared" ca="1" si="813"/>
        <v>2.4959230769230776</v>
      </c>
      <c r="O519" s="198">
        <f t="shared" ca="1" si="814"/>
        <v>2.461964687223086</v>
      </c>
      <c r="P519" s="198">
        <f t="shared" ca="1" si="815"/>
        <v>2.2157682185007777</v>
      </c>
      <c r="Q519" s="105">
        <f t="shared" ca="1" si="807"/>
        <v>6.6702274010857971</v>
      </c>
      <c r="R519" s="105">
        <f t="shared" ca="1" si="808"/>
        <v>6.6852904602158407</v>
      </c>
      <c r="S519" s="105">
        <f t="shared" ca="1" si="816"/>
        <v>0</v>
      </c>
      <c r="T519" s="105">
        <f t="shared" si="817"/>
        <v>0</v>
      </c>
      <c r="U519" s="105">
        <f t="shared" si="818"/>
        <v>0</v>
      </c>
      <c r="V519" s="115">
        <f t="shared" ca="1" si="809"/>
        <v>0.65999999999999925</v>
      </c>
      <c r="W519" s="114">
        <f t="shared" ca="1" si="810"/>
        <v>0.65539766862661308</v>
      </c>
      <c r="X519" s="116">
        <f t="shared" ca="1" si="811"/>
        <v>0.14680910910289707</v>
      </c>
      <c r="Y519" s="90" t="e">
        <f t="shared" si="819"/>
        <v>#N/A</v>
      </c>
      <c r="Z519" s="117" t="str">
        <f t="shared" ca="1" si="820"/>
        <v/>
      </c>
      <c r="AA519" s="112"/>
      <c r="AB519" s="118"/>
      <c r="AC519" s="107"/>
      <c r="AD519" s="107"/>
      <c r="AH519" s="107"/>
      <c r="BE519" s="235">
        <f t="shared" ca="1" si="821"/>
        <v>6.6349999999999998</v>
      </c>
      <c r="BF519" s="235">
        <f t="shared" ref="BF519:BN519" ca="1" si="886">AVERAGE(OFFSET(BE$31,$A519,0,$BE$27,1))</f>
        <v>6.6074999999999999</v>
      </c>
      <c r="BG519" s="235">
        <f t="shared" ca="1" si="886"/>
        <v>6.7062499999999998</v>
      </c>
      <c r="BH519" s="235">
        <f t="shared" ca="1" si="886"/>
        <v>6.8568750000000005</v>
      </c>
      <c r="BI519" s="235">
        <f t="shared" ca="1" si="886"/>
        <v>6.9868750000000004</v>
      </c>
      <c r="BJ519" s="235">
        <f t="shared" ca="1" si="886"/>
        <v>7.0598437500000006</v>
      </c>
      <c r="BK519" s="235">
        <f t="shared" ca="1" si="886"/>
        <v>7.0657031250000006</v>
      </c>
      <c r="BL519" s="235">
        <f t="shared" ca="1" si="886"/>
        <v>7.0074609375000003</v>
      </c>
      <c r="BM519" s="235">
        <f t="shared" ca="1" si="886"/>
        <v>6.8951171875000004</v>
      </c>
      <c r="BN519" s="235">
        <f t="shared" ca="1" si="886"/>
        <v>6.7442578124999999</v>
      </c>
      <c r="BO519" s="235">
        <f t="shared" ca="1" si="823"/>
        <v>6.7598378906249987</v>
      </c>
      <c r="BP519" s="235">
        <f t="shared" ca="1" si="779"/>
        <v>6.7816693008570148</v>
      </c>
      <c r="BQ519" s="235">
        <f t="shared" ca="1" si="780"/>
        <v>6.7448727780762834</v>
      </c>
      <c r="BR519" s="235">
        <f t="shared" ca="1" si="781"/>
        <v>3.6796522780731422E-2</v>
      </c>
      <c r="BS519" s="235">
        <f t="shared" ca="1" si="782"/>
        <v>6.8184658236377462</v>
      </c>
      <c r="BT519" s="235">
        <f t="shared" ca="1" si="850"/>
        <v>6.8223622830746713</v>
      </c>
      <c r="BU519" s="235">
        <f t="shared" ca="1" si="851"/>
        <v>6.7557336918591631</v>
      </c>
      <c r="BV519" s="235">
        <f t="shared" ca="1" si="852"/>
        <v>6.6518173950770594</v>
      </c>
      <c r="BW519" s="235">
        <f t="shared" ca="1" si="853"/>
        <v>6.8517031687235841</v>
      </c>
      <c r="BX519" s="235">
        <f t="shared" ca="1" si="824"/>
        <v>0.71492047561943717</v>
      </c>
      <c r="BZ519" s="235">
        <f t="shared" ca="1" si="825"/>
        <v>6.5878983167179905</v>
      </c>
      <c r="CA519" s="235">
        <f t="shared" ca="1" si="826"/>
        <v>59.224971902539977</v>
      </c>
      <c r="CB519" s="235">
        <f t="shared" ca="1" si="866"/>
        <v>6.6682522786458325</v>
      </c>
      <c r="CC519" s="235">
        <f t="shared" ca="1" si="867"/>
        <v>1.5982522786458322</v>
      </c>
      <c r="CD519" s="81">
        <f t="shared" ca="1" si="868"/>
        <v>4.1456777343750009</v>
      </c>
      <c r="CE519" s="235">
        <f t="shared" ca="1" si="827"/>
        <v>38.552255651554724</v>
      </c>
      <c r="CF519" s="235">
        <f t="shared" ca="1" si="828"/>
        <v>40.341765470364429</v>
      </c>
      <c r="CG519">
        <f t="shared" si="829"/>
        <v>100</v>
      </c>
      <c r="CH519">
        <f t="shared" si="829"/>
        <v>50</v>
      </c>
      <c r="CI519">
        <f t="shared" si="829"/>
        <v>0</v>
      </c>
      <c r="CJ519" t="e">
        <f t="shared" si="830"/>
        <v>#N/A</v>
      </c>
      <c r="CK519" s="259">
        <f t="shared" ca="1" si="831"/>
        <v>6.7781370910207661</v>
      </c>
      <c r="CL519" s="259">
        <f t="shared" ca="1" si="832"/>
        <v>6.5582842727551913</v>
      </c>
      <c r="CM519" s="259">
        <f t="shared" ca="1" si="833"/>
        <v>6.6759880471800965</v>
      </c>
      <c r="CN519" s="259">
        <f t="shared" ca="1" si="834"/>
        <v>6.6520177429857439</v>
      </c>
      <c r="CO519">
        <f t="shared" ca="1" si="835"/>
        <v>100</v>
      </c>
      <c r="CP519">
        <f t="shared" ca="1" si="836"/>
        <v>16.7</v>
      </c>
      <c r="CQ519" t="e">
        <f t="shared" ca="1" si="837"/>
        <v>#N/A</v>
      </c>
      <c r="CR519" t="e">
        <f t="shared" ca="1" si="871"/>
        <v>#N/A</v>
      </c>
      <c r="CS519" t="e">
        <f t="shared" ca="1" si="872"/>
        <v>#N/A</v>
      </c>
    </row>
    <row r="520" spans="1:97" x14ac:dyDescent="0.25">
      <c r="A520">
        <v>489</v>
      </c>
      <c r="B520" s="100">
        <f ca="1">OFFSET(InputPriceData!B$15,CalculationsAndCharts!$A520+$A$11,0,1,1)</f>
        <v>39784</v>
      </c>
      <c r="C520" s="3">
        <f ca="1">OFFSET(InputPriceData!G$15,CalculationsAndCharts!$A520+$A$11,0,1,1)</f>
        <v>4017200</v>
      </c>
      <c r="D520" s="4">
        <f ca="1">OFFSET(InputPriceData!C$15,CalculationsAndCharts!$A520+$A$11,IF($C$7,7,0),1,1)</f>
        <v>6.78</v>
      </c>
      <c r="E520" s="4">
        <f ca="1">OFFSET(InputPriceData!D$15,CalculationsAndCharts!$A520+$A$11,IF($C$7,7,0),1,1)</f>
        <v>6.82</v>
      </c>
      <c r="F520" s="4">
        <f ca="1">OFFSET(InputPriceData!E$15,CalculationsAndCharts!$A520+$A$11,IF($C$7,7,0),1,1)</f>
        <v>6.16</v>
      </c>
      <c r="G520" s="4">
        <f ca="1">OFFSET(InputPriceData!F$15,CalculationsAndCharts!$A520+$A$11,IF($C$7,7,0),1,1)</f>
        <v>6.5</v>
      </c>
      <c r="H520" s="105">
        <f t="shared" si="804"/>
        <v>0</v>
      </c>
      <c r="I520" s="105">
        <f t="shared" ca="1" si="878"/>
        <v>0</v>
      </c>
      <c r="J520" s="105">
        <f t="shared" ca="1" si="878"/>
        <v>0</v>
      </c>
      <c r="K520" s="105">
        <f t="shared" ca="1" si="878"/>
        <v>0</v>
      </c>
      <c r="L520" s="4">
        <f t="shared" ca="1" si="805"/>
        <v>6.4933333333333332</v>
      </c>
      <c r="M520" s="105">
        <f t="shared" ca="1" si="806"/>
        <v>0.69333333333333425</v>
      </c>
      <c r="N520" s="105">
        <f t="shared" ca="1" si="813"/>
        <v>2.4422179487179489</v>
      </c>
      <c r="O520" s="198">
        <f t="shared" ca="1" si="814"/>
        <v>2.4522622901659457</v>
      </c>
      <c r="P520" s="198">
        <f t="shared" ca="1" si="815"/>
        <v>2.2070360611493514</v>
      </c>
      <c r="Q520" s="105">
        <f t="shared" ca="1" si="807"/>
        <v>6.6969590394912633</v>
      </c>
      <c r="R520" s="105">
        <f t="shared" ca="1" si="808"/>
        <v>6.6895941913958534</v>
      </c>
      <c r="S520" s="105">
        <f t="shared" ca="1" si="816"/>
        <v>0</v>
      </c>
      <c r="T520" s="105">
        <f t="shared" si="817"/>
        <v>0</v>
      </c>
      <c r="U520" s="105">
        <f t="shared" si="818"/>
        <v>0</v>
      </c>
      <c r="V520" s="115">
        <f t="shared" ca="1" si="809"/>
        <v>0.66000000000000014</v>
      </c>
      <c r="W520" s="114">
        <f t="shared" ca="1" si="810"/>
        <v>0.65309650293992005</v>
      </c>
      <c r="X520" s="116">
        <f t="shared" ca="1" si="811"/>
        <v>0.15047638506768002</v>
      </c>
      <c r="Y520" s="90" t="e">
        <f t="shared" si="819"/>
        <v>#N/A</v>
      </c>
      <c r="Z520" s="117" t="str">
        <f t="shared" ca="1" si="820"/>
        <v/>
      </c>
      <c r="AA520" s="112"/>
      <c r="AB520" s="118"/>
      <c r="AC520" s="107"/>
      <c r="AD520" s="107"/>
      <c r="AH520" s="107"/>
      <c r="BE520" s="235">
        <f t="shared" ca="1" si="821"/>
        <v>6.58</v>
      </c>
      <c r="BF520" s="235">
        <f t="shared" ref="BF520:BN520" ca="1" si="887">AVERAGE(OFFSET(BE$31,$A520,0,$BE$27,1))</f>
        <v>6.8049999999999997</v>
      </c>
      <c r="BG520" s="235">
        <f t="shared" ca="1" si="887"/>
        <v>7.0075000000000003</v>
      </c>
      <c r="BH520" s="235">
        <f t="shared" ca="1" si="887"/>
        <v>7.1168750000000003</v>
      </c>
      <c r="BI520" s="235">
        <f t="shared" ca="1" si="887"/>
        <v>7.1328125</v>
      </c>
      <c r="BJ520" s="235">
        <f t="shared" ca="1" si="887"/>
        <v>7.0715624999999998</v>
      </c>
      <c r="BK520" s="235">
        <f t="shared" ca="1" si="887"/>
        <v>6.94921875</v>
      </c>
      <c r="BL520" s="235">
        <f t="shared" ca="1" si="887"/>
        <v>6.7827734374999995</v>
      </c>
      <c r="BM520" s="235">
        <f t="shared" ca="1" si="887"/>
        <v>6.5933984374999994</v>
      </c>
      <c r="BN520" s="235">
        <f t="shared" ca="1" si="887"/>
        <v>6.4053124999999991</v>
      </c>
      <c r="BO520" s="235">
        <f t="shared" ca="1" si="823"/>
        <v>6.8155664062500012</v>
      </c>
      <c r="BP520" s="235">
        <f t="shared" ca="1" si="779"/>
        <v>6.8035007110890318</v>
      </c>
      <c r="BQ520" s="235">
        <f t="shared" ca="1" si="780"/>
        <v>6.708076255295552</v>
      </c>
      <c r="BR520" s="235">
        <f t="shared" ca="1" si="781"/>
        <v>9.5424455793479801E-2</v>
      </c>
      <c r="BS520" s="235">
        <f t="shared" ca="1" si="782"/>
        <v>6.8989251668825116</v>
      </c>
      <c r="BT520" s="235">
        <f t="shared" ca="1" si="850"/>
        <v>6.8262587425115973</v>
      </c>
      <c r="BU520" s="235">
        <f t="shared" ca="1" si="851"/>
        <v>6.6891051006436557</v>
      </c>
      <c r="BV520" s="235">
        <f t="shared" ca="1" si="852"/>
        <v>6.5479010982949557</v>
      </c>
      <c r="BW520" s="235">
        <f t="shared" ca="1" si="853"/>
        <v>6.9593620238987786</v>
      </c>
      <c r="BX520" s="235">
        <f t="shared" ca="1" si="824"/>
        <v>0.85381121428721618</v>
      </c>
      <c r="BZ520" s="235">
        <f t="shared" ca="1" si="825"/>
        <v>6.5942239343037707</v>
      </c>
      <c r="CA520" s="235">
        <f t="shared" ca="1" si="826"/>
        <v>60.691417595745499</v>
      </c>
      <c r="CB520" s="235">
        <f t="shared" ca="1" si="866"/>
        <v>6.6544498697916676</v>
      </c>
      <c r="CC520" s="235">
        <f t="shared" ca="1" si="867"/>
        <v>1.5844498697916674</v>
      </c>
      <c r="CD520" s="81">
        <f t="shared" ca="1" si="868"/>
        <v>4.1456777343750009</v>
      </c>
      <c r="CE520" s="235">
        <f t="shared" ca="1" si="827"/>
        <v>38.21932073141565</v>
      </c>
      <c r="CF520" s="235">
        <f t="shared" ca="1" si="828"/>
        <v>44.267938133984615</v>
      </c>
      <c r="CG520">
        <f t="shared" si="829"/>
        <v>100</v>
      </c>
      <c r="CH520">
        <f t="shared" si="829"/>
        <v>50</v>
      </c>
      <c r="CI520">
        <f t="shared" si="829"/>
        <v>0</v>
      </c>
      <c r="CJ520" t="e">
        <f t="shared" si="830"/>
        <v>#N/A</v>
      </c>
      <c r="CK520" s="259">
        <f t="shared" ca="1" si="831"/>
        <v>6.9912741820415318</v>
      </c>
      <c r="CL520" s="259">
        <f t="shared" ca="1" si="832"/>
        <v>6.6768870910207658</v>
      </c>
      <c r="CM520" s="259">
        <f t="shared" ca="1" si="833"/>
        <v>6.7422023008557153</v>
      </c>
      <c r="CN520" s="259">
        <f t="shared" ca="1" si="834"/>
        <v>6.6895111310779649</v>
      </c>
      <c r="CO520">
        <f t="shared" ca="1" si="835"/>
        <v>100</v>
      </c>
      <c r="CP520">
        <f t="shared" ca="1" si="836"/>
        <v>16.7</v>
      </c>
      <c r="CQ520" t="e">
        <f t="shared" ca="1" si="837"/>
        <v>#N/A</v>
      </c>
      <c r="CR520" t="e">
        <f t="shared" ca="1" si="871"/>
        <v>#N/A</v>
      </c>
      <c r="CS520" t="e">
        <f t="shared" ca="1" si="872"/>
        <v>#N/A</v>
      </c>
    </row>
    <row r="521" spans="1:97" x14ac:dyDescent="0.25">
      <c r="A521">
        <v>490</v>
      </c>
      <c r="B521" s="100">
        <f ca="1">OFFSET(InputPriceData!B$15,CalculationsAndCharts!$A521+$A$11,0,1,1)</f>
        <v>39783</v>
      </c>
      <c r="C521" s="3">
        <f ca="1">OFFSET(InputPriceData!G$15,CalculationsAndCharts!$A521+$A$11,0,1,1)</f>
        <v>3363000</v>
      </c>
      <c r="D521" s="4">
        <f ca="1">OFFSET(InputPriceData!C$15,CalculationsAndCharts!$A521+$A$11,IF($C$7,7,0),1,1)</f>
        <v>7.2</v>
      </c>
      <c r="E521" s="4">
        <f ca="1">OFFSET(InputPriceData!D$15,CalculationsAndCharts!$A521+$A$11,IF($C$7,7,0),1,1)</f>
        <v>7.28</v>
      </c>
      <c r="F521" s="4">
        <f ca="1">OFFSET(InputPriceData!E$15,CalculationsAndCharts!$A521+$A$11,IF($C$7,7,0),1,1)</f>
        <v>6.62</v>
      </c>
      <c r="G521" s="4">
        <f ca="1">OFFSET(InputPriceData!F$15,CalculationsAndCharts!$A521+$A$11,IF($C$7,7,0),1,1)</f>
        <v>6.66</v>
      </c>
      <c r="H521" s="105">
        <f t="shared" si="804"/>
        <v>0</v>
      </c>
      <c r="I521" s="105">
        <f t="shared" ca="1" si="878"/>
        <v>0</v>
      </c>
      <c r="J521" s="105">
        <f t="shared" ca="1" si="878"/>
        <v>0</v>
      </c>
      <c r="K521" s="105">
        <f t="shared" ca="1" si="878"/>
        <v>0</v>
      </c>
      <c r="L521" s="4">
        <f t="shared" ca="1" si="805"/>
        <v>6.8533333333333344</v>
      </c>
      <c r="M521" s="105">
        <f t="shared" ca="1" si="806"/>
        <v>0.79333333333333389</v>
      </c>
      <c r="N521" s="105">
        <f t="shared" ca="1" si="813"/>
        <v>2.4394871794871804</v>
      </c>
      <c r="O521" s="198">
        <f t="shared" ca="1" si="814"/>
        <v>2.4551321020082302</v>
      </c>
      <c r="P521" s="198">
        <f t="shared" ca="1" si="815"/>
        <v>2.2096188918074073</v>
      </c>
      <c r="Q521" s="105">
        <f t="shared" ca="1" si="807"/>
        <v>6.7551378126792443</v>
      </c>
      <c r="R521" s="105">
        <f t="shared" ca="1" si="808"/>
        <v>6.6874899490828792</v>
      </c>
      <c r="S521" s="105">
        <f t="shared" ca="1" si="816"/>
        <v>0</v>
      </c>
      <c r="T521" s="105">
        <f t="shared" si="817"/>
        <v>0</v>
      </c>
      <c r="U521" s="105">
        <f t="shared" si="818"/>
        <v>0</v>
      </c>
      <c r="V521" s="115">
        <f t="shared" ca="1" si="809"/>
        <v>0.78000000000000025</v>
      </c>
      <c r="W521" s="114">
        <f t="shared" ca="1" si="810"/>
        <v>0.64964475440988001</v>
      </c>
      <c r="X521" s="116">
        <f t="shared" ca="1" si="811"/>
        <v>0.1475442574189009</v>
      </c>
      <c r="Y521" s="90" t="e">
        <f t="shared" si="819"/>
        <v>#N/A</v>
      </c>
      <c r="Z521" s="117" t="str">
        <f t="shared" ca="1" si="820"/>
        <v/>
      </c>
      <c r="AA521" s="112"/>
      <c r="AB521" s="118"/>
      <c r="AC521" s="107"/>
      <c r="AD521" s="107"/>
      <c r="AH521" s="107"/>
      <c r="BE521" s="235">
        <f t="shared" ca="1" si="821"/>
        <v>7.03</v>
      </c>
      <c r="BF521" s="235">
        <f t="shared" ref="BF521:BN521" ca="1" si="888">AVERAGE(OFFSET(BE$31,$A521,0,$BE$27,1))</f>
        <v>7.2100000000000009</v>
      </c>
      <c r="BG521" s="235">
        <f t="shared" ca="1" si="888"/>
        <v>7.2262500000000003</v>
      </c>
      <c r="BH521" s="235">
        <f t="shared" ca="1" si="888"/>
        <v>7.1487499999999997</v>
      </c>
      <c r="BI521" s="235">
        <f t="shared" ca="1" si="888"/>
        <v>7.0103124999999995</v>
      </c>
      <c r="BJ521" s="235">
        <f t="shared" ca="1" si="888"/>
        <v>6.8268749999999994</v>
      </c>
      <c r="BK521" s="235">
        <f t="shared" ca="1" si="888"/>
        <v>6.6163281249999999</v>
      </c>
      <c r="BL521" s="235">
        <f t="shared" ca="1" si="888"/>
        <v>6.4040234374999994</v>
      </c>
      <c r="BM521" s="235">
        <f t="shared" ca="1" si="888"/>
        <v>6.2172265624999996</v>
      </c>
      <c r="BN521" s="235">
        <f t="shared" ca="1" si="888"/>
        <v>6.0769824218749999</v>
      </c>
      <c r="BO521" s="235">
        <f t="shared" ca="1" si="823"/>
        <v>6.9558999023437496</v>
      </c>
      <c r="BP521" s="235">
        <f t="shared" ca="1" si="779"/>
        <v>6.7914350159280623</v>
      </c>
      <c r="BQ521" s="235">
        <f t="shared" ca="1" si="780"/>
        <v>6.612651799502073</v>
      </c>
      <c r="BR521" s="235">
        <f t="shared" ca="1" si="781"/>
        <v>0.17878321642598927</v>
      </c>
      <c r="BS521" s="235">
        <f t="shared" ca="1" si="782"/>
        <v>6.9702182323540516</v>
      </c>
      <c r="BT521" s="235">
        <f t="shared" ca="1" si="850"/>
        <v>6.7535923181406829</v>
      </c>
      <c r="BU521" s="235">
        <f t="shared" ca="1" si="851"/>
        <v>6.5519514587757142</v>
      </c>
      <c r="BV521" s="235">
        <f t="shared" ca="1" si="852"/>
        <v>6.4066970959462566</v>
      </c>
      <c r="BW521" s="235">
        <f t="shared" ca="1" si="853"/>
        <v>7.0116196740411638</v>
      </c>
      <c r="BX521" s="235">
        <f t="shared" ca="1" si="824"/>
        <v>0.986052294641802</v>
      </c>
      <c r="BZ521" s="235">
        <f t="shared" ca="1" si="825"/>
        <v>6.601518924456018</v>
      </c>
      <c r="CA521" s="235">
        <f t="shared" ca="1" si="826"/>
        <v>60.397540571976464</v>
      </c>
      <c r="CB521" s="235">
        <f t="shared" ca="1" si="866"/>
        <v>6.904616617838542</v>
      </c>
      <c r="CC521" s="235">
        <f t="shared" ca="1" si="867"/>
        <v>1.8346166178385417</v>
      </c>
      <c r="CD521" s="81">
        <f t="shared" ca="1" si="868"/>
        <v>4.1456777343750009</v>
      </c>
      <c r="CE521" s="235">
        <f t="shared" ca="1" si="827"/>
        <v>44.253720028122906</v>
      </c>
      <c r="CF521" s="235">
        <f t="shared" ca="1" si="828"/>
        <v>45.926388673611747</v>
      </c>
      <c r="CG521">
        <f t="shared" si="829"/>
        <v>100</v>
      </c>
      <c r="CH521">
        <f t="shared" si="829"/>
        <v>50</v>
      </c>
      <c r="CI521">
        <f t="shared" si="829"/>
        <v>0</v>
      </c>
      <c r="CJ521" t="e">
        <f t="shared" si="830"/>
        <v>#N/A</v>
      </c>
      <c r="CK521" s="259">
        <f t="shared" ca="1" si="831"/>
        <v>7.0425483640830633</v>
      </c>
      <c r="CL521" s="259">
        <f t="shared" ca="1" si="832"/>
        <v>6.970637091020766</v>
      </c>
      <c r="CM521" s="259">
        <f t="shared" ca="1" si="833"/>
        <v>6.9081149458706363</v>
      </c>
      <c r="CN521" s="259">
        <f t="shared" ca="1" si="834"/>
        <v>6.6945607471008444</v>
      </c>
      <c r="CO521">
        <f t="shared" ca="1" si="835"/>
        <v>100</v>
      </c>
      <c r="CP521">
        <f t="shared" ca="1" si="836"/>
        <v>16.7</v>
      </c>
      <c r="CQ521" t="e">
        <f t="shared" ca="1" si="837"/>
        <v>#N/A</v>
      </c>
      <c r="CR521" t="e">
        <f t="shared" ca="1" si="871"/>
        <v>#N/A</v>
      </c>
      <c r="CS521" t="e">
        <f t="shared" ca="1" si="872"/>
        <v>#N/A</v>
      </c>
    </row>
    <row r="522" spans="1:97" x14ac:dyDescent="0.25">
      <c r="A522">
        <v>491</v>
      </c>
      <c r="B522" s="100">
        <f ca="1">OFFSET(InputPriceData!B$15,CalculationsAndCharts!$A522+$A$11,0,1,1)</f>
        <v>39780</v>
      </c>
      <c r="C522" s="3">
        <f ca="1">OFFSET(InputPriceData!G$15,CalculationsAndCharts!$A522+$A$11,0,1,1)</f>
        <v>682500</v>
      </c>
      <c r="D522" s="4">
        <f ca="1">OFFSET(InputPriceData!C$15,CalculationsAndCharts!$A522+$A$11,IF($C$7,7,0),1,1)</f>
        <v>7.36</v>
      </c>
      <c r="E522" s="4">
        <f ca="1">OFFSET(InputPriceData!D$15,CalculationsAndCharts!$A522+$A$11,IF($C$7,7,0),1,1)</f>
        <v>7.57</v>
      </c>
      <c r="F522" s="4">
        <f ca="1">OFFSET(InputPriceData!E$15,CalculationsAndCharts!$A522+$A$11,IF($C$7,7,0),1,1)</f>
        <v>7.27</v>
      </c>
      <c r="G522" s="4">
        <f ca="1">OFFSET(InputPriceData!F$15,CalculationsAndCharts!$A522+$A$11,IF($C$7,7,0),1,1)</f>
        <v>7.4</v>
      </c>
      <c r="H522" s="105">
        <f t="shared" si="804"/>
        <v>0</v>
      </c>
      <c r="I522" s="105">
        <f t="shared" ca="1" si="878"/>
        <v>0</v>
      </c>
      <c r="J522" s="105">
        <f t="shared" ca="1" si="878"/>
        <v>0</v>
      </c>
      <c r="K522" s="105">
        <f t="shared" ca="1" si="878"/>
        <v>0</v>
      </c>
      <c r="L522" s="4">
        <f t="shared" ca="1" si="805"/>
        <v>7.413333333333334</v>
      </c>
      <c r="M522" s="105">
        <f t="shared" ca="1" si="806"/>
        <v>0.81333333333333435</v>
      </c>
      <c r="N522" s="105">
        <f t="shared" ca="1" si="813"/>
        <v>2.4877307692307689</v>
      </c>
      <c r="O522" s="198">
        <f t="shared" ca="1" si="814"/>
        <v>2.4596020798713871</v>
      </c>
      <c r="P522" s="198">
        <f t="shared" ca="1" si="815"/>
        <v>2.2136418718842483</v>
      </c>
      <c r="Q522" s="105">
        <f t="shared" ca="1" si="807"/>
        <v>6.7270819496352185</v>
      </c>
      <c r="R522" s="105">
        <f t="shared" ca="1" si="808"/>
        <v>6.6681619880553464</v>
      </c>
      <c r="S522" s="105">
        <f t="shared" ca="1" si="816"/>
        <v>0</v>
      </c>
      <c r="T522" s="105">
        <f t="shared" si="817"/>
        <v>0</v>
      </c>
      <c r="U522" s="105">
        <f t="shared" si="818"/>
        <v>0</v>
      </c>
      <c r="V522" s="115">
        <f t="shared" ca="1" si="809"/>
        <v>0.30000000000000071</v>
      </c>
      <c r="W522" s="114">
        <f t="shared" ca="1" si="810"/>
        <v>0.58446713161481989</v>
      </c>
      <c r="X522" s="116">
        <f t="shared" ca="1" si="811"/>
        <v>0.1289820448128135</v>
      </c>
      <c r="Y522" s="90" t="e">
        <f t="shared" si="819"/>
        <v>#N/A</v>
      </c>
      <c r="Z522" s="117" t="str">
        <f t="shared" ca="1" si="820"/>
        <v/>
      </c>
      <c r="AA522" s="112"/>
      <c r="AB522" s="118"/>
      <c r="AC522" s="107"/>
      <c r="AD522" s="107"/>
      <c r="AH522" s="107"/>
      <c r="BE522" s="235">
        <f t="shared" ca="1" si="821"/>
        <v>7.3900000000000006</v>
      </c>
      <c r="BF522" s="235">
        <f t="shared" ref="BF522:BN522" ca="1" si="889">AVERAGE(OFFSET(BE$31,$A522,0,$BE$27,1))</f>
        <v>7.2424999999999997</v>
      </c>
      <c r="BG522" s="235">
        <f t="shared" ca="1" si="889"/>
        <v>7.07125</v>
      </c>
      <c r="BH522" s="235">
        <f t="shared" ca="1" si="889"/>
        <v>6.8718750000000002</v>
      </c>
      <c r="BI522" s="235">
        <f t="shared" ca="1" si="889"/>
        <v>6.6434375000000001</v>
      </c>
      <c r="BJ522" s="235">
        <f t="shared" ca="1" si="889"/>
        <v>6.4057812500000004</v>
      </c>
      <c r="BK522" s="235">
        <f t="shared" ca="1" si="889"/>
        <v>6.1917187499999997</v>
      </c>
      <c r="BL522" s="235">
        <f t="shared" ca="1" si="889"/>
        <v>6.0304296874999999</v>
      </c>
      <c r="BM522" s="235">
        <f t="shared" ca="1" si="889"/>
        <v>5.9367382812499994</v>
      </c>
      <c r="BN522" s="235">
        <f t="shared" ca="1" si="889"/>
        <v>5.9097949218749992</v>
      </c>
      <c r="BO522" s="235">
        <f t="shared" ca="1" si="823"/>
        <v>6.8997700195312515</v>
      </c>
      <c r="BP522" s="235">
        <f t="shared" ca="1" si="779"/>
        <v>6.626970129512376</v>
      </c>
      <c r="BQ522" s="235">
        <f t="shared" ca="1" si="780"/>
        <v>6.4338685830760838</v>
      </c>
      <c r="BR522" s="235">
        <f t="shared" ca="1" si="781"/>
        <v>0.19310154643629218</v>
      </c>
      <c r="BS522" s="235">
        <f t="shared" ca="1" si="782"/>
        <v>6.8200716759486681</v>
      </c>
      <c r="BT522" s="235">
        <f t="shared" ca="1" si="850"/>
        <v>6.5369664039273134</v>
      </c>
      <c r="BU522" s="235">
        <f t="shared" ca="1" si="851"/>
        <v>6.3503105994107454</v>
      </c>
      <c r="BV522" s="235">
        <f t="shared" ca="1" si="852"/>
        <v>6.2614427331167999</v>
      </c>
      <c r="BW522" s="235">
        <f t="shared" ca="1" si="853"/>
        <v>6.8214101466665067</v>
      </c>
      <c r="BX522" s="235">
        <f t="shared" ca="1" si="824"/>
        <v>1.0926465420073486</v>
      </c>
      <c r="BZ522" s="235">
        <f t="shared" ca="1" si="825"/>
        <v>6.6154366261477371</v>
      </c>
      <c r="CA522" s="235">
        <f t="shared" ca="1" si="826"/>
        <v>54.712720733558697</v>
      </c>
      <c r="CB522" s="235">
        <f t="shared" ca="1" si="866"/>
        <v>7.1565516764322927</v>
      </c>
      <c r="CC522" s="235">
        <f t="shared" ca="1" si="867"/>
        <v>2.0865516764322924</v>
      </c>
      <c r="CD522" s="81">
        <f t="shared" ca="1" si="868"/>
        <v>4.1456777343750009</v>
      </c>
      <c r="CE522" s="235">
        <f t="shared" ca="1" si="827"/>
        <v>50.330773642415295</v>
      </c>
      <c r="CF522" s="235">
        <f t="shared" ca="1" si="828"/>
        <v>42.295976691545633</v>
      </c>
      <c r="CG522">
        <f t="shared" si="829"/>
        <v>100</v>
      </c>
      <c r="CH522">
        <f t="shared" si="829"/>
        <v>50</v>
      </c>
      <c r="CI522">
        <f t="shared" si="829"/>
        <v>0</v>
      </c>
      <c r="CJ522" t="e">
        <f t="shared" si="830"/>
        <v>#N/A</v>
      </c>
      <c r="CK522" s="259">
        <f t="shared" ca="1" si="831"/>
        <v>6.6850967281661262</v>
      </c>
      <c r="CL522" s="259">
        <f t="shared" ca="1" si="832"/>
        <v>7.0850483640830637</v>
      </c>
      <c r="CM522" s="259">
        <f t="shared" ca="1" si="833"/>
        <v>6.9446360208955031</v>
      </c>
      <c r="CN522" s="259">
        <f t="shared" ca="1" si="834"/>
        <v>6.5841302095328755</v>
      </c>
      <c r="CO522">
        <f t="shared" ca="1" si="835"/>
        <v>100</v>
      </c>
      <c r="CP522">
        <f t="shared" ca="1" si="836"/>
        <v>16.7</v>
      </c>
      <c r="CQ522" t="e">
        <f t="shared" ca="1" si="837"/>
        <v>#N/A</v>
      </c>
      <c r="CR522" t="e">
        <f t="shared" ca="1" si="871"/>
        <v>#N/A</v>
      </c>
      <c r="CS522" t="e">
        <f t="shared" ca="1" si="872"/>
        <v>#N/A</v>
      </c>
    </row>
    <row r="523" spans="1:97" x14ac:dyDescent="0.25">
      <c r="A523">
        <v>492</v>
      </c>
      <c r="B523" s="100">
        <f ca="1">OFFSET(InputPriceData!B$15,CalculationsAndCharts!$A523+$A$11,0,1,1)</f>
        <v>39778</v>
      </c>
      <c r="C523" s="3">
        <f ca="1">OFFSET(InputPriceData!G$15,CalculationsAndCharts!$A523+$A$11,0,1,1)</f>
        <v>1487800</v>
      </c>
      <c r="D523" s="4">
        <f ca="1">OFFSET(InputPriceData!C$15,CalculationsAndCharts!$A523+$A$11,IF($C$7,7,0),1,1)</f>
        <v>6.73</v>
      </c>
      <c r="E523" s="4">
        <f ca="1">OFFSET(InputPriceData!D$15,CalculationsAndCharts!$A523+$A$11,IF($C$7,7,0),1,1)</f>
        <v>7.44</v>
      </c>
      <c r="F523" s="4">
        <f ca="1">OFFSET(InputPriceData!E$15,CalculationsAndCharts!$A523+$A$11,IF($C$7,7,0),1,1)</f>
        <v>6.6</v>
      </c>
      <c r="G523" s="4">
        <f ca="1">OFFSET(InputPriceData!F$15,CalculationsAndCharts!$A523+$A$11,IF($C$7,7,0),1,1)</f>
        <v>7.38</v>
      </c>
      <c r="H523" s="105">
        <f t="shared" si="804"/>
        <v>0</v>
      </c>
      <c r="I523" s="105">
        <f t="shared" ca="1" si="878"/>
        <v>0</v>
      </c>
      <c r="J523" s="105">
        <f t="shared" ca="1" si="878"/>
        <v>0</v>
      </c>
      <c r="K523" s="105">
        <f t="shared" ca="1" si="878"/>
        <v>0</v>
      </c>
      <c r="L523" s="4">
        <f t="shared" ca="1" si="805"/>
        <v>7.14</v>
      </c>
      <c r="M523" s="105">
        <f t="shared" ca="1" si="806"/>
        <v>0.83999999999999986</v>
      </c>
      <c r="N523" s="105">
        <f t="shared" ca="1" si="813"/>
        <v>2.4695256410256405</v>
      </c>
      <c r="O523" s="198">
        <f t="shared" ca="1" si="814"/>
        <v>2.4515653114829927</v>
      </c>
      <c r="P523" s="198">
        <f t="shared" ca="1" si="815"/>
        <v>2.2064087803346935</v>
      </c>
      <c r="Q523" s="105">
        <f t="shared" ca="1" si="807"/>
        <v>6.5310101257214708</v>
      </c>
      <c r="R523" s="105">
        <f t="shared" ca="1" si="808"/>
        <v>6.6513277133182394</v>
      </c>
      <c r="S523" s="105">
        <f t="shared" ca="1" si="816"/>
        <v>0</v>
      </c>
      <c r="T523" s="105">
        <f t="shared" si="817"/>
        <v>0</v>
      </c>
      <c r="U523" s="105">
        <f t="shared" si="818"/>
        <v>0</v>
      </c>
      <c r="V523" s="115">
        <f t="shared" ca="1" si="809"/>
        <v>0.84000000000000075</v>
      </c>
      <c r="W523" s="114">
        <f t="shared" ca="1" si="810"/>
        <v>0.72670069742222942</v>
      </c>
      <c r="X523" s="116">
        <f t="shared" ca="1" si="811"/>
        <v>0.14846892919000398</v>
      </c>
      <c r="Y523" s="90" t="e">
        <f t="shared" si="819"/>
        <v>#N/A</v>
      </c>
      <c r="Z523" s="117" t="str">
        <f t="shared" ca="1" si="820"/>
        <v/>
      </c>
      <c r="AA523" s="112"/>
      <c r="AB523" s="118"/>
      <c r="AC523" s="107"/>
      <c r="AD523" s="107"/>
      <c r="AH523" s="107"/>
      <c r="BE523" s="235">
        <f t="shared" ca="1" si="821"/>
        <v>7.0949999999999998</v>
      </c>
      <c r="BF523" s="235">
        <f t="shared" ref="BF523:BN523" ca="1" si="890">AVERAGE(OFFSET(BE$31,$A523,0,$BE$27,1))</f>
        <v>6.9</v>
      </c>
      <c r="BG523" s="235">
        <f t="shared" ca="1" si="890"/>
        <v>6.6725000000000003</v>
      </c>
      <c r="BH523" s="235">
        <f t="shared" ca="1" si="890"/>
        <v>6.415</v>
      </c>
      <c r="BI523" s="235">
        <f t="shared" ca="1" si="890"/>
        <v>6.1681249999999999</v>
      </c>
      <c r="BJ523" s="235">
        <f t="shared" ca="1" si="890"/>
        <v>5.9776562499999999</v>
      </c>
      <c r="BK523" s="235">
        <f t="shared" ca="1" si="890"/>
        <v>5.869140625</v>
      </c>
      <c r="BL523" s="235">
        <f t="shared" ca="1" si="890"/>
        <v>5.8430468749999998</v>
      </c>
      <c r="BM523" s="235">
        <f t="shared" ca="1" si="890"/>
        <v>5.8828515624999991</v>
      </c>
      <c r="BN523" s="235">
        <f t="shared" ca="1" si="890"/>
        <v>5.9651562499999997</v>
      </c>
      <c r="BO523" s="235">
        <f t="shared" ca="1" si="823"/>
        <v>6.5814238281249997</v>
      </c>
      <c r="BP523" s="235">
        <f t="shared" ref="BP523:BP586" ca="1" si="891">BO523*$BF$28+$BF$29*BP524</f>
        <v>6.3541702394935005</v>
      </c>
      <c r="BQ523" s="235">
        <f t="shared" ref="BQ523:BQ586" ca="1" si="892">BP523*$BF$28+$BF$29*BQ524</f>
        <v>6.2407670366397916</v>
      </c>
      <c r="BR523" s="235">
        <f t="shared" ref="BR523:BR586" ca="1" si="893">BP523-BQ523</f>
        <v>0.11340320285370886</v>
      </c>
      <c r="BS523" s="235">
        <f t="shared" ref="BS523:BS586" ca="1" si="894">BP523+BR523</f>
        <v>6.4675734423472093</v>
      </c>
      <c r="BT523" s="235">
        <f t="shared" ca="1" si="850"/>
        <v>6.2538611319059587</v>
      </c>
      <c r="BU523" s="235">
        <f t="shared" ca="1" si="851"/>
        <v>6.1636547948941782</v>
      </c>
      <c r="BV523" s="235">
        <f t="shared" ca="1" si="852"/>
        <v>6.1725748668228553</v>
      </c>
      <c r="BW523" s="235">
        <f t="shared" ca="1" si="853"/>
        <v>6.4431938778581985</v>
      </c>
      <c r="BX523" s="235">
        <f t="shared" ca="1" si="824"/>
        <v>1.1685374447764212</v>
      </c>
      <c r="BZ523" s="235">
        <f t="shared" ca="1" si="825"/>
        <v>6.6621354677638767</v>
      </c>
      <c r="CA523" s="235">
        <f t="shared" ca="1" si="826"/>
        <v>45.315905560314143</v>
      </c>
      <c r="CB523" s="235">
        <f t="shared" ca="1" si="866"/>
        <v>6.8607119140624997</v>
      </c>
      <c r="CC523" s="235">
        <f t="shared" ca="1" si="867"/>
        <v>1.7907119140624994</v>
      </c>
      <c r="CD523" s="81">
        <f t="shared" ca="1" si="868"/>
        <v>4.1456777343750009</v>
      </c>
      <c r="CE523" s="235">
        <f t="shared" ca="1" si="827"/>
        <v>43.19467235029704</v>
      </c>
      <c r="CF523" s="235">
        <f t="shared" ca="1" si="828"/>
        <v>34.533600193223315</v>
      </c>
      <c r="CG523">
        <f t="shared" si="829"/>
        <v>100</v>
      </c>
      <c r="CH523">
        <f t="shared" si="829"/>
        <v>50</v>
      </c>
      <c r="CI523">
        <f t="shared" si="829"/>
        <v>0</v>
      </c>
      <c r="CJ523" t="e">
        <f t="shared" si="830"/>
        <v>#N/A</v>
      </c>
      <c r="CK523" s="259">
        <f t="shared" ca="1" si="831"/>
        <v>6.3326934563322528</v>
      </c>
      <c r="CL523" s="259">
        <f t="shared" ca="1" si="832"/>
        <v>6.7857217281661271</v>
      </c>
      <c r="CM523" s="259">
        <f t="shared" ca="1" si="833"/>
        <v>6.6321711459369492</v>
      </c>
      <c r="CN523" s="259">
        <f t="shared" ca="1" si="834"/>
        <v>6.3837629477128006</v>
      </c>
      <c r="CO523">
        <f t="shared" ca="1" si="835"/>
        <v>100</v>
      </c>
      <c r="CP523">
        <f t="shared" ca="1" si="836"/>
        <v>16.7</v>
      </c>
      <c r="CQ523" t="e">
        <f t="shared" ca="1" si="837"/>
        <v>#N/A</v>
      </c>
      <c r="CR523">
        <f t="shared" ca="1" si="871"/>
        <v>6.73</v>
      </c>
      <c r="CS523" t="e">
        <f t="shared" ca="1" si="872"/>
        <v>#N/A</v>
      </c>
    </row>
    <row r="524" spans="1:97" x14ac:dyDescent="0.25">
      <c r="A524">
        <v>493</v>
      </c>
      <c r="B524" s="100">
        <f ca="1">OFFSET(InputPriceData!B$15,CalculationsAndCharts!$A524+$A$11,0,1,1)</f>
        <v>39777</v>
      </c>
      <c r="C524" s="3">
        <f ca="1">OFFSET(InputPriceData!G$15,CalculationsAndCharts!$A524+$A$11,0,1,1)</f>
        <v>2099900</v>
      </c>
      <c r="D524" s="4">
        <f ca="1">OFFSET(InputPriceData!C$15,CalculationsAndCharts!$A524+$A$11,IF($C$7,7,0),1,1)</f>
        <v>6.63</v>
      </c>
      <c r="E524" s="4">
        <f ca="1">OFFSET(InputPriceData!D$15,CalculationsAndCharts!$A524+$A$11,IF($C$7,7,0),1,1)</f>
        <v>6.84</v>
      </c>
      <c r="F524" s="4">
        <f ca="1">OFFSET(InputPriceData!E$15,CalculationsAndCharts!$A524+$A$11,IF($C$7,7,0),1,1)</f>
        <v>6.3</v>
      </c>
      <c r="G524" s="4">
        <f ca="1">OFFSET(InputPriceData!F$15,CalculationsAndCharts!$A524+$A$11,IF($C$7,7,0),1,1)</f>
        <v>6.81</v>
      </c>
      <c r="H524" s="105">
        <f t="shared" si="804"/>
        <v>0</v>
      </c>
      <c r="I524" s="105">
        <f t="shared" ca="1" si="878"/>
        <v>0</v>
      </c>
      <c r="J524" s="105">
        <f t="shared" ca="1" si="878"/>
        <v>0</v>
      </c>
      <c r="K524" s="105">
        <f t="shared" ca="1" si="878"/>
        <v>0</v>
      </c>
      <c r="L524" s="4">
        <f t="shared" ca="1" si="805"/>
        <v>6.6499999999999995</v>
      </c>
      <c r="M524" s="105">
        <f t="shared" ca="1" si="806"/>
        <v>0.63999999999999968</v>
      </c>
      <c r="N524" s="105">
        <f t="shared" ca="1" si="813"/>
        <v>2.3448205128205126</v>
      </c>
      <c r="O524" s="198">
        <f t="shared" ca="1" si="814"/>
        <v>2.4464337887565222</v>
      </c>
      <c r="P524" s="198">
        <f t="shared" ca="1" si="815"/>
        <v>2.20179040988087</v>
      </c>
      <c r="Q524" s="105">
        <f t="shared" ca="1" si="807"/>
        <v>6.3570130187847491</v>
      </c>
      <c r="R524" s="105">
        <f t="shared" ca="1" si="808"/>
        <v>6.6857041669173158</v>
      </c>
      <c r="S524" s="105">
        <f t="shared" ca="1" si="816"/>
        <v>0</v>
      </c>
      <c r="T524" s="105">
        <f t="shared" si="817"/>
        <v>0</v>
      </c>
      <c r="U524" s="105">
        <f t="shared" si="818"/>
        <v>0</v>
      </c>
      <c r="V524" s="115">
        <f t="shared" ca="1" si="809"/>
        <v>0.54</v>
      </c>
      <c r="W524" s="114">
        <f t="shared" ca="1" si="810"/>
        <v>0.67005104613334365</v>
      </c>
      <c r="X524" s="116">
        <f t="shared" ca="1" si="811"/>
        <v>0.14839222410181258</v>
      </c>
      <c r="Y524" s="90" t="e">
        <f t="shared" si="819"/>
        <v>#N/A</v>
      </c>
      <c r="Z524" s="117" t="str">
        <f t="shared" ca="1" si="820"/>
        <v/>
      </c>
      <c r="AA524" s="112"/>
      <c r="AB524" s="118"/>
      <c r="AC524" s="107"/>
      <c r="AD524" s="107"/>
      <c r="AH524" s="107"/>
      <c r="BE524" s="235">
        <f t="shared" ca="1" si="821"/>
        <v>6.7050000000000001</v>
      </c>
      <c r="BF524" s="235">
        <f t="shared" ref="BF524:BN524" ca="1" si="895">AVERAGE(OFFSET(BE$31,$A524,0,$BE$27,1))</f>
        <v>6.4450000000000003</v>
      </c>
      <c r="BG524" s="235">
        <f t="shared" ca="1" si="895"/>
        <v>6.1574999999999998</v>
      </c>
      <c r="BH524" s="235">
        <f t="shared" ca="1" si="895"/>
        <v>5.9212499999999997</v>
      </c>
      <c r="BI524" s="235">
        <f t="shared" ca="1" si="895"/>
        <v>5.7871874999999999</v>
      </c>
      <c r="BJ524" s="235">
        <f t="shared" ca="1" si="895"/>
        <v>5.7606249999999992</v>
      </c>
      <c r="BK524" s="235">
        <f t="shared" ca="1" si="895"/>
        <v>5.8169531249999995</v>
      </c>
      <c r="BL524" s="235">
        <f t="shared" ca="1" si="895"/>
        <v>5.9226562499999993</v>
      </c>
      <c r="BM524" s="235">
        <f t="shared" ca="1" si="895"/>
        <v>6.0474609374999995</v>
      </c>
      <c r="BN524" s="235">
        <f t="shared" ca="1" si="895"/>
        <v>6.1691601562499994</v>
      </c>
      <c r="BO524" s="235">
        <f t="shared" ca="1" si="823"/>
        <v>6.2562021484375006</v>
      </c>
      <c r="BP524" s="235">
        <f t="shared" ca="1" si="891"/>
        <v>6.1269166508620012</v>
      </c>
      <c r="BQ524" s="235">
        <f t="shared" ca="1" si="892"/>
        <v>6.1273638337860827</v>
      </c>
      <c r="BR524" s="235">
        <f t="shared" ca="1" si="893"/>
        <v>-4.4718292408152394E-4</v>
      </c>
      <c r="BS524" s="235">
        <f t="shared" ca="1" si="894"/>
        <v>6.1264694679379197</v>
      </c>
      <c r="BT524" s="235">
        <f t="shared" ca="1" si="850"/>
        <v>6.040148821464709</v>
      </c>
      <c r="BU524" s="235">
        <f t="shared" ca="1" si="851"/>
        <v>6.0734484578823977</v>
      </c>
      <c r="BV524" s="235">
        <f t="shared" ca="1" si="852"/>
        <v>6.1814949387515323</v>
      </c>
      <c r="BW524" s="235">
        <f t="shared" ca="1" si="853"/>
        <v>6.0815960294984688</v>
      </c>
      <c r="BX524" s="235">
        <f t="shared" ca="1" si="824"/>
        <v>1.1980335467030787</v>
      </c>
      <c r="BZ524" s="235">
        <f t="shared" ca="1" si="825"/>
        <v>6.762184951472463</v>
      </c>
      <c r="CA524" s="235">
        <f t="shared" ca="1" si="826"/>
        <v>35.797790807967431</v>
      </c>
      <c r="CB524" s="235">
        <f t="shared" ca="1" si="866"/>
        <v>6.4531010742187505</v>
      </c>
      <c r="CC524" s="235">
        <f t="shared" ca="1" si="867"/>
        <v>1.3831010742187502</v>
      </c>
      <c r="CD524" s="81">
        <f t="shared" ca="1" si="868"/>
        <v>4.1456777343750009</v>
      </c>
      <c r="CE524" s="235">
        <f t="shared" ca="1" si="827"/>
        <v>33.362484081924556</v>
      </c>
      <c r="CF524" s="235">
        <f t="shared" ca="1" si="828"/>
        <v>25.235646014352582</v>
      </c>
      <c r="CG524">
        <f t="shared" si="829"/>
        <v>100</v>
      </c>
      <c r="CH524">
        <f t="shared" si="829"/>
        <v>50</v>
      </c>
      <c r="CI524">
        <f t="shared" si="829"/>
        <v>0</v>
      </c>
      <c r="CJ524" t="e">
        <f t="shared" si="830"/>
        <v>#N/A</v>
      </c>
      <c r="CK524" s="259">
        <f t="shared" ca="1" si="831"/>
        <v>6.0203869126645051</v>
      </c>
      <c r="CL524" s="259">
        <f t="shared" ca="1" si="832"/>
        <v>6.3814434563322529</v>
      </c>
      <c r="CM524" s="259">
        <f t="shared" ca="1" si="833"/>
        <v>6.2936185765615829</v>
      </c>
      <c r="CN524" s="259">
        <f t="shared" ca="1" si="834"/>
        <v>6.22297943553147</v>
      </c>
      <c r="CO524">
        <f t="shared" ca="1" si="835"/>
        <v>100</v>
      </c>
      <c r="CP524">
        <f t="shared" ca="1" si="836"/>
        <v>16.7</v>
      </c>
      <c r="CQ524" t="e">
        <f t="shared" ca="1" si="837"/>
        <v>#N/A</v>
      </c>
      <c r="CR524" t="e">
        <f t="shared" ca="1" si="871"/>
        <v>#N/A</v>
      </c>
      <c r="CS524" t="e">
        <f t="shared" ca="1" si="872"/>
        <v>#N/A</v>
      </c>
    </row>
    <row r="525" spans="1:97" x14ac:dyDescent="0.25">
      <c r="A525">
        <v>494</v>
      </c>
      <c r="B525" s="100">
        <f ca="1">OFFSET(InputPriceData!B$15,CalculationsAndCharts!$A525+$A$11,0,1,1)</f>
        <v>39776</v>
      </c>
      <c r="C525" s="3">
        <f ca="1">OFFSET(InputPriceData!G$15,CalculationsAndCharts!$A525+$A$11,0,1,1)</f>
        <v>3346300</v>
      </c>
      <c r="D525" s="4">
        <f ca="1">OFFSET(InputPriceData!C$15,CalculationsAndCharts!$A525+$A$11,IF($C$7,7,0),1,1)</f>
        <v>6.04</v>
      </c>
      <c r="E525" s="4">
        <f ca="1">OFFSET(InputPriceData!D$15,CalculationsAndCharts!$A525+$A$11,IF($C$7,7,0),1,1)</f>
        <v>6.65</v>
      </c>
      <c r="F525" s="4">
        <f ca="1">OFFSET(InputPriceData!E$15,CalculationsAndCharts!$A525+$A$11,IF($C$7,7,0),1,1)</f>
        <v>6.01</v>
      </c>
      <c r="G525" s="4">
        <f ca="1">OFFSET(InputPriceData!F$15,CalculationsAndCharts!$A525+$A$11,IF($C$7,7,0),1,1)</f>
        <v>6.6</v>
      </c>
      <c r="H525" s="105">
        <f t="shared" si="804"/>
        <v>0</v>
      </c>
      <c r="I525" s="105">
        <f t="shared" ca="1" si="878"/>
        <v>0</v>
      </c>
      <c r="J525" s="105">
        <f t="shared" ca="1" si="878"/>
        <v>0</v>
      </c>
      <c r="K525" s="105">
        <f t="shared" ca="1" si="878"/>
        <v>0</v>
      </c>
      <c r="L525" s="4">
        <f t="shared" ca="1" si="805"/>
        <v>6.419999999999999</v>
      </c>
      <c r="M525" s="105">
        <f t="shared" ca="1" si="806"/>
        <v>1.1599999999999993</v>
      </c>
      <c r="N525" s="105">
        <f t="shared" ca="1" si="813"/>
        <v>2.4613333333333327</v>
      </c>
      <c r="O525" s="198">
        <f t="shared" ca="1" si="814"/>
        <v>2.475466153309668</v>
      </c>
      <c r="P525" s="198">
        <f t="shared" ca="1" si="815"/>
        <v>2.2279195379787011</v>
      </c>
      <c r="Q525" s="105">
        <f t="shared" ca="1" si="807"/>
        <v>6.2733024527232484</v>
      </c>
      <c r="R525" s="105">
        <f t="shared" ca="1" si="808"/>
        <v>6.7796159235266202</v>
      </c>
      <c r="S525" s="105">
        <f t="shared" ca="1" si="816"/>
        <v>0</v>
      </c>
      <c r="T525" s="105">
        <f t="shared" si="817"/>
        <v>0</v>
      </c>
      <c r="U525" s="105">
        <f t="shared" si="818"/>
        <v>0</v>
      </c>
      <c r="V525" s="115">
        <f t="shared" ca="1" si="809"/>
        <v>0.88000000000000078</v>
      </c>
      <c r="W525" s="114">
        <f t="shared" ca="1" si="810"/>
        <v>0.73507656920001541</v>
      </c>
      <c r="X525" s="116">
        <f t="shared" ca="1" si="811"/>
        <v>0.16137523775757812</v>
      </c>
      <c r="Y525" s="90" t="e">
        <f t="shared" si="819"/>
        <v>#N/A</v>
      </c>
      <c r="Z525" s="117" t="str">
        <f t="shared" ca="1" si="820"/>
        <v/>
      </c>
      <c r="AA525" s="112"/>
      <c r="AB525" s="118"/>
      <c r="AC525" s="107"/>
      <c r="AD525" s="107"/>
      <c r="AH525" s="107"/>
      <c r="BE525" s="235">
        <f t="shared" ca="1" si="821"/>
        <v>6.1849999999999996</v>
      </c>
      <c r="BF525" s="235">
        <f t="shared" ref="BF525:BN525" ca="1" si="896">AVERAGE(OFFSET(BE$31,$A525,0,$BE$27,1))</f>
        <v>5.8699999999999992</v>
      </c>
      <c r="BG525" s="235">
        <f t="shared" ca="1" si="896"/>
        <v>5.6849999999999996</v>
      </c>
      <c r="BH525" s="235">
        <f t="shared" ca="1" si="896"/>
        <v>5.6531249999999993</v>
      </c>
      <c r="BI525" s="235">
        <f t="shared" ca="1" si="896"/>
        <v>5.7340624999999994</v>
      </c>
      <c r="BJ525" s="235">
        <f t="shared" ca="1" si="896"/>
        <v>5.8732812499999998</v>
      </c>
      <c r="BK525" s="235">
        <f t="shared" ca="1" si="896"/>
        <v>6.0283593749999991</v>
      </c>
      <c r="BL525" s="235">
        <f t="shared" ca="1" si="896"/>
        <v>6.1722656249999996</v>
      </c>
      <c r="BM525" s="235">
        <f t="shared" ca="1" si="896"/>
        <v>6.2908593749999993</v>
      </c>
      <c r="BN525" s="235">
        <f t="shared" ca="1" si="896"/>
        <v>6.3806152343749991</v>
      </c>
      <c r="BO525" s="235">
        <f t="shared" ca="1" si="823"/>
        <v>5.9622846679687482</v>
      </c>
      <c r="BP525" s="235">
        <f t="shared" ca="1" si="891"/>
        <v>5.9976311532865019</v>
      </c>
      <c r="BQ525" s="235">
        <f t="shared" ca="1" si="892"/>
        <v>6.1278110167101634</v>
      </c>
      <c r="BR525" s="235">
        <f t="shared" ca="1" si="893"/>
        <v>-0.1301798634236615</v>
      </c>
      <c r="BS525" s="235">
        <f t="shared" ca="1" si="894"/>
        <v>5.8674512898628404</v>
      </c>
      <c r="BT525" s="235">
        <f t="shared" ca="1" si="850"/>
        <v>5.9538281749914983</v>
      </c>
      <c r="BU525" s="235">
        <f t="shared" ca="1" si="851"/>
        <v>6.1067480943000856</v>
      </c>
      <c r="BV525" s="235">
        <f t="shared" ca="1" si="852"/>
        <v>6.2895414196206669</v>
      </c>
      <c r="BW525" s="235">
        <f t="shared" ca="1" si="853"/>
        <v>5.8307816616949051</v>
      </c>
      <c r="BX525" s="235">
        <f t="shared" ca="1" si="824"/>
        <v>1.1763207689573294</v>
      </c>
      <c r="BZ525" s="235">
        <f t="shared" ca="1" si="825"/>
        <v>6.9141138686149031</v>
      </c>
      <c r="CA525" s="235">
        <f t="shared" ca="1" si="826"/>
        <v>26.976258612685953</v>
      </c>
      <c r="CB525" s="235">
        <f t="shared" ca="1" si="866"/>
        <v>6.1911423339843736</v>
      </c>
      <c r="CC525" s="235">
        <f t="shared" ca="1" si="867"/>
        <v>1.1211423339843734</v>
      </c>
      <c r="CD525" s="81">
        <f t="shared" ca="1" si="868"/>
        <v>4.1456777343750009</v>
      </c>
      <c r="CE525" s="235">
        <f t="shared" ca="1" si="827"/>
        <v>27.043644147448326</v>
      </c>
      <c r="CF525" s="235">
        <f t="shared" ca="1" si="828"/>
        <v>19.25732880316458</v>
      </c>
      <c r="CG525">
        <f t="shared" si="829"/>
        <v>100</v>
      </c>
      <c r="CH525">
        <f t="shared" si="829"/>
        <v>50</v>
      </c>
      <c r="CI525">
        <f t="shared" si="829"/>
        <v>0</v>
      </c>
      <c r="CJ525" t="e">
        <f t="shared" si="830"/>
        <v>#N/A</v>
      </c>
      <c r="CK525" s="259">
        <f t="shared" ca="1" si="831"/>
        <v>5.7157738253290091</v>
      </c>
      <c r="CL525" s="259">
        <f t="shared" ca="1" si="832"/>
        <v>6.1016369126645049</v>
      </c>
      <c r="CM525" s="259">
        <f t="shared" ca="1" si="833"/>
        <v>6.0560309609359724</v>
      </c>
      <c r="CN525" s="259">
        <f t="shared" ca="1" si="834"/>
        <v>6.1595938272111574</v>
      </c>
      <c r="CO525">
        <f t="shared" ca="1" si="835"/>
        <v>0</v>
      </c>
      <c r="CP525" t="e">
        <f t="shared" ca="1" si="836"/>
        <v>#N/A</v>
      </c>
      <c r="CQ525">
        <f t="shared" ca="1" si="837"/>
        <v>16.7</v>
      </c>
      <c r="CR525" t="e">
        <f t="shared" ca="1" si="871"/>
        <v>#N/A</v>
      </c>
      <c r="CS525" t="e">
        <f t="shared" ca="1" si="872"/>
        <v>#N/A</v>
      </c>
    </row>
    <row r="526" spans="1:97" x14ac:dyDescent="0.25">
      <c r="A526">
        <v>495</v>
      </c>
      <c r="B526" s="100">
        <f ca="1">OFFSET(InputPriceData!B$15,CalculationsAndCharts!$A526+$A$11,0,1,1)</f>
        <v>39773</v>
      </c>
      <c r="C526" s="3">
        <f ca="1">OFFSET(InputPriceData!G$15,CalculationsAndCharts!$A526+$A$11,0,1,1)</f>
        <v>3975600</v>
      </c>
      <c r="D526" s="4">
        <f ca="1">OFFSET(InputPriceData!C$15,CalculationsAndCharts!$A526+$A$11,IF($C$7,7,0),1,1)</f>
        <v>5.52</v>
      </c>
      <c r="E526" s="4">
        <f ca="1">OFFSET(InputPriceData!D$15,CalculationsAndCharts!$A526+$A$11,IF($C$7,7,0),1,1)</f>
        <v>5.77</v>
      </c>
      <c r="F526" s="4">
        <f ca="1">OFFSET(InputPriceData!E$15,CalculationsAndCharts!$A526+$A$11,IF($C$7,7,0),1,1)</f>
        <v>5.26</v>
      </c>
      <c r="G526" s="4">
        <f ca="1">OFFSET(InputPriceData!F$15,CalculationsAndCharts!$A526+$A$11,IF($C$7,7,0),1,1)</f>
        <v>5.77</v>
      </c>
      <c r="H526" s="105">
        <f t="shared" si="804"/>
        <v>0</v>
      </c>
      <c r="I526" s="105">
        <f t="shared" ca="1" si="878"/>
        <v>0</v>
      </c>
      <c r="J526" s="105">
        <f t="shared" ca="1" si="878"/>
        <v>0</v>
      </c>
      <c r="K526" s="105">
        <f t="shared" ca="1" si="878"/>
        <v>0</v>
      </c>
      <c r="L526" s="4">
        <f t="shared" ca="1" si="805"/>
        <v>5.5999999999999988</v>
      </c>
      <c r="M526" s="105">
        <f t="shared" ca="1" si="806"/>
        <v>0.52999999999999847</v>
      </c>
      <c r="N526" s="105">
        <f t="shared" ca="1" si="813"/>
        <v>2.3211538461538459</v>
      </c>
      <c r="O526" s="198">
        <f t="shared" ca="1" si="814"/>
        <v>2.4795041018743351</v>
      </c>
      <c r="P526" s="198">
        <f t="shared" ca="1" si="815"/>
        <v>2.2315536916869019</v>
      </c>
      <c r="Q526" s="105">
        <f t="shared" ca="1" si="807"/>
        <v>6.2313888677870342</v>
      </c>
      <c r="R526" s="105">
        <f t="shared" ca="1" si="808"/>
        <v>6.924276915184727</v>
      </c>
      <c r="S526" s="105">
        <f t="shared" ca="1" si="816"/>
        <v>0</v>
      </c>
      <c r="T526" s="105">
        <f t="shared" si="817"/>
        <v>0</v>
      </c>
      <c r="U526" s="105">
        <f t="shared" si="818"/>
        <v>0</v>
      </c>
      <c r="V526" s="115">
        <f t="shared" ca="1" si="809"/>
        <v>0.50999999999999979</v>
      </c>
      <c r="W526" s="114">
        <f t="shared" ca="1" si="810"/>
        <v>0.66261485380002261</v>
      </c>
      <c r="X526" s="116">
        <f t="shared" ca="1" si="811"/>
        <v>0.16483792960139043</v>
      </c>
      <c r="Y526" s="90" t="e">
        <f t="shared" si="819"/>
        <v>#N/A</v>
      </c>
      <c r="Z526" s="117" t="str">
        <f t="shared" ca="1" si="820"/>
        <v/>
      </c>
      <c r="AA526" s="112"/>
      <c r="AB526" s="118"/>
      <c r="AC526" s="107"/>
      <c r="AD526" s="107"/>
      <c r="AH526" s="107"/>
      <c r="BE526" s="235">
        <f t="shared" ca="1" si="821"/>
        <v>5.5549999999999997</v>
      </c>
      <c r="BF526" s="235">
        <f t="shared" ref="BF526:BN526" ca="1" si="897">AVERAGE(OFFSET(BE$31,$A526,0,$BE$27,1))</f>
        <v>5.5</v>
      </c>
      <c r="BG526" s="235">
        <f t="shared" ca="1" si="897"/>
        <v>5.6212499999999999</v>
      </c>
      <c r="BH526" s="235">
        <f t="shared" ca="1" si="897"/>
        <v>5.8149999999999995</v>
      </c>
      <c r="BI526" s="235">
        <f t="shared" ca="1" si="897"/>
        <v>6.0124999999999993</v>
      </c>
      <c r="BJ526" s="235">
        <f t="shared" ca="1" si="897"/>
        <v>6.1834374999999993</v>
      </c>
      <c r="BK526" s="235">
        <f t="shared" ca="1" si="897"/>
        <v>6.3161718749999993</v>
      </c>
      <c r="BL526" s="235">
        <f t="shared" ca="1" si="897"/>
        <v>6.4094531249999989</v>
      </c>
      <c r="BM526" s="235">
        <f t="shared" ca="1" si="897"/>
        <v>6.470371093749999</v>
      </c>
      <c r="BN526" s="235">
        <f t="shared" ca="1" si="897"/>
        <v>6.5122070312499991</v>
      </c>
      <c r="BO526" s="235">
        <f t="shared" ca="1" si="823"/>
        <v>5.8086445312499997</v>
      </c>
      <c r="BP526" s="235">
        <f t="shared" ca="1" si="891"/>
        <v>6.0329776386042546</v>
      </c>
      <c r="BQ526" s="235">
        <f t="shared" ca="1" si="892"/>
        <v>6.2579908801338249</v>
      </c>
      <c r="BR526" s="235">
        <f t="shared" ca="1" si="893"/>
        <v>-0.22501324152957025</v>
      </c>
      <c r="BS526" s="235">
        <f t="shared" ca="1" si="894"/>
        <v>5.8079643970746844</v>
      </c>
      <c r="BT526" s="235">
        <f t="shared" ca="1" si="850"/>
        <v>6.0402050601201562</v>
      </c>
      <c r="BU526" s="235">
        <f t="shared" ca="1" si="851"/>
        <v>6.2596680136086729</v>
      </c>
      <c r="BV526" s="235">
        <f t="shared" ca="1" si="852"/>
        <v>6.4723347449412483</v>
      </c>
      <c r="BW526" s="235">
        <f t="shared" ca="1" si="853"/>
        <v>5.8139458844756984</v>
      </c>
      <c r="BX526" s="235">
        <f t="shared" ca="1" si="824"/>
        <v>1.1126164137062171</v>
      </c>
      <c r="BZ526" s="235">
        <f t="shared" ca="1" si="825"/>
        <v>7.106807375711349</v>
      </c>
      <c r="CA526" s="235">
        <f t="shared" ca="1" si="826"/>
        <v>20.949972620639699</v>
      </c>
      <c r="CB526" s="235">
        <f t="shared" ca="1" si="866"/>
        <v>5.7043222656249988</v>
      </c>
      <c r="CC526" s="235">
        <f t="shared" ca="1" si="867"/>
        <v>0.63432226562499849</v>
      </c>
      <c r="CD526" s="81">
        <f t="shared" ca="1" si="868"/>
        <v>4.1456777343750009</v>
      </c>
      <c r="CE526" s="235">
        <f t="shared" ca="1" si="827"/>
        <v>15.300809813684864</v>
      </c>
      <c r="CF526" s="235">
        <f t="shared" ca="1" si="828"/>
        <v>15.310793421348684</v>
      </c>
      <c r="CG526">
        <f t="shared" si="829"/>
        <v>100</v>
      </c>
      <c r="CH526">
        <f t="shared" si="829"/>
        <v>50</v>
      </c>
      <c r="CI526">
        <f t="shared" si="829"/>
        <v>0</v>
      </c>
      <c r="CJ526" t="e">
        <f t="shared" si="830"/>
        <v>#N/A</v>
      </c>
      <c r="CK526" s="259">
        <f t="shared" ca="1" si="831"/>
        <v>5.8515476506580191</v>
      </c>
      <c r="CL526" s="259">
        <f t="shared" ca="1" si="832"/>
        <v>5.6357738253290091</v>
      </c>
      <c r="CM526" s="259">
        <f t="shared" ca="1" si="833"/>
        <v>5.8133849348932873</v>
      </c>
      <c r="CN526" s="259">
        <f t="shared" ca="1" si="834"/>
        <v>6.1827765930298177</v>
      </c>
      <c r="CO526">
        <f t="shared" ca="1" si="835"/>
        <v>0</v>
      </c>
      <c r="CP526" t="e">
        <f t="shared" ca="1" si="836"/>
        <v>#N/A</v>
      </c>
      <c r="CQ526">
        <f t="shared" ca="1" si="837"/>
        <v>16.7</v>
      </c>
      <c r="CR526" t="e">
        <f t="shared" ca="1" si="871"/>
        <v>#N/A</v>
      </c>
      <c r="CS526" t="e">
        <f t="shared" ca="1" si="872"/>
        <v>#N/A</v>
      </c>
    </row>
    <row r="527" spans="1:97" x14ac:dyDescent="0.25">
      <c r="A527">
        <v>496</v>
      </c>
      <c r="B527" s="100">
        <f ca="1">OFFSET(InputPriceData!B$15,CalculationsAndCharts!$A527+$A$11,0,1,1)</f>
        <v>39772</v>
      </c>
      <c r="C527" s="3">
        <f ca="1">OFFSET(InputPriceData!G$15,CalculationsAndCharts!$A527+$A$11,0,1,1)</f>
        <v>3738900</v>
      </c>
      <c r="D527" s="4">
        <f ca="1">OFFSET(InputPriceData!C$15,CalculationsAndCharts!$A527+$A$11,IF($C$7,7,0),1,1)</f>
        <v>5.46</v>
      </c>
      <c r="E527" s="4">
        <f ca="1">OFFSET(InputPriceData!D$15,CalculationsAndCharts!$A527+$A$11,IF($C$7,7,0),1,1)</f>
        <v>5.9</v>
      </c>
      <c r="F527" s="4">
        <f ca="1">OFFSET(InputPriceData!E$15,CalculationsAndCharts!$A527+$A$11,IF($C$7,7,0),1,1)</f>
        <v>5.07</v>
      </c>
      <c r="G527" s="4">
        <f ca="1">OFFSET(InputPriceData!F$15,CalculationsAndCharts!$A527+$A$11,IF($C$7,7,0),1,1)</f>
        <v>5.34</v>
      </c>
      <c r="H527" s="105">
        <f t="shared" si="804"/>
        <v>0</v>
      </c>
      <c r="I527" s="105">
        <f t="shared" ca="1" si="878"/>
        <v>0</v>
      </c>
      <c r="J527" s="105">
        <f t="shared" ca="1" si="878"/>
        <v>0</v>
      </c>
      <c r="K527" s="105">
        <f t="shared" ca="1" si="878"/>
        <v>0</v>
      </c>
      <c r="L527" s="4">
        <f t="shared" ca="1" si="805"/>
        <v>5.4366666666666674</v>
      </c>
      <c r="M527" s="105">
        <f t="shared" ca="1" si="806"/>
        <v>0.80999999999999961</v>
      </c>
      <c r="N527" s="105">
        <f t="shared" ca="1" si="813"/>
        <v>2.3175128205128206</v>
      </c>
      <c r="O527" s="198">
        <f t="shared" ca="1" si="814"/>
        <v>2.5247470320801892</v>
      </c>
      <c r="P527" s="198">
        <f t="shared" ca="1" si="815"/>
        <v>2.2722723288721705</v>
      </c>
      <c r="Q527" s="105">
        <f t="shared" ca="1" si="807"/>
        <v>6.4117856871547581</v>
      </c>
      <c r="R527" s="105">
        <f t="shared" ca="1" si="808"/>
        <v>7.1222449287269249</v>
      </c>
      <c r="S527" s="105">
        <f t="shared" ca="1" si="816"/>
        <v>0</v>
      </c>
      <c r="T527" s="105">
        <f t="shared" si="817"/>
        <v>0</v>
      </c>
      <c r="U527" s="105">
        <f t="shared" si="818"/>
        <v>0</v>
      </c>
      <c r="V527" s="115">
        <f t="shared" ca="1" si="809"/>
        <v>0.83000000000000007</v>
      </c>
      <c r="W527" s="114">
        <f t="shared" ca="1" si="810"/>
        <v>0.73892228070003407</v>
      </c>
      <c r="X527" s="116">
        <f t="shared" ca="1" si="811"/>
        <v>0.18837495893259065</v>
      </c>
      <c r="Y527" s="90" t="e">
        <f t="shared" si="819"/>
        <v>#N/A</v>
      </c>
      <c r="Z527" s="117" t="str">
        <f t="shared" ca="1" si="820"/>
        <v/>
      </c>
      <c r="AA527" s="112"/>
      <c r="AB527" s="118"/>
      <c r="AC527" s="107"/>
      <c r="AD527" s="107"/>
      <c r="AH527" s="107"/>
      <c r="BE527" s="235">
        <f t="shared" ca="1" si="821"/>
        <v>5.4450000000000003</v>
      </c>
      <c r="BF527" s="235">
        <f t="shared" ref="BF527:BN527" ca="1" si="898">AVERAGE(OFFSET(BE$31,$A527,0,$BE$27,1))</f>
        <v>5.7424999999999997</v>
      </c>
      <c r="BG527" s="235">
        <f t="shared" ca="1" si="898"/>
        <v>6.00875</v>
      </c>
      <c r="BH527" s="235">
        <f t="shared" ca="1" si="898"/>
        <v>6.21</v>
      </c>
      <c r="BI527" s="235">
        <f t="shared" ca="1" si="898"/>
        <v>6.3543749999999992</v>
      </c>
      <c r="BJ527" s="235">
        <f t="shared" ca="1" si="898"/>
        <v>6.4489062499999994</v>
      </c>
      <c r="BK527" s="235">
        <f t="shared" ca="1" si="898"/>
        <v>6.5027343749999993</v>
      </c>
      <c r="BL527" s="235">
        <f t="shared" ca="1" si="898"/>
        <v>6.5312890624999991</v>
      </c>
      <c r="BM527" s="235">
        <f t="shared" ca="1" si="898"/>
        <v>6.5540429687499993</v>
      </c>
      <c r="BN527" s="235">
        <f t="shared" ca="1" si="898"/>
        <v>6.5890136718749996</v>
      </c>
      <c r="BO527" s="235">
        <f t="shared" ca="1" si="823"/>
        <v>5.9810805664062494</v>
      </c>
      <c r="BP527" s="235">
        <f t="shared" ca="1" si="891"/>
        <v>6.2573107459585096</v>
      </c>
      <c r="BQ527" s="235">
        <f t="shared" ca="1" si="892"/>
        <v>6.4830041216633942</v>
      </c>
      <c r="BR527" s="235">
        <f t="shared" ca="1" si="893"/>
        <v>-0.22569337570488468</v>
      </c>
      <c r="BS527" s="235">
        <f t="shared" ca="1" si="894"/>
        <v>6.0316173702536249</v>
      </c>
      <c r="BT527" s="235">
        <f t="shared" ca="1" si="850"/>
        <v>6.2724457231656281</v>
      </c>
      <c r="BU527" s="235">
        <f t="shared" ca="1" si="851"/>
        <v>6.4791309670971895</v>
      </c>
      <c r="BV527" s="235">
        <f t="shared" ca="1" si="852"/>
        <v>6.6850014762738228</v>
      </c>
      <c r="BW527" s="235">
        <f t="shared" ca="1" si="853"/>
        <v>6.0649457444791404</v>
      </c>
      <c r="BX527" s="235">
        <f t="shared" ca="1" si="824"/>
        <v>1.0237681486498813</v>
      </c>
      <c r="BZ527" s="235">
        <f t="shared" ca="1" si="825"/>
        <v>7.3153836566362926</v>
      </c>
      <c r="CA527" s="235">
        <f t="shared" ca="1" si="826"/>
        <v>19.464816965486857</v>
      </c>
      <c r="CB527" s="235">
        <f t="shared" ca="1" si="866"/>
        <v>5.708873616536458</v>
      </c>
      <c r="CC527" s="235">
        <f t="shared" ca="1" si="867"/>
        <v>0.63887361653645769</v>
      </c>
      <c r="CD527" s="81">
        <f t="shared" ca="1" si="868"/>
        <v>4.1411263834635417</v>
      </c>
      <c r="CE527" s="235">
        <f t="shared" ca="1" si="827"/>
        <v>15.427532448360552</v>
      </c>
      <c r="CF527" s="235">
        <f t="shared" ca="1" si="828"/>
        <v>17.239680428625004</v>
      </c>
      <c r="CG527">
        <f t="shared" si="829"/>
        <v>100</v>
      </c>
      <c r="CH527">
        <f t="shared" si="829"/>
        <v>50</v>
      </c>
      <c r="CI527">
        <f t="shared" si="829"/>
        <v>0</v>
      </c>
      <c r="CJ527" t="e">
        <f t="shared" si="830"/>
        <v>#N/A</v>
      </c>
      <c r="CK527" s="259">
        <f t="shared" ca="1" si="831"/>
        <v>6.2605953013160383</v>
      </c>
      <c r="CL527" s="259">
        <f t="shared" ca="1" si="832"/>
        <v>5.7584226506580194</v>
      </c>
      <c r="CM527" s="259">
        <f t="shared" ca="1" si="833"/>
        <v>5.9556415581554791</v>
      </c>
      <c r="CN527" s="259">
        <f t="shared" ca="1" si="834"/>
        <v>6.401577700110141</v>
      </c>
      <c r="CO527">
        <f t="shared" ca="1" si="835"/>
        <v>0</v>
      </c>
      <c r="CP527" t="e">
        <f t="shared" ca="1" si="836"/>
        <v>#N/A</v>
      </c>
      <c r="CQ527">
        <f t="shared" ca="1" si="837"/>
        <v>16.7</v>
      </c>
      <c r="CR527" t="e">
        <f t="shared" ca="1" si="871"/>
        <v>#N/A</v>
      </c>
      <c r="CS527" t="e">
        <f t="shared" ca="1" si="872"/>
        <v>#N/A</v>
      </c>
    </row>
    <row r="528" spans="1:97" x14ac:dyDescent="0.25">
      <c r="A528">
        <v>497</v>
      </c>
      <c r="B528" s="100">
        <f ca="1">OFFSET(InputPriceData!B$15,CalculationsAndCharts!$A528+$A$11,0,1,1)</f>
        <v>39771</v>
      </c>
      <c r="C528" s="3">
        <f ca="1">OFFSET(InputPriceData!G$15,CalculationsAndCharts!$A528+$A$11,0,1,1)</f>
        <v>2404700</v>
      </c>
      <c r="D528" s="4">
        <f ca="1">OFFSET(InputPriceData!C$15,CalculationsAndCharts!$A528+$A$11,IF($C$7,7,0),1,1)</f>
        <v>6.38</v>
      </c>
      <c r="E528" s="4">
        <f ca="1">OFFSET(InputPriceData!D$15,CalculationsAndCharts!$A528+$A$11,IF($C$7,7,0),1,1)</f>
        <v>6.54</v>
      </c>
      <c r="F528" s="4">
        <f ca="1">OFFSET(InputPriceData!E$15,CalculationsAndCharts!$A528+$A$11,IF($C$7,7,0),1,1)</f>
        <v>5.55</v>
      </c>
      <c r="G528" s="4">
        <f ca="1">OFFSET(InputPriceData!F$15,CalculationsAndCharts!$A528+$A$11,IF($C$7,7,0),1,1)</f>
        <v>5.55</v>
      </c>
      <c r="H528" s="105">
        <f t="shared" si="804"/>
        <v>0</v>
      </c>
      <c r="I528" s="105">
        <f t="shared" ca="1" si="878"/>
        <v>0</v>
      </c>
      <c r="J528" s="105">
        <f t="shared" ca="1" si="878"/>
        <v>0</v>
      </c>
      <c r="K528" s="105">
        <f t="shared" ca="1" si="878"/>
        <v>0</v>
      </c>
      <c r="L528" s="4">
        <f t="shared" ca="1" si="805"/>
        <v>5.88</v>
      </c>
      <c r="M528" s="105">
        <f t="shared" ca="1" si="806"/>
        <v>0.8866666666666676</v>
      </c>
      <c r="N528" s="105">
        <f t="shared" ca="1" si="813"/>
        <v>2.2965769230769228</v>
      </c>
      <c r="O528" s="198">
        <f t="shared" ca="1" si="814"/>
        <v>2.5839568068137231</v>
      </c>
      <c r="P528" s="198">
        <f t="shared" ca="1" si="815"/>
        <v>2.3255611261323508</v>
      </c>
      <c r="Q528" s="105">
        <f t="shared" ca="1" si="807"/>
        <v>6.6903911215799265</v>
      </c>
      <c r="R528" s="105">
        <f t="shared" ca="1" si="808"/>
        <v>7.3252332834618299</v>
      </c>
      <c r="S528" s="105">
        <f t="shared" ca="1" si="816"/>
        <v>0</v>
      </c>
      <c r="T528" s="105">
        <f t="shared" si="817"/>
        <v>0</v>
      </c>
      <c r="U528" s="105">
        <f t="shared" si="818"/>
        <v>0</v>
      </c>
      <c r="V528" s="115">
        <f t="shared" ca="1" si="809"/>
        <v>0.99000000000000021</v>
      </c>
      <c r="W528" s="114">
        <f t="shared" ca="1" si="810"/>
        <v>0.69338342105005113</v>
      </c>
      <c r="X528" s="116">
        <f t="shared" ca="1" si="811"/>
        <v>0.17493394973874796</v>
      </c>
      <c r="Y528" s="90" t="e">
        <f t="shared" si="819"/>
        <v>#N/A</v>
      </c>
      <c r="Z528" s="117" t="str">
        <f t="shared" ca="1" si="820"/>
        <v/>
      </c>
      <c r="AA528" s="112"/>
      <c r="AB528" s="118"/>
      <c r="AC528" s="107"/>
      <c r="AD528" s="107"/>
      <c r="AH528" s="107"/>
      <c r="BE528" s="235">
        <f t="shared" ca="1" si="821"/>
        <v>6.04</v>
      </c>
      <c r="BF528" s="235">
        <f t="shared" ref="BF528:BN528" ca="1" si="899">AVERAGE(OFFSET(BE$31,$A528,0,$BE$27,1))</f>
        <v>6.2750000000000004</v>
      </c>
      <c r="BG528" s="235">
        <f t="shared" ca="1" si="899"/>
        <v>6.4112499999999999</v>
      </c>
      <c r="BH528" s="235">
        <f t="shared" ca="1" si="899"/>
        <v>6.4987499999999994</v>
      </c>
      <c r="BI528" s="235">
        <f t="shared" ca="1" si="899"/>
        <v>6.5434374999999996</v>
      </c>
      <c r="BJ528" s="235">
        <f t="shared" ca="1" si="899"/>
        <v>6.5565625000000001</v>
      </c>
      <c r="BK528" s="235">
        <f t="shared" ca="1" si="899"/>
        <v>6.5598437499999998</v>
      </c>
      <c r="BL528" s="235">
        <f t="shared" ca="1" si="899"/>
        <v>6.5767968749999994</v>
      </c>
      <c r="BM528" s="235">
        <f t="shared" ca="1" si="899"/>
        <v>6.623984375</v>
      </c>
      <c r="BN528" s="235">
        <f t="shared" ca="1" si="899"/>
        <v>6.7078027343750009</v>
      </c>
      <c r="BO528" s="235">
        <f t="shared" ca="1" si="823"/>
        <v>6.3549838867187507</v>
      </c>
      <c r="BP528" s="235">
        <f t="shared" ca="1" si="891"/>
        <v>6.5335409255107688</v>
      </c>
      <c r="BQ528" s="235">
        <f t="shared" ca="1" si="892"/>
        <v>6.7086974973682789</v>
      </c>
      <c r="BR528" s="235">
        <f t="shared" ca="1" si="893"/>
        <v>-0.1751565718575101</v>
      </c>
      <c r="BS528" s="235">
        <f t="shared" ca="1" si="894"/>
        <v>6.3583843536532587</v>
      </c>
      <c r="BT528" s="235">
        <f t="shared" ca="1" si="850"/>
        <v>6.5132740760776322</v>
      </c>
      <c r="BU528" s="235">
        <f t="shared" ca="1" si="851"/>
        <v>6.68581621102875</v>
      </c>
      <c r="BV528" s="235">
        <f t="shared" ca="1" si="852"/>
        <v>6.8908719854504561</v>
      </c>
      <c r="BW528" s="235">
        <f t="shared" ca="1" si="853"/>
        <v>6.3732455805971036</v>
      </c>
      <c r="BX528" s="235">
        <f t="shared" ca="1" si="824"/>
        <v>0.93528294882312912</v>
      </c>
      <c r="BZ528" s="235">
        <f t="shared" ca="1" si="825"/>
        <v>7.5096054564900738</v>
      </c>
      <c r="CA528" s="235">
        <f t="shared" ca="1" si="826"/>
        <v>19.625238081083999</v>
      </c>
      <c r="CB528" s="235">
        <f t="shared" ca="1" si="866"/>
        <v>6.1174919433593757</v>
      </c>
      <c r="CC528" s="235">
        <f t="shared" ca="1" si="867"/>
        <v>0.56749194335937592</v>
      </c>
      <c r="CD528" s="81">
        <f t="shared" ca="1" si="868"/>
        <v>3.7325080566406239</v>
      </c>
      <c r="CE528" s="235">
        <f t="shared" ca="1" si="827"/>
        <v>15.204038002000637</v>
      </c>
      <c r="CF528" s="235">
        <f t="shared" ca="1" si="828"/>
        <v>20.306630264435753</v>
      </c>
      <c r="CG528">
        <f t="shared" si="829"/>
        <v>100</v>
      </c>
      <c r="CH528">
        <f t="shared" si="829"/>
        <v>50</v>
      </c>
      <c r="CI528">
        <f t="shared" si="829"/>
        <v>0</v>
      </c>
      <c r="CJ528" t="e">
        <f t="shared" si="830"/>
        <v>#N/A</v>
      </c>
      <c r="CK528" s="259">
        <f t="shared" ca="1" si="831"/>
        <v>6.5161906026320766</v>
      </c>
      <c r="CL528" s="259">
        <f t="shared" ca="1" si="832"/>
        <v>6.1527976506580195</v>
      </c>
      <c r="CM528" s="259">
        <f t="shared" ca="1" si="833"/>
        <v>6.3016248191480209</v>
      </c>
      <c r="CN528" s="259">
        <f t="shared" ca="1" si="834"/>
        <v>6.6588397198909899</v>
      </c>
      <c r="CO528">
        <f t="shared" ca="1" si="835"/>
        <v>0</v>
      </c>
      <c r="CP528" t="e">
        <f t="shared" ca="1" si="836"/>
        <v>#N/A</v>
      </c>
      <c r="CQ528">
        <f t="shared" ca="1" si="837"/>
        <v>16.7</v>
      </c>
      <c r="CR528" t="e">
        <f t="shared" ca="1" si="871"/>
        <v>#N/A</v>
      </c>
      <c r="CS528" t="e">
        <f t="shared" ca="1" si="872"/>
        <v>#N/A</v>
      </c>
    </row>
    <row r="529" spans="1:97" x14ac:dyDescent="0.25">
      <c r="A529">
        <v>498</v>
      </c>
      <c r="B529" s="100">
        <f ca="1">OFFSET(InputPriceData!B$15,CalculationsAndCharts!$A529+$A$11,0,1,1)</f>
        <v>39770</v>
      </c>
      <c r="C529" s="3">
        <f ca="1">OFFSET(InputPriceData!G$15,CalculationsAndCharts!$A529+$A$11,0,1,1)</f>
        <v>1780700</v>
      </c>
      <c r="D529" s="4">
        <f ca="1">OFFSET(InputPriceData!C$15,CalculationsAndCharts!$A529+$A$11,IF($C$7,7,0),1,1)</f>
        <v>6.47</v>
      </c>
      <c r="E529" s="4">
        <f ca="1">OFFSET(InputPriceData!D$15,CalculationsAndCharts!$A529+$A$11,IF($C$7,7,0),1,1)</f>
        <v>6.57</v>
      </c>
      <c r="F529" s="4">
        <f ca="1">OFFSET(InputPriceData!E$15,CalculationsAndCharts!$A529+$A$11,IF($C$7,7,0),1,1)</f>
        <v>6.21</v>
      </c>
      <c r="G529" s="4">
        <f ca="1">OFFSET(InputPriceData!F$15,CalculationsAndCharts!$A529+$A$11,IF($C$7,7,0),1,1)</f>
        <v>6.53</v>
      </c>
      <c r="H529" s="105">
        <f t="shared" si="804"/>
        <v>0</v>
      </c>
      <c r="I529" s="105">
        <f t="shared" ca="1" si="878"/>
        <v>0</v>
      </c>
      <c r="J529" s="105">
        <f t="shared" ca="1" si="878"/>
        <v>0</v>
      </c>
      <c r="K529" s="105">
        <f t="shared" ca="1" si="878"/>
        <v>0</v>
      </c>
      <c r="L529" s="4">
        <f t="shared" ca="1" si="805"/>
        <v>6.4366666666666674</v>
      </c>
      <c r="M529" s="105">
        <f t="shared" ca="1" si="806"/>
        <v>0.32999999999999918</v>
      </c>
      <c r="N529" s="105">
        <f t="shared" ca="1" si="813"/>
        <v>2.2792820512820504</v>
      </c>
      <c r="O529" s="198">
        <f t="shared" ca="1" si="814"/>
        <v>2.6660653450242373</v>
      </c>
      <c r="P529" s="198">
        <f t="shared" ca="1" si="815"/>
        <v>2.3994588105218138</v>
      </c>
      <c r="Q529" s="105">
        <f t="shared" ca="1" si="807"/>
        <v>6.921931442031334</v>
      </c>
      <c r="R529" s="105">
        <f t="shared" ca="1" si="808"/>
        <v>7.5066167582852312</v>
      </c>
      <c r="S529" s="105">
        <f t="shared" ca="1" si="816"/>
        <v>0</v>
      </c>
      <c r="T529" s="105">
        <f t="shared" si="817"/>
        <v>0</v>
      </c>
      <c r="U529" s="105">
        <f t="shared" si="818"/>
        <v>0</v>
      </c>
      <c r="V529" s="115">
        <f t="shared" ca="1" si="809"/>
        <v>0.36000000000000032</v>
      </c>
      <c r="W529" s="114">
        <f t="shared" ca="1" si="810"/>
        <v>0.54507513157507659</v>
      </c>
      <c r="X529" s="116">
        <f t="shared" ca="1" si="811"/>
        <v>0.13347245506509597</v>
      </c>
      <c r="Y529" s="90" t="e">
        <f t="shared" si="819"/>
        <v>#N/A</v>
      </c>
      <c r="Z529" s="117" t="str">
        <f t="shared" ca="1" si="820"/>
        <v/>
      </c>
      <c r="AA529" s="112"/>
      <c r="AB529" s="118"/>
      <c r="AC529" s="107"/>
      <c r="AD529" s="107"/>
      <c r="AH529" s="107"/>
      <c r="BE529" s="235">
        <f t="shared" ca="1" si="821"/>
        <v>6.51</v>
      </c>
      <c r="BF529" s="235">
        <f t="shared" ref="BF529:BN529" ca="1" si="900">AVERAGE(OFFSET(BE$31,$A529,0,$BE$27,1))</f>
        <v>6.5474999999999994</v>
      </c>
      <c r="BG529" s="235">
        <f t="shared" ca="1" si="900"/>
        <v>6.5862499999999997</v>
      </c>
      <c r="BH529" s="235">
        <f t="shared" ca="1" si="900"/>
        <v>6.5881249999999998</v>
      </c>
      <c r="BI529" s="235">
        <f t="shared" ca="1" si="900"/>
        <v>6.5696874999999997</v>
      </c>
      <c r="BJ529" s="235">
        <f t="shared" ca="1" si="900"/>
        <v>6.5631249999999994</v>
      </c>
      <c r="BK529" s="235">
        <f t="shared" ca="1" si="900"/>
        <v>6.59375</v>
      </c>
      <c r="BL529" s="235">
        <f t="shared" ca="1" si="900"/>
        <v>6.6711718750000006</v>
      </c>
      <c r="BM529" s="235">
        <f t="shared" ca="1" si="900"/>
        <v>6.7916210937500008</v>
      </c>
      <c r="BN529" s="235">
        <f t="shared" ca="1" si="900"/>
        <v>6.945068359375</v>
      </c>
      <c r="BO529" s="235">
        <f t="shared" ca="1" si="823"/>
        <v>6.590471191406249</v>
      </c>
      <c r="BP529" s="235">
        <f t="shared" ca="1" si="891"/>
        <v>6.7120979643027878</v>
      </c>
      <c r="BQ529" s="235">
        <f t="shared" ca="1" si="892"/>
        <v>6.8838540692257899</v>
      </c>
      <c r="BR529" s="235">
        <f t="shared" ca="1" si="893"/>
        <v>-0.17175610492300208</v>
      </c>
      <c r="BS529" s="235">
        <f t="shared" ca="1" si="894"/>
        <v>6.5403418593797857</v>
      </c>
      <c r="BT529" s="235">
        <f t="shared" ca="1" si="850"/>
        <v>6.6681637985020057</v>
      </c>
      <c r="BU529" s="235">
        <f t="shared" ca="1" si="851"/>
        <v>6.8583583459798678</v>
      </c>
      <c r="BV529" s="235">
        <f t="shared" ca="1" si="852"/>
        <v>7.0959277598721613</v>
      </c>
      <c r="BW529" s="235">
        <f t="shared" ca="1" si="853"/>
        <v>6.5253441174385713</v>
      </c>
      <c r="BX529" s="235">
        <f t="shared" ca="1" si="824"/>
        <v>0.85788077920661543</v>
      </c>
      <c r="BZ529" s="235">
        <f t="shared" ca="1" si="825"/>
        <v>7.6811852022815232</v>
      </c>
      <c r="CA529" s="235">
        <f t="shared" ca="1" si="826"/>
        <v>16.31696638803658</v>
      </c>
      <c r="CB529" s="235">
        <f t="shared" ca="1" si="866"/>
        <v>6.5135689290364578</v>
      </c>
      <c r="CC529" s="235">
        <f t="shared" ca="1" si="867"/>
        <v>0.70356892903645818</v>
      </c>
      <c r="CD529" s="81">
        <f t="shared" ca="1" si="868"/>
        <v>3.3364310709635419</v>
      </c>
      <c r="CE529" s="235">
        <f t="shared" ca="1" si="827"/>
        <v>21.087470835513816</v>
      </c>
      <c r="CF529" s="235">
        <f t="shared" ca="1" si="828"/>
        <v>24.861128016643505</v>
      </c>
      <c r="CG529">
        <f t="shared" si="829"/>
        <v>100</v>
      </c>
      <c r="CH529">
        <f t="shared" si="829"/>
        <v>50</v>
      </c>
      <c r="CI529">
        <f t="shared" si="829"/>
        <v>0</v>
      </c>
      <c r="CJ529" t="e">
        <f t="shared" si="830"/>
        <v>#N/A</v>
      </c>
      <c r="CK529" s="259">
        <f t="shared" ca="1" si="831"/>
        <v>6.5873812052641529</v>
      </c>
      <c r="CL529" s="259">
        <f t="shared" ca="1" si="832"/>
        <v>6.4574406026320768</v>
      </c>
      <c r="CM529" s="259">
        <f t="shared" ca="1" si="833"/>
        <v>6.5827080319133682</v>
      </c>
      <c r="CN529" s="259">
        <f t="shared" ca="1" si="834"/>
        <v>6.8612565475841789</v>
      </c>
      <c r="CO529">
        <f t="shared" ca="1" si="835"/>
        <v>0</v>
      </c>
      <c r="CP529" t="e">
        <f t="shared" ca="1" si="836"/>
        <v>#N/A</v>
      </c>
      <c r="CQ529">
        <f t="shared" ca="1" si="837"/>
        <v>16.7</v>
      </c>
      <c r="CR529" t="e">
        <f t="shared" ca="1" si="871"/>
        <v>#N/A</v>
      </c>
      <c r="CS529" t="e">
        <f t="shared" ca="1" si="872"/>
        <v>#N/A</v>
      </c>
    </row>
    <row r="530" spans="1:97" x14ac:dyDescent="0.25">
      <c r="A530">
        <v>499</v>
      </c>
      <c r="B530" s="100">
        <f ca="1">OFFSET(InputPriceData!B$15,CalculationsAndCharts!$A530+$A$11,0,1,1)</f>
        <v>39769</v>
      </c>
      <c r="C530" s="3">
        <f ca="1">OFFSET(InputPriceData!G$15,CalculationsAndCharts!$A530+$A$11,0,1,1)</f>
        <v>1916600</v>
      </c>
      <c r="D530" s="4">
        <f ca="1">OFFSET(InputPriceData!C$15,CalculationsAndCharts!$A530+$A$11,IF($C$7,7,0),1,1)</f>
        <v>6.49</v>
      </c>
      <c r="E530" s="4">
        <f ca="1">OFFSET(InputPriceData!D$15,CalculationsAndCharts!$A530+$A$11,IF($C$7,7,0),1,1)</f>
        <v>6.74</v>
      </c>
      <c r="F530" s="4">
        <f ca="1">OFFSET(InputPriceData!E$15,CalculationsAndCharts!$A530+$A$11,IF($C$7,7,0),1,1)</f>
        <v>6.39</v>
      </c>
      <c r="G530" s="4">
        <f ca="1">OFFSET(InputPriceData!F$15,CalculationsAndCharts!$A530+$A$11,IF($C$7,7,0),1,1)</f>
        <v>6.49</v>
      </c>
      <c r="H530" s="105">
        <f t="shared" si="804"/>
        <v>0</v>
      </c>
      <c r="I530" s="105">
        <f t="shared" ca="1" si="878"/>
        <v>0</v>
      </c>
      <c r="J530" s="105">
        <f t="shared" ca="1" si="878"/>
        <v>0</v>
      </c>
      <c r="K530" s="105">
        <f t="shared" ca="1" si="878"/>
        <v>0</v>
      </c>
      <c r="L530" s="4">
        <f t="shared" ca="1" si="805"/>
        <v>6.5399999999999991</v>
      </c>
      <c r="M530" s="105">
        <f t="shared" ca="1" si="806"/>
        <v>0.32333333333333414</v>
      </c>
      <c r="N530" s="105">
        <f t="shared" ca="1" si="813"/>
        <v>2.4886410256410252</v>
      </c>
      <c r="O530" s="198">
        <f t="shared" ca="1" si="814"/>
        <v>2.7765748575220051</v>
      </c>
      <c r="P530" s="198">
        <f t="shared" ca="1" si="815"/>
        <v>2.4989173717698048</v>
      </c>
      <c r="Q530" s="105">
        <f t="shared" ca="1" si="807"/>
        <v>7.0605785207069527</v>
      </c>
      <c r="R530" s="105">
        <f t="shared" ca="1" si="808"/>
        <v>7.6736697057863452</v>
      </c>
      <c r="S530" s="105">
        <f t="shared" ca="1" si="816"/>
        <v>0</v>
      </c>
      <c r="T530" s="105">
        <f t="shared" si="817"/>
        <v>0</v>
      </c>
      <c r="U530" s="105">
        <f t="shared" si="818"/>
        <v>0</v>
      </c>
      <c r="V530" s="115">
        <f t="shared" ca="1" si="809"/>
        <v>0.35000000000000053</v>
      </c>
      <c r="W530" s="114">
        <f t="shared" ca="1" si="810"/>
        <v>0.63761269736261472</v>
      </c>
      <c r="X530" s="116">
        <f t="shared" ca="1" si="811"/>
        <v>0.14824540791411628</v>
      </c>
      <c r="Y530" s="90" t="e">
        <f t="shared" si="819"/>
        <v>#N/A</v>
      </c>
      <c r="Z530" s="117" t="str">
        <f t="shared" ca="1" si="820"/>
        <v/>
      </c>
      <c r="AA530" s="112"/>
      <c r="AB530" s="118"/>
      <c r="AC530" s="107"/>
      <c r="AD530" s="107"/>
      <c r="AH530" s="107"/>
      <c r="BE530" s="235">
        <f t="shared" ca="1" si="821"/>
        <v>6.585</v>
      </c>
      <c r="BF530" s="235">
        <f t="shared" ref="BF530:BN530" ca="1" si="901">AVERAGE(OFFSET(BE$31,$A530,0,$BE$27,1))</f>
        <v>6.625</v>
      </c>
      <c r="BG530" s="235">
        <f t="shared" ca="1" si="901"/>
        <v>6.59</v>
      </c>
      <c r="BH530" s="235">
        <f t="shared" ca="1" si="901"/>
        <v>6.5512499999999996</v>
      </c>
      <c r="BI530" s="235">
        <f t="shared" ca="1" si="901"/>
        <v>6.5565625000000001</v>
      </c>
      <c r="BJ530" s="235">
        <f t="shared" ca="1" si="901"/>
        <v>6.6243750000000006</v>
      </c>
      <c r="BK530" s="235">
        <f t="shared" ca="1" si="901"/>
        <v>6.7485937500000004</v>
      </c>
      <c r="BL530" s="235">
        <f t="shared" ca="1" si="901"/>
        <v>6.9120703125</v>
      </c>
      <c r="BM530" s="235">
        <f t="shared" ca="1" si="901"/>
        <v>7.0985156249999992</v>
      </c>
      <c r="BN530" s="235">
        <f t="shared" ca="1" si="901"/>
        <v>7.2968945312499986</v>
      </c>
      <c r="BO530" s="235">
        <f t="shared" ca="1" si="823"/>
        <v>6.6767255859374997</v>
      </c>
      <c r="BP530" s="235">
        <f t="shared" ca="1" si="891"/>
        <v>6.8337247371993266</v>
      </c>
      <c r="BQ530" s="235">
        <f t="shared" ca="1" si="892"/>
        <v>7.055610174148792</v>
      </c>
      <c r="BR530" s="235">
        <f t="shared" ca="1" si="893"/>
        <v>-0.22188543694946539</v>
      </c>
      <c r="BS530" s="235">
        <f t="shared" ca="1" si="894"/>
        <v>6.6118393002498612</v>
      </c>
      <c r="BT530" s="235">
        <f t="shared" ca="1" si="850"/>
        <v>6.7959857376242265</v>
      </c>
      <c r="BU530" s="235">
        <f t="shared" ca="1" si="851"/>
        <v>7.04855289345773</v>
      </c>
      <c r="BV530" s="235">
        <f t="shared" ca="1" si="852"/>
        <v>7.3334971737644548</v>
      </c>
      <c r="BW530" s="235">
        <f t="shared" ca="1" si="853"/>
        <v>6.5757957062639445</v>
      </c>
      <c r="BX530" s="235">
        <f t="shared" ca="1" si="824"/>
        <v>0.7794189439618967</v>
      </c>
      <c r="BZ530" s="235">
        <f t="shared" ca="1" si="825"/>
        <v>7.8460131337845347</v>
      </c>
      <c r="CA530" s="235">
        <f t="shared" ca="1" si="826"/>
        <v>9.2575521367271634</v>
      </c>
      <c r="CB530" s="235">
        <f t="shared" ca="1" si="866"/>
        <v>6.6083627929687498</v>
      </c>
      <c r="CC530" s="235">
        <f t="shared" ca="1" si="867"/>
        <v>0.79836279296875023</v>
      </c>
      <c r="CD530" s="81">
        <f t="shared" ca="1" si="868"/>
        <v>3.2416372070312498</v>
      </c>
      <c r="CE530" s="235">
        <f t="shared" ca="1" si="827"/>
        <v>24.628381955792804</v>
      </c>
      <c r="CF530" s="235">
        <f t="shared" ca="1" si="828"/>
        <v>26.302035779958686</v>
      </c>
      <c r="CG530">
        <f t="shared" si="829"/>
        <v>100</v>
      </c>
      <c r="CH530">
        <f t="shared" si="829"/>
        <v>50</v>
      </c>
      <c r="CI530">
        <f t="shared" si="829"/>
        <v>0</v>
      </c>
      <c r="CJ530" t="e">
        <f t="shared" si="830"/>
        <v>#N/A</v>
      </c>
      <c r="CK530" s="259">
        <f t="shared" ca="1" si="831"/>
        <v>6.647262410528306</v>
      </c>
      <c r="CL530" s="259">
        <f t="shared" ca="1" si="832"/>
        <v>6.5761906026320762</v>
      </c>
      <c r="CM530" s="259">
        <f t="shared" ca="1" si="833"/>
        <v>6.6800689420778347</v>
      </c>
      <c r="CN530" s="259">
        <f t="shared" ca="1" si="834"/>
        <v>7.0227829255650196</v>
      </c>
      <c r="CO530">
        <f t="shared" ca="1" si="835"/>
        <v>0</v>
      </c>
      <c r="CP530" t="e">
        <f t="shared" ca="1" si="836"/>
        <v>#N/A</v>
      </c>
      <c r="CQ530">
        <f t="shared" ca="1" si="837"/>
        <v>16.7</v>
      </c>
      <c r="CR530" t="e">
        <f t="shared" ca="1" si="871"/>
        <v>#N/A</v>
      </c>
      <c r="CS530" t="e">
        <f t="shared" ca="1" si="872"/>
        <v>#N/A</v>
      </c>
    </row>
    <row r="531" spans="1:97" x14ac:dyDescent="0.25">
      <c r="A531">
        <v>500</v>
      </c>
      <c r="B531" s="100">
        <f ca="1">OFFSET(InputPriceData!B$15,CalculationsAndCharts!$A531+$A$11,0,1,1)</f>
        <v>39766</v>
      </c>
      <c r="C531" s="3">
        <f ca="1">OFFSET(InputPriceData!G$15,CalculationsAndCharts!$A531+$A$11,0,1,1)</f>
        <v>4546500</v>
      </c>
      <c r="D531" s="4">
        <f ca="1">OFFSET(InputPriceData!C$15,CalculationsAndCharts!$A531+$A$11,IF($C$7,7,0),1,1)</f>
        <v>6.46</v>
      </c>
      <c r="E531" s="4">
        <f ca="1">OFFSET(InputPriceData!D$15,CalculationsAndCharts!$A531+$A$11,IF($C$7,7,0),1,1)</f>
        <v>7.11</v>
      </c>
      <c r="F531" s="4">
        <f ca="1">OFFSET(InputPriceData!E$15,CalculationsAndCharts!$A531+$A$11,IF($C$7,7,0),1,1)</f>
        <v>6.35</v>
      </c>
      <c r="G531" s="4">
        <f ca="1">OFFSET(InputPriceData!F$15,CalculationsAndCharts!$A531+$A$11,IF($C$7,7,0),1,1)</f>
        <v>6.68</v>
      </c>
      <c r="H531" s="105">
        <f t="shared" si="804"/>
        <v>0</v>
      </c>
      <c r="I531" s="105">
        <f t="shared" ca="1" si="878"/>
        <v>0</v>
      </c>
      <c r="J531" s="105">
        <f t="shared" ca="1" si="878"/>
        <v>0</v>
      </c>
      <c r="K531" s="105">
        <f t="shared" ca="1" si="878"/>
        <v>0</v>
      </c>
      <c r="L531" s="4">
        <f t="shared" ca="1" si="805"/>
        <v>6.7133333333333338</v>
      </c>
      <c r="M531" s="105">
        <f t="shared" ca="1" si="806"/>
        <v>0.90333333333333421</v>
      </c>
      <c r="N531" s="105">
        <f t="shared" ca="1" si="813"/>
        <v>2.58876923076923</v>
      </c>
      <c r="O531" s="198">
        <f t="shared" ca="1" si="814"/>
        <v>2.8588416666308567</v>
      </c>
      <c r="P531" s="198">
        <f t="shared" ca="1" si="815"/>
        <v>2.5729574999677709</v>
      </c>
      <c r="Q531" s="105">
        <f t="shared" ca="1" si="807"/>
        <v>7.2093152409089392</v>
      </c>
      <c r="R531" s="105">
        <f t="shared" ca="1" si="808"/>
        <v>7.8488386158090284</v>
      </c>
      <c r="S531" s="105">
        <f t="shared" ca="1" si="816"/>
        <v>0</v>
      </c>
      <c r="T531" s="105">
        <f t="shared" si="817"/>
        <v>0</v>
      </c>
      <c r="U531" s="105">
        <f t="shared" si="818"/>
        <v>0</v>
      </c>
      <c r="V531" s="115">
        <f t="shared" ca="1" si="809"/>
        <v>0.76000000000000068</v>
      </c>
      <c r="W531" s="114">
        <f t="shared" ca="1" si="810"/>
        <v>0.78141904604392176</v>
      </c>
      <c r="X531" s="116">
        <f t="shared" ca="1" si="811"/>
        <v>0.16697889910837155</v>
      </c>
      <c r="Y531" s="90" t="e">
        <f t="shared" si="819"/>
        <v>#N/A</v>
      </c>
      <c r="Z531" s="117" t="str">
        <f t="shared" ca="1" si="820"/>
        <v/>
      </c>
      <c r="AA531" s="112"/>
      <c r="AB531" s="118"/>
      <c r="AC531" s="107"/>
      <c r="AD531" s="107"/>
      <c r="AH531" s="107"/>
      <c r="BE531" s="235">
        <f t="shared" ca="1" si="821"/>
        <v>6.665</v>
      </c>
      <c r="BF531" s="235">
        <f t="shared" ref="BF531:BN531" ca="1" si="902">AVERAGE(OFFSET(BE$31,$A531,0,$BE$27,1))</f>
        <v>6.5549999999999997</v>
      </c>
      <c r="BG531" s="235">
        <f t="shared" ca="1" si="902"/>
        <v>6.5125000000000002</v>
      </c>
      <c r="BH531" s="235">
        <f t="shared" ca="1" si="902"/>
        <v>6.5618750000000006</v>
      </c>
      <c r="BI531" s="235">
        <f t="shared" ca="1" si="902"/>
        <v>6.6921875000000002</v>
      </c>
      <c r="BJ531" s="235">
        <f t="shared" ca="1" si="902"/>
        <v>6.8728125000000002</v>
      </c>
      <c r="BK531" s="235">
        <f t="shared" ca="1" si="902"/>
        <v>7.0755468749999997</v>
      </c>
      <c r="BL531" s="235">
        <f t="shared" ca="1" si="902"/>
        <v>7.2849609374999993</v>
      </c>
      <c r="BM531" s="235">
        <f t="shared" ca="1" si="902"/>
        <v>7.495273437499999</v>
      </c>
      <c r="BN531" s="235">
        <f t="shared" ca="1" si="902"/>
        <v>7.704179687499999</v>
      </c>
      <c r="BO531" s="235">
        <f t="shared" ca="1" si="823"/>
        <v>6.7665605468750005</v>
      </c>
      <c r="BP531" s="235">
        <f t="shared" ca="1" si="891"/>
        <v>6.9907238884611536</v>
      </c>
      <c r="BQ531" s="235">
        <f t="shared" ca="1" si="892"/>
        <v>7.2774956110982574</v>
      </c>
      <c r="BR531" s="235">
        <f t="shared" ca="1" si="893"/>
        <v>-0.28677172263710382</v>
      </c>
      <c r="BS531" s="235">
        <f t="shared" ca="1" si="894"/>
        <v>6.7039521658240497</v>
      </c>
      <c r="BT531" s="235">
        <f t="shared" ca="1" si="850"/>
        <v>6.980132174998591</v>
      </c>
      <c r="BU531" s="235">
        <f t="shared" ca="1" si="851"/>
        <v>7.3011200492912325</v>
      </c>
      <c r="BV531" s="235">
        <f t="shared" ca="1" si="852"/>
        <v>7.6184414540711805</v>
      </c>
      <c r="BW531" s="235">
        <f t="shared" ca="1" si="853"/>
        <v>6.655477831193255</v>
      </c>
      <c r="BX531" s="235">
        <f t="shared" ca="1" si="824"/>
        <v>0.68731917772805606</v>
      </c>
      <c r="BZ531" s="235">
        <f t="shared" ca="1" si="825"/>
        <v>8.0148915708813693</v>
      </c>
      <c r="CA531" s="235">
        <f t="shared" ca="1" si="826"/>
        <v>0.5537680404293196</v>
      </c>
      <c r="CB531" s="235">
        <f t="shared" ca="1" si="866"/>
        <v>6.7399469401041667</v>
      </c>
      <c r="CC531" s="235">
        <f t="shared" ca="1" si="867"/>
        <v>0.92994694010416712</v>
      </c>
      <c r="CD531" s="81">
        <f t="shared" ca="1" si="868"/>
        <v>3.2214287109374986</v>
      </c>
      <c r="CE531" s="235">
        <f t="shared" ca="1" si="827"/>
        <v>28.867531258623892</v>
      </c>
      <c r="CF531" s="235">
        <f t="shared" ca="1" si="828"/>
        <v>24.375947259799062</v>
      </c>
      <c r="CG531">
        <f t="shared" si="829"/>
        <v>100</v>
      </c>
      <c r="CH531">
        <f t="shared" si="829"/>
        <v>50</v>
      </c>
      <c r="CI531">
        <f t="shared" si="829"/>
        <v>0</v>
      </c>
      <c r="CJ531" t="e">
        <f t="shared" si="830"/>
        <v>#N/A</v>
      </c>
      <c r="CK531" s="259">
        <f t="shared" ca="1" si="831"/>
        <v>6.6445248210566108</v>
      </c>
      <c r="CL531" s="259">
        <f t="shared" ca="1" si="832"/>
        <v>6.6886312052641532</v>
      </c>
      <c r="CM531" s="259">
        <f t="shared" ca="1" si="833"/>
        <v>6.7734482367963924</v>
      </c>
      <c r="CN531" s="259">
        <f t="shared" ca="1" si="834"/>
        <v>7.2014198547381962</v>
      </c>
      <c r="CO531">
        <f t="shared" ca="1" si="835"/>
        <v>0</v>
      </c>
      <c r="CP531" t="e">
        <f t="shared" ca="1" si="836"/>
        <v>#N/A</v>
      </c>
      <c r="CQ531">
        <f t="shared" ca="1" si="837"/>
        <v>16.7</v>
      </c>
      <c r="CR531" t="e">
        <f t="shared" ca="1" si="871"/>
        <v>#N/A</v>
      </c>
      <c r="CS531" t="e">
        <f t="shared" ca="1" si="872"/>
        <v>#N/A</v>
      </c>
    </row>
    <row r="532" spans="1:97" x14ac:dyDescent="0.25">
      <c r="A532">
        <v>501</v>
      </c>
      <c r="B532" s="100">
        <f ca="1">OFFSET(InputPriceData!B$15,CalculationsAndCharts!$A532+$A$11,0,1,1)</f>
        <v>39765</v>
      </c>
      <c r="C532" s="3">
        <f ca="1">OFFSET(InputPriceData!G$15,CalculationsAndCharts!$A532+$A$11,0,1,1)</f>
        <v>4017400</v>
      </c>
      <c r="D532" s="4">
        <f ca="1">OFFSET(InputPriceData!C$15,CalculationsAndCharts!$A532+$A$11,IF($C$7,7,0),1,1)</f>
        <v>6.14</v>
      </c>
      <c r="E532" s="4">
        <f ca="1">OFFSET(InputPriceData!D$15,CalculationsAndCharts!$A532+$A$11,IF($C$7,7,0),1,1)</f>
        <v>6.74</v>
      </c>
      <c r="F532" s="4">
        <f ca="1">OFFSET(InputPriceData!E$15,CalculationsAndCharts!$A532+$A$11,IF($C$7,7,0),1,1)</f>
        <v>5.81</v>
      </c>
      <c r="G532" s="4">
        <f ca="1">OFFSET(InputPriceData!F$15,CalculationsAndCharts!$A532+$A$11,IF($C$7,7,0),1,1)</f>
        <v>6.65</v>
      </c>
      <c r="H532" s="105">
        <f t="shared" si="804"/>
        <v>0</v>
      </c>
      <c r="I532" s="105">
        <f t="shared" ref="I532:K551" ca="1" si="903">IF($S$16,AVERAGE(OFFSET($G532,0,0,I$31,1)),0)</f>
        <v>0</v>
      </c>
      <c r="J532" s="105">
        <f t="shared" ca="1" si="903"/>
        <v>0</v>
      </c>
      <c r="K532" s="105">
        <f t="shared" ca="1" si="903"/>
        <v>0</v>
      </c>
      <c r="L532" s="4">
        <f t="shared" ca="1" si="805"/>
        <v>6.4000000000000012</v>
      </c>
      <c r="M532" s="105">
        <f t="shared" ca="1" si="806"/>
        <v>0.22000000000000153</v>
      </c>
      <c r="N532" s="105">
        <f t="shared" ca="1" si="813"/>
        <v>2.5823974358974349</v>
      </c>
      <c r="O532" s="198">
        <f t="shared" ca="1" si="814"/>
        <v>2.9360052197341786</v>
      </c>
      <c r="P532" s="198">
        <f t="shared" ca="1" si="815"/>
        <v>2.6424046977607607</v>
      </c>
      <c r="Q532" s="105">
        <f t="shared" ca="1" si="807"/>
        <v>7.3510243573591119</v>
      </c>
      <c r="R532" s="105">
        <f t="shared" ca="1" si="808"/>
        <v>8.0315595800661974</v>
      </c>
      <c r="S532" s="105">
        <f t="shared" ca="1" si="816"/>
        <v>0</v>
      </c>
      <c r="T532" s="105">
        <f t="shared" si="817"/>
        <v>0</v>
      </c>
      <c r="U532" s="105">
        <f t="shared" si="818"/>
        <v>0</v>
      </c>
      <c r="V532" s="115">
        <f t="shared" ca="1" si="809"/>
        <v>0.9300000000000006</v>
      </c>
      <c r="W532" s="114">
        <f t="shared" ca="1" si="810"/>
        <v>0.79212856906588236</v>
      </c>
      <c r="X532" s="116">
        <f t="shared" ca="1" si="811"/>
        <v>0.16911707805501991</v>
      </c>
      <c r="Y532" s="90" t="e">
        <f t="shared" si="819"/>
        <v>#N/A</v>
      </c>
      <c r="Z532" s="117" t="str">
        <f t="shared" ca="1" si="820"/>
        <v/>
      </c>
      <c r="AA532" s="112"/>
      <c r="AB532" s="118"/>
      <c r="AC532" s="107"/>
      <c r="AD532" s="107"/>
      <c r="AH532" s="107"/>
      <c r="BE532" s="235">
        <f t="shared" ca="1" si="821"/>
        <v>6.4450000000000003</v>
      </c>
      <c r="BF532" s="235">
        <f t="shared" ref="BF532:BN532" ca="1" si="904">AVERAGE(OFFSET(BE$31,$A532,0,$BE$27,1))</f>
        <v>6.4700000000000006</v>
      </c>
      <c r="BG532" s="235">
        <f t="shared" ca="1" si="904"/>
        <v>6.6112500000000001</v>
      </c>
      <c r="BH532" s="235">
        <f t="shared" ca="1" si="904"/>
        <v>6.8224999999999998</v>
      </c>
      <c r="BI532" s="235">
        <f t="shared" ca="1" si="904"/>
        <v>7.0534374999999994</v>
      </c>
      <c r="BJ532" s="235">
        <f t="shared" ca="1" si="904"/>
        <v>7.2782812499999991</v>
      </c>
      <c r="BK532" s="235">
        <f t="shared" ca="1" si="904"/>
        <v>7.4943749999999989</v>
      </c>
      <c r="BL532" s="235">
        <f t="shared" ca="1" si="904"/>
        <v>7.7055859374999986</v>
      </c>
      <c r="BM532" s="235">
        <f t="shared" ca="1" si="904"/>
        <v>7.9130859374999991</v>
      </c>
      <c r="BN532" s="235">
        <f t="shared" ca="1" si="904"/>
        <v>8.1143359374999999</v>
      </c>
      <c r="BO532" s="235">
        <f t="shared" ca="1" si="823"/>
        <v>6.8571425781249999</v>
      </c>
      <c r="BP532" s="235">
        <f t="shared" ca="1" si="891"/>
        <v>7.2148872300473066</v>
      </c>
      <c r="BQ532" s="235">
        <f t="shared" ca="1" si="892"/>
        <v>7.5642673337353612</v>
      </c>
      <c r="BR532" s="235">
        <f t="shared" ca="1" si="893"/>
        <v>-0.34938010368805461</v>
      </c>
      <c r="BS532" s="235">
        <f t="shared" ca="1" si="894"/>
        <v>6.865507126359252</v>
      </c>
      <c r="BT532" s="235">
        <f t="shared" ca="1" si="850"/>
        <v>7.2563121841731331</v>
      </c>
      <c r="BU532" s="235">
        <f t="shared" ca="1" si="851"/>
        <v>7.622107923583874</v>
      </c>
      <c r="BV532" s="235">
        <f t="shared" ca="1" si="852"/>
        <v>7.9357628588511284</v>
      </c>
      <c r="BW532" s="235">
        <f t="shared" ca="1" si="853"/>
        <v>6.8383756406189073</v>
      </c>
      <c r="BX532" s="235">
        <f t="shared" ca="1" si="824"/>
        <v>0.58108877623566879</v>
      </c>
      <c r="BZ532" s="235">
        <f t="shared" ca="1" si="825"/>
        <v>8.1836820186036565</v>
      </c>
      <c r="CA532" s="235">
        <f t="shared" ca="1" si="826"/>
        <v>-7.8786939708134094</v>
      </c>
      <c r="CB532" s="235">
        <f t="shared" ca="1" si="866"/>
        <v>6.628571289062501</v>
      </c>
      <c r="CC532" s="235">
        <f t="shared" ca="1" si="867"/>
        <v>0.81857128906250143</v>
      </c>
      <c r="CD532" s="81">
        <f t="shared" ca="1" si="868"/>
        <v>3.2214287109374986</v>
      </c>
      <c r="CE532" s="235">
        <f t="shared" ca="1" si="827"/>
        <v>25.410194125459359</v>
      </c>
      <c r="CF532" s="235">
        <f t="shared" ca="1" si="828"/>
        <v>22.142464642281073</v>
      </c>
      <c r="CG532">
        <f t="shared" si="829"/>
        <v>100</v>
      </c>
      <c r="CH532">
        <f t="shared" si="829"/>
        <v>50</v>
      </c>
      <c r="CI532">
        <f t="shared" si="829"/>
        <v>0</v>
      </c>
      <c r="CJ532" t="e">
        <f t="shared" si="830"/>
        <v>#N/A</v>
      </c>
      <c r="CK532" s="259">
        <f t="shared" ca="1" si="831"/>
        <v>6.9540496421132225</v>
      </c>
      <c r="CL532" s="259">
        <f t="shared" ca="1" si="832"/>
        <v>6.5132748210566112</v>
      </c>
      <c r="CM532" s="259">
        <f t="shared" ca="1" si="833"/>
        <v>6.8135248391050984</v>
      </c>
      <c r="CN532" s="259">
        <f t="shared" ca="1" si="834"/>
        <v>7.4065353145278134</v>
      </c>
      <c r="CO532">
        <f t="shared" ca="1" si="835"/>
        <v>0</v>
      </c>
      <c r="CP532" t="e">
        <f t="shared" ca="1" si="836"/>
        <v>#N/A</v>
      </c>
      <c r="CQ532">
        <f t="shared" ca="1" si="837"/>
        <v>16.7</v>
      </c>
      <c r="CR532" t="e">
        <f t="shared" ca="1" si="871"/>
        <v>#N/A</v>
      </c>
      <c r="CS532" t="e">
        <f t="shared" ca="1" si="872"/>
        <v>#N/A</v>
      </c>
    </row>
    <row r="533" spans="1:97" x14ac:dyDescent="0.25">
      <c r="A533">
        <v>502</v>
      </c>
      <c r="B533" s="100">
        <f ca="1">OFFSET(InputPriceData!B$15,CalculationsAndCharts!$A533+$A$11,0,1,1)</f>
        <v>39764</v>
      </c>
      <c r="C533" s="3">
        <f ca="1">OFFSET(InputPriceData!G$15,CalculationsAndCharts!$A533+$A$11,0,1,1)</f>
        <v>3328200</v>
      </c>
      <c r="D533" s="4">
        <f ca="1">OFFSET(InputPriceData!C$15,CalculationsAndCharts!$A533+$A$11,IF($C$7,7,0),1,1)</f>
        <v>6.65</v>
      </c>
      <c r="E533" s="4">
        <f ca="1">OFFSET(InputPriceData!D$15,CalculationsAndCharts!$A533+$A$11,IF($C$7,7,0),1,1)</f>
        <v>6.67</v>
      </c>
      <c r="F533" s="4">
        <f ca="1">OFFSET(InputPriceData!E$15,CalculationsAndCharts!$A533+$A$11,IF($C$7,7,0),1,1)</f>
        <v>6.18</v>
      </c>
      <c r="G533" s="4">
        <f ca="1">OFFSET(InputPriceData!F$15,CalculationsAndCharts!$A533+$A$11,IF($C$7,7,0),1,1)</f>
        <v>6.24</v>
      </c>
      <c r="H533" s="105">
        <f t="shared" si="804"/>
        <v>0</v>
      </c>
      <c r="I533" s="105">
        <f t="shared" ca="1" si="903"/>
        <v>0</v>
      </c>
      <c r="J533" s="105">
        <f t="shared" ca="1" si="903"/>
        <v>0</v>
      </c>
      <c r="K533" s="105">
        <f t="shared" ca="1" si="903"/>
        <v>0</v>
      </c>
      <c r="L533" s="4">
        <f t="shared" ca="1" si="805"/>
        <v>6.3633333333333333</v>
      </c>
      <c r="M533" s="105">
        <f t="shared" ca="1" si="806"/>
        <v>0.68333333333333357</v>
      </c>
      <c r="N533" s="105">
        <f t="shared" ca="1" si="813"/>
        <v>2.9428589743589737</v>
      </c>
      <c r="O533" s="198">
        <f t="shared" ca="1" si="814"/>
        <v>3.0370360151161053</v>
      </c>
      <c r="P533" s="198">
        <f t="shared" ca="1" si="815"/>
        <v>2.733332413604495</v>
      </c>
      <c r="Q533" s="105">
        <f t="shared" ca="1" si="807"/>
        <v>7.622745602318858</v>
      </c>
      <c r="R533" s="105">
        <f t="shared" ca="1" si="808"/>
        <v>8.2259982151253652</v>
      </c>
      <c r="S533" s="105">
        <f t="shared" ca="1" si="816"/>
        <v>0</v>
      </c>
      <c r="T533" s="105">
        <f t="shared" si="817"/>
        <v>0</v>
      </c>
      <c r="U533" s="105">
        <f t="shared" si="818"/>
        <v>0</v>
      </c>
      <c r="V533" s="115">
        <f t="shared" ca="1" si="809"/>
        <v>0.57000000000000028</v>
      </c>
      <c r="W533" s="114">
        <f t="shared" ca="1" si="810"/>
        <v>0.72319285359882313</v>
      </c>
      <c r="X533" s="116">
        <f t="shared" ca="1" si="811"/>
        <v>0.16589629064083705</v>
      </c>
      <c r="Y533" s="90" t="e">
        <f t="shared" si="819"/>
        <v>#N/A</v>
      </c>
      <c r="Z533" s="117" t="str">
        <f t="shared" ca="1" si="820"/>
        <v/>
      </c>
      <c r="AA533" s="112"/>
      <c r="AB533" s="118"/>
      <c r="AC533" s="107"/>
      <c r="AD533" s="107"/>
      <c r="AH533" s="107"/>
      <c r="BE533" s="235">
        <f t="shared" ca="1" si="821"/>
        <v>6.4950000000000001</v>
      </c>
      <c r="BF533" s="235">
        <f t="shared" ref="BF533:BN533" ca="1" si="905">AVERAGE(OFFSET(BE$31,$A533,0,$BE$27,1))</f>
        <v>6.7524999999999995</v>
      </c>
      <c r="BG533" s="235">
        <f t="shared" ca="1" si="905"/>
        <v>7.0337499999999995</v>
      </c>
      <c r="BH533" s="235">
        <f t="shared" ca="1" si="905"/>
        <v>7.2843749999999989</v>
      </c>
      <c r="BI533" s="235">
        <f t="shared" ca="1" si="905"/>
        <v>7.5031249999999989</v>
      </c>
      <c r="BJ533" s="235">
        <f t="shared" ca="1" si="905"/>
        <v>7.7104687499999986</v>
      </c>
      <c r="BK533" s="235">
        <f t="shared" ca="1" si="905"/>
        <v>7.9167968749999993</v>
      </c>
      <c r="BL533" s="235">
        <f t="shared" ca="1" si="905"/>
        <v>8.1205859374999996</v>
      </c>
      <c r="BM533" s="235">
        <f t="shared" ca="1" si="905"/>
        <v>8.3155859374999999</v>
      </c>
      <c r="BN533" s="235">
        <f t="shared" ca="1" si="905"/>
        <v>8.4948535156249996</v>
      </c>
      <c r="BO533" s="235">
        <f t="shared" ca="1" si="823"/>
        <v>7.1608208007812504</v>
      </c>
      <c r="BP533" s="235">
        <f t="shared" ca="1" si="891"/>
        <v>7.5726318819696132</v>
      </c>
      <c r="BQ533" s="235">
        <f t="shared" ca="1" si="892"/>
        <v>7.9136474374234158</v>
      </c>
      <c r="BR533" s="235">
        <f t="shared" ca="1" si="893"/>
        <v>-0.34101555545380258</v>
      </c>
      <c r="BS533" s="235">
        <f t="shared" ca="1" si="894"/>
        <v>7.2316163265158107</v>
      </c>
      <c r="BT533" s="235">
        <f t="shared" ca="1" si="850"/>
        <v>7.6471172419870141</v>
      </c>
      <c r="BU533" s="235">
        <f t="shared" ca="1" si="851"/>
        <v>7.987903662994615</v>
      </c>
      <c r="BV533" s="235">
        <f t="shared" ca="1" si="852"/>
        <v>8.2494177941183828</v>
      </c>
      <c r="BW533" s="235">
        <f t="shared" ca="1" si="853"/>
        <v>7.2270585310955795</v>
      </c>
      <c r="BX533" s="235">
        <f t="shared" ca="1" si="824"/>
        <v>0.48256154098918019</v>
      </c>
      <c r="BZ533" s="235">
        <f t="shared" ca="1" si="825"/>
        <v>8.3390048027869685</v>
      </c>
      <c r="CA533" s="235">
        <f t="shared" ca="1" si="826"/>
        <v>-7.6064489832769731</v>
      </c>
      <c r="CB533" s="235">
        <f t="shared" ca="1" si="866"/>
        <v>6.7620770670572918</v>
      </c>
      <c r="CC533" s="235">
        <f t="shared" ca="1" si="867"/>
        <v>0.58207706705729212</v>
      </c>
      <c r="CD533" s="81">
        <f t="shared" ca="1" si="868"/>
        <v>3.0879229329427078</v>
      </c>
      <c r="CE533" s="235">
        <f t="shared" ca="1" si="827"/>
        <v>18.850116395313929</v>
      </c>
      <c r="CF533" s="235">
        <f t="shared" ca="1" si="828"/>
        <v>28.891237546381301</v>
      </c>
      <c r="CG533">
        <f t="shared" si="829"/>
        <v>100</v>
      </c>
      <c r="CH533">
        <f t="shared" si="829"/>
        <v>50</v>
      </c>
      <c r="CI533">
        <f t="shared" si="829"/>
        <v>0</v>
      </c>
      <c r="CJ533" t="e">
        <f t="shared" si="830"/>
        <v>#N/A</v>
      </c>
      <c r="CK533" s="259">
        <f t="shared" ca="1" si="831"/>
        <v>7.4730992842264454</v>
      </c>
      <c r="CL533" s="259">
        <f t="shared" ca="1" si="832"/>
        <v>6.8902996421132228</v>
      </c>
      <c r="CM533" s="259">
        <f t="shared" ca="1" si="833"/>
        <v>7.0892080651751641</v>
      </c>
      <c r="CN533" s="259">
        <f t="shared" ca="1" si="834"/>
        <v>7.7638395119162942</v>
      </c>
      <c r="CO533">
        <f t="shared" ca="1" si="835"/>
        <v>0</v>
      </c>
      <c r="CP533" t="e">
        <f t="shared" ca="1" si="836"/>
        <v>#N/A</v>
      </c>
      <c r="CQ533">
        <f t="shared" ca="1" si="837"/>
        <v>16.7</v>
      </c>
      <c r="CR533" t="e">
        <f t="shared" ca="1" si="871"/>
        <v>#N/A</v>
      </c>
      <c r="CS533" t="e">
        <f t="shared" ca="1" si="872"/>
        <v>#N/A</v>
      </c>
    </row>
    <row r="534" spans="1:97" x14ac:dyDescent="0.25">
      <c r="A534">
        <v>503</v>
      </c>
      <c r="B534" s="100">
        <f ca="1">OFFSET(InputPriceData!B$15,CalculationsAndCharts!$A534+$A$11,0,1,1)</f>
        <v>39763</v>
      </c>
      <c r="C534" s="3">
        <f ca="1">OFFSET(InputPriceData!G$15,CalculationsAndCharts!$A534+$A$11,0,1,1)</f>
        <v>3130600</v>
      </c>
      <c r="D534" s="4">
        <f ca="1">OFFSET(InputPriceData!C$15,CalculationsAndCharts!$A534+$A$11,IF($C$7,7,0),1,1)</f>
        <v>7.2</v>
      </c>
      <c r="E534" s="4">
        <f ca="1">OFFSET(InputPriceData!D$15,CalculationsAndCharts!$A534+$A$11,IF($C$7,7,0),1,1)</f>
        <v>7.2</v>
      </c>
      <c r="F534" s="4">
        <f ca="1">OFFSET(InputPriceData!E$15,CalculationsAndCharts!$A534+$A$11,IF($C$7,7,0),1,1)</f>
        <v>6.64</v>
      </c>
      <c r="G534" s="4">
        <f ca="1">OFFSET(InputPriceData!F$15,CalculationsAndCharts!$A534+$A$11,IF($C$7,7,0),1,1)</f>
        <v>6.75</v>
      </c>
      <c r="H534" s="105">
        <f t="shared" si="804"/>
        <v>0</v>
      </c>
      <c r="I534" s="105">
        <f t="shared" ca="1" si="903"/>
        <v>0</v>
      </c>
      <c r="J534" s="105">
        <f t="shared" ca="1" si="903"/>
        <v>0</v>
      </c>
      <c r="K534" s="105">
        <f t="shared" ca="1" si="903"/>
        <v>0</v>
      </c>
      <c r="L534" s="4">
        <f t="shared" ca="1" si="805"/>
        <v>6.8633333333333333</v>
      </c>
      <c r="M534" s="105">
        <f t="shared" ca="1" si="806"/>
        <v>0.96999999999999975</v>
      </c>
      <c r="N534" s="105">
        <f t="shared" ca="1" si="813"/>
        <v>2.9756282051282037</v>
      </c>
      <c r="O534" s="198">
        <f t="shared" ca="1" si="814"/>
        <v>3.0639437410467147</v>
      </c>
      <c r="P534" s="198">
        <f t="shared" ca="1" si="815"/>
        <v>2.7575493669420434</v>
      </c>
      <c r="Q534" s="105">
        <f t="shared" ca="1" si="807"/>
        <v>7.9825776791718646</v>
      </c>
      <c r="R534" s="105">
        <f t="shared" ca="1" si="808"/>
        <v>8.398356104498653</v>
      </c>
      <c r="S534" s="105">
        <f t="shared" ca="1" si="816"/>
        <v>0</v>
      </c>
      <c r="T534" s="105">
        <f t="shared" si="817"/>
        <v>0</v>
      </c>
      <c r="U534" s="105">
        <f t="shared" si="818"/>
        <v>0</v>
      </c>
      <c r="V534" s="115">
        <f t="shared" ca="1" si="809"/>
        <v>0.62999999999999989</v>
      </c>
      <c r="W534" s="114">
        <f t="shared" ca="1" si="810"/>
        <v>0.79978928039823438</v>
      </c>
      <c r="X534" s="116">
        <f t="shared" ca="1" si="811"/>
        <v>0.16848730079973845</v>
      </c>
      <c r="Y534" s="90" t="e">
        <f t="shared" si="819"/>
        <v>#N/A</v>
      </c>
      <c r="Z534" s="117" t="str">
        <f t="shared" ca="1" si="820"/>
        <v/>
      </c>
      <c r="AA534" s="112"/>
      <c r="AB534" s="118"/>
      <c r="AC534" s="107"/>
      <c r="AD534" s="107"/>
      <c r="AH534" s="107"/>
      <c r="BE534" s="235">
        <f t="shared" ca="1" si="821"/>
        <v>7.01</v>
      </c>
      <c r="BF534" s="235">
        <f t="shared" ref="BF534:BN534" ca="1" si="906">AVERAGE(OFFSET(BE$31,$A534,0,$BE$27,1))</f>
        <v>7.3149999999999995</v>
      </c>
      <c r="BG534" s="235">
        <f t="shared" ca="1" si="906"/>
        <v>7.5349999999999993</v>
      </c>
      <c r="BH534" s="235">
        <f t="shared" ca="1" si="906"/>
        <v>7.7218749999999989</v>
      </c>
      <c r="BI534" s="235">
        <f t="shared" ca="1" si="906"/>
        <v>7.9178124999999993</v>
      </c>
      <c r="BJ534" s="235">
        <f t="shared" ca="1" si="906"/>
        <v>8.1231249999999999</v>
      </c>
      <c r="BK534" s="235">
        <f t="shared" ca="1" si="906"/>
        <v>8.3243749999999999</v>
      </c>
      <c r="BL534" s="235">
        <f t="shared" ca="1" si="906"/>
        <v>8.5105859375000001</v>
      </c>
      <c r="BM534" s="235">
        <f t="shared" ca="1" si="906"/>
        <v>8.6741210937499993</v>
      </c>
      <c r="BN534" s="235">
        <f t="shared" ca="1" si="906"/>
        <v>8.8080468749999987</v>
      </c>
      <c r="BO534" s="235">
        <f t="shared" ca="1" si="823"/>
        <v>7.6358408203124997</v>
      </c>
      <c r="BP534" s="235">
        <f t="shared" ca="1" si="891"/>
        <v>7.9844429631579761</v>
      </c>
      <c r="BQ534" s="235">
        <f t="shared" ca="1" si="892"/>
        <v>8.2546629928772184</v>
      </c>
      <c r="BR534" s="235">
        <f t="shared" ca="1" si="893"/>
        <v>-0.27022002971924231</v>
      </c>
      <c r="BS534" s="235">
        <f t="shared" ca="1" si="894"/>
        <v>7.7142229334387338</v>
      </c>
      <c r="BT534" s="235">
        <f t="shared" ca="1" si="850"/>
        <v>8.0626181574582176</v>
      </c>
      <c r="BU534" s="235">
        <f t="shared" ca="1" si="851"/>
        <v>8.3286900840022149</v>
      </c>
      <c r="BV534" s="235">
        <f t="shared" ca="1" si="852"/>
        <v>8.5109319252421507</v>
      </c>
      <c r="BW534" s="235">
        <f t="shared" ca="1" si="853"/>
        <v>7.7127161456101589</v>
      </c>
      <c r="BX534" s="235">
        <f t="shared" ca="1" si="824"/>
        <v>0.43260977090872843</v>
      </c>
      <c r="BZ534" s="235">
        <f t="shared" ca="1" si="825"/>
        <v>8.4562070314278799</v>
      </c>
      <c r="CA534" s="235">
        <f t="shared" ca="1" si="826"/>
        <v>7.0345530883430776</v>
      </c>
      <c r="CB534" s="235">
        <f t="shared" ca="1" si="866"/>
        <v>7.249587076822916</v>
      </c>
      <c r="CC534" s="235">
        <f t="shared" ca="1" si="867"/>
        <v>0.64958707682291639</v>
      </c>
      <c r="CD534" s="81">
        <f t="shared" ca="1" si="868"/>
        <v>2.9304129231770837</v>
      </c>
      <c r="CE534" s="235">
        <f t="shared" ca="1" si="827"/>
        <v>22.167083406069942</v>
      </c>
      <c r="CF534" s="235">
        <f t="shared" ca="1" si="828"/>
        <v>35.503346414947508</v>
      </c>
      <c r="CG534">
        <f t="shared" si="829"/>
        <v>100</v>
      </c>
      <c r="CH534">
        <f t="shared" si="829"/>
        <v>50</v>
      </c>
      <c r="CI534">
        <f t="shared" si="829"/>
        <v>0</v>
      </c>
      <c r="CJ534" t="e">
        <f t="shared" si="830"/>
        <v>#N/A</v>
      </c>
      <c r="CK534" s="259">
        <f t="shared" ca="1" si="831"/>
        <v>7.9986985684528911</v>
      </c>
      <c r="CL534" s="259">
        <f t="shared" ca="1" si="832"/>
        <v>7.3962242842264452</v>
      </c>
      <c r="CM534" s="259">
        <f t="shared" ca="1" si="833"/>
        <v>7.573124553069718</v>
      </c>
      <c r="CN534" s="259">
        <f t="shared" ca="1" si="834"/>
        <v>8.1132554598375233</v>
      </c>
      <c r="CO534">
        <f t="shared" ca="1" si="835"/>
        <v>0</v>
      </c>
      <c r="CP534" t="e">
        <f t="shared" ca="1" si="836"/>
        <v>#N/A</v>
      </c>
      <c r="CQ534">
        <f t="shared" ca="1" si="837"/>
        <v>16.7</v>
      </c>
      <c r="CR534" t="e">
        <f t="shared" ca="1" si="871"/>
        <v>#N/A</v>
      </c>
      <c r="CS534" t="e">
        <f t="shared" ca="1" si="872"/>
        <v>#N/A</v>
      </c>
    </row>
    <row r="535" spans="1:97" x14ac:dyDescent="0.25">
      <c r="A535">
        <v>504</v>
      </c>
      <c r="B535" s="100">
        <f ca="1">OFFSET(InputPriceData!B$15,CalculationsAndCharts!$A535+$A$11,0,1,1)</f>
        <v>39762</v>
      </c>
      <c r="C535" s="3">
        <f ca="1">OFFSET(InputPriceData!G$15,CalculationsAndCharts!$A535+$A$11,0,1,1)</f>
        <v>3497500</v>
      </c>
      <c r="D535" s="4">
        <f ca="1">OFFSET(InputPriceData!C$15,CalculationsAndCharts!$A535+$A$11,IF($C$7,7,0),1,1)</f>
        <v>8.18</v>
      </c>
      <c r="E535" s="4">
        <f ca="1">OFFSET(InputPriceData!D$15,CalculationsAndCharts!$A535+$A$11,IF($C$7,7,0),1,1)</f>
        <v>8.3800000000000008</v>
      </c>
      <c r="F535" s="4">
        <f ca="1">OFFSET(InputPriceData!E$15,CalculationsAndCharts!$A535+$A$11,IF($C$7,7,0),1,1)</f>
        <v>7.18</v>
      </c>
      <c r="G535" s="4">
        <f ca="1">OFFSET(InputPriceData!F$15,CalculationsAndCharts!$A535+$A$11,IF($C$7,7,0),1,1)</f>
        <v>7.27</v>
      </c>
      <c r="H535" s="105">
        <f t="shared" si="804"/>
        <v>0</v>
      </c>
      <c r="I535" s="105">
        <f t="shared" ca="1" si="903"/>
        <v>0</v>
      </c>
      <c r="J535" s="105">
        <f t="shared" ca="1" si="903"/>
        <v>0</v>
      </c>
      <c r="K535" s="105">
        <f t="shared" ca="1" si="903"/>
        <v>0</v>
      </c>
      <c r="L535" s="4">
        <f t="shared" ca="1" si="805"/>
        <v>7.6099999999999994</v>
      </c>
      <c r="M535" s="105">
        <f t="shared" ca="1" si="806"/>
        <v>0.74666666666666703</v>
      </c>
      <c r="N535" s="105">
        <f t="shared" ca="1" si="813"/>
        <v>2.9146410256410245</v>
      </c>
      <c r="O535" s="198">
        <f t="shared" ca="1" si="814"/>
        <v>3.0891767513091462</v>
      </c>
      <c r="P535" s="198">
        <f t="shared" ca="1" si="815"/>
        <v>2.7802590761782318</v>
      </c>
      <c r="Q535" s="105">
        <f t="shared" ca="1" si="807"/>
        <v>8.302361777982874</v>
      </c>
      <c r="R535" s="105">
        <f t="shared" ca="1" si="808"/>
        <v>8.5171499403063056</v>
      </c>
      <c r="S535" s="105">
        <f t="shared" ca="1" si="816"/>
        <v>0</v>
      </c>
      <c r="T535" s="105">
        <f t="shared" si="817"/>
        <v>0</v>
      </c>
      <c r="U535" s="105">
        <f t="shared" si="818"/>
        <v>0</v>
      </c>
      <c r="V535" s="115">
        <f t="shared" ca="1" si="809"/>
        <v>1.2000000000000011</v>
      </c>
      <c r="W535" s="114">
        <f t="shared" ca="1" si="810"/>
        <v>0.88468392059735146</v>
      </c>
      <c r="X535" s="116">
        <f t="shared" ca="1" si="811"/>
        <v>0.17168967270940186</v>
      </c>
      <c r="Y535" s="90" t="e">
        <f t="shared" si="819"/>
        <v>#N/A</v>
      </c>
      <c r="Z535" s="117" t="str">
        <f t="shared" ca="1" si="820"/>
        <v/>
      </c>
      <c r="AA535" s="112"/>
      <c r="AB535" s="118"/>
      <c r="AC535" s="107"/>
      <c r="AD535" s="107"/>
      <c r="AH535" s="107"/>
      <c r="BE535" s="235">
        <f t="shared" ca="1" si="821"/>
        <v>7.6199999999999992</v>
      </c>
      <c r="BF535" s="235">
        <f t="shared" ref="BF535:BN535" ca="1" si="907">AVERAGE(OFFSET(BE$31,$A535,0,$BE$27,1))</f>
        <v>7.754999999999999</v>
      </c>
      <c r="BG535" s="235">
        <f t="shared" ca="1" si="907"/>
        <v>7.9087499999999995</v>
      </c>
      <c r="BH535" s="235">
        <f t="shared" ca="1" si="907"/>
        <v>8.1137499999999996</v>
      </c>
      <c r="BI535" s="235">
        <f t="shared" ca="1" si="907"/>
        <v>8.3284374999999997</v>
      </c>
      <c r="BJ535" s="235">
        <f t="shared" ca="1" si="907"/>
        <v>8.5256249999999998</v>
      </c>
      <c r="BK535" s="235">
        <f t="shared" ca="1" si="907"/>
        <v>8.6967968750000004</v>
      </c>
      <c r="BL535" s="235">
        <f t="shared" ca="1" si="907"/>
        <v>8.8376562500000002</v>
      </c>
      <c r="BM535" s="235">
        <f t="shared" ca="1" si="907"/>
        <v>8.9419726562499999</v>
      </c>
      <c r="BN535" s="235">
        <f t="shared" ca="1" si="907"/>
        <v>9.0038769531250011</v>
      </c>
      <c r="BO535" s="235">
        <f t="shared" ca="1" si="823"/>
        <v>8.0704057617187495</v>
      </c>
      <c r="BP535" s="235">
        <f t="shared" ca="1" si="891"/>
        <v>8.3330451060034516</v>
      </c>
      <c r="BQ535" s="235">
        <f t="shared" ca="1" si="892"/>
        <v>8.5248830225964625</v>
      </c>
      <c r="BR535" s="235">
        <f t="shared" ca="1" si="893"/>
        <v>-0.19183791659301086</v>
      </c>
      <c r="BS535" s="235">
        <f t="shared" ca="1" si="894"/>
        <v>8.1412071894104407</v>
      </c>
      <c r="BT535" s="235">
        <f t="shared" ca="1" si="850"/>
        <v>8.4110133814777015</v>
      </c>
      <c r="BU535" s="235">
        <f t="shared" ca="1" si="851"/>
        <v>8.5947620105462121</v>
      </c>
      <c r="BV535" s="235">
        <f t="shared" ca="1" si="852"/>
        <v>8.6931737664820883</v>
      </c>
      <c r="BW535" s="235">
        <f t="shared" ca="1" si="853"/>
        <v>8.1419278792765564</v>
      </c>
      <c r="BX535" s="235">
        <f t="shared" ca="1" si="824"/>
        <v>0.42697408945950727</v>
      </c>
      <c r="BZ535" s="235">
        <f t="shared" ca="1" si="825"/>
        <v>8.5227173300598427</v>
      </c>
      <c r="CA535" s="235">
        <f t="shared" ca="1" si="826"/>
        <v>27.704182748810581</v>
      </c>
      <c r="CB535" s="235">
        <f t="shared" ca="1" si="866"/>
        <v>7.8402028808593744</v>
      </c>
      <c r="CC535" s="235">
        <f t="shared" ca="1" si="867"/>
        <v>1.2402028808593748</v>
      </c>
      <c r="CD535" s="81">
        <f t="shared" ca="1" si="868"/>
        <v>2.7163767089843756</v>
      </c>
      <c r="CE535" s="235">
        <f t="shared" ca="1" si="827"/>
        <v>45.656512837760026</v>
      </c>
      <c r="CF535" s="235">
        <f t="shared" ca="1" si="828"/>
        <v>42.083878044412742</v>
      </c>
      <c r="CG535">
        <f t="shared" si="829"/>
        <v>100</v>
      </c>
      <c r="CH535">
        <f t="shared" si="829"/>
        <v>50</v>
      </c>
      <c r="CI535">
        <f t="shared" si="829"/>
        <v>0</v>
      </c>
      <c r="CJ535" t="e">
        <f t="shared" si="830"/>
        <v>#N/A</v>
      </c>
      <c r="CK535" s="259">
        <f t="shared" ca="1" si="831"/>
        <v>8.2448971369057809</v>
      </c>
      <c r="CL535" s="259">
        <f t="shared" ca="1" si="832"/>
        <v>7.8893492842264461</v>
      </c>
      <c r="CM535" s="259">
        <f t="shared" ca="1" si="833"/>
        <v>8.0463186995606417</v>
      </c>
      <c r="CN535" s="259">
        <f t="shared" ca="1" si="834"/>
        <v>8.4000679300819545</v>
      </c>
      <c r="CO535">
        <f t="shared" ca="1" si="835"/>
        <v>0</v>
      </c>
      <c r="CP535" t="e">
        <f t="shared" ca="1" si="836"/>
        <v>#N/A</v>
      </c>
      <c r="CQ535">
        <f t="shared" ca="1" si="837"/>
        <v>16.7</v>
      </c>
      <c r="CR535" t="e">
        <f t="shared" ca="1" si="871"/>
        <v>#N/A</v>
      </c>
      <c r="CS535" t="e">
        <f t="shared" ca="1" si="872"/>
        <v>#N/A</v>
      </c>
    </row>
    <row r="536" spans="1:97" x14ac:dyDescent="0.25">
      <c r="A536">
        <v>505</v>
      </c>
      <c r="B536" s="100">
        <f ca="1">OFFSET(InputPriceData!B$15,CalculationsAndCharts!$A536+$A$11,0,1,1)</f>
        <v>39759</v>
      </c>
      <c r="C536" s="3">
        <f ca="1">OFFSET(InputPriceData!G$15,CalculationsAndCharts!$A536+$A$11,0,1,1)</f>
        <v>3080400</v>
      </c>
      <c r="D536" s="4">
        <f ca="1">OFFSET(InputPriceData!C$15,CalculationsAndCharts!$A536+$A$11,IF($C$7,7,0),1,1)</f>
        <v>7.83</v>
      </c>
      <c r="E536" s="4">
        <f ca="1">OFFSET(InputPriceData!D$15,CalculationsAndCharts!$A536+$A$11,IF($C$7,7,0),1,1)</f>
        <v>8.15</v>
      </c>
      <c r="F536" s="4">
        <f ca="1">OFFSET(InputPriceData!E$15,CalculationsAndCharts!$A536+$A$11,IF($C$7,7,0),1,1)</f>
        <v>7.66</v>
      </c>
      <c r="G536" s="4">
        <f ca="1">OFFSET(InputPriceData!F$15,CalculationsAndCharts!$A536+$A$11,IF($C$7,7,0),1,1)</f>
        <v>7.97</v>
      </c>
      <c r="H536" s="105">
        <f t="shared" si="804"/>
        <v>0</v>
      </c>
      <c r="I536" s="105">
        <f t="shared" ca="1" si="903"/>
        <v>0</v>
      </c>
      <c r="J536" s="105">
        <f t="shared" ca="1" si="903"/>
        <v>0</v>
      </c>
      <c r="K536" s="105">
        <f t="shared" ca="1" si="903"/>
        <v>0</v>
      </c>
      <c r="L536" s="4">
        <f t="shared" ca="1" si="805"/>
        <v>7.9266666666666667</v>
      </c>
      <c r="M536" s="105">
        <f t="shared" ca="1" si="806"/>
        <v>0.38333333333333286</v>
      </c>
      <c r="N536" s="105">
        <f t="shared" ca="1" si="813"/>
        <v>2.9483205128205108</v>
      </c>
      <c r="O536" s="198">
        <f t="shared" ca="1" si="814"/>
        <v>3.1390441015000383</v>
      </c>
      <c r="P536" s="198">
        <f t="shared" ca="1" si="815"/>
        <v>2.8251396913500346</v>
      </c>
      <c r="Q536" s="105">
        <f t="shared" ca="1" si="807"/>
        <v>8.5001794288351231</v>
      </c>
      <c r="R536" s="105">
        <f t="shared" ca="1" si="808"/>
        <v>8.5785179866844281</v>
      </c>
      <c r="S536" s="105">
        <f t="shared" ca="1" si="816"/>
        <v>0</v>
      </c>
      <c r="T536" s="105">
        <f t="shared" si="817"/>
        <v>0</v>
      </c>
      <c r="U536" s="105">
        <f t="shared" si="818"/>
        <v>0</v>
      </c>
      <c r="V536" s="115">
        <f t="shared" ca="1" si="809"/>
        <v>0.49000000000000021</v>
      </c>
      <c r="W536" s="114">
        <f t="shared" ca="1" si="810"/>
        <v>0.7270258808960266</v>
      </c>
      <c r="X536" s="116">
        <f t="shared" ca="1" si="811"/>
        <v>0.14122031127930071</v>
      </c>
      <c r="Y536" s="90" t="e">
        <f t="shared" si="819"/>
        <v>#N/A</v>
      </c>
      <c r="Z536" s="117" t="str">
        <f t="shared" ca="1" si="820"/>
        <v/>
      </c>
      <c r="AA536" s="112"/>
      <c r="AB536" s="118"/>
      <c r="AC536" s="107"/>
      <c r="AD536" s="107"/>
      <c r="AH536" s="107"/>
      <c r="BE536" s="235">
        <f t="shared" ca="1" si="821"/>
        <v>7.89</v>
      </c>
      <c r="BF536" s="235">
        <f t="shared" ref="BF536:BN536" ca="1" si="908">AVERAGE(OFFSET(BE$31,$A536,0,$BE$27,1))</f>
        <v>8.0625</v>
      </c>
      <c r="BG536" s="235">
        <f t="shared" ca="1" si="908"/>
        <v>8.3187499999999996</v>
      </c>
      <c r="BH536" s="235">
        <f t="shared" ca="1" si="908"/>
        <v>8.5431249999999999</v>
      </c>
      <c r="BI536" s="235">
        <f t="shared" ca="1" si="908"/>
        <v>8.7228124999999999</v>
      </c>
      <c r="BJ536" s="235">
        <f t="shared" ca="1" si="908"/>
        <v>8.8679687499999993</v>
      </c>
      <c r="BK536" s="235">
        <f t="shared" ca="1" si="908"/>
        <v>8.978515625</v>
      </c>
      <c r="BL536" s="235">
        <f t="shared" ca="1" si="908"/>
        <v>9.0462890624999996</v>
      </c>
      <c r="BM536" s="235">
        <f t="shared" ca="1" si="908"/>
        <v>9.0657812500000006</v>
      </c>
      <c r="BN536" s="235">
        <f t="shared" ca="1" si="908"/>
        <v>9.0397851562499998</v>
      </c>
      <c r="BO536" s="235">
        <f t="shared" ca="1" si="823"/>
        <v>8.3731826171874992</v>
      </c>
      <c r="BP536" s="235">
        <f t="shared" ca="1" si="891"/>
        <v>8.5956844502881538</v>
      </c>
      <c r="BQ536" s="235">
        <f t="shared" ca="1" si="892"/>
        <v>8.7167209391894751</v>
      </c>
      <c r="BR536" s="235">
        <f t="shared" ca="1" si="893"/>
        <v>-0.12103648890132135</v>
      </c>
      <c r="BS536" s="235">
        <f t="shared" ca="1" si="894"/>
        <v>8.4746479613868324</v>
      </c>
      <c r="BT536" s="235">
        <f t="shared" ca="1" si="850"/>
        <v>8.6808195735449623</v>
      </c>
      <c r="BU536" s="235">
        <f t="shared" ca="1" si="851"/>
        <v>8.7785106396147246</v>
      </c>
      <c r="BV536" s="235">
        <f t="shared" ca="1" si="852"/>
        <v>8.7915855224179644</v>
      </c>
      <c r="BW536" s="235">
        <f t="shared" ca="1" si="853"/>
        <v>8.4985123242086758</v>
      </c>
      <c r="BX536" s="235">
        <f t="shared" ca="1" si="824"/>
        <v>0.43780873614371424</v>
      </c>
      <c r="BZ536" s="235">
        <f t="shared" ca="1" si="825"/>
        <v>8.5425306480516578</v>
      </c>
      <c r="CA536" s="235">
        <f t="shared" ca="1" si="826"/>
        <v>47.486440983869926</v>
      </c>
      <c r="CB536" s="235">
        <f t="shared" ca="1" si="866"/>
        <v>8.1499246419270825</v>
      </c>
      <c r="CC536" s="235">
        <f t="shared" ca="1" si="867"/>
        <v>1.5499246419270829</v>
      </c>
      <c r="CD536" s="81">
        <f t="shared" ca="1" si="868"/>
        <v>4.0063767089843765</v>
      </c>
      <c r="CE536" s="235">
        <f t="shared" ca="1" si="827"/>
        <v>38.686443001012542</v>
      </c>
      <c r="CF536" s="235">
        <f t="shared" ca="1" si="828"/>
        <v>44.091079560328531</v>
      </c>
      <c r="CG536">
        <f t="shared" si="829"/>
        <v>100</v>
      </c>
      <c r="CH536">
        <f t="shared" si="829"/>
        <v>50</v>
      </c>
      <c r="CI536">
        <f t="shared" si="829"/>
        <v>0</v>
      </c>
      <c r="CJ536" t="e">
        <f t="shared" si="830"/>
        <v>#N/A</v>
      </c>
      <c r="CK536" s="259">
        <f t="shared" ca="1" si="831"/>
        <v>8.5872942738115619</v>
      </c>
      <c r="CL536" s="259">
        <f t="shared" ca="1" si="832"/>
        <v>8.1842721369057809</v>
      </c>
      <c r="CM536" s="259">
        <f t="shared" ca="1" si="833"/>
        <v>8.3371978326010687</v>
      </c>
      <c r="CN536" s="259">
        <f t="shared" ca="1" si="834"/>
        <v>8.6043553884241586</v>
      </c>
      <c r="CO536">
        <f t="shared" ca="1" si="835"/>
        <v>0</v>
      </c>
      <c r="CP536" t="e">
        <f t="shared" ca="1" si="836"/>
        <v>#N/A</v>
      </c>
      <c r="CQ536">
        <f t="shared" ca="1" si="837"/>
        <v>16.7</v>
      </c>
      <c r="CR536" t="e">
        <f t="shared" ca="1" si="871"/>
        <v>#N/A</v>
      </c>
      <c r="CS536">
        <f t="shared" ca="1" si="872"/>
        <v>7.83</v>
      </c>
    </row>
    <row r="537" spans="1:97" x14ac:dyDescent="0.25">
      <c r="A537">
        <v>506</v>
      </c>
      <c r="B537" s="100">
        <f ca="1">OFFSET(InputPriceData!B$15,CalculationsAndCharts!$A537+$A$11,0,1,1)</f>
        <v>39758</v>
      </c>
      <c r="C537" s="3">
        <f ca="1">OFFSET(InputPriceData!G$15,CalculationsAndCharts!$A537+$A$11,0,1,1)</f>
        <v>3846500</v>
      </c>
      <c r="D537" s="4">
        <f ca="1">OFFSET(InputPriceData!C$15,CalculationsAndCharts!$A537+$A$11,IF($C$7,7,0),1,1)</f>
        <v>8.5</v>
      </c>
      <c r="E537" s="4">
        <f ca="1">OFFSET(InputPriceData!D$15,CalculationsAndCharts!$A537+$A$11,IF($C$7,7,0),1,1)</f>
        <v>8.5399999999999991</v>
      </c>
      <c r="F537" s="4">
        <f ca="1">OFFSET(InputPriceData!E$15,CalculationsAndCharts!$A537+$A$11,IF($C$7,7,0),1,1)</f>
        <v>7.78</v>
      </c>
      <c r="G537" s="4">
        <f ca="1">OFFSET(InputPriceData!F$15,CalculationsAndCharts!$A537+$A$11,IF($C$7,7,0),1,1)</f>
        <v>7.81</v>
      </c>
      <c r="H537" s="105">
        <f t="shared" si="804"/>
        <v>0</v>
      </c>
      <c r="I537" s="105">
        <f t="shared" ca="1" si="903"/>
        <v>0</v>
      </c>
      <c r="J537" s="105">
        <f t="shared" ca="1" si="903"/>
        <v>0</v>
      </c>
      <c r="K537" s="105">
        <f t="shared" ca="1" si="903"/>
        <v>0</v>
      </c>
      <c r="L537" s="4">
        <f t="shared" ca="1" si="805"/>
        <v>8.043333333333333</v>
      </c>
      <c r="M537" s="105">
        <f t="shared" ca="1" si="806"/>
        <v>1.0666666666666655</v>
      </c>
      <c r="N537" s="105">
        <f t="shared" ca="1" si="813"/>
        <v>3.0347948717948703</v>
      </c>
      <c r="O537" s="198">
        <f t="shared" ca="1" si="814"/>
        <v>3.1935365554084747</v>
      </c>
      <c r="P537" s="198">
        <f t="shared" ca="1" si="815"/>
        <v>2.8741828998676273</v>
      </c>
      <c r="Q537" s="105">
        <f t="shared" ca="1" si="807"/>
        <v>8.6640402180261109</v>
      </c>
      <c r="R537" s="105">
        <f t="shared" ca="1" si="808"/>
        <v>8.600900431784229</v>
      </c>
      <c r="S537" s="105">
        <f t="shared" ca="1" si="816"/>
        <v>0</v>
      </c>
      <c r="T537" s="105">
        <f t="shared" si="817"/>
        <v>0</v>
      </c>
      <c r="U537" s="105">
        <f t="shared" si="818"/>
        <v>0</v>
      </c>
      <c r="V537" s="115">
        <f t="shared" ca="1" si="809"/>
        <v>0.87999999999999989</v>
      </c>
      <c r="W537" s="114">
        <f t="shared" ca="1" si="810"/>
        <v>0.84553882134403968</v>
      </c>
      <c r="X537" s="116">
        <f t="shared" ca="1" si="811"/>
        <v>0.15826361348835336</v>
      </c>
      <c r="Y537" s="90" t="e">
        <f t="shared" si="819"/>
        <v>#N/A</v>
      </c>
      <c r="Z537" s="117" t="str">
        <f t="shared" ca="1" si="820"/>
        <v/>
      </c>
      <c r="AA537" s="112"/>
      <c r="AB537" s="118"/>
      <c r="AC537" s="107"/>
      <c r="AD537" s="107"/>
      <c r="AH537" s="107"/>
      <c r="BE537" s="235">
        <f t="shared" ca="1" si="821"/>
        <v>8.2349999999999994</v>
      </c>
      <c r="BF537" s="235">
        <f t="shared" ref="BF537:BN537" ca="1" si="909">AVERAGE(OFFSET(BE$31,$A537,0,$BE$27,1))</f>
        <v>8.5749999999999993</v>
      </c>
      <c r="BG537" s="235">
        <f t="shared" ca="1" si="909"/>
        <v>8.7674999999999983</v>
      </c>
      <c r="BH537" s="235">
        <f t="shared" ca="1" si="909"/>
        <v>8.9024999999999981</v>
      </c>
      <c r="BI537" s="235">
        <f t="shared" ca="1" si="909"/>
        <v>9.0131249999999987</v>
      </c>
      <c r="BJ537" s="235">
        <f t="shared" ca="1" si="909"/>
        <v>9.0890624999999989</v>
      </c>
      <c r="BK537" s="235">
        <f t="shared" ca="1" si="909"/>
        <v>9.1140624999999993</v>
      </c>
      <c r="BL537" s="235">
        <f t="shared" ca="1" si="909"/>
        <v>9.0852734374999997</v>
      </c>
      <c r="BM537" s="235">
        <f t="shared" ca="1" si="909"/>
        <v>9.013789062499999</v>
      </c>
      <c r="BN537" s="235">
        <f t="shared" ca="1" si="909"/>
        <v>8.9166308593749992</v>
      </c>
      <c r="BO537" s="235">
        <f t="shared" ca="1" si="823"/>
        <v>8.6907221679687492</v>
      </c>
      <c r="BP537" s="235">
        <f t="shared" ca="1" si="891"/>
        <v>8.8181862833888101</v>
      </c>
      <c r="BQ537" s="235">
        <f t="shared" ca="1" si="892"/>
        <v>8.8377574280907965</v>
      </c>
      <c r="BR537" s="235">
        <f t="shared" ca="1" si="893"/>
        <v>-1.9571144701986398E-2</v>
      </c>
      <c r="BS537" s="235">
        <f t="shared" ca="1" si="894"/>
        <v>8.7986151386868237</v>
      </c>
      <c r="BT537" s="235">
        <f t="shared" ca="1" si="850"/>
        <v>8.8869911857030939</v>
      </c>
      <c r="BU537" s="235">
        <f t="shared" ca="1" si="851"/>
        <v>8.8762017056844869</v>
      </c>
      <c r="BV537" s="235">
        <f t="shared" ca="1" si="852"/>
        <v>8.8046604052212061</v>
      </c>
      <c r="BW537" s="235">
        <f t="shared" ca="1" si="853"/>
        <v>8.8370288452770254</v>
      </c>
      <c r="BX537" s="235">
        <f t="shared" ca="1" si="824"/>
        <v>0.45121149319627796</v>
      </c>
      <c r="BZ537" s="235">
        <f t="shared" ca="1" si="825"/>
        <v>8.5207909065802792</v>
      </c>
      <c r="CA537" s="235">
        <f t="shared" ca="1" si="826"/>
        <v>67.521602589097981</v>
      </c>
      <c r="CB537" s="235">
        <f t="shared" ca="1" si="866"/>
        <v>8.3670277506510402</v>
      </c>
      <c r="CC537" s="235">
        <f t="shared" ca="1" si="867"/>
        <v>1.7670277506510406</v>
      </c>
      <c r="CD537" s="81">
        <f t="shared" ca="1" si="868"/>
        <v>4.2163767089843756</v>
      </c>
      <c r="CE537" s="235">
        <f t="shared" ca="1" si="827"/>
        <v>41.908678294465659</v>
      </c>
      <c r="CF537" s="235">
        <f t="shared" ca="1" si="828"/>
        <v>50.099010605930395</v>
      </c>
      <c r="CG537">
        <f t="shared" si="829"/>
        <v>100</v>
      </c>
      <c r="CH537">
        <f t="shared" si="829"/>
        <v>50</v>
      </c>
      <c r="CI537">
        <f t="shared" si="829"/>
        <v>0</v>
      </c>
      <c r="CJ537" t="e">
        <f t="shared" si="830"/>
        <v>#N/A</v>
      </c>
      <c r="CK537" s="259">
        <f t="shared" ca="1" si="831"/>
        <v>9.0170885476231231</v>
      </c>
      <c r="CL537" s="259">
        <f t="shared" ca="1" si="832"/>
        <v>8.4929192738115624</v>
      </c>
      <c r="CM537" s="259">
        <f t="shared" ca="1" si="833"/>
        <v>8.6108852765573367</v>
      </c>
      <c r="CN537" s="259">
        <f t="shared" ca="1" si="834"/>
        <v>8.7723886890315086</v>
      </c>
      <c r="CO537">
        <f t="shared" ca="1" si="835"/>
        <v>0</v>
      </c>
      <c r="CP537" t="e">
        <f t="shared" ca="1" si="836"/>
        <v>#N/A</v>
      </c>
      <c r="CQ537">
        <f t="shared" ca="1" si="837"/>
        <v>16.7</v>
      </c>
      <c r="CR537" t="e">
        <f t="shared" ca="1" si="871"/>
        <v>#N/A</v>
      </c>
      <c r="CS537" t="e">
        <f t="shared" ca="1" si="872"/>
        <v>#N/A</v>
      </c>
    </row>
    <row r="538" spans="1:97" x14ac:dyDescent="0.25">
      <c r="A538">
        <v>507</v>
      </c>
      <c r="B538" s="100">
        <f ca="1">OFFSET(InputPriceData!B$15,CalculationsAndCharts!$A538+$A$11,0,1,1)</f>
        <v>39757</v>
      </c>
      <c r="C538" s="3">
        <f ca="1">OFFSET(InputPriceData!G$15,CalculationsAndCharts!$A538+$A$11,0,1,1)</f>
        <v>2054800</v>
      </c>
      <c r="D538" s="4">
        <f ca="1">OFFSET(InputPriceData!C$15,CalculationsAndCharts!$A538+$A$11,IF($C$7,7,0),1,1)</f>
        <v>9.1300000000000008</v>
      </c>
      <c r="E538" s="4">
        <f ca="1">OFFSET(InputPriceData!D$15,CalculationsAndCharts!$A538+$A$11,IF($C$7,7,0),1,1)</f>
        <v>9.26</v>
      </c>
      <c r="F538" s="4">
        <f ca="1">OFFSET(InputPriceData!E$15,CalculationsAndCharts!$A538+$A$11,IF($C$7,7,0),1,1)</f>
        <v>8.6199999999999992</v>
      </c>
      <c r="G538" s="4">
        <f ca="1">OFFSET(InputPriceData!F$15,CalculationsAndCharts!$A538+$A$11,IF($C$7,7,0),1,1)</f>
        <v>8.66</v>
      </c>
      <c r="H538" s="105">
        <f t="shared" si="804"/>
        <v>0</v>
      </c>
      <c r="I538" s="105">
        <f t="shared" ca="1" si="903"/>
        <v>0</v>
      </c>
      <c r="J538" s="105">
        <f t="shared" ca="1" si="903"/>
        <v>0</v>
      </c>
      <c r="K538" s="105">
        <f t="shared" ca="1" si="903"/>
        <v>0</v>
      </c>
      <c r="L538" s="4">
        <f t="shared" ca="1" si="805"/>
        <v>8.8466666666666658</v>
      </c>
      <c r="M538" s="105">
        <f t="shared" ca="1" si="806"/>
        <v>0.6466666666666665</v>
      </c>
      <c r="N538" s="105">
        <f t="shared" ca="1" si="813"/>
        <v>3.0766666666666653</v>
      </c>
      <c r="O538" s="198">
        <f t="shared" ca="1" si="814"/>
        <v>3.2388913221552191</v>
      </c>
      <c r="P538" s="198">
        <f t="shared" ca="1" si="815"/>
        <v>2.9150021899396972</v>
      </c>
      <c r="Q538" s="105">
        <f t="shared" ca="1" si="807"/>
        <v>8.8413850422240472</v>
      </c>
      <c r="R538" s="105">
        <f t="shared" ca="1" si="808"/>
        <v>8.5828604928579786</v>
      </c>
      <c r="S538" s="105">
        <f t="shared" ca="1" si="816"/>
        <v>0</v>
      </c>
      <c r="T538" s="105">
        <f t="shared" si="817"/>
        <v>0</v>
      </c>
      <c r="U538" s="105">
        <f t="shared" si="818"/>
        <v>0</v>
      </c>
      <c r="V538" s="115">
        <f t="shared" ca="1" si="809"/>
        <v>0.64000000000000057</v>
      </c>
      <c r="W538" s="114">
        <f t="shared" ca="1" si="810"/>
        <v>0.82830823201605952</v>
      </c>
      <c r="X538" s="116">
        <f t="shared" ca="1" si="811"/>
        <v>0.14564760184942949</v>
      </c>
      <c r="Y538" s="90" t="e">
        <f t="shared" si="819"/>
        <v>#N/A</v>
      </c>
      <c r="Z538" s="117" t="str">
        <f t="shared" ca="1" si="820"/>
        <v/>
      </c>
      <c r="AA538" s="112"/>
      <c r="AB538" s="118"/>
      <c r="AC538" s="107"/>
      <c r="AD538" s="107"/>
      <c r="AH538" s="107"/>
      <c r="BE538" s="235">
        <f t="shared" ca="1" si="821"/>
        <v>8.9149999999999991</v>
      </c>
      <c r="BF538" s="235">
        <f t="shared" ref="BF538:BN538" ca="1" si="910">AVERAGE(OFFSET(BE$31,$A538,0,$BE$27,1))</f>
        <v>8.9599999999999991</v>
      </c>
      <c r="BG538" s="235">
        <f t="shared" ca="1" si="910"/>
        <v>9.0374999999999979</v>
      </c>
      <c r="BH538" s="235">
        <f t="shared" ca="1" si="910"/>
        <v>9.1237499999999976</v>
      </c>
      <c r="BI538" s="235">
        <f t="shared" ca="1" si="910"/>
        <v>9.1649999999999991</v>
      </c>
      <c r="BJ538" s="235">
        <f t="shared" ca="1" si="910"/>
        <v>9.1390624999999996</v>
      </c>
      <c r="BK538" s="235">
        <f t="shared" ca="1" si="910"/>
        <v>9.0564843750000001</v>
      </c>
      <c r="BL538" s="235">
        <f t="shared" ca="1" si="910"/>
        <v>8.9423046875000001</v>
      </c>
      <c r="BM538" s="235">
        <f t="shared" ca="1" si="910"/>
        <v>8.8194726562499994</v>
      </c>
      <c r="BN538" s="235">
        <f t="shared" ca="1" si="910"/>
        <v>8.7016308593750011</v>
      </c>
      <c r="BO538" s="235">
        <f t="shared" ca="1" si="823"/>
        <v>8.9799477539062487</v>
      </c>
      <c r="BP538" s="235">
        <f t="shared" ca="1" si="891"/>
        <v>8.9456503988088709</v>
      </c>
      <c r="BQ538" s="235">
        <f t="shared" ca="1" si="892"/>
        <v>8.8573285727927829</v>
      </c>
      <c r="BR538" s="235">
        <f t="shared" ca="1" si="893"/>
        <v>8.8321826016088067E-2</v>
      </c>
      <c r="BS538" s="235">
        <f t="shared" ca="1" si="894"/>
        <v>9.033972224824959</v>
      </c>
      <c r="BT538" s="235">
        <f t="shared" ca="1" si="850"/>
        <v>8.9753672327193641</v>
      </c>
      <c r="BU538" s="235">
        <f t="shared" ca="1" si="851"/>
        <v>8.8654122256658781</v>
      </c>
      <c r="BV538" s="235">
        <f t="shared" ca="1" si="852"/>
        <v>8.7331191047579235</v>
      </c>
      <c r="BW538" s="235">
        <f t="shared" ca="1" si="853"/>
        <v>9.0629841259183817</v>
      </c>
      <c r="BX538" s="235">
        <f t="shared" ca="1" si="824"/>
        <v>0.45388441013427638</v>
      </c>
      <c r="BZ538" s="235">
        <f t="shared" ca="1" si="825"/>
        <v>8.4564420334410446</v>
      </c>
      <c r="CA538" s="235">
        <f t="shared" ca="1" si="826"/>
        <v>83.408400846919278</v>
      </c>
      <c r="CB538" s="235">
        <f t="shared" ca="1" si="866"/>
        <v>8.9133072102864581</v>
      </c>
      <c r="CC538" s="235">
        <f t="shared" ca="1" si="867"/>
        <v>2.3133072102864585</v>
      </c>
      <c r="CD538" s="81">
        <f t="shared" ca="1" si="868"/>
        <v>4.4763767089843753</v>
      </c>
      <c r="CE538" s="235">
        <f t="shared" ca="1" si="827"/>
        <v>51.678117385507399</v>
      </c>
      <c r="CF538" s="235">
        <f t="shared" ca="1" si="828"/>
        <v>54.034823325728098</v>
      </c>
      <c r="CG538">
        <f t="shared" si="829"/>
        <v>100</v>
      </c>
      <c r="CH538">
        <f t="shared" si="829"/>
        <v>50</v>
      </c>
      <c r="CI538">
        <f t="shared" si="829"/>
        <v>0</v>
      </c>
      <c r="CJ538" t="e">
        <f t="shared" si="830"/>
        <v>#N/A</v>
      </c>
      <c r="CK538" s="259">
        <f t="shared" ca="1" si="831"/>
        <v>9.1166770952462457</v>
      </c>
      <c r="CL538" s="259">
        <f t="shared" ca="1" si="832"/>
        <v>8.9785442738115613</v>
      </c>
      <c r="CM538" s="259">
        <f t="shared" ca="1" si="833"/>
        <v>8.9892532387066737</v>
      </c>
      <c r="CN538" s="259">
        <f t="shared" ca="1" si="834"/>
        <v>8.8841764551194871</v>
      </c>
      <c r="CO538">
        <f t="shared" ca="1" si="835"/>
        <v>100</v>
      </c>
      <c r="CP538">
        <f t="shared" ca="1" si="836"/>
        <v>16.7</v>
      </c>
      <c r="CQ538" t="e">
        <f t="shared" ca="1" si="837"/>
        <v>#N/A</v>
      </c>
      <c r="CR538" t="e">
        <f t="shared" ca="1" si="871"/>
        <v>#N/A</v>
      </c>
      <c r="CS538" t="e">
        <f t="shared" ca="1" si="872"/>
        <v>#N/A</v>
      </c>
    </row>
    <row r="539" spans="1:97" x14ac:dyDescent="0.25">
      <c r="A539">
        <v>508</v>
      </c>
      <c r="B539" s="100">
        <f ca="1">OFFSET(InputPriceData!B$15,CalculationsAndCharts!$A539+$A$11,0,1,1)</f>
        <v>39756</v>
      </c>
      <c r="C539" s="3">
        <f ca="1">OFFSET(InputPriceData!G$15,CalculationsAndCharts!$A539+$A$11,0,1,1)</f>
        <v>4553300</v>
      </c>
      <c r="D539" s="4">
        <f ca="1">OFFSET(InputPriceData!C$15,CalculationsAndCharts!$A539+$A$11,IF($C$7,7,0),1,1)</f>
        <v>9.07</v>
      </c>
      <c r="E539" s="4">
        <f ca="1">OFFSET(InputPriceData!D$15,CalculationsAndCharts!$A539+$A$11,IF($C$7,7,0),1,1)</f>
        <v>9.7899999999999991</v>
      </c>
      <c r="F539" s="4">
        <f ca="1">OFFSET(InputPriceData!E$15,CalculationsAndCharts!$A539+$A$11,IF($C$7,7,0),1,1)</f>
        <v>8.84</v>
      </c>
      <c r="G539" s="4">
        <f ca="1">OFFSET(InputPriceData!F$15,CalculationsAndCharts!$A539+$A$11,IF($C$7,7,0),1,1)</f>
        <v>9.17</v>
      </c>
      <c r="H539" s="105">
        <f t="shared" si="804"/>
        <v>0</v>
      </c>
      <c r="I539" s="105">
        <f t="shared" ca="1" si="903"/>
        <v>0</v>
      </c>
      <c r="J539" s="105">
        <f t="shared" ca="1" si="903"/>
        <v>0</v>
      </c>
      <c r="K539" s="105">
        <f t="shared" ca="1" si="903"/>
        <v>0</v>
      </c>
      <c r="L539" s="4">
        <f t="shared" ca="1" si="805"/>
        <v>9.2666666666666657</v>
      </c>
      <c r="M539" s="105">
        <f t="shared" ca="1" si="806"/>
        <v>0.51666666666666572</v>
      </c>
      <c r="N539" s="105">
        <f t="shared" ca="1" si="813"/>
        <v>3.150397435897434</v>
      </c>
      <c r="O539" s="198">
        <f t="shared" ca="1" si="814"/>
        <v>3.2852412237233772</v>
      </c>
      <c r="P539" s="198">
        <f t="shared" ca="1" si="815"/>
        <v>2.9567171013510394</v>
      </c>
      <c r="Q539" s="105">
        <f t="shared" ca="1" si="807"/>
        <v>8.8398760066690123</v>
      </c>
      <c r="R539" s="105">
        <f t="shared" ca="1" si="808"/>
        <v>8.5089963358962457</v>
      </c>
      <c r="S539" s="105">
        <f t="shared" ca="1" si="816"/>
        <v>0</v>
      </c>
      <c r="T539" s="105">
        <f t="shared" si="817"/>
        <v>0</v>
      </c>
      <c r="U539" s="105">
        <f t="shared" si="818"/>
        <v>0</v>
      </c>
      <c r="V539" s="115">
        <f t="shared" ca="1" si="809"/>
        <v>0.94999999999999929</v>
      </c>
      <c r="W539" s="114">
        <f t="shared" ca="1" si="810"/>
        <v>0.922462348024089</v>
      </c>
      <c r="X539" s="116">
        <f t="shared" ca="1" si="811"/>
        <v>0.15059567590229977</v>
      </c>
      <c r="Y539" s="90" t="e">
        <f t="shared" si="819"/>
        <v>#N/A</v>
      </c>
      <c r="Z539" s="117" t="str">
        <f t="shared" ca="1" si="820"/>
        <v/>
      </c>
      <c r="AA539" s="112"/>
      <c r="AB539" s="118"/>
      <c r="AC539" s="107"/>
      <c r="AD539" s="107"/>
      <c r="AH539" s="107"/>
      <c r="BE539" s="235">
        <f t="shared" ca="1" si="821"/>
        <v>9.004999999999999</v>
      </c>
      <c r="BF539" s="235">
        <f t="shared" ref="BF539:BN539" ca="1" si="911">AVERAGE(OFFSET(BE$31,$A539,0,$BE$27,1))</f>
        <v>9.1149999999999984</v>
      </c>
      <c r="BG539" s="235">
        <f t="shared" ca="1" si="911"/>
        <v>9.2099999999999991</v>
      </c>
      <c r="BH539" s="235">
        <f t="shared" ca="1" si="911"/>
        <v>9.2062500000000007</v>
      </c>
      <c r="BI539" s="235">
        <f t="shared" ca="1" si="911"/>
        <v>9.1131250000000001</v>
      </c>
      <c r="BJ539" s="235">
        <f t="shared" ca="1" si="911"/>
        <v>8.9739062500000006</v>
      </c>
      <c r="BK539" s="235">
        <f t="shared" ca="1" si="911"/>
        <v>8.828125</v>
      </c>
      <c r="BL539" s="235">
        <f t="shared" ca="1" si="911"/>
        <v>8.6966406250000006</v>
      </c>
      <c r="BM539" s="235">
        <f t="shared" ca="1" si="911"/>
        <v>8.5837890625000011</v>
      </c>
      <c r="BN539" s="235">
        <f t="shared" ca="1" si="911"/>
        <v>8.4861328125000011</v>
      </c>
      <c r="BO539" s="235">
        <f t="shared" ca="1" si="823"/>
        <v>9.010460937499996</v>
      </c>
      <c r="BP539" s="235">
        <f t="shared" ca="1" si="891"/>
        <v>8.9113530437114932</v>
      </c>
      <c r="BQ539" s="235">
        <f t="shared" ca="1" si="892"/>
        <v>8.7690067467766948</v>
      </c>
      <c r="BR539" s="235">
        <f t="shared" ca="1" si="893"/>
        <v>0.14234629693479839</v>
      </c>
      <c r="BS539" s="235">
        <f t="shared" ca="1" si="894"/>
        <v>9.0536993406462916</v>
      </c>
      <c r="BT539" s="235">
        <f t="shared" ca="1" si="850"/>
        <v>8.916762240613771</v>
      </c>
      <c r="BU539" s="235">
        <f t="shared" ca="1" si="851"/>
        <v>8.7554572186123902</v>
      </c>
      <c r="BV539" s="235">
        <f t="shared" ca="1" si="852"/>
        <v>8.600825983849969</v>
      </c>
      <c r="BW539" s="235">
        <f t="shared" ca="1" si="853"/>
        <v>9.084741049854113</v>
      </c>
      <c r="BX539" s="235">
        <f t="shared" ca="1" si="824"/>
        <v>0.41849461991933129</v>
      </c>
      <c r="BZ539" s="235">
        <f t="shared" ca="1" si="825"/>
        <v>8.3605251090272681</v>
      </c>
      <c r="CA539" s="235">
        <f t="shared" ca="1" si="826"/>
        <v>93.263157180278881</v>
      </c>
      <c r="CB539" s="235">
        <f t="shared" ca="1" si="866"/>
        <v>9.1385638020833309</v>
      </c>
      <c r="CC539" s="235">
        <f t="shared" ca="1" si="867"/>
        <v>2.5385638020833312</v>
      </c>
      <c r="CD539" s="81">
        <f t="shared" ca="1" si="868"/>
        <v>4.4763767089843753</v>
      </c>
      <c r="CE539" s="235">
        <f t="shared" ca="1" si="827"/>
        <v>56.710236137818129</v>
      </c>
      <c r="CF539" s="235">
        <f t="shared" ca="1" si="828"/>
        <v>54.319896979250593</v>
      </c>
      <c r="CG539">
        <f t="shared" si="829"/>
        <v>100</v>
      </c>
      <c r="CH539">
        <f t="shared" si="829"/>
        <v>50</v>
      </c>
      <c r="CI539">
        <f t="shared" si="829"/>
        <v>0</v>
      </c>
      <c r="CJ539" t="e">
        <f t="shared" si="830"/>
        <v>#N/A</v>
      </c>
      <c r="CK539" s="259">
        <f t="shared" ca="1" si="831"/>
        <v>9.0158541904924903</v>
      </c>
      <c r="CL539" s="259">
        <f t="shared" ca="1" si="832"/>
        <v>9.2158385476231217</v>
      </c>
      <c r="CM539" s="259">
        <f t="shared" ca="1" si="833"/>
        <v>9.0843109534000135</v>
      </c>
      <c r="CN539" s="259">
        <f t="shared" ca="1" si="834"/>
        <v>8.8464293276426567</v>
      </c>
      <c r="CO539">
        <f t="shared" ca="1" si="835"/>
        <v>100</v>
      </c>
      <c r="CP539">
        <f t="shared" ca="1" si="836"/>
        <v>16.7</v>
      </c>
      <c r="CQ539" t="e">
        <f t="shared" ca="1" si="837"/>
        <v>#N/A</v>
      </c>
      <c r="CR539" t="e">
        <f t="shared" ca="1" si="871"/>
        <v>#N/A</v>
      </c>
      <c r="CS539" t="e">
        <f t="shared" ca="1" si="872"/>
        <v>#N/A</v>
      </c>
    </row>
    <row r="540" spans="1:97" x14ac:dyDescent="0.25">
      <c r="A540">
        <v>509</v>
      </c>
      <c r="B540" s="100">
        <f ca="1">OFFSET(InputPriceData!B$15,CalculationsAndCharts!$A540+$A$11,0,1,1)</f>
        <v>39755</v>
      </c>
      <c r="C540" s="3">
        <f ca="1">OFFSET(InputPriceData!G$15,CalculationsAndCharts!$A540+$A$11,0,1,1)</f>
        <v>2702900</v>
      </c>
      <c r="D540" s="4">
        <f ca="1">OFFSET(InputPriceData!C$15,CalculationsAndCharts!$A540+$A$11,IF($C$7,7,0),1,1)</f>
        <v>9.11</v>
      </c>
      <c r="E540" s="4">
        <f ca="1">OFFSET(InputPriceData!D$15,CalculationsAndCharts!$A540+$A$11,IF($C$7,7,0),1,1)</f>
        <v>9.4</v>
      </c>
      <c r="F540" s="4">
        <f ca="1">OFFSET(InputPriceData!E$15,CalculationsAndCharts!$A540+$A$11,IF($C$7,7,0),1,1)</f>
        <v>8.75</v>
      </c>
      <c r="G540" s="4">
        <f ca="1">OFFSET(InputPriceData!F$15,CalculationsAndCharts!$A540+$A$11,IF($C$7,7,0),1,1)</f>
        <v>8.84</v>
      </c>
      <c r="H540" s="105">
        <f t="shared" si="804"/>
        <v>0</v>
      </c>
      <c r="I540" s="105">
        <f t="shared" ca="1" si="903"/>
        <v>0</v>
      </c>
      <c r="J540" s="105">
        <f t="shared" ca="1" si="903"/>
        <v>0</v>
      </c>
      <c r="K540" s="105">
        <f t="shared" ca="1" si="903"/>
        <v>0</v>
      </c>
      <c r="L540" s="4">
        <f t="shared" ca="1" si="805"/>
        <v>8.9966666666666661</v>
      </c>
      <c r="M540" s="105">
        <f t="shared" ca="1" si="806"/>
        <v>0.7333333333333325</v>
      </c>
      <c r="N540" s="105">
        <f t="shared" ca="1" si="813"/>
        <v>3.2332307692307674</v>
      </c>
      <c r="O540" s="198">
        <f t="shared" ca="1" si="814"/>
        <v>3.3237680202450757</v>
      </c>
      <c r="P540" s="198">
        <f t="shared" ca="1" si="815"/>
        <v>2.991391218220568</v>
      </c>
      <c r="Q540" s="105">
        <f t="shared" ca="1" si="807"/>
        <v>8.7179358180982547</v>
      </c>
      <c r="R540" s="105">
        <f t="shared" ca="1" si="808"/>
        <v>8.4144592871040267</v>
      </c>
      <c r="S540" s="105">
        <f t="shared" ca="1" si="816"/>
        <v>0</v>
      </c>
      <c r="T540" s="105">
        <f t="shared" si="817"/>
        <v>0</v>
      </c>
      <c r="U540" s="105">
        <f t="shared" si="818"/>
        <v>0</v>
      </c>
      <c r="V540" s="115">
        <f t="shared" ca="1" si="809"/>
        <v>0.85999999999999943</v>
      </c>
      <c r="W540" s="114">
        <f t="shared" ca="1" si="810"/>
        <v>0.90869352203613385</v>
      </c>
      <c r="X540" s="116">
        <f t="shared" ca="1" si="811"/>
        <v>0.1527933848457165</v>
      </c>
      <c r="Y540" s="90" t="e">
        <f t="shared" si="819"/>
        <v>#N/A</v>
      </c>
      <c r="Z540" s="117" t="str">
        <f t="shared" ca="1" si="820"/>
        <v/>
      </c>
      <c r="AA540" s="112"/>
      <c r="AB540" s="118"/>
      <c r="AC540" s="107"/>
      <c r="AD540" s="107"/>
      <c r="AH540" s="107"/>
      <c r="BE540" s="235">
        <f t="shared" ca="1" si="821"/>
        <v>9.2249999999999996</v>
      </c>
      <c r="BF540" s="235">
        <f t="shared" ref="BF540:BN540" ca="1" si="912">AVERAGE(OFFSET(BE$31,$A540,0,$BE$27,1))</f>
        <v>9.3049999999999997</v>
      </c>
      <c r="BG540" s="235">
        <f t="shared" ca="1" si="912"/>
        <v>9.2025000000000006</v>
      </c>
      <c r="BH540" s="235">
        <f t="shared" ca="1" si="912"/>
        <v>9.0200000000000014</v>
      </c>
      <c r="BI540" s="235">
        <f t="shared" ca="1" si="912"/>
        <v>8.8346875000000011</v>
      </c>
      <c r="BJ540" s="235">
        <f t="shared" ca="1" si="912"/>
        <v>8.6823437500000011</v>
      </c>
      <c r="BK540" s="235">
        <f t="shared" ca="1" si="912"/>
        <v>8.5651562500000011</v>
      </c>
      <c r="BL540" s="235">
        <f t="shared" ca="1" si="912"/>
        <v>8.4709375000000016</v>
      </c>
      <c r="BM540" s="235">
        <f t="shared" ca="1" si="912"/>
        <v>8.3884765625000011</v>
      </c>
      <c r="BN540" s="235">
        <f t="shared" ca="1" si="912"/>
        <v>8.3139941406250006</v>
      </c>
      <c r="BO540" s="235">
        <f t="shared" ca="1" si="823"/>
        <v>9.0124047851562494</v>
      </c>
      <c r="BP540" s="235">
        <f t="shared" ca="1" si="891"/>
        <v>8.8122451499229886</v>
      </c>
      <c r="BQ540" s="235">
        <f t="shared" ca="1" si="892"/>
        <v>8.6266604498418964</v>
      </c>
      <c r="BR540" s="235">
        <f t="shared" ca="1" si="893"/>
        <v>0.18558470008109218</v>
      </c>
      <c r="BS540" s="235">
        <f t="shared" ca="1" si="894"/>
        <v>8.9978298500040808</v>
      </c>
      <c r="BT540" s="235">
        <f t="shared" ca="1" si="850"/>
        <v>8.7798251405812486</v>
      </c>
      <c r="BU540" s="235">
        <f t="shared" ca="1" si="851"/>
        <v>8.5941521966110095</v>
      </c>
      <c r="BV540" s="235">
        <f t="shared" ca="1" si="852"/>
        <v>8.446194749087546</v>
      </c>
      <c r="BW540" s="235">
        <f t="shared" ca="1" si="853"/>
        <v>9.0032135809982634</v>
      </c>
      <c r="BX540" s="235">
        <f t="shared" ca="1" si="824"/>
        <v>0.35211700129112583</v>
      </c>
      <c r="BZ540" s="235">
        <f t="shared" ca="1" si="825"/>
        <v>8.2563599793600471</v>
      </c>
      <c r="CA540" s="235">
        <f t="shared" ca="1" si="826"/>
        <v>103.02595436315841</v>
      </c>
      <c r="CB540" s="235">
        <f t="shared" ca="1" si="866"/>
        <v>9.0045357259114578</v>
      </c>
      <c r="CC540" s="235">
        <f t="shared" ca="1" si="867"/>
        <v>2.4045357259114581</v>
      </c>
      <c r="CD540" s="81">
        <f t="shared" ca="1" si="868"/>
        <v>4.4763767089843753</v>
      </c>
      <c r="CE540" s="235">
        <f t="shared" ca="1" si="827"/>
        <v>53.716116453858781</v>
      </c>
      <c r="CF540" s="235">
        <f t="shared" ca="1" si="828"/>
        <v>50.060481864259117</v>
      </c>
      <c r="CG540">
        <f t="shared" si="829"/>
        <v>100</v>
      </c>
      <c r="CH540">
        <f t="shared" si="829"/>
        <v>50</v>
      </c>
      <c r="CI540">
        <f t="shared" si="829"/>
        <v>0</v>
      </c>
      <c r="CJ540" t="e">
        <f t="shared" si="830"/>
        <v>#N/A</v>
      </c>
      <c r="CK540" s="259">
        <f t="shared" ca="1" si="831"/>
        <v>9.0067083809849837</v>
      </c>
      <c r="CL540" s="259">
        <f t="shared" ca="1" si="832"/>
        <v>9.0454270952462448</v>
      </c>
      <c r="CM540" s="259">
        <f t="shared" ca="1" si="833"/>
        <v>8.9627404778889108</v>
      </c>
      <c r="CN540" s="259">
        <f t="shared" ca="1" si="834"/>
        <v>8.6986656396504713</v>
      </c>
      <c r="CO540">
        <f t="shared" ca="1" si="835"/>
        <v>100</v>
      </c>
      <c r="CP540">
        <f t="shared" ca="1" si="836"/>
        <v>16.7</v>
      </c>
      <c r="CQ540" t="e">
        <f t="shared" ca="1" si="837"/>
        <v>#N/A</v>
      </c>
      <c r="CR540" t="e">
        <f t="shared" ca="1" si="871"/>
        <v>#N/A</v>
      </c>
      <c r="CS540" t="e">
        <f t="shared" ca="1" si="872"/>
        <v>#N/A</v>
      </c>
    </row>
    <row r="541" spans="1:97" x14ac:dyDescent="0.25">
      <c r="A541">
        <v>510</v>
      </c>
      <c r="B541" s="100">
        <f ca="1">OFFSET(InputPriceData!B$15,CalculationsAndCharts!$A541+$A$11,0,1,1)</f>
        <v>39752</v>
      </c>
      <c r="C541" s="3">
        <f ca="1">OFFSET(InputPriceData!G$15,CalculationsAndCharts!$A541+$A$11,0,1,1)</f>
        <v>3252500</v>
      </c>
      <c r="D541" s="4">
        <f ca="1">OFFSET(InputPriceData!C$15,CalculationsAndCharts!$A541+$A$11,IF($C$7,7,0),1,1)</f>
        <v>9.1199999999999992</v>
      </c>
      <c r="E541" s="4">
        <f ca="1">OFFSET(InputPriceData!D$15,CalculationsAndCharts!$A541+$A$11,IF($C$7,7,0),1,1)</f>
        <v>9.85</v>
      </c>
      <c r="F541" s="4">
        <f ca="1">OFFSET(InputPriceData!E$15,CalculationsAndCharts!$A541+$A$11,IF($C$7,7,0),1,1)</f>
        <v>8.99</v>
      </c>
      <c r="G541" s="4">
        <f ca="1">OFFSET(InputPriceData!F$15,CalculationsAndCharts!$A541+$A$11,IF($C$7,7,0),1,1)</f>
        <v>9.61</v>
      </c>
      <c r="H541" s="105">
        <f t="shared" si="804"/>
        <v>0</v>
      </c>
      <c r="I541" s="105">
        <f t="shared" ca="1" si="903"/>
        <v>0</v>
      </c>
      <c r="J541" s="105">
        <f t="shared" ca="1" si="903"/>
        <v>0</v>
      </c>
      <c r="K541" s="105">
        <f t="shared" ca="1" si="903"/>
        <v>0</v>
      </c>
      <c r="L541" s="4">
        <f t="shared" ca="1" si="805"/>
        <v>9.4833333333333325</v>
      </c>
      <c r="M541" s="105">
        <f t="shared" ca="1" si="806"/>
        <v>0.82333333333333236</v>
      </c>
      <c r="N541" s="105">
        <f t="shared" ca="1" si="813"/>
        <v>3.3297179487179482</v>
      </c>
      <c r="O541" s="198">
        <f t="shared" ca="1" si="814"/>
        <v>3.3496358062491636</v>
      </c>
      <c r="P541" s="198">
        <f t="shared" ca="1" si="815"/>
        <v>3.0146722256242473</v>
      </c>
      <c r="Q541" s="105">
        <f t="shared" ca="1" si="807"/>
        <v>8.638298432792995</v>
      </c>
      <c r="R541" s="105">
        <f t="shared" ca="1" si="808"/>
        <v>8.32775170681996</v>
      </c>
      <c r="S541" s="105">
        <f t="shared" ca="1" si="816"/>
        <v>0</v>
      </c>
      <c r="T541" s="105">
        <f t="shared" si="817"/>
        <v>0</v>
      </c>
      <c r="U541" s="105">
        <f t="shared" si="818"/>
        <v>0</v>
      </c>
      <c r="V541" s="115">
        <f t="shared" ca="1" si="809"/>
        <v>0.85999999999999943</v>
      </c>
      <c r="W541" s="114">
        <f t="shared" ca="1" si="810"/>
        <v>0.93304028305420117</v>
      </c>
      <c r="X541" s="116">
        <f t="shared" ca="1" si="811"/>
        <v>0.14709056015132166</v>
      </c>
      <c r="Y541" s="90" t="e">
        <f t="shared" si="819"/>
        <v>#N/A</v>
      </c>
      <c r="Z541" s="117" t="str">
        <f t="shared" ca="1" si="820"/>
        <v/>
      </c>
      <c r="AA541" s="112"/>
      <c r="AB541" s="118"/>
      <c r="AC541" s="107"/>
      <c r="AD541" s="107"/>
      <c r="AH541" s="107"/>
      <c r="BE541" s="235">
        <f t="shared" ca="1" si="821"/>
        <v>9.3849999999999998</v>
      </c>
      <c r="BF541" s="235">
        <f t="shared" ref="BF541:BN541" ca="1" si="913">AVERAGE(OFFSET(BE$31,$A541,0,$BE$27,1))</f>
        <v>9.1000000000000014</v>
      </c>
      <c r="BG541" s="235">
        <f t="shared" ca="1" si="913"/>
        <v>8.8375000000000021</v>
      </c>
      <c r="BH541" s="235">
        <f t="shared" ca="1" si="913"/>
        <v>8.6493750000000009</v>
      </c>
      <c r="BI541" s="235">
        <f t="shared" ca="1" si="913"/>
        <v>8.5300000000000011</v>
      </c>
      <c r="BJ541" s="235">
        <f t="shared" ca="1" si="913"/>
        <v>8.4479687500000011</v>
      </c>
      <c r="BK541" s="235">
        <f t="shared" ca="1" si="913"/>
        <v>8.3767187500000002</v>
      </c>
      <c r="BL541" s="235">
        <f t="shared" ca="1" si="913"/>
        <v>8.3060156250000006</v>
      </c>
      <c r="BM541" s="235">
        <f t="shared" ca="1" si="913"/>
        <v>8.2395117187500002</v>
      </c>
      <c r="BN541" s="235">
        <f t="shared" ca="1" si="913"/>
        <v>8.1860742187500009</v>
      </c>
      <c r="BO541" s="235">
        <f t="shared" ca="1" si="823"/>
        <v>8.8611269531250016</v>
      </c>
      <c r="BP541" s="235">
        <f t="shared" ca="1" si="891"/>
        <v>8.6120855146897277</v>
      </c>
      <c r="BQ541" s="235">
        <f t="shared" ca="1" si="892"/>
        <v>8.441075749760806</v>
      </c>
      <c r="BR541" s="235">
        <f t="shared" ca="1" si="893"/>
        <v>0.17100976492892173</v>
      </c>
      <c r="BS541" s="235">
        <f t="shared" ca="1" si="894"/>
        <v>8.7830952796186494</v>
      </c>
      <c r="BT541" s="235">
        <f t="shared" ca="1" si="850"/>
        <v>8.5618204311584165</v>
      </c>
      <c r="BU541" s="235">
        <f t="shared" ca="1" si="851"/>
        <v>8.4084792526407703</v>
      </c>
      <c r="BV541" s="235">
        <f t="shared" ca="1" si="852"/>
        <v>8.2982373015640825</v>
      </c>
      <c r="BW541" s="235">
        <f t="shared" ca="1" si="853"/>
        <v>8.758260837117021</v>
      </c>
      <c r="BX541" s="235">
        <f t="shared" ca="1" si="824"/>
        <v>0.28762190595510168</v>
      </c>
      <c r="BZ541" s="235">
        <f t="shared" ca="1" si="825"/>
        <v>8.1573267893731334</v>
      </c>
      <c r="CA541" s="235">
        <f t="shared" ca="1" si="826"/>
        <v>102.23298671813393</v>
      </c>
      <c r="CB541" s="235">
        <f t="shared" ca="1" si="866"/>
        <v>9.172230143229168</v>
      </c>
      <c r="CC541" s="235">
        <f t="shared" ca="1" si="867"/>
        <v>2.5722301432291683</v>
      </c>
      <c r="CD541" s="81">
        <f t="shared" ca="1" si="868"/>
        <v>4.8963767089843753</v>
      </c>
      <c r="CE541" s="235">
        <f t="shared" ca="1" si="827"/>
        <v>52.533338346074878</v>
      </c>
      <c r="CF541" s="235">
        <f t="shared" ca="1" si="828"/>
        <v>43.834647873273788</v>
      </c>
      <c r="CG541">
        <f t="shared" si="829"/>
        <v>100</v>
      </c>
      <c r="CH541">
        <f t="shared" si="829"/>
        <v>50</v>
      </c>
      <c r="CI541">
        <f t="shared" si="829"/>
        <v>0</v>
      </c>
      <c r="CJ541" t="e">
        <f t="shared" si="830"/>
        <v>#N/A</v>
      </c>
      <c r="CK541" s="259">
        <f t="shared" ca="1" si="831"/>
        <v>8.6209167619699674</v>
      </c>
      <c r="CL541" s="259">
        <f t="shared" ca="1" si="832"/>
        <v>9.1210833809849827</v>
      </c>
      <c r="CM541" s="259">
        <f t="shared" ca="1" si="833"/>
        <v>8.9401230187037424</v>
      </c>
      <c r="CN541" s="259">
        <f t="shared" ca="1" si="834"/>
        <v>8.5599610574121634</v>
      </c>
      <c r="CO541">
        <f t="shared" ca="1" si="835"/>
        <v>100</v>
      </c>
      <c r="CP541">
        <f t="shared" ca="1" si="836"/>
        <v>16.7</v>
      </c>
      <c r="CQ541" t="e">
        <f t="shared" ca="1" si="837"/>
        <v>#N/A</v>
      </c>
      <c r="CR541" t="e">
        <f t="shared" ca="1" si="871"/>
        <v>#N/A</v>
      </c>
      <c r="CS541" t="e">
        <f t="shared" ca="1" si="872"/>
        <v>#N/A</v>
      </c>
    </row>
    <row r="542" spans="1:97" x14ac:dyDescent="0.25">
      <c r="A542">
        <v>511</v>
      </c>
      <c r="B542" s="100">
        <f ca="1">OFFSET(InputPriceData!B$15,CalculationsAndCharts!$A542+$A$11,0,1,1)</f>
        <v>39751</v>
      </c>
      <c r="C542" s="3">
        <f ca="1">OFFSET(InputPriceData!G$15,CalculationsAndCharts!$A542+$A$11,0,1,1)</f>
        <v>7785000</v>
      </c>
      <c r="D542" s="4">
        <f ca="1">OFFSET(InputPriceData!C$15,CalculationsAndCharts!$A542+$A$11,IF($C$7,7,0),1,1)</f>
        <v>8.66</v>
      </c>
      <c r="E542" s="4">
        <f ca="1">OFFSET(InputPriceData!D$15,CalculationsAndCharts!$A542+$A$11,IF($C$7,7,0),1,1)</f>
        <v>9.1999999999999993</v>
      </c>
      <c r="F542" s="4">
        <f ca="1">OFFSET(InputPriceData!E$15,CalculationsAndCharts!$A542+$A$11,IF($C$7,7,0),1,1)</f>
        <v>8.66</v>
      </c>
      <c r="G542" s="4">
        <f ca="1">OFFSET(InputPriceData!F$15,CalculationsAndCharts!$A542+$A$11,IF($C$7,7,0),1,1)</f>
        <v>9.16</v>
      </c>
      <c r="H542" s="105">
        <f t="shared" si="804"/>
        <v>0</v>
      </c>
      <c r="I542" s="105">
        <f t="shared" ca="1" si="903"/>
        <v>0</v>
      </c>
      <c r="J542" s="105">
        <f t="shared" ca="1" si="903"/>
        <v>0</v>
      </c>
      <c r="K542" s="105">
        <f t="shared" ca="1" si="903"/>
        <v>0</v>
      </c>
      <c r="L542" s="4">
        <f t="shared" ca="1" si="805"/>
        <v>9.0066666666666659</v>
      </c>
      <c r="M542" s="105">
        <f t="shared" ca="1" si="806"/>
        <v>1.0966666666666658</v>
      </c>
      <c r="N542" s="105">
        <f t="shared" ca="1" si="813"/>
        <v>3.3169743589743583</v>
      </c>
      <c r="O542" s="198">
        <f t="shared" ca="1" si="814"/>
        <v>3.355326622686654</v>
      </c>
      <c r="P542" s="198">
        <f t="shared" ca="1" si="815"/>
        <v>3.0197939604179886</v>
      </c>
      <c r="Q542" s="105">
        <f t="shared" ca="1" si="807"/>
        <v>8.3968598897814708</v>
      </c>
      <c r="R542" s="105">
        <f t="shared" ca="1" si="808"/>
        <v>8.2390240708276643</v>
      </c>
      <c r="S542" s="105">
        <f t="shared" ca="1" si="816"/>
        <v>0</v>
      </c>
      <c r="T542" s="105">
        <f t="shared" si="817"/>
        <v>0</v>
      </c>
      <c r="U542" s="105">
        <f t="shared" si="818"/>
        <v>0</v>
      </c>
      <c r="V542" s="115">
        <f t="shared" ca="1" si="809"/>
        <v>0.72999999999999865</v>
      </c>
      <c r="W542" s="114">
        <f t="shared" ca="1" si="810"/>
        <v>0.96956042458130198</v>
      </c>
      <c r="X542" s="116">
        <f t="shared" ca="1" si="811"/>
        <v>0.15584720792372292</v>
      </c>
      <c r="Y542" s="90" t="e">
        <f t="shared" si="819"/>
        <v>#N/A</v>
      </c>
      <c r="Z542" s="117" t="str">
        <f t="shared" ca="1" si="820"/>
        <v/>
      </c>
      <c r="AA542" s="112"/>
      <c r="AB542" s="118"/>
      <c r="AC542" s="107"/>
      <c r="AD542" s="107"/>
      <c r="AH542" s="107"/>
      <c r="BE542" s="235">
        <f t="shared" ca="1" si="821"/>
        <v>8.8150000000000013</v>
      </c>
      <c r="BF542" s="235">
        <f t="shared" ref="BF542:BN542" ca="1" si="914">AVERAGE(OFFSET(BE$31,$A542,0,$BE$27,1))</f>
        <v>8.5750000000000011</v>
      </c>
      <c r="BG542" s="235">
        <f t="shared" ca="1" si="914"/>
        <v>8.4612499999999997</v>
      </c>
      <c r="BH542" s="235">
        <f t="shared" ca="1" si="914"/>
        <v>8.4106249999999996</v>
      </c>
      <c r="BI542" s="235">
        <f t="shared" ca="1" si="914"/>
        <v>8.3659374999999994</v>
      </c>
      <c r="BJ542" s="235">
        <f t="shared" ca="1" si="914"/>
        <v>8.3054687499999993</v>
      </c>
      <c r="BK542" s="235">
        <f t="shared" ca="1" si="914"/>
        <v>8.2353124999999991</v>
      </c>
      <c r="BL542" s="235">
        <f t="shared" ca="1" si="914"/>
        <v>8.1730078124999999</v>
      </c>
      <c r="BM542" s="235">
        <f t="shared" ca="1" si="914"/>
        <v>8.1326367187499997</v>
      </c>
      <c r="BN542" s="235">
        <f t="shared" ca="1" si="914"/>
        <v>8.1173339843749996</v>
      </c>
      <c r="BO542" s="235">
        <f t="shared" ca="1" si="823"/>
        <v>8.4954848632812485</v>
      </c>
      <c r="BP542" s="235">
        <f t="shared" ca="1" si="891"/>
        <v>8.3630440762544538</v>
      </c>
      <c r="BQ542" s="235">
        <f t="shared" ca="1" si="892"/>
        <v>8.2700659848318825</v>
      </c>
      <c r="BR542" s="235">
        <f t="shared" ca="1" si="893"/>
        <v>9.2978091422571296E-2</v>
      </c>
      <c r="BS542" s="235">
        <f t="shared" ca="1" si="894"/>
        <v>8.4560221676770251</v>
      </c>
      <c r="BT542" s="235">
        <f t="shared" ca="1" si="850"/>
        <v>8.3405455826981836</v>
      </c>
      <c r="BU542" s="235">
        <f t="shared" ca="1" si="851"/>
        <v>8.2551380741231259</v>
      </c>
      <c r="BV542" s="235">
        <f t="shared" ca="1" si="852"/>
        <v>8.1879953504873946</v>
      </c>
      <c r="BW542" s="235">
        <f t="shared" ca="1" si="853"/>
        <v>8.4442178762125657</v>
      </c>
      <c r="BX542" s="235">
        <f t="shared" ca="1" si="824"/>
        <v>0.29326593309756455</v>
      </c>
      <c r="BZ542" s="235">
        <f t="shared" ca="1" si="825"/>
        <v>8.0843193194453313</v>
      </c>
      <c r="CA542" s="235">
        <f t="shared" ca="1" si="826"/>
        <v>80.680221954684214</v>
      </c>
      <c r="CB542" s="235">
        <f t="shared" ca="1" si="866"/>
        <v>8.7510757649739581</v>
      </c>
      <c r="CC542" s="235">
        <f t="shared" ca="1" si="867"/>
        <v>2.1510757649739585</v>
      </c>
      <c r="CD542" s="81">
        <f t="shared" ca="1" si="868"/>
        <v>4.8963767089843753</v>
      </c>
      <c r="CE542" s="235">
        <f t="shared" ca="1" si="827"/>
        <v>43.931990792843692</v>
      </c>
      <c r="CF542" s="235">
        <f t="shared" ca="1" si="828"/>
        <v>37.821768019530147</v>
      </c>
      <c r="CG542">
        <f t="shared" si="829"/>
        <v>100</v>
      </c>
      <c r="CH542">
        <f t="shared" si="829"/>
        <v>50</v>
      </c>
      <c r="CI542">
        <f t="shared" si="829"/>
        <v>0</v>
      </c>
      <c r="CJ542" t="e">
        <f t="shared" si="830"/>
        <v>#N/A</v>
      </c>
      <c r="CK542" s="259">
        <f t="shared" ca="1" si="831"/>
        <v>8.3218335239399348</v>
      </c>
      <c r="CL542" s="259">
        <f t="shared" ca="1" si="832"/>
        <v>8.6909167619699677</v>
      </c>
      <c r="CM542" s="259">
        <f t="shared" ca="1" si="833"/>
        <v>8.5779828089506829</v>
      </c>
      <c r="CN542" s="259">
        <f t="shared" ca="1" si="834"/>
        <v>8.3355121279830353</v>
      </c>
      <c r="CO542">
        <f t="shared" ca="1" si="835"/>
        <v>100</v>
      </c>
      <c r="CP542">
        <f t="shared" ca="1" si="836"/>
        <v>16.7</v>
      </c>
      <c r="CQ542" t="e">
        <f t="shared" ca="1" si="837"/>
        <v>#N/A</v>
      </c>
      <c r="CR542" t="e">
        <f t="shared" ca="1" si="871"/>
        <v>#N/A</v>
      </c>
      <c r="CS542" t="e">
        <f t="shared" ca="1" si="872"/>
        <v>#N/A</v>
      </c>
    </row>
    <row r="543" spans="1:97" x14ac:dyDescent="0.25">
      <c r="A543">
        <v>512</v>
      </c>
      <c r="B543" s="100">
        <f ca="1">OFFSET(InputPriceData!B$15,CalculationsAndCharts!$A543+$A$11,0,1,1)</f>
        <v>39750</v>
      </c>
      <c r="C543" s="3">
        <f ca="1">OFFSET(InputPriceData!G$15,CalculationsAndCharts!$A543+$A$11,0,1,1)</f>
        <v>4151000</v>
      </c>
      <c r="D543" s="4">
        <f ca="1">OFFSET(InputPriceData!C$15,CalculationsAndCharts!$A543+$A$11,IF($C$7,7,0),1,1)</f>
        <v>8.23</v>
      </c>
      <c r="E543" s="4">
        <f ca="1">OFFSET(InputPriceData!D$15,CalculationsAndCharts!$A543+$A$11,IF($C$7,7,0),1,1)</f>
        <v>8.67</v>
      </c>
      <c r="F543" s="4">
        <f ca="1">OFFSET(InputPriceData!E$15,CalculationsAndCharts!$A543+$A$11,IF($C$7,7,0),1,1)</f>
        <v>7.91</v>
      </c>
      <c r="G543" s="4">
        <f ca="1">OFFSET(InputPriceData!F$15,CalculationsAndCharts!$A543+$A$11,IF($C$7,7,0),1,1)</f>
        <v>8.4700000000000006</v>
      </c>
      <c r="H543" s="105">
        <f t="shared" si="804"/>
        <v>0</v>
      </c>
      <c r="I543" s="105">
        <f t="shared" ca="1" si="903"/>
        <v>0</v>
      </c>
      <c r="J543" s="105">
        <f t="shared" ca="1" si="903"/>
        <v>0</v>
      </c>
      <c r="K543" s="105">
        <f t="shared" ca="1" si="903"/>
        <v>0</v>
      </c>
      <c r="L543" s="4">
        <f t="shared" ca="1" si="805"/>
        <v>8.35</v>
      </c>
      <c r="M543" s="105">
        <f t="shared" ca="1" si="806"/>
        <v>0.6899999999999995</v>
      </c>
      <c r="N543" s="105">
        <f t="shared" ca="1" si="813"/>
        <v>3.4598846153846159</v>
      </c>
      <c r="O543" s="198">
        <f t="shared" ca="1" si="814"/>
        <v>3.3662844123187381</v>
      </c>
      <c r="P543" s="198">
        <f t="shared" ca="1" si="815"/>
        <v>3.0296559710868642</v>
      </c>
      <c r="Q543" s="105">
        <f t="shared" ca="1" si="807"/>
        <v>8.2226293820999867</v>
      </c>
      <c r="R543" s="105">
        <f t="shared" ca="1" si="808"/>
        <v>8.1939281225551479</v>
      </c>
      <c r="S543" s="105">
        <f t="shared" ca="1" si="816"/>
        <v>0</v>
      </c>
      <c r="T543" s="105">
        <f t="shared" si="817"/>
        <v>0</v>
      </c>
      <c r="U543" s="105">
        <f t="shared" si="818"/>
        <v>0</v>
      </c>
      <c r="V543" s="115">
        <f t="shared" ca="1" si="809"/>
        <v>0.75999999999999979</v>
      </c>
      <c r="W543" s="114">
        <f t="shared" ca="1" si="810"/>
        <v>1.0893406368719536</v>
      </c>
      <c r="X543" s="116">
        <f t="shared" ca="1" si="811"/>
        <v>0.17861164543942781</v>
      </c>
      <c r="Y543" s="90" t="e">
        <f t="shared" si="819"/>
        <v>#N/A</v>
      </c>
      <c r="Z543" s="117" t="str">
        <f t="shared" ca="1" si="820"/>
        <v/>
      </c>
      <c r="AA543" s="112"/>
      <c r="AB543" s="118"/>
      <c r="AC543" s="107"/>
      <c r="AD543" s="107"/>
      <c r="AH543" s="107"/>
      <c r="BE543" s="235">
        <f t="shared" ca="1" si="821"/>
        <v>8.3350000000000009</v>
      </c>
      <c r="BF543" s="235">
        <f t="shared" ref="BF543:BN543" ca="1" si="915">AVERAGE(OFFSET(BE$31,$A543,0,$BE$27,1))</f>
        <v>8.3475000000000001</v>
      </c>
      <c r="BG543" s="235">
        <f t="shared" ca="1" si="915"/>
        <v>8.36</v>
      </c>
      <c r="BH543" s="235">
        <f t="shared" ca="1" si="915"/>
        <v>8.3212499999999991</v>
      </c>
      <c r="BI543" s="235">
        <f t="shared" ca="1" si="915"/>
        <v>8.2449999999999992</v>
      </c>
      <c r="BJ543" s="235">
        <f t="shared" ca="1" si="915"/>
        <v>8.165156249999999</v>
      </c>
      <c r="BK543" s="235">
        <f t="shared" ca="1" si="915"/>
        <v>8.1107031250000006</v>
      </c>
      <c r="BL543" s="235">
        <f t="shared" ca="1" si="915"/>
        <v>8.0922656249999996</v>
      </c>
      <c r="BM543" s="235">
        <f t="shared" ca="1" si="915"/>
        <v>8.1020312499999996</v>
      </c>
      <c r="BN543" s="235">
        <f t="shared" ca="1" si="915"/>
        <v>8.1222460937500003</v>
      </c>
      <c r="BO543" s="235">
        <f t="shared" ca="1" si="823"/>
        <v>8.2812451171875008</v>
      </c>
      <c r="BP543" s="235">
        <f t="shared" ca="1" si="891"/>
        <v>8.230603289227659</v>
      </c>
      <c r="BQ543" s="235">
        <f t="shared" ca="1" si="892"/>
        <v>8.1770878934093112</v>
      </c>
      <c r="BR543" s="235">
        <f t="shared" ca="1" si="893"/>
        <v>5.3515395818347855E-2</v>
      </c>
      <c r="BS543" s="235">
        <f t="shared" ca="1" si="894"/>
        <v>8.2841186850460069</v>
      </c>
      <c r="BT543" s="235">
        <f t="shared" ca="1" si="850"/>
        <v>8.2250689977193403</v>
      </c>
      <c r="BU543" s="235">
        <f t="shared" ca="1" si="851"/>
        <v>8.1697305655480683</v>
      </c>
      <c r="BV543" s="235">
        <f t="shared" ca="1" si="852"/>
        <v>8.1208526268516614</v>
      </c>
      <c r="BW543" s="235">
        <f t="shared" ca="1" si="853"/>
        <v>8.2868679233654774</v>
      </c>
      <c r="BX543" s="235">
        <f t="shared" ca="1" si="824"/>
        <v>0.3855354675570814</v>
      </c>
      <c r="BZ543" s="235">
        <f t="shared" ca="1" si="825"/>
        <v>8.048826744123609</v>
      </c>
      <c r="CA543" s="235">
        <f t="shared" ca="1" si="826"/>
        <v>65.435751005620773</v>
      </c>
      <c r="CB543" s="235">
        <f t="shared" ca="1" si="866"/>
        <v>8.3156225585937502</v>
      </c>
      <c r="CC543" s="235">
        <f t="shared" ca="1" si="867"/>
        <v>1.7156225585937506</v>
      </c>
      <c r="CD543" s="81">
        <f t="shared" ca="1" si="868"/>
        <v>4.8963767089843753</v>
      </c>
      <c r="CE543" s="235">
        <f t="shared" ca="1" si="827"/>
        <v>35.038614480902787</v>
      </c>
      <c r="CF543" s="235">
        <f t="shared" ca="1" si="828"/>
        <v>35.153009475106394</v>
      </c>
      <c r="CG543">
        <f t="shared" si="829"/>
        <v>100</v>
      </c>
      <c r="CH543">
        <f t="shared" si="829"/>
        <v>50</v>
      </c>
      <c r="CI543">
        <f t="shared" si="829"/>
        <v>0</v>
      </c>
      <c r="CJ543" t="e">
        <f t="shared" si="830"/>
        <v>#N/A</v>
      </c>
      <c r="CK543" s="259">
        <f t="shared" ca="1" si="831"/>
        <v>8.3236670478798693</v>
      </c>
      <c r="CL543" s="259">
        <f t="shared" ca="1" si="832"/>
        <v>8.3059167619699679</v>
      </c>
      <c r="CM543" s="259">
        <f t="shared" ca="1" si="833"/>
        <v>8.292193570473362</v>
      </c>
      <c r="CN543" s="259">
        <f t="shared" ca="1" si="834"/>
        <v>8.1933502743882638</v>
      </c>
      <c r="CO543">
        <f t="shared" ca="1" si="835"/>
        <v>100</v>
      </c>
      <c r="CP543">
        <f t="shared" ca="1" si="836"/>
        <v>16.7</v>
      </c>
      <c r="CQ543" t="e">
        <f t="shared" ca="1" si="837"/>
        <v>#N/A</v>
      </c>
      <c r="CR543" t="e">
        <f t="shared" ca="1" si="871"/>
        <v>#N/A</v>
      </c>
      <c r="CS543" t="e">
        <f t="shared" ca="1" si="872"/>
        <v>#N/A</v>
      </c>
    </row>
    <row r="544" spans="1:97" x14ac:dyDescent="0.25">
      <c r="A544">
        <v>513</v>
      </c>
      <c r="B544" s="100">
        <f ca="1">OFFSET(InputPriceData!B$15,CalculationsAndCharts!$A544+$A$11,0,1,1)</f>
        <v>39749</v>
      </c>
      <c r="C544" s="3">
        <f ca="1">OFFSET(InputPriceData!G$15,CalculationsAndCharts!$A544+$A$11,0,1,1)</f>
        <v>6972000</v>
      </c>
      <c r="D544" s="4">
        <f ca="1">OFFSET(InputPriceData!C$15,CalculationsAndCharts!$A544+$A$11,IF($C$7,7,0),1,1)</f>
        <v>9.08</v>
      </c>
      <c r="E544" s="4">
        <f ca="1">OFFSET(InputPriceData!D$15,CalculationsAndCharts!$A544+$A$11,IF($C$7,7,0),1,1)</f>
        <v>9.11</v>
      </c>
      <c r="F544" s="4">
        <f ca="1">OFFSET(InputPriceData!E$15,CalculationsAndCharts!$A544+$A$11,IF($C$7,7,0),1,1)</f>
        <v>7.66</v>
      </c>
      <c r="G544" s="4">
        <f ca="1">OFFSET(InputPriceData!F$15,CalculationsAndCharts!$A544+$A$11,IF($C$7,7,0),1,1)</f>
        <v>8.1999999999999993</v>
      </c>
      <c r="H544" s="105">
        <f t="shared" ref="H544:H607" si="916">IF($S$16,$C$17*G544+$D$17*H545,0)</f>
        <v>0</v>
      </c>
      <c r="I544" s="105">
        <f t="shared" ca="1" si="903"/>
        <v>0</v>
      </c>
      <c r="J544" s="105">
        <f t="shared" ca="1" si="903"/>
        <v>0</v>
      </c>
      <c r="K544" s="105">
        <f t="shared" ca="1" si="903"/>
        <v>0</v>
      </c>
      <c r="L544" s="4">
        <f t="shared" ref="L544:L607" ca="1" si="917">AVERAGE(E544:G544)</f>
        <v>8.3233333333333324</v>
      </c>
      <c r="M544" s="105">
        <f t="shared" ref="M544:M607" ca="1" si="918">IF(L544&gt;=L545,L544-F545,L545-F544)</f>
        <v>0.88000000000000078</v>
      </c>
      <c r="N544" s="105">
        <f t="shared" ca="1" si="813"/>
        <v>3.5618333333333334</v>
      </c>
      <c r="O544" s="198">
        <f t="shared" ca="1" si="814"/>
        <v>3.3395414971570592</v>
      </c>
      <c r="P544" s="198">
        <f t="shared" ca="1" si="815"/>
        <v>3.0055873474413533</v>
      </c>
      <c r="Q544" s="105">
        <f t="shared" ref="Q544:Q607" ca="1" si="919">(L544*$E$17+Q545*$F$17)</f>
        <v>8.1862377769856973</v>
      </c>
      <c r="R544" s="105">
        <f t="shared" ref="R544:R607" ca="1" si="920">Q544*$E$17+R545*$F$17</f>
        <v>8.1857277626851932</v>
      </c>
      <c r="S544" s="105">
        <f t="shared" ca="1" si="816"/>
        <v>0</v>
      </c>
      <c r="T544" s="105">
        <f t="shared" si="817"/>
        <v>0</v>
      </c>
      <c r="U544" s="105">
        <f t="shared" si="818"/>
        <v>0</v>
      </c>
      <c r="V544" s="115">
        <f t="shared" ref="V544:V607" ca="1" si="921">MAX(E544-F544,ABS(E544-G545),ABS(F544-G545))</f>
        <v>1.4499999999999993</v>
      </c>
      <c r="W544" s="114">
        <f t="shared" ref="W544:W607" ca="1" si="922">(W545*($W$31-1)+V544)/$W$31</f>
        <v>1.2540109553079304</v>
      </c>
      <c r="X544" s="116">
        <f t="shared" ref="X544:X607" ca="1" si="923">$B$16+W544/G544*$F$16</f>
        <v>0.20292816528145496</v>
      </c>
      <c r="Y544" s="90" t="e">
        <f t="shared" si="819"/>
        <v>#N/A</v>
      </c>
      <c r="Z544" s="117" t="str">
        <f t="shared" ca="1" si="820"/>
        <v/>
      </c>
      <c r="AA544" s="112"/>
      <c r="AB544" s="118"/>
      <c r="AC544" s="107"/>
      <c r="AD544" s="107"/>
      <c r="AH544" s="107"/>
      <c r="BE544" s="235">
        <f t="shared" ca="1" si="821"/>
        <v>8.36</v>
      </c>
      <c r="BF544" s="235">
        <f t="shared" ref="BF544:BN544" ca="1" si="924">AVERAGE(OFFSET(BE$31,$A544,0,$BE$27,1))</f>
        <v>8.3724999999999987</v>
      </c>
      <c r="BG544" s="235">
        <f t="shared" ca="1" si="924"/>
        <v>8.2824999999999989</v>
      </c>
      <c r="BH544" s="235">
        <f t="shared" ca="1" si="924"/>
        <v>8.1687499999999993</v>
      </c>
      <c r="BI544" s="235">
        <f t="shared" ca="1" si="924"/>
        <v>8.0853125000000006</v>
      </c>
      <c r="BJ544" s="235">
        <f t="shared" ca="1" si="924"/>
        <v>8.0562500000000004</v>
      </c>
      <c r="BK544" s="235">
        <f t="shared" ca="1" si="924"/>
        <v>8.0738281250000004</v>
      </c>
      <c r="BL544" s="235">
        <f t="shared" ca="1" si="924"/>
        <v>8.1117968749999996</v>
      </c>
      <c r="BM544" s="235">
        <f t="shared" ca="1" si="924"/>
        <v>8.1424609374999992</v>
      </c>
      <c r="BN544" s="235">
        <f t="shared" ca="1" si="924"/>
        <v>8.1483007812499988</v>
      </c>
      <c r="BO544" s="235">
        <f t="shared" ca="1" si="823"/>
        <v>8.2546474609375</v>
      </c>
      <c r="BP544" s="235">
        <f t="shared" ca="1" si="891"/>
        <v>8.1799614612678155</v>
      </c>
      <c r="BQ544" s="235">
        <f t="shared" ca="1" si="892"/>
        <v>8.1235724975909633</v>
      </c>
      <c r="BR544" s="235">
        <f t="shared" ca="1" si="893"/>
        <v>5.63889636768522E-2</v>
      </c>
      <c r="BS544" s="235">
        <f t="shared" ca="1" si="894"/>
        <v>8.2363504249446677</v>
      </c>
      <c r="BT544" s="235">
        <f t="shared" ca="1" si="850"/>
        <v>8.1660193103926755</v>
      </c>
      <c r="BU544" s="235">
        <f t="shared" ca="1" si="851"/>
        <v>8.1143921333767945</v>
      </c>
      <c r="BV544" s="235">
        <f t="shared" ca="1" si="852"/>
        <v>8.0719746881552563</v>
      </c>
      <c r="BW544" s="235">
        <f t="shared" ca="1" si="853"/>
        <v>8.2268562192028991</v>
      </c>
      <c r="BX544" s="235">
        <f t="shared" ca="1" si="824"/>
        <v>0.51238344455703189</v>
      </c>
      <c r="BZ544" s="235">
        <f t="shared" ca="1" si="825"/>
        <v>8.0374716094552898</v>
      </c>
      <c r="CA544" s="235">
        <f t="shared" ca="1" si="826"/>
        <v>59.240375140893597</v>
      </c>
      <c r="CB544" s="235">
        <f t="shared" ca="1" si="866"/>
        <v>8.2889903971354162</v>
      </c>
      <c r="CC544" s="235">
        <f t="shared" ca="1" si="867"/>
        <v>1.6889903971354165</v>
      </c>
      <c r="CD544" s="81">
        <f t="shared" ca="1" si="868"/>
        <v>4.8963767089843753</v>
      </c>
      <c r="CE544" s="235">
        <f t="shared" ca="1" si="827"/>
        <v>34.494698784843969</v>
      </c>
      <c r="CF544" s="235">
        <f t="shared" ca="1" si="828"/>
        <v>33.175861338217707</v>
      </c>
      <c r="CG544">
        <f t="shared" si="829"/>
        <v>100</v>
      </c>
      <c r="CH544">
        <f t="shared" si="829"/>
        <v>50</v>
      </c>
      <c r="CI544">
        <f t="shared" si="829"/>
        <v>0</v>
      </c>
      <c r="CJ544" t="e">
        <f t="shared" si="830"/>
        <v>#N/A</v>
      </c>
      <c r="CK544" s="259">
        <f t="shared" ca="1" si="831"/>
        <v>8.1348340957597376</v>
      </c>
      <c r="CL544" s="259">
        <f t="shared" ca="1" si="832"/>
        <v>8.3543335239399354</v>
      </c>
      <c r="CM544" s="259">
        <f t="shared" ca="1" si="833"/>
        <v>8.2536559507889358</v>
      </c>
      <c r="CN544" s="259">
        <f t="shared" ca="1" si="834"/>
        <v>8.1483236793555829</v>
      </c>
      <c r="CO544">
        <f t="shared" ca="1" si="835"/>
        <v>100</v>
      </c>
      <c r="CP544">
        <f t="shared" ca="1" si="836"/>
        <v>16.7</v>
      </c>
      <c r="CQ544" t="e">
        <f t="shared" ca="1" si="837"/>
        <v>#N/A</v>
      </c>
      <c r="CR544" t="e">
        <f t="shared" ca="1" si="871"/>
        <v>#N/A</v>
      </c>
      <c r="CS544" t="e">
        <f t="shared" ca="1" si="872"/>
        <v>#N/A</v>
      </c>
    </row>
    <row r="545" spans="1:97" x14ac:dyDescent="0.25">
      <c r="A545">
        <v>514</v>
      </c>
      <c r="B545" s="100">
        <f ca="1">OFFSET(InputPriceData!B$15,CalculationsAndCharts!$A545+$A$11,0,1,1)</f>
        <v>39748</v>
      </c>
      <c r="C545" s="3">
        <f ca="1">OFFSET(InputPriceData!G$15,CalculationsAndCharts!$A545+$A$11,0,1,1)</f>
        <v>3910500</v>
      </c>
      <c r="D545" s="4">
        <f ca="1">OFFSET(InputPriceData!C$15,CalculationsAndCharts!$A545+$A$11,IF($C$7,7,0),1,1)</f>
        <v>8.07</v>
      </c>
      <c r="E545" s="4">
        <f ca="1">OFFSET(InputPriceData!D$15,CalculationsAndCharts!$A545+$A$11,IF($C$7,7,0),1,1)</f>
        <v>9.09</v>
      </c>
      <c r="F545" s="4">
        <f ca="1">OFFSET(InputPriceData!E$15,CalculationsAndCharts!$A545+$A$11,IF($C$7,7,0),1,1)</f>
        <v>8.01</v>
      </c>
      <c r="G545" s="4">
        <f ca="1">OFFSET(InputPriceData!F$15,CalculationsAndCharts!$A545+$A$11,IF($C$7,7,0),1,1)</f>
        <v>8.52</v>
      </c>
      <c r="H545" s="105">
        <f t="shared" si="916"/>
        <v>0</v>
      </c>
      <c r="I545" s="105">
        <f t="shared" ca="1" si="903"/>
        <v>0</v>
      </c>
      <c r="J545" s="105">
        <f t="shared" ca="1" si="903"/>
        <v>0</v>
      </c>
      <c r="K545" s="105">
        <f t="shared" ca="1" si="903"/>
        <v>0</v>
      </c>
      <c r="L545" s="4">
        <f t="shared" ca="1" si="917"/>
        <v>8.5400000000000009</v>
      </c>
      <c r="M545" s="105">
        <f t="shared" ca="1" si="918"/>
        <v>1.5400000000000009</v>
      </c>
      <c r="N545" s="105">
        <f t="shared" ref="N545:N608" ca="1" si="925">AVERAGE(OFFSET(M545,0,0,$F$19,1))*$F$20</f>
        <v>3.5272435897435899</v>
      </c>
      <c r="O545" s="198">
        <f t="shared" ref="O545:O608" ca="1" si="926">(N545*$E$17+O546*$F$17)</f>
        <v>3.2760295439638378</v>
      </c>
      <c r="P545" s="198">
        <f t="shared" ref="P545:P608" ca="1" si="927">O545*$F$21</f>
        <v>2.948426589567454</v>
      </c>
      <c r="Q545" s="105">
        <f t="shared" ca="1" si="919"/>
        <v>8.1470676180292294</v>
      </c>
      <c r="R545" s="105">
        <f t="shared" ca="1" si="920"/>
        <v>8.1855820443136196</v>
      </c>
      <c r="S545" s="105">
        <f t="shared" ref="S545:S608" ca="1" si="928">IF($S$15,AVERAGE(OFFSET(Q545,0,0,$F$18,1)),0)</f>
        <v>0</v>
      </c>
      <c r="T545" s="105">
        <f t="shared" ref="T545:T608" si="929">IF($S$15,R545+O545,0)</f>
        <v>0</v>
      </c>
      <c r="U545" s="105">
        <f t="shared" ref="U545:U608" si="930">IF($S$15,R545-P545,0)</f>
        <v>0</v>
      </c>
      <c r="V545" s="115">
        <f t="shared" ca="1" si="921"/>
        <v>1.08</v>
      </c>
      <c r="W545" s="114">
        <f t="shared" ca="1" si="922"/>
        <v>1.156016432961896</v>
      </c>
      <c r="X545" s="116">
        <f t="shared" ca="1" si="923"/>
        <v>0.18568267992510518</v>
      </c>
      <c r="Y545" s="90" t="e">
        <f t="shared" ref="Y545:Y608" si="931">IF($A545=$B$28,Y$31,NA())</f>
        <v>#N/A</v>
      </c>
      <c r="Z545" s="117" t="str">
        <f t="shared" ref="Z545:Z608" ca="1" si="932">IF(AA545="","",OFFSET($B$31,AA545,0,1,1))</f>
        <v/>
      </c>
      <c r="AA545" s="112"/>
      <c r="AB545" s="118"/>
      <c r="AC545" s="107"/>
      <c r="AD545" s="107"/>
      <c r="AH545" s="107"/>
      <c r="BE545" s="235">
        <f t="shared" ref="BE545:BE608" ca="1" si="933">AVERAGE(OFFSET($G$31,$A545,0,$BE$27,1))</f>
        <v>8.3849999999999998</v>
      </c>
      <c r="BF545" s="235">
        <f t="shared" ref="BF545:BN545" ca="1" si="934">AVERAGE(OFFSET(BE$31,$A545,0,$BE$27,1))</f>
        <v>8.192499999999999</v>
      </c>
      <c r="BG545" s="235">
        <f t="shared" ca="1" si="934"/>
        <v>8.0549999999999997</v>
      </c>
      <c r="BH545" s="235">
        <f t="shared" ca="1" si="934"/>
        <v>8.0018750000000001</v>
      </c>
      <c r="BI545" s="235">
        <f t="shared" ca="1" si="934"/>
        <v>8.0271875000000001</v>
      </c>
      <c r="BJ545" s="235">
        <f t="shared" ca="1" si="934"/>
        <v>8.0914062500000004</v>
      </c>
      <c r="BK545" s="235">
        <f t="shared" ca="1" si="934"/>
        <v>8.1497656250000006</v>
      </c>
      <c r="BL545" s="235">
        <f t="shared" ca="1" si="934"/>
        <v>8.1731249999999989</v>
      </c>
      <c r="BM545" s="235">
        <f t="shared" ca="1" si="934"/>
        <v>8.1541406249999984</v>
      </c>
      <c r="BN545" s="235">
        <f t="shared" ca="1" si="934"/>
        <v>8.1029589843749985</v>
      </c>
      <c r="BO545" s="235">
        <f t="shared" ref="BO545:BO608" ca="1" si="935">(5*BE545+4*BF545+3*BG545+2*BH545+BI545+BJ545+BK545+BL545+BM545+BN545)/20</f>
        <v>8.178116699218748</v>
      </c>
      <c r="BP545" s="235">
        <f t="shared" ca="1" si="891"/>
        <v>8.1052754615981328</v>
      </c>
      <c r="BQ545" s="235">
        <f t="shared" ca="1" si="892"/>
        <v>8.0671835339141129</v>
      </c>
      <c r="BR545" s="235">
        <f t="shared" ca="1" si="893"/>
        <v>3.8091927684019922E-2</v>
      </c>
      <c r="BS545" s="235">
        <f t="shared" ca="1" si="894"/>
        <v>8.1433673892821528</v>
      </c>
      <c r="BT545" s="235">
        <f t="shared" ca="1" si="850"/>
        <v>8.0956881958406832</v>
      </c>
      <c r="BU545" s="235">
        <f t="shared" ca="1" si="851"/>
        <v>8.0627649563609136</v>
      </c>
      <c r="BV545" s="235">
        <f t="shared" ca="1" si="852"/>
        <v>8.0295572429337181</v>
      </c>
      <c r="BW545" s="235">
        <f t="shared" ca="1" si="853"/>
        <v>8.1283269613730287</v>
      </c>
      <c r="BX545" s="235">
        <f t="shared" ref="BX545:BX608" ca="1" si="936">_xlfn.STDEV.P(OFFSET(BW545,0,0,$BG$27,1))</f>
        <v>0.65743716352038672</v>
      </c>
      <c r="BZ545" s="235">
        <f t="shared" ref="BZ545:BZ608" ca="1" si="937">SUMPRODUCT(OFFSET(BW545,0,0,$BG$27,1),OFFSET($BY$31,1,0,$BG$27,1))/$BH$27</f>
        <v>8.042657927222276</v>
      </c>
      <c r="CA545" s="235">
        <f t="shared" ref="CA545:CA608" ca="1" si="938">(BW545+2*BX545-BZ545)/(4*BX545)*100</f>
        <v>53.257689057765575</v>
      </c>
      <c r="CB545" s="235">
        <f t="shared" ca="1" si="866"/>
        <v>8.3590583496093736</v>
      </c>
      <c r="CC545" s="235">
        <f t="shared" ca="1" si="867"/>
        <v>1.7590583496093739</v>
      </c>
      <c r="CD545" s="81">
        <f t="shared" ca="1" si="868"/>
        <v>4.8963767089843753</v>
      </c>
      <c r="CE545" s="235">
        <f t="shared" ref="CE545:CE608" ca="1" si="939">IF(CD545&lt;0.000000000001,IF($A545&gt;=$A$8,50,CE546),MIN(100,MAX(0,100*CC545/CD545)))</f>
        <v>35.925715159572441</v>
      </c>
      <c r="CF545" s="235">
        <f t="shared" ref="CF545:CF608" ca="1" si="940">AVERAGE(OFFSET(CE$31,$A545,0,$BJ$27,1))</f>
        <v>30.241491759078958</v>
      </c>
      <c r="CG545">
        <f t="shared" ref="CG545:CI608" si="941">CG$30</f>
        <v>100</v>
      </c>
      <c r="CH545">
        <f t="shared" si="941"/>
        <v>50</v>
      </c>
      <c r="CI545">
        <f t="shared" si="941"/>
        <v>0</v>
      </c>
      <c r="CJ545" t="e">
        <f t="shared" ref="CJ545:CJ608" si="942">IF($A545=$B$28,CJ$30,NA())</f>
        <v>#N/A</v>
      </c>
      <c r="CK545" s="259">
        <f t="shared" ref="CK545:CK608" ca="1" si="943">IF(A545&gt;=$A$8,0,(AVERAGE(D546:G546)+CK546)/2)</f>
        <v>7.8471681915194766</v>
      </c>
      <c r="CL545" s="259">
        <f t="shared" ref="CL545:CL608" ca="1" si="944">(AVERAGE(D545:G545)+CK545+MAX(E545,CK545)+MIN(F545,CK545))/4</f>
        <v>8.3017090957597386</v>
      </c>
      <c r="CM545" s="259">
        <f t="shared" ref="CM545:CM608" ca="1" si="945">IF(A545&gt;=$A$8,L545,(L545*CM$28+CM546*CM$29))</f>
        <v>8.2072043624260047</v>
      </c>
      <c r="CN545" s="259">
        <f t="shared" ref="CN545:CN608" ca="1" si="946">IF(A545&gt;=$A$8,CL545,(CL545*CN$28+CN546*CN$29))</f>
        <v>8.0659197415218422</v>
      </c>
      <c r="CO545">
        <f t="shared" ref="CO545:CO608" ca="1" si="947">IF(AND(CM545&gt;CN545,G545&gt;D545),100,IF(AND(CM545&lt;CN545,G545&lt;D545),0,CO546))</f>
        <v>100</v>
      </c>
      <c r="CP545">
        <f t="shared" ref="CP545:CP608" ca="1" si="948">IF($S$17,IF($A545&gt;$A$8,NA(),IF($CO545=100,CP$30,NA())),NA())</f>
        <v>16.7</v>
      </c>
      <c r="CQ545" t="e">
        <f t="shared" ref="CQ545:CQ608" ca="1" si="949">IF($S$17,IF($A545&gt;$A$8,NA(),IF($CO545=0,CQ$30,NA())),NA())</f>
        <v>#N/A</v>
      </c>
      <c r="CR545" t="e">
        <f t="shared" ca="1" si="871"/>
        <v>#N/A</v>
      </c>
      <c r="CS545" t="e">
        <f t="shared" ca="1" si="872"/>
        <v>#N/A</v>
      </c>
    </row>
    <row r="546" spans="1:97" x14ac:dyDescent="0.25">
      <c r="A546">
        <v>515</v>
      </c>
      <c r="B546" s="100">
        <f ca="1">OFFSET(InputPriceData!B$15,CalculationsAndCharts!$A546+$A$11,0,1,1)</f>
        <v>39745</v>
      </c>
      <c r="C546" s="3">
        <f ca="1">OFFSET(InputPriceData!G$15,CalculationsAndCharts!$A546+$A$11,0,1,1)</f>
        <v>5360900</v>
      </c>
      <c r="D546" s="4">
        <f ca="1">OFFSET(InputPriceData!C$15,CalculationsAndCharts!$A546+$A$11,IF($C$7,7,0),1,1)</f>
        <v>7</v>
      </c>
      <c r="E546" s="4">
        <f ca="1">OFFSET(InputPriceData!D$15,CalculationsAndCharts!$A546+$A$11,IF($C$7,7,0),1,1)</f>
        <v>8.85</v>
      </c>
      <c r="F546" s="4">
        <f ca="1">OFFSET(InputPriceData!E$15,CalculationsAndCharts!$A546+$A$11,IF($C$7,7,0),1,1)</f>
        <v>7</v>
      </c>
      <c r="G546" s="4">
        <f ca="1">OFFSET(InputPriceData!F$15,CalculationsAndCharts!$A546+$A$11,IF($C$7,7,0),1,1)</f>
        <v>8.25</v>
      </c>
      <c r="H546" s="105">
        <f t="shared" si="916"/>
        <v>0</v>
      </c>
      <c r="I546" s="105">
        <f t="shared" ca="1" si="903"/>
        <v>0</v>
      </c>
      <c r="J546" s="105">
        <f t="shared" ca="1" si="903"/>
        <v>0</v>
      </c>
      <c r="K546" s="105">
        <f t="shared" ca="1" si="903"/>
        <v>0</v>
      </c>
      <c r="L546" s="4">
        <f t="shared" ca="1" si="917"/>
        <v>8.0333333333333332</v>
      </c>
      <c r="M546" s="105">
        <f t="shared" ca="1" si="918"/>
        <v>0.80333333333333279</v>
      </c>
      <c r="N546" s="105">
        <f t="shared" ca="1" si="925"/>
        <v>3.2814743589743585</v>
      </c>
      <c r="O546" s="198">
        <f t="shared" ca="1" si="926"/>
        <v>3.20425410231248</v>
      </c>
      <c r="P546" s="198">
        <f t="shared" ca="1" si="927"/>
        <v>2.8838286920812322</v>
      </c>
      <c r="Q546" s="105">
        <f t="shared" ca="1" si="919"/>
        <v>8.0348012231804375</v>
      </c>
      <c r="R546" s="105">
        <f t="shared" ca="1" si="920"/>
        <v>8.1965861661091601</v>
      </c>
      <c r="S546" s="105">
        <f t="shared" ca="1" si="928"/>
        <v>0</v>
      </c>
      <c r="T546" s="105">
        <f t="shared" si="929"/>
        <v>0</v>
      </c>
      <c r="U546" s="105">
        <f t="shared" si="930"/>
        <v>0</v>
      </c>
      <c r="V546" s="115">
        <f t="shared" ca="1" si="921"/>
        <v>1.8499999999999996</v>
      </c>
      <c r="W546" s="114">
        <f t="shared" ca="1" si="922"/>
        <v>1.1940246494428439</v>
      </c>
      <c r="X546" s="116">
        <f t="shared" ca="1" si="923"/>
        <v>0.19473026053852655</v>
      </c>
      <c r="Y546" s="90" t="e">
        <f t="shared" si="931"/>
        <v>#N/A</v>
      </c>
      <c r="Z546" s="117" t="str">
        <f t="shared" ca="1" si="932"/>
        <v/>
      </c>
      <c r="AA546" s="112"/>
      <c r="AB546" s="118"/>
      <c r="AC546" s="107"/>
      <c r="AD546" s="107"/>
      <c r="AH546" s="107"/>
      <c r="BE546" s="235">
        <f t="shared" ca="1" si="933"/>
        <v>8</v>
      </c>
      <c r="BF546" s="235">
        <f t="shared" ref="BF546:BN546" ca="1" si="950">AVERAGE(OFFSET(BE$31,$A546,0,$BE$27,1))</f>
        <v>7.9175000000000004</v>
      </c>
      <c r="BG546" s="235">
        <f t="shared" ca="1" si="950"/>
        <v>7.9487500000000004</v>
      </c>
      <c r="BH546" s="235">
        <f t="shared" ca="1" si="950"/>
        <v>8.0525000000000002</v>
      </c>
      <c r="BI546" s="235">
        <f t="shared" ca="1" si="950"/>
        <v>8.1556250000000006</v>
      </c>
      <c r="BJ546" s="235">
        <f t="shared" ca="1" si="950"/>
        <v>8.208124999999999</v>
      </c>
      <c r="BK546" s="235">
        <f t="shared" ca="1" si="950"/>
        <v>8.1964843749999989</v>
      </c>
      <c r="BL546" s="235">
        <f t="shared" ca="1" si="950"/>
        <v>8.1351562499999979</v>
      </c>
      <c r="BM546" s="235">
        <f t="shared" ca="1" si="950"/>
        <v>8.0517773437499986</v>
      </c>
      <c r="BN546" s="235">
        <f t="shared" ca="1" si="950"/>
        <v>7.9727832031249992</v>
      </c>
      <c r="BO546" s="235">
        <f t="shared" ca="1" si="935"/>
        <v>8.0170600585937493</v>
      </c>
      <c r="BP546" s="235">
        <f t="shared" ca="1" si="891"/>
        <v>8.0324342239775159</v>
      </c>
      <c r="BQ546" s="235">
        <f t="shared" ca="1" si="892"/>
        <v>8.029091606230093</v>
      </c>
      <c r="BR546" s="235">
        <f t="shared" ca="1" si="893"/>
        <v>3.342617747422949E-3</v>
      </c>
      <c r="BS546" s="235">
        <f t="shared" ca="1" si="894"/>
        <v>8.0357768417249389</v>
      </c>
      <c r="BT546" s="235">
        <f t="shared" ca="1" si="850"/>
        <v>8.0480090023992119</v>
      </c>
      <c r="BU546" s="235">
        <f t="shared" ca="1" si="851"/>
        <v>8.029841716881144</v>
      </c>
      <c r="BV546" s="235">
        <f t="shared" ca="1" si="852"/>
        <v>7.9963495295065226</v>
      </c>
      <c r="BW546" s="235">
        <f t="shared" ca="1" si="853"/>
        <v>8.0508513860607263</v>
      </c>
      <c r="BX546" s="235">
        <f t="shared" ca="1" si="936"/>
        <v>0.8078185539273659</v>
      </c>
      <c r="BZ546" s="235">
        <f t="shared" ca="1" si="937"/>
        <v>8.0711499115651399</v>
      </c>
      <c r="CA546" s="235">
        <f t="shared" ca="1" si="938"/>
        <v>49.371810494889985</v>
      </c>
      <c r="CB546" s="235">
        <f t="shared" ca="1" si="866"/>
        <v>8.0251966959635403</v>
      </c>
      <c r="CC546" s="235">
        <f t="shared" ca="1" si="867"/>
        <v>1.4251966959635407</v>
      </c>
      <c r="CD546" s="81">
        <f t="shared" ca="1" si="868"/>
        <v>4.8963767089843753</v>
      </c>
      <c r="CE546" s="235">
        <f t="shared" ca="1" si="939"/>
        <v>29.107170070236698</v>
      </c>
      <c r="CF546" s="235">
        <f t="shared" ca="1" si="940"/>
        <v>28.222941413234434</v>
      </c>
      <c r="CG546">
        <f t="shared" si="941"/>
        <v>100</v>
      </c>
      <c r="CH546">
        <f t="shared" si="941"/>
        <v>50</v>
      </c>
      <c r="CI546">
        <f t="shared" si="941"/>
        <v>0</v>
      </c>
      <c r="CJ546" t="e">
        <f t="shared" si="942"/>
        <v>#N/A</v>
      </c>
      <c r="CK546" s="259">
        <f t="shared" ca="1" si="943"/>
        <v>7.9193363830389529</v>
      </c>
      <c r="CL546" s="259">
        <f t="shared" ca="1" si="944"/>
        <v>7.8860840957597382</v>
      </c>
      <c r="CM546" s="259">
        <f t="shared" ca="1" si="945"/>
        <v>7.9853406040433406</v>
      </c>
      <c r="CN546" s="259">
        <f t="shared" ca="1" si="946"/>
        <v>7.9716039998266828</v>
      </c>
      <c r="CO546">
        <f t="shared" ca="1" si="947"/>
        <v>100</v>
      </c>
      <c r="CP546">
        <f t="shared" ca="1" si="948"/>
        <v>16.7</v>
      </c>
      <c r="CQ546" t="e">
        <f t="shared" ca="1" si="949"/>
        <v>#N/A</v>
      </c>
      <c r="CR546" t="e">
        <f t="shared" ca="1" si="871"/>
        <v>#N/A</v>
      </c>
      <c r="CS546" t="e">
        <f t="shared" ca="1" si="872"/>
        <v>#N/A</v>
      </c>
    </row>
    <row r="547" spans="1:97" x14ac:dyDescent="0.25">
      <c r="A547">
        <v>516</v>
      </c>
      <c r="B547" s="100">
        <f ca="1">OFFSET(InputPriceData!B$15,CalculationsAndCharts!$A547+$A$11,0,1,1)</f>
        <v>39744</v>
      </c>
      <c r="C547" s="3">
        <f ca="1">OFFSET(InputPriceData!G$15,CalculationsAndCharts!$A547+$A$11,0,1,1)</f>
        <v>3113400</v>
      </c>
      <c r="D547" s="4">
        <f ca="1">OFFSET(InputPriceData!C$15,CalculationsAndCharts!$A547+$A$11,IF($C$7,7,0),1,1)</f>
        <v>7.71</v>
      </c>
      <c r="E547" s="4">
        <f ca="1">OFFSET(InputPriceData!D$15,CalculationsAndCharts!$A547+$A$11,IF($C$7,7,0),1,1)</f>
        <v>8.1199999999999992</v>
      </c>
      <c r="F547" s="4">
        <f ca="1">OFFSET(InputPriceData!E$15,CalculationsAndCharts!$A547+$A$11,IF($C$7,7,0),1,1)</f>
        <v>7.23</v>
      </c>
      <c r="G547" s="4">
        <f ca="1">OFFSET(InputPriceData!F$15,CalculationsAndCharts!$A547+$A$11,IF($C$7,7,0),1,1)</f>
        <v>7.75</v>
      </c>
      <c r="H547" s="105">
        <f t="shared" si="916"/>
        <v>0</v>
      </c>
      <c r="I547" s="105">
        <f t="shared" ca="1" si="903"/>
        <v>0</v>
      </c>
      <c r="J547" s="105">
        <f t="shared" ca="1" si="903"/>
        <v>0</v>
      </c>
      <c r="K547" s="105">
        <f t="shared" ca="1" si="903"/>
        <v>0</v>
      </c>
      <c r="L547" s="4">
        <f t="shared" ca="1" si="917"/>
        <v>7.7</v>
      </c>
      <c r="M547" s="105">
        <f t="shared" ca="1" si="918"/>
        <v>0.74666666666666615</v>
      </c>
      <c r="N547" s="105">
        <f t="shared" ca="1" si="925"/>
        <v>3.2241282051282054</v>
      </c>
      <c r="O547" s="198">
        <f t="shared" ca="1" si="926"/>
        <v>3.1821911718376574</v>
      </c>
      <c r="P547" s="198">
        <f t="shared" ca="1" si="927"/>
        <v>2.8639720546538916</v>
      </c>
      <c r="Q547" s="105">
        <f t="shared" ca="1" si="919"/>
        <v>8.0352206202796097</v>
      </c>
      <c r="R547" s="105">
        <f t="shared" ca="1" si="920"/>
        <v>8.2428104355173666</v>
      </c>
      <c r="S547" s="105">
        <f t="shared" ca="1" si="928"/>
        <v>0</v>
      </c>
      <c r="T547" s="105">
        <f t="shared" si="929"/>
        <v>0</v>
      </c>
      <c r="U547" s="105">
        <f t="shared" si="930"/>
        <v>0</v>
      </c>
      <c r="V547" s="115">
        <f t="shared" ca="1" si="921"/>
        <v>0.88999999999999879</v>
      </c>
      <c r="W547" s="114">
        <f t="shared" ca="1" si="922"/>
        <v>0.86603697416426595</v>
      </c>
      <c r="X547" s="116">
        <f t="shared" ca="1" si="923"/>
        <v>0.16174670634377625</v>
      </c>
      <c r="Y547" s="90" t="e">
        <f t="shared" si="931"/>
        <v>#N/A</v>
      </c>
      <c r="Z547" s="117" t="str">
        <f t="shared" ca="1" si="932"/>
        <v/>
      </c>
      <c r="AA547" s="112"/>
      <c r="AB547" s="118"/>
      <c r="AC547" s="107"/>
      <c r="AD547" s="107"/>
      <c r="AH547" s="107"/>
      <c r="BE547" s="235">
        <f t="shared" ca="1" si="933"/>
        <v>7.835</v>
      </c>
      <c r="BF547" s="235">
        <f t="shared" ref="BF547:BN547" ca="1" si="951">AVERAGE(OFFSET(BE$31,$A547,0,$BE$27,1))</f>
        <v>7.98</v>
      </c>
      <c r="BG547" s="235">
        <f t="shared" ca="1" si="951"/>
        <v>8.15625</v>
      </c>
      <c r="BH547" s="235">
        <f t="shared" ca="1" si="951"/>
        <v>8.2587499999999991</v>
      </c>
      <c r="BI547" s="235">
        <f t="shared" ca="1" si="951"/>
        <v>8.2606249999999992</v>
      </c>
      <c r="BJ547" s="235">
        <f t="shared" ca="1" si="951"/>
        <v>8.1848437499999989</v>
      </c>
      <c r="BK547" s="235">
        <f t="shared" ca="1" si="951"/>
        <v>8.0738281249999986</v>
      </c>
      <c r="BL547" s="235">
        <f t="shared" ca="1" si="951"/>
        <v>7.9683984374999994</v>
      </c>
      <c r="BM547" s="235">
        <f t="shared" ca="1" si="951"/>
        <v>7.8937890624999998</v>
      </c>
      <c r="BN547" s="235">
        <f t="shared" ca="1" si="951"/>
        <v>7.8555468749999999</v>
      </c>
      <c r="BO547" s="235">
        <f t="shared" ca="1" si="935"/>
        <v>8.0159140624999985</v>
      </c>
      <c r="BP547" s="235">
        <f t="shared" ca="1" si="891"/>
        <v>8.0478083893612826</v>
      </c>
      <c r="BQ547" s="235">
        <f t="shared" ca="1" si="892"/>
        <v>8.0257489884826718</v>
      </c>
      <c r="BR547" s="235">
        <f t="shared" ca="1" si="893"/>
        <v>2.2059400878610802E-2</v>
      </c>
      <c r="BS547" s="235">
        <f t="shared" ca="1" si="894"/>
        <v>8.0698677902398934</v>
      </c>
      <c r="BT547" s="235">
        <f t="shared" ca="1" si="850"/>
        <v>8.0602411630734849</v>
      </c>
      <c r="BU547" s="235">
        <f t="shared" ca="1" si="851"/>
        <v>8.0116744313630761</v>
      </c>
      <c r="BV547" s="235">
        <f t="shared" ca="1" si="852"/>
        <v>7.9628573421319011</v>
      </c>
      <c r="BW547" s="235">
        <f t="shared" ca="1" si="853"/>
        <v>8.1085575372631276</v>
      </c>
      <c r="BX547" s="235">
        <f t="shared" ca="1" si="936"/>
        <v>0.95674653633302342</v>
      </c>
      <c r="BZ547" s="235">
        <f t="shared" ca="1" si="937"/>
        <v>8.1232168632694961</v>
      </c>
      <c r="CA547" s="235">
        <f t="shared" ca="1" si="938"/>
        <v>49.616948547769127</v>
      </c>
      <c r="CB547" s="235">
        <f t="shared" ca="1" si="866"/>
        <v>7.8579570312499989</v>
      </c>
      <c r="CC547" s="235">
        <f t="shared" ca="1" si="867"/>
        <v>1.2579570312499992</v>
      </c>
      <c r="CD547" s="81">
        <f t="shared" ca="1" si="868"/>
        <v>4.8963767089843753</v>
      </c>
      <c r="CE547" s="235">
        <f t="shared" ca="1" si="939"/>
        <v>25.691590047427734</v>
      </c>
      <c r="CF547" s="235">
        <f t="shared" ca="1" si="940"/>
        <v>30.356686199128685</v>
      </c>
      <c r="CG547">
        <f t="shared" si="941"/>
        <v>100</v>
      </c>
      <c r="CH547">
        <f t="shared" si="941"/>
        <v>50</v>
      </c>
      <c r="CI547">
        <f t="shared" si="941"/>
        <v>0</v>
      </c>
      <c r="CJ547" t="e">
        <f t="shared" si="942"/>
        <v>#N/A</v>
      </c>
      <c r="CK547" s="259">
        <f t="shared" ca="1" si="943"/>
        <v>8.1361727660779053</v>
      </c>
      <c r="CL547" s="259">
        <f t="shared" ca="1" si="944"/>
        <v>7.8012113830389529</v>
      </c>
      <c r="CM547" s="259">
        <f t="shared" ca="1" si="945"/>
        <v>7.9533454511833446</v>
      </c>
      <c r="CN547" s="259">
        <f t="shared" ca="1" si="946"/>
        <v>8.0058119614534604</v>
      </c>
      <c r="CO547">
        <f t="shared" ca="1" si="947"/>
        <v>100</v>
      </c>
      <c r="CP547">
        <f t="shared" ca="1" si="948"/>
        <v>16.7</v>
      </c>
      <c r="CQ547" t="e">
        <f t="shared" ca="1" si="949"/>
        <v>#N/A</v>
      </c>
      <c r="CR547" t="e">
        <f t="shared" ca="1" si="871"/>
        <v>#N/A</v>
      </c>
      <c r="CS547" t="e">
        <f t="shared" ca="1" si="872"/>
        <v>#N/A</v>
      </c>
    </row>
    <row r="548" spans="1:97" x14ac:dyDescent="0.25">
      <c r="A548">
        <v>517</v>
      </c>
      <c r="B548" s="100">
        <f ca="1">OFFSET(InputPriceData!B$15,CalculationsAndCharts!$A548+$A$11,0,1,1)</f>
        <v>39743</v>
      </c>
      <c r="C548" s="3">
        <f ca="1">OFFSET(InputPriceData!G$15,CalculationsAndCharts!$A548+$A$11,0,1,1)</f>
        <v>2473100</v>
      </c>
      <c r="D548" s="4">
        <f ca="1">OFFSET(InputPriceData!C$15,CalculationsAndCharts!$A548+$A$11,IF($C$7,7,0),1,1)</f>
        <v>8.16</v>
      </c>
      <c r="E548" s="4">
        <f ca="1">OFFSET(InputPriceData!D$15,CalculationsAndCharts!$A548+$A$11,IF($C$7,7,0),1,1)</f>
        <v>8.3800000000000008</v>
      </c>
      <c r="F548" s="4">
        <f ca="1">OFFSET(InputPriceData!E$15,CalculationsAndCharts!$A548+$A$11,IF($C$7,7,0),1,1)</f>
        <v>7.63</v>
      </c>
      <c r="G548" s="4">
        <f ca="1">OFFSET(InputPriceData!F$15,CalculationsAndCharts!$A548+$A$11,IF($C$7,7,0),1,1)</f>
        <v>7.92</v>
      </c>
      <c r="H548" s="105">
        <f t="shared" si="916"/>
        <v>0</v>
      </c>
      <c r="I548" s="105">
        <f t="shared" ca="1" si="903"/>
        <v>0</v>
      </c>
      <c r="J548" s="105">
        <f t="shared" ca="1" si="903"/>
        <v>0</v>
      </c>
      <c r="K548" s="105">
        <f t="shared" ca="1" si="903"/>
        <v>0</v>
      </c>
      <c r="L548" s="4">
        <f t="shared" ca="1" si="917"/>
        <v>7.9766666666666666</v>
      </c>
      <c r="M548" s="105">
        <f t="shared" ca="1" si="918"/>
        <v>0.87000000000000011</v>
      </c>
      <c r="N548" s="105">
        <f t="shared" ca="1" si="925"/>
        <v>3.3060512820512824</v>
      </c>
      <c r="O548" s="198">
        <f t="shared" ca="1" si="926"/>
        <v>3.1702091623260724</v>
      </c>
      <c r="P548" s="198">
        <f t="shared" ca="1" si="927"/>
        <v>2.8531882460934654</v>
      </c>
      <c r="Q548" s="105">
        <f t="shared" ca="1" si="919"/>
        <v>8.1309979403594976</v>
      </c>
      <c r="R548" s="105">
        <f t="shared" ca="1" si="920"/>
        <v>8.3021218112995836</v>
      </c>
      <c r="S548" s="105">
        <f t="shared" ca="1" si="928"/>
        <v>0</v>
      </c>
      <c r="T548" s="105">
        <f t="shared" si="929"/>
        <v>0</v>
      </c>
      <c r="U548" s="105">
        <f t="shared" si="930"/>
        <v>0</v>
      </c>
      <c r="V548" s="115">
        <f t="shared" ca="1" si="921"/>
        <v>0.75000000000000089</v>
      </c>
      <c r="W548" s="114">
        <f t="shared" ca="1" si="922"/>
        <v>0.85405546124639942</v>
      </c>
      <c r="X548" s="116">
        <f t="shared" ca="1" si="923"/>
        <v>0.15783528551090903</v>
      </c>
      <c r="Y548" s="90" t="e">
        <f t="shared" si="931"/>
        <v>#N/A</v>
      </c>
      <c r="Z548" s="117" t="str">
        <f t="shared" ca="1" si="932"/>
        <v/>
      </c>
      <c r="AA548" s="112"/>
      <c r="AB548" s="118"/>
      <c r="AC548" s="107"/>
      <c r="AD548" s="107"/>
      <c r="AH548" s="107"/>
      <c r="BE548" s="235">
        <f t="shared" ca="1" si="933"/>
        <v>8.125</v>
      </c>
      <c r="BF548" s="235">
        <f t="shared" ref="BF548:BN548" ca="1" si="952">AVERAGE(OFFSET(BE$31,$A548,0,$BE$27,1))</f>
        <v>8.3324999999999996</v>
      </c>
      <c r="BG548" s="235">
        <f t="shared" ca="1" si="952"/>
        <v>8.3612500000000001</v>
      </c>
      <c r="BH548" s="235">
        <f t="shared" ca="1" si="952"/>
        <v>8.2624999999999993</v>
      </c>
      <c r="BI548" s="235">
        <f t="shared" ca="1" si="952"/>
        <v>8.1090625000000003</v>
      </c>
      <c r="BJ548" s="235">
        <f t="shared" ca="1" si="952"/>
        <v>7.9628125000000001</v>
      </c>
      <c r="BK548" s="235">
        <f t="shared" ca="1" si="952"/>
        <v>7.8629687500000003</v>
      </c>
      <c r="BL548" s="235">
        <f t="shared" ca="1" si="952"/>
        <v>7.8191796875000001</v>
      </c>
      <c r="BM548" s="235">
        <f t="shared" ca="1" si="952"/>
        <v>7.8173046875000001</v>
      </c>
      <c r="BN548" s="235">
        <f t="shared" ca="1" si="952"/>
        <v>7.8336230468750001</v>
      </c>
      <c r="BO548" s="235">
        <f t="shared" ca="1" si="935"/>
        <v>8.1484350585937513</v>
      </c>
      <c r="BP548" s="235">
        <f t="shared" ca="1" si="891"/>
        <v>8.0797027162225685</v>
      </c>
      <c r="BQ548" s="235">
        <f t="shared" ca="1" si="892"/>
        <v>8.003689587604061</v>
      </c>
      <c r="BR548" s="235">
        <f t="shared" ca="1" si="893"/>
        <v>7.6013128618507508E-2</v>
      </c>
      <c r="BS548" s="235">
        <f t="shared" ca="1" si="894"/>
        <v>8.155715844841076</v>
      </c>
      <c r="BT548" s="235">
        <f t="shared" ca="1" si="850"/>
        <v>8.0506145359070747</v>
      </c>
      <c r="BU548" s="235">
        <f t="shared" ca="1" si="851"/>
        <v>7.9631076996526655</v>
      </c>
      <c r="BV548" s="235">
        <f t="shared" ca="1" si="852"/>
        <v>7.914040252900727</v>
      </c>
      <c r="BW548" s="235">
        <f t="shared" ca="1" si="853"/>
        <v>8.1765607616639571</v>
      </c>
      <c r="BX548" s="235">
        <f t="shared" ca="1" si="936"/>
        <v>1.1071707601888545</v>
      </c>
      <c r="BZ548" s="235">
        <f t="shared" ca="1" si="937"/>
        <v>8.1863950713265865</v>
      </c>
      <c r="CA548" s="235">
        <f t="shared" ca="1" si="938"/>
        <v>49.77794053961123</v>
      </c>
      <c r="CB548" s="235">
        <f t="shared" ca="1" si="866"/>
        <v>8.0625508626302089</v>
      </c>
      <c r="CC548" s="235">
        <f t="shared" ca="1" si="867"/>
        <v>1.4625508626302093</v>
      </c>
      <c r="CD548" s="81">
        <f t="shared" ca="1" si="868"/>
        <v>4.8963767089843753</v>
      </c>
      <c r="CE548" s="235">
        <f t="shared" ca="1" si="939"/>
        <v>29.870064122038865</v>
      </c>
      <c r="CF548" s="235">
        <f t="shared" ca="1" si="940"/>
        <v>32.35369754038279</v>
      </c>
      <c r="CG548">
        <f t="shared" si="941"/>
        <v>100</v>
      </c>
      <c r="CH548">
        <f t="shared" si="941"/>
        <v>50</v>
      </c>
      <c r="CI548">
        <f t="shared" si="941"/>
        <v>0</v>
      </c>
      <c r="CJ548" t="e">
        <f t="shared" si="942"/>
        <v>#N/A</v>
      </c>
      <c r="CK548" s="259">
        <f t="shared" ca="1" si="943"/>
        <v>8.2498455321558097</v>
      </c>
      <c r="CL548" s="259">
        <f t="shared" ca="1" si="944"/>
        <v>8.0705863830389539</v>
      </c>
      <c r="CM548" s="259">
        <f t="shared" ca="1" si="945"/>
        <v>8.1222424186389084</v>
      </c>
      <c r="CN548" s="259">
        <f t="shared" ca="1" si="946"/>
        <v>8.0876521928192631</v>
      </c>
      <c r="CO548">
        <f t="shared" ca="1" si="947"/>
        <v>100</v>
      </c>
      <c r="CP548">
        <f t="shared" ca="1" si="948"/>
        <v>16.7</v>
      </c>
      <c r="CQ548" t="e">
        <f t="shared" ca="1" si="949"/>
        <v>#N/A</v>
      </c>
      <c r="CR548" t="e">
        <f t="shared" ca="1" si="871"/>
        <v>#N/A</v>
      </c>
      <c r="CS548" t="e">
        <f t="shared" ca="1" si="872"/>
        <v>#N/A</v>
      </c>
    </row>
    <row r="549" spans="1:97" x14ac:dyDescent="0.25">
      <c r="A549">
        <v>518</v>
      </c>
      <c r="B549" s="100">
        <f ca="1">OFFSET(InputPriceData!B$15,CalculationsAndCharts!$A549+$A$11,0,1,1)</f>
        <v>39742</v>
      </c>
      <c r="C549" s="3">
        <f ca="1">OFFSET(InputPriceData!G$15,CalculationsAndCharts!$A549+$A$11,0,1,1)</f>
        <v>2454600</v>
      </c>
      <c r="D549" s="4">
        <f ca="1">OFFSET(InputPriceData!C$15,CalculationsAndCharts!$A549+$A$11,IF($C$7,7,0),1,1)</f>
        <v>8.4700000000000006</v>
      </c>
      <c r="E549" s="4">
        <f ca="1">OFFSET(InputPriceData!D$15,CalculationsAndCharts!$A549+$A$11,IF($C$7,7,0),1,1)</f>
        <v>8.91</v>
      </c>
      <c r="F549" s="4">
        <f ca="1">OFFSET(InputPriceData!E$15,CalculationsAndCharts!$A549+$A$11,IF($C$7,7,0),1,1)</f>
        <v>8.26</v>
      </c>
      <c r="G549" s="4">
        <f ca="1">OFFSET(InputPriceData!F$15,CalculationsAndCharts!$A549+$A$11,IF($C$7,7,0),1,1)</f>
        <v>8.33</v>
      </c>
      <c r="H549" s="105">
        <f t="shared" si="916"/>
        <v>0</v>
      </c>
      <c r="I549" s="105">
        <f t="shared" ca="1" si="903"/>
        <v>0</v>
      </c>
      <c r="J549" s="105">
        <f t="shared" ca="1" si="903"/>
        <v>0</v>
      </c>
      <c r="K549" s="105">
        <f t="shared" ca="1" si="903"/>
        <v>0</v>
      </c>
      <c r="L549" s="4">
        <f t="shared" ca="1" si="917"/>
        <v>8.5</v>
      </c>
      <c r="M549" s="105">
        <f t="shared" ca="1" si="918"/>
        <v>0.70000000000000018</v>
      </c>
      <c r="N549" s="105">
        <f t="shared" ca="1" si="925"/>
        <v>3.2223076923076928</v>
      </c>
      <c r="O549" s="198">
        <f t="shared" ca="1" si="926"/>
        <v>3.1313971281188691</v>
      </c>
      <c r="P549" s="198">
        <f t="shared" ca="1" si="927"/>
        <v>2.8182574153069821</v>
      </c>
      <c r="Q549" s="105">
        <f t="shared" ca="1" si="919"/>
        <v>8.1750925899860203</v>
      </c>
      <c r="R549" s="105">
        <f t="shared" ca="1" si="920"/>
        <v>8.3510143458538941</v>
      </c>
      <c r="S549" s="105">
        <f t="shared" ca="1" si="928"/>
        <v>0</v>
      </c>
      <c r="T549" s="105">
        <f t="shared" si="929"/>
        <v>0</v>
      </c>
      <c r="U549" s="105">
        <f t="shared" si="930"/>
        <v>0</v>
      </c>
      <c r="V549" s="115">
        <f t="shared" ca="1" si="921"/>
        <v>0.65000000000000036</v>
      </c>
      <c r="W549" s="114">
        <f t="shared" ca="1" si="922"/>
        <v>0.90608319186959851</v>
      </c>
      <c r="X549" s="116">
        <f t="shared" ca="1" si="923"/>
        <v>0.15877349242132036</v>
      </c>
      <c r="Y549" s="90" t="e">
        <f t="shared" si="931"/>
        <v>#N/A</v>
      </c>
      <c r="Z549" s="117" t="str">
        <f t="shared" ca="1" si="932"/>
        <v/>
      </c>
      <c r="AA549" s="112"/>
      <c r="AB549" s="118"/>
      <c r="AC549" s="107"/>
      <c r="AD549" s="107"/>
      <c r="AH549" s="107"/>
      <c r="BE549" s="235">
        <f t="shared" ca="1" si="933"/>
        <v>8.5399999999999991</v>
      </c>
      <c r="BF549" s="235">
        <f t="shared" ref="BF549:BN549" ca="1" si="953">AVERAGE(OFFSET(BE$31,$A549,0,$BE$27,1))</f>
        <v>8.39</v>
      </c>
      <c r="BG549" s="235">
        <f t="shared" ca="1" si="953"/>
        <v>8.1637500000000003</v>
      </c>
      <c r="BH549" s="235">
        <f t="shared" ca="1" si="953"/>
        <v>7.9556250000000004</v>
      </c>
      <c r="BI549" s="235">
        <f t="shared" ca="1" si="953"/>
        <v>7.8165624999999999</v>
      </c>
      <c r="BJ549" s="235">
        <f t="shared" ca="1" si="953"/>
        <v>7.7631250000000005</v>
      </c>
      <c r="BK549" s="235">
        <f t="shared" ca="1" si="953"/>
        <v>7.775390625</v>
      </c>
      <c r="BL549" s="235">
        <f t="shared" ca="1" si="953"/>
        <v>7.8154296875</v>
      </c>
      <c r="BM549" s="235">
        <f t="shared" ca="1" si="953"/>
        <v>7.8499414062500001</v>
      </c>
      <c r="BN549" s="235">
        <f t="shared" ca="1" si="953"/>
        <v>7.862060546875</v>
      </c>
      <c r="BO549" s="235">
        <f t="shared" ca="1" si="935"/>
        <v>8.1772504882812491</v>
      </c>
      <c r="BP549" s="235">
        <f t="shared" ca="1" si="891"/>
        <v>8.0109703738513858</v>
      </c>
      <c r="BQ549" s="235">
        <f t="shared" ca="1" si="892"/>
        <v>7.9276764589855517</v>
      </c>
      <c r="BR549" s="235">
        <f t="shared" ca="1" si="893"/>
        <v>8.329391486583404E-2</v>
      </c>
      <c r="BS549" s="235">
        <f t="shared" ca="1" si="894"/>
        <v>8.0942642887172198</v>
      </c>
      <c r="BT549" s="235">
        <f t="shared" ca="1" si="850"/>
        <v>7.9455132269730733</v>
      </c>
      <c r="BU549" s="235">
        <f t="shared" ca="1" si="851"/>
        <v>7.8756008633982573</v>
      </c>
      <c r="BV549" s="235">
        <f t="shared" ca="1" si="852"/>
        <v>7.8649728061487885</v>
      </c>
      <c r="BW549" s="235">
        <f t="shared" ca="1" si="853"/>
        <v>8.0747098968732374</v>
      </c>
      <c r="BX549" s="235">
        <f t="shared" ca="1" si="936"/>
        <v>1.2233922752086297</v>
      </c>
      <c r="BZ549" s="235">
        <f t="shared" ca="1" si="937"/>
        <v>8.2593998322926936</v>
      </c>
      <c r="CA549" s="235">
        <f t="shared" ca="1" si="938"/>
        <v>46.225864361699514</v>
      </c>
      <c r="CB549" s="235">
        <f t="shared" ca="1" si="866"/>
        <v>8.3386252441406246</v>
      </c>
      <c r="CC549" s="235">
        <f t="shared" ca="1" si="867"/>
        <v>1.7386252441406249</v>
      </c>
      <c r="CD549" s="81">
        <f t="shared" ca="1" si="868"/>
        <v>4.8963767089843753</v>
      </c>
      <c r="CE549" s="235">
        <f t="shared" ca="1" si="939"/>
        <v>35.508404427919452</v>
      </c>
      <c r="CF549" s="235">
        <f t="shared" ca="1" si="940"/>
        <v>29.197011447879433</v>
      </c>
      <c r="CG549">
        <f t="shared" si="941"/>
        <v>100</v>
      </c>
      <c r="CH549">
        <f t="shared" si="941"/>
        <v>50</v>
      </c>
      <c r="CI549">
        <f t="shared" si="941"/>
        <v>0</v>
      </c>
      <c r="CJ549" t="e">
        <f t="shared" si="942"/>
        <v>#N/A</v>
      </c>
      <c r="CK549" s="259">
        <f t="shared" ca="1" si="943"/>
        <v>8.0071910643116215</v>
      </c>
      <c r="CL549" s="259">
        <f t="shared" ca="1" si="944"/>
        <v>8.3542205321558107</v>
      </c>
      <c r="CM549" s="259">
        <f t="shared" ca="1" si="945"/>
        <v>8.2192929199537357</v>
      </c>
      <c r="CN549" s="259">
        <f t="shared" ca="1" si="946"/>
        <v>8.0944785167313871</v>
      </c>
      <c r="CO549">
        <f t="shared" ca="1" si="947"/>
        <v>100</v>
      </c>
      <c r="CP549">
        <f t="shared" ca="1" si="948"/>
        <v>16.7</v>
      </c>
      <c r="CQ549" t="e">
        <f t="shared" ca="1" si="949"/>
        <v>#N/A</v>
      </c>
      <c r="CR549">
        <f t="shared" ca="1" si="871"/>
        <v>8.4700000000000006</v>
      </c>
      <c r="CS549" t="e">
        <f t="shared" ca="1" si="872"/>
        <v>#N/A</v>
      </c>
    </row>
    <row r="550" spans="1:97" x14ac:dyDescent="0.25">
      <c r="A550">
        <v>519</v>
      </c>
      <c r="B550" s="100">
        <f ca="1">OFFSET(InputPriceData!B$15,CalculationsAndCharts!$A550+$A$11,0,1,1)</f>
        <v>39741</v>
      </c>
      <c r="C550" s="3">
        <f ca="1">OFFSET(InputPriceData!G$15,CalculationsAndCharts!$A550+$A$11,0,1,1)</f>
        <v>4713300</v>
      </c>
      <c r="D550" s="4">
        <f ca="1">OFFSET(InputPriceData!C$15,CalculationsAndCharts!$A550+$A$11,IF($C$7,7,0),1,1)</f>
        <v>7.9</v>
      </c>
      <c r="E550" s="4">
        <f ca="1">OFFSET(InputPriceData!D$15,CalculationsAndCharts!$A550+$A$11,IF($C$7,7,0),1,1)</f>
        <v>8.83</v>
      </c>
      <c r="F550" s="4">
        <f ca="1">OFFSET(InputPriceData!E$15,CalculationsAndCharts!$A550+$A$11,IF($C$7,7,0),1,1)</f>
        <v>7.8</v>
      </c>
      <c r="G550" s="4">
        <f ca="1">OFFSET(InputPriceData!F$15,CalculationsAndCharts!$A550+$A$11,IF($C$7,7,0),1,1)</f>
        <v>8.75</v>
      </c>
      <c r="H550" s="105">
        <f t="shared" si="916"/>
        <v>0</v>
      </c>
      <c r="I550" s="105">
        <f t="shared" ca="1" si="903"/>
        <v>0</v>
      </c>
      <c r="J550" s="105">
        <f t="shared" ca="1" si="903"/>
        <v>0</v>
      </c>
      <c r="K550" s="105">
        <f t="shared" ca="1" si="903"/>
        <v>0</v>
      </c>
      <c r="L550" s="4">
        <f t="shared" ca="1" si="917"/>
        <v>8.4599999999999991</v>
      </c>
      <c r="M550" s="105">
        <f t="shared" ca="1" si="918"/>
        <v>1.2199999999999989</v>
      </c>
      <c r="N550" s="105">
        <f t="shared" ca="1" si="925"/>
        <v>3.2550769230769232</v>
      </c>
      <c r="O550" s="198">
        <f t="shared" ca="1" si="926"/>
        <v>3.1054226812077768</v>
      </c>
      <c r="P550" s="198">
        <f t="shared" ca="1" si="927"/>
        <v>2.7948804130869993</v>
      </c>
      <c r="Q550" s="105">
        <f t="shared" ca="1" si="919"/>
        <v>8.0822619014105985</v>
      </c>
      <c r="R550" s="105">
        <f t="shared" ca="1" si="920"/>
        <v>8.4012777046732872</v>
      </c>
      <c r="S550" s="105">
        <f t="shared" ca="1" si="928"/>
        <v>0</v>
      </c>
      <c r="T550" s="105">
        <f t="shared" si="929"/>
        <v>0</v>
      </c>
      <c r="U550" s="105">
        <f t="shared" si="930"/>
        <v>0</v>
      </c>
      <c r="V550" s="115">
        <f t="shared" ca="1" si="921"/>
        <v>1.0999999999999996</v>
      </c>
      <c r="W550" s="114">
        <f t="shared" ca="1" si="922"/>
        <v>1.0341247878043975</v>
      </c>
      <c r="X550" s="116">
        <f t="shared" ca="1" si="923"/>
        <v>0.16818569003478828</v>
      </c>
      <c r="Y550" s="90" t="e">
        <f t="shared" si="931"/>
        <v>#N/A</v>
      </c>
      <c r="Z550" s="117" t="str">
        <f t="shared" ca="1" si="932"/>
        <v/>
      </c>
      <c r="AA550" s="112"/>
      <c r="AB550" s="118"/>
      <c r="AC550" s="107"/>
      <c r="AD550" s="107"/>
      <c r="AH550" s="107"/>
      <c r="BE550" s="235">
        <f t="shared" ca="1" si="933"/>
        <v>8.24</v>
      </c>
      <c r="BF550" s="235">
        <f t="shared" ref="BF550:BN550" ca="1" si="954">AVERAGE(OFFSET(BE$31,$A550,0,$BE$27,1))</f>
        <v>7.9375</v>
      </c>
      <c r="BG550" s="235">
        <f t="shared" ca="1" si="954"/>
        <v>7.7475000000000005</v>
      </c>
      <c r="BH550" s="235">
        <f t="shared" ca="1" si="954"/>
        <v>7.6775000000000002</v>
      </c>
      <c r="BI550" s="235">
        <f t="shared" ca="1" si="954"/>
        <v>7.7096875000000002</v>
      </c>
      <c r="BJ550" s="235">
        <f t="shared" ca="1" si="954"/>
        <v>7.7876562499999995</v>
      </c>
      <c r="BK550" s="235">
        <f t="shared" ca="1" si="954"/>
        <v>7.85546875</v>
      </c>
      <c r="BL550" s="235">
        <f t="shared" ca="1" si="954"/>
        <v>7.8844531250000003</v>
      </c>
      <c r="BM550" s="235">
        <f t="shared" ca="1" si="954"/>
        <v>7.8741796874999999</v>
      </c>
      <c r="BN550" s="235">
        <f t="shared" ca="1" si="954"/>
        <v>7.840576171875</v>
      </c>
      <c r="BO550" s="235">
        <f t="shared" ca="1" si="935"/>
        <v>7.9249760742187494</v>
      </c>
      <c r="BP550" s="235">
        <f t="shared" ca="1" si="891"/>
        <v>7.8446902594215224</v>
      </c>
      <c r="BQ550" s="235">
        <f t="shared" ca="1" si="892"/>
        <v>7.8443825441197177</v>
      </c>
      <c r="BR550" s="235">
        <f t="shared" ca="1" si="893"/>
        <v>3.0771530180473405E-4</v>
      </c>
      <c r="BS550" s="235">
        <f t="shared" ca="1" si="894"/>
        <v>7.8449979747233272</v>
      </c>
      <c r="BT550" s="235">
        <f t="shared" ca="1" si="850"/>
        <v>7.7967621652289258</v>
      </c>
      <c r="BU550" s="235">
        <f t="shared" ca="1" si="851"/>
        <v>7.8056884998234413</v>
      </c>
      <c r="BV550" s="235">
        <f t="shared" ca="1" si="852"/>
        <v>7.8543447488993197</v>
      </c>
      <c r="BW550" s="235">
        <f t="shared" ca="1" si="853"/>
        <v>7.8275657451157707</v>
      </c>
      <c r="BX550" s="235">
        <f t="shared" ca="1" si="936"/>
        <v>1.2839476789507855</v>
      </c>
      <c r="BZ550" s="235">
        <f t="shared" ca="1" si="937"/>
        <v>8.3591511729067367</v>
      </c>
      <c r="CA550" s="235">
        <f t="shared" ca="1" si="938"/>
        <v>39.649394665650114</v>
      </c>
      <c r="CB550" s="235">
        <f t="shared" ca="1" si="866"/>
        <v>8.1924880371093742</v>
      </c>
      <c r="CC550" s="235">
        <f t="shared" ca="1" si="867"/>
        <v>1.5924880371093746</v>
      </c>
      <c r="CD550" s="81">
        <f t="shared" ca="1" si="868"/>
        <v>5.0263767089843761</v>
      </c>
      <c r="CE550" s="235">
        <f t="shared" ca="1" si="939"/>
        <v>31.682624071190059</v>
      </c>
      <c r="CF550" s="235">
        <f t="shared" ca="1" si="940"/>
        <v>22.846316397185472</v>
      </c>
      <c r="CG550">
        <f t="shared" si="941"/>
        <v>100</v>
      </c>
      <c r="CH550">
        <f t="shared" si="941"/>
        <v>50</v>
      </c>
      <c r="CI550">
        <f t="shared" si="941"/>
        <v>0</v>
      </c>
      <c r="CJ550" t="e">
        <f t="shared" si="942"/>
        <v>#N/A</v>
      </c>
      <c r="CK550" s="259">
        <f t="shared" ca="1" si="943"/>
        <v>7.6943821286232428</v>
      </c>
      <c r="CL550" s="259">
        <f t="shared" ca="1" si="944"/>
        <v>8.134691064311621</v>
      </c>
      <c r="CM550" s="259">
        <f t="shared" ca="1" si="945"/>
        <v>8.0321548665895595</v>
      </c>
      <c r="CN550" s="259">
        <f t="shared" ca="1" si="946"/>
        <v>7.9905817105616173</v>
      </c>
      <c r="CO550">
        <f t="shared" ca="1" si="947"/>
        <v>100</v>
      </c>
      <c r="CP550">
        <f t="shared" ca="1" si="948"/>
        <v>16.7</v>
      </c>
      <c r="CQ550" t="e">
        <f t="shared" ca="1" si="949"/>
        <v>#N/A</v>
      </c>
      <c r="CR550" t="e">
        <f t="shared" ca="1" si="871"/>
        <v>#N/A</v>
      </c>
      <c r="CS550" t="e">
        <f t="shared" ca="1" si="872"/>
        <v>#N/A</v>
      </c>
    </row>
    <row r="551" spans="1:97" x14ac:dyDescent="0.25">
      <c r="A551">
        <v>520</v>
      </c>
      <c r="B551" s="100">
        <f ca="1">OFFSET(InputPriceData!B$15,CalculationsAndCharts!$A551+$A$11,0,1,1)</f>
        <v>39738</v>
      </c>
      <c r="C551" s="3">
        <f ca="1">OFFSET(InputPriceData!G$15,CalculationsAndCharts!$A551+$A$11,0,1,1)</f>
        <v>2573600</v>
      </c>
      <c r="D551" s="4">
        <f ca="1">OFFSET(InputPriceData!C$15,CalculationsAndCharts!$A551+$A$11,IF($C$7,7,0),1,1)</f>
        <v>7.36</v>
      </c>
      <c r="E551" s="4">
        <f ca="1">OFFSET(InputPriceData!D$15,CalculationsAndCharts!$A551+$A$11,IF($C$7,7,0),1,1)</f>
        <v>8.39</v>
      </c>
      <c r="F551" s="4">
        <f ca="1">OFFSET(InputPriceData!E$15,CalculationsAndCharts!$A551+$A$11,IF($C$7,7,0),1,1)</f>
        <v>7.24</v>
      </c>
      <c r="G551" s="4">
        <f ca="1">OFFSET(InputPriceData!F$15,CalculationsAndCharts!$A551+$A$11,IF($C$7,7,0),1,1)</f>
        <v>7.73</v>
      </c>
      <c r="H551" s="105">
        <f t="shared" si="916"/>
        <v>0</v>
      </c>
      <c r="I551" s="105">
        <f t="shared" ca="1" si="903"/>
        <v>0</v>
      </c>
      <c r="J551" s="105">
        <f t="shared" ca="1" si="903"/>
        <v>0</v>
      </c>
      <c r="K551" s="105">
        <f t="shared" ca="1" si="903"/>
        <v>0</v>
      </c>
      <c r="L551" s="4">
        <f t="shared" ca="1" si="917"/>
        <v>7.7866666666666662</v>
      </c>
      <c r="M551" s="105">
        <f t="shared" ca="1" si="918"/>
        <v>0.91666666666666607</v>
      </c>
      <c r="N551" s="105">
        <f t="shared" ca="1" si="925"/>
        <v>3.0566410256410261</v>
      </c>
      <c r="O551" s="198">
        <f t="shared" ca="1" si="926"/>
        <v>3.0626643263880204</v>
      </c>
      <c r="P551" s="198">
        <f t="shared" ca="1" si="927"/>
        <v>2.7563978937492184</v>
      </c>
      <c r="Q551" s="105">
        <f t="shared" ca="1" si="919"/>
        <v>7.9743367303850565</v>
      </c>
      <c r="R551" s="105">
        <f t="shared" ca="1" si="920"/>
        <v>8.4924250770340546</v>
      </c>
      <c r="S551" s="105">
        <f t="shared" ca="1" si="928"/>
        <v>0</v>
      </c>
      <c r="T551" s="105">
        <f t="shared" si="929"/>
        <v>0</v>
      </c>
      <c r="U551" s="105">
        <f t="shared" si="930"/>
        <v>0</v>
      </c>
      <c r="V551" s="115">
        <f t="shared" ca="1" si="921"/>
        <v>1.1500000000000004</v>
      </c>
      <c r="W551" s="114">
        <f t="shared" ca="1" si="922"/>
        <v>1.0011871817065965</v>
      </c>
      <c r="X551" s="116">
        <f t="shared" ca="1" si="923"/>
        <v>0.17951968715479905</v>
      </c>
      <c r="Y551" s="90" t="e">
        <f t="shared" si="931"/>
        <v>#N/A</v>
      </c>
      <c r="Z551" s="117" t="str">
        <f t="shared" ca="1" si="932"/>
        <v/>
      </c>
      <c r="AA551" s="112"/>
      <c r="AB551" s="118"/>
      <c r="AC551" s="107"/>
      <c r="AD551" s="107"/>
      <c r="AH551" s="107"/>
      <c r="BE551" s="235">
        <f t="shared" ca="1" si="933"/>
        <v>7.6349999999999998</v>
      </c>
      <c r="BF551" s="235">
        <f t="shared" ref="BF551:BN551" ca="1" si="955">AVERAGE(OFFSET(BE$31,$A551,0,$BE$27,1))</f>
        <v>7.5575000000000001</v>
      </c>
      <c r="BG551" s="235">
        <f t="shared" ca="1" si="955"/>
        <v>7.6074999999999999</v>
      </c>
      <c r="BH551" s="235">
        <f t="shared" ca="1" si="955"/>
        <v>7.7418750000000003</v>
      </c>
      <c r="BI551" s="235">
        <f t="shared" ca="1" si="955"/>
        <v>7.8656249999999996</v>
      </c>
      <c r="BJ551" s="235">
        <f t="shared" ca="1" si="955"/>
        <v>7.9232812499999996</v>
      </c>
      <c r="BK551" s="235">
        <f t="shared" ca="1" si="955"/>
        <v>7.9134374999999997</v>
      </c>
      <c r="BL551" s="235">
        <f t="shared" ca="1" si="955"/>
        <v>7.8639062499999994</v>
      </c>
      <c r="BM551" s="235">
        <f t="shared" ca="1" si="955"/>
        <v>7.8069726562500001</v>
      </c>
      <c r="BN551" s="235">
        <f t="shared" ca="1" si="955"/>
        <v>7.7670410156249998</v>
      </c>
      <c r="BO551" s="235">
        <f t="shared" ca="1" si="935"/>
        <v>7.6925756835937493</v>
      </c>
      <c r="BP551" s="235">
        <f t="shared" ca="1" si="891"/>
        <v>7.7644044446242955</v>
      </c>
      <c r="BQ551" s="235">
        <f t="shared" ca="1" si="892"/>
        <v>7.844074828817913</v>
      </c>
      <c r="BR551" s="235">
        <f t="shared" ca="1" si="893"/>
        <v>-7.9670384193617494E-2</v>
      </c>
      <c r="BS551" s="235">
        <f t="shared" ca="1" si="894"/>
        <v>7.684734060430678</v>
      </c>
      <c r="BT551" s="235">
        <f t="shared" ca="1" si="850"/>
        <v>7.7485263557345245</v>
      </c>
      <c r="BU551" s="235">
        <f t="shared" ca="1" si="851"/>
        <v>7.8146148344179558</v>
      </c>
      <c r="BV551" s="235">
        <f t="shared" ca="1" si="852"/>
        <v>7.9030009979751981</v>
      </c>
      <c r="BW551" s="235">
        <f t="shared" ca="1" si="853"/>
        <v>7.7047355619249025</v>
      </c>
      <c r="BX551" s="235">
        <f t="shared" ca="1" si="936"/>
        <v>1.3023619624979537</v>
      </c>
      <c r="BZ551" s="235">
        <f t="shared" ca="1" si="937"/>
        <v>8.5015770405941957</v>
      </c>
      <c r="CA551" s="235">
        <f t="shared" ca="1" si="938"/>
        <v>34.7039167755457</v>
      </c>
      <c r="CB551" s="235">
        <f t="shared" ca="1" si="866"/>
        <v>7.7396211751302078</v>
      </c>
      <c r="CC551" s="235">
        <f t="shared" ca="1" si="867"/>
        <v>1.1396211751302081</v>
      </c>
      <c r="CD551" s="81">
        <f t="shared" ca="1" si="868"/>
        <v>5.5863767089843765</v>
      </c>
      <c r="CE551" s="235">
        <f t="shared" ca="1" si="939"/>
        <v>20.400005844528796</v>
      </c>
      <c r="CF551" s="235">
        <f t="shared" ca="1" si="940"/>
        <v>18.282875482052798</v>
      </c>
      <c r="CG551">
        <f t="shared" si="941"/>
        <v>100</v>
      </c>
      <c r="CH551">
        <f t="shared" si="941"/>
        <v>50</v>
      </c>
      <c r="CI551">
        <f t="shared" si="941"/>
        <v>0</v>
      </c>
      <c r="CJ551" t="e">
        <f t="shared" si="942"/>
        <v>#N/A</v>
      </c>
      <c r="CK551" s="259">
        <f t="shared" ca="1" si="943"/>
        <v>7.7087642572464858</v>
      </c>
      <c r="CL551" s="259">
        <f t="shared" ca="1" si="944"/>
        <v>7.754691064311622</v>
      </c>
      <c r="CM551" s="259">
        <f t="shared" ca="1" si="945"/>
        <v>7.7469247776492676</v>
      </c>
      <c r="CN551" s="259">
        <f t="shared" ca="1" si="946"/>
        <v>7.9329379690616149</v>
      </c>
      <c r="CO551">
        <f t="shared" ca="1" si="947"/>
        <v>0</v>
      </c>
      <c r="CP551" t="e">
        <f t="shared" ca="1" si="948"/>
        <v>#N/A</v>
      </c>
      <c r="CQ551">
        <f t="shared" ca="1" si="949"/>
        <v>16.7</v>
      </c>
      <c r="CR551" t="e">
        <f t="shared" ca="1" si="871"/>
        <v>#N/A</v>
      </c>
      <c r="CS551" t="e">
        <f t="shared" ca="1" si="872"/>
        <v>#N/A</v>
      </c>
    </row>
    <row r="552" spans="1:97" x14ac:dyDescent="0.25">
      <c r="A552">
        <v>521</v>
      </c>
      <c r="B552" s="100">
        <f ca="1">OFFSET(InputPriceData!B$15,CalculationsAndCharts!$A552+$A$11,0,1,1)</f>
        <v>39737</v>
      </c>
      <c r="C552" s="3">
        <f ca="1">OFFSET(InputPriceData!G$15,CalculationsAndCharts!$A552+$A$11,0,1,1)</f>
        <v>3731300</v>
      </c>
      <c r="D552" s="4">
        <f ca="1">OFFSET(InputPriceData!C$15,CalculationsAndCharts!$A552+$A$11,IF($C$7,7,0),1,1)</f>
        <v>7.5</v>
      </c>
      <c r="E552" s="4">
        <f ca="1">OFFSET(InputPriceData!D$15,CalculationsAndCharts!$A552+$A$11,IF($C$7,7,0),1,1)</f>
        <v>7.64</v>
      </c>
      <c r="F552" s="4">
        <f ca="1">OFFSET(InputPriceData!E$15,CalculationsAndCharts!$A552+$A$11,IF($C$7,7,0),1,1)</f>
        <v>6.87</v>
      </c>
      <c r="G552" s="4">
        <f ca="1">OFFSET(InputPriceData!F$15,CalculationsAndCharts!$A552+$A$11,IF($C$7,7,0),1,1)</f>
        <v>7.54</v>
      </c>
      <c r="H552" s="105">
        <f t="shared" si="916"/>
        <v>0</v>
      </c>
      <c r="I552" s="105">
        <f t="shared" ref="I552:K571" ca="1" si="956">IF($S$16,AVERAGE(OFFSET($G552,0,0,I$31,1)),0)</f>
        <v>0</v>
      </c>
      <c r="J552" s="105">
        <f t="shared" ca="1" si="956"/>
        <v>0</v>
      </c>
      <c r="K552" s="105">
        <f t="shared" ca="1" si="956"/>
        <v>0</v>
      </c>
      <c r="L552" s="4">
        <f t="shared" ca="1" si="917"/>
        <v>7.3500000000000005</v>
      </c>
      <c r="M552" s="105">
        <f t="shared" ca="1" si="918"/>
        <v>0.82000000000000028</v>
      </c>
      <c r="N552" s="105">
        <f t="shared" ca="1" si="925"/>
        <v>2.911</v>
      </c>
      <c r="O552" s="198">
        <f t="shared" ca="1" si="926"/>
        <v>3.0643852694585898</v>
      </c>
      <c r="P552" s="198">
        <f t="shared" ca="1" si="927"/>
        <v>2.7579467425127309</v>
      </c>
      <c r="Q552" s="105">
        <f t="shared" ca="1" si="919"/>
        <v>8.0279567485903112</v>
      </c>
      <c r="R552" s="105">
        <f t="shared" ca="1" si="920"/>
        <v>8.6404503189337678</v>
      </c>
      <c r="S552" s="105">
        <f t="shared" ca="1" si="928"/>
        <v>0</v>
      </c>
      <c r="T552" s="105">
        <f t="shared" si="929"/>
        <v>0</v>
      </c>
      <c r="U552" s="105">
        <f t="shared" si="930"/>
        <v>0</v>
      </c>
      <c r="V552" s="115">
        <f t="shared" ca="1" si="921"/>
        <v>0.76999999999999957</v>
      </c>
      <c r="W552" s="114">
        <f t="shared" ca="1" si="922"/>
        <v>0.92678077255989466</v>
      </c>
      <c r="X552" s="116">
        <f t="shared" ca="1" si="923"/>
        <v>0.17291522182491972</v>
      </c>
      <c r="Y552" s="90" t="e">
        <f t="shared" si="931"/>
        <v>#N/A</v>
      </c>
      <c r="Z552" s="117" t="str">
        <f t="shared" ca="1" si="932"/>
        <v/>
      </c>
      <c r="AA552" s="112"/>
      <c r="AB552" s="118"/>
      <c r="AC552" s="107"/>
      <c r="AD552" s="107"/>
      <c r="AH552" s="107"/>
      <c r="BE552" s="235">
        <f t="shared" ca="1" si="933"/>
        <v>7.48</v>
      </c>
      <c r="BF552" s="235">
        <f t="shared" ref="BF552:BN552" ca="1" si="957">AVERAGE(OFFSET(BE$31,$A552,0,$BE$27,1))</f>
        <v>7.6575000000000006</v>
      </c>
      <c r="BG552" s="235">
        <f t="shared" ca="1" si="957"/>
        <v>7.8762500000000006</v>
      </c>
      <c r="BH552" s="235">
        <f t="shared" ca="1" si="957"/>
        <v>7.9893749999999999</v>
      </c>
      <c r="BI552" s="235">
        <f t="shared" ca="1" si="957"/>
        <v>7.9809374999999996</v>
      </c>
      <c r="BJ552" s="235">
        <f t="shared" ca="1" si="957"/>
        <v>7.9035937499999998</v>
      </c>
      <c r="BK552" s="235">
        <f t="shared" ca="1" si="957"/>
        <v>7.8143750000000001</v>
      </c>
      <c r="BL552" s="235">
        <f t="shared" ca="1" si="957"/>
        <v>7.7500390625</v>
      </c>
      <c r="BM552" s="235">
        <f t="shared" ca="1" si="957"/>
        <v>7.7271093749999995</v>
      </c>
      <c r="BN552" s="235">
        <f t="shared" ca="1" si="957"/>
        <v>7.7488281249999993</v>
      </c>
      <c r="BO552" s="235">
        <f t="shared" ca="1" si="935"/>
        <v>7.728119140625</v>
      </c>
      <c r="BP552" s="235">
        <f t="shared" ca="1" si="891"/>
        <v>7.8362332056548407</v>
      </c>
      <c r="BQ552" s="235">
        <f t="shared" ca="1" si="892"/>
        <v>7.9237452130115296</v>
      </c>
      <c r="BR552" s="235">
        <f t="shared" ca="1" si="893"/>
        <v>-8.7512007356688848E-2</v>
      </c>
      <c r="BS552" s="235">
        <f t="shared" ca="1" si="894"/>
        <v>7.7487211982981519</v>
      </c>
      <c r="BT552" s="235">
        <f t="shared" ca="1" si="850"/>
        <v>7.8123186510383702</v>
      </c>
      <c r="BU552" s="235">
        <f t="shared" ca="1" si="851"/>
        <v>7.8807033131013871</v>
      </c>
      <c r="BV552" s="235">
        <f t="shared" ca="1" si="852"/>
        <v>7.9913871615324412</v>
      </c>
      <c r="BW552" s="235">
        <f t="shared" ca="1" si="853"/>
        <v>7.786233175343388</v>
      </c>
      <c r="BX552" s="235">
        <f t="shared" ca="1" si="936"/>
        <v>1.294473143883377</v>
      </c>
      <c r="BZ552" s="235">
        <f t="shared" ca="1" si="937"/>
        <v>8.6744471491369808</v>
      </c>
      <c r="CA552" s="235">
        <f t="shared" ca="1" si="938"/>
        <v>32.846033191368875</v>
      </c>
      <c r="CB552" s="235">
        <f t="shared" ca="1" si="866"/>
        <v>7.5390595703125003</v>
      </c>
      <c r="CC552" s="235">
        <f t="shared" ca="1" si="867"/>
        <v>0.93905957031250065</v>
      </c>
      <c r="CD552" s="81">
        <f t="shared" ca="1" si="868"/>
        <v>5.7063767089843758</v>
      </c>
      <c r="CE552" s="235">
        <f t="shared" ca="1" si="939"/>
        <v>16.456319275837558</v>
      </c>
      <c r="CF552" s="235">
        <f t="shared" ca="1" si="940"/>
        <v>16.868921489240492</v>
      </c>
      <c r="CG552">
        <f t="shared" si="941"/>
        <v>100</v>
      </c>
      <c r="CH552">
        <f t="shared" si="941"/>
        <v>50</v>
      </c>
      <c r="CI552">
        <f t="shared" si="941"/>
        <v>0</v>
      </c>
      <c r="CJ552" t="e">
        <f t="shared" si="942"/>
        <v>#N/A</v>
      </c>
      <c r="CK552" s="259">
        <f t="shared" ca="1" si="943"/>
        <v>8.0300285144929724</v>
      </c>
      <c r="CL552" s="259">
        <f t="shared" ca="1" si="944"/>
        <v>7.5793892572464863</v>
      </c>
      <c r="CM552" s="259">
        <f t="shared" ca="1" si="945"/>
        <v>7.7204301849710015</v>
      </c>
      <c r="CN552" s="259">
        <f t="shared" ca="1" si="946"/>
        <v>8.0042367309616118</v>
      </c>
      <c r="CO552">
        <f t="shared" ca="1" si="947"/>
        <v>0</v>
      </c>
      <c r="CP552" t="e">
        <f t="shared" ca="1" si="948"/>
        <v>#N/A</v>
      </c>
      <c r="CQ552">
        <f t="shared" ca="1" si="949"/>
        <v>16.7</v>
      </c>
      <c r="CR552" t="e">
        <f t="shared" ca="1" si="871"/>
        <v>#N/A</v>
      </c>
      <c r="CS552" t="e">
        <f t="shared" ca="1" si="872"/>
        <v>#N/A</v>
      </c>
    </row>
    <row r="553" spans="1:97" x14ac:dyDescent="0.25">
      <c r="A553">
        <v>522</v>
      </c>
      <c r="B553" s="100">
        <f ca="1">OFFSET(InputPriceData!B$15,CalculationsAndCharts!$A553+$A$11,0,1,1)</f>
        <v>39736</v>
      </c>
      <c r="C553" s="3">
        <f ca="1">OFFSET(InputPriceData!G$15,CalculationsAndCharts!$A553+$A$11,0,1,1)</f>
        <v>2104800</v>
      </c>
      <c r="D553" s="4">
        <f ca="1">OFFSET(InputPriceData!C$15,CalculationsAndCharts!$A553+$A$11,IF($C$7,7,0),1,1)</f>
        <v>8.1999999999999993</v>
      </c>
      <c r="E553" s="4">
        <f ca="1">OFFSET(InputPriceData!D$15,CalculationsAndCharts!$A553+$A$11,IF($C$7,7,0),1,1)</f>
        <v>8.26</v>
      </c>
      <c r="F553" s="4">
        <f ca="1">OFFSET(InputPriceData!E$15,CalculationsAndCharts!$A553+$A$11,IF($C$7,7,0),1,1)</f>
        <v>7.39</v>
      </c>
      <c r="G553" s="4">
        <f ca="1">OFFSET(InputPriceData!F$15,CalculationsAndCharts!$A553+$A$11,IF($C$7,7,0),1,1)</f>
        <v>7.42</v>
      </c>
      <c r="H553" s="105">
        <f t="shared" si="916"/>
        <v>0</v>
      </c>
      <c r="I553" s="105">
        <f t="shared" ca="1" si="956"/>
        <v>0</v>
      </c>
      <c r="J553" s="105">
        <f t="shared" ca="1" si="956"/>
        <v>0</v>
      </c>
      <c r="K553" s="105">
        <f t="shared" ca="1" si="956"/>
        <v>0</v>
      </c>
      <c r="L553" s="4">
        <f t="shared" ca="1" si="917"/>
        <v>7.69</v>
      </c>
      <c r="M553" s="105">
        <f t="shared" ca="1" si="918"/>
        <v>1.0866666666666669</v>
      </c>
      <c r="N553" s="105">
        <f t="shared" ca="1" si="925"/>
        <v>3.2650897435897432</v>
      </c>
      <c r="O553" s="198">
        <f t="shared" ca="1" si="926"/>
        <v>3.108209632161044</v>
      </c>
      <c r="P553" s="198">
        <f t="shared" ca="1" si="927"/>
        <v>2.7973886689449396</v>
      </c>
      <c r="Q553" s="105">
        <f t="shared" ca="1" si="919"/>
        <v>8.2216586767589721</v>
      </c>
      <c r="R553" s="105">
        <f t="shared" ca="1" si="920"/>
        <v>8.8154484818890406</v>
      </c>
      <c r="S553" s="105">
        <f t="shared" ca="1" si="928"/>
        <v>0</v>
      </c>
      <c r="T553" s="105">
        <f t="shared" si="929"/>
        <v>0</v>
      </c>
      <c r="U553" s="105">
        <f t="shared" si="930"/>
        <v>0</v>
      </c>
      <c r="V553" s="115">
        <f t="shared" ca="1" si="921"/>
        <v>0.87000000000000011</v>
      </c>
      <c r="W553" s="114">
        <f t="shared" ca="1" si="922"/>
        <v>1.0051711588398422</v>
      </c>
      <c r="X553" s="116">
        <f t="shared" ca="1" si="923"/>
        <v>0.1854678111643992</v>
      </c>
      <c r="Y553" s="90" t="e">
        <f t="shared" si="931"/>
        <v>#N/A</v>
      </c>
      <c r="Z553" s="117" t="str">
        <f t="shared" ca="1" si="932"/>
        <v/>
      </c>
      <c r="AA553" s="112"/>
      <c r="AB553" s="118"/>
      <c r="AC553" s="107"/>
      <c r="AD553" s="107"/>
      <c r="AH553" s="107"/>
      <c r="BE553" s="235">
        <f t="shared" ca="1" si="933"/>
        <v>7.835</v>
      </c>
      <c r="BF553" s="235">
        <f t="shared" ref="BF553:BN553" ca="1" si="958">AVERAGE(OFFSET(BE$31,$A553,0,$BE$27,1))</f>
        <v>8.0950000000000006</v>
      </c>
      <c r="BG553" s="235">
        <f t="shared" ca="1" si="958"/>
        <v>8.1024999999999991</v>
      </c>
      <c r="BH553" s="235">
        <f t="shared" ca="1" si="958"/>
        <v>7.9724999999999993</v>
      </c>
      <c r="BI553" s="235">
        <f t="shared" ca="1" si="958"/>
        <v>7.8262499999999999</v>
      </c>
      <c r="BJ553" s="235">
        <f t="shared" ca="1" si="958"/>
        <v>7.7251562499999995</v>
      </c>
      <c r="BK553" s="235">
        <f t="shared" ca="1" si="958"/>
        <v>7.6857031249999999</v>
      </c>
      <c r="BL553" s="235">
        <f t="shared" ca="1" si="958"/>
        <v>7.7041796874999999</v>
      </c>
      <c r="BM553" s="235">
        <f t="shared" ca="1" si="958"/>
        <v>7.770546875</v>
      </c>
      <c r="BN553" s="235">
        <f t="shared" ca="1" si="958"/>
        <v>7.8739550781250003</v>
      </c>
      <c r="BO553" s="235">
        <f t="shared" ca="1" si="935"/>
        <v>7.9196645507812491</v>
      </c>
      <c r="BP553" s="235">
        <f t="shared" ca="1" si="891"/>
        <v>7.9443472706846805</v>
      </c>
      <c r="BQ553" s="235">
        <f t="shared" ca="1" si="892"/>
        <v>8.0112572203682184</v>
      </c>
      <c r="BR553" s="235">
        <f t="shared" ca="1" si="893"/>
        <v>-6.6909949683537917E-2</v>
      </c>
      <c r="BS553" s="235">
        <f t="shared" ca="1" si="894"/>
        <v>7.8774373210011426</v>
      </c>
      <c r="BT553" s="235">
        <f t="shared" ca="1" si="850"/>
        <v>7.8759161037785885</v>
      </c>
      <c r="BU553" s="235">
        <f t="shared" ca="1" si="851"/>
        <v>7.9490879751644048</v>
      </c>
      <c r="BV553" s="235">
        <f t="shared" ca="1" si="852"/>
        <v>8.1020710099634954</v>
      </c>
      <c r="BW553" s="235">
        <f t="shared" ca="1" si="853"/>
        <v>7.8825553958060439</v>
      </c>
      <c r="BX553" s="235">
        <f t="shared" ca="1" si="936"/>
        <v>1.2723941620154104</v>
      </c>
      <c r="BZ553" s="235">
        <f t="shared" ca="1" si="937"/>
        <v>8.8559165944430092</v>
      </c>
      <c r="CA553" s="235">
        <f t="shared" ca="1" si="938"/>
        <v>30.875399548061257</v>
      </c>
      <c r="CB553" s="235">
        <f t="shared" ca="1" si="866"/>
        <v>7.8048322753906252</v>
      </c>
      <c r="CC553" s="235">
        <f t="shared" ca="1" si="867"/>
        <v>1.2048322753906255</v>
      </c>
      <c r="CD553" s="81">
        <f t="shared" ca="1" si="868"/>
        <v>6.696376708984376</v>
      </c>
      <c r="CE553" s="235">
        <f t="shared" ca="1" si="939"/>
        <v>17.992301325792045</v>
      </c>
      <c r="CF553" s="235">
        <f t="shared" ca="1" si="940"/>
        <v>15.899826569432657</v>
      </c>
      <c r="CG553">
        <f t="shared" si="941"/>
        <v>100</v>
      </c>
      <c r="CH553">
        <f t="shared" si="941"/>
        <v>50</v>
      </c>
      <c r="CI553">
        <f t="shared" si="941"/>
        <v>0</v>
      </c>
      <c r="CJ553" t="e">
        <f t="shared" si="942"/>
        <v>#N/A</v>
      </c>
      <c r="CK553" s="259">
        <f t="shared" ca="1" si="943"/>
        <v>8.2425570289859422</v>
      </c>
      <c r="CL553" s="259">
        <f t="shared" ca="1" si="944"/>
        <v>7.9275142572464858</v>
      </c>
      <c r="CM553" s="259">
        <f t="shared" ca="1" si="945"/>
        <v>7.9673836416183361</v>
      </c>
      <c r="CN553" s="259">
        <f t="shared" ca="1" si="946"/>
        <v>8.1741757204476624</v>
      </c>
      <c r="CO553">
        <f t="shared" ca="1" si="947"/>
        <v>0</v>
      </c>
      <c r="CP553" t="e">
        <f t="shared" ca="1" si="948"/>
        <v>#N/A</v>
      </c>
      <c r="CQ553">
        <f t="shared" ca="1" si="949"/>
        <v>16.7</v>
      </c>
      <c r="CR553" t="e">
        <f t="shared" ca="1" si="871"/>
        <v>#N/A</v>
      </c>
      <c r="CS553" t="e">
        <f t="shared" ca="1" si="872"/>
        <v>#N/A</v>
      </c>
    </row>
    <row r="554" spans="1:97" x14ac:dyDescent="0.25">
      <c r="A554">
        <v>523</v>
      </c>
      <c r="B554" s="100">
        <f ca="1">OFFSET(InputPriceData!B$15,CalculationsAndCharts!$A554+$A$11,0,1,1)</f>
        <v>39735</v>
      </c>
      <c r="C554" s="3">
        <f ca="1">OFFSET(InputPriceData!G$15,CalculationsAndCharts!$A554+$A$11,0,1,1)</f>
        <v>3906300</v>
      </c>
      <c r="D554" s="4">
        <f ca="1">OFFSET(InputPriceData!C$15,CalculationsAndCharts!$A554+$A$11,IF($C$7,7,0),1,1)</f>
        <v>9.1</v>
      </c>
      <c r="E554" s="4">
        <f ca="1">OFFSET(InputPriceData!D$15,CalculationsAndCharts!$A554+$A$11,IF($C$7,7,0),1,1)</f>
        <v>9.1</v>
      </c>
      <c r="F554" s="4">
        <f ca="1">OFFSET(InputPriceData!E$15,CalculationsAndCharts!$A554+$A$11,IF($C$7,7,0),1,1)</f>
        <v>8.08</v>
      </c>
      <c r="G554" s="4">
        <f ca="1">OFFSET(InputPriceData!F$15,CalculationsAndCharts!$A554+$A$11,IF($C$7,7,0),1,1)</f>
        <v>8.25</v>
      </c>
      <c r="H554" s="105">
        <f t="shared" si="916"/>
        <v>0</v>
      </c>
      <c r="I554" s="105">
        <f t="shared" ca="1" si="956"/>
        <v>0</v>
      </c>
      <c r="J554" s="105">
        <f t="shared" ca="1" si="956"/>
        <v>0</v>
      </c>
      <c r="K554" s="105">
        <f t="shared" ca="1" si="956"/>
        <v>0</v>
      </c>
      <c r="L554" s="4">
        <f t="shared" ca="1" si="917"/>
        <v>8.4766666666666666</v>
      </c>
      <c r="M554" s="105">
        <f t="shared" ca="1" si="918"/>
        <v>0.77666666666666639</v>
      </c>
      <c r="N554" s="105">
        <f t="shared" ca="1" si="925"/>
        <v>3.1221794871794879</v>
      </c>
      <c r="O554" s="198">
        <f t="shared" ca="1" si="926"/>
        <v>3.0633867431814159</v>
      </c>
      <c r="P554" s="198">
        <f t="shared" ca="1" si="927"/>
        <v>2.7570480688632744</v>
      </c>
      <c r="Q554" s="105">
        <f t="shared" ca="1" si="919"/>
        <v>8.3735611558329648</v>
      </c>
      <c r="R554" s="105">
        <f t="shared" ca="1" si="920"/>
        <v>8.9851027119262028</v>
      </c>
      <c r="S554" s="105">
        <f t="shared" ca="1" si="928"/>
        <v>0</v>
      </c>
      <c r="T554" s="105">
        <f t="shared" si="929"/>
        <v>0</v>
      </c>
      <c r="U554" s="105">
        <f t="shared" si="930"/>
        <v>0</v>
      </c>
      <c r="V554" s="115">
        <f t="shared" ca="1" si="921"/>
        <v>1.0199999999999996</v>
      </c>
      <c r="W554" s="114">
        <f t="shared" ca="1" si="922"/>
        <v>1.0727567382597634</v>
      </c>
      <c r="X554" s="116">
        <f t="shared" ca="1" si="923"/>
        <v>0.18003111978906222</v>
      </c>
      <c r="Y554" s="90" t="e">
        <f t="shared" si="931"/>
        <v>#N/A</v>
      </c>
      <c r="Z554" s="117" t="str">
        <f t="shared" ca="1" si="932"/>
        <v/>
      </c>
      <c r="AA554" s="112"/>
      <c r="AB554" s="118"/>
      <c r="AC554" s="107"/>
      <c r="AD554" s="107"/>
      <c r="AH554" s="107"/>
      <c r="BE554" s="235">
        <f t="shared" ca="1" si="933"/>
        <v>8.3550000000000004</v>
      </c>
      <c r="BF554" s="235">
        <f t="shared" ref="BF554:BN554" ca="1" si="959">AVERAGE(OFFSET(BE$31,$A554,0,$BE$27,1))</f>
        <v>8.11</v>
      </c>
      <c r="BG554" s="235">
        <f t="shared" ca="1" si="959"/>
        <v>7.8424999999999994</v>
      </c>
      <c r="BH554" s="235">
        <f t="shared" ca="1" si="959"/>
        <v>7.68</v>
      </c>
      <c r="BI554" s="235">
        <f t="shared" ca="1" si="959"/>
        <v>7.6240625</v>
      </c>
      <c r="BJ554" s="235">
        <f t="shared" ca="1" si="959"/>
        <v>7.6462500000000002</v>
      </c>
      <c r="BK554" s="235">
        <f t="shared" ca="1" si="959"/>
        <v>7.72265625</v>
      </c>
      <c r="BL554" s="235">
        <f t="shared" ca="1" si="959"/>
        <v>7.8369140625</v>
      </c>
      <c r="BM554" s="235">
        <f t="shared" ca="1" si="959"/>
        <v>7.9773632812499997</v>
      </c>
      <c r="BN554" s="235">
        <f t="shared" ca="1" si="959"/>
        <v>8.1355664062499997</v>
      </c>
      <c r="BO554" s="235">
        <f t="shared" ca="1" si="935"/>
        <v>8.0022656250000015</v>
      </c>
      <c r="BP554" s="235">
        <f t="shared" ca="1" si="891"/>
        <v>7.9690299905881128</v>
      </c>
      <c r="BQ554" s="235">
        <f t="shared" ca="1" si="892"/>
        <v>8.0781671700517581</v>
      </c>
      <c r="BR554" s="235">
        <f t="shared" ca="1" si="893"/>
        <v>-0.10913717946364532</v>
      </c>
      <c r="BS554" s="235">
        <f t="shared" ca="1" si="894"/>
        <v>7.8598928111244675</v>
      </c>
      <c r="BT554" s="235">
        <f t="shared" ca="1" si="850"/>
        <v>7.8743948865560345</v>
      </c>
      <c r="BU554" s="235">
        <f t="shared" ca="1" si="851"/>
        <v>8.0222598465502202</v>
      </c>
      <c r="BV554" s="235">
        <f t="shared" ca="1" si="852"/>
        <v>8.255054044762586</v>
      </c>
      <c r="BW554" s="235">
        <f t="shared" ca="1" si="853"/>
        <v>7.8114591647800307</v>
      </c>
      <c r="BX554" s="235">
        <f t="shared" ca="1" si="936"/>
        <v>1.2354400562474803</v>
      </c>
      <c r="BZ554" s="235">
        <f t="shared" ca="1" si="937"/>
        <v>9.0437412752351083</v>
      </c>
      <c r="CA554" s="235">
        <f t="shared" ca="1" si="938"/>
        <v>25.063903258123144</v>
      </c>
      <c r="CB554" s="235">
        <f t="shared" ca="1" si="866"/>
        <v>8.2394661458333331</v>
      </c>
      <c r="CC554" s="235">
        <f t="shared" ca="1" si="867"/>
        <v>1.6394661458333335</v>
      </c>
      <c r="CD554" s="81">
        <f t="shared" ca="1" si="868"/>
        <v>10.146376708984375</v>
      </c>
      <c r="CE554" s="235">
        <f t="shared" ca="1" si="939"/>
        <v>16.158143866091873</v>
      </c>
      <c r="CF554" s="235">
        <f t="shared" ca="1" si="940"/>
        <v>12.687454121203301</v>
      </c>
      <c r="CG554">
        <f t="shared" si="941"/>
        <v>100</v>
      </c>
      <c r="CH554">
        <f t="shared" si="941"/>
        <v>50</v>
      </c>
      <c r="CI554">
        <f t="shared" si="941"/>
        <v>0</v>
      </c>
      <c r="CJ554" t="e">
        <f t="shared" si="942"/>
        <v>#N/A</v>
      </c>
      <c r="CK554" s="259">
        <f t="shared" ca="1" si="943"/>
        <v>7.8526140579718833</v>
      </c>
      <c r="CL554" s="259">
        <f t="shared" ca="1" si="944"/>
        <v>8.3594320289859425</v>
      </c>
      <c r="CM554" s="259">
        <f t="shared" ca="1" si="945"/>
        <v>8.1523060693638936</v>
      </c>
      <c r="CN554" s="259">
        <f t="shared" ca="1" si="946"/>
        <v>8.272840305728133</v>
      </c>
      <c r="CO554">
        <f t="shared" ca="1" si="947"/>
        <v>0</v>
      </c>
      <c r="CP554" t="e">
        <f t="shared" ca="1" si="948"/>
        <v>#N/A</v>
      </c>
      <c r="CQ554">
        <f t="shared" ca="1" si="949"/>
        <v>16.7</v>
      </c>
      <c r="CR554" t="e">
        <f t="shared" ca="1" si="871"/>
        <v>#N/A</v>
      </c>
      <c r="CS554" t="e">
        <f t="shared" ca="1" si="872"/>
        <v>#N/A</v>
      </c>
    </row>
    <row r="555" spans="1:97" x14ac:dyDescent="0.25">
      <c r="A555">
        <v>524</v>
      </c>
      <c r="B555" s="100">
        <f ca="1">OFFSET(InputPriceData!B$15,CalculationsAndCharts!$A555+$A$11,0,1,1)</f>
        <v>39734</v>
      </c>
      <c r="C555" s="3">
        <f ca="1">OFFSET(InputPriceData!G$15,CalculationsAndCharts!$A555+$A$11,0,1,1)</f>
        <v>3059100</v>
      </c>
      <c r="D555" s="4">
        <f ca="1">OFFSET(InputPriceData!C$15,CalculationsAndCharts!$A555+$A$11,IF($C$7,7,0),1,1)</f>
        <v>7.84</v>
      </c>
      <c r="E555" s="4">
        <f ca="1">OFFSET(InputPriceData!D$15,CalculationsAndCharts!$A555+$A$11,IF($C$7,7,0),1,1)</f>
        <v>8.5</v>
      </c>
      <c r="F555" s="4">
        <f ca="1">OFFSET(InputPriceData!E$15,CalculationsAndCharts!$A555+$A$11,IF($C$7,7,0),1,1)</f>
        <v>7.7</v>
      </c>
      <c r="G555" s="4">
        <f ca="1">OFFSET(InputPriceData!F$15,CalculationsAndCharts!$A555+$A$11,IF($C$7,7,0),1,1)</f>
        <v>8.4600000000000009</v>
      </c>
      <c r="H555" s="105">
        <f t="shared" si="916"/>
        <v>0</v>
      </c>
      <c r="I555" s="105">
        <f t="shared" ca="1" si="956"/>
        <v>0</v>
      </c>
      <c r="J555" s="105">
        <f t="shared" ca="1" si="956"/>
        <v>0</v>
      </c>
      <c r="K555" s="105">
        <f t="shared" ca="1" si="956"/>
        <v>0</v>
      </c>
      <c r="L555" s="4">
        <f t="shared" ca="1" si="917"/>
        <v>8.2200000000000006</v>
      </c>
      <c r="M555" s="105">
        <f t="shared" ca="1" si="918"/>
        <v>1.620000000000001</v>
      </c>
      <c r="N555" s="105">
        <f t="shared" ca="1" si="925"/>
        <v>3.2059230769230771</v>
      </c>
      <c r="O555" s="198">
        <f t="shared" ca="1" si="926"/>
        <v>3.0465888163248236</v>
      </c>
      <c r="P555" s="198">
        <f t="shared" ca="1" si="927"/>
        <v>2.7419299346923411</v>
      </c>
      <c r="Q555" s="105">
        <f t="shared" ca="1" si="919"/>
        <v>8.3441024384519071</v>
      </c>
      <c r="R555" s="105">
        <f t="shared" ca="1" si="920"/>
        <v>9.1598288708099851</v>
      </c>
      <c r="S555" s="105">
        <f t="shared" ca="1" si="928"/>
        <v>0</v>
      </c>
      <c r="T555" s="105">
        <f t="shared" si="929"/>
        <v>0</v>
      </c>
      <c r="U555" s="105">
        <f t="shared" si="930"/>
        <v>0</v>
      </c>
      <c r="V555" s="115">
        <f t="shared" ca="1" si="921"/>
        <v>1.2300000000000004</v>
      </c>
      <c r="W555" s="114">
        <f t="shared" ca="1" si="922"/>
        <v>1.0991351073896454</v>
      </c>
      <c r="X555" s="116">
        <f t="shared" ca="1" si="923"/>
        <v>0.17992140749286589</v>
      </c>
      <c r="Y555" s="90" t="e">
        <f t="shared" si="931"/>
        <v>#N/A</v>
      </c>
      <c r="Z555" s="117" t="str">
        <f t="shared" ca="1" si="932"/>
        <v/>
      </c>
      <c r="AA555" s="112"/>
      <c r="AB555" s="118"/>
      <c r="AC555" s="107"/>
      <c r="AD555" s="107"/>
      <c r="AH555" s="107"/>
      <c r="BE555" s="235">
        <f t="shared" ca="1" si="933"/>
        <v>7.8650000000000002</v>
      </c>
      <c r="BF555" s="235">
        <f t="shared" ref="BF555:BN555" ca="1" si="960">AVERAGE(OFFSET(BE$31,$A555,0,$BE$27,1))</f>
        <v>7.5750000000000002</v>
      </c>
      <c r="BG555" s="235">
        <f t="shared" ca="1" si="960"/>
        <v>7.5175000000000001</v>
      </c>
      <c r="BH555" s="235">
        <f t="shared" ca="1" si="960"/>
        <v>7.5681250000000002</v>
      </c>
      <c r="BI555" s="235">
        <f t="shared" ca="1" si="960"/>
        <v>7.6684374999999996</v>
      </c>
      <c r="BJ555" s="235">
        <f t="shared" ca="1" si="960"/>
        <v>7.7990624999999998</v>
      </c>
      <c r="BK555" s="235">
        <f t="shared" ca="1" si="960"/>
        <v>7.951171875</v>
      </c>
      <c r="BL555" s="235">
        <f t="shared" ca="1" si="960"/>
        <v>8.1178124999999994</v>
      </c>
      <c r="BM555" s="235">
        <f t="shared" ca="1" si="960"/>
        <v>8.2937695312499997</v>
      </c>
      <c r="BN555" s="235">
        <f t="shared" ca="1" si="960"/>
        <v>8.4751660156249997</v>
      </c>
      <c r="BO555" s="235">
        <f t="shared" ca="1" si="935"/>
        <v>7.780958496093751</v>
      </c>
      <c r="BP555" s="235">
        <f t="shared" ca="1" si="891"/>
        <v>7.9357943561762241</v>
      </c>
      <c r="BQ555" s="235">
        <f t="shared" ca="1" si="892"/>
        <v>8.1873043495154025</v>
      </c>
      <c r="BR555" s="235">
        <f t="shared" ca="1" si="893"/>
        <v>-0.25150999333917845</v>
      </c>
      <c r="BS555" s="235">
        <f t="shared" ca="1" si="894"/>
        <v>7.6842843628370456</v>
      </c>
      <c r="BT555" s="235">
        <f t="shared" ca="1" si="850"/>
        <v>7.8888969619876024</v>
      </c>
      <c r="BU555" s="235">
        <f t="shared" ca="1" si="851"/>
        <v>8.1701248065444059</v>
      </c>
      <c r="BV555" s="235">
        <f t="shared" ca="1" si="852"/>
        <v>8.4878482429749518</v>
      </c>
      <c r="BW555" s="235">
        <f t="shared" ca="1" si="853"/>
        <v>7.6441647093045439</v>
      </c>
      <c r="BX555" s="235">
        <f t="shared" ca="1" si="936"/>
        <v>1.1789255150252154</v>
      </c>
      <c r="BZ555" s="235">
        <f t="shared" ca="1" si="937"/>
        <v>9.2571003017459557</v>
      </c>
      <c r="CA555" s="235">
        <f t="shared" ca="1" si="938"/>
        <v>15.796490705205526</v>
      </c>
      <c r="CB555" s="235">
        <f t="shared" ca="1" si="866"/>
        <v>8.0004792480468758</v>
      </c>
      <c r="CC555" s="235">
        <f t="shared" ca="1" si="867"/>
        <v>1.4004792480468762</v>
      </c>
      <c r="CD555" s="81">
        <f t="shared" ca="1" si="868"/>
        <v>10.336376708984377</v>
      </c>
      <c r="CE555" s="235">
        <f t="shared" ca="1" si="939"/>
        <v>13.549034516414054</v>
      </c>
      <c r="CF555" s="235">
        <f t="shared" ca="1" si="940"/>
        <v>9.4475635617908207</v>
      </c>
      <c r="CG555">
        <f t="shared" si="941"/>
        <v>100</v>
      </c>
      <c r="CH555">
        <f t="shared" si="941"/>
        <v>50</v>
      </c>
      <c r="CI555">
        <f t="shared" si="941"/>
        <v>0</v>
      </c>
      <c r="CJ555" t="e">
        <f t="shared" si="942"/>
        <v>#N/A</v>
      </c>
      <c r="CK555" s="259">
        <f t="shared" ca="1" si="943"/>
        <v>7.5802281159437666</v>
      </c>
      <c r="CL555" s="259">
        <f t="shared" ca="1" si="944"/>
        <v>7.9463640579718842</v>
      </c>
      <c r="CM555" s="259">
        <f t="shared" ca="1" si="945"/>
        <v>7.9360656711620443</v>
      </c>
      <c r="CN555" s="259">
        <f t="shared" ca="1" si="946"/>
        <v>8.2382036164250092</v>
      </c>
      <c r="CO555">
        <f t="shared" ca="1" si="947"/>
        <v>0</v>
      </c>
      <c r="CP555" t="e">
        <f t="shared" ca="1" si="948"/>
        <v>#N/A</v>
      </c>
      <c r="CQ555">
        <f t="shared" ca="1" si="949"/>
        <v>16.7</v>
      </c>
      <c r="CR555" t="e">
        <f t="shared" ca="1" si="871"/>
        <v>#N/A</v>
      </c>
      <c r="CS555" t="e">
        <f t="shared" ca="1" si="872"/>
        <v>#N/A</v>
      </c>
    </row>
    <row r="556" spans="1:97" x14ac:dyDescent="0.25">
      <c r="A556">
        <v>525</v>
      </c>
      <c r="B556" s="100">
        <f ca="1">OFFSET(InputPriceData!B$15,CalculationsAndCharts!$A556+$A$11,0,1,1)</f>
        <v>39731</v>
      </c>
      <c r="C556" s="3">
        <f ca="1">OFFSET(InputPriceData!G$15,CalculationsAndCharts!$A556+$A$11,0,1,1)</f>
        <v>8103200</v>
      </c>
      <c r="D556" s="4">
        <f ca="1">OFFSET(InputPriceData!C$15,CalculationsAndCharts!$A556+$A$11,IF($C$7,7,0),1,1)</f>
        <v>6.91</v>
      </c>
      <c r="E556" s="4">
        <f ca="1">OFFSET(InputPriceData!D$15,CalculationsAndCharts!$A556+$A$11,IF($C$7,7,0),1,1)</f>
        <v>7.67</v>
      </c>
      <c r="F556" s="4">
        <f ca="1">OFFSET(InputPriceData!E$15,CalculationsAndCharts!$A556+$A$11,IF($C$7,7,0),1,1)</f>
        <v>6.6</v>
      </c>
      <c r="G556" s="4">
        <f ca="1">OFFSET(InputPriceData!F$15,CalculationsAndCharts!$A556+$A$11,IF($C$7,7,0),1,1)</f>
        <v>7.27</v>
      </c>
      <c r="H556" s="105">
        <f t="shared" si="916"/>
        <v>0</v>
      </c>
      <c r="I556" s="105">
        <f t="shared" ca="1" si="956"/>
        <v>0</v>
      </c>
      <c r="J556" s="105">
        <f t="shared" ca="1" si="956"/>
        <v>0</v>
      </c>
      <c r="K556" s="105">
        <f t="shared" ca="1" si="956"/>
        <v>0</v>
      </c>
      <c r="L556" s="4">
        <f t="shared" ca="1" si="917"/>
        <v>7.18</v>
      </c>
      <c r="M556" s="105">
        <f t="shared" ca="1" si="918"/>
        <v>1.0633333333333344</v>
      </c>
      <c r="N556" s="105">
        <f t="shared" ca="1" si="925"/>
        <v>2.8572948717948714</v>
      </c>
      <c r="O556" s="198">
        <f t="shared" ca="1" si="926"/>
        <v>3.0010647418681797</v>
      </c>
      <c r="P556" s="198">
        <f t="shared" ca="1" si="927"/>
        <v>2.7009582676813619</v>
      </c>
      <c r="Q556" s="105">
        <f t="shared" ca="1" si="919"/>
        <v>8.3795602780095955</v>
      </c>
      <c r="R556" s="105">
        <f t="shared" ca="1" si="920"/>
        <v>9.3928935657694357</v>
      </c>
      <c r="S556" s="105">
        <f t="shared" ca="1" si="928"/>
        <v>0</v>
      </c>
      <c r="T556" s="105">
        <f t="shared" si="929"/>
        <v>0</v>
      </c>
      <c r="U556" s="105">
        <f t="shared" si="930"/>
        <v>0</v>
      </c>
      <c r="V556" s="115">
        <f t="shared" ca="1" si="921"/>
        <v>1.0700000000000003</v>
      </c>
      <c r="W556" s="114">
        <f t="shared" ca="1" si="922"/>
        <v>1.0337026610844677</v>
      </c>
      <c r="X556" s="116">
        <f t="shared" ca="1" si="923"/>
        <v>0.19218743618768469</v>
      </c>
      <c r="Y556" s="90" t="e">
        <f t="shared" si="931"/>
        <v>#N/A</v>
      </c>
      <c r="Z556" s="117" t="str">
        <f t="shared" ca="1" si="932"/>
        <v/>
      </c>
      <c r="AA556" s="112"/>
      <c r="AB556" s="118"/>
      <c r="AC556" s="107"/>
      <c r="AD556" s="107"/>
      <c r="AH556" s="107"/>
      <c r="BE556" s="235">
        <f t="shared" ca="1" si="933"/>
        <v>7.2850000000000001</v>
      </c>
      <c r="BF556" s="235">
        <f t="shared" ref="BF556:BN556" ca="1" si="961">AVERAGE(OFFSET(BE$31,$A556,0,$BE$27,1))</f>
        <v>7.46</v>
      </c>
      <c r="BG556" s="235">
        <f t="shared" ca="1" si="961"/>
        <v>7.6187500000000004</v>
      </c>
      <c r="BH556" s="235">
        <f t="shared" ca="1" si="961"/>
        <v>7.7687499999999998</v>
      </c>
      <c r="BI556" s="235">
        <f t="shared" ca="1" si="961"/>
        <v>7.9296875</v>
      </c>
      <c r="BJ556" s="235">
        <f t="shared" ca="1" si="961"/>
        <v>8.1032812500000002</v>
      </c>
      <c r="BK556" s="235">
        <f t="shared" ca="1" si="961"/>
        <v>8.2844531249999989</v>
      </c>
      <c r="BL556" s="235">
        <f t="shared" ca="1" si="961"/>
        <v>8.4697265625</v>
      </c>
      <c r="BM556" s="235">
        <f t="shared" ca="1" si="961"/>
        <v>8.6565624999999997</v>
      </c>
      <c r="BN556" s="235">
        <f t="shared" ca="1" si="961"/>
        <v>8.8424707031249987</v>
      </c>
      <c r="BO556" s="235">
        <f t="shared" ca="1" si="935"/>
        <v>7.7472465820312495</v>
      </c>
      <c r="BP556" s="235">
        <f t="shared" ca="1" si="891"/>
        <v>8.0906302162586972</v>
      </c>
      <c r="BQ556" s="235">
        <f t="shared" ca="1" si="892"/>
        <v>8.438814342854581</v>
      </c>
      <c r="BR556" s="235">
        <f t="shared" ca="1" si="893"/>
        <v>-0.34818412659588382</v>
      </c>
      <c r="BS556" s="235">
        <f t="shared" ca="1" si="894"/>
        <v>7.7424460896628133</v>
      </c>
      <c r="BT556" s="235">
        <f t="shared" ref="BT556:BT619" ca="1" si="962">BS556*$BF$28+$BF$29*BT557</f>
        <v>8.0935095611381591</v>
      </c>
      <c r="BU556" s="235">
        <f t="shared" ref="BU556:BU619" ca="1" si="963">BT556*$BF$28+$BF$29*BU557</f>
        <v>8.4513526511012103</v>
      </c>
      <c r="BV556" s="235">
        <f t="shared" ref="BV556:BV619" ca="1" si="964">BU556*$BF$28+$BF$29*BV557</f>
        <v>8.8055716794054977</v>
      </c>
      <c r="BW556" s="235">
        <f t="shared" ref="BW556:BW619" ca="1" si="965">3*BT556-3*BU556+BV556</f>
        <v>7.7320424095163443</v>
      </c>
      <c r="BX556" s="235">
        <f t="shared" ca="1" si="936"/>
        <v>1.0936688896370037</v>
      </c>
      <c r="BZ556" s="235">
        <f t="shared" ca="1" si="937"/>
        <v>9.5092914456921989</v>
      </c>
      <c r="CA556" s="235">
        <f t="shared" ca="1" si="938"/>
        <v>9.3741521539088719</v>
      </c>
      <c r="CB556" s="235">
        <f t="shared" ca="1" si="866"/>
        <v>7.4636232910156242</v>
      </c>
      <c r="CC556" s="235">
        <f t="shared" ca="1" si="867"/>
        <v>0.86362329101562452</v>
      </c>
      <c r="CD556" s="81">
        <f t="shared" ca="1" si="868"/>
        <v>10.336376708984377</v>
      </c>
      <c r="CE556" s="235">
        <f t="shared" ca="1" si="939"/>
        <v>8.3551839811039716</v>
      </c>
      <c r="CF556" s="235">
        <f t="shared" ca="1" si="940"/>
        <v>7.0600413681665835</v>
      </c>
      <c r="CG556">
        <f t="shared" si="941"/>
        <v>100</v>
      </c>
      <c r="CH556">
        <f t="shared" si="941"/>
        <v>50</v>
      </c>
      <c r="CI556">
        <f t="shared" si="941"/>
        <v>0</v>
      </c>
      <c r="CJ556" t="e">
        <f t="shared" si="942"/>
        <v>#N/A</v>
      </c>
      <c r="CK556" s="259">
        <f t="shared" ca="1" si="943"/>
        <v>8.0479562318875324</v>
      </c>
      <c r="CL556" s="259">
        <f t="shared" ca="1" si="944"/>
        <v>7.4521031159437658</v>
      </c>
      <c r="CM556" s="259">
        <f t="shared" ca="1" si="945"/>
        <v>7.7467761186034076</v>
      </c>
      <c r="CN556" s="259">
        <f t="shared" ca="1" si="946"/>
        <v>8.3549394398062606</v>
      </c>
      <c r="CO556">
        <f t="shared" ca="1" si="947"/>
        <v>0</v>
      </c>
      <c r="CP556" t="e">
        <f t="shared" ca="1" si="948"/>
        <v>#N/A</v>
      </c>
      <c r="CQ556">
        <f t="shared" ca="1" si="949"/>
        <v>16.7</v>
      </c>
      <c r="CR556" t="e">
        <f t="shared" ca="1" si="871"/>
        <v>#N/A</v>
      </c>
      <c r="CS556" t="e">
        <f t="shared" ca="1" si="872"/>
        <v>#N/A</v>
      </c>
    </row>
    <row r="557" spans="1:97" x14ac:dyDescent="0.25">
      <c r="A557">
        <v>526</v>
      </c>
      <c r="B557" s="100">
        <f ca="1">OFFSET(InputPriceData!B$15,CalculationsAndCharts!$A557+$A$11,0,1,1)</f>
        <v>39730</v>
      </c>
      <c r="C557" s="3">
        <f ca="1">OFFSET(InputPriceData!G$15,CalculationsAndCharts!$A557+$A$11,0,1,1)</f>
        <v>3891900</v>
      </c>
      <c r="D557" s="4">
        <f ca="1">OFFSET(InputPriceData!C$15,CalculationsAndCharts!$A557+$A$11,IF($C$7,7,0),1,1)</f>
        <v>8.1999999999999993</v>
      </c>
      <c r="E557" s="4">
        <f ca="1">OFFSET(InputPriceData!D$15,CalculationsAndCharts!$A557+$A$11,IF($C$7,7,0),1,1)</f>
        <v>8.4600000000000009</v>
      </c>
      <c r="F557" s="4">
        <f ca="1">OFFSET(InputPriceData!E$15,CalculationsAndCharts!$A557+$A$11,IF($C$7,7,0),1,1)</f>
        <v>7.23</v>
      </c>
      <c r="G557" s="4">
        <f ca="1">OFFSET(InputPriceData!F$15,CalculationsAndCharts!$A557+$A$11,IF($C$7,7,0),1,1)</f>
        <v>7.3</v>
      </c>
      <c r="H557" s="105">
        <f t="shared" si="916"/>
        <v>0</v>
      </c>
      <c r="I557" s="105">
        <f t="shared" ca="1" si="956"/>
        <v>0</v>
      </c>
      <c r="J557" s="105">
        <f t="shared" ca="1" si="956"/>
        <v>0</v>
      </c>
      <c r="K557" s="105">
        <f t="shared" ca="1" si="956"/>
        <v>0</v>
      </c>
      <c r="L557" s="4">
        <f t="shared" ca="1" si="917"/>
        <v>7.663333333333334</v>
      </c>
      <c r="M557" s="105">
        <f t="shared" ca="1" si="918"/>
        <v>0.75333333333333297</v>
      </c>
      <c r="N557" s="105">
        <f t="shared" ca="1" si="925"/>
        <v>2.7826538461538459</v>
      </c>
      <c r="O557" s="198">
        <f t="shared" ca="1" si="926"/>
        <v>3.0421418476034106</v>
      </c>
      <c r="P557" s="198">
        <f t="shared" ca="1" si="927"/>
        <v>2.7379276628430698</v>
      </c>
      <c r="Q557" s="105">
        <f t="shared" ca="1" si="919"/>
        <v>8.7222917860123381</v>
      </c>
      <c r="R557" s="105">
        <f t="shared" ca="1" si="920"/>
        <v>9.6824173622722469</v>
      </c>
      <c r="S557" s="105">
        <f t="shared" ca="1" si="928"/>
        <v>0</v>
      </c>
      <c r="T557" s="105">
        <f t="shared" si="929"/>
        <v>0</v>
      </c>
      <c r="U557" s="105">
        <f t="shared" si="930"/>
        <v>0</v>
      </c>
      <c r="V557" s="115">
        <f t="shared" ca="1" si="921"/>
        <v>1.2300000000000004</v>
      </c>
      <c r="W557" s="114">
        <f t="shared" ca="1" si="922"/>
        <v>1.0155539916267013</v>
      </c>
      <c r="X557" s="116">
        <f t="shared" ca="1" si="923"/>
        <v>0.18911698515434266</v>
      </c>
      <c r="Y557" s="90" t="e">
        <f t="shared" si="931"/>
        <v>#N/A</v>
      </c>
      <c r="Z557" s="117" t="str">
        <f t="shared" ca="1" si="932"/>
        <v/>
      </c>
      <c r="AA557" s="112"/>
      <c r="AB557" s="118"/>
      <c r="AC557" s="107"/>
      <c r="AD557" s="107"/>
      <c r="AH557" s="107"/>
      <c r="BE557" s="235">
        <f t="shared" ca="1" si="933"/>
        <v>7.6349999999999998</v>
      </c>
      <c r="BF557" s="235">
        <f t="shared" ref="BF557:BN557" ca="1" si="966">AVERAGE(OFFSET(BE$31,$A557,0,$BE$27,1))</f>
        <v>7.7774999999999999</v>
      </c>
      <c r="BG557" s="235">
        <f t="shared" ca="1" si="966"/>
        <v>7.9187499999999993</v>
      </c>
      <c r="BH557" s="235">
        <f t="shared" ca="1" si="966"/>
        <v>8.0906249999999993</v>
      </c>
      <c r="BI557" s="235">
        <f t="shared" ca="1" si="966"/>
        <v>8.2768750000000004</v>
      </c>
      <c r="BJ557" s="235">
        <f t="shared" ca="1" si="966"/>
        <v>8.4656249999999993</v>
      </c>
      <c r="BK557" s="235">
        <f t="shared" ca="1" si="966"/>
        <v>8.6549999999999994</v>
      </c>
      <c r="BL557" s="235">
        <f t="shared" ca="1" si="966"/>
        <v>8.8433984374999994</v>
      </c>
      <c r="BM557" s="235">
        <f t="shared" ca="1" si="966"/>
        <v>9.0283789062499995</v>
      </c>
      <c r="BN557" s="235">
        <f t="shared" ca="1" si="966"/>
        <v>9.210332031250001</v>
      </c>
      <c r="BO557" s="235">
        <f t="shared" ca="1" si="935"/>
        <v>8.085105468750001</v>
      </c>
      <c r="BP557" s="235">
        <f t="shared" ca="1" si="891"/>
        <v>8.4340138504861439</v>
      </c>
      <c r="BQ557" s="235">
        <f t="shared" ca="1" si="892"/>
        <v>8.7869984694504648</v>
      </c>
      <c r="BR557" s="235">
        <f t="shared" ca="1" si="893"/>
        <v>-0.35298461896432087</v>
      </c>
      <c r="BS557" s="235">
        <f t="shared" ca="1" si="894"/>
        <v>8.0810292315218231</v>
      </c>
      <c r="BT557" s="235">
        <f t="shared" ca="1" si="962"/>
        <v>8.4445730326135049</v>
      </c>
      <c r="BU557" s="235">
        <f t="shared" ca="1" si="963"/>
        <v>8.8091957410642614</v>
      </c>
      <c r="BV557" s="235">
        <f t="shared" ca="1" si="964"/>
        <v>9.1597907077097851</v>
      </c>
      <c r="BW557" s="235">
        <f t="shared" ca="1" si="965"/>
        <v>8.0659225823575156</v>
      </c>
      <c r="BX557" s="235">
        <f t="shared" ca="1" si="936"/>
        <v>0.98725244511068011</v>
      </c>
      <c r="BZ557" s="235">
        <f t="shared" ca="1" si="937"/>
        <v>9.7742617090463906</v>
      </c>
      <c r="CA557" s="235">
        <f t="shared" ca="1" si="938"/>
        <v>6.7400634166736975</v>
      </c>
      <c r="CB557" s="235">
        <f t="shared" ca="1" si="866"/>
        <v>7.8742194010416675</v>
      </c>
      <c r="CC557" s="235">
        <f t="shared" ca="1" si="867"/>
        <v>0.64421940104166708</v>
      </c>
      <c r="CD557" s="81">
        <f t="shared" ca="1" si="868"/>
        <v>10.005780598958331</v>
      </c>
      <c r="CE557" s="235">
        <f t="shared" ca="1" si="939"/>
        <v>6.4384721878544351</v>
      </c>
      <c r="CF557" s="235">
        <f t="shared" ca="1" si="940"/>
        <v>6.5027174423221368</v>
      </c>
      <c r="CG557">
        <f t="shared" si="941"/>
        <v>100</v>
      </c>
      <c r="CH557">
        <f t="shared" si="941"/>
        <v>50</v>
      </c>
      <c r="CI557">
        <f t="shared" si="941"/>
        <v>0</v>
      </c>
      <c r="CJ557" t="e">
        <f t="shared" si="942"/>
        <v>#N/A</v>
      </c>
      <c r="CK557" s="259">
        <f t="shared" ca="1" si="943"/>
        <v>8.2984124637750636</v>
      </c>
      <c r="CL557" s="259">
        <f t="shared" ca="1" si="944"/>
        <v>7.9464781159437665</v>
      </c>
      <c r="CM557" s="259">
        <f t="shared" ca="1" si="945"/>
        <v>8.1246268643390138</v>
      </c>
      <c r="CN557" s="259">
        <f t="shared" ca="1" si="946"/>
        <v>8.7160739693512586</v>
      </c>
      <c r="CO557">
        <f t="shared" ca="1" si="947"/>
        <v>0</v>
      </c>
      <c r="CP557" t="e">
        <f t="shared" ca="1" si="948"/>
        <v>#N/A</v>
      </c>
      <c r="CQ557">
        <f t="shared" ca="1" si="949"/>
        <v>16.7</v>
      </c>
      <c r="CR557" t="e">
        <f t="shared" ca="1" si="871"/>
        <v>#N/A</v>
      </c>
      <c r="CS557" t="e">
        <f t="shared" ca="1" si="872"/>
        <v>#N/A</v>
      </c>
    </row>
    <row r="558" spans="1:97" x14ac:dyDescent="0.25">
      <c r="A558">
        <v>527</v>
      </c>
      <c r="B558" s="100">
        <f ca="1">OFFSET(InputPriceData!B$15,CalculationsAndCharts!$A558+$A$11,0,1,1)</f>
        <v>39729</v>
      </c>
      <c r="C558" s="3">
        <f ca="1">OFFSET(InputPriceData!G$15,CalculationsAndCharts!$A558+$A$11,0,1,1)</f>
        <v>6487600</v>
      </c>
      <c r="D558" s="4">
        <f ca="1">OFFSET(InputPriceData!C$15,CalculationsAndCharts!$A558+$A$11,IF($C$7,7,0),1,1)</f>
        <v>7.83</v>
      </c>
      <c r="E558" s="4">
        <f ca="1">OFFSET(InputPriceData!D$15,CalculationsAndCharts!$A558+$A$11,IF($C$7,7,0),1,1)</f>
        <v>8.4</v>
      </c>
      <c r="F558" s="4">
        <f ca="1">OFFSET(InputPriceData!E$15,CalculationsAndCharts!$A558+$A$11,IF($C$7,7,0),1,1)</f>
        <v>7.58</v>
      </c>
      <c r="G558" s="4">
        <f ca="1">OFFSET(InputPriceData!F$15,CalculationsAndCharts!$A558+$A$11,IF($C$7,7,0),1,1)</f>
        <v>7.97</v>
      </c>
      <c r="H558" s="105">
        <f t="shared" si="916"/>
        <v>0</v>
      </c>
      <c r="I558" s="105">
        <f t="shared" ca="1" si="956"/>
        <v>0</v>
      </c>
      <c r="J558" s="105">
        <f t="shared" ca="1" si="956"/>
        <v>0</v>
      </c>
      <c r="K558" s="105">
        <f t="shared" ca="1" si="956"/>
        <v>0</v>
      </c>
      <c r="L558" s="4">
        <f t="shared" ca="1" si="917"/>
        <v>7.9833333333333334</v>
      </c>
      <c r="M558" s="105">
        <f t="shared" ca="1" si="918"/>
        <v>0.64000000000000057</v>
      </c>
      <c r="N558" s="105">
        <f t="shared" ca="1" si="925"/>
        <v>2.8527435897435898</v>
      </c>
      <c r="O558" s="198">
        <f t="shared" ca="1" si="926"/>
        <v>3.1162812765890004</v>
      </c>
      <c r="P558" s="198">
        <f t="shared" ca="1" si="927"/>
        <v>2.8046531489301003</v>
      </c>
      <c r="Q558" s="105">
        <f t="shared" ca="1" si="919"/>
        <v>9.0248513439206235</v>
      </c>
      <c r="R558" s="105">
        <f t="shared" ca="1" si="920"/>
        <v>9.9567389554893655</v>
      </c>
      <c r="S558" s="105">
        <f t="shared" ca="1" si="928"/>
        <v>0</v>
      </c>
      <c r="T558" s="105">
        <f t="shared" si="929"/>
        <v>0</v>
      </c>
      <c r="U558" s="105">
        <f t="shared" si="930"/>
        <v>0</v>
      </c>
      <c r="V558" s="115">
        <f t="shared" ca="1" si="921"/>
        <v>0.82000000000000028</v>
      </c>
      <c r="W558" s="114">
        <f t="shared" ca="1" si="922"/>
        <v>0.90833098744005181</v>
      </c>
      <c r="X558" s="116">
        <f t="shared" ca="1" si="923"/>
        <v>0.16396875626600399</v>
      </c>
      <c r="Y558" s="90" t="e">
        <f t="shared" si="931"/>
        <v>#N/A</v>
      </c>
      <c r="Z558" s="117" t="str">
        <f t="shared" ca="1" si="932"/>
        <v/>
      </c>
      <c r="AA558" s="112"/>
      <c r="AB558" s="118"/>
      <c r="AC558" s="107"/>
      <c r="AD558" s="107"/>
      <c r="AH558" s="107"/>
      <c r="BE558" s="235">
        <f t="shared" ca="1" si="933"/>
        <v>7.92</v>
      </c>
      <c r="BF558" s="235">
        <f t="shared" ref="BF558:BN558" ca="1" si="967">AVERAGE(OFFSET(BE$31,$A558,0,$BE$27,1))</f>
        <v>8.0599999999999987</v>
      </c>
      <c r="BG558" s="235">
        <f t="shared" ca="1" si="967"/>
        <v>8.2624999999999993</v>
      </c>
      <c r="BH558" s="235">
        <f t="shared" ca="1" si="967"/>
        <v>8.4631249999999998</v>
      </c>
      <c r="BI558" s="235">
        <f t="shared" ca="1" si="967"/>
        <v>8.6543749999999999</v>
      </c>
      <c r="BJ558" s="235">
        <f t="shared" ca="1" si="967"/>
        <v>8.8443749999999994</v>
      </c>
      <c r="BK558" s="235">
        <f t="shared" ca="1" si="967"/>
        <v>9.0317968749999995</v>
      </c>
      <c r="BL558" s="235">
        <f t="shared" ca="1" si="967"/>
        <v>9.2133593749999996</v>
      </c>
      <c r="BM558" s="235">
        <f t="shared" ca="1" si="967"/>
        <v>9.3922851562500007</v>
      </c>
      <c r="BN558" s="235">
        <f t="shared" ca="1" si="967"/>
        <v>9.5760937500000001</v>
      </c>
      <c r="BO558" s="235">
        <f t="shared" ca="1" si="935"/>
        <v>8.4133017578125013</v>
      </c>
      <c r="BP558" s="235">
        <f t="shared" ca="1" si="891"/>
        <v>8.7829222322222869</v>
      </c>
      <c r="BQ558" s="235">
        <f t="shared" ca="1" si="892"/>
        <v>9.1399830884147857</v>
      </c>
      <c r="BR558" s="235">
        <f t="shared" ca="1" si="893"/>
        <v>-0.35706085619249883</v>
      </c>
      <c r="BS558" s="235">
        <f t="shared" ca="1" si="894"/>
        <v>8.425861376029788</v>
      </c>
      <c r="BT558" s="235">
        <f t="shared" ca="1" si="962"/>
        <v>8.8081168337051885</v>
      </c>
      <c r="BU558" s="235">
        <f t="shared" ca="1" si="963"/>
        <v>9.1738184495150179</v>
      </c>
      <c r="BV558" s="235">
        <f t="shared" ca="1" si="964"/>
        <v>9.510385674355307</v>
      </c>
      <c r="BW558" s="235">
        <f t="shared" ca="1" si="965"/>
        <v>8.4132808269258188</v>
      </c>
      <c r="BX558" s="235">
        <f t="shared" ca="1" si="936"/>
        <v>0.8766772867905912</v>
      </c>
      <c r="BZ558" s="235">
        <f t="shared" ca="1" si="937"/>
        <v>10.024565043110137</v>
      </c>
      <c r="CA558" s="235">
        <f t="shared" ca="1" si="938"/>
        <v>4.0513869680873889</v>
      </c>
      <c r="CB558" s="235">
        <f t="shared" ca="1" si="866"/>
        <v>8.1983175455729178</v>
      </c>
      <c r="CC558" s="235">
        <f t="shared" ca="1" si="867"/>
        <v>0.61831754557291774</v>
      </c>
      <c r="CD558" s="81">
        <f t="shared" ca="1" si="868"/>
        <v>9.6816824544270812</v>
      </c>
      <c r="CE558" s="235">
        <f t="shared" ca="1" si="939"/>
        <v>6.3864679355413436</v>
      </c>
      <c r="CF558" s="235">
        <f t="shared" ca="1" si="940"/>
        <v>7.2645261299004149</v>
      </c>
      <c r="CG558">
        <f t="shared" si="941"/>
        <v>100</v>
      </c>
      <c r="CH558">
        <f t="shared" si="941"/>
        <v>50</v>
      </c>
      <c r="CI558">
        <f t="shared" si="941"/>
        <v>0</v>
      </c>
      <c r="CJ558" t="e">
        <f t="shared" si="942"/>
        <v>#N/A</v>
      </c>
      <c r="CK558" s="259">
        <f t="shared" ca="1" si="943"/>
        <v>8.6518249275501269</v>
      </c>
      <c r="CL558" s="259">
        <f t="shared" ca="1" si="944"/>
        <v>8.2071624637750631</v>
      </c>
      <c r="CM558" s="259">
        <f t="shared" ca="1" si="945"/>
        <v>8.4321558850094664</v>
      </c>
      <c r="CN558" s="259">
        <f t="shared" ca="1" si="946"/>
        <v>9.0239123107142554</v>
      </c>
      <c r="CO558">
        <f t="shared" ca="1" si="947"/>
        <v>0</v>
      </c>
      <c r="CP558" t="e">
        <f t="shared" ca="1" si="948"/>
        <v>#N/A</v>
      </c>
      <c r="CQ558">
        <f t="shared" ca="1" si="949"/>
        <v>16.7</v>
      </c>
      <c r="CR558" t="e">
        <f t="shared" ca="1" si="871"/>
        <v>#N/A</v>
      </c>
      <c r="CS558" t="e">
        <f t="shared" ca="1" si="872"/>
        <v>#N/A</v>
      </c>
    </row>
    <row r="559" spans="1:97" x14ac:dyDescent="0.25">
      <c r="A559">
        <v>528</v>
      </c>
      <c r="B559" s="100">
        <f ca="1">OFFSET(InputPriceData!B$15,CalculationsAndCharts!$A559+$A$11,0,1,1)</f>
        <v>39728</v>
      </c>
      <c r="C559" s="3">
        <f ca="1">OFFSET(InputPriceData!G$15,CalculationsAndCharts!$A559+$A$11,0,1,1)</f>
        <v>4844500</v>
      </c>
      <c r="D559" s="4">
        <f ca="1">OFFSET(InputPriceData!C$15,CalculationsAndCharts!$A559+$A$11,IF($C$7,7,0),1,1)</f>
        <v>8.75</v>
      </c>
      <c r="E559" s="4">
        <f ca="1">OFFSET(InputPriceData!D$15,CalculationsAndCharts!$A559+$A$11,IF($C$7,7,0),1,1)</f>
        <v>8.94</v>
      </c>
      <c r="F559" s="4">
        <f ca="1">OFFSET(InputPriceData!E$15,CalculationsAndCharts!$A559+$A$11,IF($C$7,7,0),1,1)</f>
        <v>7.85</v>
      </c>
      <c r="G559" s="4">
        <f ca="1">OFFSET(InputPriceData!F$15,CalculationsAndCharts!$A559+$A$11,IF($C$7,7,0),1,1)</f>
        <v>7.87</v>
      </c>
      <c r="H559" s="105">
        <f t="shared" si="916"/>
        <v>0</v>
      </c>
      <c r="I559" s="105">
        <f t="shared" ca="1" si="956"/>
        <v>0</v>
      </c>
      <c r="J559" s="105">
        <f t="shared" ca="1" si="956"/>
        <v>0</v>
      </c>
      <c r="K559" s="105">
        <f t="shared" ca="1" si="956"/>
        <v>0</v>
      </c>
      <c r="L559" s="4">
        <f t="shared" ca="1" si="917"/>
        <v>8.2200000000000006</v>
      </c>
      <c r="M559" s="105">
        <f t="shared" ca="1" si="918"/>
        <v>0.59333333333333371</v>
      </c>
      <c r="N559" s="105">
        <f t="shared" ca="1" si="925"/>
        <v>3.0639230769230759</v>
      </c>
      <c r="O559" s="198">
        <f t="shared" ca="1" si="926"/>
        <v>3.1915777585448319</v>
      </c>
      <c r="P559" s="198">
        <f t="shared" ca="1" si="927"/>
        <v>2.8724199826903489</v>
      </c>
      <c r="Q559" s="105">
        <f t="shared" ca="1" si="919"/>
        <v>9.3224279183741352</v>
      </c>
      <c r="R559" s="105">
        <f t="shared" ca="1" si="920"/>
        <v>10.22299255879472</v>
      </c>
      <c r="S559" s="105">
        <f t="shared" ca="1" si="928"/>
        <v>0</v>
      </c>
      <c r="T559" s="105">
        <f t="shared" si="929"/>
        <v>0</v>
      </c>
      <c r="U559" s="105">
        <f t="shared" si="930"/>
        <v>0</v>
      </c>
      <c r="V559" s="115">
        <f t="shared" ca="1" si="921"/>
        <v>1.0899999999999999</v>
      </c>
      <c r="W559" s="114">
        <f t="shared" ca="1" si="922"/>
        <v>0.95249648116007768</v>
      </c>
      <c r="X559" s="116">
        <f t="shared" ca="1" si="923"/>
        <v>0.17102877778399972</v>
      </c>
      <c r="Y559" s="90" t="e">
        <f t="shared" si="931"/>
        <v>#N/A</v>
      </c>
      <c r="Z559" s="117" t="str">
        <f t="shared" ca="1" si="932"/>
        <v/>
      </c>
      <c r="AA559" s="112"/>
      <c r="AB559" s="118"/>
      <c r="AC559" s="107"/>
      <c r="AD559" s="107"/>
      <c r="AH559" s="107"/>
      <c r="BE559" s="235">
        <f t="shared" ca="1" si="933"/>
        <v>8.1999999999999993</v>
      </c>
      <c r="BF559" s="235">
        <f t="shared" ref="BF559:BN559" ca="1" si="968">AVERAGE(OFFSET(BE$31,$A559,0,$BE$27,1))</f>
        <v>8.4649999999999999</v>
      </c>
      <c r="BG559" s="235">
        <f t="shared" ca="1" si="968"/>
        <v>8.6637500000000003</v>
      </c>
      <c r="BH559" s="235">
        <f t="shared" ca="1" si="968"/>
        <v>8.8456250000000001</v>
      </c>
      <c r="BI559" s="235">
        <f t="shared" ca="1" si="968"/>
        <v>9.0343750000000007</v>
      </c>
      <c r="BJ559" s="235">
        <f t="shared" ca="1" si="968"/>
        <v>9.2192187499999996</v>
      </c>
      <c r="BK559" s="235">
        <f t="shared" ca="1" si="968"/>
        <v>9.3949218749999996</v>
      </c>
      <c r="BL559" s="235">
        <f t="shared" ca="1" si="968"/>
        <v>9.5712109375000001</v>
      </c>
      <c r="BM559" s="235">
        <f t="shared" ca="1" si="968"/>
        <v>9.7599023437499994</v>
      </c>
      <c r="BN559" s="235">
        <f t="shared" ca="1" si="968"/>
        <v>9.9629492187500013</v>
      </c>
      <c r="BO559" s="235">
        <f t="shared" ca="1" si="935"/>
        <v>8.7742539062499993</v>
      </c>
      <c r="BP559" s="235">
        <f t="shared" ca="1" si="891"/>
        <v>9.1525427066320741</v>
      </c>
      <c r="BQ559" s="235">
        <f t="shared" ca="1" si="892"/>
        <v>9.4970439446072845</v>
      </c>
      <c r="BR559" s="235">
        <f t="shared" ca="1" si="893"/>
        <v>-0.34450123797521037</v>
      </c>
      <c r="BS559" s="235">
        <f t="shared" ca="1" si="894"/>
        <v>8.8080414686568638</v>
      </c>
      <c r="BT559" s="235">
        <f t="shared" ca="1" si="962"/>
        <v>9.1903722913805872</v>
      </c>
      <c r="BU559" s="235">
        <f t="shared" ca="1" si="963"/>
        <v>9.5395200653248473</v>
      </c>
      <c r="BV559" s="235">
        <f t="shared" ca="1" si="964"/>
        <v>9.8469528991955961</v>
      </c>
      <c r="BW559" s="235">
        <f t="shared" ca="1" si="965"/>
        <v>8.7995095773628158</v>
      </c>
      <c r="BX559" s="235">
        <f t="shared" ca="1" si="936"/>
        <v>0.76319167685359413</v>
      </c>
      <c r="BZ559" s="235">
        <f t="shared" ca="1" si="937"/>
        <v>10.256941885387105</v>
      </c>
      <c r="CA559" s="235">
        <f t="shared" ca="1" si="938"/>
        <v>2.2586411701698426</v>
      </c>
      <c r="CB559" s="235">
        <f t="shared" ca="1" si="866"/>
        <v>8.4971269531250009</v>
      </c>
      <c r="CC559" s="235">
        <f t="shared" ca="1" si="867"/>
        <v>0.64712695312500124</v>
      </c>
      <c r="CD559" s="81">
        <f t="shared" ca="1" si="868"/>
        <v>9.6828730468749988</v>
      </c>
      <c r="CE559" s="235">
        <f t="shared" ca="1" si="939"/>
        <v>6.6832122035706307</v>
      </c>
      <c r="CF559" s="235">
        <f t="shared" ca="1" si="940"/>
        <v>7.2246047094367718</v>
      </c>
      <c r="CG559">
        <f t="shared" si="941"/>
        <v>100</v>
      </c>
      <c r="CH559">
        <f t="shared" si="941"/>
        <v>50</v>
      </c>
      <c r="CI559">
        <f t="shared" si="941"/>
        <v>0</v>
      </c>
      <c r="CJ559" t="e">
        <f t="shared" si="942"/>
        <v>#N/A</v>
      </c>
      <c r="CK559" s="259">
        <f t="shared" ca="1" si="943"/>
        <v>8.9511498551002546</v>
      </c>
      <c r="CL559" s="259">
        <f t="shared" ca="1" si="944"/>
        <v>8.5261999275501275</v>
      </c>
      <c r="CM559" s="259">
        <f t="shared" ca="1" si="945"/>
        <v>8.7313709194602218</v>
      </c>
      <c r="CN559" s="259">
        <f t="shared" ca="1" si="946"/>
        <v>9.3506122494899309</v>
      </c>
      <c r="CO559">
        <f t="shared" ca="1" si="947"/>
        <v>0</v>
      </c>
      <c r="CP559" t="e">
        <f t="shared" ca="1" si="948"/>
        <v>#N/A</v>
      </c>
      <c r="CQ559">
        <f t="shared" ca="1" si="949"/>
        <v>16.7</v>
      </c>
      <c r="CR559" t="e">
        <f t="shared" ca="1" si="871"/>
        <v>#N/A</v>
      </c>
      <c r="CS559" t="e">
        <f t="shared" ca="1" si="872"/>
        <v>#N/A</v>
      </c>
    </row>
    <row r="560" spans="1:97" x14ac:dyDescent="0.25">
      <c r="A560">
        <v>529</v>
      </c>
      <c r="B560" s="100">
        <f ca="1">OFFSET(InputPriceData!B$15,CalculationsAndCharts!$A560+$A$11,0,1,1)</f>
        <v>39727</v>
      </c>
      <c r="C560" s="3">
        <f ca="1">OFFSET(InputPriceData!G$15,CalculationsAndCharts!$A560+$A$11,0,1,1)</f>
        <v>6309400</v>
      </c>
      <c r="D560" s="4">
        <f ca="1">OFFSET(InputPriceData!C$15,CalculationsAndCharts!$A560+$A$11,IF($C$7,7,0),1,1)</f>
        <v>8.67</v>
      </c>
      <c r="E560" s="4">
        <f ca="1">OFFSET(InputPriceData!D$15,CalculationsAndCharts!$A560+$A$11,IF($C$7,7,0),1,1)</f>
        <v>8.84</v>
      </c>
      <c r="F560" s="4">
        <f ca="1">OFFSET(InputPriceData!E$15,CalculationsAndCharts!$A560+$A$11,IF($C$7,7,0),1,1)</f>
        <v>7.96</v>
      </c>
      <c r="G560" s="4">
        <f ca="1">OFFSET(InputPriceData!F$15,CalculationsAndCharts!$A560+$A$11,IF($C$7,7,0),1,1)</f>
        <v>8.5299999999999994</v>
      </c>
      <c r="H560" s="105">
        <f t="shared" si="916"/>
        <v>0</v>
      </c>
      <c r="I560" s="105">
        <f t="shared" ca="1" si="956"/>
        <v>0</v>
      </c>
      <c r="J560" s="105">
        <f t="shared" ca="1" si="956"/>
        <v>0</v>
      </c>
      <c r="K560" s="105">
        <f t="shared" ca="1" si="956"/>
        <v>0</v>
      </c>
      <c r="L560" s="4">
        <f t="shared" ca="1" si="917"/>
        <v>8.4433333333333334</v>
      </c>
      <c r="M560" s="105">
        <f t="shared" ca="1" si="918"/>
        <v>1.046666666666666</v>
      </c>
      <c r="N560" s="105">
        <f t="shared" ca="1" si="925"/>
        <v>3.1631410256410253</v>
      </c>
      <c r="O560" s="198">
        <f t="shared" ca="1" si="926"/>
        <v>3.2280505247224762</v>
      </c>
      <c r="P560" s="198">
        <f t="shared" ca="1" si="927"/>
        <v>2.9052454722502286</v>
      </c>
      <c r="Q560" s="105">
        <f t="shared" ca="1" si="919"/>
        <v>9.6374073236238882</v>
      </c>
      <c r="R560" s="105">
        <f t="shared" ca="1" si="920"/>
        <v>10.48029674177203</v>
      </c>
      <c r="S560" s="105">
        <f t="shared" ca="1" si="928"/>
        <v>0</v>
      </c>
      <c r="T560" s="105">
        <f t="shared" si="929"/>
        <v>0</v>
      </c>
      <c r="U560" s="105">
        <f t="shared" si="930"/>
        <v>0</v>
      </c>
      <c r="V560" s="115">
        <f t="shared" ca="1" si="921"/>
        <v>0.96999999999999975</v>
      </c>
      <c r="W560" s="114">
        <f t="shared" ca="1" si="922"/>
        <v>0.88374472174011665</v>
      </c>
      <c r="X560" s="116">
        <f t="shared" ca="1" si="923"/>
        <v>0.15360430501056468</v>
      </c>
      <c r="Y560" s="90" t="e">
        <f t="shared" si="931"/>
        <v>#N/A</v>
      </c>
      <c r="Z560" s="117" t="str">
        <f t="shared" ca="1" si="932"/>
        <v/>
      </c>
      <c r="AA560" s="112"/>
      <c r="AB560" s="118"/>
      <c r="AC560" s="107"/>
      <c r="AD560" s="107"/>
      <c r="AH560" s="107"/>
      <c r="BE560" s="235">
        <f t="shared" ca="1" si="933"/>
        <v>8.73</v>
      </c>
      <c r="BF560" s="235">
        <f t="shared" ref="BF560:BN560" ca="1" si="969">AVERAGE(OFFSET(BE$31,$A560,0,$BE$27,1))</f>
        <v>8.8625000000000007</v>
      </c>
      <c r="BG560" s="235">
        <f t="shared" ca="1" si="969"/>
        <v>9.0274999999999999</v>
      </c>
      <c r="BH560" s="235">
        <f t="shared" ca="1" si="969"/>
        <v>9.2231249999999996</v>
      </c>
      <c r="BI560" s="235">
        <f t="shared" ca="1" si="969"/>
        <v>9.4040625000000002</v>
      </c>
      <c r="BJ560" s="235">
        <f t="shared" ca="1" si="969"/>
        <v>9.5706249999999997</v>
      </c>
      <c r="BK560" s="235">
        <f t="shared" ca="1" si="969"/>
        <v>9.7475000000000005</v>
      </c>
      <c r="BL560" s="235">
        <f t="shared" ca="1" si="969"/>
        <v>9.9485937500000006</v>
      </c>
      <c r="BM560" s="235">
        <f t="shared" ca="1" si="969"/>
        <v>10.165996093750001</v>
      </c>
      <c r="BN560" s="235">
        <f t="shared" ca="1" si="969"/>
        <v>10.378007812500002</v>
      </c>
      <c r="BO560" s="235">
        <f t="shared" ca="1" si="935"/>
        <v>9.1921767578125007</v>
      </c>
      <c r="BP560" s="235">
        <f t="shared" ca="1" si="891"/>
        <v>9.5308315070141489</v>
      </c>
      <c r="BQ560" s="235">
        <f t="shared" ca="1" si="892"/>
        <v>9.8415451825824931</v>
      </c>
      <c r="BR560" s="235">
        <f t="shared" ca="1" si="893"/>
        <v>-0.31071367556834417</v>
      </c>
      <c r="BS560" s="235">
        <f t="shared" ca="1" si="894"/>
        <v>9.2201178314458048</v>
      </c>
      <c r="BT560" s="235">
        <f t="shared" ca="1" si="962"/>
        <v>9.5727031141043106</v>
      </c>
      <c r="BU560" s="235">
        <f t="shared" ca="1" si="963"/>
        <v>9.8886678392691074</v>
      </c>
      <c r="BV560" s="235">
        <f t="shared" ca="1" si="964"/>
        <v>10.154385733066343</v>
      </c>
      <c r="BW560" s="235">
        <f t="shared" ca="1" si="965"/>
        <v>9.2064915575719528</v>
      </c>
      <c r="BX560" s="235">
        <f t="shared" ca="1" si="936"/>
        <v>0.66936407904384121</v>
      </c>
      <c r="BZ560" s="235">
        <f t="shared" ca="1" si="937"/>
        <v>10.466231926565301</v>
      </c>
      <c r="CA560" s="235">
        <f t="shared" ca="1" si="938"/>
        <v>2.9501056139420134</v>
      </c>
      <c r="CB560" s="235">
        <f t="shared" ca="1" si="866"/>
        <v>8.8177550455729161</v>
      </c>
      <c r="CC560" s="235">
        <f t="shared" ca="1" si="867"/>
        <v>0.85775504557291615</v>
      </c>
      <c r="CD560" s="81">
        <f t="shared" ca="1" si="868"/>
        <v>9.8322449544270825</v>
      </c>
      <c r="CE560" s="235">
        <f t="shared" ca="1" si="939"/>
        <v>8.7238982505892704</v>
      </c>
      <c r="CF560" s="235">
        <f t="shared" ca="1" si="940"/>
        <v>7.1878923302259681</v>
      </c>
      <c r="CG560">
        <f t="shared" si="941"/>
        <v>100</v>
      </c>
      <c r="CH560">
        <f t="shared" si="941"/>
        <v>50</v>
      </c>
      <c r="CI560">
        <f t="shared" si="941"/>
        <v>0</v>
      </c>
      <c r="CJ560" t="e">
        <f t="shared" si="942"/>
        <v>#N/A</v>
      </c>
      <c r="CK560" s="259">
        <f t="shared" ca="1" si="943"/>
        <v>9.402299710200511</v>
      </c>
      <c r="CL560" s="259">
        <f t="shared" ca="1" si="944"/>
        <v>8.8161498551002548</v>
      </c>
      <c r="CM560" s="259">
        <f t="shared" ca="1" si="945"/>
        <v>9.0722848657670383</v>
      </c>
      <c r="CN560" s="259">
        <f t="shared" ca="1" si="946"/>
        <v>9.6803771782658536</v>
      </c>
      <c r="CO560">
        <f t="shared" ca="1" si="947"/>
        <v>0</v>
      </c>
      <c r="CP560" t="e">
        <f t="shared" ca="1" si="948"/>
        <v>#N/A</v>
      </c>
      <c r="CQ560">
        <f t="shared" ca="1" si="949"/>
        <v>16.7</v>
      </c>
      <c r="CR560" t="e">
        <f t="shared" ca="1" si="871"/>
        <v>#N/A</v>
      </c>
      <c r="CS560" t="e">
        <f t="shared" ca="1" si="872"/>
        <v>#N/A</v>
      </c>
    </row>
    <row r="561" spans="1:97" x14ac:dyDescent="0.25">
      <c r="A561">
        <v>530</v>
      </c>
      <c r="B561" s="100">
        <f ca="1">OFFSET(InputPriceData!B$15,CalculationsAndCharts!$A561+$A$11,0,1,1)</f>
        <v>39724</v>
      </c>
      <c r="C561" s="3">
        <f ca="1">OFFSET(InputPriceData!G$15,CalculationsAndCharts!$A561+$A$11,0,1,1)</f>
        <v>5834900</v>
      </c>
      <c r="D561" s="4">
        <f ca="1">OFFSET(InputPriceData!C$15,CalculationsAndCharts!$A561+$A$11,IF($C$7,7,0),1,1)</f>
        <v>9.24</v>
      </c>
      <c r="E561" s="4">
        <f ca="1">OFFSET(InputPriceData!D$15,CalculationsAndCharts!$A561+$A$11,IF($C$7,7,0),1,1)</f>
        <v>9.41</v>
      </c>
      <c r="F561" s="4">
        <f ca="1">OFFSET(InputPriceData!E$15,CalculationsAndCharts!$A561+$A$11,IF($C$7,7,0),1,1)</f>
        <v>8.68</v>
      </c>
      <c r="G561" s="4">
        <f ca="1">OFFSET(InputPriceData!F$15,CalculationsAndCharts!$A561+$A$11,IF($C$7,7,0),1,1)</f>
        <v>8.93</v>
      </c>
      <c r="H561" s="105">
        <f t="shared" si="916"/>
        <v>0</v>
      </c>
      <c r="I561" s="105">
        <f t="shared" ca="1" si="956"/>
        <v>0</v>
      </c>
      <c r="J561" s="105">
        <f t="shared" ca="1" si="956"/>
        <v>0</v>
      </c>
      <c r="K561" s="105">
        <f t="shared" ca="1" si="956"/>
        <v>0</v>
      </c>
      <c r="L561" s="4">
        <f t="shared" ca="1" si="917"/>
        <v>9.0066666666666659</v>
      </c>
      <c r="M561" s="105">
        <f t="shared" ca="1" si="918"/>
        <v>0.56333333333333435</v>
      </c>
      <c r="N561" s="105">
        <f t="shared" ca="1" si="925"/>
        <v>3.1294615384615381</v>
      </c>
      <c r="O561" s="198">
        <f t="shared" ca="1" si="926"/>
        <v>3.2465960958886053</v>
      </c>
      <c r="P561" s="198">
        <f t="shared" ca="1" si="927"/>
        <v>2.921936486299745</v>
      </c>
      <c r="Q561" s="105">
        <f t="shared" ca="1" si="919"/>
        <v>9.9785713208497615</v>
      </c>
      <c r="R561" s="105">
        <f t="shared" ca="1" si="920"/>
        <v>10.721122289814357</v>
      </c>
      <c r="S561" s="105">
        <f t="shared" ca="1" si="928"/>
        <v>0</v>
      </c>
      <c r="T561" s="105">
        <f t="shared" si="929"/>
        <v>0</v>
      </c>
      <c r="U561" s="105">
        <f t="shared" si="930"/>
        <v>0</v>
      </c>
      <c r="V561" s="115">
        <f t="shared" ca="1" si="921"/>
        <v>0.73000000000000043</v>
      </c>
      <c r="W561" s="114">
        <f t="shared" ca="1" si="922"/>
        <v>0.84061708261017498</v>
      </c>
      <c r="X561" s="116">
        <f t="shared" ca="1" si="923"/>
        <v>0.14413405180405095</v>
      </c>
      <c r="Y561" s="90" t="e">
        <f t="shared" si="931"/>
        <v>#N/A</v>
      </c>
      <c r="Z561" s="117" t="str">
        <f t="shared" ca="1" si="932"/>
        <v/>
      </c>
      <c r="AA561" s="112"/>
      <c r="AB561" s="118"/>
      <c r="AC561" s="107"/>
      <c r="AD561" s="107"/>
      <c r="AH561" s="107"/>
      <c r="BE561" s="235">
        <f t="shared" ca="1" si="933"/>
        <v>8.995000000000001</v>
      </c>
      <c r="BF561" s="235">
        <f t="shared" ref="BF561:BN561" ca="1" si="970">AVERAGE(OFFSET(BE$31,$A561,0,$BE$27,1))</f>
        <v>9.1925000000000008</v>
      </c>
      <c r="BG561" s="235">
        <f t="shared" ca="1" si="970"/>
        <v>9.4187499999999993</v>
      </c>
      <c r="BH561" s="235">
        <f t="shared" ca="1" si="970"/>
        <v>9.5850000000000009</v>
      </c>
      <c r="BI561" s="235">
        <f t="shared" ca="1" si="970"/>
        <v>9.737187500000001</v>
      </c>
      <c r="BJ561" s="235">
        <f t="shared" ca="1" si="970"/>
        <v>9.9243750000000013</v>
      </c>
      <c r="BK561" s="235">
        <f t="shared" ca="1" si="970"/>
        <v>10.149687500000002</v>
      </c>
      <c r="BL561" s="235">
        <f t="shared" ca="1" si="970"/>
        <v>10.383398437500002</v>
      </c>
      <c r="BM561" s="235">
        <f t="shared" ca="1" si="970"/>
        <v>10.590019531250002</v>
      </c>
      <c r="BN561" s="235">
        <f t="shared" ca="1" si="970"/>
        <v>10.746513671875</v>
      </c>
      <c r="BO561" s="235">
        <f t="shared" ca="1" si="935"/>
        <v>9.5351215820312483</v>
      </c>
      <c r="BP561" s="235">
        <f t="shared" ca="1" si="891"/>
        <v>9.869486256215799</v>
      </c>
      <c r="BQ561" s="235">
        <f t="shared" ca="1" si="892"/>
        <v>10.152258858150839</v>
      </c>
      <c r="BR561" s="235">
        <f t="shared" ca="1" si="893"/>
        <v>-0.28277260193504006</v>
      </c>
      <c r="BS561" s="235">
        <f t="shared" ca="1" si="894"/>
        <v>9.5867136542807589</v>
      </c>
      <c r="BT561" s="235">
        <f t="shared" ca="1" si="962"/>
        <v>9.9252883967628165</v>
      </c>
      <c r="BU561" s="235">
        <f t="shared" ca="1" si="963"/>
        <v>10.204632564433904</v>
      </c>
      <c r="BV561" s="235">
        <f t="shared" ca="1" si="964"/>
        <v>10.420103626863579</v>
      </c>
      <c r="BW561" s="235">
        <f t="shared" ca="1" si="965"/>
        <v>9.5820711238503158</v>
      </c>
      <c r="BX561" s="235">
        <f t="shared" ca="1" si="936"/>
        <v>0.64133417027650041</v>
      </c>
      <c r="BZ561" s="235">
        <f t="shared" ca="1" si="937"/>
        <v>10.65095356290759</v>
      </c>
      <c r="CA561" s="235">
        <f t="shared" ca="1" si="938"/>
        <v>8.3336391308900453</v>
      </c>
      <c r="CB561" s="235">
        <f t="shared" ca="1" si="866"/>
        <v>9.2708941243489562</v>
      </c>
      <c r="CC561" s="235">
        <f t="shared" ca="1" si="867"/>
        <v>0.5908941243489565</v>
      </c>
      <c r="CD561" s="81">
        <f t="shared" ca="1" si="868"/>
        <v>9.4291058756510431</v>
      </c>
      <c r="CE561" s="235">
        <f t="shared" ca="1" si="939"/>
        <v>6.2667036741504143</v>
      </c>
      <c r="CF561" s="235">
        <f t="shared" ca="1" si="940"/>
        <v>7.1151819503111016</v>
      </c>
      <c r="CG561">
        <f t="shared" si="941"/>
        <v>100</v>
      </c>
      <c r="CH561">
        <f t="shared" si="941"/>
        <v>50</v>
      </c>
      <c r="CI561">
        <f t="shared" si="941"/>
        <v>0</v>
      </c>
      <c r="CJ561" t="e">
        <f t="shared" si="942"/>
        <v>#N/A</v>
      </c>
      <c r="CK561" s="259">
        <f t="shared" ca="1" si="943"/>
        <v>9.7395994204010226</v>
      </c>
      <c r="CL561" s="259">
        <f t="shared" ca="1" si="944"/>
        <v>9.3060497102005115</v>
      </c>
      <c r="CM561" s="259">
        <f t="shared" ca="1" si="945"/>
        <v>9.4915858873895083</v>
      </c>
      <c r="CN561" s="259">
        <f t="shared" ca="1" si="946"/>
        <v>10.026068107532094</v>
      </c>
      <c r="CO561">
        <f t="shared" ca="1" si="947"/>
        <v>0</v>
      </c>
      <c r="CP561" t="e">
        <f t="shared" ca="1" si="948"/>
        <v>#N/A</v>
      </c>
      <c r="CQ561">
        <f t="shared" ca="1" si="949"/>
        <v>16.7</v>
      </c>
      <c r="CR561" t="e">
        <f t="shared" ca="1" si="871"/>
        <v>#N/A</v>
      </c>
      <c r="CS561" t="e">
        <f t="shared" ca="1" si="872"/>
        <v>#N/A</v>
      </c>
    </row>
    <row r="562" spans="1:97" x14ac:dyDescent="0.25">
      <c r="A562">
        <v>531</v>
      </c>
      <c r="B562" s="100">
        <f ca="1">OFFSET(InputPriceData!B$15,CalculationsAndCharts!$A562+$A$11,0,1,1)</f>
        <v>39723</v>
      </c>
      <c r="C562" s="3">
        <f ca="1">OFFSET(InputPriceData!G$15,CalculationsAndCharts!$A562+$A$11,0,1,1)</f>
        <v>3695300</v>
      </c>
      <c r="D562" s="4">
        <f ca="1">OFFSET(InputPriceData!C$15,CalculationsAndCharts!$A562+$A$11,IF($C$7,7,0),1,1)</f>
        <v>9.69</v>
      </c>
      <c r="E562" s="4">
        <f ca="1">OFFSET(InputPriceData!D$15,CalculationsAndCharts!$A562+$A$11,IF($C$7,7,0),1,1)</f>
        <v>9.69</v>
      </c>
      <c r="F562" s="4">
        <f ca="1">OFFSET(InputPriceData!E$15,CalculationsAndCharts!$A562+$A$11,IF($C$7,7,0),1,1)</f>
        <v>8.98</v>
      </c>
      <c r="G562" s="4">
        <f ca="1">OFFSET(InputPriceData!F$15,CalculationsAndCharts!$A562+$A$11,IF($C$7,7,0),1,1)</f>
        <v>9.06</v>
      </c>
      <c r="H562" s="105">
        <f t="shared" si="916"/>
        <v>0</v>
      </c>
      <c r="I562" s="105">
        <f t="shared" ca="1" si="956"/>
        <v>0</v>
      </c>
      <c r="J562" s="105">
        <f t="shared" ca="1" si="956"/>
        <v>0</v>
      </c>
      <c r="K562" s="105">
        <f t="shared" ca="1" si="956"/>
        <v>0</v>
      </c>
      <c r="L562" s="4">
        <f t="shared" ca="1" si="917"/>
        <v>9.2433333333333341</v>
      </c>
      <c r="M562" s="105">
        <f t="shared" ca="1" si="918"/>
        <v>0.81999999999999851</v>
      </c>
      <c r="N562" s="105">
        <f t="shared" ca="1" si="925"/>
        <v>3.2951282051282043</v>
      </c>
      <c r="O562" s="198">
        <f t="shared" ca="1" si="926"/>
        <v>3.2800631122963386</v>
      </c>
      <c r="P562" s="198">
        <f t="shared" ca="1" si="927"/>
        <v>2.9520568010667048</v>
      </c>
      <c r="Q562" s="105">
        <f t="shared" ca="1" si="919"/>
        <v>10.256258364902074</v>
      </c>
      <c r="R562" s="105">
        <f t="shared" ca="1" si="920"/>
        <v>10.933279709518526</v>
      </c>
      <c r="S562" s="105">
        <f t="shared" ca="1" si="928"/>
        <v>0</v>
      </c>
      <c r="T562" s="105">
        <f t="shared" si="929"/>
        <v>0</v>
      </c>
      <c r="U562" s="105">
        <f t="shared" si="930"/>
        <v>0</v>
      </c>
      <c r="V562" s="115">
        <f t="shared" ca="1" si="921"/>
        <v>0.74000000000000021</v>
      </c>
      <c r="W562" s="114">
        <f t="shared" ca="1" si="922"/>
        <v>0.89592562391526209</v>
      </c>
      <c r="X562" s="116">
        <f t="shared" ca="1" si="923"/>
        <v>0.14888803795974195</v>
      </c>
      <c r="Y562" s="90" t="e">
        <f t="shared" si="931"/>
        <v>#N/A</v>
      </c>
      <c r="Z562" s="117" t="str">
        <f t="shared" ca="1" si="932"/>
        <v/>
      </c>
      <c r="AA562" s="112"/>
      <c r="AB562" s="118"/>
      <c r="AC562" s="107"/>
      <c r="AD562" s="107"/>
      <c r="AH562" s="107"/>
      <c r="BE562" s="235">
        <f t="shared" ca="1" si="933"/>
        <v>9.39</v>
      </c>
      <c r="BF562" s="235">
        <f t="shared" ref="BF562:BN562" ca="1" si="971">AVERAGE(OFFSET(BE$31,$A562,0,$BE$27,1))</f>
        <v>9.6449999999999996</v>
      </c>
      <c r="BG562" s="235">
        <f t="shared" ca="1" si="971"/>
        <v>9.7512500000000006</v>
      </c>
      <c r="BH562" s="235">
        <f t="shared" ca="1" si="971"/>
        <v>9.8893750000000011</v>
      </c>
      <c r="BI562" s="235">
        <f t="shared" ca="1" si="971"/>
        <v>10.111562500000002</v>
      </c>
      <c r="BJ562" s="235">
        <f t="shared" ca="1" si="971"/>
        <v>10.375000000000002</v>
      </c>
      <c r="BK562" s="235">
        <f t="shared" ca="1" si="971"/>
        <v>10.617109375000002</v>
      </c>
      <c r="BL562" s="235">
        <f t="shared" ca="1" si="971"/>
        <v>10.796640625000002</v>
      </c>
      <c r="BM562" s="235">
        <f t="shared" ca="1" si="971"/>
        <v>10.9030078125</v>
      </c>
      <c r="BN562" s="235">
        <f t="shared" ca="1" si="971"/>
        <v>10.947412109375</v>
      </c>
      <c r="BO562" s="235">
        <f t="shared" ca="1" si="935"/>
        <v>9.9156616210937507</v>
      </c>
      <c r="BP562" s="235">
        <f t="shared" ca="1" si="891"/>
        <v>10.20385093040035</v>
      </c>
      <c r="BQ562" s="235">
        <f t="shared" ca="1" si="892"/>
        <v>10.435031460085879</v>
      </c>
      <c r="BR562" s="235">
        <f t="shared" ca="1" si="893"/>
        <v>-0.23118052968552938</v>
      </c>
      <c r="BS562" s="235">
        <f t="shared" ca="1" si="894"/>
        <v>9.9726704007148204</v>
      </c>
      <c r="BT562" s="235">
        <f t="shared" ca="1" si="962"/>
        <v>10.263863139244872</v>
      </c>
      <c r="BU562" s="235">
        <f t="shared" ca="1" si="963"/>
        <v>10.48397673210499</v>
      </c>
      <c r="BV562" s="235">
        <f t="shared" ca="1" si="964"/>
        <v>10.635574689293254</v>
      </c>
      <c r="BW562" s="235">
        <f t="shared" ca="1" si="965"/>
        <v>9.9752339107129018</v>
      </c>
      <c r="BX562" s="235">
        <f t="shared" ca="1" si="936"/>
        <v>0.72866595226086095</v>
      </c>
      <c r="BZ562" s="235">
        <f t="shared" ca="1" si="937"/>
        <v>10.816965908002757</v>
      </c>
      <c r="CA562" s="235">
        <f t="shared" ca="1" si="938"/>
        <v>21.120786051613212</v>
      </c>
      <c r="CB562" s="235">
        <f t="shared" ca="1" si="866"/>
        <v>9.5794974772135433</v>
      </c>
      <c r="CC562" s="235">
        <f t="shared" ca="1" si="867"/>
        <v>0.59949747721354285</v>
      </c>
      <c r="CD562" s="81">
        <f t="shared" ca="1" si="868"/>
        <v>9.120502522786456</v>
      </c>
      <c r="CE562" s="235">
        <f t="shared" ca="1" si="939"/>
        <v>6.5730750659382196</v>
      </c>
      <c r="CF562" s="235">
        <f t="shared" ca="1" si="940"/>
        <v>8.7576514253868041</v>
      </c>
      <c r="CG562">
        <f t="shared" si="941"/>
        <v>100</v>
      </c>
      <c r="CH562">
        <f t="shared" si="941"/>
        <v>50</v>
      </c>
      <c r="CI562">
        <f t="shared" si="941"/>
        <v>0</v>
      </c>
      <c r="CJ562" t="e">
        <f t="shared" si="942"/>
        <v>#N/A</v>
      </c>
      <c r="CK562" s="259">
        <f t="shared" ca="1" si="943"/>
        <v>10.124198840802045</v>
      </c>
      <c r="CL562" s="259">
        <f t="shared" ca="1" si="944"/>
        <v>9.6458494204010226</v>
      </c>
      <c r="CM562" s="259">
        <f t="shared" ca="1" si="945"/>
        <v>9.814865367871402</v>
      </c>
      <c r="CN562" s="259">
        <f t="shared" ca="1" si="946"/>
        <v>10.314075466464725</v>
      </c>
      <c r="CO562">
        <f t="shared" ca="1" si="947"/>
        <v>0</v>
      </c>
      <c r="CP562" t="e">
        <f t="shared" ca="1" si="948"/>
        <v>#N/A</v>
      </c>
      <c r="CQ562">
        <f t="shared" ca="1" si="949"/>
        <v>16.7</v>
      </c>
      <c r="CR562" t="e">
        <f t="shared" ca="1" si="871"/>
        <v>#N/A</v>
      </c>
      <c r="CS562" t="e">
        <f t="shared" ca="1" si="872"/>
        <v>#N/A</v>
      </c>
    </row>
    <row r="563" spans="1:97" x14ac:dyDescent="0.25">
      <c r="A563">
        <v>532</v>
      </c>
      <c r="B563" s="100">
        <f ca="1">OFFSET(InputPriceData!B$15,CalculationsAndCharts!$A563+$A$11,0,1,1)</f>
        <v>39722</v>
      </c>
      <c r="C563" s="3">
        <f ca="1">OFFSET(InputPriceData!G$15,CalculationsAndCharts!$A563+$A$11,0,1,1)</f>
        <v>4138000</v>
      </c>
      <c r="D563" s="4">
        <f ca="1">OFFSET(InputPriceData!C$15,CalculationsAndCharts!$A563+$A$11,IF($C$7,7,0),1,1)</f>
        <v>9.9499999999999993</v>
      </c>
      <c r="E563" s="4">
        <f ca="1">OFFSET(InputPriceData!D$15,CalculationsAndCharts!$A563+$A$11,IF($C$7,7,0),1,1)</f>
        <v>10.18</v>
      </c>
      <c r="F563" s="4">
        <f ca="1">OFFSET(InputPriceData!E$15,CalculationsAndCharts!$A563+$A$11,IF($C$7,7,0),1,1)</f>
        <v>9.5</v>
      </c>
      <c r="G563" s="4">
        <f ca="1">OFFSET(InputPriceData!F$15,CalculationsAndCharts!$A563+$A$11,IF($C$7,7,0),1,1)</f>
        <v>9.7200000000000006</v>
      </c>
      <c r="H563" s="105">
        <f t="shared" si="916"/>
        <v>0</v>
      </c>
      <c r="I563" s="105">
        <f t="shared" ca="1" si="956"/>
        <v>0</v>
      </c>
      <c r="J563" s="105">
        <f t="shared" ca="1" si="956"/>
        <v>0</v>
      </c>
      <c r="K563" s="105">
        <f t="shared" ca="1" si="956"/>
        <v>0</v>
      </c>
      <c r="L563" s="4">
        <f t="shared" ca="1" si="917"/>
        <v>9.7999999999999989</v>
      </c>
      <c r="M563" s="105">
        <f t="shared" ca="1" si="918"/>
        <v>0.49333333333333229</v>
      </c>
      <c r="N563" s="105">
        <f t="shared" ca="1" si="925"/>
        <v>3.2578076923076922</v>
      </c>
      <c r="O563" s="198">
        <f t="shared" ca="1" si="926"/>
        <v>3.275758800058663</v>
      </c>
      <c r="P563" s="198">
        <f t="shared" ca="1" si="927"/>
        <v>2.9481829200527967</v>
      </c>
      <c r="Q563" s="105">
        <f t="shared" ca="1" si="919"/>
        <v>10.545665516778858</v>
      </c>
      <c r="R563" s="105">
        <f t="shared" ca="1" si="920"/>
        <v>11.12671437940894</v>
      </c>
      <c r="S563" s="105">
        <f t="shared" ca="1" si="928"/>
        <v>0</v>
      </c>
      <c r="T563" s="105">
        <f t="shared" si="929"/>
        <v>0</v>
      </c>
      <c r="U563" s="105">
        <f t="shared" si="930"/>
        <v>0</v>
      </c>
      <c r="V563" s="115">
        <f t="shared" ca="1" si="921"/>
        <v>0.67999999999999972</v>
      </c>
      <c r="W563" s="114">
        <f t="shared" ca="1" si="922"/>
        <v>0.97388843587289309</v>
      </c>
      <c r="X563" s="116">
        <f t="shared" ca="1" si="923"/>
        <v>0.15019428352601782</v>
      </c>
      <c r="Y563" s="90" t="e">
        <f t="shared" si="931"/>
        <v>#N/A</v>
      </c>
      <c r="Z563" s="117" t="str">
        <f t="shared" ca="1" si="932"/>
        <v/>
      </c>
      <c r="AA563" s="112"/>
      <c r="AB563" s="118"/>
      <c r="AC563" s="107"/>
      <c r="AD563" s="107"/>
      <c r="AH563" s="107"/>
      <c r="BE563" s="235">
        <f t="shared" ca="1" si="933"/>
        <v>9.9</v>
      </c>
      <c r="BF563" s="235">
        <f t="shared" ref="BF563:BN563" ca="1" si="972">AVERAGE(OFFSET(BE$31,$A563,0,$BE$27,1))</f>
        <v>9.8575000000000017</v>
      </c>
      <c r="BG563" s="235">
        <f t="shared" ca="1" si="972"/>
        <v>10.027500000000002</v>
      </c>
      <c r="BH563" s="235">
        <f t="shared" ca="1" si="972"/>
        <v>10.333750000000002</v>
      </c>
      <c r="BI563" s="235">
        <f t="shared" ca="1" si="972"/>
        <v>10.638437500000002</v>
      </c>
      <c r="BJ563" s="235">
        <f t="shared" ca="1" si="972"/>
        <v>10.85921875</v>
      </c>
      <c r="BK563" s="235">
        <f t="shared" ca="1" si="972"/>
        <v>10.976171875</v>
      </c>
      <c r="BL563" s="235">
        <f t="shared" ca="1" si="972"/>
        <v>11.009375</v>
      </c>
      <c r="BM563" s="235">
        <f t="shared" ca="1" si="972"/>
        <v>10.991816406249999</v>
      </c>
      <c r="BN563" s="235">
        <f t="shared" ca="1" si="972"/>
        <v>10.950976562499999</v>
      </c>
      <c r="BO563" s="235">
        <f t="shared" ca="1" si="935"/>
        <v>10.2552998046875</v>
      </c>
      <c r="BP563" s="235">
        <f t="shared" ca="1" si="891"/>
        <v>10.492040239706947</v>
      </c>
      <c r="BQ563" s="235">
        <f t="shared" ca="1" si="892"/>
        <v>10.666211989771408</v>
      </c>
      <c r="BR563" s="235">
        <f t="shared" ca="1" si="893"/>
        <v>-0.17417175006446151</v>
      </c>
      <c r="BS563" s="235">
        <f t="shared" ca="1" si="894"/>
        <v>10.317868489642485</v>
      </c>
      <c r="BT563" s="235">
        <f t="shared" ca="1" si="962"/>
        <v>10.555055877774922</v>
      </c>
      <c r="BU563" s="235">
        <f t="shared" ca="1" si="963"/>
        <v>10.704090324965108</v>
      </c>
      <c r="BV563" s="235">
        <f t="shared" ca="1" si="964"/>
        <v>10.787172646481519</v>
      </c>
      <c r="BW563" s="235">
        <f t="shared" ca="1" si="965"/>
        <v>10.340069304910962</v>
      </c>
      <c r="BX563" s="235">
        <f t="shared" ca="1" si="936"/>
        <v>0.95550828509134922</v>
      </c>
      <c r="BZ563" s="235">
        <f t="shared" ca="1" si="937"/>
        <v>10.966323464294875</v>
      </c>
      <c r="CA563" s="235">
        <f t="shared" ca="1" si="938"/>
        <v>33.614632935285307</v>
      </c>
      <c r="CB563" s="235">
        <f t="shared" ca="1" si="866"/>
        <v>10.02764990234375</v>
      </c>
      <c r="CC563" s="235">
        <f t="shared" ca="1" si="867"/>
        <v>0.73764990234375105</v>
      </c>
      <c r="CD563" s="81">
        <f t="shared" ca="1" si="868"/>
        <v>8.6723500976562491</v>
      </c>
      <c r="CE563" s="235">
        <f t="shared" ca="1" si="939"/>
        <v>8.5057671108446726</v>
      </c>
      <c r="CF563" s="235">
        <f t="shared" ca="1" si="940"/>
        <v>11.394380122816491</v>
      </c>
      <c r="CG563">
        <f t="shared" si="941"/>
        <v>100</v>
      </c>
      <c r="CH563">
        <f t="shared" si="941"/>
        <v>50</v>
      </c>
      <c r="CI563">
        <f t="shared" si="941"/>
        <v>0</v>
      </c>
      <c r="CJ563" t="e">
        <f t="shared" si="942"/>
        <v>#N/A</v>
      </c>
      <c r="CK563" s="259">
        <f t="shared" ca="1" si="943"/>
        <v>10.410897681604087</v>
      </c>
      <c r="CL563" s="259">
        <f t="shared" ca="1" si="944"/>
        <v>10.039823840802043</v>
      </c>
      <c r="CM563" s="259">
        <f t="shared" ca="1" si="945"/>
        <v>10.195886724230114</v>
      </c>
      <c r="CN563" s="259">
        <f t="shared" ca="1" si="946"/>
        <v>10.581365884890205</v>
      </c>
      <c r="CO563">
        <f t="shared" ca="1" si="947"/>
        <v>0</v>
      </c>
      <c r="CP563" t="e">
        <f t="shared" ca="1" si="948"/>
        <v>#N/A</v>
      </c>
      <c r="CQ563">
        <f t="shared" ca="1" si="949"/>
        <v>16.7</v>
      </c>
      <c r="CR563" t="e">
        <f t="shared" ca="1" si="871"/>
        <v>#N/A</v>
      </c>
      <c r="CS563" t="e">
        <f t="shared" ca="1" si="872"/>
        <v>#N/A</v>
      </c>
    </row>
    <row r="564" spans="1:97" x14ac:dyDescent="0.25">
      <c r="A564">
        <v>533</v>
      </c>
      <c r="B564" s="100">
        <f ca="1">OFFSET(InputPriceData!B$15,CalculationsAndCharts!$A564+$A$11,0,1,1)</f>
        <v>39721</v>
      </c>
      <c r="C564" s="3">
        <f ca="1">OFFSET(InputPriceData!G$15,CalculationsAndCharts!$A564+$A$11,0,1,1)</f>
        <v>4409500</v>
      </c>
      <c r="D564" s="4">
        <f ca="1">OFFSET(InputPriceData!C$15,CalculationsAndCharts!$A564+$A$11,IF($C$7,7,0),1,1)</f>
        <v>10</v>
      </c>
      <c r="E564" s="4">
        <f ca="1">OFFSET(InputPriceData!D$15,CalculationsAndCharts!$A564+$A$11,IF($C$7,7,0),1,1)</f>
        <v>10.18</v>
      </c>
      <c r="F564" s="4">
        <f ca="1">OFFSET(InputPriceData!E$15,CalculationsAndCharts!$A564+$A$11,IF($C$7,7,0),1,1)</f>
        <v>9.7200000000000006</v>
      </c>
      <c r="G564" s="4">
        <f ca="1">OFFSET(InputPriceData!F$15,CalculationsAndCharts!$A564+$A$11,IF($C$7,7,0),1,1)</f>
        <v>10.08</v>
      </c>
      <c r="H564" s="105">
        <f t="shared" si="916"/>
        <v>0</v>
      </c>
      <c r="I564" s="105">
        <f t="shared" ca="1" si="956"/>
        <v>0</v>
      </c>
      <c r="J564" s="105">
        <f t="shared" ca="1" si="956"/>
        <v>0</v>
      </c>
      <c r="K564" s="105">
        <f t="shared" ca="1" si="956"/>
        <v>0</v>
      </c>
      <c r="L564" s="4">
        <f t="shared" ca="1" si="917"/>
        <v>9.9933333333333323</v>
      </c>
      <c r="M564" s="105">
        <f t="shared" ca="1" si="918"/>
        <v>0.38333333333333286</v>
      </c>
      <c r="N564" s="105">
        <f t="shared" ca="1" si="925"/>
        <v>3.347923076923077</v>
      </c>
      <c r="O564" s="198">
        <f t="shared" ca="1" si="926"/>
        <v>3.2808876879875117</v>
      </c>
      <c r="P564" s="198">
        <f t="shared" ca="1" si="927"/>
        <v>2.9527989191887607</v>
      </c>
      <c r="Q564" s="105">
        <f t="shared" ca="1" si="919"/>
        <v>10.758712807287104</v>
      </c>
      <c r="R564" s="105">
        <f t="shared" ca="1" si="920"/>
        <v>11.292728340160393</v>
      </c>
      <c r="S564" s="105">
        <f t="shared" ca="1" si="928"/>
        <v>0</v>
      </c>
      <c r="T564" s="105">
        <f t="shared" si="929"/>
        <v>0</v>
      </c>
      <c r="U564" s="105">
        <f t="shared" si="930"/>
        <v>0</v>
      </c>
      <c r="V564" s="115">
        <f t="shared" ca="1" si="921"/>
        <v>0.62999999999999901</v>
      </c>
      <c r="W564" s="114">
        <f t="shared" ca="1" si="922"/>
        <v>1.1208326538093398</v>
      </c>
      <c r="X564" s="116">
        <f t="shared" ca="1" si="923"/>
        <v>0.16119371565568846</v>
      </c>
      <c r="Y564" s="90" t="e">
        <f t="shared" si="931"/>
        <v>#N/A</v>
      </c>
      <c r="Z564" s="117" t="str">
        <f t="shared" ca="1" si="932"/>
        <v/>
      </c>
      <c r="AA564" s="112"/>
      <c r="AB564" s="118"/>
      <c r="AC564" s="107"/>
      <c r="AD564" s="107"/>
      <c r="AH564" s="107"/>
      <c r="BE564" s="235">
        <f t="shared" ca="1" si="933"/>
        <v>9.8150000000000013</v>
      </c>
      <c r="BF564" s="235">
        <f t="shared" ref="BF564:BN564" ca="1" si="973">AVERAGE(OFFSET(BE$31,$A564,0,$BE$27,1))</f>
        <v>10.197500000000002</v>
      </c>
      <c r="BG564" s="235">
        <f t="shared" ca="1" si="973"/>
        <v>10.64</v>
      </c>
      <c r="BH564" s="235">
        <f t="shared" ca="1" si="973"/>
        <v>10.943125</v>
      </c>
      <c r="BI564" s="235">
        <f t="shared" ca="1" si="973"/>
        <v>11.08</v>
      </c>
      <c r="BJ564" s="235">
        <f t="shared" ca="1" si="973"/>
        <v>11.093125000000001</v>
      </c>
      <c r="BK564" s="235">
        <f t="shared" ca="1" si="973"/>
        <v>11.042578125</v>
      </c>
      <c r="BL564" s="235">
        <f t="shared" ca="1" si="973"/>
        <v>10.974257812499999</v>
      </c>
      <c r="BM564" s="235">
        <f t="shared" ca="1" si="973"/>
        <v>10.91013671875</v>
      </c>
      <c r="BN564" s="235">
        <f t="shared" ca="1" si="973"/>
        <v>10.854853515624999</v>
      </c>
      <c r="BO564" s="235">
        <f t="shared" ca="1" si="935"/>
        <v>10.481310058593751</v>
      </c>
      <c r="BP564" s="235">
        <f t="shared" ca="1" si="891"/>
        <v>10.728780674726394</v>
      </c>
      <c r="BQ564" s="235">
        <f t="shared" ca="1" si="892"/>
        <v>10.840383739835868</v>
      </c>
      <c r="BR564" s="235">
        <f t="shared" ca="1" si="893"/>
        <v>-0.11160306510947393</v>
      </c>
      <c r="BS564" s="235">
        <f t="shared" ca="1" si="894"/>
        <v>10.61717760961692</v>
      </c>
      <c r="BT564" s="235">
        <f t="shared" ca="1" si="962"/>
        <v>10.792243265907361</v>
      </c>
      <c r="BU564" s="235">
        <f t="shared" ca="1" si="963"/>
        <v>10.853124772155292</v>
      </c>
      <c r="BV564" s="235">
        <f t="shared" ca="1" si="964"/>
        <v>10.87025496799793</v>
      </c>
      <c r="BW564" s="235">
        <f t="shared" ca="1" si="965"/>
        <v>10.687610449254137</v>
      </c>
      <c r="BX564" s="235">
        <f t="shared" ca="1" si="936"/>
        <v>1.3080676230821309</v>
      </c>
      <c r="BZ564" s="235">
        <f t="shared" ca="1" si="937"/>
        <v>11.107526360283517</v>
      </c>
      <c r="CA564" s="235">
        <f t="shared" ca="1" si="938"/>
        <v>41.974499184530814</v>
      </c>
      <c r="CB564" s="235">
        <f t="shared" ca="1" si="866"/>
        <v>10.237321695963541</v>
      </c>
      <c r="CC564" s="235">
        <f t="shared" ca="1" si="867"/>
        <v>0.94732169596354154</v>
      </c>
      <c r="CD564" s="81">
        <f t="shared" ca="1" si="868"/>
        <v>8.4626783040364586</v>
      </c>
      <c r="CE564" s="235">
        <f t="shared" ca="1" si="939"/>
        <v>11.19411209937752</v>
      </c>
      <c r="CF564" s="235">
        <f t="shared" ca="1" si="940"/>
        <v>15.476018879811583</v>
      </c>
      <c r="CG564">
        <f t="shared" si="941"/>
        <v>100</v>
      </c>
      <c r="CH564">
        <f t="shared" si="941"/>
        <v>50</v>
      </c>
      <c r="CI564">
        <f t="shared" si="941"/>
        <v>0</v>
      </c>
      <c r="CJ564" t="e">
        <f t="shared" si="942"/>
        <v>#N/A</v>
      </c>
      <c r="CK564" s="259">
        <f t="shared" ca="1" si="943"/>
        <v>10.826795363208173</v>
      </c>
      <c r="CL564" s="259">
        <f t="shared" ca="1" si="944"/>
        <v>10.342147681604088</v>
      </c>
      <c r="CM564" s="259">
        <f t="shared" ca="1" si="945"/>
        <v>10.459811207050189</v>
      </c>
      <c r="CN564" s="259">
        <f t="shared" ca="1" si="946"/>
        <v>10.79798270252547</v>
      </c>
      <c r="CO564">
        <f t="shared" ca="1" si="947"/>
        <v>0</v>
      </c>
      <c r="CP564" t="e">
        <f t="shared" ca="1" si="948"/>
        <v>#N/A</v>
      </c>
      <c r="CQ564">
        <f t="shared" ca="1" si="949"/>
        <v>16.7</v>
      </c>
      <c r="CR564" t="e">
        <f t="shared" ca="1" si="871"/>
        <v>#N/A</v>
      </c>
      <c r="CS564">
        <f t="shared" ca="1" si="872"/>
        <v>10</v>
      </c>
    </row>
    <row r="565" spans="1:97" x14ac:dyDescent="0.25">
      <c r="A565">
        <v>534</v>
      </c>
      <c r="B565" s="100">
        <f ca="1">OFFSET(InputPriceData!B$15,CalculationsAndCharts!$A565+$A$11,0,1,1)</f>
        <v>39720</v>
      </c>
      <c r="C565" s="3">
        <f ca="1">OFFSET(InputPriceData!G$15,CalculationsAndCharts!$A565+$A$11,0,1,1)</f>
        <v>7843100</v>
      </c>
      <c r="D565" s="4">
        <f ca="1">OFFSET(InputPriceData!C$15,CalculationsAndCharts!$A565+$A$11,IF($C$7,7,0),1,1)</f>
        <v>11.44</v>
      </c>
      <c r="E565" s="4">
        <f ca="1">OFFSET(InputPriceData!D$15,CalculationsAndCharts!$A565+$A$11,IF($C$7,7,0),1,1)</f>
        <v>11.47</v>
      </c>
      <c r="F565" s="4">
        <f ca="1">OFFSET(InputPriceData!E$15,CalculationsAndCharts!$A565+$A$11,IF($C$7,7,0),1,1)</f>
        <v>9.2899999999999991</v>
      </c>
      <c r="G565" s="4">
        <f ca="1">OFFSET(InputPriceData!F$15,CalculationsAndCharts!$A565+$A$11,IF($C$7,7,0),1,1)</f>
        <v>9.5500000000000007</v>
      </c>
      <c r="H565" s="105">
        <f t="shared" si="916"/>
        <v>0</v>
      </c>
      <c r="I565" s="105">
        <f t="shared" ca="1" si="956"/>
        <v>0</v>
      </c>
      <c r="J565" s="105">
        <f t="shared" ca="1" si="956"/>
        <v>0</v>
      </c>
      <c r="K565" s="105">
        <f t="shared" ca="1" si="956"/>
        <v>0</v>
      </c>
      <c r="L565" s="4">
        <f t="shared" ca="1" si="917"/>
        <v>10.103333333333333</v>
      </c>
      <c r="M565" s="105">
        <f t="shared" ca="1" si="918"/>
        <v>2.1166666666666671</v>
      </c>
      <c r="N565" s="105">
        <f t="shared" ca="1" si="925"/>
        <v>3.3725000000000009</v>
      </c>
      <c r="O565" s="198">
        <f t="shared" ca="1" si="926"/>
        <v>3.2617347197202076</v>
      </c>
      <c r="P565" s="198">
        <f t="shared" ca="1" si="927"/>
        <v>2.9355612477481867</v>
      </c>
      <c r="Q565" s="105">
        <f t="shared" ca="1" si="919"/>
        <v>10.977392656988181</v>
      </c>
      <c r="R565" s="105">
        <f t="shared" ca="1" si="920"/>
        <v>11.445304206695617</v>
      </c>
      <c r="S565" s="105">
        <f t="shared" ca="1" si="928"/>
        <v>0</v>
      </c>
      <c r="T565" s="105">
        <f t="shared" si="929"/>
        <v>0</v>
      </c>
      <c r="U565" s="105">
        <f t="shared" si="930"/>
        <v>0</v>
      </c>
      <c r="V565" s="115">
        <f t="shared" ca="1" si="921"/>
        <v>2.3200000000000003</v>
      </c>
      <c r="W565" s="114">
        <f t="shared" ca="1" si="922"/>
        <v>1.3662489807140101</v>
      </c>
      <c r="X565" s="116">
        <f t="shared" ca="1" si="923"/>
        <v>0.19306272049361362</v>
      </c>
      <c r="Y565" s="90" t="e">
        <f t="shared" si="931"/>
        <v>#N/A</v>
      </c>
      <c r="Z565" s="117" t="str">
        <f t="shared" ca="1" si="932"/>
        <v/>
      </c>
      <c r="AA565" s="112"/>
      <c r="AB565" s="118"/>
      <c r="AC565" s="107"/>
      <c r="AD565" s="107"/>
      <c r="AH565" s="107"/>
      <c r="BE565" s="235">
        <f t="shared" ca="1" si="933"/>
        <v>10.58</v>
      </c>
      <c r="BF565" s="235">
        <f t="shared" ref="BF565:BN565" ca="1" si="974">AVERAGE(OFFSET(BE$31,$A565,0,$BE$27,1))</f>
        <v>11.0825</v>
      </c>
      <c r="BG565" s="235">
        <f t="shared" ca="1" si="974"/>
        <v>11.24625</v>
      </c>
      <c r="BH565" s="235">
        <f t="shared" ca="1" si="974"/>
        <v>11.216875</v>
      </c>
      <c r="BI565" s="235">
        <f t="shared" ca="1" si="974"/>
        <v>11.106249999999999</v>
      </c>
      <c r="BJ565" s="235">
        <f t="shared" ca="1" si="974"/>
        <v>10.99203125</v>
      </c>
      <c r="BK565" s="235">
        <f t="shared" ca="1" si="974"/>
        <v>10.9059375</v>
      </c>
      <c r="BL565" s="235">
        <f t="shared" ca="1" si="974"/>
        <v>10.846015625</v>
      </c>
      <c r="BM565" s="235">
        <f t="shared" ca="1" si="974"/>
        <v>10.799570312499998</v>
      </c>
      <c r="BN565" s="235">
        <f t="shared" ca="1" si="974"/>
        <v>10.758984374999999</v>
      </c>
      <c r="BO565" s="235">
        <f t="shared" ca="1" si="935"/>
        <v>10.940564453125001</v>
      </c>
      <c r="BP565" s="235">
        <f t="shared" ca="1" si="891"/>
        <v>10.976251290859039</v>
      </c>
      <c r="BQ565" s="235">
        <f t="shared" ca="1" si="892"/>
        <v>10.951986804945342</v>
      </c>
      <c r="BR565" s="235">
        <f t="shared" ca="1" si="893"/>
        <v>2.4264485913697342E-2</v>
      </c>
      <c r="BS565" s="235">
        <f t="shared" ca="1" si="894"/>
        <v>11.000515776772737</v>
      </c>
      <c r="BT565" s="235">
        <f t="shared" ca="1" si="962"/>
        <v>10.967308922197802</v>
      </c>
      <c r="BU565" s="235">
        <f t="shared" ca="1" si="963"/>
        <v>10.914006278403223</v>
      </c>
      <c r="BV565" s="235">
        <f t="shared" ca="1" si="964"/>
        <v>10.887385163840566</v>
      </c>
      <c r="BW565" s="235">
        <f t="shared" ca="1" si="965"/>
        <v>11.047293095224301</v>
      </c>
      <c r="BX565" s="235">
        <f t="shared" ca="1" si="936"/>
        <v>1.733549025191121</v>
      </c>
      <c r="BZ565" s="235">
        <f t="shared" ca="1" si="937"/>
        <v>11.247988123606872</v>
      </c>
      <c r="CA565" s="235">
        <f t="shared" ca="1" si="938"/>
        <v>47.105720324805297</v>
      </c>
      <c r="CB565" s="235">
        <f t="shared" ca="1" si="866"/>
        <v>10.521948893229167</v>
      </c>
      <c r="CC565" s="235">
        <f t="shared" ca="1" si="867"/>
        <v>1.231948893229168</v>
      </c>
      <c r="CD565" s="81">
        <f t="shared" ca="1" si="868"/>
        <v>8.5060186360677079</v>
      </c>
      <c r="CE565" s="235">
        <f t="shared" ca="1" si="939"/>
        <v>14.483261158227277</v>
      </c>
      <c r="CF565" s="235">
        <f t="shared" ca="1" si="940"/>
        <v>18.292458009446847</v>
      </c>
      <c r="CG565">
        <f t="shared" si="941"/>
        <v>100</v>
      </c>
      <c r="CH565">
        <f t="shared" si="941"/>
        <v>50</v>
      </c>
      <c r="CI565">
        <f t="shared" si="941"/>
        <v>0</v>
      </c>
      <c r="CJ565" t="e">
        <f t="shared" si="942"/>
        <v>#N/A</v>
      </c>
      <c r="CK565" s="259">
        <f t="shared" ca="1" si="943"/>
        <v>11.216090726416345</v>
      </c>
      <c r="CL565" s="259">
        <f t="shared" ca="1" si="944"/>
        <v>10.603397681604086</v>
      </c>
      <c r="CM565" s="259">
        <f t="shared" ca="1" si="945"/>
        <v>10.770796456194759</v>
      </c>
      <c r="CN565" s="259">
        <f t="shared" ca="1" si="946"/>
        <v>10.980316710894025</v>
      </c>
      <c r="CO565">
        <f t="shared" ca="1" si="947"/>
        <v>0</v>
      </c>
      <c r="CP565" t="e">
        <f t="shared" ca="1" si="948"/>
        <v>#N/A</v>
      </c>
      <c r="CQ565">
        <f t="shared" ca="1" si="949"/>
        <v>16.7</v>
      </c>
      <c r="CR565" t="e">
        <f t="shared" ca="1" si="871"/>
        <v>#N/A</v>
      </c>
      <c r="CS565" t="e">
        <f t="shared" ca="1" si="872"/>
        <v>#N/A</v>
      </c>
    </row>
    <row r="566" spans="1:97" x14ac:dyDescent="0.25">
      <c r="A566">
        <v>535</v>
      </c>
      <c r="B566" s="100">
        <f ca="1">OFFSET(InputPriceData!B$15,CalculationsAndCharts!$A566+$A$11,0,1,1)</f>
        <v>39717</v>
      </c>
      <c r="C566" s="3">
        <f ca="1">OFFSET(InputPriceData!G$15,CalculationsAndCharts!$A566+$A$11,0,1,1)</f>
        <v>4535400</v>
      </c>
      <c r="D566" s="4">
        <f ca="1">OFFSET(InputPriceData!C$15,CalculationsAndCharts!$A566+$A$11,IF($C$7,7,0),1,1)</f>
        <v>11.12</v>
      </c>
      <c r="E566" s="4">
        <f ca="1">OFFSET(InputPriceData!D$15,CalculationsAndCharts!$A566+$A$11,IF($C$7,7,0),1,1)</f>
        <v>11.68</v>
      </c>
      <c r="F566" s="4">
        <f ca="1">OFFSET(InputPriceData!E$15,CalculationsAndCharts!$A566+$A$11,IF($C$7,7,0),1,1)</f>
        <v>10.93</v>
      </c>
      <c r="G566" s="4">
        <f ca="1">OFFSET(InputPriceData!F$15,CalculationsAndCharts!$A566+$A$11,IF($C$7,7,0),1,1)</f>
        <v>11.61</v>
      </c>
      <c r="H566" s="105">
        <f t="shared" si="916"/>
        <v>0</v>
      </c>
      <c r="I566" s="105">
        <f t="shared" ca="1" si="956"/>
        <v>0</v>
      </c>
      <c r="J566" s="105">
        <f t="shared" ca="1" si="956"/>
        <v>0</v>
      </c>
      <c r="K566" s="105">
        <f t="shared" ca="1" si="956"/>
        <v>0</v>
      </c>
      <c r="L566" s="4">
        <f t="shared" ca="1" si="917"/>
        <v>11.406666666666666</v>
      </c>
      <c r="M566" s="105">
        <f t="shared" ca="1" si="918"/>
        <v>0.56333333333333435</v>
      </c>
      <c r="N566" s="105">
        <f t="shared" ca="1" si="925"/>
        <v>2.9583333333333339</v>
      </c>
      <c r="O566" s="198">
        <f t="shared" ca="1" si="926"/>
        <v>3.2300874967831241</v>
      </c>
      <c r="P566" s="198">
        <f t="shared" ca="1" si="927"/>
        <v>2.9070787471048116</v>
      </c>
      <c r="Q566" s="105">
        <f t="shared" ca="1" si="919"/>
        <v>11.227123892318136</v>
      </c>
      <c r="R566" s="105">
        <f t="shared" ca="1" si="920"/>
        <v>11.578993220897742</v>
      </c>
      <c r="S566" s="105">
        <f t="shared" ca="1" si="928"/>
        <v>0</v>
      </c>
      <c r="T566" s="105">
        <f t="shared" si="929"/>
        <v>0</v>
      </c>
      <c r="U566" s="105">
        <f t="shared" si="930"/>
        <v>0</v>
      </c>
      <c r="V566" s="115">
        <f t="shared" ca="1" si="921"/>
        <v>0.75</v>
      </c>
      <c r="W566" s="114">
        <f t="shared" ca="1" si="922"/>
        <v>0.88937347107101505</v>
      </c>
      <c r="X566" s="116">
        <f t="shared" ca="1" si="923"/>
        <v>0.12660408880887297</v>
      </c>
      <c r="Y566" s="90" t="e">
        <f t="shared" si="931"/>
        <v>#N/A</v>
      </c>
      <c r="Z566" s="117" t="str">
        <f t="shared" ca="1" si="932"/>
        <v/>
      </c>
      <c r="AA566" s="112"/>
      <c r="AB566" s="118"/>
      <c r="AC566" s="107"/>
      <c r="AD566" s="107"/>
      <c r="AH566" s="107"/>
      <c r="BE566" s="235">
        <f t="shared" ca="1" si="933"/>
        <v>11.585000000000001</v>
      </c>
      <c r="BF566" s="235">
        <f t="shared" ref="BF566:BN566" ca="1" si="975">AVERAGE(OFFSET(BE$31,$A566,0,$BE$27,1))</f>
        <v>11.41</v>
      </c>
      <c r="BG566" s="235">
        <f t="shared" ca="1" si="975"/>
        <v>11.1875</v>
      </c>
      <c r="BH566" s="235">
        <f t="shared" ca="1" si="975"/>
        <v>10.995625</v>
      </c>
      <c r="BI566" s="235">
        <f t="shared" ca="1" si="975"/>
        <v>10.877812500000001</v>
      </c>
      <c r="BJ566" s="235">
        <f t="shared" ca="1" si="975"/>
        <v>10.81984375</v>
      </c>
      <c r="BK566" s="235">
        <f t="shared" ca="1" si="975"/>
        <v>10.786093749999999</v>
      </c>
      <c r="BL566" s="235">
        <f t="shared" ca="1" si="975"/>
        <v>10.753124999999999</v>
      </c>
      <c r="BM566" s="235">
        <f t="shared" ca="1" si="975"/>
        <v>10.718398437499999</v>
      </c>
      <c r="BN566" s="235">
        <f t="shared" ca="1" si="975"/>
        <v>10.692939453125</v>
      </c>
      <c r="BO566" s="235">
        <f t="shared" ca="1" si="935"/>
        <v>11.18834814453125</v>
      </c>
      <c r="BP566" s="235">
        <f t="shared" ca="1" si="891"/>
        <v>11.01193812859308</v>
      </c>
      <c r="BQ566" s="235">
        <f t="shared" ca="1" si="892"/>
        <v>10.927722319031643</v>
      </c>
      <c r="BR566" s="235">
        <f t="shared" ca="1" si="893"/>
        <v>8.4215809561436927E-2</v>
      </c>
      <c r="BS566" s="235">
        <f t="shared" ca="1" si="894"/>
        <v>11.096153938154517</v>
      </c>
      <c r="BT566" s="235">
        <f t="shared" ca="1" si="962"/>
        <v>10.934102067622867</v>
      </c>
      <c r="BU566" s="235">
        <f t="shared" ca="1" si="963"/>
        <v>10.860703634608644</v>
      </c>
      <c r="BV566" s="235">
        <f t="shared" ca="1" si="964"/>
        <v>10.860764049277908</v>
      </c>
      <c r="BW566" s="235">
        <f t="shared" ca="1" si="965"/>
        <v>11.080959348320572</v>
      </c>
      <c r="BX566" s="235">
        <f t="shared" ca="1" si="936"/>
        <v>2.1109197767631604</v>
      </c>
      <c r="BZ566" s="235">
        <f t="shared" ca="1" si="937"/>
        <v>11.387961188865408</v>
      </c>
      <c r="CA566" s="235">
        <f t="shared" ca="1" si="938"/>
        <v>46.364122361206149</v>
      </c>
      <c r="CB566" s="235">
        <f t="shared" ca="1" si="866"/>
        <v>11.297507405598958</v>
      </c>
      <c r="CC566" s="235">
        <f t="shared" ca="1" si="867"/>
        <v>1.7775074055989588</v>
      </c>
      <c r="CD566" s="81">
        <f t="shared" ca="1" si="868"/>
        <v>8.5660186360677102</v>
      </c>
      <c r="CE566" s="235">
        <f t="shared" ca="1" si="939"/>
        <v>20.750683381829951</v>
      </c>
      <c r="CF566" s="235">
        <f t="shared" ca="1" si="940"/>
        <v>18.23501691036072</v>
      </c>
      <c r="CG566">
        <f t="shared" si="941"/>
        <v>100</v>
      </c>
      <c r="CH566">
        <f t="shared" si="941"/>
        <v>50</v>
      </c>
      <c r="CI566">
        <f t="shared" si="941"/>
        <v>0</v>
      </c>
      <c r="CJ566" t="e">
        <f t="shared" si="942"/>
        <v>#N/A</v>
      </c>
      <c r="CK566" s="259">
        <f t="shared" ca="1" si="943"/>
        <v>11.097181452832691</v>
      </c>
      <c r="CL566" s="259">
        <f t="shared" ca="1" si="944"/>
        <v>11.260545363208172</v>
      </c>
      <c r="CM566" s="259">
        <f t="shared" ca="1" si="945"/>
        <v>11.215771871435711</v>
      </c>
      <c r="CN566" s="259">
        <f t="shared" ca="1" si="946"/>
        <v>11.13108432261</v>
      </c>
      <c r="CO566">
        <f t="shared" ca="1" si="947"/>
        <v>100</v>
      </c>
      <c r="CP566">
        <f t="shared" ca="1" si="948"/>
        <v>16.7</v>
      </c>
      <c r="CQ566" t="e">
        <f t="shared" ca="1" si="949"/>
        <v>#N/A</v>
      </c>
      <c r="CR566">
        <f t="shared" ca="1" si="871"/>
        <v>11.12</v>
      </c>
      <c r="CS566" t="e">
        <f t="shared" ca="1" si="872"/>
        <v>#N/A</v>
      </c>
    </row>
    <row r="567" spans="1:97" x14ac:dyDescent="0.25">
      <c r="A567">
        <v>536</v>
      </c>
      <c r="B567" s="100">
        <f ca="1">OFFSET(InputPriceData!B$15,CalculationsAndCharts!$A567+$A$11,0,1,1)</f>
        <v>39716</v>
      </c>
      <c r="C567" s="3">
        <f ca="1">OFFSET(InputPriceData!G$15,CalculationsAndCharts!$A567+$A$11,0,1,1)</f>
        <v>5865900</v>
      </c>
      <c r="D567" s="4">
        <f ca="1">OFFSET(InputPriceData!C$15,CalculationsAndCharts!$A567+$A$11,IF($C$7,7,0),1,1)</f>
        <v>11.02</v>
      </c>
      <c r="E567" s="4">
        <f ca="1">OFFSET(InputPriceData!D$15,CalculationsAndCharts!$A567+$A$11,IF($C$7,7,0),1,1)</f>
        <v>11.94</v>
      </c>
      <c r="F567" s="4">
        <f ca="1">OFFSET(InputPriceData!E$15,CalculationsAndCharts!$A567+$A$11,IF($C$7,7,0),1,1)</f>
        <v>10.98</v>
      </c>
      <c r="G567" s="4">
        <f ca="1">OFFSET(InputPriceData!F$15,CalculationsAndCharts!$A567+$A$11,IF($C$7,7,0),1,1)</f>
        <v>11.56</v>
      </c>
      <c r="H567" s="105">
        <f t="shared" si="916"/>
        <v>0</v>
      </c>
      <c r="I567" s="105">
        <f t="shared" ca="1" si="956"/>
        <v>0</v>
      </c>
      <c r="J567" s="105">
        <f t="shared" ca="1" si="956"/>
        <v>0</v>
      </c>
      <c r="K567" s="105">
        <f t="shared" ca="1" si="956"/>
        <v>0</v>
      </c>
      <c r="L567" s="4">
        <f t="shared" ca="1" si="917"/>
        <v>11.493333333333334</v>
      </c>
      <c r="M567" s="105">
        <f t="shared" ca="1" si="918"/>
        <v>1.0833333333333339</v>
      </c>
      <c r="N567" s="105">
        <f t="shared" ca="1" si="925"/>
        <v>3.0739358974358977</v>
      </c>
      <c r="O567" s="198">
        <f t="shared" ca="1" si="926"/>
        <v>3.3077315434830643</v>
      </c>
      <c r="P567" s="198">
        <f t="shared" ca="1" si="927"/>
        <v>2.976958389134758</v>
      </c>
      <c r="Q567" s="105">
        <f t="shared" ca="1" si="919"/>
        <v>11.175825956789986</v>
      </c>
      <c r="R567" s="105">
        <f t="shared" ca="1" si="920"/>
        <v>11.679527314777628</v>
      </c>
      <c r="S567" s="105">
        <f t="shared" ca="1" si="928"/>
        <v>0</v>
      </c>
      <c r="T567" s="105">
        <f t="shared" si="929"/>
        <v>0</v>
      </c>
      <c r="U567" s="105">
        <f t="shared" si="930"/>
        <v>0</v>
      </c>
      <c r="V567" s="115">
        <f t="shared" ca="1" si="921"/>
        <v>1.0299999999999994</v>
      </c>
      <c r="W567" s="114">
        <f t="shared" ca="1" si="922"/>
        <v>0.95906020660652269</v>
      </c>
      <c r="X567" s="116">
        <f t="shared" ca="1" si="923"/>
        <v>0.13296368569260575</v>
      </c>
      <c r="Y567" s="90" t="e">
        <f t="shared" si="931"/>
        <v>#N/A</v>
      </c>
      <c r="Z567" s="117" t="str">
        <f t="shared" ca="1" si="932"/>
        <v/>
      </c>
      <c r="AA567" s="112"/>
      <c r="AB567" s="118"/>
      <c r="AC567" s="107"/>
      <c r="AD567" s="107"/>
      <c r="AH567" s="107"/>
      <c r="BE567" s="235">
        <f t="shared" ca="1" si="933"/>
        <v>11.234999999999999</v>
      </c>
      <c r="BF567" s="235">
        <f t="shared" ref="BF567:BN567" ca="1" si="976">AVERAGE(OFFSET(BE$31,$A567,0,$BE$27,1))</f>
        <v>10.965</v>
      </c>
      <c r="BG567" s="235">
        <f t="shared" ca="1" si="976"/>
        <v>10.803750000000001</v>
      </c>
      <c r="BH567" s="235">
        <f t="shared" ca="1" si="976"/>
        <v>10.76</v>
      </c>
      <c r="BI567" s="235">
        <f t="shared" ca="1" si="976"/>
        <v>10.761875</v>
      </c>
      <c r="BJ567" s="235">
        <f t="shared" ca="1" si="976"/>
        <v>10.75234375</v>
      </c>
      <c r="BK567" s="235">
        <f t="shared" ca="1" si="976"/>
        <v>10.720156249999999</v>
      </c>
      <c r="BL567" s="235">
        <f t="shared" ca="1" si="976"/>
        <v>10.683671874999998</v>
      </c>
      <c r="BM567" s="235">
        <f t="shared" ca="1" si="976"/>
        <v>10.667480468749998</v>
      </c>
      <c r="BN567" s="235">
        <f t="shared" ca="1" si="976"/>
        <v>10.687949218749999</v>
      </c>
      <c r="BO567" s="235">
        <f t="shared" ca="1" si="935"/>
        <v>10.911986328125</v>
      </c>
      <c r="BP567" s="235">
        <f t="shared" ca="1" si="891"/>
        <v>10.835528112654911</v>
      </c>
      <c r="BQ567" s="235">
        <f t="shared" ca="1" si="892"/>
        <v>10.843506509470206</v>
      </c>
      <c r="BR567" s="235">
        <f t="shared" ca="1" si="893"/>
        <v>-7.9783968152948859E-3</v>
      </c>
      <c r="BS567" s="235">
        <f t="shared" ca="1" si="894"/>
        <v>10.827549715839616</v>
      </c>
      <c r="BT567" s="235">
        <f t="shared" ca="1" si="962"/>
        <v>10.772050197091216</v>
      </c>
      <c r="BU567" s="235">
        <f t="shared" ca="1" si="963"/>
        <v>10.787305201594421</v>
      </c>
      <c r="BV567" s="235">
        <f t="shared" ca="1" si="964"/>
        <v>10.86082446394717</v>
      </c>
      <c r="BW567" s="235">
        <f t="shared" ca="1" si="965"/>
        <v>10.815059450437554</v>
      </c>
      <c r="BX567" s="235">
        <f t="shared" ca="1" si="936"/>
        <v>2.3916723215976594</v>
      </c>
      <c r="BZ567" s="235">
        <f t="shared" ca="1" si="937"/>
        <v>11.562220626607141</v>
      </c>
      <c r="CA567" s="235">
        <f t="shared" ca="1" si="938"/>
        <v>42.189971328613311</v>
      </c>
      <c r="CB567" s="235">
        <f t="shared" ca="1" si="866"/>
        <v>11.202659830729168</v>
      </c>
      <c r="CC567" s="235">
        <f t="shared" ca="1" si="867"/>
        <v>1.6826598307291682</v>
      </c>
      <c r="CD567" s="81">
        <f t="shared" ca="1" si="868"/>
        <v>8.5660186360677102</v>
      </c>
      <c r="CE567" s="235">
        <f t="shared" ca="1" si="939"/>
        <v>19.643429488283306</v>
      </c>
      <c r="CF567" s="235">
        <f t="shared" ca="1" si="940"/>
        <v>15.853724394119759</v>
      </c>
      <c r="CG567">
        <f t="shared" si="941"/>
        <v>100</v>
      </c>
      <c r="CH567">
        <f t="shared" si="941"/>
        <v>50</v>
      </c>
      <c r="CI567">
        <f t="shared" si="941"/>
        <v>0</v>
      </c>
      <c r="CJ567" t="e">
        <f t="shared" si="942"/>
        <v>#N/A</v>
      </c>
      <c r="CK567" s="259">
        <f t="shared" ca="1" si="943"/>
        <v>10.819362905665383</v>
      </c>
      <c r="CL567" s="259">
        <f t="shared" ca="1" si="944"/>
        <v>11.238431452832693</v>
      </c>
      <c r="CM567" s="259">
        <f t="shared" ca="1" si="945"/>
        <v>11.088508674615074</v>
      </c>
      <c r="CN567" s="259">
        <f t="shared" ca="1" si="946"/>
        <v>11.079299906370734</v>
      </c>
      <c r="CO567">
        <f t="shared" ca="1" si="947"/>
        <v>100</v>
      </c>
      <c r="CP567">
        <f t="shared" ca="1" si="948"/>
        <v>16.7</v>
      </c>
      <c r="CQ567" t="e">
        <f t="shared" ca="1" si="949"/>
        <v>#N/A</v>
      </c>
      <c r="CR567" t="e">
        <f t="shared" ca="1" si="871"/>
        <v>#N/A</v>
      </c>
      <c r="CS567" t="e">
        <f t="shared" ca="1" si="872"/>
        <v>#N/A</v>
      </c>
    </row>
    <row r="568" spans="1:97" x14ac:dyDescent="0.25">
      <c r="A568">
        <v>537</v>
      </c>
      <c r="B568" s="100">
        <f ca="1">OFFSET(InputPriceData!B$15,CalculationsAndCharts!$A568+$A$11,0,1,1)</f>
        <v>39715</v>
      </c>
      <c r="C568" s="3">
        <f ca="1">OFFSET(InputPriceData!G$15,CalculationsAndCharts!$A568+$A$11,0,1,1)</f>
        <v>6211900</v>
      </c>
      <c r="D568" s="4">
        <f ca="1">OFFSET(InputPriceData!C$15,CalculationsAndCharts!$A568+$A$11,IF($C$7,7,0),1,1)</f>
        <v>10.56</v>
      </c>
      <c r="E568" s="4">
        <f ca="1">OFFSET(InputPriceData!D$15,CalculationsAndCharts!$A568+$A$11,IF($C$7,7,0),1,1)</f>
        <v>11.06</v>
      </c>
      <c r="F568" s="4">
        <f ca="1">OFFSET(InputPriceData!E$15,CalculationsAndCharts!$A568+$A$11,IF($C$7,7,0),1,1)</f>
        <v>10.41</v>
      </c>
      <c r="G568" s="4">
        <f ca="1">OFFSET(InputPriceData!F$15,CalculationsAndCharts!$A568+$A$11,IF($C$7,7,0),1,1)</f>
        <v>10.91</v>
      </c>
      <c r="H568" s="105">
        <f t="shared" si="916"/>
        <v>0</v>
      </c>
      <c r="I568" s="105">
        <f t="shared" ca="1" si="956"/>
        <v>0</v>
      </c>
      <c r="J568" s="105">
        <f t="shared" ca="1" si="956"/>
        <v>0</v>
      </c>
      <c r="K568" s="105">
        <f t="shared" ca="1" si="956"/>
        <v>0</v>
      </c>
      <c r="L568" s="4">
        <f t="shared" ca="1" si="917"/>
        <v>10.793333333333331</v>
      </c>
      <c r="M568" s="105">
        <f t="shared" ca="1" si="918"/>
        <v>0.34333333333333194</v>
      </c>
      <c r="N568" s="105">
        <f t="shared" ca="1" si="925"/>
        <v>2.9292051282051288</v>
      </c>
      <c r="O568" s="198">
        <f t="shared" ca="1" si="926"/>
        <v>3.3745302994965405</v>
      </c>
      <c r="P568" s="198">
        <f t="shared" ca="1" si="927"/>
        <v>3.0370772695468866</v>
      </c>
      <c r="Q568" s="105">
        <f t="shared" ca="1" si="919"/>
        <v>11.085109563491887</v>
      </c>
      <c r="R568" s="105">
        <f t="shared" ca="1" si="920"/>
        <v>11.823441988488383</v>
      </c>
      <c r="S568" s="105">
        <f t="shared" ca="1" si="928"/>
        <v>0</v>
      </c>
      <c r="T568" s="105">
        <f t="shared" si="929"/>
        <v>0</v>
      </c>
      <c r="U568" s="105">
        <f t="shared" si="930"/>
        <v>0</v>
      </c>
      <c r="V568" s="115">
        <f t="shared" ca="1" si="921"/>
        <v>0.65000000000000036</v>
      </c>
      <c r="W568" s="114">
        <f t="shared" ca="1" si="922"/>
        <v>0.92359030990978441</v>
      </c>
      <c r="X568" s="116">
        <f t="shared" ca="1" si="923"/>
        <v>0.13465539045919198</v>
      </c>
      <c r="Y568" s="90" t="e">
        <f t="shared" si="931"/>
        <v>#N/A</v>
      </c>
      <c r="Z568" s="117" t="str">
        <f t="shared" ca="1" si="932"/>
        <v/>
      </c>
      <c r="AA568" s="112"/>
      <c r="AB568" s="118"/>
      <c r="AC568" s="107"/>
      <c r="AD568" s="107"/>
      <c r="AH568" s="107"/>
      <c r="BE568" s="235">
        <f t="shared" ca="1" si="933"/>
        <v>10.695</v>
      </c>
      <c r="BF568" s="235">
        <f t="shared" ref="BF568:BN568" ca="1" si="977">AVERAGE(OFFSET(BE$31,$A568,0,$BE$27,1))</f>
        <v>10.6425</v>
      </c>
      <c r="BG568" s="235">
        <f t="shared" ca="1" si="977"/>
        <v>10.716249999999999</v>
      </c>
      <c r="BH568" s="235">
        <f t="shared" ca="1" si="977"/>
        <v>10.763749999999998</v>
      </c>
      <c r="BI568" s="235">
        <f t="shared" ca="1" si="977"/>
        <v>10.742812499999999</v>
      </c>
      <c r="BJ568" s="235">
        <f t="shared" ca="1" si="977"/>
        <v>10.68796875</v>
      </c>
      <c r="BK568" s="235">
        <f t="shared" ca="1" si="977"/>
        <v>10.647187499999999</v>
      </c>
      <c r="BL568" s="235">
        <f t="shared" ca="1" si="977"/>
        <v>10.651289062499998</v>
      </c>
      <c r="BM568" s="235">
        <f t="shared" ca="1" si="977"/>
        <v>10.708417968749998</v>
      </c>
      <c r="BN568" s="235">
        <f t="shared" ca="1" si="977"/>
        <v>10.809511718749999</v>
      </c>
      <c r="BO568" s="235">
        <f t="shared" ca="1" si="935"/>
        <v>10.698421874999999</v>
      </c>
      <c r="BP568" s="235">
        <f t="shared" ca="1" si="891"/>
        <v>10.759069897184823</v>
      </c>
      <c r="BQ568" s="235">
        <f t="shared" ca="1" si="892"/>
        <v>10.851484906285499</v>
      </c>
      <c r="BR568" s="235">
        <f t="shared" ca="1" si="893"/>
        <v>-9.2415009100676571E-2</v>
      </c>
      <c r="BS568" s="235">
        <f t="shared" ca="1" si="894"/>
        <v>10.666654888084146</v>
      </c>
      <c r="BT568" s="235">
        <f t="shared" ca="1" si="962"/>
        <v>10.716550678342816</v>
      </c>
      <c r="BU568" s="235">
        <f t="shared" ca="1" si="963"/>
        <v>10.802560206097626</v>
      </c>
      <c r="BV568" s="235">
        <f t="shared" ca="1" si="964"/>
        <v>10.934343726299918</v>
      </c>
      <c r="BW568" s="235">
        <f t="shared" ca="1" si="965"/>
        <v>10.676315143035492</v>
      </c>
      <c r="BX568" s="235">
        <f t="shared" ca="1" si="936"/>
        <v>2.5938929289795882</v>
      </c>
      <c r="BZ568" s="235">
        <f t="shared" ca="1" si="937"/>
        <v>11.804627040781185</v>
      </c>
      <c r="CA568" s="235">
        <f t="shared" ca="1" si="938"/>
        <v>39.125303851790456</v>
      </c>
      <c r="CB568" s="235">
        <f t="shared" ref="CB568:CB631" ca="1" si="978">(BO568+L568)/2</f>
        <v>10.745877604166665</v>
      </c>
      <c r="CC568" s="235">
        <f t="shared" ref="CC568:CC631" ca="1" si="979">CB568-MIN(OFFSET(F568,0,0,$BI$27,1))</f>
        <v>1.2258776041666657</v>
      </c>
      <c r="CD568" s="81">
        <f t="shared" ref="CD568:CD631" ca="1" si="980">MAX(OFFSET(E568,0,0,$BI$27,1))-MIN(OFFSET(CB568,0,0,$BI$27,1))</f>
        <v>8.5660186360677102</v>
      </c>
      <c r="CE568" s="235">
        <f t="shared" ca="1" si="939"/>
        <v>14.310937860968901</v>
      </c>
      <c r="CF568" s="235">
        <f t="shared" ca="1" si="940"/>
        <v>15.244631372985019</v>
      </c>
      <c r="CG568">
        <f t="shared" si="941"/>
        <v>100</v>
      </c>
      <c r="CH568">
        <f t="shared" si="941"/>
        <v>50</v>
      </c>
      <c r="CI568">
        <f t="shared" si="941"/>
        <v>0</v>
      </c>
      <c r="CJ568" t="e">
        <f t="shared" si="942"/>
        <v>#N/A</v>
      </c>
      <c r="CK568" s="259">
        <f t="shared" ca="1" si="943"/>
        <v>10.903725811330764</v>
      </c>
      <c r="CL568" s="259">
        <f t="shared" ca="1" si="944"/>
        <v>10.777181452832693</v>
      </c>
      <c r="CM568" s="259">
        <f t="shared" ca="1" si="945"/>
        <v>10.818625568802901</v>
      </c>
      <c r="CN568" s="259">
        <f t="shared" ca="1" si="946"/>
        <v>11.015647287785949</v>
      </c>
      <c r="CO568">
        <f t="shared" ca="1" si="947"/>
        <v>0</v>
      </c>
      <c r="CP568" t="e">
        <f t="shared" ca="1" si="948"/>
        <v>#N/A</v>
      </c>
      <c r="CQ568">
        <f t="shared" ca="1" si="949"/>
        <v>16.7</v>
      </c>
      <c r="CR568" t="e">
        <f t="shared" ca="1" si="871"/>
        <v>#N/A</v>
      </c>
      <c r="CS568" t="e">
        <f t="shared" ca="1" si="872"/>
        <v>#N/A</v>
      </c>
    </row>
    <row r="569" spans="1:97" x14ac:dyDescent="0.25">
      <c r="A569">
        <v>538</v>
      </c>
      <c r="B569" s="100">
        <f ca="1">OFFSET(InputPriceData!B$15,CalculationsAndCharts!$A569+$A$11,0,1,1)</f>
        <v>39714</v>
      </c>
      <c r="C569" s="3">
        <f ca="1">OFFSET(InputPriceData!G$15,CalculationsAndCharts!$A569+$A$11,0,1,1)</f>
        <v>5614400</v>
      </c>
      <c r="D569" s="4">
        <f ca="1">OFFSET(InputPriceData!C$15,CalculationsAndCharts!$A569+$A$11,IF($C$7,7,0),1,1)</f>
        <v>10.78</v>
      </c>
      <c r="E569" s="4">
        <f ca="1">OFFSET(InputPriceData!D$15,CalculationsAndCharts!$A569+$A$11,IF($C$7,7,0),1,1)</f>
        <v>10.99</v>
      </c>
      <c r="F569" s="4">
        <f ca="1">OFFSET(InputPriceData!E$15,CalculationsAndCharts!$A569+$A$11,IF($C$7,7,0),1,1)</f>
        <v>10.45</v>
      </c>
      <c r="G569" s="4">
        <f ca="1">OFFSET(InputPriceData!F$15,CalculationsAndCharts!$A569+$A$11,IF($C$7,7,0),1,1)</f>
        <v>10.48</v>
      </c>
      <c r="H569" s="105">
        <f t="shared" si="916"/>
        <v>0</v>
      </c>
      <c r="I569" s="105">
        <f t="shared" ca="1" si="956"/>
        <v>0</v>
      </c>
      <c r="J569" s="105">
        <f t="shared" ca="1" si="956"/>
        <v>0</v>
      </c>
      <c r="K569" s="105">
        <f t="shared" ca="1" si="956"/>
        <v>0</v>
      </c>
      <c r="L569" s="4">
        <f t="shared" ca="1" si="917"/>
        <v>10.639999999999999</v>
      </c>
      <c r="M569" s="105">
        <f t="shared" ca="1" si="918"/>
        <v>0.79000000000000092</v>
      </c>
      <c r="N569" s="105">
        <f t="shared" ca="1" si="925"/>
        <v>3.1158076923076932</v>
      </c>
      <c r="O569" s="198">
        <f t="shared" ca="1" si="926"/>
        <v>3.5017660627226577</v>
      </c>
      <c r="P569" s="198">
        <f t="shared" ca="1" si="927"/>
        <v>3.1515894564503921</v>
      </c>
      <c r="Q569" s="105">
        <f t="shared" ca="1" si="919"/>
        <v>11.168474200680047</v>
      </c>
      <c r="R569" s="105">
        <f t="shared" ca="1" si="920"/>
        <v>12.034394109915954</v>
      </c>
      <c r="S569" s="105">
        <f t="shared" ca="1" si="928"/>
        <v>0</v>
      </c>
      <c r="T569" s="105">
        <f t="shared" si="929"/>
        <v>0</v>
      </c>
      <c r="U569" s="105">
        <f t="shared" si="930"/>
        <v>0</v>
      </c>
      <c r="V569" s="115">
        <f t="shared" ca="1" si="921"/>
        <v>0.54000000000000092</v>
      </c>
      <c r="W569" s="114">
        <f t="shared" ca="1" si="922"/>
        <v>1.0603854648646764</v>
      </c>
      <c r="X569" s="116">
        <f t="shared" ca="1" si="923"/>
        <v>0.15118181916647677</v>
      </c>
      <c r="Y569" s="90" t="e">
        <f t="shared" si="931"/>
        <v>#N/A</v>
      </c>
      <c r="Z569" s="117" t="str">
        <f t="shared" ca="1" si="932"/>
        <v/>
      </c>
      <c r="AA569" s="112"/>
      <c r="AB569" s="118"/>
      <c r="AC569" s="107"/>
      <c r="AD569" s="107"/>
      <c r="AH569" s="107"/>
      <c r="BE569" s="235">
        <f t="shared" ca="1" si="933"/>
        <v>10.59</v>
      </c>
      <c r="BF569" s="235">
        <f t="shared" ref="BF569:BN569" ca="1" si="981">AVERAGE(OFFSET(BE$31,$A569,0,$BE$27,1))</f>
        <v>10.79</v>
      </c>
      <c r="BG569" s="235">
        <f t="shared" ca="1" si="981"/>
        <v>10.811249999999999</v>
      </c>
      <c r="BH569" s="235">
        <f t="shared" ca="1" si="981"/>
        <v>10.721875000000001</v>
      </c>
      <c r="BI569" s="235">
        <f t="shared" ca="1" si="981"/>
        <v>10.633125</v>
      </c>
      <c r="BJ569" s="235">
        <f t="shared" ca="1" si="981"/>
        <v>10.606406249999999</v>
      </c>
      <c r="BK569" s="235">
        <f t="shared" ca="1" si="981"/>
        <v>10.655390624999999</v>
      </c>
      <c r="BL569" s="235">
        <f t="shared" ca="1" si="981"/>
        <v>10.765546874999998</v>
      </c>
      <c r="BM569" s="235">
        <f t="shared" ca="1" si="981"/>
        <v>10.910605468749999</v>
      </c>
      <c r="BN569" s="235">
        <f t="shared" ca="1" si="981"/>
        <v>11.06388671875</v>
      </c>
      <c r="BO569" s="235">
        <f t="shared" ca="1" si="935"/>
        <v>10.731123046874998</v>
      </c>
      <c r="BP569" s="235">
        <f t="shared" ca="1" si="891"/>
        <v>10.819717919369646</v>
      </c>
      <c r="BQ569" s="235">
        <f t="shared" ca="1" si="892"/>
        <v>10.943899915386176</v>
      </c>
      <c r="BR569" s="235">
        <f t="shared" ca="1" si="893"/>
        <v>-0.12418199601652979</v>
      </c>
      <c r="BS569" s="235">
        <f t="shared" ca="1" si="894"/>
        <v>10.695535923353116</v>
      </c>
      <c r="BT569" s="235">
        <f t="shared" ca="1" si="962"/>
        <v>10.766446468601485</v>
      </c>
      <c r="BU569" s="235">
        <f t="shared" ca="1" si="963"/>
        <v>10.888569733852435</v>
      </c>
      <c r="BV569" s="235">
        <f t="shared" ca="1" si="964"/>
        <v>11.066127246502209</v>
      </c>
      <c r="BW569" s="235">
        <f t="shared" ca="1" si="965"/>
        <v>10.699757450749356</v>
      </c>
      <c r="BX569" s="235">
        <f t="shared" ca="1" si="936"/>
        <v>2.7291783377269003</v>
      </c>
      <c r="BZ569" s="235">
        <f t="shared" ca="1" si="937"/>
        <v>12.10317487475999</v>
      </c>
      <c r="CA569" s="235">
        <f t="shared" ca="1" si="938"/>
        <v>37.144322847920556</v>
      </c>
      <c r="CB569" s="235">
        <f t="shared" ca="1" si="978"/>
        <v>10.685561523437499</v>
      </c>
      <c r="CC569" s="235">
        <f t="shared" ca="1" si="979"/>
        <v>1.1655615234374999</v>
      </c>
      <c r="CD569" s="81">
        <f t="shared" ca="1" si="980"/>
        <v>8.5660186360677102</v>
      </c>
      <c r="CE569" s="235">
        <f t="shared" ca="1" si="939"/>
        <v>13.606805833107069</v>
      </c>
      <c r="CF569" s="235">
        <f t="shared" ca="1" si="940"/>
        <v>15.637692363917347</v>
      </c>
      <c r="CG569">
        <f t="shared" si="941"/>
        <v>100</v>
      </c>
      <c r="CH569">
        <f t="shared" si="941"/>
        <v>50</v>
      </c>
      <c r="CI569">
        <f t="shared" si="941"/>
        <v>0</v>
      </c>
      <c r="CJ569" t="e">
        <f t="shared" si="942"/>
        <v>#N/A</v>
      </c>
      <c r="CK569" s="259">
        <f t="shared" ca="1" si="943"/>
        <v>11.132451622661527</v>
      </c>
      <c r="CL569" s="259">
        <f t="shared" ca="1" si="944"/>
        <v>10.847475811330764</v>
      </c>
      <c r="CM569" s="259">
        <f t="shared" ca="1" si="945"/>
        <v>10.835487059115948</v>
      </c>
      <c r="CN569" s="259">
        <f t="shared" ca="1" si="946"/>
        <v>11.111033621767252</v>
      </c>
      <c r="CO569">
        <f t="shared" ca="1" si="947"/>
        <v>0</v>
      </c>
      <c r="CP569" t="e">
        <f t="shared" ca="1" si="948"/>
        <v>#N/A</v>
      </c>
      <c r="CQ569">
        <f t="shared" ca="1" si="949"/>
        <v>16.7</v>
      </c>
      <c r="CR569" t="e">
        <f t="shared" ca="1" si="871"/>
        <v>#N/A</v>
      </c>
      <c r="CS569" t="e">
        <f t="shared" ca="1" si="872"/>
        <v>#N/A</v>
      </c>
    </row>
    <row r="570" spans="1:97" x14ac:dyDescent="0.25">
      <c r="A570">
        <v>539</v>
      </c>
      <c r="B570" s="100">
        <f ca="1">OFFSET(InputPriceData!B$15,CalculationsAndCharts!$A570+$A$11,0,1,1)</f>
        <v>39713</v>
      </c>
      <c r="C570" s="3">
        <f ca="1">OFFSET(InputPriceData!G$15,CalculationsAndCharts!$A570+$A$11,0,1,1)</f>
        <v>7970700</v>
      </c>
      <c r="D570" s="4">
        <f ca="1">OFFSET(InputPriceData!C$15,CalculationsAndCharts!$A570+$A$11,IF($C$7,7,0),1,1)</f>
        <v>12.25</v>
      </c>
      <c r="E570" s="4">
        <f ca="1">OFFSET(InputPriceData!D$15,CalculationsAndCharts!$A570+$A$11,IF($C$7,7,0),1,1)</f>
        <v>12.36</v>
      </c>
      <c r="F570" s="4">
        <f ca="1">OFFSET(InputPriceData!E$15,CalculationsAndCharts!$A570+$A$11,IF($C$7,7,0),1,1)</f>
        <v>10.66</v>
      </c>
      <c r="G570" s="4">
        <f ca="1">OFFSET(InputPriceData!F$15,CalculationsAndCharts!$A570+$A$11,IF($C$7,7,0),1,1)</f>
        <v>10.7</v>
      </c>
      <c r="H570" s="105">
        <f t="shared" si="916"/>
        <v>0</v>
      </c>
      <c r="I570" s="105">
        <f t="shared" ca="1" si="956"/>
        <v>0</v>
      </c>
      <c r="J570" s="105">
        <f t="shared" ca="1" si="956"/>
        <v>0</v>
      </c>
      <c r="K570" s="105">
        <f t="shared" ca="1" si="956"/>
        <v>0</v>
      </c>
      <c r="L570" s="4">
        <f t="shared" ca="1" si="917"/>
        <v>11.24</v>
      </c>
      <c r="M570" s="105">
        <f t="shared" ca="1" si="918"/>
        <v>1.0099999999999998</v>
      </c>
      <c r="N570" s="105">
        <f t="shared" ca="1" si="925"/>
        <v>4.0788589743589743</v>
      </c>
      <c r="O570" s="198">
        <f t="shared" ca="1" si="926"/>
        <v>3.6120398828412186</v>
      </c>
      <c r="P570" s="198">
        <f t="shared" ca="1" si="927"/>
        <v>3.2508358945570968</v>
      </c>
      <c r="Q570" s="105">
        <f t="shared" ca="1" si="919"/>
        <v>11.319466829445775</v>
      </c>
      <c r="R570" s="105">
        <f t="shared" ca="1" si="920"/>
        <v>12.28179979826907</v>
      </c>
      <c r="S570" s="105">
        <f t="shared" ca="1" si="928"/>
        <v>0</v>
      </c>
      <c r="T570" s="105">
        <f t="shared" si="929"/>
        <v>0</v>
      </c>
      <c r="U570" s="105">
        <f t="shared" si="930"/>
        <v>0</v>
      </c>
      <c r="V570" s="115">
        <f t="shared" ca="1" si="921"/>
        <v>1.6999999999999993</v>
      </c>
      <c r="W570" s="114">
        <f t="shared" ca="1" si="922"/>
        <v>1.3205781972970143</v>
      </c>
      <c r="X570" s="116">
        <f t="shared" ca="1" si="923"/>
        <v>0.1734185231118705</v>
      </c>
      <c r="Y570" s="90" t="e">
        <f t="shared" si="931"/>
        <v>#N/A</v>
      </c>
      <c r="Z570" s="117" t="str">
        <f t="shared" ca="1" si="932"/>
        <v/>
      </c>
      <c r="AA570" s="112"/>
      <c r="AB570" s="118"/>
      <c r="AC570" s="107"/>
      <c r="AD570" s="107"/>
      <c r="AH570" s="107"/>
      <c r="BE570" s="235">
        <f t="shared" ca="1" si="933"/>
        <v>10.989999999999998</v>
      </c>
      <c r="BF570" s="235">
        <f t="shared" ref="BF570:BN570" ca="1" si="982">AVERAGE(OFFSET(BE$31,$A570,0,$BE$27,1))</f>
        <v>10.8325</v>
      </c>
      <c r="BG570" s="235">
        <f t="shared" ca="1" si="982"/>
        <v>10.6325</v>
      </c>
      <c r="BH570" s="235">
        <f t="shared" ca="1" si="982"/>
        <v>10.544375</v>
      </c>
      <c r="BI570" s="235">
        <f t="shared" ca="1" si="982"/>
        <v>10.5796875</v>
      </c>
      <c r="BJ570" s="235">
        <f t="shared" ca="1" si="982"/>
        <v>10.704374999999999</v>
      </c>
      <c r="BK570" s="235">
        <f t="shared" ca="1" si="982"/>
        <v>10.875703124999999</v>
      </c>
      <c r="BL570" s="235">
        <f t="shared" ca="1" si="982"/>
        <v>11.0556640625</v>
      </c>
      <c r="BM570" s="235">
        <f t="shared" ca="1" si="982"/>
        <v>11.217167968750001</v>
      </c>
      <c r="BN570" s="235">
        <f t="shared" ca="1" si="982"/>
        <v>11.346542968750001</v>
      </c>
      <c r="BO570" s="235">
        <f t="shared" ca="1" si="935"/>
        <v>10.852269531249998</v>
      </c>
      <c r="BP570" s="235">
        <f t="shared" ca="1" si="891"/>
        <v>10.908312791864294</v>
      </c>
      <c r="BQ570" s="235">
        <f t="shared" ca="1" si="892"/>
        <v>11.068081911402704</v>
      </c>
      <c r="BR570" s="235">
        <f t="shared" ca="1" si="893"/>
        <v>-0.15976911953841011</v>
      </c>
      <c r="BS570" s="235">
        <f t="shared" ca="1" si="894"/>
        <v>10.748543672325884</v>
      </c>
      <c r="BT570" s="235">
        <f t="shared" ca="1" si="962"/>
        <v>10.837357013849854</v>
      </c>
      <c r="BU570" s="235">
        <f t="shared" ca="1" si="963"/>
        <v>11.010692999103387</v>
      </c>
      <c r="BV570" s="235">
        <f t="shared" ca="1" si="964"/>
        <v>11.24368475915198</v>
      </c>
      <c r="BW570" s="235">
        <f t="shared" ca="1" si="965"/>
        <v>10.723676803391376</v>
      </c>
      <c r="BX570" s="235">
        <f t="shared" ca="1" si="936"/>
        <v>2.8178991081034277</v>
      </c>
      <c r="BZ570" s="235">
        <f t="shared" ca="1" si="937"/>
        <v>12.441653647671863</v>
      </c>
      <c r="CA570" s="235">
        <f t="shared" ca="1" si="938"/>
        <v>34.758353844712687</v>
      </c>
      <c r="CB570" s="235">
        <f t="shared" ca="1" si="978"/>
        <v>11.046134765624998</v>
      </c>
      <c r="CC570" s="235">
        <f t="shared" ca="1" si="979"/>
        <v>1.5261347656249988</v>
      </c>
      <c r="CD570" s="81">
        <f t="shared" ca="1" si="980"/>
        <v>8.5660186360677102</v>
      </c>
      <c r="CE570" s="235">
        <f t="shared" ca="1" si="939"/>
        <v>17.816150424879087</v>
      </c>
      <c r="CF570" s="235">
        <f t="shared" ca="1" si="940"/>
        <v>14.77544752992398</v>
      </c>
      <c r="CG570">
        <f t="shared" si="941"/>
        <v>100</v>
      </c>
      <c r="CH570">
        <f t="shared" si="941"/>
        <v>50</v>
      </c>
      <c r="CI570">
        <f t="shared" si="941"/>
        <v>0</v>
      </c>
      <c r="CJ570" t="e">
        <f t="shared" si="942"/>
        <v>#N/A</v>
      </c>
      <c r="CK570" s="259">
        <f t="shared" ca="1" si="943"/>
        <v>10.772403245323053</v>
      </c>
      <c r="CL570" s="259">
        <f t="shared" ca="1" si="944"/>
        <v>11.321225811330763</v>
      </c>
      <c r="CM570" s="259">
        <f t="shared" ca="1" si="945"/>
        <v>10.965811765193248</v>
      </c>
      <c r="CN570" s="259">
        <f t="shared" ca="1" si="946"/>
        <v>11.216456745941846</v>
      </c>
      <c r="CO570">
        <f t="shared" ca="1" si="947"/>
        <v>0</v>
      </c>
      <c r="CP570" t="e">
        <f t="shared" ca="1" si="948"/>
        <v>#N/A</v>
      </c>
      <c r="CQ570">
        <f t="shared" ca="1" si="949"/>
        <v>16.7</v>
      </c>
      <c r="CR570" t="e">
        <f t="shared" ref="CR570:CR633" ca="1" si="983">IF(AND($S$18,$CO571&gt;$CO572),$D570,NA())</f>
        <v>#N/A</v>
      </c>
      <c r="CS570" t="e">
        <f t="shared" ref="CS570:CS633" ca="1" si="984">IF(AND($S$18,$CO571&lt;$CO572),$D570,NA())</f>
        <v>#N/A</v>
      </c>
    </row>
    <row r="571" spans="1:97" x14ac:dyDescent="0.25">
      <c r="A571">
        <v>540</v>
      </c>
      <c r="B571" s="100">
        <f ca="1">OFFSET(InputPriceData!B$15,CalculationsAndCharts!$A571+$A$11,0,1,1)</f>
        <v>39710</v>
      </c>
      <c r="C571" s="3">
        <f ca="1">OFFSET(InputPriceData!G$15,CalculationsAndCharts!$A571+$A$11,0,1,1)</f>
        <v>6079500</v>
      </c>
      <c r="D571" s="4">
        <f ca="1">OFFSET(InputPriceData!C$15,CalculationsAndCharts!$A571+$A$11,IF($C$7,7,0),1,1)</f>
        <v>11.08</v>
      </c>
      <c r="E571" s="4">
        <f ca="1">OFFSET(InputPriceData!D$15,CalculationsAndCharts!$A571+$A$11,IF($C$7,7,0),1,1)</f>
        <v>11.29</v>
      </c>
      <c r="F571" s="4">
        <f ca="1">OFFSET(InputPriceData!E$15,CalculationsAndCharts!$A571+$A$11,IF($C$7,7,0),1,1)</f>
        <v>10.23</v>
      </c>
      <c r="G571" s="4">
        <f ca="1">OFFSET(InputPriceData!F$15,CalculationsAndCharts!$A571+$A$11,IF($C$7,7,0),1,1)</f>
        <v>11.28</v>
      </c>
      <c r="H571" s="105">
        <f t="shared" si="916"/>
        <v>0</v>
      </c>
      <c r="I571" s="105">
        <f t="shared" ca="1" si="956"/>
        <v>0</v>
      </c>
      <c r="J571" s="105">
        <f t="shared" ca="1" si="956"/>
        <v>0</v>
      </c>
      <c r="K571" s="105">
        <f t="shared" ca="1" si="956"/>
        <v>0</v>
      </c>
      <c r="L571" s="4">
        <f t="shared" ca="1" si="917"/>
        <v>10.933333333333332</v>
      </c>
      <c r="M571" s="105">
        <f t="shared" ca="1" si="918"/>
        <v>1.4133333333333322</v>
      </c>
      <c r="N571" s="105">
        <f t="shared" ca="1" si="925"/>
        <v>3.9168333333333347</v>
      </c>
      <c r="O571" s="198">
        <f t="shared" ca="1" si="926"/>
        <v>3.4786629995504308</v>
      </c>
      <c r="P571" s="198">
        <f t="shared" ca="1" si="927"/>
        <v>3.130796699595388</v>
      </c>
      <c r="Q571" s="105">
        <f t="shared" ca="1" si="919"/>
        <v>11.342171637858854</v>
      </c>
      <c r="R571" s="105">
        <f t="shared" ca="1" si="920"/>
        <v>12.556752075075725</v>
      </c>
      <c r="S571" s="105">
        <f t="shared" ca="1" si="928"/>
        <v>0</v>
      </c>
      <c r="T571" s="105">
        <f t="shared" si="929"/>
        <v>0</v>
      </c>
      <c r="U571" s="105">
        <f t="shared" si="930"/>
        <v>0</v>
      </c>
      <c r="V571" s="115">
        <f t="shared" ca="1" si="921"/>
        <v>1.2199999999999989</v>
      </c>
      <c r="W571" s="114">
        <f t="shared" ca="1" si="922"/>
        <v>1.1308672959455219</v>
      </c>
      <c r="X571" s="116">
        <f t="shared" ca="1" si="923"/>
        <v>0.15025419290297182</v>
      </c>
      <c r="Y571" s="90" t="e">
        <f t="shared" si="931"/>
        <v>#N/A</v>
      </c>
      <c r="Z571" s="117" t="str">
        <f t="shared" ca="1" si="932"/>
        <v/>
      </c>
      <c r="AA571" s="112"/>
      <c r="AB571" s="118"/>
      <c r="AC571" s="107"/>
      <c r="AD571" s="107"/>
      <c r="AH571" s="107"/>
      <c r="BE571" s="235">
        <f t="shared" ca="1" si="933"/>
        <v>10.675000000000001</v>
      </c>
      <c r="BF571" s="235">
        <f t="shared" ref="BF571:BN571" ca="1" si="985">AVERAGE(OFFSET(BE$31,$A571,0,$BE$27,1))</f>
        <v>10.432500000000001</v>
      </c>
      <c r="BG571" s="235">
        <f t="shared" ca="1" si="985"/>
        <v>10.456250000000001</v>
      </c>
      <c r="BH571" s="235">
        <f t="shared" ca="1" si="985"/>
        <v>10.615</v>
      </c>
      <c r="BI571" s="235">
        <f t="shared" ca="1" si="985"/>
        <v>10.829062499999999</v>
      </c>
      <c r="BJ571" s="235">
        <f t="shared" ca="1" si="985"/>
        <v>11.04703125</v>
      </c>
      <c r="BK571" s="235">
        <f t="shared" ca="1" si="985"/>
        <v>11.235625000000001</v>
      </c>
      <c r="BL571" s="235">
        <f t="shared" ca="1" si="985"/>
        <v>11.378671875000002</v>
      </c>
      <c r="BM571" s="235">
        <f t="shared" ca="1" si="985"/>
        <v>11.475917968750002</v>
      </c>
      <c r="BN571" s="235">
        <f t="shared" ca="1" si="985"/>
        <v>11.538740234375002</v>
      </c>
      <c r="BO571" s="235">
        <f t="shared" ca="1" si="935"/>
        <v>10.760439941406251</v>
      </c>
      <c r="BP571" s="235">
        <f t="shared" ca="1" si="891"/>
        <v>10.964356052478589</v>
      </c>
      <c r="BQ571" s="235">
        <f t="shared" ca="1" si="892"/>
        <v>11.227851030941114</v>
      </c>
      <c r="BR571" s="235">
        <f t="shared" ca="1" si="893"/>
        <v>-0.2634949784625249</v>
      </c>
      <c r="BS571" s="235">
        <f t="shared" ca="1" si="894"/>
        <v>10.700861074016064</v>
      </c>
      <c r="BT571" s="235">
        <f t="shared" ca="1" si="962"/>
        <v>10.926170355373822</v>
      </c>
      <c r="BU571" s="235">
        <f t="shared" ca="1" si="963"/>
        <v>11.184028984356921</v>
      </c>
      <c r="BV571" s="235">
        <f t="shared" ca="1" si="964"/>
        <v>11.476676519200574</v>
      </c>
      <c r="BW571" s="235">
        <f t="shared" ca="1" si="965"/>
        <v>10.703100632251278</v>
      </c>
      <c r="BX571" s="235">
        <f t="shared" ca="1" si="936"/>
        <v>2.865606448366171</v>
      </c>
      <c r="BZ571" s="235">
        <f t="shared" ca="1" si="937"/>
        <v>12.821194659777969</v>
      </c>
      <c r="CA571" s="235">
        <f t="shared" ca="1" si="938"/>
        <v>31.521415573880301</v>
      </c>
      <c r="CB571" s="235">
        <f t="shared" ca="1" si="978"/>
        <v>10.846886637369792</v>
      </c>
      <c r="CC571" s="235">
        <f t="shared" ca="1" si="979"/>
        <v>1.3268866373697925</v>
      </c>
      <c r="CD571" s="81">
        <f t="shared" ca="1" si="980"/>
        <v>8.5660186360677102</v>
      </c>
      <c r="CE571" s="235">
        <f t="shared" ca="1" si="939"/>
        <v>15.490120833765884</v>
      </c>
      <c r="CF571" s="235">
        <f t="shared" ca="1" si="940"/>
        <v>12.060009078907633</v>
      </c>
      <c r="CG571">
        <f t="shared" si="941"/>
        <v>100</v>
      </c>
      <c r="CH571">
        <f t="shared" si="941"/>
        <v>50</v>
      </c>
      <c r="CI571">
        <f t="shared" si="941"/>
        <v>0</v>
      </c>
      <c r="CJ571" t="e">
        <f t="shared" si="942"/>
        <v>#N/A</v>
      </c>
      <c r="CK571" s="259">
        <f t="shared" ca="1" si="943"/>
        <v>10.574806490646107</v>
      </c>
      <c r="CL571" s="259">
        <f t="shared" ca="1" si="944"/>
        <v>10.766201622661526</v>
      </c>
      <c r="CM571" s="259">
        <f t="shared" ca="1" si="945"/>
        <v>10.783019608655412</v>
      </c>
      <c r="CN571" s="259">
        <f t="shared" ca="1" si="946"/>
        <v>11.174549119786279</v>
      </c>
      <c r="CO571">
        <f t="shared" ca="1" si="947"/>
        <v>0</v>
      </c>
      <c r="CP571" t="e">
        <f t="shared" ca="1" si="948"/>
        <v>#N/A</v>
      </c>
      <c r="CQ571">
        <f t="shared" ca="1" si="949"/>
        <v>16.7</v>
      </c>
      <c r="CR571" t="e">
        <f t="shared" ca="1" si="983"/>
        <v>#N/A</v>
      </c>
      <c r="CS571" t="e">
        <f t="shared" ca="1" si="984"/>
        <v>#N/A</v>
      </c>
    </row>
    <row r="572" spans="1:97" x14ac:dyDescent="0.25">
      <c r="A572">
        <v>541</v>
      </c>
      <c r="B572" s="100">
        <f ca="1">OFFSET(InputPriceData!B$15,CalculationsAndCharts!$A572+$A$11,0,1,1)</f>
        <v>39709</v>
      </c>
      <c r="C572" s="3">
        <f ca="1">OFFSET(InputPriceData!G$15,CalculationsAndCharts!$A572+$A$11,0,1,1)</f>
        <v>9665600</v>
      </c>
      <c r="D572" s="4">
        <f ca="1">OFFSET(InputPriceData!C$15,CalculationsAndCharts!$A572+$A$11,IF($C$7,7,0),1,1)</f>
        <v>10.42</v>
      </c>
      <c r="E572" s="4">
        <f ca="1">OFFSET(InputPriceData!D$15,CalculationsAndCharts!$A572+$A$11,IF($C$7,7,0),1,1)</f>
        <v>10.75</v>
      </c>
      <c r="F572" s="4">
        <f ca="1">OFFSET(InputPriceData!E$15,CalculationsAndCharts!$A572+$A$11,IF($C$7,7,0),1,1)</f>
        <v>9.52</v>
      </c>
      <c r="G572" s="4">
        <f ca="1">OFFSET(InputPriceData!F$15,CalculationsAndCharts!$A572+$A$11,IF($C$7,7,0),1,1)</f>
        <v>10.07</v>
      </c>
      <c r="H572" s="105">
        <f t="shared" si="916"/>
        <v>0</v>
      </c>
      <c r="I572" s="105">
        <f t="shared" ref="I572:K591" ca="1" si="986">IF($S$16,AVERAGE(OFFSET($G572,0,0,I$31,1)),0)</f>
        <v>0</v>
      </c>
      <c r="J572" s="105">
        <f t="shared" ca="1" si="986"/>
        <v>0</v>
      </c>
      <c r="K572" s="105">
        <f t="shared" ca="1" si="986"/>
        <v>0</v>
      </c>
      <c r="L572" s="4">
        <f t="shared" ca="1" si="917"/>
        <v>10.113333333333333</v>
      </c>
      <c r="M572" s="105">
        <f t="shared" ca="1" si="918"/>
        <v>0.956666666666667</v>
      </c>
      <c r="N572" s="105">
        <f t="shared" ca="1" si="925"/>
        <v>3.6610512820512837</v>
      </c>
      <c r="O572" s="198">
        <f t="shared" ca="1" si="926"/>
        <v>3.3534714756124586</v>
      </c>
      <c r="P572" s="198">
        <f t="shared" ca="1" si="927"/>
        <v>3.0181243280512127</v>
      </c>
      <c r="Q572" s="105">
        <f t="shared" ca="1" si="919"/>
        <v>11.458982582009003</v>
      </c>
      <c r="R572" s="105">
        <f t="shared" ca="1" si="920"/>
        <v>12.903775057137688</v>
      </c>
      <c r="S572" s="105">
        <f t="shared" ca="1" si="928"/>
        <v>0</v>
      </c>
      <c r="T572" s="105">
        <f t="shared" si="929"/>
        <v>0</v>
      </c>
      <c r="U572" s="105">
        <f t="shared" si="930"/>
        <v>0</v>
      </c>
      <c r="V572" s="115">
        <f t="shared" ca="1" si="921"/>
        <v>1.2300000000000004</v>
      </c>
      <c r="W572" s="114">
        <f t="shared" ca="1" si="922"/>
        <v>1.0863009439182836</v>
      </c>
      <c r="X572" s="116">
        <f t="shared" ca="1" si="923"/>
        <v>0.15787496960459618</v>
      </c>
      <c r="Y572" s="90" t="e">
        <f t="shared" si="931"/>
        <v>#N/A</v>
      </c>
      <c r="Z572" s="117" t="str">
        <f t="shared" ca="1" si="932"/>
        <v/>
      </c>
      <c r="AA572" s="112"/>
      <c r="AB572" s="118"/>
      <c r="AC572" s="107"/>
      <c r="AD572" s="107"/>
      <c r="AH572" s="107"/>
      <c r="BE572" s="235">
        <f t="shared" ca="1" si="933"/>
        <v>10.190000000000001</v>
      </c>
      <c r="BF572" s="235">
        <f t="shared" ref="BF572:BN572" ca="1" si="987">AVERAGE(OFFSET(BE$31,$A572,0,$BE$27,1))</f>
        <v>10.48</v>
      </c>
      <c r="BG572" s="235">
        <f t="shared" ca="1" si="987"/>
        <v>10.77375</v>
      </c>
      <c r="BH572" s="235">
        <f t="shared" ca="1" si="987"/>
        <v>11.043125</v>
      </c>
      <c r="BI572" s="235">
        <f t="shared" ca="1" si="987"/>
        <v>11.265000000000001</v>
      </c>
      <c r="BJ572" s="235">
        <f t="shared" ca="1" si="987"/>
        <v>11.424218750000001</v>
      </c>
      <c r="BK572" s="235">
        <f t="shared" ca="1" si="987"/>
        <v>11.521718750000002</v>
      </c>
      <c r="BL572" s="235">
        <f t="shared" ca="1" si="987"/>
        <v>11.573164062500002</v>
      </c>
      <c r="BM572" s="235">
        <f t="shared" ca="1" si="987"/>
        <v>11.601562500000002</v>
      </c>
      <c r="BN572" s="235">
        <f t="shared" ca="1" si="987"/>
        <v>11.629423828125002</v>
      </c>
      <c r="BO572" s="235">
        <f t="shared" ca="1" si="935"/>
        <v>10.81462939453125</v>
      </c>
      <c r="BP572" s="235">
        <f t="shared" ca="1" si="891"/>
        <v>11.168272163550927</v>
      </c>
      <c r="BQ572" s="235">
        <f t="shared" ca="1" si="892"/>
        <v>11.491346009403639</v>
      </c>
      <c r="BR572" s="235">
        <f t="shared" ca="1" si="893"/>
        <v>-0.32307384585271137</v>
      </c>
      <c r="BS572" s="235">
        <f t="shared" ca="1" si="894"/>
        <v>10.845198317698216</v>
      </c>
      <c r="BT572" s="235">
        <f t="shared" ca="1" si="962"/>
        <v>11.15147963673158</v>
      </c>
      <c r="BU572" s="235">
        <f t="shared" ca="1" si="963"/>
        <v>11.441887613340018</v>
      </c>
      <c r="BV572" s="235">
        <f t="shared" ca="1" si="964"/>
        <v>11.769324054044224</v>
      </c>
      <c r="BW572" s="235">
        <f t="shared" ca="1" si="965"/>
        <v>10.898100124218905</v>
      </c>
      <c r="BX572" s="235">
        <f t="shared" ca="1" si="936"/>
        <v>2.8573593608204737</v>
      </c>
      <c r="BZ572" s="235">
        <f t="shared" ca="1" si="937"/>
        <v>13.247112462351362</v>
      </c>
      <c r="CA572" s="235">
        <f t="shared" ca="1" si="938"/>
        <v>29.447699418371791</v>
      </c>
      <c r="CB572" s="235">
        <f t="shared" ca="1" si="978"/>
        <v>10.463981363932291</v>
      </c>
      <c r="CC572" s="235">
        <f t="shared" ca="1" si="979"/>
        <v>0.94398136393229137</v>
      </c>
      <c r="CD572" s="81">
        <f t="shared" ca="1" si="980"/>
        <v>8.5660186360677102</v>
      </c>
      <c r="CE572" s="235">
        <f t="shared" ca="1" si="939"/>
        <v>11.020071331126971</v>
      </c>
      <c r="CF572" s="235">
        <f t="shared" ca="1" si="940"/>
        <v>11.048403302207751</v>
      </c>
      <c r="CG572">
        <f t="shared" si="941"/>
        <v>100</v>
      </c>
      <c r="CH572">
        <f t="shared" si="941"/>
        <v>50</v>
      </c>
      <c r="CI572">
        <f t="shared" si="941"/>
        <v>0</v>
      </c>
      <c r="CJ572" t="e">
        <f t="shared" si="942"/>
        <v>#N/A</v>
      </c>
      <c r="CK572" s="259">
        <f t="shared" ca="1" si="943"/>
        <v>10.959612981292214</v>
      </c>
      <c r="CL572" s="259">
        <f t="shared" ca="1" si="944"/>
        <v>10.407306490646107</v>
      </c>
      <c r="CM572" s="259">
        <f t="shared" ca="1" si="945"/>
        <v>10.682810458870129</v>
      </c>
      <c r="CN572" s="259">
        <f t="shared" ca="1" si="946"/>
        <v>11.337888118636181</v>
      </c>
      <c r="CO572">
        <f t="shared" ca="1" si="947"/>
        <v>0</v>
      </c>
      <c r="CP572" t="e">
        <f t="shared" ca="1" si="948"/>
        <v>#N/A</v>
      </c>
      <c r="CQ572">
        <f t="shared" ca="1" si="949"/>
        <v>16.7</v>
      </c>
      <c r="CR572" t="e">
        <f t="shared" ca="1" si="983"/>
        <v>#N/A</v>
      </c>
      <c r="CS572" t="e">
        <f t="shared" ca="1" si="984"/>
        <v>#N/A</v>
      </c>
    </row>
    <row r="573" spans="1:97" x14ac:dyDescent="0.25">
      <c r="A573">
        <v>542</v>
      </c>
      <c r="B573" s="100">
        <f ca="1">OFFSET(InputPriceData!B$15,CalculationsAndCharts!$A573+$A$11,0,1,1)</f>
        <v>39708</v>
      </c>
      <c r="C573" s="3">
        <f ca="1">OFFSET(InputPriceData!G$15,CalculationsAndCharts!$A573+$A$11,0,1,1)</f>
        <v>7804700</v>
      </c>
      <c r="D573" s="4">
        <f ca="1">OFFSET(InputPriceData!C$15,CalculationsAndCharts!$A573+$A$11,IF($C$7,7,0),1,1)</f>
        <v>10.91</v>
      </c>
      <c r="E573" s="4">
        <f ca="1">OFFSET(InputPriceData!D$15,CalculationsAndCharts!$A573+$A$11,IF($C$7,7,0),1,1)</f>
        <v>11.05</v>
      </c>
      <c r="F573" s="4">
        <f ca="1">OFFSET(InputPriceData!E$15,CalculationsAndCharts!$A573+$A$11,IF($C$7,7,0),1,1)</f>
        <v>10.07</v>
      </c>
      <c r="G573" s="4">
        <f ca="1">OFFSET(InputPriceData!F$15,CalculationsAndCharts!$A573+$A$11,IF($C$7,7,0),1,1)</f>
        <v>10.31</v>
      </c>
      <c r="H573" s="105">
        <f t="shared" si="916"/>
        <v>0</v>
      </c>
      <c r="I573" s="105">
        <f t="shared" ca="1" si="986"/>
        <v>0</v>
      </c>
      <c r="J573" s="105">
        <f t="shared" ca="1" si="986"/>
        <v>0</v>
      </c>
      <c r="K573" s="105">
        <f t="shared" ca="1" si="986"/>
        <v>0</v>
      </c>
      <c r="L573" s="4">
        <f t="shared" ca="1" si="917"/>
        <v>10.476666666666667</v>
      </c>
      <c r="M573" s="105">
        <f t="shared" ca="1" si="918"/>
        <v>0.92333333333333378</v>
      </c>
      <c r="N573" s="105">
        <f t="shared" ca="1" si="925"/>
        <v>3.5873205128205132</v>
      </c>
      <c r="O573" s="198">
        <f t="shared" ca="1" si="926"/>
        <v>3.2655915309156516</v>
      </c>
      <c r="P573" s="198">
        <f t="shared" ca="1" si="927"/>
        <v>2.9390323778240863</v>
      </c>
      <c r="Q573" s="105">
        <f t="shared" ca="1" si="919"/>
        <v>11.843453795916336</v>
      </c>
      <c r="R573" s="105">
        <f t="shared" ca="1" si="920"/>
        <v>13.316572907174455</v>
      </c>
      <c r="S573" s="105">
        <f t="shared" ca="1" si="928"/>
        <v>0</v>
      </c>
      <c r="T573" s="105">
        <f t="shared" si="929"/>
        <v>0</v>
      </c>
      <c r="U573" s="105">
        <f t="shared" si="930"/>
        <v>0</v>
      </c>
      <c r="V573" s="115">
        <f t="shared" ca="1" si="921"/>
        <v>1.1600000000000001</v>
      </c>
      <c r="W573" s="114">
        <f t="shared" ca="1" si="922"/>
        <v>1.0144514158774252</v>
      </c>
      <c r="X573" s="116">
        <f t="shared" ca="1" si="923"/>
        <v>0.14839489969713143</v>
      </c>
      <c r="Y573" s="90" t="e">
        <f t="shared" si="931"/>
        <v>#N/A</v>
      </c>
      <c r="Z573" s="117" t="str">
        <f t="shared" ca="1" si="932"/>
        <v/>
      </c>
      <c r="AA573" s="112"/>
      <c r="AB573" s="118"/>
      <c r="AC573" s="107"/>
      <c r="AD573" s="107"/>
      <c r="AH573" s="107"/>
      <c r="BE573" s="235">
        <f t="shared" ca="1" si="933"/>
        <v>10.77</v>
      </c>
      <c r="BF573" s="235">
        <f t="shared" ref="BF573:BN573" ca="1" si="988">AVERAGE(OFFSET(BE$31,$A573,0,$BE$27,1))</f>
        <v>11.067499999999999</v>
      </c>
      <c r="BG573" s="235">
        <f t="shared" ca="1" si="988"/>
        <v>11.3125</v>
      </c>
      <c r="BH573" s="235">
        <f t="shared" ca="1" si="988"/>
        <v>11.486875000000001</v>
      </c>
      <c r="BI573" s="235">
        <f t="shared" ca="1" si="988"/>
        <v>11.5834375</v>
      </c>
      <c r="BJ573" s="235">
        <f t="shared" ca="1" si="988"/>
        <v>11.619218750000002</v>
      </c>
      <c r="BK573" s="235">
        <f t="shared" ca="1" si="988"/>
        <v>11.624609375000002</v>
      </c>
      <c r="BL573" s="235">
        <f t="shared" ca="1" si="988"/>
        <v>11.629960937500002</v>
      </c>
      <c r="BM573" s="235">
        <f t="shared" ca="1" si="988"/>
        <v>11.657285156250001</v>
      </c>
      <c r="BN573" s="235">
        <f t="shared" ca="1" si="988"/>
        <v>11.7218359375</v>
      </c>
      <c r="BO573" s="235">
        <f t="shared" ca="1" si="935"/>
        <v>11.243379882812501</v>
      </c>
      <c r="BP573" s="235">
        <f t="shared" ca="1" si="891"/>
        <v>11.521914932570603</v>
      </c>
      <c r="BQ573" s="235">
        <f t="shared" ca="1" si="892"/>
        <v>11.814419855256348</v>
      </c>
      <c r="BR573" s="235">
        <f t="shared" ca="1" si="893"/>
        <v>-0.29250492268574568</v>
      </c>
      <c r="BS573" s="235">
        <f t="shared" ca="1" si="894"/>
        <v>11.229410009884857</v>
      </c>
      <c r="BT573" s="235">
        <f t="shared" ca="1" si="962"/>
        <v>11.457760955764943</v>
      </c>
      <c r="BU573" s="235">
        <f t="shared" ca="1" si="963"/>
        <v>11.732295589948457</v>
      </c>
      <c r="BV573" s="235">
        <f t="shared" ca="1" si="964"/>
        <v>12.09676049474843</v>
      </c>
      <c r="BW573" s="235">
        <f t="shared" ca="1" si="965"/>
        <v>11.273156592197893</v>
      </c>
      <c r="BX573" s="235">
        <f t="shared" ca="1" si="936"/>
        <v>2.7998767152283977</v>
      </c>
      <c r="BZ573" s="235">
        <f t="shared" ca="1" si="937"/>
        <v>13.69523714288926</v>
      </c>
      <c r="CA573" s="235">
        <f t="shared" ca="1" si="938"/>
        <v>28.373328569095673</v>
      </c>
      <c r="CB573" s="235">
        <f t="shared" ca="1" si="978"/>
        <v>10.860023274739584</v>
      </c>
      <c r="CC573" s="235">
        <f t="shared" ca="1" si="979"/>
        <v>0.79002327473958367</v>
      </c>
      <c r="CD573" s="81">
        <f t="shared" ca="1" si="980"/>
        <v>8.1699767252604172</v>
      </c>
      <c r="CE573" s="235">
        <f t="shared" ca="1" si="939"/>
        <v>9.669835071830045</v>
      </c>
      <c r="CF573" s="235">
        <f t="shared" ca="1" si="940"/>
        <v>9.8357486798180318</v>
      </c>
      <c r="CG573">
        <f t="shared" si="941"/>
        <v>100</v>
      </c>
      <c r="CH573">
        <f t="shared" si="941"/>
        <v>50</v>
      </c>
      <c r="CI573">
        <f t="shared" si="941"/>
        <v>0</v>
      </c>
      <c r="CJ573" t="e">
        <f t="shared" si="942"/>
        <v>#N/A</v>
      </c>
      <c r="CK573" s="259">
        <f t="shared" ca="1" si="943"/>
        <v>11.334225962584428</v>
      </c>
      <c r="CL573" s="259">
        <f t="shared" ca="1" si="944"/>
        <v>10.830862981292213</v>
      </c>
      <c r="CM573" s="259">
        <f t="shared" ca="1" si="945"/>
        <v>11.062461875894659</v>
      </c>
      <c r="CN573" s="259">
        <f t="shared" ca="1" si="946"/>
        <v>11.710120769832212</v>
      </c>
      <c r="CO573">
        <f t="shared" ca="1" si="947"/>
        <v>0</v>
      </c>
      <c r="CP573" t="e">
        <f t="shared" ca="1" si="948"/>
        <v>#N/A</v>
      </c>
      <c r="CQ573">
        <f t="shared" ca="1" si="949"/>
        <v>16.7</v>
      </c>
      <c r="CR573" t="e">
        <f t="shared" ca="1" si="983"/>
        <v>#N/A</v>
      </c>
      <c r="CS573" t="e">
        <f t="shared" ca="1" si="984"/>
        <v>#N/A</v>
      </c>
    </row>
    <row r="574" spans="1:97" x14ac:dyDescent="0.25">
      <c r="A574">
        <v>543</v>
      </c>
      <c r="B574" s="100">
        <f ca="1">OFFSET(InputPriceData!B$15,CalculationsAndCharts!$A574+$A$11,0,1,1)</f>
        <v>39707</v>
      </c>
      <c r="C574" s="3">
        <f ca="1">OFFSET(InputPriceData!G$15,CalculationsAndCharts!$A574+$A$11,0,1,1)</f>
        <v>7445900</v>
      </c>
      <c r="D574" s="4">
        <f ca="1">OFFSET(InputPriceData!C$15,CalculationsAndCharts!$A574+$A$11,IF($C$7,7,0),1,1)</f>
        <v>11.21</v>
      </c>
      <c r="E574" s="4">
        <f ca="1">OFFSET(InputPriceData!D$15,CalculationsAndCharts!$A574+$A$11,IF($C$7,7,0),1,1)</f>
        <v>11.43</v>
      </c>
      <c r="F574" s="4">
        <f ca="1">OFFSET(InputPriceData!E$15,CalculationsAndCharts!$A574+$A$11,IF($C$7,7,0),1,1)</f>
        <v>10.32</v>
      </c>
      <c r="G574" s="4">
        <f ca="1">OFFSET(InputPriceData!F$15,CalculationsAndCharts!$A574+$A$11,IF($C$7,7,0),1,1)</f>
        <v>11.23</v>
      </c>
      <c r="H574" s="105">
        <f t="shared" si="916"/>
        <v>0</v>
      </c>
      <c r="I574" s="105">
        <f t="shared" ca="1" si="986"/>
        <v>0</v>
      </c>
      <c r="J574" s="105">
        <f t="shared" ca="1" si="986"/>
        <v>0</v>
      </c>
      <c r="K574" s="105">
        <f t="shared" ca="1" si="986"/>
        <v>0</v>
      </c>
      <c r="L574" s="4">
        <f t="shared" ca="1" si="917"/>
        <v>10.993333333333334</v>
      </c>
      <c r="M574" s="105">
        <f t="shared" ca="1" si="918"/>
        <v>1.17</v>
      </c>
      <c r="N574" s="105">
        <f t="shared" ca="1" si="925"/>
        <v>3.4626153846153844</v>
      </c>
      <c r="O574" s="198">
        <f t="shared" ca="1" si="926"/>
        <v>3.1736689646571201</v>
      </c>
      <c r="P574" s="198">
        <f t="shared" ca="1" si="927"/>
        <v>2.856302068191408</v>
      </c>
      <c r="Q574" s="105">
        <f t="shared" ca="1" si="919"/>
        <v>12.233964404273383</v>
      </c>
      <c r="R574" s="105">
        <f t="shared" ca="1" si="920"/>
        <v>13.737464081819633</v>
      </c>
      <c r="S574" s="105">
        <f t="shared" ca="1" si="928"/>
        <v>0</v>
      </c>
      <c r="T574" s="105">
        <f t="shared" si="929"/>
        <v>0</v>
      </c>
      <c r="U574" s="105">
        <f t="shared" si="930"/>
        <v>0</v>
      </c>
      <c r="V574" s="115">
        <f t="shared" ca="1" si="921"/>
        <v>1.1799999999999997</v>
      </c>
      <c r="W574" s="114">
        <f t="shared" ca="1" si="922"/>
        <v>0.94167712381613755</v>
      </c>
      <c r="X574" s="116">
        <f t="shared" ca="1" si="923"/>
        <v>0.1338537064840728</v>
      </c>
      <c r="Y574" s="90" t="e">
        <f t="shared" si="931"/>
        <v>#N/A</v>
      </c>
      <c r="Z574" s="117" t="str">
        <f t="shared" ca="1" si="932"/>
        <v/>
      </c>
      <c r="AA574" s="112"/>
      <c r="AB574" s="118"/>
      <c r="AC574" s="107"/>
      <c r="AD574" s="107"/>
      <c r="AH574" s="107"/>
      <c r="BE574" s="235">
        <f t="shared" ca="1" si="933"/>
        <v>11.365</v>
      </c>
      <c r="BF574" s="235">
        <f t="shared" ref="BF574:BN574" ca="1" si="989">AVERAGE(OFFSET(BE$31,$A574,0,$BE$27,1))</f>
        <v>11.557500000000001</v>
      </c>
      <c r="BG574" s="235">
        <f t="shared" ca="1" si="989"/>
        <v>11.661250000000001</v>
      </c>
      <c r="BH574" s="235">
        <f t="shared" ca="1" si="989"/>
        <v>11.68</v>
      </c>
      <c r="BI574" s="235">
        <f t="shared" ca="1" si="989"/>
        <v>11.655000000000001</v>
      </c>
      <c r="BJ574" s="235">
        <f t="shared" ca="1" si="989"/>
        <v>11.63</v>
      </c>
      <c r="BK574" s="235">
        <f t="shared" ca="1" si="989"/>
        <v>11.635312500000001</v>
      </c>
      <c r="BL574" s="235">
        <f t="shared" ca="1" si="989"/>
        <v>11.684609375000001</v>
      </c>
      <c r="BM574" s="235">
        <f t="shared" ca="1" si="989"/>
        <v>11.78638671875</v>
      </c>
      <c r="BN574" s="235">
        <f t="shared" ca="1" si="989"/>
        <v>11.9528125</v>
      </c>
      <c r="BO574" s="235">
        <f t="shared" ca="1" si="935"/>
        <v>11.587143554687501</v>
      </c>
      <c r="BP574" s="235">
        <f t="shared" ca="1" si="891"/>
        <v>11.800449982328704</v>
      </c>
      <c r="BQ574" s="235">
        <f t="shared" ca="1" si="892"/>
        <v>12.106924777942094</v>
      </c>
      <c r="BR574" s="235">
        <f t="shared" ca="1" si="893"/>
        <v>-0.30647479561338997</v>
      </c>
      <c r="BS574" s="235">
        <f t="shared" ca="1" si="894"/>
        <v>11.493975186715314</v>
      </c>
      <c r="BT574" s="235">
        <f t="shared" ca="1" si="962"/>
        <v>11.686111901645031</v>
      </c>
      <c r="BU574" s="235">
        <f t="shared" ca="1" si="963"/>
        <v>12.006830224131972</v>
      </c>
      <c r="BV574" s="235">
        <f t="shared" ca="1" si="964"/>
        <v>12.461225399548404</v>
      </c>
      <c r="BW574" s="235">
        <f t="shared" ca="1" si="965"/>
        <v>11.499070432087578</v>
      </c>
      <c r="BX574" s="235">
        <f t="shared" ca="1" si="936"/>
        <v>2.7121243851464252</v>
      </c>
      <c r="BZ574" s="235">
        <f t="shared" ca="1" si="937"/>
        <v>14.144123861974789</v>
      </c>
      <c r="CA574" s="235">
        <f t="shared" ca="1" si="938"/>
        <v>25.618251098903706</v>
      </c>
      <c r="CB574" s="235">
        <f t="shared" ca="1" si="978"/>
        <v>11.290238444010416</v>
      </c>
      <c r="CC574" s="235">
        <f t="shared" ca="1" si="979"/>
        <v>0.97023844401041615</v>
      </c>
      <c r="CD574" s="81">
        <f t="shared" ca="1" si="980"/>
        <v>7.7897615559895819</v>
      </c>
      <c r="CE574" s="235">
        <f t="shared" ca="1" si="939"/>
        <v>12.45530350366624</v>
      </c>
      <c r="CF574" s="235">
        <f t="shared" ca="1" si="940"/>
        <v>9.6721843641048881</v>
      </c>
      <c r="CG574">
        <f t="shared" si="941"/>
        <v>100</v>
      </c>
      <c r="CH574">
        <f t="shared" si="941"/>
        <v>50</v>
      </c>
      <c r="CI574">
        <f t="shared" si="941"/>
        <v>0</v>
      </c>
      <c r="CJ574" t="e">
        <f t="shared" si="942"/>
        <v>#N/A</v>
      </c>
      <c r="CK574" s="259">
        <f t="shared" ca="1" si="943"/>
        <v>11.620951925168857</v>
      </c>
      <c r="CL574" s="259">
        <f t="shared" ca="1" si="944"/>
        <v>11.152350962584428</v>
      </c>
      <c r="CM574" s="259">
        <f t="shared" ca="1" si="945"/>
        <v>11.452992015379987</v>
      </c>
      <c r="CN574" s="259">
        <f t="shared" ca="1" si="946"/>
        <v>12.061823885248213</v>
      </c>
      <c r="CO574">
        <f t="shared" ca="1" si="947"/>
        <v>0</v>
      </c>
      <c r="CP574" t="e">
        <f t="shared" ca="1" si="948"/>
        <v>#N/A</v>
      </c>
      <c r="CQ574">
        <f t="shared" ca="1" si="949"/>
        <v>16.7</v>
      </c>
      <c r="CR574" t="e">
        <f t="shared" ca="1" si="983"/>
        <v>#N/A</v>
      </c>
      <c r="CS574" t="e">
        <f t="shared" ca="1" si="984"/>
        <v>#N/A</v>
      </c>
    </row>
    <row r="575" spans="1:97" x14ac:dyDescent="0.25">
      <c r="A575">
        <v>544</v>
      </c>
      <c r="B575" s="100">
        <f ca="1">OFFSET(InputPriceData!B$15,CalculationsAndCharts!$A575+$A$11,0,1,1)</f>
        <v>39706</v>
      </c>
      <c r="C575" s="3">
        <f ca="1">OFFSET(InputPriceData!G$15,CalculationsAndCharts!$A575+$A$11,0,1,1)</f>
        <v>6181200</v>
      </c>
      <c r="D575" s="4">
        <f ca="1">OFFSET(InputPriceData!C$15,CalculationsAndCharts!$A575+$A$11,IF($C$7,7,0),1,1)</f>
        <v>11.49</v>
      </c>
      <c r="E575" s="4">
        <f ca="1">OFFSET(InputPriceData!D$15,CalculationsAndCharts!$A575+$A$11,IF($C$7,7,0),1,1)</f>
        <v>11.82</v>
      </c>
      <c r="F575" s="4">
        <f ca="1">OFFSET(InputPriceData!E$15,CalculationsAndCharts!$A575+$A$11,IF($C$7,7,0),1,1)</f>
        <v>11.15</v>
      </c>
      <c r="G575" s="4">
        <f ca="1">OFFSET(InputPriceData!F$15,CalculationsAndCharts!$A575+$A$11,IF($C$7,7,0),1,1)</f>
        <v>11.5</v>
      </c>
      <c r="H575" s="105">
        <f t="shared" si="916"/>
        <v>0</v>
      </c>
      <c r="I575" s="105">
        <f t="shared" ca="1" si="986"/>
        <v>0</v>
      </c>
      <c r="J575" s="105">
        <f t="shared" ca="1" si="986"/>
        <v>0</v>
      </c>
      <c r="K575" s="105">
        <f t="shared" ca="1" si="986"/>
        <v>0</v>
      </c>
      <c r="L575" s="4">
        <f t="shared" ca="1" si="917"/>
        <v>11.49</v>
      </c>
      <c r="M575" s="105">
        <f t="shared" ca="1" si="918"/>
        <v>0.68333333333333357</v>
      </c>
      <c r="N575" s="105">
        <f t="shared" ca="1" si="925"/>
        <v>3.2696410256410258</v>
      </c>
      <c r="O575" s="198">
        <f t="shared" ca="1" si="926"/>
        <v>3.0911128446690448</v>
      </c>
      <c r="P575" s="198">
        <f t="shared" ca="1" si="927"/>
        <v>2.7820015602021404</v>
      </c>
      <c r="Q575" s="105">
        <f t="shared" ca="1" si="919"/>
        <v>12.588430424541968</v>
      </c>
      <c r="R575" s="105">
        <f t="shared" ca="1" si="920"/>
        <v>14.167035418261419</v>
      </c>
      <c r="S575" s="105">
        <f t="shared" ca="1" si="928"/>
        <v>0</v>
      </c>
      <c r="T575" s="105">
        <f t="shared" si="929"/>
        <v>0</v>
      </c>
      <c r="U575" s="105">
        <f t="shared" si="930"/>
        <v>0</v>
      </c>
      <c r="V575" s="115">
        <f t="shared" ca="1" si="921"/>
        <v>0.84999999999999964</v>
      </c>
      <c r="W575" s="114">
        <f t="shared" ca="1" si="922"/>
        <v>0.82251568572420641</v>
      </c>
      <c r="X575" s="116">
        <f t="shared" ca="1" si="923"/>
        <v>0.12152310310645273</v>
      </c>
      <c r="Y575" s="90" t="e">
        <f t="shared" si="931"/>
        <v>#N/A</v>
      </c>
      <c r="Z575" s="117" t="str">
        <f t="shared" ca="1" si="932"/>
        <v/>
      </c>
      <c r="AA575" s="112"/>
      <c r="AB575" s="118"/>
      <c r="AC575" s="107"/>
      <c r="AD575" s="107"/>
      <c r="AH575" s="107"/>
      <c r="BE575" s="235">
        <f t="shared" ca="1" si="933"/>
        <v>11.75</v>
      </c>
      <c r="BF575" s="235">
        <f t="shared" ref="BF575:BN575" ca="1" si="990">AVERAGE(OFFSET(BE$31,$A575,0,$BE$27,1))</f>
        <v>11.765000000000001</v>
      </c>
      <c r="BG575" s="235">
        <f t="shared" ca="1" si="990"/>
        <v>11.69875</v>
      </c>
      <c r="BH575" s="235">
        <f t="shared" ca="1" si="990"/>
        <v>11.63</v>
      </c>
      <c r="BI575" s="235">
        <f t="shared" ca="1" si="990"/>
        <v>11.605</v>
      </c>
      <c r="BJ575" s="235">
        <f t="shared" ca="1" si="990"/>
        <v>11.640625</v>
      </c>
      <c r="BK575" s="235">
        <f t="shared" ca="1" si="990"/>
        <v>11.73390625</v>
      </c>
      <c r="BL575" s="235">
        <f t="shared" ca="1" si="990"/>
        <v>11.8881640625</v>
      </c>
      <c r="BM575" s="235">
        <f t="shared" ca="1" si="990"/>
        <v>12.119238281249999</v>
      </c>
      <c r="BN575" s="235">
        <f t="shared" ca="1" si="990"/>
        <v>12.442919921874999</v>
      </c>
      <c r="BO575" s="235">
        <f t="shared" ca="1" si="935"/>
        <v>11.779805175781249</v>
      </c>
      <c r="BP575" s="235">
        <f t="shared" ca="1" si="891"/>
        <v>12.013756409969906</v>
      </c>
      <c r="BQ575" s="235">
        <f t="shared" ca="1" si="892"/>
        <v>12.413399573555484</v>
      </c>
      <c r="BR575" s="235">
        <f t="shared" ca="1" si="893"/>
        <v>-0.39964316358557816</v>
      </c>
      <c r="BS575" s="235">
        <f t="shared" ca="1" si="894"/>
        <v>11.614113246384328</v>
      </c>
      <c r="BT575" s="235">
        <f t="shared" ca="1" si="962"/>
        <v>11.878248616574748</v>
      </c>
      <c r="BU575" s="235">
        <f t="shared" ca="1" si="963"/>
        <v>12.327548546618914</v>
      </c>
      <c r="BV575" s="235">
        <f t="shared" ca="1" si="964"/>
        <v>12.915620574964835</v>
      </c>
      <c r="BW575" s="235">
        <f t="shared" ca="1" si="965"/>
        <v>11.567720784832334</v>
      </c>
      <c r="BX575" s="235">
        <f t="shared" ca="1" si="936"/>
        <v>2.5879622714194448</v>
      </c>
      <c r="BZ575" s="235">
        <f t="shared" ca="1" si="937"/>
        <v>14.608250462467524</v>
      </c>
      <c r="CA575" s="235">
        <f t="shared" ca="1" si="938"/>
        <v>20.628149111622093</v>
      </c>
      <c r="CB575" s="235">
        <f t="shared" ca="1" si="978"/>
        <v>11.634902587890625</v>
      </c>
      <c r="CC575" s="235">
        <f t="shared" ca="1" si="979"/>
        <v>0.62490258789062558</v>
      </c>
      <c r="CD575" s="81">
        <f t="shared" ca="1" si="980"/>
        <v>8.4650974121093761</v>
      </c>
      <c r="CE575" s="235">
        <f t="shared" ca="1" si="939"/>
        <v>7.3821074639578086</v>
      </c>
      <c r="CF575" s="235">
        <f t="shared" ca="1" si="940"/>
        <v>8.0542799616561354</v>
      </c>
      <c r="CG575">
        <f t="shared" si="941"/>
        <v>100</v>
      </c>
      <c r="CH575">
        <f t="shared" si="941"/>
        <v>50</v>
      </c>
      <c r="CI575">
        <f t="shared" si="941"/>
        <v>0</v>
      </c>
      <c r="CJ575" t="e">
        <f t="shared" si="942"/>
        <v>#N/A</v>
      </c>
      <c r="CK575" s="259">
        <f t="shared" ca="1" si="943"/>
        <v>11.751903850337715</v>
      </c>
      <c r="CL575" s="259">
        <f t="shared" ca="1" si="944"/>
        <v>11.552975962584428</v>
      </c>
      <c r="CM575" s="259">
        <f t="shared" ca="1" si="945"/>
        <v>11.759431136744421</v>
      </c>
      <c r="CN575" s="259">
        <f t="shared" ca="1" si="946"/>
        <v>12.425613054313729</v>
      </c>
      <c r="CO575">
        <f t="shared" ca="1" si="947"/>
        <v>0</v>
      </c>
      <c r="CP575" t="e">
        <f t="shared" ca="1" si="948"/>
        <v>#N/A</v>
      </c>
      <c r="CQ575">
        <f t="shared" ca="1" si="949"/>
        <v>16.7</v>
      </c>
      <c r="CR575" t="e">
        <f t="shared" ca="1" si="983"/>
        <v>#N/A</v>
      </c>
      <c r="CS575" t="e">
        <f t="shared" ca="1" si="984"/>
        <v>#N/A</v>
      </c>
    </row>
    <row r="576" spans="1:97" x14ac:dyDescent="0.25">
      <c r="A576">
        <v>545</v>
      </c>
      <c r="B576" s="100">
        <f ca="1">OFFSET(InputPriceData!B$15,CalculationsAndCharts!$A576+$A$11,0,1,1)</f>
        <v>39703</v>
      </c>
      <c r="C576" s="3">
        <f ca="1">OFFSET(InputPriceData!G$15,CalculationsAndCharts!$A576+$A$11,0,1,1)</f>
        <v>6650500</v>
      </c>
      <c r="D576" s="4">
        <f ca="1">OFFSET(InputPriceData!C$15,CalculationsAndCharts!$A576+$A$11,IF($C$7,7,0),1,1)</f>
        <v>11.53</v>
      </c>
      <c r="E576" s="4">
        <f ca="1">OFFSET(InputPriceData!D$15,CalculationsAndCharts!$A576+$A$11,IF($C$7,7,0),1,1)</f>
        <v>12.06</v>
      </c>
      <c r="F576" s="4">
        <f ca="1">OFFSET(InputPriceData!E$15,CalculationsAndCharts!$A576+$A$11,IF($C$7,7,0),1,1)</f>
        <v>11.44</v>
      </c>
      <c r="G576" s="4">
        <f ca="1">OFFSET(InputPriceData!F$15,CalculationsAndCharts!$A576+$A$11,IF($C$7,7,0),1,1)</f>
        <v>12</v>
      </c>
      <c r="H576" s="105">
        <f t="shared" si="916"/>
        <v>0</v>
      </c>
      <c r="I576" s="105">
        <f t="shared" ca="1" si="986"/>
        <v>0</v>
      </c>
      <c r="J576" s="105">
        <f t="shared" ca="1" si="986"/>
        <v>0</v>
      </c>
      <c r="K576" s="105">
        <f t="shared" ca="1" si="986"/>
        <v>0</v>
      </c>
      <c r="L576" s="4">
        <f t="shared" ca="1" si="917"/>
        <v>11.833333333333334</v>
      </c>
      <c r="M576" s="105">
        <f t="shared" ca="1" si="918"/>
        <v>0.82333333333333414</v>
      </c>
      <c r="N576" s="105">
        <f t="shared" ca="1" si="925"/>
        <v>3.3579358974358979</v>
      </c>
      <c r="O576" s="198">
        <f t="shared" ca="1" si="926"/>
        <v>3.0401047929627647</v>
      </c>
      <c r="P576" s="198">
        <f t="shared" ca="1" si="927"/>
        <v>2.7360943136664884</v>
      </c>
      <c r="Q576" s="105">
        <f t="shared" ca="1" si="919"/>
        <v>12.902267688696817</v>
      </c>
      <c r="R576" s="105">
        <f t="shared" ca="1" si="920"/>
        <v>14.618065416466976</v>
      </c>
      <c r="S576" s="105">
        <f t="shared" ca="1" si="928"/>
        <v>0</v>
      </c>
      <c r="T576" s="105">
        <f t="shared" si="929"/>
        <v>0</v>
      </c>
      <c r="U576" s="105">
        <f t="shared" si="930"/>
        <v>0</v>
      </c>
      <c r="V576" s="115">
        <f t="shared" ca="1" si="921"/>
        <v>0.62000000000000099</v>
      </c>
      <c r="W576" s="114">
        <f t="shared" ca="1" si="922"/>
        <v>0.80877352858630991</v>
      </c>
      <c r="X576" s="116">
        <f t="shared" ca="1" si="923"/>
        <v>0.11739779404885917</v>
      </c>
      <c r="Y576" s="90" t="e">
        <f t="shared" si="931"/>
        <v>#N/A</v>
      </c>
      <c r="Z576" s="117" t="str">
        <f t="shared" ca="1" si="932"/>
        <v/>
      </c>
      <c r="AA576" s="112"/>
      <c r="AB576" s="118"/>
      <c r="AC576" s="107"/>
      <c r="AD576" s="107"/>
      <c r="AH576" s="107"/>
      <c r="BE576" s="235">
        <f t="shared" ca="1" si="933"/>
        <v>11.780000000000001</v>
      </c>
      <c r="BF576" s="235">
        <f t="shared" ref="BF576:BN576" ca="1" si="991">AVERAGE(OFFSET(BE$31,$A576,0,$BE$27,1))</f>
        <v>11.6325</v>
      </c>
      <c r="BG576" s="235">
        <f t="shared" ca="1" si="991"/>
        <v>11.561250000000001</v>
      </c>
      <c r="BH576" s="235">
        <f t="shared" ca="1" si="991"/>
        <v>11.58</v>
      </c>
      <c r="BI576" s="235">
        <f t="shared" ca="1" si="991"/>
        <v>11.67625</v>
      </c>
      <c r="BJ576" s="235">
        <f t="shared" ca="1" si="991"/>
        <v>11.827187499999999</v>
      </c>
      <c r="BK576" s="235">
        <f t="shared" ca="1" si="991"/>
        <v>12.042421874999999</v>
      </c>
      <c r="BL576" s="235">
        <f t="shared" ca="1" si="991"/>
        <v>12.350312499999999</v>
      </c>
      <c r="BM576" s="235">
        <f t="shared" ca="1" si="991"/>
        <v>12.7666015625</v>
      </c>
      <c r="BN576" s="235">
        <f t="shared" ca="1" si="991"/>
        <v>13.279765625</v>
      </c>
      <c r="BO576" s="235">
        <f t="shared" ca="1" si="935"/>
        <v>11.860814453125002</v>
      </c>
      <c r="BP576" s="235">
        <f t="shared" ca="1" si="891"/>
        <v>12.247707644158563</v>
      </c>
      <c r="BQ576" s="235">
        <f t="shared" ca="1" si="892"/>
        <v>12.81304273714106</v>
      </c>
      <c r="BR576" s="235">
        <f t="shared" ca="1" si="893"/>
        <v>-0.5653350929824974</v>
      </c>
      <c r="BS576" s="235">
        <f t="shared" ca="1" si="894"/>
        <v>11.682372551176066</v>
      </c>
      <c r="BT576" s="235">
        <f t="shared" ca="1" si="962"/>
        <v>12.142383986765168</v>
      </c>
      <c r="BU576" s="235">
        <f t="shared" ca="1" si="963"/>
        <v>12.77684847666308</v>
      </c>
      <c r="BV576" s="235">
        <f t="shared" ca="1" si="964"/>
        <v>13.503692603310757</v>
      </c>
      <c r="BW576" s="235">
        <f t="shared" ca="1" si="965"/>
        <v>11.600299133617018</v>
      </c>
      <c r="BX576" s="235">
        <f t="shared" ca="1" si="936"/>
        <v>2.4098107150165387</v>
      </c>
      <c r="BZ576" s="235">
        <f t="shared" ca="1" si="937"/>
        <v>15.103944499650478</v>
      </c>
      <c r="CA576" s="235">
        <f t="shared" ca="1" si="938"/>
        <v>13.65227625347522</v>
      </c>
      <c r="CB576" s="235">
        <f t="shared" ca="1" si="978"/>
        <v>11.847073893229169</v>
      </c>
      <c r="CC576" s="235">
        <f t="shared" ca="1" si="979"/>
        <v>0.83707389322916903</v>
      </c>
      <c r="CD576" s="81">
        <f t="shared" ca="1" si="980"/>
        <v>9.1193041992187514</v>
      </c>
      <c r="CE576" s="235">
        <f t="shared" ca="1" si="939"/>
        <v>9.1791421246906193</v>
      </c>
      <c r="CF576" s="235">
        <f t="shared" ca="1" si="940"/>
        <v>8.0417957046757103</v>
      </c>
      <c r="CG576">
        <f t="shared" si="941"/>
        <v>100</v>
      </c>
      <c r="CH576">
        <f t="shared" si="941"/>
        <v>50</v>
      </c>
      <c r="CI576">
        <f t="shared" si="941"/>
        <v>0</v>
      </c>
      <c r="CJ576" t="e">
        <f t="shared" si="942"/>
        <v>#N/A</v>
      </c>
      <c r="CK576" s="259">
        <f t="shared" ca="1" si="943"/>
        <v>11.74630770067543</v>
      </c>
      <c r="CL576" s="259">
        <f t="shared" ca="1" si="944"/>
        <v>11.750951925168858</v>
      </c>
      <c r="CM576" s="259">
        <f t="shared" ca="1" si="945"/>
        <v>11.939051894574037</v>
      </c>
      <c r="CN576" s="259">
        <f t="shared" ca="1" si="946"/>
        <v>12.77466789100545</v>
      </c>
      <c r="CO576">
        <f t="shared" ca="1" si="947"/>
        <v>0</v>
      </c>
      <c r="CP576" t="e">
        <f t="shared" ca="1" si="948"/>
        <v>#N/A</v>
      </c>
      <c r="CQ576">
        <f t="shared" ca="1" si="949"/>
        <v>16.7</v>
      </c>
      <c r="CR576" t="e">
        <f t="shared" ca="1" si="983"/>
        <v>#N/A</v>
      </c>
      <c r="CS576" t="e">
        <f t="shared" ca="1" si="984"/>
        <v>#N/A</v>
      </c>
    </row>
    <row r="577" spans="1:97" x14ac:dyDescent="0.25">
      <c r="A577">
        <v>546</v>
      </c>
      <c r="B577" s="100">
        <f ca="1">OFFSET(InputPriceData!B$15,CalculationsAndCharts!$A577+$A$11,0,1,1)</f>
        <v>39702</v>
      </c>
      <c r="C577" s="3">
        <f ca="1">OFFSET(InputPriceData!G$15,CalculationsAndCharts!$A577+$A$11,0,1,1)</f>
        <v>6217900</v>
      </c>
      <c r="D577" s="4">
        <f ca="1">OFFSET(InputPriceData!C$15,CalculationsAndCharts!$A577+$A$11,IF($C$7,7,0),1,1)</f>
        <v>11.26</v>
      </c>
      <c r="E577" s="4">
        <f ca="1">OFFSET(InputPriceData!D$15,CalculationsAndCharts!$A577+$A$11,IF($C$7,7,0),1,1)</f>
        <v>11.75</v>
      </c>
      <c r="F577" s="4">
        <f ca="1">OFFSET(InputPriceData!E$15,CalculationsAndCharts!$A577+$A$11,IF($C$7,7,0),1,1)</f>
        <v>11.01</v>
      </c>
      <c r="G577" s="4">
        <f ca="1">OFFSET(InputPriceData!F$15,CalculationsAndCharts!$A577+$A$11,IF($C$7,7,0),1,1)</f>
        <v>11.56</v>
      </c>
      <c r="H577" s="105">
        <f t="shared" si="916"/>
        <v>0</v>
      </c>
      <c r="I577" s="105">
        <f t="shared" ca="1" si="986"/>
        <v>0</v>
      </c>
      <c r="J577" s="105">
        <f t="shared" ca="1" si="986"/>
        <v>0</v>
      </c>
      <c r="K577" s="105">
        <f t="shared" ca="1" si="986"/>
        <v>0</v>
      </c>
      <c r="L577" s="4">
        <f t="shared" ca="1" si="917"/>
        <v>11.44</v>
      </c>
      <c r="M577" s="105">
        <f t="shared" ca="1" si="918"/>
        <v>0.47333333333333449</v>
      </c>
      <c r="N577" s="105">
        <f t="shared" ca="1" si="925"/>
        <v>3.2186666666666666</v>
      </c>
      <c r="O577" s="198">
        <f t="shared" ca="1" si="926"/>
        <v>2.9492959059704411</v>
      </c>
      <c r="P577" s="198">
        <f t="shared" ca="1" si="927"/>
        <v>2.6543663153733972</v>
      </c>
      <c r="Q577" s="105">
        <f t="shared" ca="1" si="919"/>
        <v>13.207677504514955</v>
      </c>
      <c r="R577" s="105">
        <f t="shared" ca="1" si="920"/>
        <v>15.108293338687021</v>
      </c>
      <c r="S577" s="105">
        <f t="shared" ca="1" si="928"/>
        <v>0</v>
      </c>
      <c r="T577" s="105">
        <f t="shared" si="929"/>
        <v>0</v>
      </c>
      <c r="U577" s="105">
        <f t="shared" si="930"/>
        <v>0</v>
      </c>
      <c r="V577" s="115">
        <f t="shared" ca="1" si="921"/>
        <v>0.74000000000000021</v>
      </c>
      <c r="W577" s="114">
        <f t="shared" ca="1" si="922"/>
        <v>0.90316029287946442</v>
      </c>
      <c r="X577" s="116">
        <f t="shared" ca="1" si="923"/>
        <v>0.12812805301725472</v>
      </c>
      <c r="Y577" s="90" t="e">
        <f t="shared" si="931"/>
        <v>#N/A</v>
      </c>
      <c r="Z577" s="117" t="str">
        <f t="shared" ca="1" si="932"/>
        <v/>
      </c>
      <c r="AA577" s="112"/>
      <c r="AB577" s="118"/>
      <c r="AC577" s="107"/>
      <c r="AD577" s="107"/>
      <c r="AH577" s="107"/>
      <c r="BE577" s="235">
        <f t="shared" ca="1" si="933"/>
        <v>11.484999999999999</v>
      </c>
      <c r="BF577" s="235">
        <f t="shared" ref="BF577:BN577" ca="1" si="992">AVERAGE(OFFSET(BE$31,$A577,0,$BE$27,1))</f>
        <v>11.49</v>
      </c>
      <c r="BG577" s="235">
        <f t="shared" ca="1" si="992"/>
        <v>11.598749999999999</v>
      </c>
      <c r="BH577" s="235">
        <f t="shared" ca="1" si="992"/>
        <v>11.772499999999999</v>
      </c>
      <c r="BI577" s="235">
        <f t="shared" ca="1" si="992"/>
        <v>11.978124999999999</v>
      </c>
      <c r="BJ577" s="235">
        <f t="shared" ca="1" si="992"/>
        <v>12.25765625</v>
      </c>
      <c r="BK577" s="235">
        <f t="shared" ca="1" si="992"/>
        <v>12.658203125</v>
      </c>
      <c r="BL577" s="235">
        <f t="shared" ca="1" si="992"/>
        <v>13.182890624999999</v>
      </c>
      <c r="BM577" s="235">
        <f t="shared" ca="1" si="992"/>
        <v>13.792929687499999</v>
      </c>
      <c r="BN577" s="235">
        <f t="shared" ca="1" si="992"/>
        <v>14.431777343749999</v>
      </c>
      <c r="BO577" s="235">
        <f t="shared" ca="1" si="935"/>
        <v>12.001391601562498</v>
      </c>
      <c r="BP577" s="235">
        <f t="shared" ca="1" si="891"/>
        <v>12.634600835192122</v>
      </c>
      <c r="BQ577" s="235">
        <f t="shared" ca="1" si="892"/>
        <v>13.378377830123558</v>
      </c>
      <c r="BR577" s="235">
        <f t="shared" ca="1" si="893"/>
        <v>-0.74377699493143545</v>
      </c>
      <c r="BS577" s="235">
        <f t="shared" ca="1" si="894"/>
        <v>11.890823840260687</v>
      </c>
      <c r="BT577" s="235">
        <f t="shared" ca="1" si="962"/>
        <v>12.602395422354268</v>
      </c>
      <c r="BU577" s="235">
        <f t="shared" ca="1" si="963"/>
        <v>13.411312966560992</v>
      </c>
      <c r="BV577" s="235">
        <f t="shared" ca="1" si="964"/>
        <v>14.230536729958434</v>
      </c>
      <c r="BW577" s="235">
        <f t="shared" ca="1" si="965"/>
        <v>11.803784097338262</v>
      </c>
      <c r="BX577" s="235">
        <f t="shared" ca="1" si="936"/>
        <v>2.1565249400307707</v>
      </c>
      <c r="BZ577" s="235">
        <f t="shared" ca="1" si="937"/>
        <v>15.634366397192208</v>
      </c>
      <c r="CA577" s="235">
        <f t="shared" ca="1" si="938"/>
        <v>5.5931138477896685</v>
      </c>
      <c r="CB577" s="235">
        <f t="shared" ca="1" si="978"/>
        <v>11.720695800781249</v>
      </c>
      <c r="CC577" s="235">
        <f t="shared" ca="1" si="979"/>
        <v>0.71069580078124872</v>
      </c>
      <c r="CD577" s="81">
        <f t="shared" ca="1" si="980"/>
        <v>9.3493041992187518</v>
      </c>
      <c r="CE577" s="235">
        <f t="shared" ca="1" si="939"/>
        <v>7.6015902963199764</v>
      </c>
      <c r="CF577" s="235">
        <f t="shared" ca="1" si="940"/>
        <v>8.6468749239439813</v>
      </c>
      <c r="CG577">
        <f t="shared" si="941"/>
        <v>100</v>
      </c>
      <c r="CH577">
        <f t="shared" si="941"/>
        <v>50</v>
      </c>
      <c r="CI577">
        <f t="shared" si="941"/>
        <v>0</v>
      </c>
      <c r="CJ577" t="e">
        <f t="shared" si="942"/>
        <v>#N/A</v>
      </c>
      <c r="CK577" s="259">
        <f t="shared" ca="1" si="943"/>
        <v>12.097615401350863</v>
      </c>
      <c r="CL577" s="259">
        <f t="shared" ca="1" si="944"/>
        <v>11.650057700675431</v>
      </c>
      <c r="CM577" s="259">
        <f t="shared" ca="1" si="945"/>
        <v>12.009530935401173</v>
      </c>
      <c r="CN577" s="259">
        <f t="shared" ca="1" si="946"/>
        <v>13.184154277340085</v>
      </c>
      <c r="CO577">
        <f t="shared" ca="1" si="947"/>
        <v>0</v>
      </c>
      <c r="CP577" t="e">
        <f t="shared" ca="1" si="948"/>
        <v>#N/A</v>
      </c>
      <c r="CQ577">
        <f t="shared" ca="1" si="949"/>
        <v>16.7</v>
      </c>
      <c r="CR577" t="e">
        <f t="shared" ca="1" si="983"/>
        <v>#N/A</v>
      </c>
      <c r="CS577" t="e">
        <f t="shared" ca="1" si="984"/>
        <v>#N/A</v>
      </c>
    </row>
    <row r="578" spans="1:97" x14ac:dyDescent="0.25">
      <c r="A578">
        <v>547</v>
      </c>
      <c r="B578" s="100">
        <f ca="1">OFFSET(InputPriceData!B$15,CalculationsAndCharts!$A578+$A$11,0,1,1)</f>
        <v>39701</v>
      </c>
      <c r="C578" s="3">
        <f ca="1">OFFSET(InputPriceData!G$15,CalculationsAndCharts!$A578+$A$11,0,1,1)</f>
        <v>7525500</v>
      </c>
      <c r="D578" s="4">
        <f ca="1">OFFSET(InputPriceData!C$15,CalculationsAndCharts!$A578+$A$11,IF($C$7,7,0),1,1)</f>
        <v>11.66</v>
      </c>
      <c r="E578" s="4">
        <f ca="1">OFFSET(InputPriceData!D$15,CalculationsAndCharts!$A578+$A$11,IF($C$7,7,0),1,1)</f>
        <v>11.78</v>
      </c>
      <c r="F578" s="4">
        <f ca="1">OFFSET(InputPriceData!E$15,CalculationsAndCharts!$A578+$A$11,IF($C$7,7,0),1,1)</f>
        <v>11.26</v>
      </c>
      <c r="G578" s="4">
        <f ca="1">OFFSET(InputPriceData!F$15,CalculationsAndCharts!$A578+$A$11,IF($C$7,7,0),1,1)</f>
        <v>11.41</v>
      </c>
      <c r="H578" s="105">
        <f t="shared" si="916"/>
        <v>0</v>
      </c>
      <c r="I578" s="105">
        <f t="shared" ca="1" si="986"/>
        <v>0</v>
      </c>
      <c r="J578" s="105">
        <f t="shared" ca="1" si="986"/>
        <v>0</v>
      </c>
      <c r="K578" s="105">
        <f t="shared" ca="1" si="986"/>
        <v>0</v>
      </c>
      <c r="L578" s="4">
        <f t="shared" ca="1" si="917"/>
        <v>11.483333333333334</v>
      </c>
      <c r="M578" s="105">
        <f t="shared" ca="1" si="918"/>
        <v>0.59999999999999964</v>
      </c>
      <c r="N578" s="105">
        <f t="shared" ca="1" si="925"/>
        <v>3.2787435897435899</v>
      </c>
      <c r="O578" s="198">
        <f t="shared" ca="1" si="926"/>
        <v>2.8723328314858052</v>
      </c>
      <c r="P578" s="198">
        <f t="shared" ca="1" si="927"/>
        <v>2.5850995483372246</v>
      </c>
      <c r="Q578" s="105">
        <f t="shared" ca="1" si="919"/>
        <v>13.712728220090657</v>
      </c>
      <c r="R578" s="105">
        <f t="shared" ca="1" si="920"/>
        <v>15.651326434164755</v>
      </c>
      <c r="S578" s="105">
        <f t="shared" ca="1" si="928"/>
        <v>0</v>
      </c>
      <c r="T578" s="105">
        <f t="shared" si="929"/>
        <v>0</v>
      </c>
      <c r="U578" s="105">
        <f t="shared" si="930"/>
        <v>0</v>
      </c>
      <c r="V578" s="115">
        <f t="shared" ca="1" si="921"/>
        <v>0.51999999999999957</v>
      </c>
      <c r="W578" s="114">
        <f t="shared" ca="1" si="922"/>
        <v>0.98474043931919664</v>
      </c>
      <c r="X578" s="116">
        <f t="shared" ca="1" si="923"/>
        <v>0.13630503412087613</v>
      </c>
      <c r="Y578" s="90" t="e">
        <f t="shared" si="931"/>
        <v>#N/A</v>
      </c>
      <c r="Z578" s="117" t="str">
        <f t="shared" ca="1" si="932"/>
        <v/>
      </c>
      <c r="AA578" s="112"/>
      <c r="AB578" s="118"/>
      <c r="AC578" s="107"/>
      <c r="AD578" s="107"/>
      <c r="AH578" s="107"/>
      <c r="BE578" s="235">
        <f t="shared" ca="1" si="933"/>
        <v>11.495000000000001</v>
      </c>
      <c r="BF578" s="235">
        <f t="shared" ref="BF578:BN578" ca="1" si="993">AVERAGE(OFFSET(BE$31,$A578,0,$BE$27,1))</f>
        <v>11.7075</v>
      </c>
      <c r="BG578" s="235">
        <f t="shared" ca="1" si="993"/>
        <v>11.946249999999999</v>
      </c>
      <c r="BH578" s="235">
        <f t="shared" ca="1" si="993"/>
        <v>12.18375</v>
      </c>
      <c r="BI578" s="235">
        <f t="shared" ca="1" si="993"/>
        <v>12.5371875</v>
      </c>
      <c r="BJ578" s="235">
        <f t="shared" ca="1" si="993"/>
        <v>13.05875</v>
      </c>
      <c r="BK578" s="235">
        <f t="shared" ca="1" si="993"/>
        <v>13.707578125</v>
      </c>
      <c r="BL578" s="235">
        <f t="shared" ca="1" si="993"/>
        <v>14.402968749999999</v>
      </c>
      <c r="BM578" s="235">
        <f t="shared" ca="1" si="993"/>
        <v>15.070625</v>
      </c>
      <c r="BN578" s="235">
        <f t="shared" ca="1" si="993"/>
        <v>15.661894531249999</v>
      </c>
      <c r="BO578" s="235">
        <f t="shared" ca="1" si="935"/>
        <v>12.447512695312501</v>
      </c>
      <c r="BP578" s="235">
        <f t="shared" ca="1" si="891"/>
        <v>13.267810068821747</v>
      </c>
      <c r="BQ578" s="235">
        <f t="shared" ca="1" si="892"/>
        <v>14.122154825054995</v>
      </c>
      <c r="BR578" s="235">
        <f t="shared" ca="1" si="893"/>
        <v>-0.85434475623324779</v>
      </c>
      <c r="BS578" s="235">
        <f t="shared" ca="1" si="894"/>
        <v>12.4134653125885</v>
      </c>
      <c r="BT578" s="235">
        <f t="shared" ca="1" si="962"/>
        <v>13.31396700444785</v>
      </c>
      <c r="BU578" s="235">
        <f t="shared" ca="1" si="963"/>
        <v>14.220230510767717</v>
      </c>
      <c r="BV578" s="235">
        <f t="shared" ca="1" si="964"/>
        <v>15.049760493355876</v>
      </c>
      <c r="BW578" s="235">
        <f t="shared" ca="1" si="965"/>
        <v>12.330969974396282</v>
      </c>
      <c r="BX578" s="235">
        <f t="shared" ca="1" si="936"/>
        <v>1.8226819744978466</v>
      </c>
      <c r="BZ578" s="235">
        <f t="shared" ca="1" si="937"/>
        <v>16.178844824066754</v>
      </c>
      <c r="CA578" s="235">
        <f t="shared" ca="1" si="938"/>
        <v>-2.7776499618175281</v>
      </c>
      <c r="CB578" s="235">
        <f t="shared" ca="1" si="978"/>
        <v>11.965423014322917</v>
      </c>
      <c r="CC578" s="235">
        <f t="shared" ca="1" si="979"/>
        <v>0.70542301432291765</v>
      </c>
      <c r="CD578" s="81">
        <f t="shared" ca="1" si="980"/>
        <v>9.6045769856770828</v>
      </c>
      <c r="CE578" s="235">
        <f t="shared" ca="1" si="939"/>
        <v>7.3446546930165324</v>
      </c>
      <c r="CF578" s="235">
        <f t="shared" ca="1" si="940"/>
        <v>10.217639896557884</v>
      </c>
      <c r="CG578">
        <f t="shared" si="941"/>
        <v>100</v>
      </c>
      <c r="CH578">
        <f t="shared" si="941"/>
        <v>50</v>
      </c>
      <c r="CI578">
        <f t="shared" si="941"/>
        <v>0</v>
      </c>
      <c r="CJ578" t="e">
        <f t="shared" si="942"/>
        <v>#N/A</v>
      </c>
      <c r="CK578" s="259">
        <f t="shared" ca="1" si="943"/>
        <v>12.667730802701726</v>
      </c>
      <c r="CL578" s="259">
        <f t="shared" ca="1" si="944"/>
        <v>12.030740401350863</v>
      </c>
      <c r="CM578" s="259">
        <f t="shared" ca="1" si="945"/>
        <v>12.389218225668625</v>
      </c>
      <c r="CN578" s="259">
        <f t="shared" ca="1" si="946"/>
        <v>13.797792908005945</v>
      </c>
      <c r="CO578">
        <f t="shared" ca="1" si="947"/>
        <v>0</v>
      </c>
      <c r="CP578" t="e">
        <f t="shared" ca="1" si="948"/>
        <v>#N/A</v>
      </c>
      <c r="CQ578">
        <f t="shared" ca="1" si="949"/>
        <v>16.7</v>
      </c>
      <c r="CR578" t="e">
        <f t="shared" ca="1" si="983"/>
        <v>#N/A</v>
      </c>
      <c r="CS578" t="e">
        <f t="shared" ca="1" si="984"/>
        <v>#N/A</v>
      </c>
    </row>
    <row r="579" spans="1:97" x14ac:dyDescent="0.25">
      <c r="A579">
        <v>548</v>
      </c>
      <c r="B579" s="100">
        <f ca="1">OFFSET(InputPriceData!B$15,CalculationsAndCharts!$A579+$A$11,0,1,1)</f>
        <v>39700</v>
      </c>
      <c r="C579" s="3">
        <f ca="1">OFFSET(InputPriceData!G$15,CalculationsAndCharts!$A579+$A$11,0,1,1)</f>
        <v>9051300</v>
      </c>
      <c r="D579" s="4">
        <f ca="1">OFFSET(InputPriceData!C$15,CalculationsAndCharts!$A579+$A$11,IF($C$7,7,0),1,1)</f>
        <v>12.44</v>
      </c>
      <c r="E579" s="4">
        <f ca="1">OFFSET(InputPriceData!D$15,CalculationsAndCharts!$A579+$A$11,IF($C$7,7,0),1,1)</f>
        <v>12.49</v>
      </c>
      <c r="F579" s="4">
        <f ca="1">OFFSET(InputPriceData!E$15,CalculationsAndCharts!$A579+$A$11,IF($C$7,7,0),1,1)</f>
        <v>11.51</v>
      </c>
      <c r="G579" s="4">
        <f ca="1">OFFSET(InputPriceData!F$15,CalculationsAndCharts!$A579+$A$11,IF($C$7,7,0),1,1)</f>
        <v>11.58</v>
      </c>
      <c r="H579" s="105">
        <f t="shared" si="916"/>
        <v>0</v>
      </c>
      <c r="I579" s="105">
        <f t="shared" ca="1" si="986"/>
        <v>0</v>
      </c>
      <c r="J579" s="105">
        <f t="shared" ca="1" si="986"/>
        <v>0</v>
      </c>
      <c r="K579" s="105">
        <f t="shared" ca="1" si="986"/>
        <v>0</v>
      </c>
      <c r="L579" s="4">
        <f t="shared" ca="1" si="917"/>
        <v>11.86</v>
      </c>
      <c r="M579" s="105">
        <f t="shared" ca="1" si="918"/>
        <v>0.98666666666666814</v>
      </c>
      <c r="N579" s="105">
        <f t="shared" ca="1" si="925"/>
        <v>3.2250384615384617</v>
      </c>
      <c r="O579" s="198">
        <f t="shared" ca="1" si="926"/>
        <v>2.7562154719835812</v>
      </c>
      <c r="P579" s="198">
        <f t="shared" ca="1" si="927"/>
        <v>2.4805939247852233</v>
      </c>
      <c r="Q579" s="105">
        <f t="shared" ca="1" si="919"/>
        <v>14.349698187735607</v>
      </c>
      <c r="R579" s="105">
        <f t="shared" ca="1" si="920"/>
        <v>16.205211638185926</v>
      </c>
      <c r="S579" s="105">
        <f t="shared" ca="1" si="928"/>
        <v>0</v>
      </c>
      <c r="T579" s="105">
        <f t="shared" si="929"/>
        <v>0</v>
      </c>
      <c r="U579" s="105">
        <f t="shared" si="930"/>
        <v>0</v>
      </c>
      <c r="V579" s="115">
        <f t="shared" ca="1" si="921"/>
        <v>0.98000000000000043</v>
      </c>
      <c r="W579" s="114">
        <f t="shared" ca="1" si="922"/>
        <v>1.2171106589787952</v>
      </c>
      <c r="X579" s="116">
        <f t="shared" ca="1" si="923"/>
        <v>0.15510454740749527</v>
      </c>
      <c r="Y579" s="90" t="e">
        <f t="shared" si="931"/>
        <v>#N/A</v>
      </c>
      <c r="Z579" s="117" t="str">
        <f t="shared" ca="1" si="932"/>
        <v/>
      </c>
      <c r="AA579" s="112"/>
      <c r="AB579" s="118"/>
      <c r="AC579" s="107"/>
      <c r="AD579" s="107"/>
      <c r="AH579" s="107"/>
      <c r="BE579" s="235">
        <f t="shared" ca="1" si="933"/>
        <v>11.92</v>
      </c>
      <c r="BF579" s="235">
        <f t="shared" ref="BF579:BN579" ca="1" si="994">AVERAGE(OFFSET(BE$31,$A579,0,$BE$27,1))</f>
        <v>12.184999999999999</v>
      </c>
      <c r="BG579" s="235">
        <f t="shared" ca="1" si="994"/>
        <v>12.421249999999999</v>
      </c>
      <c r="BH579" s="235">
        <f t="shared" ca="1" si="994"/>
        <v>12.890625</v>
      </c>
      <c r="BI579" s="235">
        <f t="shared" ca="1" si="994"/>
        <v>13.5803125</v>
      </c>
      <c r="BJ579" s="235">
        <f t="shared" ca="1" si="994"/>
        <v>14.356406249999999</v>
      </c>
      <c r="BK579" s="235">
        <f t="shared" ca="1" si="994"/>
        <v>15.098359374999999</v>
      </c>
      <c r="BL579" s="235">
        <f t="shared" ca="1" si="994"/>
        <v>15.73828125</v>
      </c>
      <c r="BM579" s="235">
        <f t="shared" ca="1" si="994"/>
        <v>16.253164062499998</v>
      </c>
      <c r="BN579" s="235">
        <f t="shared" ca="1" si="994"/>
        <v>16.647597656249999</v>
      </c>
      <c r="BO579" s="235">
        <f t="shared" ca="1" si="935"/>
        <v>13.152956054687499</v>
      </c>
      <c r="BP579" s="235">
        <f t="shared" ca="1" si="891"/>
        <v>14.088107442330994</v>
      </c>
      <c r="BQ579" s="235">
        <f t="shared" ca="1" si="892"/>
        <v>14.976499581288241</v>
      </c>
      <c r="BR579" s="235">
        <f t="shared" ca="1" si="893"/>
        <v>-0.88839213895724711</v>
      </c>
      <c r="BS579" s="235">
        <f t="shared" ca="1" si="894"/>
        <v>13.199715303373747</v>
      </c>
      <c r="BT579" s="235">
        <f t="shared" ca="1" si="962"/>
        <v>14.214468696307202</v>
      </c>
      <c r="BU579" s="235">
        <f t="shared" ca="1" si="963"/>
        <v>15.126494017087584</v>
      </c>
      <c r="BV579" s="235">
        <f t="shared" ca="1" si="964"/>
        <v>15.879290475944037</v>
      </c>
      <c r="BW579" s="235">
        <f t="shared" ca="1" si="965"/>
        <v>13.14321451360289</v>
      </c>
      <c r="BX579" s="235">
        <f t="shared" ca="1" si="936"/>
        <v>1.4355397559773231</v>
      </c>
      <c r="BZ579" s="235">
        <f t="shared" ca="1" si="937"/>
        <v>16.698874319822739</v>
      </c>
      <c r="CA579" s="235">
        <f t="shared" ca="1" si="938"/>
        <v>-11.922001662000941</v>
      </c>
      <c r="CB579" s="235">
        <f t="shared" ca="1" si="978"/>
        <v>12.50647802734375</v>
      </c>
      <c r="CC579" s="235">
        <f t="shared" ca="1" si="979"/>
        <v>0.99647802734375013</v>
      </c>
      <c r="CD579" s="81">
        <f t="shared" ca="1" si="980"/>
        <v>9.0635219726562504</v>
      </c>
      <c r="CE579" s="235">
        <f t="shared" ca="1" si="939"/>
        <v>10.994379782495432</v>
      </c>
      <c r="CF579" s="235">
        <f t="shared" ca="1" si="940"/>
        <v>13.656450349182842</v>
      </c>
      <c r="CG579">
        <f t="shared" si="941"/>
        <v>100</v>
      </c>
      <c r="CH579">
        <f t="shared" si="941"/>
        <v>50</v>
      </c>
      <c r="CI579">
        <f t="shared" si="941"/>
        <v>0</v>
      </c>
      <c r="CJ579" t="e">
        <f t="shared" si="942"/>
        <v>#N/A</v>
      </c>
      <c r="CK579" s="259">
        <f t="shared" ca="1" si="943"/>
        <v>13.330461605403453</v>
      </c>
      <c r="CL579" s="259">
        <f t="shared" ca="1" si="944"/>
        <v>12.543980802701727</v>
      </c>
      <c r="CM579" s="259">
        <f t="shared" ca="1" si="945"/>
        <v>12.993141487225486</v>
      </c>
      <c r="CN579" s="259">
        <f t="shared" ca="1" si="946"/>
        <v>14.504613910667979</v>
      </c>
      <c r="CO579">
        <f t="shared" ca="1" si="947"/>
        <v>0</v>
      </c>
      <c r="CP579" t="e">
        <f t="shared" ca="1" si="948"/>
        <v>#N/A</v>
      </c>
      <c r="CQ579">
        <f t="shared" ca="1" si="949"/>
        <v>16.7</v>
      </c>
      <c r="CR579" t="e">
        <f t="shared" ca="1" si="983"/>
        <v>#N/A</v>
      </c>
      <c r="CS579" t="e">
        <f t="shared" ca="1" si="984"/>
        <v>#N/A</v>
      </c>
    </row>
    <row r="580" spans="1:97" x14ac:dyDescent="0.25">
      <c r="A580">
        <v>549</v>
      </c>
      <c r="B580" s="100">
        <f ca="1">OFFSET(InputPriceData!B$15,CalculationsAndCharts!$A580+$A$11,0,1,1)</f>
        <v>39699</v>
      </c>
      <c r="C580" s="3">
        <f ca="1">OFFSET(InputPriceData!G$15,CalculationsAndCharts!$A580+$A$11,0,1,1)</f>
        <v>10019900</v>
      </c>
      <c r="D580" s="4">
        <f ca="1">OFFSET(InputPriceData!C$15,CalculationsAndCharts!$A580+$A$11,IF($C$7,7,0),1,1)</f>
        <v>12.63</v>
      </c>
      <c r="E580" s="4">
        <f ca="1">OFFSET(InputPriceData!D$15,CalculationsAndCharts!$A580+$A$11,IF($C$7,7,0),1,1)</f>
        <v>13.05</v>
      </c>
      <c r="F580" s="4">
        <f ca="1">OFFSET(InputPriceData!E$15,CalculationsAndCharts!$A580+$A$11,IF($C$7,7,0),1,1)</f>
        <v>12.18</v>
      </c>
      <c r="G580" s="4">
        <f ca="1">OFFSET(InputPriceData!F$15,CalculationsAndCharts!$A580+$A$11,IF($C$7,7,0),1,1)</f>
        <v>12.26</v>
      </c>
      <c r="H580" s="105">
        <f t="shared" si="916"/>
        <v>0</v>
      </c>
      <c r="I580" s="105">
        <f t="shared" ca="1" si="986"/>
        <v>0</v>
      </c>
      <c r="J580" s="105">
        <f t="shared" ca="1" si="986"/>
        <v>0</v>
      </c>
      <c r="K580" s="105">
        <f t="shared" ca="1" si="986"/>
        <v>0</v>
      </c>
      <c r="L580" s="4">
        <f t="shared" ca="1" si="917"/>
        <v>12.496666666666668</v>
      </c>
      <c r="M580" s="105">
        <f t="shared" ca="1" si="918"/>
        <v>0.55333333333333456</v>
      </c>
      <c r="N580" s="105">
        <f t="shared" ca="1" si="925"/>
        <v>3.005666666666666</v>
      </c>
      <c r="O580" s="198">
        <f t="shared" ca="1" si="926"/>
        <v>2.6222660463964726</v>
      </c>
      <c r="P580" s="198">
        <f t="shared" ca="1" si="927"/>
        <v>2.3600394417568253</v>
      </c>
      <c r="Q580" s="105">
        <f t="shared" ca="1" si="919"/>
        <v>15.061040527088638</v>
      </c>
      <c r="R580" s="105">
        <f t="shared" ca="1" si="920"/>
        <v>16.735358338314587</v>
      </c>
      <c r="S580" s="105">
        <f t="shared" ca="1" si="928"/>
        <v>0</v>
      </c>
      <c r="T580" s="105">
        <f t="shared" si="929"/>
        <v>0</v>
      </c>
      <c r="U580" s="105">
        <f t="shared" si="930"/>
        <v>0</v>
      </c>
      <c r="V580" s="115">
        <f t="shared" ca="1" si="921"/>
        <v>0.87000000000000099</v>
      </c>
      <c r="W580" s="114">
        <f t="shared" ca="1" si="922"/>
        <v>1.3356659884681925</v>
      </c>
      <c r="X580" s="116">
        <f t="shared" ca="1" si="923"/>
        <v>0.15894502352921636</v>
      </c>
      <c r="Y580" s="90" t="e">
        <f t="shared" si="931"/>
        <v>#N/A</v>
      </c>
      <c r="Z580" s="117" t="str">
        <f t="shared" ca="1" si="932"/>
        <v/>
      </c>
      <c r="AA580" s="112"/>
      <c r="AB580" s="118"/>
      <c r="AC580" s="107"/>
      <c r="AD580" s="107"/>
      <c r="AH580" s="107"/>
      <c r="BE580" s="235">
        <f t="shared" ca="1" si="933"/>
        <v>12.45</v>
      </c>
      <c r="BF580" s="235">
        <f t="shared" ref="BF580:BN580" ca="1" si="995">AVERAGE(OFFSET(BE$31,$A580,0,$BE$27,1))</f>
        <v>12.657499999999999</v>
      </c>
      <c r="BG580" s="235">
        <f t="shared" ca="1" si="995"/>
        <v>13.36</v>
      </c>
      <c r="BH580" s="235">
        <f t="shared" ca="1" si="995"/>
        <v>14.27</v>
      </c>
      <c r="BI580" s="235">
        <f t="shared" ca="1" si="995"/>
        <v>15.1325</v>
      </c>
      <c r="BJ580" s="235">
        <f t="shared" ca="1" si="995"/>
        <v>15.8403125</v>
      </c>
      <c r="BK580" s="235">
        <f t="shared" ca="1" si="995"/>
        <v>16.378203124999999</v>
      </c>
      <c r="BL580" s="235">
        <f t="shared" ca="1" si="995"/>
        <v>16.768046875</v>
      </c>
      <c r="BM580" s="235">
        <f t="shared" ca="1" si="995"/>
        <v>17.042031250000001</v>
      </c>
      <c r="BN580" s="235">
        <f t="shared" ca="1" si="995"/>
        <v>17.232880859375001</v>
      </c>
      <c r="BO580" s="235">
        <f t="shared" ca="1" si="935"/>
        <v>13.994698730468746</v>
      </c>
      <c r="BP580" s="235">
        <f t="shared" ca="1" si="891"/>
        <v>15.023258829974488</v>
      </c>
      <c r="BQ580" s="235">
        <f t="shared" ca="1" si="892"/>
        <v>15.864891720245486</v>
      </c>
      <c r="BR580" s="235">
        <f t="shared" ca="1" si="893"/>
        <v>-0.84163289027099886</v>
      </c>
      <c r="BS580" s="235">
        <f t="shared" ca="1" si="894"/>
        <v>14.181625939703489</v>
      </c>
      <c r="BT580" s="235">
        <f t="shared" ca="1" si="962"/>
        <v>15.229222089240658</v>
      </c>
      <c r="BU580" s="235">
        <f t="shared" ca="1" si="963"/>
        <v>16.038519337867964</v>
      </c>
      <c r="BV580" s="235">
        <f t="shared" ca="1" si="964"/>
        <v>16.63208693480049</v>
      </c>
      <c r="BW580" s="235">
        <f t="shared" ca="1" si="965"/>
        <v>14.204195188918575</v>
      </c>
      <c r="BX580" s="235">
        <f t="shared" ca="1" si="936"/>
        <v>1.0287973255396468</v>
      </c>
      <c r="BZ580" s="235">
        <f t="shared" ca="1" si="937"/>
        <v>17.159131220166259</v>
      </c>
      <c r="CA580" s="235">
        <f t="shared" ca="1" si="938"/>
        <v>-21.805591779160661</v>
      </c>
      <c r="CB580" s="235">
        <f t="shared" ca="1" si="978"/>
        <v>13.245682698567707</v>
      </c>
      <c r="CC580" s="235">
        <f t="shared" ca="1" si="979"/>
        <v>1.0656826985677075</v>
      </c>
      <c r="CD580" s="81">
        <f t="shared" ca="1" si="980"/>
        <v>8.6543173014322914</v>
      </c>
      <c r="CE580" s="235">
        <f t="shared" ca="1" si="939"/>
        <v>12.313885214161685</v>
      </c>
      <c r="CF580" s="235">
        <f t="shared" ca="1" si="940"/>
        <v>18.457667805798859</v>
      </c>
      <c r="CG580">
        <f t="shared" si="941"/>
        <v>100</v>
      </c>
      <c r="CH580">
        <f t="shared" si="941"/>
        <v>50</v>
      </c>
      <c r="CI580">
        <f t="shared" si="941"/>
        <v>0</v>
      </c>
      <c r="CJ580" t="e">
        <f t="shared" si="942"/>
        <v>#N/A</v>
      </c>
      <c r="CK580" s="259">
        <f t="shared" ca="1" si="943"/>
        <v>14.130923210806909</v>
      </c>
      <c r="CL580" s="259">
        <f t="shared" ca="1" si="944"/>
        <v>13.242961605403453</v>
      </c>
      <c r="CM580" s="259">
        <f t="shared" ca="1" si="945"/>
        <v>13.748569145375811</v>
      </c>
      <c r="CN580" s="259">
        <f t="shared" ca="1" si="946"/>
        <v>15.288867153854481</v>
      </c>
      <c r="CO580">
        <f t="shared" ca="1" si="947"/>
        <v>0</v>
      </c>
      <c r="CP580" t="e">
        <f t="shared" ca="1" si="948"/>
        <v>#N/A</v>
      </c>
      <c r="CQ580">
        <f t="shared" ca="1" si="949"/>
        <v>16.7</v>
      </c>
      <c r="CR580" t="e">
        <f t="shared" ca="1" si="983"/>
        <v>#N/A</v>
      </c>
      <c r="CS580" t="e">
        <f t="shared" ca="1" si="984"/>
        <v>#N/A</v>
      </c>
    </row>
    <row r="581" spans="1:97" x14ac:dyDescent="0.25">
      <c r="A581">
        <v>550</v>
      </c>
      <c r="B581" s="100">
        <f ca="1">OFFSET(InputPriceData!B$15,CalculationsAndCharts!$A581+$A$11,0,1,1)</f>
        <v>39696</v>
      </c>
      <c r="C581" s="3">
        <f ca="1">OFFSET(InputPriceData!G$15,CalculationsAndCharts!$A581+$A$11,0,1,1)</f>
        <v>12287700</v>
      </c>
      <c r="D581" s="4">
        <f ca="1">OFFSET(InputPriceData!C$15,CalculationsAndCharts!$A581+$A$11,IF($C$7,7,0),1,1)</f>
        <v>12.89</v>
      </c>
      <c r="E581" s="4">
        <f ca="1">OFFSET(InputPriceData!D$15,CalculationsAndCharts!$A581+$A$11,IF($C$7,7,0),1,1)</f>
        <v>13.17</v>
      </c>
      <c r="F581" s="4">
        <f ca="1">OFFSET(InputPriceData!E$15,CalculationsAndCharts!$A581+$A$11,IF($C$7,7,0),1,1)</f>
        <v>12.39</v>
      </c>
      <c r="G581" s="4">
        <f ca="1">OFFSET(InputPriceData!F$15,CalculationsAndCharts!$A581+$A$11,IF($C$7,7,0),1,1)</f>
        <v>12.64</v>
      </c>
      <c r="H581" s="105">
        <f t="shared" si="916"/>
        <v>0</v>
      </c>
      <c r="I581" s="105">
        <f t="shared" ca="1" si="986"/>
        <v>0</v>
      </c>
      <c r="J581" s="105">
        <f t="shared" ca="1" si="986"/>
        <v>0</v>
      </c>
      <c r="K581" s="105">
        <f t="shared" ca="1" si="986"/>
        <v>0</v>
      </c>
      <c r="L581" s="4">
        <f t="shared" ca="1" si="917"/>
        <v>12.733333333333334</v>
      </c>
      <c r="M581" s="105">
        <f t="shared" ca="1" si="918"/>
        <v>1.0266666666666655</v>
      </c>
      <c r="N581" s="105">
        <f t="shared" ca="1" si="925"/>
        <v>2.9974743589743582</v>
      </c>
      <c r="O581" s="198">
        <f t="shared" ca="1" si="926"/>
        <v>2.5127230120335602</v>
      </c>
      <c r="P581" s="198">
        <f t="shared" ca="1" si="927"/>
        <v>2.2614507108302044</v>
      </c>
      <c r="Q581" s="105">
        <f t="shared" ca="1" si="919"/>
        <v>15.793718772923487</v>
      </c>
      <c r="R581" s="105">
        <f t="shared" ca="1" si="920"/>
        <v>17.213734855807715</v>
      </c>
      <c r="S581" s="105">
        <f t="shared" ca="1" si="928"/>
        <v>0</v>
      </c>
      <c r="T581" s="105">
        <f t="shared" si="929"/>
        <v>0</v>
      </c>
      <c r="U581" s="105">
        <f t="shared" si="930"/>
        <v>0</v>
      </c>
      <c r="V581" s="115">
        <f t="shared" ca="1" si="921"/>
        <v>0.77999999999999936</v>
      </c>
      <c r="W581" s="114">
        <f t="shared" ca="1" si="922"/>
        <v>1.5684989827022886</v>
      </c>
      <c r="X581" s="116">
        <f t="shared" ca="1" si="923"/>
        <v>0.17409010939100383</v>
      </c>
      <c r="Y581" s="90" t="e">
        <f t="shared" si="931"/>
        <v>#N/A</v>
      </c>
      <c r="Z581" s="117" t="str">
        <f t="shared" ca="1" si="932"/>
        <v/>
      </c>
      <c r="AA581" s="112"/>
      <c r="AB581" s="118"/>
      <c r="AC581" s="107"/>
      <c r="AD581" s="107"/>
      <c r="AH581" s="107"/>
      <c r="BE581" s="235">
        <f t="shared" ca="1" si="933"/>
        <v>12.865</v>
      </c>
      <c r="BF581" s="235">
        <f t="shared" ref="BF581:BN581" ca="1" si="996">AVERAGE(OFFSET(BE$31,$A581,0,$BE$27,1))</f>
        <v>14.0625</v>
      </c>
      <c r="BG581" s="235">
        <f t="shared" ca="1" si="996"/>
        <v>15.18</v>
      </c>
      <c r="BH581" s="235">
        <f t="shared" ca="1" si="996"/>
        <v>15.994999999999999</v>
      </c>
      <c r="BI581" s="235">
        <f t="shared" ca="1" si="996"/>
        <v>16.548124999999999</v>
      </c>
      <c r="BJ581" s="235">
        <f t="shared" ca="1" si="996"/>
        <v>16.916093749999998</v>
      </c>
      <c r="BK581" s="235">
        <f t="shared" ca="1" si="996"/>
        <v>17.157890625</v>
      </c>
      <c r="BL581" s="235">
        <f t="shared" ca="1" si="996"/>
        <v>17.316015624999999</v>
      </c>
      <c r="BM581" s="235">
        <f t="shared" ca="1" si="996"/>
        <v>17.423730468749998</v>
      </c>
      <c r="BN581" s="235">
        <f t="shared" ca="1" si="996"/>
        <v>17.50701171875</v>
      </c>
      <c r="BO581" s="235">
        <f t="shared" ca="1" si="935"/>
        <v>15.048693359374999</v>
      </c>
      <c r="BP581" s="235">
        <f t="shared" ca="1" si="891"/>
        <v>16.051818929480227</v>
      </c>
      <c r="BQ581" s="235">
        <f t="shared" ca="1" si="892"/>
        <v>16.706524610516485</v>
      </c>
      <c r="BR581" s="235">
        <f t="shared" ca="1" si="893"/>
        <v>-0.65470568103625837</v>
      </c>
      <c r="BS581" s="235">
        <f t="shared" ca="1" si="894"/>
        <v>15.397113248443969</v>
      </c>
      <c r="BT581" s="235">
        <f t="shared" ca="1" si="962"/>
        <v>16.276818238777828</v>
      </c>
      <c r="BU581" s="235">
        <f t="shared" ca="1" si="963"/>
        <v>16.84781658649527</v>
      </c>
      <c r="BV581" s="235">
        <f t="shared" ca="1" si="964"/>
        <v>17.225654531733014</v>
      </c>
      <c r="BW581" s="235">
        <f t="shared" ca="1" si="965"/>
        <v>15.512659488580688</v>
      </c>
      <c r="BX581" s="235">
        <f t="shared" ca="1" si="936"/>
        <v>0.64585072748291794</v>
      </c>
      <c r="BZ581" s="235">
        <f t="shared" ca="1" si="937"/>
        <v>17.526648134383134</v>
      </c>
      <c r="CA581" s="235">
        <f t="shared" ca="1" si="938"/>
        <v>-27.95875115181758</v>
      </c>
      <c r="CB581" s="235">
        <f t="shared" ca="1" si="978"/>
        <v>13.891013346354168</v>
      </c>
      <c r="CC581" s="235">
        <f t="shared" ca="1" si="979"/>
        <v>1.5010133463541671</v>
      </c>
      <c r="CD581" s="81">
        <f t="shared" ca="1" si="980"/>
        <v>8.4989866536458329</v>
      </c>
      <c r="CE581" s="235">
        <f t="shared" ca="1" si="939"/>
        <v>17.661086050891413</v>
      </c>
      <c r="CF581" s="235">
        <f t="shared" ca="1" si="940"/>
        <v>20.025185149329413</v>
      </c>
      <c r="CG581">
        <f t="shared" si="941"/>
        <v>100</v>
      </c>
      <c r="CH581">
        <f t="shared" si="941"/>
        <v>50</v>
      </c>
      <c r="CI581">
        <f t="shared" si="941"/>
        <v>0</v>
      </c>
      <c r="CJ581" t="e">
        <f t="shared" si="942"/>
        <v>#N/A</v>
      </c>
      <c r="CK581" s="259">
        <f t="shared" ca="1" si="943"/>
        <v>15.489346421613815</v>
      </c>
      <c r="CL581" s="259">
        <f t="shared" ca="1" si="944"/>
        <v>14.035298210806909</v>
      </c>
      <c r="CM581" s="259">
        <f t="shared" ca="1" si="945"/>
        <v>14.583170797848572</v>
      </c>
      <c r="CN581" s="259">
        <f t="shared" ca="1" si="946"/>
        <v>16.107229373234894</v>
      </c>
      <c r="CO581">
        <f t="shared" ca="1" si="947"/>
        <v>0</v>
      </c>
      <c r="CP581" t="e">
        <f t="shared" ca="1" si="948"/>
        <v>#N/A</v>
      </c>
      <c r="CQ581">
        <f t="shared" ca="1" si="949"/>
        <v>16.7</v>
      </c>
      <c r="CR581" t="e">
        <f t="shared" ca="1" si="983"/>
        <v>#N/A</v>
      </c>
      <c r="CS581" t="e">
        <f t="shared" ca="1" si="984"/>
        <v>#N/A</v>
      </c>
    </row>
    <row r="582" spans="1:97" x14ac:dyDescent="0.25">
      <c r="A582">
        <v>551</v>
      </c>
      <c r="B582" s="100">
        <f ca="1">OFFSET(InputPriceData!B$15,CalculationsAndCharts!$A582+$A$11,0,1,1)</f>
        <v>39695</v>
      </c>
      <c r="C582" s="3">
        <f ca="1">OFFSET(InputPriceData!G$15,CalculationsAndCharts!$A582+$A$11,0,1,1)</f>
        <v>30009000</v>
      </c>
      <c r="D582" s="4">
        <f ca="1">OFFSET(InputPriceData!C$15,CalculationsAndCharts!$A582+$A$11,IF($C$7,7,0),1,1)</f>
        <v>14.13</v>
      </c>
      <c r="E582" s="4">
        <f ca="1">OFFSET(InputPriceData!D$15,CalculationsAndCharts!$A582+$A$11,IF($C$7,7,0),1,1)</f>
        <v>14.16</v>
      </c>
      <c r="F582" s="4">
        <f ca="1">OFFSET(InputPriceData!E$15,CalculationsAndCharts!$A582+$A$11,IF($C$7,7,0),1,1)</f>
        <v>13</v>
      </c>
      <c r="G582" s="4">
        <f ca="1">OFFSET(InputPriceData!F$15,CalculationsAndCharts!$A582+$A$11,IF($C$7,7,0),1,1)</f>
        <v>13.09</v>
      </c>
      <c r="H582" s="105">
        <f t="shared" si="916"/>
        <v>0</v>
      </c>
      <c r="I582" s="105">
        <f t="shared" ca="1" si="986"/>
        <v>0</v>
      </c>
      <c r="J582" s="105">
        <f t="shared" ca="1" si="986"/>
        <v>0</v>
      </c>
      <c r="K582" s="105">
        <f t="shared" ca="1" si="986"/>
        <v>0</v>
      </c>
      <c r="L582" s="4">
        <f t="shared" ca="1" si="917"/>
        <v>13.416666666666666</v>
      </c>
      <c r="M582" s="105">
        <f t="shared" ca="1" si="918"/>
        <v>4.3166666666666664</v>
      </c>
      <c r="N582" s="105">
        <f t="shared" ca="1" si="925"/>
        <v>2.8591153846153841</v>
      </c>
      <c r="O582" s="198">
        <f t="shared" ca="1" si="926"/>
        <v>2.3742226271933324</v>
      </c>
      <c r="P582" s="198">
        <f t="shared" ca="1" si="927"/>
        <v>2.1368003644739995</v>
      </c>
      <c r="Q582" s="105">
        <f t="shared" ca="1" si="919"/>
        <v>16.668114612806388</v>
      </c>
      <c r="R582" s="105">
        <f t="shared" ca="1" si="920"/>
        <v>17.619453736631783</v>
      </c>
      <c r="S582" s="105">
        <f t="shared" ca="1" si="928"/>
        <v>0</v>
      </c>
      <c r="T582" s="105">
        <f t="shared" si="929"/>
        <v>0</v>
      </c>
      <c r="U582" s="105">
        <f t="shared" si="930"/>
        <v>0</v>
      </c>
      <c r="V582" s="115">
        <f t="shared" ca="1" si="921"/>
        <v>4.43</v>
      </c>
      <c r="W582" s="114">
        <f t="shared" ca="1" si="922"/>
        <v>1.9627484740534331</v>
      </c>
      <c r="X582" s="116">
        <f t="shared" ca="1" si="923"/>
        <v>0.19994258778101093</v>
      </c>
      <c r="Y582" s="90" t="e">
        <f t="shared" si="931"/>
        <v>#N/A</v>
      </c>
      <c r="Z582" s="117" t="str">
        <f t="shared" ca="1" si="932"/>
        <v/>
      </c>
      <c r="AA582" s="112"/>
      <c r="AB582" s="118"/>
      <c r="AC582" s="107"/>
      <c r="AD582" s="107"/>
      <c r="AH582" s="107"/>
      <c r="BE582" s="235">
        <f t="shared" ca="1" si="933"/>
        <v>15.26</v>
      </c>
      <c r="BF582" s="235">
        <f t="shared" ref="BF582:BN582" ca="1" si="997">AVERAGE(OFFSET(BE$31,$A582,0,$BE$27,1))</f>
        <v>16.297499999999999</v>
      </c>
      <c r="BG582" s="235">
        <f t="shared" ca="1" si="997"/>
        <v>16.809999999999999</v>
      </c>
      <c r="BH582" s="235">
        <f t="shared" ca="1" si="997"/>
        <v>17.10125</v>
      </c>
      <c r="BI582" s="235">
        <f t="shared" ca="1" si="997"/>
        <v>17.284062499999997</v>
      </c>
      <c r="BJ582" s="235">
        <f t="shared" ca="1" si="997"/>
        <v>17.399687499999999</v>
      </c>
      <c r="BK582" s="235">
        <f t="shared" ca="1" si="997"/>
        <v>17.474140624999997</v>
      </c>
      <c r="BL582" s="235">
        <f t="shared" ca="1" si="997"/>
        <v>17.531445312499997</v>
      </c>
      <c r="BM582" s="235">
        <f t="shared" ca="1" si="997"/>
        <v>17.590292968749999</v>
      </c>
      <c r="BN582" s="235">
        <f t="shared" ca="1" si="997"/>
        <v>17.659951171874997</v>
      </c>
      <c r="BO582" s="235">
        <f t="shared" ca="1" si="935"/>
        <v>16.553104003906249</v>
      </c>
      <c r="BP582" s="235">
        <f t="shared" ca="1" si="891"/>
        <v>17.054944499585453</v>
      </c>
      <c r="BQ582" s="235">
        <f t="shared" ca="1" si="892"/>
        <v>17.361230291552744</v>
      </c>
      <c r="BR582" s="235">
        <f t="shared" ca="1" si="893"/>
        <v>-0.30628579196729078</v>
      </c>
      <c r="BS582" s="235">
        <f t="shared" ca="1" si="894"/>
        <v>16.748658707618162</v>
      </c>
      <c r="BT582" s="235">
        <f t="shared" ca="1" si="962"/>
        <v>17.156523229111691</v>
      </c>
      <c r="BU582" s="235">
        <f t="shared" ca="1" si="963"/>
        <v>17.418814934212712</v>
      </c>
      <c r="BV582" s="235">
        <f t="shared" ca="1" si="964"/>
        <v>17.603492476970754</v>
      </c>
      <c r="BW582" s="235">
        <f t="shared" ca="1" si="965"/>
        <v>16.816617361667692</v>
      </c>
      <c r="BX582" s="235">
        <f t="shared" ca="1" si="936"/>
        <v>0.38485082002203486</v>
      </c>
      <c r="BZ582" s="235">
        <f t="shared" ca="1" si="937"/>
        <v>17.767235244913426</v>
      </c>
      <c r="CA582" s="235">
        <f t="shared" ca="1" si="938"/>
        <v>-11.752361810695012</v>
      </c>
      <c r="CB582" s="235">
        <f t="shared" ca="1" si="978"/>
        <v>14.984885335286457</v>
      </c>
      <c r="CC582" s="235">
        <f t="shared" ca="1" si="979"/>
        <v>1.9848853352864566</v>
      </c>
      <c r="CD582" s="81">
        <f t="shared" ca="1" si="980"/>
        <v>7.8151146647135441</v>
      </c>
      <c r="CE582" s="235">
        <f t="shared" ca="1" si="939"/>
        <v>25.398032152343482</v>
      </c>
      <c r="CF582" s="235">
        <f t="shared" ca="1" si="940"/>
        <v>20.055028583022771</v>
      </c>
      <c r="CG582">
        <f t="shared" si="941"/>
        <v>100</v>
      </c>
      <c r="CH582">
        <f t="shared" si="941"/>
        <v>50</v>
      </c>
      <c r="CI582">
        <f t="shared" si="941"/>
        <v>0</v>
      </c>
      <c r="CJ582" t="e">
        <f t="shared" si="942"/>
        <v>#N/A</v>
      </c>
      <c r="CK582" s="259">
        <f t="shared" ca="1" si="943"/>
        <v>17.383692843227632</v>
      </c>
      <c r="CL582" s="259">
        <f t="shared" ca="1" si="944"/>
        <v>15.340596421613816</v>
      </c>
      <c r="CM582" s="259">
        <f t="shared" ca="1" si="945"/>
        <v>15.816395774192063</v>
      </c>
      <c r="CN582" s="259">
        <f t="shared" ca="1" si="946"/>
        <v>16.936001838206089</v>
      </c>
      <c r="CO582">
        <f t="shared" ca="1" si="947"/>
        <v>0</v>
      </c>
      <c r="CP582" t="e">
        <f t="shared" ca="1" si="948"/>
        <v>#N/A</v>
      </c>
      <c r="CQ582">
        <f t="shared" ca="1" si="949"/>
        <v>16.7</v>
      </c>
      <c r="CR582" t="e">
        <f t="shared" ca="1" si="983"/>
        <v>#N/A</v>
      </c>
      <c r="CS582" t="e">
        <f t="shared" ca="1" si="984"/>
        <v>#N/A</v>
      </c>
    </row>
    <row r="583" spans="1:97" x14ac:dyDescent="0.25">
      <c r="A583">
        <v>552</v>
      </c>
      <c r="B583" s="100">
        <f ca="1">OFFSET(InputPriceData!B$15,CalculationsAndCharts!$A583+$A$11,0,1,1)</f>
        <v>39694</v>
      </c>
      <c r="C583" s="3">
        <f ca="1">OFFSET(InputPriceData!G$15,CalculationsAndCharts!$A583+$A$11,0,1,1)</f>
        <v>4509900</v>
      </c>
      <c r="D583" s="4">
        <f ca="1">OFFSET(InputPriceData!C$15,CalculationsAndCharts!$A583+$A$11,IF($C$7,7,0),1,1)</f>
        <v>17.28</v>
      </c>
      <c r="E583" s="4">
        <f ca="1">OFFSET(InputPriceData!D$15,CalculationsAndCharts!$A583+$A$11,IF($C$7,7,0),1,1)</f>
        <v>17.61</v>
      </c>
      <c r="F583" s="4">
        <f ca="1">OFFSET(InputPriceData!E$15,CalculationsAndCharts!$A583+$A$11,IF($C$7,7,0),1,1)</f>
        <v>16.91</v>
      </c>
      <c r="G583" s="4">
        <f ca="1">OFFSET(InputPriceData!F$15,CalculationsAndCharts!$A583+$A$11,IF($C$7,7,0),1,1)</f>
        <v>17.43</v>
      </c>
      <c r="H583" s="105">
        <f t="shared" si="916"/>
        <v>0</v>
      </c>
      <c r="I583" s="105">
        <f t="shared" ca="1" si="986"/>
        <v>0</v>
      </c>
      <c r="J583" s="105">
        <f t="shared" ca="1" si="986"/>
        <v>0</v>
      </c>
      <c r="K583" s="105">
        <f t="shared" ca="1" si="986"/>
        <v>0</v>
      </c>
      <c r="L583" s="4">
        <f t="shared" ca="1" si="917"/>
        <v>17.316666666666666</v>
      </c>
      <c r="M583" s="105">
        <f t="shared" ca="1" si="918"/>
        <v>0.41666666666666785</v>
      </c>
      <c r="N583" s="105">
        <f t="shared" ca="1" si="925"/>
        <v>1.9479487179487176</v>
      </c>
      <c r="O583" s="198">
        <f t="shared" ca="1" si="926"/>
        <v>2.2356818393584605</v>
      </c>
      <c r="P583" s="198">
        <f t="shared" ca="1" si="927"/>
        <v>2.0121136554226147</v>
      </c>
      <c r="Q583" s="105">
        <f t="shared" ca="1" si="919"/>
        <v>17.597099740274878</v>
      </c>
      <c r="R583" s="105">
        <f t="shared" ca="1" si="920"/>
        <v>17.891264914867609</v>
      </c>
      <c r="S583" s="105">
        <f t="shared" ca="1" si="928"/>
        <v>0</v>
      </c>
      <c r="T583" s="105">
        <f t="shared" si="929"/>
        <v>0</v>
      </c>
      <c r="U583" s="105">
        <f t="shared" si="930"/>
        <v>0</v>
      </c>
      <c r="V583" s="115">
        <f t="shared" ca="1" si="921"/>
        <v>0.69999999999999929</v>
      </c>
      <c r="W583" s="114">
        <f t="shared" ca="1" si="922"/>
        <v>0.7291227110801497</v>
      </c>
      <c r="X583" s="116">
        <f t="shared" ca="1" si="923"/>
        <v>9.1831480842234636E-2</v>
      </c>
      <c r="Y583" s="90" t="e">
        <f t="shared" si="931"/>
        <v>#N/A</v>
      </c>
      <c r="Z583" s="117" t="str">
        <f t="shared" ca="1" si="932"/>
        <v/>
      </c>
      <c r="AA583" s="112"/>
      <c r="AB583" s="118"/>
      <c r="AC583" s="107"/>
      <c r="AD583" s="107"/>
      <c r="AH583" s="107"/>
      <c r="BE583" s="235">
        <f t="shared" ca="1" si="933"/>
        <v>17.335000000000001</v>
      </c>
      <c r="BF583" s="235">
        <f t="shared" ref="BF583:BN583" ca="1" si="998">AVERAGE(OFFSET(BE$31,$A583,0,$BE$27,1))</f>
        <v>17.322499999999998</v>
      </c>
      <c r="BG583" s="235">
        <f t="shared" ca="1" si="998"/>
        <v>17.392499999999998</v>
      </c>
      <c r="BH583" s="235">
        <f t="shared" ca="1" si="998"/>
        <v>17.466874999999998</v>
      </c>
      <c r="BI583" s="235">
        <f t="shared" ca="1" si="998"/>
        <v>17.5153125</v>
      </c>
      <c r="BJ583" s="235">
        <f t="shared" ca="1" si="998"/>
        <v>17.548593749999998</v>
      </c>
      <c r="BK583" s="235">
        <f t="shared" ca="1" si="998"/>
        <v>17.588749999999997</v>
      </c>
      <c r="BL583" s="235">
        <f t="shared" ca="1" si="998"/>
        <v>17.649140624999998</v>
      </c>
      <c r="BM583" s="235">
        <f t="shared" ca="1" si="998"/>
        <v>17.729609374999995</v>
      </c>
      <c r="BN583" s="235">
        <f t="shared" ca="1" si="998"/>
        <v>17.820644531249997</v>
      </c>
      <c r="BO583" s="235">
        <f t="shared" ca="1" si="935"/>
        <v>17.446415039062497</v>
      </c>
      <c r="BP583" s="235">
        <f t="shared" ca="1" si="891"/>
        <v>17.556784995264657</v>
      </c>
      <c r="BQ583" s="235">
        <f t="shared" ca="1" si="892"/>
        <v>17.667516083520038</v>
      </c>
      <c r="BR583" s="235">
        <f t="shared" ca="1" si="893"/>
        <v>-0.11073108825538114</v>
      </c>
      <c r="BS583" s="235">
        <f t="shared" ca="1" si="894"/>
        <v>17.446053907009276</v>
      </c>
      <c r="BT583" s="235">
        <f t="shared" ca="1" si="962"/>
        <v>17.564387750605221</v>
      </c>
      <c r="BU583" s="235">
        <f t="shared" ca="1" si="963"/>
        <v>17.681106639313736</v>
      </c>
      <c r="BV583" s="235">
        <f t="shared" ca="1" si="964"/>
        <v>17.788170019728796</v>
      </c>
      <c r="BW583" s="235">
        <f t="shared" ca="1" si="965"/>
        <v>17.438013353603253</v>
      </c>
      <c r="BX583" s="235">
        <f t="shared" ca="1" si="936"/>
        <v>0.30722182620082722</v>
      </c>
      <c r="BZ583" s="235">
        <f t="shared" ca="1" si="937"/>
        <v>17.875253700089971</v>
      </c>
      <c r="CA583" s="235">
        <f t="shared" ca="1" si="938"/>
        <v>14.419817441543103</v>
      </c>
      <c r="CB583" s="235">
        <f t="shared" ca="1" si="978"/>
        <v>17.381540852864582</v>
      </c>
      <c r="CC583" s="235">
        <f t="shared" ca="1" si="979"/>
        <v>1.041540852864582</v>
      </c>
      <c r="CD583" s="81">
        <f t="shared" ca="1" si="980"/>
        <v>6.1207927246093732</v>
      </c>
      <c r="CE583" s="235">
        <f t="shared" ca="1" si="939"/>
        <v>17.016437244753337</v>
      </c>
      <c r="CF583" s="235">
        <f t="shared" ca="1" si="940"/>
        <v>18.131499970109058</v>
      </c>
      <c r="CG583">
        <f t="shared" si="941"/>
        <v>100</v>
      </c>
      <c r="CH583">
        <f t="shared" si="941"/>
        <v>50</v>
      </c>
      <c r="CI583">
        <f t="shared" si="941"/>
        <v>0</v>
      </c>
      <c r="CJ583" t="e">
        <f t="shared" si="942"/>
        <v>#N/A</v>
      </c>
      <c r="CK583" s="259">
        <f t="shared" ca="1" si="943"/>
        <v>17.459885686455266</v>
      </c>
      <c r="CL583" s="259">
        <f t="shared" ca="1" si="944"/>
        <v>17.321846421613817</v>
      </c>
      <c r="CM583" s="259">
        <f t="shared" ca="1" si="945"/>
        <v>17.416215179208994</v>
      </c>
      <c r="CN583" s="259">
        <f t="shared" ca="1" si="946"/>
        <v>17.574164004842999</v>
      </c>
      <c r="CO583">
        <f t="shared" ca="1" si="947"/>
        <v>0</v>
      </c>
      <c r="CP583" t="e">
        <f t="shared" ca="1" si="948"/>
        <v>#N/A</v>
      </c>
      <c r="CQ583">
        <f t="shared" ca="1" si="949"/>
        <v>16.7</v>
      </c>
      <c r="CR583" t="e">
        <f t="shared" ca="1" si="983"/>
        <v>#N/A</v>
      </c>
      <c r="CS583" t="e">
        <f t="shared" ca="1" si="984"/>
        <v>#N/A</v>
      </c>
    </row>
    <row r="584" spans="1:97" x14ac:dyDescent="0.25">
      <c r="A584">
        <v>553</v>
      </c>
      <c r="B584" s="100">
        <f ca="1">OFFSET(InputPriceData!B$15,CalculationsAndCharts!$A584+$A$11,0,1,1)</f>
        <v>39693</v>
      </c>
      <c r="C584" s="3">
        <f ca="1">OFFSET(InputPriceData!G$15,CalculationsAndCharts!$A584+$A$11,0,1,1)</f>
        <v>3086200</v>
      </c>
      <c r="D584" s="4">
        <f ca="1">OFFSET(InputPriceData!C$15,CalculationsAndCharts!$A584+$A$11,IF($C$7,7,0),1,1)</f>
        <v>17.420000000000002</v>
      </c>
      <c r="E584" s="4">
        <f ca="1">OFFSET(InputPriceData!D$15,CalculationsAndCharts!$A584+$A$11,IF($C$7,7,0),1,1)</f>
        <v>17.8</v>
      </c>
      <c r="F584" s="4">
        <f ca="1">OFFSET(InputPriceData!E$15,CalculationsAndCharts!$A584+$A$11,IF($C$7,7,0),1,1)</f>
        <v>16.899999999999999</v>
      </c>
      <c r="G584" s="4">
        <f ca="1">OFFSET(InputPriceData!F$15,CalculationsAndCharts!$A584+$A$11,IF($C$7,7,0),1,1)</f>
        <v>17.239999999999998</v>
      </c>
      <c r="H584" s="105">
        <f t="shared" si="916"/>
        <v>0</v>
      </c>
      <c r="I584" s="105">
        <f t="shared" ca="1" si="986"/>
        <v>0</v>
      </c>
      <c r="J584" s="105">
        <f t="shared" ca="1" si="986"/>
        <v>0</v>
      </c>
      <c r="K584" s="105">
        <f t="shared" ca="1" si="986"/>
        <v>0</v>
      </c>
      <c r="L584" s="4">
        <f t="shared" ca="1" si="917"/>
        <v>17.313333333333333</v>
      </c>
      <c r="M584" s="105">
        <f t="shared" ca="1" si="918"/>
        <v>0.47666666666666657</v>
      </c>
      <c r="N584" s="105">
        <f t="shared" ca="1" si="925"/>
        <v>1.9971025641025637</v>
      </c>
      <c r="O584" s="198">
        <f t="shared" ca="1" si="926"/>
        <v>2.3178913026183872</v>
      </c>
      <c r="P584" s="198">
        <f t="shared" ca="1" si="927"/>
        <v>2.0861021723565485</v>
      </c>
      <c r="Q584" s="105">
        <f t="shared" ca="1" si="919"/>
        <v>17.677223475591507</v>
      </c>
      <c r="R584" s="105">
        <f t="shared" ca="1" si="920"/>
        <v>17.975312107608389</v>
      </c>
      <c r="S584" s="105">
        <f t="shared" ca="1" si="928"/>
        <v>0</v>
      </c>
      <c r="T584" s="105">
        <f t="shared" si="929"/>
        <v>0</v>
      </c>
      <c r="U584" s="105">
        <f t="shared" si="930"/>
        <v>0</v>
      </c>
      <c r="V584" s="115">
        <f t="shared" ca="1" si="921"/>
        <v>0.90000000000000213</v>
      </c>
      <c r="W584" s="114">
        <f t="shared" ca="1" si="922"/>
        <v>0.7436840666202249</v>
      </c>
      <c r="X584" s="116">
        <f t="shared" ca="1" si="923"/>
        <v>9.3137126834119788E-2</v>
      </c>
      <c r="Y584" s="90" t="e">
        <f t="shared" si="931"/>
        <v>#N/A</v>
      </c>
      <c r="Z584" s="117" t="str">
        <f t="shared" ca="1" si="932"/>
        <v/>
      </c>
      <c r="AA584" s="112"/>
      <c r="AB584" s="118"/>
      <c r="AC584" s="107"/>
      <c r="AD584" s="107"/>
      <c r="AH584" s="107"/>
      <c r="BE584" s="235">
        <f t="shared" ca="1" si="933"/>
        <v>17.309999999999999</v>
      </c>
      <c r="BF584" s="235">
        <f t="shared" ref="BF584:BN584" ca="1" si="999">AVERAGE(OFFSET(BE$31,$A584,0,$BE$27,1))</f>
        <v>17.462499999999999</v>
      </c>
      <c r="BG584" s="235">
        <f t="shared" ca="1" si="999"/>
        <v>17.541249999999998</v>
      </c>
      <c r="BH584" s="235">
        <f t="shared" ca="1" si="999"/>
        <v>17.563749999999999</v>
      </c>
      <c r="BI584" s="235">
        <f t="shared" ca="1" si="999"/>
        <v>17.581874999999997</v>
      </c>
      <c r="BJ584" s="235">
        <f t="shared" ca="1" si="999"/>
        <v>17.628906249999996</v>
      </c>
      <c r="BK584" s="235">
        <f t="shared" ca="1" si="999"/>
        <v>17.709531249999998</v>
      </c>
      <c r="BL584" s="235">
        <f t="shared" ca="1" si="999"/>
        <v>17.810078124999997</v>
      </c>
      <c r="BM584" s="235">
        <f t="shared" ca="1" si="999"/>
        <v>17.911679687499998</v>
      </c>
      <c r="BN584" s="235">
        <f t="shared" ca="1" si="999"/>
        <v>17.999150390624997</v>
      </c>
      <c r="BO584" s="235">
        <f t="shared" ca="1" si="935"/>
        <v>17.539623535156249</v>
      </c>
      <c r="BP584" s="235">
        <f t="shared" ca="1" si="891"/>
        <v>17.667154951466813</v>
      </c>
      <c r="BQ584" s="235">
        <f t="shared" ca="1" si="892"/>
        <v>17.778247171775419</v>
      </c>
      <c r="BR584" s="235">
        <f t="shared" ca="1" si="893"/>
        <v>-0.11109222030860622</v>
      </c>
      <c r="BS584" s="235">
        <f t="shared" ca="1" si="894"/>
        <v>17.556062731158207</v>
      </c>
      <c r="BT584" s="235">
        <f t="shared" ca="1" si="962"/>
        <v>17.682721594201166</v>
      </c>
      <c r="BU584" s="235">
        <f t="shared" ca="1" si="963"/>
        <v>17.797825528022251</v>
      </c>
      <c r="BV584" s="235">
        <f t="shared" ca="1" si="964"/>
        <v>17.895233400143859</v>
      </c>
      <c r="BW584" s="235">
        <f t="shared" ca="1" si="965"/>
        <v>17.549921598680598</v>
      </c>
      <c r="BX584" s="235">
        <f t="shared" ca="1" si="936"/>
        <v>0.30833482466936724</v>
      </c>
      <c r="BZ584" s="235">
        <f t="shared" ca="1" si="937"/>
        <v>17.92296235094058</v>
      </c>
      <c r="CA584" s="235">
        <f t="shared" ca="1" si="938"/>
        <v>19.753598814211237</v>
      </c>
      <c r="CB584" s="235">
        <f t="shared" ca="1" si="978"/>
        <v>17.426478434244792</v>
      </c>
      <c r="CC584" s="235">
        <f t="shared" ca="1" si="979"/>
        <v>1.0864784342447926</v>
      </c>
      <c r="CD584" s="81">
        <f t="shared" ca="1" si="980"/>
        <v>6.1207927246093732</v>
      </c>
      <c r="CE584" s="235">
        <f t="shared" ca="1" si="939"/>
        <v>17.750616351971487</v>
      </c>
      <c r="CF584" s="235">
        <f t="shared" ca="1" si="940"/>
        <v>19.99826774789582</v>
      </c>
      <c r="CG584">
        <f t="shared" si="941"/>
        <v>100</v>
      </c>
      <c r="CH584">
        <f t="shared" si="941"/>
        <v>50</v>
      </c>
      <c r="CI584">
        <f t="shared" si="941"/>
        <v>0</v>
      </c>
      <c r="CJ584" t="e">
        <f t="shared" si="942"/>
        <v>#N/A</v>
      </c>
      <c r="CK584" s="259">
        <f t="shared" ca="1" si="943"/>
        <v>17.579771372910532</v>
      </c>
      <c r="CL584" s="259">
        <f t="shared" ca="1" si="944"/>
        <v>17.40494284322763</v>
      </c>
      <c r="CM584" s="259">
        <f t="shared" ca="1" si="945"/>
        <v>17.482580854237209</v>
      </c>
      <c r="CN584" s="259">
        <f t="shared" ca="1" si="946"/>
        <v>17.675091038134674</v>
      </c>
      <c r="CO584">
        <f t="shared" ca="1" si="947"/>
        <v>0</v>
      </c>
      <c r="CP584" t="e">
        <f t="shared" ca="1" si="948"/>
        <v>#N/A</v>
      </c>
      <c r="CQ584">
        <f t="shared" ca="1" si="949"/>
        <v>16.7</v>
      </c>
      <c r="CR584" t="e">
        <f t="shared" ca="1" si="983"/>
        <v>#N/A</v>
      </c>
      <c r="CS584" t="e">
        <f t="shared" ca="1" si="984"/>
        <v>#N/A</v>
      </c>
    </row>
    <row r="585" spans="1:97" x14ac:dyDescent="0.25">
      <c r="A585">
        <v>554</v>
      </c>
      <c r="B585" s="100">
        <f ca="1">OFFSET(InputPriceData!B$15,CalculationsAndCharts!$A585+$A$11,0,1,1)</f>
        <v>39689</v>
      </c>
      <c r="C585" s="3">
        <f ca="1">OFFSET(InputPriceData!G$15,CalculationsAndCharts!$A585+$A$11,0,1,1)</f>
        <v>3114000</v>
      </c>
      <c r="D585" s="4">
        <f ca="1">OFFSET(InputPriceData!C$15,CalculationsAndCharts!$A585+$A$11,IF($C$7,7,0),1,1)</f>
        <v>17.75</v>
      </c>
      <c r="E585" s="4">
        <f ca="1">OFFSET(InputPriceData!D$15,CalculationsAndCharts!$A585+$A$11,IF($C$7,7,0),1,1)</f>
        <v>17.75</v>
      </c>
      <c r="F585" s="4">
        <f ca="1">OFFSET(InputPriceData!E$15,CalculationsAndCharts!$A585+$A$11,IF($C$7,7,0),1,1)</f>
        <v>17</v>
      </c>
      <c r="G585" s="4">
        <f ca="1">OFFSET(InputPriceData!F$15,CalculationsAndCharts!$A585+$A$11,IF($C$7,7,0),1,1)</f>
        <v>17.38</v>
      </c>
      <c r="H585" s="105">
        <f t="shared" si="916"/>
        <v>0</v>
      </c>
      <c r="I585" s="105">
        <f t="shared" ca="1" si="986"/>
        <v>0</v>
      </c>
      <c r="J585" s="105">
        <f t="shared" ca="1" si="986"/>
        <v>0</v>
      </c>
      <c r="K585" s="105">
        <f t="shared" ca="1" si="986"/>
        <v>0</v>
      </c>
      <c r="L585" s="4">
        <f t="shared" ca="1" si="917"/>
        <v>17.376666666666665</v>
      </c>
      <c r="M585" s="105">
        <f t="shared" ca="1" si="918"/>
        <v>0.68666666666666387</v>
      </c>
      <c r="N585" s="105">
        <f t="shared" ca="1" si="925"/>
        <v>2.0080256410256396</v>
      </c>
      <c r="O585" s="198">
        <f t="shared" ca="1" si="926"/>
        <v>2.4095452279086227</v>
      </c>
      <c r="P585" s="198">
        <f t="shared" ca="1" si="927"/>
        <v>2.1685907051177606</v>
      </c>
      <c r="Q585" s="105">
        <f t="shared" ca="1" si="919"/>
        <v>17.781192087665271</v>
      </c>
      <c r="R585" s="105">
        <f t="shared" ca="1" si="920"/>
        <v>18.060480288184642</v>
      </c>
      <c r="S585" s="105">
        <f t="shared" ca="1" si="928"/>
        <v>0</v>
      </c>
      <c r="T585" s="105">
        <f t="shared" si="929"/>
        <v>0</v>
      </c>
      <c r="U585" s="105">
        <f t="shared" si="930"/>
        <v>0</v>
      </c>
      <c r="V585" s="115">
        <f t="shared" ca="1" si="921"/>
        <v>0.85000000000000142</v>
      </c>
      <c r="W585" s="114">
        <f t="shared" ca="1" si="922"/>
        <v>0.6655260999303364</v>
      </c>
      <c r="X585" s="116">
        <f t="shared" ca="1" si="923"/>
        <v>8.8292640962620045E-2</v>
      </c>
      <c r="Y585" s="90" t="e">
        <f t="shared" si="931"/>
        <v>#N/A</v>
      </c>
      <c r="Z585" s="117" t="str">
        <f t="shared" ca="1" si="932"/>
        <v/>
      </c>
      <c r="AA585" s="112"/>
      <c r="AB585" s="118"/>
      <c r="AC585" s="107"/>
      <c r="AD585" s="107"/>
      <c r="AH585" s="107"/>
      <c r="BE585" s="235">
        <f t="shared" ca="1" si="933"/>
        <v>17.615000000000002</v>
      </c>
      <c r="BF585" s="235">
        <f t="shared" ref="BF585:BN585" ca="1" si="1000">AVERAGE(OFFSET(BE$31,$A585,0,$BE$27,1))</f>
        <v>17.62</v>
      </c>
      <c r="BG585" s="235">
        <f t="shared" ca="1" si="1000"/>
        <v>17.58625</v>
      </c>
      <c r="BH585" s="235">
        <f t="shared" ca="1" si="1000"/>
        <v>17.599999999999998</v>
      </c>
      <c r="BI585" s="235">
        <f t="shared" ca="1" si="1000"/>
        <v>17.675937499999996</v>
      </c>
      <c r="BJ585" s="235">
        <f t="shared" ca="1" si="1000"/>
        <v>17.790156249999995</v>
      </c>
      <c r="BK585" s="235">
        <f t="shared" ca="1" si="1000"/>
        <v>17.910624999999996</v>
      </c>
      <c r="BL585" s="235">
        <f t="shared" ca="1" si="1000"/>
        <v>18.013281249999999</v>
      </c>
      <c r="BM585" s="235">
        <f t="shared" ca="1" si="1000"/>
        <v>18.086621093749997</v>
      </c>
      <c r="BN585" s="235">
        <f t="shared" ca="1" si="1000"/>
        <v>18.130507812499999</v>
      </c>
      <c r="BO585" s="235">
        <f t="shared" ca="1" si="935"/>
        <v>17.706043945312498</v>
      </c>
      <c r="BP585" s="235">
        <f t="shared" ca="1" si="891"/>
        <v>17.794686367777373</v>
      </c>
      <c r="BQ585" s="235">
        <f t="shared" ca="1" si="892"/>
        <v>17.889339392084029</v>
      </c>
      <c r="BR585" s="235">
        <f t="shared" ca="1" si="893"/>
        <v>-9.4653024306655453E-2</v>
      </c>
      <c r="BS585" s="235">
        <f t="shared" ca="1" si="894"/>
        <v>17.700033343470718</v>
      </c>
      <c r="BT585" s="235">
        <f t="shared" ca="1" si="962"/>
        <v>17.809380457244124</v>
      </c>
      <c r="BU585" s="235">
        <f t="shared" ca="1" si="963"/>
        <v>17.912929461843337</v>
      </c>
      <c r="BV585" s="235">
        <f t="shared" ca="1" si="964"/>
        <v>17.992641272265466</v>
      </c>
      <c r="BW585" s="235">
        <f t="shared" ca="1" si="965"/>
        <v>17.681994258467824</v>
      </c>
      <c r="BX585" s="235">
        <f t="shared" ca="1" si="936"/>
        <v>0.38882154971247312</v>
      </c>
      <c r="BZ585" s="235">
        <f t="shared" ca="1" si="937"/>
        <v>17.96741085745731</v>
      </c>
      <c r="CA585" s="235">
        <f t="shared" ca="1" si="938"/>
        <v>31.648612377545287</v>
      </c>
      <c r="CB585" s="235">
        <f t="shared" ca="1" si="978"/>
        <v>17.541355305989583</v>
      </c>
      <c r="CC585" s="235">
        <f t="shared" ca="1" si="979"/>
        <v>1.2013553059895834</v>
      </c>
      <c r="CD585" s="81">
        <f t="shared" ca="1" si="980"/>
        <v>6.1207927246093732</v>
      </c>
      <c r="CE585" s="235">
        <f t="shared" ca="1" si="939"/>
        <v>19.627446313602352</v>
      </c>
      <c r="CF585" s="235">
        <f t="shared" ca="1" si="940"/>
        <v>21.048838363111159</v>
      </c>
      <c r="CG585">
        <f t="shared" si="941"/>
        <v>100</v>
      </c>
      <c r="CH585">
        <f t="shared" si="941"/>
        <v>50</v>
      </c>
      <c r="CI585">
        <f t="shared" si="941"/>
        <v>0</v>
      </c>
      <c r="CJ585" t="e">
        <f t="shared" si="942"/>
        <v>#N/A</v>
      </c>
      <c r="CK585" s="259">
        <f t="shared" ca="1" si="943"/>
        <v>17.689542745821065</v>
      </c>
      <c r="CL585" s="259">
        <f t="shared" ca="1" si="944"/>
        <v>17.477385686455264</v>
      </c>
      <c r="CM585" s="259">
        <f t="shared" ca="1" si="945"/>
        <v>17.595412534839795</v>
      </c>
      <c r="CN585" s="259">
        <f t="shared" ca="1" si="946"/>
        <v>17.78315031609749</v>
      </c>
      <c r="CO585">
        <f t="shared" ca="1" si="947"/>
        <v>0</v>
      </c>
      <c r="CP585" t="e">
        <f t="shared" ca="1" si="948"/>
        <v>#N/A</v>
      </c>
      <c r="CQ585">
        <f t="shared" ca="1" si="949"/>
        <v>16.7</v>
      </c>
      <c r="CR585" t="e">
        <f t="shared" ca="1" si="983"/>
        <v>#N/A</v>
      </c>
      <c r="CS585" t="e">
        <f t="shared" ca="1" si="984"/>
        <v>#N/A</v>
      </c>
    </row>
    <row r="586" spans="1:97" x14ac:dyDescent="0.25">
      <c r="A586">
        <v>555</v>
      </c>
      <c r="B586" s="100">
        <f ca="1">OFFSET(InputPriceData!B$15,CalculationsAndCharts!$A586+$A$11,0,1,1)</f>
        <v>39688</v>
      </c>
      <c r="C586" s="3">
        <f ca="1">OFFSET(InputPriceData!G$15,CalculationsAndCharts!$A586+$A$11,0,1,1)</f>
        <v>2123900</v>
      </c>
      <c r="D586" s="4">
        <f ca="1">OFFSET(InputPriceData!C$15,CalculationsAndCharts!$A586+$A$11,IF($C$7,7,0),1,1)</f>
        <v>17.5</v>
      </c>
      <c r="E586" s="4">
        <f ca="1">OFFSET(InputPriceData!D$15,CalculationsAndCharts!$A586+$A$11,IF($C$7,7,0),1,1)</f>
        <v>17.88</v>
      </c>
      <c r="F586" s="4">
        <f ca="1">OFFSET(InputPriceData!E$15,CalculationsAndCharts!$A586+$A$11,IF($C$7,7,0),1,1)</f>
        <v>17.329999999999998</v>
      </c>
      <c r="G586" s="4">
        <f ca="1">OFFSET(InputPriceData!F$15,CalculationsAndCharts!$A586+$A$11,IF($C$7,7,0),1,1)</f>
        <v>17.850000000000001</v>
      </c>
      <c r="H586" s="105">
        <f t="shared" si="916"/>
        <v>0</v>
      </c>
      <c r="I586" s="105">
        <f t="shared" ca="1" si="986"/>
        <v>0</v>
      </c>
      <c r="J586" s="105">
        <f t="shared" ca="1" si="986"/>
        <v>0</v>
      </c>
      <c r="K586" s="105">
        <f t="shared" ca="1" si="986"/>
        <v>0</v>
      </c>
      <c r="L586" s="4">
        <f t="shared" ca="1" si="917"/>
        <v>17.686666666666664</v>
      </c>
      <c r="M586" s="105">
        <f t="shared" ca="1" si="918"/>
        <v>0.46666666666666501</v>
      </c>
      <c r="N586" s="105">
        <f t="shared" ca="1" si="925"/>
        <v>1.9506794871794875</v>
      </c>
      <c r="O586" s="198">
        <f t="shared" ca="1" si="926"/>
        <v>2.5242651098751892</v>
      </c>
      <c r="P586" s="198">
        <f t="shared" ca="1" si="927"/>
        <v>2.2718385988876704</v>
      </c>
      <c r="Q586" s="105">
        <f t="shared" ca="1" si="919"/>
        <v>17.89677077937916</v>
      </c>
      <c r="R586" s="105">
        <f t="shared" ca="1" si="920"/>
        <v>18.140276916904462</v>
      </c>
      <c r="S586" s="105">
        <f t="shared" ca="1" si="928"/>
        <v>0</v>
      </c>
      <c r="T586" s="105">
        <f t="shared" si="929"/>
        <v>0</v>
      </c>
      <c r="U586" s="105">
        <f t="shared" si="930"/>
        <v>0</v>
      </c>
      <c r="V586" s="115">
        <f t="shared" ca="1" si="921"/>
        <v>0.55000000000000071</v>
      </c>
      <c r="W586" s="114">
        <f t="shared" ca="1" si="922"/>
        <v>0.57328914989550384</v>
      </c>
      <c r="X586" s="116">
        <f t="shared" ca="1" si="923"/>
        <v>8.2117039209832154E-2</v>
      </c>
      <c r="Y586" s="90" t="e">
        <f t="shared" si="931"/>
        <v>#N/A</v>
      </c>
      <c r="Z586" s="117" t="str">
        <f t="shared" ca="1" si="932"/>
        <v/>
      </c>
      <c r="AA586" s="112"/>
      <c r="AB586" s="118"/>
      <c r="AC586" s="107"/>
      <c r="AD586" s="107"/>
      <c r="AH586" s="107"/>
      <c r="BE586" s="235">
        <f t="shared" ca="1" si="933"/>
        <v>17.625</v>
      </c>
      <c r="BF586" s="235">
        <f t="shared" ref="BF586:BN586" ca="1" si="1001">AVERAGE(OFFSET(BE$31,$A586,0,$BE$27,1))</f>
        <v>17.552499999999998</v>
      </c>
      <c r="BG586" s="235">
        <f t="shared" ca="1" si="1001"/>
        <v>17.613749999999996</v>
      </c>
      <c r="BH586" s="235">
        <f t="shared" ca="1" si="1001"/>
        <v>17.751874999999998</v>
      </c>
      <c r="BI586" s="235">
        <f t="shared" ca="1" si="1001"/>
        <v>17.904374999999998</v>
      </c>
      <c r="BJ586" s="235">
        <f t="shared" ca="1" si="1001"/>
        <v>18.031093749999997</v>
      </c>
      <c r="BK586" s="235">
        <f t="shared" ca="1" si="1001"/>
        <v>18.115937499999998</v>
      </c>
      <c r="BL586" s="235">
        <f t="shared" ca="1" si="1001"/>
        <v>18.159960937499996</v>
      </c>
      <c r="BM586" s="235">
        <f t="shared" ca="1" si="1001"/>
        <v>18.174394531249998</v>
      </c>
      <c r="BN586" s="235">
        <f t="shared" ca="1" si="1001"/>
        <v>18.173857421874999</v>
      </c>
      <c r="BO586" s="235">
        <f t="shared" ca="1" si="935"/>
        <v>17.761980957031248</v>
      </c>
      <c r="BP586" s="235">
        <f t="shared" ca="1" si="891"/>
        <v>17.883328790242246</v>
      </c>
      <c r="BQ586" s="235">
        <f t="shared" ca="1" si="892"/>
        <v>17.983992416390684</v>
      </c>
      <c r="BR586" s="235">
        <f t="shared" ca="1" si="893"/>
        <v>-0.10066362614843882</v>
      </c>
      <c r="BS586" s="235">
        <f t="shared" ca="1" si="894"/>
        <v>17.782665164093807</v>
      </c>
      <c r="BT586" s="235">
        <f t="shared" ca="1" si="962"/>
        <v>17.918727571017534</v>
      </c>
      <c r="BU586" s="235">
        <f t="shared" ca="1" si="963"/>
        <v>18.01647846644255</v>
      </c>
      <c r="BV586" s="235">
        <f t="shared" ca="1" si="964"/>
        <v>18.072353082687592</v>
      </c>
      <c r="BW586" s="235">
        <f t="shared" ca="1" si="965"/>
        <v>17.779100396412545</v>
      </c>
      <c r="BX586" s="235">
        <f t="shared" ca="1" si="936"/>
        <v>0.5244384971533822</v>
      </c>
      <c r="BZ586" s="235">
        <f t="shared" ca="1" si="937"/>
        <v>18.008916472117111</v>
      </c>
      <c r="CA586" s="235">
        <f t="shared" ca="1" si="938"/>
        <v>39.044660291340463</v>
      </c>
      <c r="CB586" s="235">
        <f t="shared" ca="1" si="978"/>
        <v>17.724323811848954</v>
      </c>
      <c r="CC586" s="235">
        <f t="shared" ca="1" si="979"/>
        <v>1.3843238118489545</v>
      </c>
      <c r="CD586" s="81">
        <f t="shared" ca="1" si="980"/>
        <v>6.1207927246093732</v>
      </c>
      <c r="CE586" s="235">
        <f t="shared" ca="1" si="939"/>
        <v>22.616740578113625</v>
      </c>
      <c r="CF586" s="235">
        <f t="shared" ca="1" si="940"/>
        <v>22.966906703199999</v>
      </c>
      <c r="CG586">
        <f t="shared" si="941"/>
        <v>100</v>
      </c>
      <c r="CH586">
        <f t="shared" si="941"/>
        <v>50</v>
      </c>
      <c r="CI586">
        <f t="shared" si="941"/>
        <v>0</v>
      </c>
      <c r="CJ586" t="e">
        <f t="shared" si="942"/>
        <v>#N/A</v>
      </c>
      <c r="CK586" s="259">
        <f t="shared" ca="1" si="943"/>
        <v>17.739085491642133</v>
      </c>
      <c r="CL586" s="259">
        <f t="shared" ca="1" si="944"/>
        <v>17.647271372910531</v>
      </c>
      <c r="CM586" s="259">
        <f t="shared" ca="1" si="945"/>
        <v>17.741243113621884</v>
      </c>
      <c r="CN586" s="259">
        <f t="shared" ca="1" si="946"/>
        <v>17.90545616795438</v>
      </c>
      <c r="CO586">
        <f t="shared" ca="1" si="947"/>
        <v>0</v>
      </c>
      <c r="CP586" t="e">
        <f t="shared" ca="1" si="948"/>
        <v>#N/A</v>
      </c>
      <c r="CQ586">
        <f t="shared" ca="1" si="949"/>
        <v>16.7</v>
      </c>
      <c r="CR586" t="e">
        <f t="shared" ca="1" si="983"/>
        <v>#N/A</v>
      </c>
      <c r="CS586" t="e">
        <f t="shared" ca="1" si="984"/>
        <v>#N/A</v>
      </c>
    </row>
    <row r="587" spans="1:97" x14ac:dyDescent="0.25">
      <c r="A587">
        <v>556</v>
      </c>
      <c r="B587" s="100">
        <f ca="1">OFFSET(InputPriceData!B$15,CalculationsAndCharts!$A587+$A$11,0,1,1)</f>
        <v>39687</v>
      </c>
      <c r="C587" s="3">
        <f ca="1">OFFSET(InputPriceData!G$15,CalculationsAndCharts!$A587+$A$11,0,1,1)</f>
        <v>3282400</v>
      </c>
      <c r="D587" s="4">
        <f ca="1">OFFSET(InputPriceData!C$15,CalculationsAndCharts!$A587+$A$11,IF($C$7,7,0),1,1)</f>
        <v>17.55</v>
      </c>
      <c r="E587" s="4">
        <f ca="1">OFFSET(InputPriceData!D$15,CalculationsAndCharts!$A587+$A$11,IF($C$7,7,0),1,1)</f>
        <v>17.55</v>
      </c>
      <c r="F587" s="4">
        <f ca="1">OFFSET(InputPriceData!E$15,CalculationsAndCharts!$A587+$A$11,IF($C$7,7,0),1,1)</f>
        <v>17.22</v>
      </c>
      <c r="G587" s="4">
        <f ca="1">OFFSET(InputPriceData!F$15,CalculationsAndCharts!$A587+$A$11,IF($C$7,7,0),1,1)</f>
        <v>17.399999999999999</v>
      </c>
      <c r="H587" s="105">
        <f t="shared" si="916"/>
        <v>0</v>
      </c>
      <c r="I587" s="105">
        <f t="shared" ca="1" si="986"/>
        <v>0</v>
      </c>
      <c r="J587" s="105">
        <f t="shared" ca="1" si="986"/>
        <v>0</v>
      </c>
      <c r="K587" s="105">
        <f t="shared" ca="1" si="986"/>
        <v>0</v>
      </c>
      <c r="L587" s="4">
        <f t="shared" ca="1" si="917"/>
        <v>17.389999999999997</v>
      </c>
      <c r="M587" s="105">
        <f t="shared" ca="1" si="918"/>
        <v>0.46333333333333471</v>
      </c>
      <c r="N587" s="105">
        <f t="shared" ca="1" si="925"/>
        <v>2.2783717948717959</v>
      </c>
      <c r="O587" s="198">
        <f t="shared" ca="1" si="926"/>
        <v>2.6881467163596753</v>
      </c>
      <c r="P587" s="198">
        <f t="shared" ca="1" si="927"/>
        <v>2.4193320447237077</v>
      </c>
      <c r="Q587" s="105">
        <f t="shared" ca="1" si="919"/>
        <v>17.956800525868445</v>
      </c>
      <c r="R587" s="105">
        <f t="shared" ca="1" si="920"/>
        <v>18.209850099054545</v>
      </c>
      <c r="S587" s="105">
        <f t="shared" ca="1" si="928"/>
        <v>0</v>
      </c>
      <c r="T587" s="105">
        <f t="shared" si="929"/>
        <v>0</v>
      </c>
      <c r="U587" s="105">
        <f t="shared" si="930"/>
        <v>0</v>
      </c>
      <c r="V587" s="115">
        <f t="shared" ca="1" si="921"/>
        <v>0.33999999999999986</v>
      </c>
      <c r="W587" s="114">
        <f t="shared" ca="1" si="922"/>
        <v>0.58493372484325545</v>
      </c>
      <c r="X587" s="116">
        <f t="shared" ca="1" si="923"/>
        <v>8.3616880738118127E-2</v>
      </c>
      <c r="Y587" s="90" t="e">
        <f t="shared" si="931"/>
        <v>#N/A</v>
      </c>
      <c r="Z587" s="117" t="str">
        <f t="shared" ca="1" si="932"/>
        <v/>
      </c>
      <c r="AA587" s="112"/>
      <c r="AB587" s="118"/>
      <c r="AC587" s="107"/>
      <c r="AD587" s="107"/>
      <c r="AH587" s="107"/>
      <c r="BE587" s="235">
        <f t="shared" ca="1" si="933"/>
        <v>17.479999999999997</v>
      </c>
      <c r="BF587" s="235">
        <f t="shared" ref="BF587:BN587" ca="1" si="1002">AVERAGE(OFFSET(BE$31,$A587,0,$BE$27,1))</f>
        <v>17.674999999999997</v>
      </c>
      <c r="BG587" s="235">
        <f t="shared" ca="1" si="1002"/>
        <v>17.889999999999997</v>
      </c>
      <c r="BH587" s="235">
        <f t="shared" ca="1" si="1002"/>
        <v>18.056874999999998</v>
      </c>
      <c r="BI587" s="235">
        <f t="shared" ca="1" si="1002"/>
        <v>18.157812499999999</v>
      </c>
      <c r="BJ587" s="235">
        <f t="shared" ca="1" si="1002"/>
        <v>18.200781249999999</v>
      </c>
      <c r="BK587" s="235">
        <f t="shared" ca="1" si="1002"/>
        <v>18.203984374999997</v>
      </c>
      <c r="BL587" s="235">
        <f t="shared" ca="1" si="1002"/>
        <v>18.188828125000001</v>
      </c>
      <c r="BM587" s="235">
        <f t="shared" ca="1" si="1002"/>
        <v>18.1733203125</v>
      </c>
      <c r="BN587" s="235">
        <f t="shared" ca="1" si="1002"/>
        <v>18.167050781249998</v>
      </c>
      <c r="BO587" s="235">
        <f t="shared" ca="1" si="935"/>
        <v>17.848776367187494</v>
      </c>
      <c r="BP587" s="235">
        <f t="shared" ref="BP587:BP650" ca="1" si="1003">BO587*$BF$28+$BF$29*BP588</f>
        <v>18.004676623453243</v>
      </c>
      <c r="BQ587" s="235">
        <f t="shared" ref="BQ587:BQ650" ca="1" si="1004">BP587*$BF$28+$BF$29*BQ588</f>
        <v>18.084656042539127</v>
      </c>
      <c r="BR587" s="235">
        <f t="shared" ref="BR587:BR650" ca="1" si="1005">BP587-BQ587</f>
        <v>-7.9979419085884018E-2</v>
      </c>
      <c r="BS587" s="235">
        <f t="shared" ref="BS587:BS650" ca="1" si="1006">BP587+BR587</f>
        <v>17.924697204367359</v>
      </c>
      <c r="BT587" s="235">
        <f t="shared" ca="1" si="962"/>
        <v>18.054789977941258</v>
      </c>
      <c r="BU587" s="235">
        <f t="shared" ca="1" si="963"/>
        <v>18.114229361867565</v>
      </c>
      <c r="BV587" s="235">
        <f t="shared" ca="1" si="964"/>
        <v>18.128227698932633</v>
      </c>
      <c r="BW587" s="235">
        <f t="shared" ca="1" si="965"/>
        <v>17.949909547153716</v>
      </c>
      <c r="BX587" s="235">
        <f t="shared" ca="1" si="936"/>
        <v>0.6977818380118338</v>
      </c>
      <c r="BZ587" s="235">
        <f t="shared" ca="1" si="937"/>
        <v>18.053934982990665</v>
      </c>
      <c r="CA587" s="235">
        <f t="shared" ca="1" si="938"/>
        <v>46.272995721221903</v>
      </c>
      <c r="CB587" s="235">
        <f t="shared" ca="1" si="978"/>
        <v>17.619388183593745</v>
      </c>
      <c r="CC587" s="235">
        <f t="shared" ca="1" si="979"/>
        <v>1.2793881835937455</v>
      </c>
      <c r="CD587" s="81">
        <f t="shared" ca="1" si="980"/>
        <v>6.1207927246093732</v>
      </c>
      <c r="CE587" s="235">
        <f t="shared" ca="1" si="939"/>
        <v>20.9023281976175</v>
      </c>
      <c r="CF587" s="235">
        <f t="shared" ca="1" si="940"/>
        <v>26.066712145929412</v>
      </c>
      <c r="CG587">
        <f t="shared" si="941"/>
        <v>100</v>
      </c>
      <c r="CH587">
        <f t="shared" si="941"/>
        <v>50</v>
      </c>
      <c r="CI587">
        <f t="shared" si="941"/>
        <v>0</v>
      </c>
      <c r="CJ587" t="e">
        <f t="shared" si="942"/>
        <v>#N/A</v>
      </c>
      <c r="CK587" s="259">
        <f t="shared" ca="1" si="943"/>
        <v>18.048170983284265</v>
      </c>
      <c r="CL587" s="259">
        <f t="shared" ca="1" si="944"/>
        <v>17.686585491642134</v>
      </c>
      <c r="CM587" s="259">
        <f t="shared" ca="1" si="945"/>
        <v>17.777627411592029</v>
      </c>
      <c r="CN587" s="259">
        <f t="shared" ca="1" si="946"/>
        <v>18.008730085971919</v>
      </c>
      <c r="CO587">
        <f t="shared" ca="1" si="947"/>
        <v>0</v>
      </c>
      <c r="CP587" t="e">
        <f t="shared" ca="1" si="948"/>
        <v>#N/A</v>
      </c>
      <c r="CQ587">
        <f t="shared" ca="1" si="949"/>
        <v>16.7</v>
      </c>
      <c r="CR587" t="e">
        <f t="shared" ca="1" si="983"/>
        <v>#N/A</v>
      </c>
      <c r="CS587">
        <f t="shared" ca="1" si="984"/>
        <v>17.55</v>
      </c>
    </row>
    <row r="588" spans="1:97" x14ac:dyDescent="0.25">
      <c r="A588">
        <v>557</v>
      </c>
      <c r="B588" s="100">
        <f ca="1">OFFSET(InputPriceData!B$15,CalculationsAndCharts!$A588+$A$11,0,1,1)</f>
        <v>39686</v>
      </c>
      <c r="C588" s="3">
        <f ca="1">OFFSET(InputPriceData!G$15,CalculationsAndCharts!$A588+$A$11,0,1,1)</f>
        <v>2509200</v>
      </c>
      <c r="D588" s="4">
        <f ca="1">OFFSET(InputPriceData!C$15,CalculationsAndCharts!$A588+$A$11,IF($C$7,7,0),1,1)</f>
        <v>18.14</v>
      </c>
      <c r="E588" s="4">
        <f ca="1">OFFSET(InputPriceData!D$15,CalculationsAndCharts!$A588+$A$11,IF($C$7,7,0),1,1)</f>
        <v>18.18</v>
      </c>
      <c r="F588" s="4">
        <f ca="1">OFFSET(InputPriceData!E$15,CalculationsAndCharts!$A588+$A$11,IF($C$7,7,0),1,1)</f>
        <v>17.309999999999999</v>
      </c>
      <c r="G588" s="4">
        <f ca="1">OFFSET(InputPriceData!F$15,CalculationsAndCharts!$A588+$A$11,IF($C$7,7,0),1,1)</f>
        <v>17.559999999999999</v>
      </c>
      <c r="H588" s="105">
        <f t="shared" si="916"/>
        <v>0</v>
      </c>
      <c r="I588" s="105">
        <f t="shared" ca="1" si="986"/>
        <v>0</v>
      </c>
      <c r="J588" s="105">
        <f t="shared" ca="1" si="986"/>
        <v>0</v>
      </c>
      <c r="K588" s="105">
        <f t="shared" ca="1" si="986"/>
        <v>0</v>
      </c>
      <c r="L588" s="4">
        <f t="shared" ca="1" si="917"/>
        <v>17.683333333333334</v>
      </c>
      <c r="M588" s="105">
        <f t="shared" ca="1" si="918"/>
        <v>1.0066666666666677</v>
      </c>
      <c r="N588" s="105">
        <f t="shared" ca="1" si="925"/>
        <v>2.3266153846153856</v>
      </c>
      <c r="O588" s="198">
        <f t="shared" ca="1" si="926"/>
        <v>2.8052252653562122</v>
      </c>
      <c r="P588" s="198">
        <f t="shared" ca="1" si="927"/>
        <v>2.5247027388205909</v>
      </c>
      <c r="Q588" s="105">
        <f t="shared" ca="1" si="919"/>
        <v>18.11874353325943</v>
      </c>
      <c r="R588" s="105">
        <f t="shared" ca="1" si="920"/>
        <v>18.282149977107714</v>
      </c>
      <c r="S588" s="105">
        <f t="shared" ca="1" si="928"/>
        <v>0</v>
      </c>
      <c r="T588" s="105">
        <f t="shared" si="929"/>
        <v>0</v>
      </c>
      <c r="U588" s="105">
        <f t="shared" si="930"/>
        <v>0</v>
      </c>
      <c r="V588" s="115">
        <f t="shared" ca="1" si="921"/>
        <v>0.87000000000000099</v>
      </c>
      <c r="W588" s="114">
        <f t="shared" ca="1" si="922"/>
        <v>0.70740058726488331</v>
      </c>
      <c r="X588" s="116">
        <f t="shared" ca="1" si="923"/>
        <v>9.0284771484332768E-2</v>
      </c>
      <c r="Y588" s="90" t="e">
        <f t="shared" si="931"/>
        <v>#N/A</v>
      </c>
      <c r="Z588" s="117" t="str">
        <f t="shared" ca="1" si="932"/>
        <v/>
      </c>
      <c r="AA588" s="112"/>
      <c r="AB588" s="118"/>
      <c r="AC588" s="107"/>
      <c r="AD588" s="107"/>
      <c r="AH588" s="107"/>
      <c r="BE588" s="235">
        <f t="shared" ca="1" si="933"/>
        <v>17.869999999999997</v>
      </c>
      <c r="BF588" s="235">
        <f t="shared" ref="BF588:BN588" ca="1" si="1007">AVERAGE(OFFSET(BE$31,$A588,0,$BE$27,1))</f>
        <v>18.104999999999997</v>
      </c>
      <c r="BG588" s="235">
        <f t="shared" ca="1" si="1007"/>
        <v>18.223749999999999</v>
      </c>
      <c r="BH588" s="235">
        <f t="shared" ca="1" si="1007"/>
        <v>18.258749999999999</v>
      </c>
      <c r="BI588" s="235">
        <f t="shared" ca="1" si="1007"/>
        <v>18.243749999999999</v>
      </c>
      <c r="BJ588" s="235">
        <f t="shared" ca="1" si="1007"/>
        <v>18.2071875</v>
      </c>
      <c r="BK588" s="235">
        <f t="shared" ca="1" si="1007"/>
        <v>18.173671875</v>
      </c>
      <c r="BL588" s="235">
        <f t="shared" ca="1" si="1007"/>
        <v>18.157812499999999</v>
      </c>
      <c r="BM588" s="235">
        <f t="shared" ca="1" si="1007"/>
        <v>18.160781249999999</v>
      </c>
      <c r="BN588" s="235">
        <f t="shared" ca="1" si="1007"/>
        <v>18.173710937500001</v>
      </c>
      <c r="BO588" s="235">
        <f t="shared" ca="1" si="935"/>
        <v>18.103783203124998</v>
      </c>
      <c r="BP588" s="235">
        <f t="shared" ca="1" si="1003"/>
        <v>18.160576879718995</v>
      </c>
      <c r="BQ588" s="235">
        <f t="shared" ca="1" si="1004"/>
        <v>18.164635461625011</v>
      </c>
      <c r="BR588" s="235">
        <f t="shared" ca="1" si="1005"/>
        <v>-4.0585819060154904E-3</v>
      </c>
      <c r="BS588" s="235">
        <f t="shared" ca="1" si="1006"/>
        <v>18.15651829781298</v>
      </c>
      <c r="BT588" s="235">
        <f t="shared" ca="1" si="962"/>
        <v>18.184882751515158</v>
      </c>
      <c r="BU588" s="235">
        <f t="shared" ca="1" si="963"/>
        <v>18.173668745793876</v>
      </c>
      <c r="BV588" s="235">
        <f t="shared" ca="1" si="964"/>
        <v>18.142226035997698</v>
      </c>
      <c r="BW588" s="235">
        <f t="shared" ca="1" si="965"/>
        <v>18.17586805316154</v>
      </c>
      <c r="BX588" s="235">
        <f t="shared" ca="1" si="936"/>
        <v>0.88054589575092268</v>
      </c>
      <c r="BZ588" s="235">
        <f t="shared" ca="1" si="937"/>
        <v>18.096367872226292</v>
      </c>
      <c r="CA588" s="235">
        <f t="shared" ca="1" si="938"/>
        <v>52.257127689734162</v>
      </c>
      <c r="CB588" s="235">
        <f t="shared" ca="1" si="978"/>
        <v>17.893558268229164</v>
      </c>
      <c r="CC588" s="235">
        <f t="shared" ca="1" si="979"/>
        <v>1.553558268229164</v>
      </c>
      <c r="CD588" s="81">
        <f t="shared" ca="1" si="980"/>
        <v>6.1207927246093732</v>
      </c>
      <c r="CE588" s="235">
        <f t="shared" ca="1" si="939"/>
        <v>25.381651333868877</v>
      </c>
      <c r="CF588" s="235">
        <f t="shared" ca="1" si="940"/>
        <v>29.924963559706384</v>
      </c>
      <c r="CG588">
        <f t="shared" si="941"/>
        <v>100</v>
      </c>
      <c r="CH588">
        <f t="shared" si="941"/>
        <v>50</v>
      </c>
      <c r="CI588">
        <f t="shared" si="941"/>
        <v>0</v>
      </c>
      <c r="CJ588" t="e">
        <f t="shared" si="942"/>
        <v>#N/A</v>
      </c>
      <c r="CK588" s="259">
        <f t="shared" ca="1" si="943"/>
        <v>18.298841966568528</v>
      </c>
      <c r="CL588" s="259">
        <f t="shared" ca="1" si="944"/>
        <v>17.926295983284266</v>
      </c>
      <c r="CM588" s="259">
        <f t="shared" ca="1" si="945"/>
        <v>18.036045685986714</v>
      </c>
      <c r="CN588" s="259">
        <f t="shared" ca="1" si="946"/>
        <v>18.137587923703833</v>
      </c>
      <c r="CO588">
        <f t="shared" ca="1" si="947"/>
        <v>0</v>
      </c>
      <c r="CP588" t="e">
        <f t="shared" ca="1" si="948"/>
        <v>#N/A</v>
      </c>
      <c r="CQ588">
        <f t="shared" ca="1" si="949"/>
        <v>16.7</v>
      </c>
      <c r="CR588" t="e">
        <f t="shared" ca="1" si="983"/>
        <v>#N/A</v>
      </c>
      <c r="CS588" t="e">
        <f t="shared" ca="1" si="984"/>
        <v>#N/A</v>
      </c>
    </row>
    <row r="589" spans="1:97" x14ac:dyDescent="0.25">
      <c r="A589">
        <v>558</v>
      </c>
      <c r="B589" s="100">
        <f ca="1">OFFSET(InputPriceData!B$15,CalculationsAndCharts!$A589+$A$11,0,1,1)</f>
        <v>39685</v>
      </c>
      <c r="C589" s="3">
        <f ca="1">OFFSET(InputPriceData!G$15,CalculationsAndCharts!$A589+$A$11,0,1,1)</f>
        <v>1674900</v>
      </c>
      <c r="D589" s="4">
        <f ca="1">OFFSET(InputPriceData!C$15,CalculationsAndCharts!$A589+$A$11,IF($C$7,7,0),1,1)</f>
        <v>18.489999999999998</v>
      </c>
      <c r="E589" s="4">
        <f ca="1">OFFSET(InputPriceData!D$15,CalculationsAndCharts!$A589+$A$11,IF($C$7,7,0),1,1)</f>
        <v>18.649999999999999</v>
      </c>
      <c r="F589" s="4">
        <f ca="1">OFFSET(InputPriceData!E$15,CalculationsAndCharts!$A589+$A$11,IF($C$7,7,0),1,1)</f>
        <v>18.12</v>
      </c>
      <c r="G589" s="4">
        <f ca="1">OFFSET(InputPriceData!F$15,CalculationsAndCharts!$A589+$A$11,IF($C$7,7,0),1,1)</f>
        <v>18.18</v>
      </c>
      <c r="H589" s="105">
        <f t="shared" si="916"/>
        <v>0</v>
      </c>
      <c r="I589" s="105">
        <f t="shared" ca="1" si="986"/>
        <v>0</v>
      </c>
      <c r="J589" s="105">
        <f t="shared" ca="1" si="986"/>
        <v>0</v>
      </c>
      <c r="K589" s="105">
        <f t="shared" ca="1" si="986"/>
        <v>0</v>
      </c>
      <c r="L589" s="4">
        <f t="shared" ca="1" si="917"/>
        <v>18.316666666666666</v>
      </c>
      <c r="M589" s="105">
        <f t="shared" ca="1" si="918"/>
        <v>0.31333333333333258</v>
      </c>
      <c r="N589" s="105">
        <f t="shared" ca="1" si="925"/>
        <v>2.5405256410256412</v>
      </c>
      <c r="O589" s="198">
        <f t="shared" ca="1" si="926"/>
        <v>2.9419709455678769</v>
      </c>
      <c r="P589" s="198">
        <f t="shared" ca="1" si="927"/>
        <v>2.6477738510110891</v>
      </c>
      <c r="Q589" s="105">
        <f t="shared" ca="1" si="919"/>
        <v>18.24314644752403</v>
      </c>
      <c r="R589" s="105">
        <f t="shared" ca="1" si="920"/>
        <v>18.328837532492937</v>
      </c>
      <c r="S589" s="105">
        <f t="shared" ca="1" si="928"/>
        <v>0</v>
      </c>
      <c r="T589" s="105">
        <f t="shared" si="929"/>
        <v>0</v>
      </c>
      <c r="U589" s="105">
        <f t="shared" si="930"/>
        <v>0</v>
      </c>
      <c r="V589" s="115">
        <f t="shared" ca="1" si="921"/>
        <v>0.52999999999999758</v>
      </c>
      <c r="W589" s="114">
        <f t="shared" ca="1" si="922"/>
        <v>0.62610088089732441</v>
      </c>
      <c r="X589" s="116">
        <f t="shared" ca="1" si="923"/>
        <v>8.4438992348587705E-2</v>
      </c>
      <c r="Y589" s="90" t="e">
        <f t="shared" si="931"/>
        <v>#N/A</v>
      </c>
      <c r="Z589" s="117" t="str">
        <f t="shared" ca="1" si="932"/>
        <v/>
      </c>
      <c r="AA589" s="112"/>
      <c r="AB589" s="118"/>
      <c r="AC589" s="107"/>
      <c r="AD589" s="107"/>
      <c r="AH589" s="107"/>
      <c r="BE589" s="235">
        <f t="shared" ca="1" si="933"/>
        <v>18.34</v>
      </c>
      <c r="BF589" s="235">
        <f t="shared" ref="BF589:BN589" ca="1" si="1008">AVERAGE(OFFSET(BE$31,$A589,0,$BE$27,1))</f>
        <v>18.342500000000001</v>
      </c>
      <c r="BG589" s="235">
        <f t="shared" ca="1" si="1008"/>
        <v>18.293750000000003</v>
      </c>
      <c r="BH589" s="235">
        <f t="shared" ca="1" si="1008"/>
        <v>18.228750000000002</v>
      </c>
      <c r="BI589" s="235">
        <f t="shared" ca="1" si="1008"/>
        <v>18.170625000000001</v>
      </c>
      <c r="BJ589" s="235">
        <f t="shared" ca="1" si="1008"/>
        <v>18.14015625</v>
      </c>
      <c r="BK589" s="235">
        <f t="shared" ca="1" si="1008"/>
        <v>18.141953125000001</v>
      </c>
      <c r="BL589" s="235">
        <f t="shared" ca="1" si="1008"/>
        <v>18.16375</v>
      </c>
      <c r="BM589" s="235">
        <f t="shared" ca="1" si="1008"/>
        <v>18.186640625000003</v>
      </c>
      <c r="BN589" s="235">
        <f t="shared" ca="1" si="1008"/>
        <v>18.195664062500001</v>
      </c>
      <c r="BO589" s="235">
        <f t="shared" ca="1" si="935"/>
        <v>18.270376953125002</v>
      </c>
      <c r="BP589" s="235">
        <f t="shared" ca="1" si="1003"/>
        <v>18.217370556312989</v>
      </c>
      <c r="BQ589" s="235">
        <f t="shared" ca="1" si="1004"/>
        <v>18.168694043531026</v>
      </c>
      <c r="BR589" s="235">
        <f t="shared" ca="1" si="1005"/>
        <v>4.8676512781963055E-2</v>
      </c>
      <c r="BS589" s="235">
        <f t="shared" ca="1" si="1006"/>
        <v>18.266047069094952</v>
      </c>
      <c r="BT589" s="235">
        <f t="shared" ca="1" si="962"/>
        <v>18.213247205217336</v>
      </c>
      <c r="BU589" s="235">
        <f t="shared" ca="1" si="963"/>
        <v>18.16245474007259</v>
      </c>
      <c r="BV589" s="235">
        <f t="shared" ca="1" si="964"/>
        <v>18.110783326201521</v>
      </c>
      <c r="BW589" s="235">
        <f t="shared" ca="1" si="965"/>
        <v>18.263160721635757</v>
      </c>
      <c r="BX589" s="235">
        <f t="shared" ca="1" si="936"/>
        <v>1.0466334886011317</v>
      </c>
      <c r="BZ589" s="235">
        <f t="shared" ca="1" si="937"/>
        <v>18.130597981437955</v>
      </c>
      <c r="CA589" s="235">
        <f t="shared" ca="1" si="938"/>
        <v>53.166407860094743</v>
      </c>
      <c r="CB589" s="235">
        <f t="shared" ca="1" si="978"/>
        <v>18.293521809895836</v>
      </c>
      <c r="CC589" s="235">
        <f t="shared" ca="1" si="979"/>
        <v>1.953521809895836</v>
      </c>
      <c r="CD589" s="81">
        <f t="shared" ca="1" si="980"/>
        <v>6.1207927246093732</v>
      </c>
      <c r="CE589" s="235">
        <f t="shared" ca="1" si="939"/>
        <v>31.916156906301854</v>
      </c>
      <c r="CF589" s="235">
        <f t="shared" ca="1" si="940"/>
        <v>31.154152120231895</v>
      </c>
      <c r="CG589">
        <f t="shared" si="941"/>
        <v>100</v>
      </c>
      <c r="CH589">
        <f t="shared" si="941"/>
        <v>50</v>
      </c>
      <c r="CI589">
        <f t="shared" si="941"/>
        <v>0</v>
      </c>
      <c r="CJ589" t="e">
        <f t="shared" si="942"/>
        <v>#N/A</v>
      </c>
      <c r="CK589" s="259">
        <f t="shared" ca="1" si="943"/>
        <v>18.237683933137056</v>
      </c>
      <c r="CL589" s="259">
        <f t="shared" ca="1" si="944"/>
        <v>18.341920983284265</v>
      </c>
      <c r="CM589" s="259">
        <f t="shared" ca="1" si="945"/>
        <v>18.271187254422301</v>
      </c>
      <c r="CN589" s="259">
        <f t="shared" ca="1" si="946"/>
        <v>18.222104699871657</v>
      </c>
      <c r="CO589">
        <f t="shared" ca="1" si="947"/>
        <v>100</v>
      </c>
      <c r="CP589">
        <f t="shared" ca="1" si="948"/>
        <v>16.7</v>
      </c>
      <c r="CQ589" t="e">
        <f t="shared" ca="1" si="949"/>
        <v>#N/A</v>
      </c>
      <c r="CR589">
        <f t="shared" ca="1" si="983"/>
        <v>18.489999999999998</v>
      </c>
      <c r="CS589" t="e">
        <f t="shared" ca="1" si="984"/>
        <v>#N/A</v>
      </c>
    </row>
    <row r="590" spans="1:97" x14ac:dyDescent="0.25">
      <c r="A590">
        <v>559</v>
      </c>
      <c r="B590" s="100">
        <f ca="1">OFFSET(InputPriceData!B$15,CalculationsAndCharts!$A590+$A$11,0,1,1)</f>
        <v>39682</v>
      </c>
      <c r="C590" s="3">
        <f ca="1">OFFSET(InputPriceData!G$15,CalculationsAndCharts!$A590+$A$11,0,1,1)</f>
        <v>2357800</v>
      </c>
      <c r="D590" s="4">
        <f ca="1">OFFSET(InputPriceData!C$15,CalculationsAndCharts!$A590+$A$11,IF($C$7,7,0),1,1)</f>
        <v>18.260000000000002</v>
      </c>
      <c r="E590" s="4">
        <f ca="1">OFFSET(InputPriceData!D$15,CalculationsAndCharts!$A590+$A$11,IF($C$7,7,0),1,1)</f>
        <v>18.7</v>
      </c>
      <c r="F590" s="4">
        <f ca="1">OFFSET(InputPriceData!E$15,CalculationsAndCharts!$A590+$A$11,IF($C$7,7,0),1,1)</f>
        <v>18.100000000000001</v>
      </c>
      <c r="G590" s="4">
        <f ca="1">OFFSET(InputPriceData!F$15,CalculationsAndCharts!$A590+$A$11,IF($C$7,7,0),1,1)</f>
        <v>18.5</v>
      </c>
      <c r="H590" s="105">
        <f t="shared" si="916"/>
        <v>0</v>
      </c>
      <c r="I590" s="105">
        <f t="shared" ca="1" si="986"/>
        <v>0</v>
      </c>
      <c r="J590" s="105">
        <f t="shared" ca="1" si="986"/>
        <v>0</v>
      </c>
      <c r="K590" s="105">
        <f t="shared" ca="1" si="986"/>
        <v>0</v>
      </c>
      <c r="L590" s="4">
        <f t="shared" ca="1" si="917"/>
        <v>18.433333333333334</v>
      </c>
      <c r="M590" s="105">
        <f t="shared" ca="1" si="918"/>
        <v>0.69333333333333513</v>
      </c>
      <c r="N590" s="105">
        <f t="shared" ca="1" si="925"/>
        <v>2.7562564102564102</v>
      </c>
      <c r="O590" s="198">
        <f t="shared" ca="1" si="926"/>
        <v>3.0566696040085155</v>
      </c>
      <c r="P590" s="198">
        <f t="shared" ca="1" si="927"/>
        <v>2.7510026436076642</v>
      </c>
      <c r="Q590" s="105">
        <f t="shared" ca="1" si="919"/>
        <v>18.222140670626132</v>
      </c>
      <c r="R590" s="105">
        <f t="shared" ca="1" si="920"/>
        <v>18.353320699626909</v>
      </c>
      <c r="S590" s="105">
        <f t="shared" ca="1" si="928"/>
        <v>0</v>
      </c>
      <c r="T590" s="105">
        <f t="shared" si="929"/>
        <v>0</v>
      </c>
      <c r="U590" s="105">
        <f t="shared" si="930"/>
        <v>0</v>
      </c>
      <c r="V590" s="115">
        <f t="shared" ca="1" si="921"/>
        <v>0.59999999999999787</v>
      </c>
      <c r="W590" s="114">
        <f t="shared" ca="1" si="922"/>
        <v>0.67415132134598788</v>
      </c>
      <c r="X590" s="116">
        <f t="shared" ca="1" si="923"/>
        <v>8.6440611964648001E-2</v>
      </c>
      <c r="Y590" s="90" t="e">
        <f t="shared" si="931"/>
        <v>#N/A</v>
      </c>
      <c r="Z590" s="117" t="str">
        <f t="shared" ca="1" si="932"/>
        <v/>
      </c>
      <c r="AA590" s="112"/>
      <c r="AB590" s="118"/>
      <c r="AC590" s="107"/>
      <c r="AD590" s="107"/>
      <c r="AH590" s="107"/>
      <c r="BE590" s="235">
        <f t="shared" ca="1" si="933"/>
        <v>18.344999999999999</v>
      </c>
      <c r="BF590" s="235">
        <f t="shared" ref="BF590:BN590" ca="1" si="1009">AVERAGE(OFFSET(BE$31,$A590,0,$BE$27,1))</f>
        <v>18.245000000000001</v>
      </c>
      <c r="BG590" s="235">
        <f t="shared" ca="1" si="1009"/>
        <v>18.16375</v>
      </c>
      <c r="BH590" s="235">
        <f t="shared" ca="1" si="1009"/>
        <v>18.112500000000001</v>
      </c>
      <c r="BI590" s="235">
        <f t="shared" ca="1" si="1009"/>
        <v>18.1096875</v>
      </c>
      <c r="BJ590" s="235">
        <f t="shared" ca="1" si="1009"/>
        <v>18.143750000000001</v>
      </c>
      <c r="BK590" s="235">
        <f t="shared" ca="1" si="1009"/>
        <v>18.185546875</v>
      </c>
      <c r="BL590" s="235">
        <f t="shared" ca="1" si="1009"/>
        <v>18.209531250000001</v>
      </c>
      <c r="BM590" s="235">
        <f t="shared" ca="1" si="1009"/>
        <v>18.204687500000002</v>
      </c>
      <c r="BN590" s="235">
        <f t="shared" ca="1" si="1009"/>
        <v>18.173076171875003</v>
      </c>
      <c r="BO590" s="235">
        <f t="shared" ca="1" si="935"/>
        <v>18.222376464843748</v>
      </c>
      <c r="BP590" s="235">
        <f t="shared" ca="1" si="1003"/>
        <v>18.164364159500977</v>
      </c>
      <c r="BQ590" s="235">
        <f t="shared" ca="1" si="1004"/>
        <v>18.120017530749063</v>
      </c>
      <c r="BR590" s="235">
        <f t="shared" ca="1" si="1005"/>
        <v>4.4346628751913642E-2</v>
      </c>
      <c r="BS590" s="235">
        <f t="shared" ca="1" si="1006"/>
        <v>18.20871078825289</v>
      </c>
      <c r="BT590" s="235">
        <f t="shared" ca="1" si="962"/>
        <v>18.160447341339719</v>
      </c>
      <c r="BU590" s="235">
        <f t="shared" ca="1" si="963"/>
        <v>18.111662274927845</v>
      </c>
      <c r="BV590" s="235">
        <f t="shared" ca="1" si="964"/>
        <v>18.059111912330454</v>
      </c>
      <c r="BW590" s="235">
        <f t="shared" ca="1" si="965"/>
        <v>18.205467111566076</v>
      </c>
      <c r="BX590" s="235">
        <f t="shared" ca="1" si="936"/>
        <v>1.2040519899135509</v>
      </c>
      <c r="BZ590" s="235">
        <f t="shared" ca="1" si="937"/>
        <v>18.172379916045713</v>
      </c>
      <c r="CA590" s="235">
        <f t="shared" ca="1" si="938"/>
        <v>50.686996819853611</v>
      </c>
      <c r="CB590" s="235">
        <f t="shared" ca="1" si="978"/>
        <v>18.327854899088543</v>
      </c>
      <c r="CC590" s="235">
        <f t="shared" ca="1" si="979"/>
        <v>1.9878548990885427</v>
      </c>
      <c r="CD590" s="81">
        <f t="shared" ca="1" si="980"/>
        <v>6.1207927246093732</v>
      </c>
      <c r="CE590" s="235">
        <f t="shared" ca="1" si="939"/>
        <v>32.477082438948415</v>
      </c>
      <c r="CF590" s="235">
        <f t="shared" ca="1" si="940"/>
        <v>29.959891800145865</v>
      </c>
      <c r="CG590">
        <f t="shared" si="941"/>
        <v>100</v>
      </c>
      <c r="CH590">
        <f t="shared" si="941"/>
        <v>50</v>
      </c>
      <c r="CI590">
        <f t="shared" si="941"/>
        <v>0</v>
      </c>
      <c r="CJ590" t="e">
        <f t="shared" si="942"/>
        <v>#N/A</v>
      </c>
      <c r="CK590" s="259">
        <f t="shared" ca="1" si="943"/>
        <v>18.085367866274112</v>
      </c>
      <c r="CL590" s="259">
        <f t="shared" ca="1" si="944"/>
        <v>18.315183933137057</v>
      </c>
      <c r="CM590" s="259">
        <f t="shared" ca="1" si="945"/>
        <v>18.240867646259392</v>
      </c>
      <c r="CN590" s="259">
        <f t="shared" ca="1" si="946"/>
        <v>18.174178186506616</v>
      </c>
      <c r="CO590">
        <f t="shared" ca="1" si="947"/>
        <v>100</v>
      </c>
      <c r="CP590">
        <f t="shared" ca="1" si="948"/>
        <v>16.7</v>
      </c>
      <c r="CQ590" t="e">
        <f t="shared" ca="1" si="949"/>
        <v>#N/A</v>
      </c>
      <c r="CR590" t="e">
        <f t="shared" ca="1" si="983"/>
        <v>#N/A</v>
      </c>
      <c r="CS590" t="e">
        <f t="shared" ca="1" si="984"/>
        <v>#N/A</v>
      </c>
    </row>
    <row r="591" spans="1:97" x14ac:dyDescent="0.25">
      <c r="A591">
        <v>560</v>
      </c>
      <c r="B591" s="100">
        <f ca="1">OFFSET(InputPriceData!B$15,CalculationsAndCharts!$A591+$A$11,0,1,1)</f>
        <v>39681</v>
      </c>
      <c r="C591" s="3">
        <f ca="1">OFFSET(InputPriceData!G$15,CalculationsAndCharts!$A591+$A$11,0,1,1)</f>
        <v>2614200</v>
      </c>
      <c r="D591" s="4">
        <f ca="1">OFFSET(InputPriceData!C$15,CalculationsAndCharts!$A591+$A$11,IF($C$7,7,0),1,1)</f>
        <v>17.91</v>
      </c>
      <c r="E591" s="4">
        <f ca="1">OFFSET(InputPriceData!D$15,CalculationsAndCharts!$A591+$A$11,IF($C$7,7,0),1,1)</f>
        <v>18.41</v>
      </c>
      <c r="F591" s="4">
        <f ca="1">OFFSET(InputPriceData!E$15,CalculationsAndCharts!$A591+$A$11,IF($C$7,7,0),1,1)</f>
        <v>17.739999999999998</v>
      </c>
      <c r="G591" s="4">
        <f ca="1">OFFSET(InputPriceData!F$15,CalculationsAndCharts!$A591+$A$11,IF($C$7,7,0),1,1)</f>
        <v>18.190000000000001</v>
      </c>
      <c r="H591" s="105">
        <f t="shared" si="916"/>
        <v>0</v>
      </c>
      <c r="I591" s="105">
        <f t="shared" ca="1" si="986"/>
        <v>0</v>
      </c>
      <c r="J591" s="105">
        <f t="shared" ca="1" si="986"/>
        <v>0</v>
      </c>
      <c r="K591" s="105">
        <f t="shared" ca="1" si="986"/>
        <v>0</v>
      </c>
      <c r="L591" s="4">
        <f t="shared" ca="1" si="917"/>
        <v>18.113333333333333</v>
      </c>
      <c r="M591" s="105">
        <f t="shared" ca="1" si="918"/>
        <v>0.40333333333333243</v>
      </c>
      <c r="N591" s="105">
        <f t="shared" ca="1" si="925"/>
        <v>2.6934487179487179</v>
      </c>
      <c r="O591" s="198">
        <f t="shared" ca="1" si="926"/>
        <v>3.1425019450805456</v>
      </c>
      <c r="P591" s="198">
        <f t="shared" ca="1" si="927"/>
        <v>2.8282517505724911</v>
      </c>
      <c r="Q591" s="105">
        <f t="shared" ca="1" si="919"/>
        <v>18.161799909852647</v>
      </c>
      <c r="R591" s="105">
        <f t="shared" ca="1" si="920"/>
        <v>18.390800707912845</v>
      </c>
      <c r="S591" s="105">
        <f t="shared" ca="1" si="928"/>
        <v>0</v>
      </c>
      <c r="T591" s="105">
        <f t="shared" si="929"/>
        <v>0</v>
      </c>
      <c r="U591" s="105">
        <f t="shared" si="930"/>
        <v>0</v>
      </c>
      <c r="V591" s="115">
        <f t="shared" ca="1" si="921"/>
        <v>0.67000000000000171</v>
      </c>
      <c r="W591" s="114">
        <f t="shared" ca="1" si="922"/>
        <v>0.71122698201898282</v>
      </c>
      <c r="X591" s="116">
        <f t="shared" ca="1" si="923"/>
        <v>8.9099889060966622E-2</v>
      </c>
      <c r="Y591" s="90" t="e">
        <f t="shared" si="931"/>
        <v>#N/A</v>
      </c>
      <c r="Z591" s="117" t="str">
        <f t="shared" ca="1" si="932"/>
        <v/>
      </c>
      <c r="AA591" s="112"/>
      <c r="AB591" s="118"/>
      <c r="AC591" s="107"/>
      <c r="AD591" s="107"/>
      <c r="AH591" s="107"/>
      <c r="BE591" s="235">
        <f t="shared" ca="1" si="933"/>
        <v>18.145000000000003</v>
      </c>
      <c r="BF591" s="235">
        <f t="shared" ref="BF591:BN591" ca="1" si="1010">AVERAGE(OFFSET(BE$31,$A591,0,$BE$27,1))</f>
        <v>18.082500000000003</v>
      </c>
      <c r="BG591" s="235">
        <f t="shared" ca="1" si="1010"/>
        <v>18.061250000000001</v>
      </c>
      <c r="BH591" s="235">
        <f t="shared" ca="1" si="1010"/>
        <v>18.106875000000002</v>
      </c>
      <c r="BI591" s="235">
        <f t="shared" ca="1" si="1010"/>
        <v>18.177812500000002</v>
      </c>
      <c r="BJ591" s="235">
        <f t="shared" ca="1" si="1010"/>
        <v>18.227343750000003</v>
      </c>
      <c r="BK591" s="235">
        <f t="shared" ca="1" si="1010"/>
        <v>18.233515625000003</v>
      </c>
      <c r="BL591" s="235">
        <f t="shared" ca="1" si="1010"/>
        <v>18.199843750000003</v>
      </c>
      <c r="BM591" s="235">
        <f t="shared" ca="1" si="1010"/>
        <v>18.141464843750001</v>
      </c>
      <c r="BN591" s="235">
        <f t="shared" ca="1" si="1010"/>
        <v>18.071513671875003</v>
      </c>
      <c r="BO591" s="235">
        <f t="shared" ca="1" si="935"/>
        <v>18.12519970703125</v>
      </c>
      <c r="BP591" s="235">
        <f t="shared" ca="1" si="1003"/>
        <v>18.106351854158202</v>
      </c>
      <c r="BQ591" s="235">
        <f t="shared" ca="1" si="1004"/>
        <v>18.07567090199715</v>
      </c>
      <c r="BR591" s="235">
        <f t="shared" ca="1" si="1005"/>
        <v>3.0680952161052488E-2</v>
      </c>
      <c r="BS591" s="235">
        <f t="shared" ca="1" si="1006"/>
        <v>18.137032806319255</v>
      </c>
      <c r="BT591" s="235">
        <f t="shared" ca="1" si="962"/>
        <v>18.112183894426543</v>
      </c>
      <c r="BU591" s="235">
        <f t="shared" ca="1" si="963"/>
        <v>18.062877208515971</v>
      </c>
      <c r="BV591" s="235">
        <f t="shared" ca="1" si="964"/>
        <v>18.006561549733064</v>
      </c>
      <c r="BW591" s="235">
        <f t="shared" ca="1" si="965"/>
        <v>18.154481607464781</v>
      </c>
      <c r="BX591" s="235">
        <f t="shared" ca="1" si="936"/>
        <v>1.3552622118374671</v>
      </c>
      <c r="BZ591" s="235">
        <f t="shared" ca="1" si="937"/>
        <v>18.239179369612081</v>
      </c>
      <c r="CA591" s="235">
        <f t="shared" ca="1" si="938"/>
        <v>48.437613005669434</v>
      </c>
      <c r="CB591" s="235">
        <f t="shared" ca="1" si="978"/>
        <v>18.119266520182293</v>
      </c>
      <c r="CC591" s="235">
        <f t="shared" ca="1" si="979"/>
        <v>1.7792665201822935</v>
      </c>
      <c r="CD591" s="81">
        <f t="shared" ca="1" si="980"/>
        <v>6.1207927246093732</v>
      </c>
      <c r="CE591" s="235">
        <f t="shared" ca="1" si="939"/>
        <v>29.069217015445421</v>
      </c>
      <c r="CF591" s="235">
        <f t="shared" ca="1" si="940"/>
        <v>28.674639272105267</v>
      </c>
      <c r="CG591">
        <f t="shared" si="941"/>
        <v>100</v>
      </c>
      <c r="CH591">
        <f t="shared" si="941"/>
        <v>50</v>
      </c>
      <c r="CI591">
        <f t="shared" si="941"/>
        <v>0</v>
      </c>
      <c r="CJ591" t="e">
        <f t="shared" si="942"/>
        <v>#N/A</v>
      </c>
      <c r="CK591" s="259">
        <f t="shared" ca="1" si="943"/>
        <v>18.108235732548227</v>
      </c>
      <c r="CL591" s="259">
        <f t="shared" ca="1" si="944"/>
        <v>18.080183933137054</v>
      </c>
      <c r="CM591" s="259">
        <f t="shared" ca="1" si="945"/>
        <v>18.112557188210097</v>
      </c>
      <c r="CN591" s="259">
        <f t="shared" ca="1" si="946"/>
        <v>18.117775887854442</v>
      </c>
      <c r="CO591">
        <f t="shared" ca="1" si="947"/>
        <v>0</v>
      </c>
      <c r="CP591" t="e">
        <f t="shared" ca="1" si="948"/>
        <v>#N/A</v>
      </c>
      <c r="CQ591">
        <f t="shared" ca="1" si="949"/>
        <v>16.7</v>
      </c>
      <c r="CR591" t="e">
        <f t="shared" ca="1" si="983"/>
        <v>#N/A</v>
      </c>
      <c r="CS591" t="e">
        <f t="shared" ca="1" si="984"/>
        <v>#N/A</v>
      </c>
    </row>
    <row r="592" spans="1:97" x14ac:dyDescent="0.25">
      <c r="A592">
        <v>561</v>
      </c>
      <c r="B592" s="100">
        <f ca="1">OFFSET(InputPriceData!B$15,CalculationsAndCharts!$A592+$A$11,0,1,1)</f>
        <v>39680</v>
      </c>
      <c r="C592" s="3">
        <f ca="1">OFFSET(InputPriceData!G$15,CalculationsAndCharts!$A592+$A$11,0,1,1)</f>
        <v>2737100</v>
      </c>
      <c r="D592" s="4">
        <f ca="1">OFFSET(InputPriceData!C$15,CalculationsAndCharts!$A592+$A$11,IF($C$7,7,0),1,1)</f>
        <v>18.02</v>
      </c>
      <c r="E592" s="4">
        <f ca="1">OFFSET(InputPriceData!D$15,CalculationsAndCharts!$A592+$A$11,IF($C$7,7,0),1,1)</f>
        <v>18.350000000000001</v>
      </c>
      <c r="F592" s="4">
        <f ca="1">OFFSET(InputPriceData!E$15,CalculationsAndCharts!$A592+$A$11,IF($C$7,7,0),1,1)</f>
        <v>17.71</v>
      </c>
      <c r="G592" s="4">
        <f ca="1">OFFSET(InputPriceData!F$15,CalculationsAndCharts!$A592+$A$11,IF($C$7,7,0),1,1)</f>
        <v>18.100000000000001</v>
      </c>
      <c r="H592" s="105">
        <f t="shared" si="916"/>
        <v>0</v>
      </c>
      <c r="I592" s="105">
        <f t="shared" ref="I592:K611" ca="1" si="1011">IF($S$16,AVERAGE(OFFSET($G592,0,0,I$31,1)),0)</f>
        <v>0</v>
      </c>
      <c r="J592" s="105">
        <f t="shared" ca="1" si="1011"/>
        <v>0</v>
      </c>
      <c r="K592" s="105">
        <f t="shared" ca="1" si="1011"/>
        <v>0</v>
      </c>
      <c r="L592" s="4">
        <f t="shared" ca="1" si="917"/>
        <v>18.053333333333335</v>
      </c>
      <c r="M592" s="105">
        <f t="shared" ca="1" si="918"/>
        <v>0.18333333333333357</v>
      </c>
      <c r="N592" s="105">
        <f t="shared" ca="1" si="925"/>
        <v>3.022051282051283</v>
      </c>
      <c r="O592" s="198">
        <f t="shared" ca="1" si="926"/>
        <v>3.2708028671182103</v>
      </c>
      <c r="P592" s="198">
        <f t="shared" ca="1" si="927"/>
        <v>2.9437225804063893</v>
      </c>
      <c r="Q592" s="105">
        <f t="shared" ca="1" si="919"/>
        <v>18.175647503143878</v>
      </c>
      <c r="R592" s="105">
        <f t="shared" ca="1" si="920"/>
        <v>18.456229507358614</v>
      </c>
      <c r="S592" s="105">
        <f t="shared" ca="1" si="928"/>
        <v>0</v>
      </c>
      <c r="T592" s="105">
        <f t="shared" si="929"/>
        <v>0</v>
      </c>
      <c r="U592" s="105">
        <f t="shared" si="930"/>
        <v>0</v>
      </c>
      <c r="V592" s="115">
        <f t="shared" ca="1" si="921"/>
        <v>0.64000000000000057</v>
      </c>
      <c r="W592" s="114">
        <f t="shared" ca="1" si="922"/>
        <v>0.73184047302847333</v>
      </c>
      <c r="X592" s="116">
        <f t="shared" ca="1" si="923"/>
        <v>9.0433175305440511E-2</v>
      </c>
      <c r="Y592" s="90" t="e">
        <f t="shared" si="931"/>
        <v>#N/A</v>
      </c>
      <c r="Z592" s="117" t="str">
        <f t="shared" ca="1" si="932"/>
        <v/>
      </c>
      <c r="AA592" s="112"/>
      <c r="AB592" s="118"/>
      <c r="AC592" s="107"/>
      <c r="AD592" s="107"/>
      <c r="AH592" s="107"/>
      <c r="BE592" s="235">
        <f t="shared" ca="1" si="933"/>
        <v>18.020000000000003</v>
      </c>
      <c r="BF592" s="235">
        <f t="shared" ref="BF592:BN592" ca="1" si="1012">AVERAGE(OFFSET(BE$31,$A592,0,$BE$27,1))</f>
        <v>18.040000000000003</v>
      </c>
      <c r="BG592" s="235">
        <f t="shared" ca="1" si="1012"/>
        <v>18.152500000000003</v>
      </c>
      <c r="BH592" s="235">
        <f t="shared" ca="1" si="1012"/>
        <v>18.248750000000001</v>
      </c>
      <c r="BI592" s="235">
        <f t="shared" ca="1" si="1012"/>
        <v>18.276875</v>
      </c>
      <c r="BJ592" s="235">
        <f t="shared" ca="1" si="1012"/>
        <v>18.239687500000002</v>
      </c>
      <c r="BK592" s="235">
        <f t="shared" ca="1" si="1012"/>
        <v>18.166171875000003</v>
      </c>
      <c r="BL592" s="235">
        <f t="shared" ca="1" si="1012"/>
        <v>18.083085937500002</v>
      </c>
      <c r="BM592" s="235">
        <f t="shared" ca="1" si="1012"/>
        <v>18.001562500000002</v>
      </c>
      <c r="BN592" s="235">
        <f t="shared" ca="1" si="1012"/>
        <v>17.920039062500003</v>
      </c>
      <c r="BO592" s="235">
        <f t="shared" ca="1" si="935"/>
        <v>18.095121093750002</v>
      </c>
      <c r="BP592" s="235">
        <f t="shared" ca="1" si="1003"/>
        <v>18.087504001285154</v>
      </c>
      <c r="BQ592" s="235">
        <f t="shared" ca="1" si="1004"/>
        <v>18.044989949836097</v>
      </c>
      <c r="BR592" s="235">
        <f t="shared" ca="1" si="1005"/>
        <v>4.2514051449057177E-2</v>
      </c>
      <c r="BS592" s="235">
        <f t="shared" ca="1" si="1006"/>
        <v>18.130018052734211</v>
      </c>
      <c r="BT592" s="235">
        <f t="shared" ca="1" si="962"/>
        <v>18.087334982533832</v>
      </c>
      <c r="BU592" s="235">
        <f t="shared" ca="1" si="963"/>
        <v>18.013570522605399</v>
      </c>
      <c r="BV592" s="235">
        <f t="shared" ca="1" si="964"/>
        <v>17.950245890950153</v>
      </c>
      <c r="BW592" s="235">
        <f t="shared" ca="1" si="965"/>
        <v>18.171539270735455</v>
      </c>
      <c r="BX592" s="235">
        <f t="shared" ca="1" si="936"/>
        <v>1.5055587950274623</v>
      </c>
      <c r="BZ592" s="235">
        <f t="shared" ca="1" si="937"/>
        <v>18.332861276371588</v>
      </c>
      <c r="CA592" s="235">
        <f t="shared" ca="1" si="938"/>
        <v>47.321227072483921</v>
      </c>
      <c r="CB592" s="235">
        <f t="shared" ca="1" si="978"/>
        <v>18.074227213541668</v>
      </c>
      <c r="CC592" s="235">
        <f t="shared" ca="1" si="979"/>
        <v>1.7342272135416685</v>
      </c>
      <c r="CD592" s="81">
        <f t="shared" ca="1" si="980"/>
        <v>6.1207927246093732</v>
      </c>
      <c r="CE592" s="235">
        <f t="shared" ca="1" si="939"/>
        <v>28.333375946043763</v>
      </c>
      <c r="CF592" s="235">
        <f t="shared" ca="1" si="940"/>
        <v>29.607594374755298</v>
      </c>
      <c r="CG592">
        <f t="shared" si="941"/>
        <v>100</v>
      </c>
      <c r="CH592">
        <f t="shared" si="941"/>
        <v>50</v>
      </c>
      <c r="CI592">
        <f t="shared" si="941"/>
        <v>0</v>
      </c>
      <c r="CJ592" t="e">
        <f t="shared" si="942"/>
        <v>#N/A</v>
      </c>
      <c r="CK592" s="259">
        <f t="shared" ca="1" si="943"/>
        <v>18.171471465096452</v>
      </c>
      <c r="CL592" s="259">
        <f t="shared" ca="1" si="944"/>
        <v>18.069117866274112</v>
      </c>
      <c r="CM592" s="259">
        <f t="shared" ca="1" si="945"/>
        <v>18.112039758127942</v>
      </c>
      <c r="CN592" s="259">
        <f t="shared" ca="1" si="946"/>
        <v>18.132812669741398</v>
      </c>
      <c r="CO592">
        <f t="shared" ca="1" si="947"/>
        <v>0</v>
      </c>
      <c r="CP592" t="e">
        <f t="shared" ca="1" si="948"/>
        <v>#N/A</v>
      </c>
      <c r="CQ592">
        <f t="shared" ca="1" si="949"/>
        <v>16.7</v>
      </c>
      <c r="CR592" t="e">
        <f t="shared" ca="1" si="983"/>
        <v>#N/A</v>
      </c>
      <c r="CS592">
        <f t="shared" ca="1" si="984"/>
        <v>18.02</v>
      </c>
    </row>
    <row r="593" spans="1:97" x14ac:dyDescent="0.25">
      <c r="A593">
        <v>562</v>
      </c>
      <c r="B593" s="100">
        <f ca="1">OFFSET(InputPriceData!B$15,CalculationsAndCharts!$A593+$A$11,0,1,1)</f>
        <v>39679</v>
      </c>
      <c r="C593" s="3">
        <f ca="1">OFFSET(InputPriceData!G$15,CalculationsAndCharts!$A593+$A$11,0,1,1)</f>
        <v>2043000</v>
      </c>
      <c r="D593" s="4">
        <f ca="1">OFFSET(InputPriceData!C$15,CalculationsAndCharts!$A593+$A$11,IF($C$7,7,0),1,1)</f>
        <v>18.059999999999999</v>
      </c>
      <c r="E593" s="4">
        <f ca="1">OFFSET(InputPriceData!D$15,CalculationsAndCharts!$A593+$A$11,IF($C$7,7,0),1,1)</f>
        <v>18.32</v>
      </c>
      <c r="F593" s="4">
        <f ca="1">OFFSET(InputPriceData!E$15,CalculationsAndCharts!$A593+$A$11,IF($C$7,7,0),1,1)</f>
        <v>17.87</v>
      </c>
      <c r="G593" s="4">
        <f ca="1">OFFSET(InputPriceData!F$15,CalculationsAndCharts!$A593+$A$11,IF($C$7,7,0),1,1)</f>
        <v>17.940000000000001</v>
      </c>
      <c r="H593" s="105">
        <f t="shared" si="916"/>
        <v>0</v>
      </c>
      <c r="I593" s="105">
        <f t="shared" ca="1" si="1011"/>
        <v>0</v>
      </c>
      <c r="J593" s="105">
        <f t="shared" ca="1" si="1011"/>
        <v>0</v>
      </c>
      <c r="K593" s="105">
        <f t="shared" ca="1" si="1011"/>
        <v>0</v>
      </c>
      <c r="L593" s="4">
        <f t="shared" ca="1" si="917"/>
        <v>18.043333333333333</v>
      </c>
      <c r="M593" s="105">
        <f t="shared" ca="1" si="918"/>
        <v>0.52333333333333343</v>
      </c>
      <c r="N593" s="105">
        <f t="shared" ca="1" si="925"/>
        <v>3.1713333333333344</v>
      </c>
      <c r="O593" s="198">
        <f t="shared" ca="1" si="926"/>
        <v>3.3418747485659037</v>
      </c>
      <c r="P593" s="198">
        <f t="shared" ca="1" si="927"/>
        <v>3.0076872737093132</v>
      </c>
      <c r="Q593" s="105">
        <f t="shared" ca="1" si="919"/>
        <v>18.210594408804031</v>
      </c>
      <c r="R593" s="105">
        <f t="shared" ca="1" si="920"/>
        <v>18.536395794277112</v>
      </c>
      <c r="S593" s="105">
        <f t="shared" ca="1" si="928"/>
        <v>0</v>
      </c>
      <c r="T593" s="105">
        <f t="shared" si="929"/>
        <v>0</v>
      </c>
      <c r="U593" s="105">
        <f t="shared" si="930"/>
        <v>0</v>
      </c>
      <c r="V593" s="115">
        <f t="shared" ca="1" si="921"/>
        <v>0.44999999999999929</v>
      </c>
      <c r="W593" s="114">
        <f t="shared" ca="1" si="922"/>
        <v>0.77776070954270971</v>
      </c>
      <c r="X593" s="116">
        <f t="shared" ca="1" si="923"/>
        <v>9.3353439773841113E-2</v>
      </c>
      <c r="Y593" s="90" t="e">
        <f t="shared" si="931"/>
        <v>#N/A</v>
      </c>
      <c r="Z593" s="117" t="str">
        <f t="shared" ca="1" si="932"/>
        <v/>
      </c>
      <c r="AA593" s="112"/>
      <c r="AB593" s="118"/>
      <c r="AC593" s="107"/>
      <c r="AD593" s="107"/>
      <c r="AH593" s="107"/>
      <c r="BE593" s="235">
        <f t="shared" ca="1" si="933"/>
        <v>18.060000000000002</v>
      </c>
      <c r="BF593" s="235">
        <f t="shared" ref="BF593:BN593" ca="1" si="1013">AVERAGE(OFFSET(BE$31,$A593,0,$BE$27,1))</f>
        <v>18.265000000000001</v>
      </c>
      <c r="BG593" s="235">
        <f t="shared" ca="1" si="1013"/>
        <v>18.344999999999999</v>
      </c>
      <c r="BH593" s="235">
        <f t="shared" ca="1" si="1013"/>
        <v>18.305</v>
      </c>
      <c r="BI593" s="235">
        <f t="shared" ca="1" si="1013"/>
        <v>18.202500000000001</v>
      </c>
      <c r="BJ593" s="235">
        <f t="shared" ca="1" si="1013"/>
        <v>18.092656250000001</v>
      </c>
      <c r="BK593" s="235">
        <f t="shared" ca="1" si="1013"/>
        <v>18</v>
      </c>
      <c r="BL593" s="235">
        <f t="shared" ca="1" si="1013"/>
        <v>17.920039062500003</v>
      </c>
      <c r="BM593" s="235">
        <f t="shared" ca="1" si="1013"/>
        <v>17.838515625000003</v>
      </c>
      <c r="BN593" s="235">
        <f t="shared" ca="1" si="1013"/>
        <v>17.748701171875005</v>
      </c>
      <c r="BO593" s="235">
        <f t="shared" ca="1" si="935"/>
        <v>18.14037060546875</v>
      </c>
      <c r="BP593" s="235">
        <f t="shared" ca="1" si="1003"/>
        <v>18.079886908820306</v>
      </c>
      <c r="BQ593" s="235">
        <f t="shared" ca="1" si="1004"/>
        <v>18.00247589838704</v>
      </c>
      <c r="BR593" s="235">
        <f t="shared" ca="1" si="1005"/>
        <v>7.741101043326637E-2</v>
      </c>
      <c r="BS593" s="235">
        <f t="shared" ca="1" si="1006"/>
        <v>18.157297919253573</v>
      </c>
      <c r="BT593" s="235">
        <f t="shared" ca="1" si="962"/>
        <v>18.04465191233345</v>
      </c>
      <c r="BU593" s="235">
        <f t="shared" ca="1" si="963"/>
        <v>17.939806062676961</v>
      </c>
      <c r="BV593" s="235">
        <f t="shared" ca="1" si="964"/>
        <v>17.886921259294908</v>
      </c>
      <c r="BW593" s="235">
        <f t="shared" ca="1" si="965"/>
        <v>18.201458808264377</v>
      </c>
      <c r="BX593" s="235">
        <f t="shared" ca="1" si="936"/>
        <v>1.6534331082846743</v>
      </c>
      <c r="BZ593" s="235">
        <f t="shared" ca="1" si="937"/>
        <v>18.448419775482797</v>
      </c>
      <c r="CA593" s="235">
        <f t="shared" ca="1" si="938"/>
        <v>46.265936523512771</v>
      </c>
      <c r="CB593" s="235">
        <f t="shared" ca="1" si="978"/>
        <v>18.091851969401041</v>
      </c>
      <c r="CC593" s="235">
        <f t="shared" ca="1" si="979"/>
        <v>1.7518519694010415</v>
      </c>
      <c r="CD593" s="81">
        <f t="shared" ca="1" si="980"/>
        <v>6.1207927246093732</v>
      </c>
      <c r="CE593" s="235">
        <f t="shared" ca="1" si="939"/>
        <v>28.621324854826614</v>
      </c>
      <c r="CF593" s="235">
        <f t="shared" ca="1" si="940"/>
        <v>30.647166789024777</v>
      </c>
      <c r="CG593">
        <f t="shared" si="941"/>
        <v>100</v>
      </c>
      <c r="CH593">
        <f t="shared" si="941"/>
        <v>50</v>
      </c>
      <c r="CI593">
        <f t="shared" si="941"/>
        <v>0</v>
      </c>
      <c r="CJ593" t="e">
        <f t="shared" si="942"/>
        <v>#N/A</v>
      </c>
      <c r="CK593" s="259">
        <f t="shared" ca="1" si="943"/>
        <v>18.295442930192905</v>
      </c>
      <c r="CL593" s="259">
        <f t="shared" ca="1" si="944"/>
        <v>18.133235732548226</v>
      </c>
      <c r="CM593" s="259">
        <f t="shared" ca="1" si="945"/>
        <v>18.151177374657685</v>
      </c>
      <c r="CN593" s="259">
        <f t="shared" ca="1" si="946"/>
        <v>18.158290591128313</v>
      </c>
      <c r="CO593">
        <f t="shared" ca="1" si="947"/>
        <v>0</v>
      </c>
      <c r="CP593" t="e">
        <f t="shared" ca="1" si="948"/>
        <v>#N/A</v>
      </c>
      <c r="CQ593">
        <f t="shared" ca="1" si="949"/>
        <v>16.7</v>
      </c>
      <c r="CR593" t="e">
        <f t="shared" ca="1" si="983"/>
        <v>#N/A</v>
      </c>
      <c r="CS593" t="e">
        <f t="shared" ca="1" si="984"/>
        <v>#N/A</v>
      </c>
    </row>
    <row r="594" spans="1:97" x14ac:dyDescent="0.25">
      <c r="A594">
        <v>563</v>
      </c>
      <c r="B594" s="100">
        <f ca="1">OFFSET(InputPriceData!B$15,CalculationsAndCharts!$A594+$A$11,0,1,1)</f>
        <v>39678</v>
      </c>
      <c r="C594" s="3">
        <f ca="1">OFFSET(InputPriceData!G$15,CalculationsAndCharts!$A594+$A$11,0,1,1)</f>
        <v>3438400</v>
      </c>
      <c r="D594" s="4">
        <f ca="1">OFFSET(InputPriceData!C$15,CalculationsAndCharts!$A594+$A$11,IF($C$7,7,0),1,1)</f>
        <v>18.8</v>
      </c>
      <c r="E594" s="4">
        <f ca="1">OFFSET(InputPriceData!D$15,CalculationsAndCharts!$A594+$A$11,IF($C$7,7,0),1,1)</f>
        <v>18.97</v>
      </c>
      <c r="F594" s="4">
        <f ca="1">OFFSET(InputPriceData!E$15,CalculationsAndCharts!$A594+$A$11,IF($C$7,7,0),1,1)</f>
        <v>18.03</v>
      </c>
      <c r="G594" s="4">
        <f ca="1">OFFSET(InputPriceData!F$15,CalculationsAndCharts!$A594+$A$11,IF($C$7,7,0),1,1)</f>
        <v>18.18</v>
      </c>
      <c r="H594" s="105">
        <f t="shared" si="916"/>
        <v>0</v>
      </c>
      <c r="I594" s="105">
        <f t="shared" ca="1" si="1011"/>
        <v>0</v>
      </c>
      <c r="J594" s="105">
        <f t="shared" ca="1" si="1011"/>
        <v>0</v>
      </c>
      <c r="K594" s="105">
        <f t="shared" ca="1" si="1011"/>
        <v>0</v>
      </c>
      <c r="L594" s="4">
        <f t="shared" ca="1" si="917"/>
        <v>18.393333333333334</v>
      </c>
      <c r="M594" s="105">
        <f t="shared" ca="1" si="918"/>
        <v>0.51999999999999957</v>
      </c>
      <c r="N594" s="105">
        <f t="shared" ca="1" si="925"/>
        <v>3.1849871794871802</v>
      </c>
      <c r="O594" s="198">
        <f t="shared" ca="1" si="926"/>
        <v>3.3906008672037808</v>
      </c>
      <c r="P594" s="198">
        <f t="shared" ca="1" si="927"/>
        <v>3.0515407804834029</v>
      </c>
      <c r="Q594" s="105">
        <f t="shared" ca="1" si="919"/>
        <v>18.258383287509943</v>
      </c>
      <c r="R594" s="105">
        <f t="shared" ca="1" si="920"/>
        <v>18.629481904412277</v>
      </c>
      <c r="S594" s="105">
        <f t="shared" ca="1" si="928"/>
        <v>0</v>
      </c>
      <c r="T594" s="105">
        <f t="shared" si="929"/>
        <v>0</v>
      </c>
      <c r="U594" s="105">
        <f t="shared" si="930"/>
        <v>0</v>
      </c>
      <c r="V594" s="115">
        <f t="shared" ca="1" si="921"/>
        <v>0.93999999999999773</v>
      </c>
      <c r="W594" s="114">
        <f t="shared" ca="1" si="922"/>
        <v>0.94164106431406491</v>
      </c>
      <c r="X594" s="116">
        <f t="shared" ca="1" si="923"/>
        <v>0.10179543808108169</v>
      </c>
      <c r="Y594" s="90" t="e">
        <f t="shared" si="931"/>
        <v>#N/A</v>
      </c>
      <c r="Z594" s="117" t="str">
        <f t="shared" ca="1" si="932"/>
        <v/>
      </c>
      <c r="AA594" s="112"/>
      <c r="AB594" s="118"/>
      <c r="AC594" s="107"/>
      <c r="AD594" s="107"/>
      <c r="AH594" s="107"/>
      <c r="BE594" s="235">
        <f t="shared" ca="1" si="933"/>
        <v>18.47</v>
      </c>
      <c r="BF594" s="235">
        <f t="shared" ref="BF594:BN594" ca="1" si="1014">AVERAGE(OFFSET(BE$31,$A594,0,$BE$27,1))</f>
        <v>18.425000000000001</v>
      </c>
      <c r="BG594" s="235">
        <f t="shared" ca="1" si="1014"/>
        <v>18.265000000000001</v>
      </c>
      <c r="BH594" s="235">
        <f t="shared" ca="1" si="1014"/>
        <v>18.100000000000001</v>
      </c>
      <c r="BI594" s="235">
        <f t="shared" ca="1" si="1014"/>
        <v>17.982812500000001</v>
      </c>
      <c r="BJ594" s="235">
        <f t="shared" ca="1" si="1014"/>
        <v>17.907343750000003</v>
      </c>
      <c r="BK594" s="235">
        <f t="shared" ca="1" si="1014"/>
        <v>17.840078125000002</v>
      </c>
      <c r="BL594" s="235">
        <f t="shared" ca="1" si="1014"/>
        <v>17.756992187500003</v>
      </c>
      <c r="BM594" s="235">
        <f t="shared" ca="1" si="1014"/>
        <v>17.658886718750004</v>
      </c>
      <c r="BN594" s="235">
        <f t="shared" ca="1" si="1014"/>
        <v>17.565390625000003</v>
      </c>
      <c r="BO594" s="235">
        <f t="shared" ca="1" si="935"/>
        <v>18.187825195312502</v>
      </c>
      <c r="BP594" s="235">
        <f t="shared" ca="1" si="1003"/>
        <v>18.019403212171866</v>
      </c>
      <c r="BQ594" s="235">
        <f t="shared" ca="1" si="1004"/>
        <v>17.925064887953777</v>
      </c>
      <c r="BR594" s="235">
        <f t="shared" ca="1" si="1005"/>
        <v>9.4338324218089298E-2</v>
      </c>
      <c r="BS594" s="235">
        <f t="shared" ca="1" si="1006"/>
        <v>18.113741536389956</v>
      </c>
      <c r="BT594" s="235">
        <f t="shared" ca="1" si="962"/>
        <v>17.932005905413327</v>
      </c>
      <c r="BU594" s="235">
        <f t="shared" ca="1" si="963"/>
        <v>17.834960213020473</v>
      </c>
      <c r="BV594" s="235">
        <f t="shared" ca="1" si="964"/>
        <v>17.834036455912855</v>
      </c>
      <c r="BW594" s="235">
        <f t="shared" ca="1" si="965"/>
        <v>18.125173533091417</v>
      </c>
      <c r="BX594" s="235">
        <f t="shared" ca="1" si="936"/>
        <v>1.7823070859711152</v>
      </c>
      <c r="BZ594" s="235">
        <f t="shared" ca="1" si="937"/>
        <v>18.585670736637425</v>
      </c>
      <c r="CA594" s="235">
        <f t="shared" ca="1" si="938"/>
        <v>43.540714628098179</v>
      </c>
      <c r="CB594" s="235">
        <f t="shared" ca="1" si="978"/>
        <v>18.290579264322918</v>
      </c>
      <c r="CC594" s="235">
        <f t="shared" ca="1" si="979"/>
        <v>1.9505792643229185</v>
      </c>
      <c r="CD594" s="81">
        <f t="shared" ca="1" si="980"/>
        <v>6.1207927246093732</v>
      </c>
      <c r="CE594" s="235">
        <f t="shared" ca="1" si="939"/>
        <v>31.868082323395516</v>
      </c>
      <c r="CF594" s="235">
        <f t="shared" ca="1" si="940"/>
        <v>29.133246435313833</v>
      </c>
      <c r="CG594">
        <f t="shared" si="941"/>
        <v>100</v>
      </c>
      <c r="CH594">
        <f t="shared" si="941"/>
        <v>50</v>
      </c>
      <c r="CI594">
        <f t="shared" si="941"/>
        <v>0</v>
      </c>
      <c r="CJ594" t="e">
        <f t="shared" si="942"/>
        <v>#N/A</v>
      </c>
      <c r="CK594" s="259">
        <f t="shared" ca="1" si="943"/>
        <v>18.095885860385813</v>
      </c>
      <c r="CL594" s="259">
        <f t="shared" ca="1" si="944"/>
        <v>18.397721465096453</v>
      </c>
      <c r="CM594" s="259">
        <f t="shared" ca="1" si="945"/>
        <v>18.223073402207252</v>
      </c>
      <c r="CN594" s="259">
        <f t="shared" ca="1" si="946"/>
        <v>18.16831253456035</v>
      </c>
      <c r="CO594">
        <f t="shared" ca="1" si="947"/>
        <v>100</v>
      </c>
      <c r="CP594">
        <f t="shared" ca="1" si="948"/>
        <v>16.7</v>
      </c>
      <c r="CQ594" t="e">
        <f t="shared" ca="1" si="949"/>
        <v>#N/A</v>
      </c>
      <c r="CR594">
        <f t="shared" ca="1" si="983"/>
        <v>18.8</v>
      </c>
      <c r="CS594" t="e">
        <f t="shared" ca="1" si="984"/>
        <v>#N/A</v>
      </c>
    </row>
    <row r="595" spans="1:97" x14ac:dyDescent="0.25">
      <c r="A595">
        <v>564</v>
      </c>
      <c r="B595" s="100">
        <f ca="1">OFFSET(InputPriceData!B$15,CalculationsAndCharts!$A595+$A$11,0,1,1)</f>
        <v>39675</v>
      </c>
      <c r="C595" s="3">
        <f ca="1">OFFSET(InputPriceData!G$15,CalculationsAndCharts!$A595+$A$11,0,1,1)</f>
        <v>5363100</v>
      </c>
      <c r="D595" s="4">
        <f ca="1">OFFSET(InputPriceData!C$15,CalculationsAndCharts!$A595+$A$11,IF($C$7,7,0),1,1)</f>
        <v>18.02</v>
      </c>
      <c r="E595" s="4">
        <f ca="1">OFFSET(InputPriceData!D$15,CalculationsAndCharts!$A595+$A$11,IF($C$7,7,0),1,1)</f>
        <v>19.03</v>
      </c>
      <c r="F595" s="4">
        <f ca="1">OFFSET(InputPriceData!E$15,CalculationsAndCharts!$A595+$A$11,IF($C$7,7,0),1,1)</f>
        <v>17.86</v>
      </c>
      <c r="G595" s="4">
        <f ca="1">OFFSET(InputPriceData!F$15,CalculationsAndCharts!$A595+$A$11,IF($C$7,7,0),1,1)</f>
        <v>18.760000000000002</v>
      </c>
      <c r="H595" s="105">
        <f t="shared" si="916"/>
        <v>0</v>
      </c>
      <c r="I595" s="105">
        <f t="shared" ca="1" si="1011"/>
        <v>0</v>
      </c>
      <c r="J595" s="105">
        <f t="shared" ca="1" si="1011"/>
        <v>0</v>
      </c>
      <c r="K595" s="105">
        <f t="shared" ca="1" si="1011"/>
        <v>0</v>
      </c>
      <c r="L595" s="4">
        <f t="shared" ca="1" si="917"/>
        <v>18.55</v>
      </c>
      <c r="M595" s="105">
        <f t="shared" ca="1" si="918"/>
        <v>0.98000000000000043</v>
      </c>
      <c r="N595" s="105">
        <f t="shared" ca="1" si="925"/>
        <v>3.3342692307692317</v>
      </c>
      <c r="O595" s="198">
        <f t="shared" ca="1" si="926"/>
        <v>3.4493476351228094</v>
      </c>
      <c r="P595" s="198">
        <f t="shared" ca="1" si="927"/>
        <v>3.1044128716105286</v>
      </c>
      <c r="Q595" s="105">
        <f t="shared" ca="1" si="919"/>
        <v>18.219826131560403</v>
      </c>
      <c r="R595" s="105">
        <f t="shared" ca="1" si="920"/>
        <v>18.735510080670085</v>
      </c>
      <c r="S595" s="105">
        <f t="shared" ca="1" si="928"/>
        <v>0</v>
      </c>
      <c r="T595" s="105">
        <f t="shared" si="929"/>
        <v>0</v>
      </c>
      <c r="U595" s="105">
        <f t="shared" si="930"/>
        <v>0</v>
      </c>
      <c r="V595" s="115">
        <f t="shared" ca="1" si="921"/>
        <v>1.1700000000000017</v>
      </c>
      <c r="W595" s="114">
        <f t="shared" ca="1" si="922"/>
        <v>0.9424615964710984</v>
      </c>
      <c r="X595" s="116">
        <f t="shared" ca="1" si="923"/>
        <v>0.10023782497180694</v>
      </c>
      <c r="Y595" s="90" t="e">
        <f t="shared" si="931"/>
        <v>#N/A</v>
      </c>
      <c r="Z595" s="117" t="str">
        <f t="shared" ca="1" si="932"/>
        <v/>
      </c>
      <c r="AA595" s="112"/>
      <c r="AB595" s="118"/>
      <c r="AC595" s="107"/>
      <c r="AD595" s="107"/>
      <c r="AH595" s="107"/>
      <c r="BE595" s="235">
        <f t="shared" ca="1" si="933"/>
        <v>18.380000000000003</v>
      </c>
      <c r="BF595" s="235">
        <f t="shared" ref="BF595:BN595" ca="1" si="1015">AVERAGE(OFFSET(BE$31,$A595,0,$BE$27,1))</f>
        <v>18.105</v>
      </c>
      <c r="BG595" s="235">
        <f t="shared" ca="1" si="1015"/>
        <v>17.935000000000002</v>
      </c>
      <c r="BH595" s="235">
        <f t="shared" ca="1" si="1015"/>
        <v>17.865625000000001</v>
      </c>
      <c r="BI595" s="235">
        <f t="shared" ca="1" si="1015"/>
        <v>17.831875</v>
      </c>
      <c r="BJ595" s="235">
        <f t="shared" ca="1" si="1015"/>
        <v>17.772812500000001</v>
      </c>
      <c r="BK595" s="235">
        <f t="shared" ca="1" si="1015"/>
        <v>17.673906250000002</v>
      </c>
      <c r="BL595" s="235">
        <f t="shared" ca="1" si="1015"/>
        <v>17.560781250000002</v>
      </c>
      <c r="BM595" s="235">
        <f t="shared" ca="1" si="1015"/>
        <v>17.471894531250001</v>
      </c>
      <c r="BN595" s="235">
        <f t="shared" ca="1" si="1015"/>
        <v>17.437177734375002</v>
      </c>
      <c r="BO595" s="235">
        <f t="shared" ca="1" si="935"/>
        <v>17.98023486328125</v>
      </c>
      <c r="BP595" s="235">
        <f t="shared" ca="1" si="1003"/>
        <v>17.850981229031234</v>
      </c>
      <c r="BQ595" s="235">
        <f t="shared" ca="1" si="1004"/>
        <v>17.830726563735688</v>
      </c>
      <c r="BR595" s="235">
        <f t="shared" ca="1" si="1005"/>
        <v>2.0254665295546204E-2</v>
      </c>
      <c r="BS595" s="235">
        <f t="shared" ca="1" si="1006"/>
        <v>17.87123589432678</v>
      </c>
      <c r="BT595" s="235">
        <f t="shared" ca="1" si="962"/>
        <v>17.750270274436701</v>
      </c>
      <c r="BU595" s="235">
        <f t="shared" ca="1" si="963"/>
        <v>17.737914520627619</v>
      </c>
      <c r="BV595" s="235">
        <f t="shared" ca="1" si="964"/>
        <v>17.833112698805238</v>
      </c>
      <c r="BW595" s="235">
        <f t="shared" ca="1" si="965"/>
        <v>17.870179960232484</v>
      </c>
      <c r="BX595" s="235">
        <f t="shared" ca="1" si="936"/>
        <v>1.865463609092842</v>
      </c>
      <c r="BZ595" s="235">
        <f t="shared" ca="1" si="937"/>
        <v>18.755951927711219</v>
      </c>
      <c r="CA595" s="235">
        <f t="shared" ca="1" si="938"/>
        <v>38.129331990701786</v>
      </c>
      <c r="CB595" s="235">
        <f t="shared" ca="1" si="978"/>
        <v>18.265117431640626</v>
      </c>
      <c r="CC595" s="235">
        <f t="shared" ca="1" si="979"/>
        <v>1.9251174316406257</v>
      </c>
      <c r="CD595" s="81">
        <f t="shared" ca="1" si="980"/>
        <v>6.1207927246093732</v>
      </c>
      <c r="CE595" s="235">
        <f t="shared" ca="1" si="939"/>
        <v>31.452093188852203</v>
      </c>
      <c r="CF595" s="235">
        <f t="shared" ca="1" si="940"/>
        <v>25.106516598028396</v>
      </c>
      <c r="CG595">
        <f t="shared" si="941"/>
        <v>100</v>
      </c>
      <c r="CH595">
        <f t="shared" si="941"/>
        <v>50</v>
      </c>
      <c r="CI595">
        <f t="shared" si="941"/>
        <v>0</v>
      </c>
      <c r="CJ595" t="e">
        <f t="shared" si="942"/>
        <v>#N/A</v>
      </c>
      <c r="CK595" s="259">
        <f t="shared" ca="1" si="943"/>
        <v>17.774271720771623</v>
      </c>
      <c r="CL595" s="259">
        <f t="shared" ca="1" si="944"/>
        <v>18.249010860385813</v>
      </c>
      <c r="CM595" s="259">
        <f t="shared" ca="1" si="945"/>
        <v>18.109566781456532</v>
      </c>
      <c r="CN595" s="259">
        <f t="shared" ca="1" si="946"/>
        <v>18.076548962345907</v>
      </c>
      <c r="CO595">
        <f t="shared" ca="1" si="947"/>
        <v>100</v>
      </c>
      <c r="CP595">
        <f t="shared" ca="1" si="948"/>
        <v>16.7</v>
      </c>
      <c r="CQ595" t="e">
        <f t="shared" ca="1" si="949"/>
        <v>#N/A</v>
      </c>
      <c r="CR595" t="e">
        <f t="shared" ca="1" si="983"/>
        <v>#N/A</v>
      </c>
      <c r="CS595" t="e">
        <f t="shared" ca="1" si="984"/>
        <v>#N/A</v>
      </c>
    </row>
    <row r="596" spans="1:97" x14ac:dyDescent="0.25">
      <c r="A596">
        <v>565</v>
      </c>
      <c r="B596" s="100">
        <f ca="1">OFFSET(InputPriceData!B$15,CalculationsAndCharts!$A596+$A$11,0,1,1)</f>
        <v>39674</v>
      </c>
      <c r="C596" s="3">
        <f ca="1">OFFSET(InputPriceData!G$15,CalculationsAndCharts!$A596+$A$11,0,1,1)</f>
        <v>2755700</v>
      </c>
      <c r="D596" s="4">
        <f ca="1">OFFSET(InputPriceData!C$15,CalculationsAndCharts!$A596+$A$11,IF($C$7,7,0),1,1)</f>
        <v>17.649999999999999</v>
      </c>
      <c r="E596" s="4">
        <f ca="1">OFFSET(InputPriceData!D$15,CalculationsAndCharts!$A596+$A$11,IF($C$7,7,0),1,1)</f>
        <v>18.18</v>
      </c>
      <c r="F596" s="4">
        <f ca="1">OFFSET(InputPriceData!E$15,CalculationsAndCharts!$A596+$A$11,IF($C$7,7,0),1,1)</f>
        <v>17.57</v>
      </c>
      <c r="G596" s="4">
        <f ca="1">OFFSET(InputPriceData!F$15,CalculationsAndCharts!$A596+$A$11,IF($C$7,7,0),1,1)</f>
        <v>18</v>
      </c>
      <c r="H596" s="105">
        <f t="shared" si="916"/>
        <v>0</v>
      </c>
      <c r="I596" s="105">
        <f t="shared" ca="1" si="1011"/>
        <v>0</v>
      </c>
      <c r="J596" s="105">
        <f t="shared" ca="1" si="1011"/>
        <v>0</v>
      </c>
      <c r="K596" s="105">
        <f t="shared" ca="1" si="1011"/>
        <v>0</v>
      </c>
      <c r="L596" s="4">
        <f t="shared" ca="1" si="917"/>
        <v>17.916666666666668</v>
      </c>
      <c r="M596" s="105">
        <f t="shared" ca="1" si="918"/>
        <v>0.59666666666666757</v>
      </c>
      <c r="N596" s="105">
        <f t="shared" ca="1" si="925"/>
        <v>3.2077435897435906</v>
      </c>
      <c r="O596" s="198">
        <f t="shared" ca="1" si="926"/>
        <v>3.4822271792238313</v>
      </c>
      <c r="P596" s="198">
        <f t="shared" ca="1" si="927"/>
        <v>3.1340044613014482</v>
      </c>
      <c r="Q596" s="105">
        <f t="shared" ca="1" si="919"/>
        <v>18.125490740577664</v>
      </c>
      <c r="R596" s="105">
        <f t="shared" ca="1" si="920"/>
        <v>18.882848351844281</v>
      </c>
      <c r="S596" s="105">
        <f t="shared" ca="1" si="928"/>
        <v>0</v>
      </c>
      <c r="T596" s="105">
        <f t="shared" si="929"/>
        <v>0</v>
      </c>
      <c r="U596" s="105">
        <f t="shared" si="930"/>
        <v>0</v>
      </c>
      <c r="V596" s="115">
        <f t="shared" ca="1" si="921"/>
        <v>0.60999999999999943</v>
      </c>
      <c r="W596" s="114">
        <f t="shared" ca="1" si="922"/>
        <v>0.8286923947066468</v>
      </c>
      <c r="X596" s="116">
        <f t="shared" ca="1" si="923"/>
        <v>9.6038466372591488E-2</v>
      </c>
      <c r="Y596" s="90" t="e">
        <f t="shared" si="931"/>
        <v>#N/A</v>
      </c>
      <c r="Z596" s="117" t="str">
        <f t="shared" ca="1" si="932"/>
        <v/>
      </c>
      <c r="AA596" s="112"/>
      <c r="AB596" s="118"/>
      <c r="AC596" s="107"/>
      <c r="AD596" s="107"/>
      <c r="AH596" s="107"/>
      <c r="BE596" s="235">
        <f t="shared" ca="1" si="933"/>
        <v>17.829999999999998</v>
      </c>
      <c r="BF596" s="235">
        <f t="shared" ref="BF596:BN596" ca="1" si="1016">AVERAGE(OFFSET(BE$31,$A596,0,$BE$27,1))</f>
        <v>17.765000000000001</v>
      </c>
      <c r="BG596" s="235">
        <f t="shared" ca="1" si="1016"/>
        <v>17.796250000000001</v>
      </c>
      <c r="BH596" s="235">
        <f t="shared" ca="1" si="1016"/>
        <v>17.798124999999999</v>
      </c>
      <c r="BI596" s="235">
        <f t="shared" ca="1" si="1016"/>
        <v>17.713750000000001</v>
      </c>
      <c r="BJ596" s="235">
        <f t="shared" ca="1" si="1016"/>
        <v>17.575000000000003</v>
      </c>
      <c r="BK596" s="235">
        <f t="shared" ca="1" si="1016"/>
        <v>17.447656250000001</v>
      </c>
      <c r="BL596" s="235">
        <f t="shared" ca="1" si="1016"/>
        <v>17.383007812500001</v>
      </c>
      <c r="BM596" s="235">
        <f t="shared" ca="1" si="1016"/>
        <v>17.402460937500003</v>
      </c>
      <c r="BN596" s="235">
        <f t="shared" ca="1" si="1016"/>
        <v>17.504199218750003</v>
      </c>
      <c r="BO596" s="235">
        <f t="shared" ca="1" si="935"/>
        <v>17.711053710937499</v>
      </c>
      <c r="BP596" s="235">
        <f t="shared" ca="1" si="1003"/>
        <v>17.721727594781214</v>
      </c>
      <c r="BQ596" s="235">
        <f t="shared" ca="1" si="1004"/>
        <v>17.810471898440142</v>
      </c>
      <c r="BR596" s="235">
        <f t="shared" ca="1" si="1005"/>
        <v>-8.8744303658927493E-2</v>
      </c>
      <c r="BS596" s="235">
        <f t="shared" ca="1" si="1006"/>
        <v>17.632983291122287</v>
      </c>
      <c r="BT596" s="235">
        <f t="shared" ca="1" si="962"/>
        <v>17.629304654546623</v>
      </c>
      <c r="BU596" s="235">
        <f t="shared" ca="1" si="963"/>
        <v>17.725558766818541</v>
      </c>
      <c r="BV596" s="235">
        <f t="shared" ca="1" si="964"/>
        <v>17.928310876982856</v>
      </c>
      <c r="BW596" s="235">
        <f t="shared" ca="1" si="965"/>
        <v>17.639548540167098</v>
      </c>
      <c r="BX596" s="235">
        <f t="shared" ca="1" si="936"/>
        <v>1.8773740845561473</v>
      </c>
      <c r="BZ596" s="235">
        <f t="shared" ca="1" si="937"/>
        <v>18.977457110130761</v>
      </c>
      <c r="CA596" s="235">
        <f t="shared" ca="1" si="938"/>
        <v>32.183777583677802</v>
      </c>
      <c r="CB596" s="235">
        <f t="shared" ca="1" si="978"/>
        <v>17.813860188802082</v>
      </c>
      <c r="CC596" s="235">
        <f t="shared" ca="1" si="979"/>
        <v>1.4738601888020817</v>
      </c>
      <c r="CD596" s="81">
        <f t="shared" ca="1" si="980"/>
        <v>6.1207927246093732</v>
      </c>
      <c r="CE596" s="235">
        <f t="shared" ca="1" si="939"/>
        <v>24.079563793693779</v>
      </c>
      <c r="CF596" s="235">
        <f t="shared" ca="1" si="940"/>
        <v>21.808466372726638</v>
      </c>
      <c r="CG596">
        <f t="shared" si="941"/>
        <v>100</v>
      </c>
      <c r="CH596">
        <f t="shared" si="941"/>
        <v>50</v>
      </c>
      <c r="CI596">
        <f t="shared" si="941"/>
        <v>0</v>
      </c>
      <c r="CJ596" t="e">
        <f t="shared" si="942"/>
        <v>#N/A</v>
      </c>
      <c r="CK596" s="259">
        <f t="shared" ca="1" si="943"/>
        <v>17.69854344154324</v>
      </c>
      <c r="CL596" s="259">
        <f t="shared" ca="1" si="944"/>
        <v>17.824635860385811</v>
      </c>
      <c r="CM596" s="259">
        <f t="shared" ca="1" si="945"/>
        <v>17.815944635760886</v>
      </c>
      <c r="CN596" s="259">
        <f t="shared" ca="1" si="946"/>
        <v>18.007564203129945</v>
      </c>
      <c r="CO596">
        <f t="shared" ca="1" si="947"/>
        <v>0</v>
      </c>
      <c r="CP596" t="e">
        <f t="shared" ca="1" si="948"/>
        <v>#N/A</v>
      </c>
      <c r="CQ596">
        <f t="shared" ca="1" si="949"/>
        <v>16.7</v>
      </c>
      <c r="CR596" t="e">
        <f t="shared" ca="1" si="983"/>
        <v>#N/A</v>
      </c>
      <c r="CS596" t="e">
        <f t="shared" ca="1" si="984"/>
        <v>#N/A</v>
      </c>
    </row>
    <row r="597" spans="1:97" x14ac:dyDescent="0.25">
      <c r="A597">
        <v>566</v>
      </c>
      <c r="B597" s="100">
        <f ca="1">OFFSET(InputPriceData!B$15,CalculationsAndCharts!$A597+$A$11,0,1,1)</f>
        <v>39673</v>
      </c>
      <c r="C597" s="3">
        <f ca="1">OFFSET(InputPriceData!G$15,CalculationsAndCharts!$A597+$A$11,0,1,1)</f>
        <v>3418900</v>
      </c>
      <c r="D597" s="4">
        <f ca="1">OFFSET(InputPriceData!C$15,CalculationsAndCharts!$A597+$A$11,IF($C$7,7,0),1,1)</f>
        <v>17.649999999999999</v>
      </c>
      <c r="E597" s="4">
        <f ca="1">OFFSET(InputPriceData!D$15,CalculationsAndCharts!$A597+$A$11,IF($C$7,7,0),1,1)</f>
        <v>17.920000000000002</v>
      </c>
      <c r="F597" s="4">
        <f ca="1">OFFSET(InputPriceData!E$15,CalculationsAndCharts!$A597+$A$11,IF($C$7,7,0),1,1)</f>
        <v>17.32</v>
      </c>
      <c r="G597" s="4">
        <f ca="1">OFFSET(InputPriceData!F$15,CalculationsAndCharts!$A597+$A$11,IF($C$7,7,0),1,1)</f>
        <v>17.66</v>
      </c>
      <c r="H597" s="105">
        <f t="shared" si="916"/>
        <v>0</v>
      </c>
      <c r="I597" s="105">
        <f t="shared" ca="1" si="1011"/>
        <v>0</v>
      </c>
      <c r="J597" s="105">
        <f t="shared" ca="1" si="1011"/>
        <v>0</v>
      </c>
      <c r="K597" s="105">
        <f t="shared" ca="1" si="1011"/>
        <v>0</v>
      </c>
      <c r="L597" s="4">
        <f t="shared" ca="1" si="917"/>
        <v>17.633333333333336</v>
      </c>
      <c r="M597" s="105">
        <f t="shared" ca="1" si="918"/>
        <v>0.51666666666666217</v>
      </c>
      <c r="N597" s="105">
        <f t="shared" ca="1" si="925"/>
        <v>3.3779615384615393</v>
      </c>
      <c r="O597" s="198">
        <f t="shared" ca="1" si="926"/>
        <v>3.5606510619324716</v>
      </c>
      <c r="P597" s="198">
        <f t="shared" ca="1" si="927"/>
        <v>3.2045859557392244</v>
      </c>
      <c r="Q597" s="105">
        <f t="shared" ca="1" si="919"/>
        <v>18.185154761695092</v>
      </c>
      <c r="R597" s="105">
        <f t="shared" ca="1" si="920"/>
        <v>19.0992362407776</v>
      </c>
      <c r="S597" s="105">
        <f t="shared" ca="1" si="928"/>
        <v>0</v>
      </c>
      <c r="T597" s="105">
        <f t="shared" si="929"/>
        <v>0</v>
      </c>
      <c r="U597" s="105">
        <f t="shared" si="930"/>
        <v>0</v>
      </c>
      <c r="V597" s="115">
        <f t="shared" ca="1" si="921"/>
        <v>0.60000000000000142</v>
      </c>
      <c r="W597" s="114">
        <f t="shared" ca="1" si="922"/>
        <v>0.93803859205997064</v>
      </c>
      <c r="X597" s="116">
        <f t="shared" ca="1" si="923"/>
        <v>0.10311656806681602</v>
      </c>
      <c r="Y597" s="90" t="e">
        <f t="shared" si="931"/>
        <v>#N/A</v>
      </c>
      <c r="Z597" s="117" t="str">
        <f t="shared" ca="1" si="932"/>
        <v/>
      </c>
      <c r="AA597" s="112"/>
      <c r="AB597" s="118"/>
      <c r="AC597" s="107"/>
      <c r="AD597" s="107"/>
      <c r="AH597" s="107"/>
      <c r="BE597" s="235">
        <f t="shared" ca="1" si="933"/>
        <v>17.7</v>
      </c>
      <c r="BF597" s="235">
        <f t="shared" ref="BF597:BN597" ca="1" si="1017">AVERAGE(OFFSET(BE$31,$A597,0,$BE$27,1))</f>
        <v>17.827500000000001</v>
      </c>
      <c r="BG597" s="235">
        <f t="shared" ca="1" si="1017"/>
        <v>17.8</v>
      </c>
      <c r="BH597" s="235">
        <f t="shared" ca="1" si="1017"/>
        <v>17.629375000000003</v>
      </c>
      <c r="BI597" s="235">
        <f t="shared" ca="1" si="1017"/>
        <v>17.436250000000001</v>
      </c>
      <c r="BJ597" s="235">
        <f t="shared" ca="1" si="1017"/>
        <v>17.3203125</v>
      </c>
      <c r="BK597" s="235">
        <f t="shared" ca="1" si="1017"/>
        <v>17.318359375</v>
      </c>
      <c r="BL597" s="235">
        <f t="shared" ca="1" si="1017"/>
        <v>17.421914062500001</v>
      </c>
      <c r="BM597" s="235">
        <f t="shared" ca="1" si="1017"/>
        <v>17.605937500000003</v>
      </c>
      <c r="BN597" s="235">
        <f t="shared" ca="1" si="1017"/>
        <v>17.845576171875003</v>
      </c>
      <c r="BO597" s="235">
        <f t="shared" ca="1" si="935"/>
        <v>17.670854980468746</v>
      </c>
      <c r="BP597" s="235">
        <f t="shared" ca="1" si="1003"/>
        <v>17.732401478624929</v>
      </c>
      <c r="BQ597" s="235">
        <f t="shared" ca="1" si="1004"/>
        <v>17.899216202099073</v>
      </c>
      <c r="BR597" s="235">
        <f t="shared" ca="1" si="1005"/>
        <v>-0.16681472347414328</v>
      </c>
      <c r="BS597" s="235">
        <f t="shared" ca="1" si="1006"/>
        <v>17.565586755150786</v>
      </c>
      <c r="BT597" s="235">
        <f t="shared" ca="1" si="962"/>
        <v>17.625626017970959</v>
      </c>
      <c r="BU597" s="235">
        <f t="shared" ca="1" si="963"/>
        <v>17.821812879090459</v>
      </c>
      <c r="BV597" s="235">
        <f t="shared" ca="1" si="964"/>
        <v>18.131062987147175</v>
      </c>
      <c r="BW597" s="235">
        <f t="shared" ca="1" si="965"/>
        <v>17.542502403788674</v>
      </c>
      <c r="BX597" s="235">
        <f t="shared" ca="1" si="936"/>
        <v>1.8226811670161149</v>
      </c>
      <c r="BZ597" s="235">
        <f t="shared" ca="1" si="937"/>
        <v>19.246479299706447</v>
      </c>
      <c r="CA597" s="235">
        <f t="shared" ca="1" si="938"/>
        <v>26.62815462800701</v>
      </c>
      <c r="CB597" s="235">
        <f t="shared" ca="1" si="978"/>
        <v>17.652094156901043</v>
      </c>
      <c r="CC597" s="235">
        <f t="shared" ca="1" si="979"/>
        <v>1.3120941569010434</v>
      </c>
      <c r="CD597" s="81">
        <f t="shared" ca="1" si="980"/>
        <v>6.6307927246093747</v>
      </c>
      <c r="CE597" s="235">
        <f t="shared" ca="1" si="939"/>
        <v>19.787892811539209</v>
      </c>
      <c r="CF597" s="235">
        <f t="shared" ca="1" si="940"/>
        <v>21.172842094882284</v>
      </c>
      <c r="CG597">
        <f t="shared" si="941"/>
        <v>100</v>
      </c>
      <c r="CH597">
        <f t="shared" si="941"/>
        <v>50</v>
      </c>
      <c r="CI597">
        <f t="shared" si="941"/>
        <v>0</v>
      </c>
      <c r="CJ597" t="e">
        <f t="shared" si="942"/>
        <v>#N/A</v>
      </c>
      <c r="CK597" s="259">
        <f t="shared" ca="1" si="943"/>
        <v>17.759586883086481</v>
      </c>
      <c r="CL597" s="259">
        <f t="shared" ca="1" si="944"/>
        <v>17.659271720771621</v>
      </c>
      <c r="CM597" s="259">
        <f t="shared" ca="1" si="945"/>
        <v>17.748796615157026</v>
      </c>
      <c r="CN597" s="259">
        <f t="shared" ca="1" si="946"/>
        <v>18.0807355402276</v>
      </c>
      <c r="CO597">
        <f t="shared" ca="1" si="947"/>
        <v>0</v>
      </c>
      <c r="CP597" t="e">
        <f t="shared" ca="1" si="948"/>
        <v>#N/A</v>
      </c>
      <c r="CQ597">
        <f t="shared" ca="1" si="949"/>
        <v>16.7</v>
      </c>
      <c r="CR597" t="e">
        <f t="shared" ca="1" si="983"/>
        <v>#N/A</v>
      </c>
      <c r="CS597" t="e">
        <f t="shared" ca="1" si="984"/>
        <v>#N/A</v>
      </c>
    </row>
    <row r="598" spans="1:97" x14ac:dyDescent="0.25">
      <c r="A598">
        <v>567</v>
      </c>
      <c r="B598" s="100">
        <f ca="1">OFFSET(InputPriceData!B$15,CalculationsAndCharts!$A598+$A$11,0,1,1)</f>
        <v>39672</v>
      </c>
      <c r="C598" s="3">
        <f ca="1">OFFSET(InputPriceData!G$15,CalculationsAndCharts!$A598+$A$11,0,1,1)</f>
        <v>3837600</v>
      </c>
      <c r="D598" s="4">
        <f ca="1">OFFSET(InputPriceData!C$15,CalculationsAndCharts!$A598+$A$11,IF($C$7,7,0),1,1)</f>
        <v>18</v>
      </c>
      <c r="E598" s="4">
        <f ca="1">OFFSET(InputPriceData!D$15,CalculationsAndCharts!$A598+$A$11,IF($C$7,7,0),1,1)</f>
        <v>18.190000000000001</v>
      </c>
      <c r="F598" s="4">
        <f ca="1">OFFSET(InputPriceData!E$15,CalculationsAndCharts!$A598+$A$11,IF($C$7,7,0),1,1)</f>
        <v>17.579999999999998</v>
      </c>
      <c r="G598" s="4">
        <f ca="1">OFFSET(InputPriceData!F$15,CalculationsAndCharts!$A598+$A$11,IF($C$7,7,0),1,1)</f>
        <v>17.739999999999998</v>
      </c>
      <c r="H598" s="105">
        <f t="shared" si="916"/>
        <v>0</v>
      </c>
      <c r="I598" s="105">
        <f t="shared" ca="1" si="1011"/>
        <v>0</v>
      </c>
      <c r="J598" s="105">
        <f t="shared" ca="1" si="1011"/>
        <v>0</v>
      </c>
      <c r="K598" s="105">
        <f t="shared" ca="1" si="1011"/>
        <v>0</v>
      </c>
      <c r="L598" s="4">
        <f t="shared" ca="1" si="917"/>
        <v>17.836666666666662</v>
      </c>
      <c r="M598" s="105">
        <f t="shared" ca="1" si="918"/>
        <v>0.47666666666667012</v>
      </c>
      <c r="N598" s="105">
        <f t="shared" ca="1" si="925"/>
        <v>3.460794871794874</v>
      </c>
      <c r="O598" s="198">
        <f t="shared" ca="1" si="926"/>
        <v>3.6128480686384519</v>
      </c>
      <c r="P598" s="198">
        <f t="shared" ca="1" si="927"/>
        <v>3.2515632617746069</v>
      </c>
      <c r="Q598" s="105">
        <f t="shared" ca="1" si="919"/>
        <v>18.342818026941309</v>
      </c>
      <c r="R598" s="105">
        <f t="shared" ca="1" si="920"/>
        <v>19.360402377658318</v>
      </c>
      <c r="S598" s="105">
        <f t="shared" ca="1" si="928"/>
        <v>0</v>
      </c>
      <c r="T598" s="105">
        <f t="shared" si="929"/>
        <v>0</v>
      </c>
      <c r="U598" s="105">
        <f t="shared" si="930"/>
        <v>0</v>
      </c>
      <c r="V598" s="115">
        <f t="shared" ca="1" si="921"/>
        <v>0.61000000000000298</v>
      </c>
      <c r="W598" s="114">
        <f t="shared" ca="1" si="922"/>
        <v>1.1070578880899553</v>
      </c>
      <c r="X598" s="116">
        <f t="shared" ca="1" si="923"/>
        <v>0.11240461601408994</v>
      </c>
      <c r="Y598" s="90" t="e">
        <f t="shared" si="931"/>
        <v>#N/A</v>
      </c>
      <c r="Z598" s="117" t="str">
        <f t="shared" ca="1" si="932"/>
        <v/>
      </c>
      <c r="AA598" s="112"/>
      <c r="AB598" s="118"/>
      <c r="AC598" s="107"/>
      <c r="AD598" s="107"/>
      <c r="AH598" s="107"/>
      <c r="BE598" s="235">
        <f t="shared" ca="1" si="933"/>
        <v>17.954999999999998</v>
      </c>
      <c r="BF598" s="235">
        <f t="shared" ref="BF598:BN598" ca="1" si="1018">AVERAGE(OFFSET(BE$31,$A598,0,$BE$27,1))</f>
        <v>17.772500000000001</v>
      </c>
      <c r="BG598" s="235">
        <f t="shared" ca="1" si="1018"/>
        <v>17.458750000000002</v>
      </c>
      <c r="BH598" s="235">
        <f t="shared" ca="1" si="1018"/>
        <v>17.243125000000003</v>
      </c>
      <c r="BI598" s="235">
        <f t="shared" ca="1" si="1018"/>
        <v>17.204375000000002</v>
      </c>
      <c r="BJ598" s="235">
        <f t="shared" ca="1" si="1018"/>
        <v>17.31640625</v>
      </c>
      <c r="BK598" s="235">
        <f t="shared" ca="1" si="1018"/>
        <v>17.525468750000002</v>
      </c>
      <c r="BL598" s="235">
        <f t="shared" ca="1" si="1018"/>
        <v>17.789960937500002</v>
      </c>
      <c r="BM598" s="235">
        <f t="shared" ca="1" si="1018"/>
        <v>18.085214843750002</v>
      </c>
      <c r="BN598" s="235">
        <f t="shared" ca="1" si="1018"/>
        <v>18.396240234375</v>
      </c>
      <c r="BO598" s="235">
        <f t="shared" ca="1" si="935"/>
        <v>17.702258300781253</v>
      </c>
      <c r="BP598" s="235">
        <f t="shared" ca="1" si="1003"/>
        <v>17.793947976781116</v>
      </c>
      <c r="BQ598" s="235">
        <f t="shared" ca="1" si="1004"/>
        <v>18.066030925573216</v>
      </c>
      <c r="BR598" s="235">
        <f t="shared" ca="1" si="1005"/>
        <v>-0.27208294879210015</v>
      </c>
      <c r="BS598" s="235">
        <f t="shared" ca="1" si="1006"/>
        <v>17.521865027989016</v>
      </c>
      <c r="BT598" s="235">
        <f t="shared" ca="1" si="962"/>
        <v>17.685665280791135</v>
      </c>
      <c r="BU598" s="235">
        <f t="shared" ca="1" si="963"/>
        <v>18.017999740209955</v>
      </c>
      <c r="BV598" s="235">
        <f t="shared" ca="1" si="964"/>
        <v>18.440313095203894</v>
      </c>
      <c r="BW598" s="235">
        <f t="shared" ca="1" si="965"/>
        <v>17.443309716947436</v>
      </c>
      <c r="BX598" s="235">
        <f t="shared" ca="1" si="936"/>
        <v>1.7185317796874999</v>
      </c>
      <c r="BZ598" s="235">
        <f t="shared" ca="1" si="937"/>
        <v>19.547566356130201</v>
      </c>
      <c r="CA598" s="235">
        <f t="shared" ca="1" si="938"/>
        <v>19.388744158612479</v>
      </c>
      <c r="CB598" s="235">
        <f t="shared" ca="1" si="978"/>
        <v>17.769462483723956</v>
      </c>
      <c r="CC598" s="235">
        <f t="shared" ca="1" si="979"/>
        <v>1.429462483723956</v>
      </c>
      <c r="CD598" s="81">
        <f t="shared" ca="1" si="980"/>
        <v>6.6307927246093747</v>
      </c>
      <c r="CE598" s="235">
        <f t="shared" ca="1" si="939"/>
        <v>21.557942512946923</v>
      </c>
      <c r="CF598" s="235">
        <f t="shared" ca="1" si="940"/>
        <v>19.180298403032086</v>
      </c>
      <c r="CG598">
        <f t="shared" si="941"/>
        <v>100</v>
      </c>
      <c r="CH598">
        <f t="shared" si="941"/>
        <v>50</v>
      </c>
      <c r="CI598">
        <f t="shared" si="941"/>
        <v>0</v>
      </c>
      <c r="CJ598" t="e">
        <f t="shared" si="942"/>
        <v>#N/A</v>
      </c>
      <c r="CK598" s="259">
        <f t="shared" ca="1" si="943"/>
        <v>17.641673766172964</v>
      </c>
      <c r="CL598" s="259">
        <f t="shared" ca="1" si="944"/>
        <v>17.822293441543241</v>
      </c>
      <c r="CM598" s="259">
        <f t="shared" ca="1" si="945"/>
        <v>17.825772136372816</v>
      </c>
      <c r="CN598" s="259">
        <f t="shared" ca="1" si="946"/>
        <v>18.249321068009991</v>
      </c>
      <c r="CO598">
        <f t="shared" ca="1" si="947"/>
        <v>0</v>
      </c>
      <c r="CP598" t="e">
        <f t="shared" ca="1" si="948"/>
        <v>#N/A</v>
      </c>
      <c r="CQ598">
        <f t="shared" ca="1" si="949"/>
        <v>16.7</v>
      </c>
      <c r="CR598" t="e">
        <f t="shared" ca="1" si="983"/>
        <v>#N/A</v>
      </c>
      <c r="CS598" t="e">
        <f t="shared" ca="1" si="984"/>
        <v>#N/A</v>
      </c>
    </row>
    <row r="599" spans="1:97" x14ac:dyDescent="0.25">
      <c r="A599">
        <v>568</v>
      </c>
      <c r="B599" s="100">
        <f ca="1">OFFSET(InputPriceData!B$15,CalculationsAndCharts!$A599+$A$11,0,1,1)</f>
        <v>39671</v>
      </c>
      <c r="C599" s="3">
        <f ca="1">OFFSET(InputPriceData!G$15,CalculationsAndCharts!$A599+$A$11,0,1,1)</f>
        <v>6266200</v>
      </c>
      <c r="D599" s="4">
        <f ca="1">OFFSET(InputPriceData!C$15,CalculationsAndCharts!$A599+$A$11,IF($C$7,7,0),1,1)</f>
        <v>17.440000000000001</v>
      </c>
      <c r="E599" s="4">
        <f ca="1">OFFSET(InputPriceData!D$15,CalculationsAndCharts!$A599+$A$11,IF($C$7,7,0),1,1)</f>
        <v>18.690000000000001</v>
      </c>
      <c r="F599" s="4">
        <f ca="1">OFFSET(InputPriceData!E$15,CalculationsAndCharts!$A599+$A$11,IF($C$7,7,0),1,1)</f>
        <v>17.309999999999999</v>
      </c>
      <c r="G599" s="4">
        <f ca="1">OFFSET(InputPriceData!F$15,CalculationsAndCharts!$A599+$A$11,IF($C$7,7,0),1,1)</f>
        <v>18.170000000000002</v>
      </c>
      <c r="H599" s="105">
        <f t="shared" si="916"/>
        <v>0</v>
      </c>
      <c r="I599" s="105">
        <f t="shared" ca="1" si="1011"/>
        <v>0</v>
      </c>
      <c r="J599" s="105">
        <f t="shared" ca="1" si="1011"/>
        <v>0</v>
      </c>
      <c r="K599" s="105">
        <f t="shared" ca="1" si="1011"/>
        <v>0</v>
      </c>
      <c r="L599" s="4">
        <f t="shared" ca="1" si="917"/>
        <v>18.056666666666668</v>
      </c>
      <c r="M599" s="105">
        <f t="shared" ca="1" si="918"/>
        <v>1.6666666666666679</v>
      </c>
      <c r="N599" s="105">
        <f t="shared" ca="1" si="925"/>
        <v>3.6929102564102592</v>
      </c>
      <c r="O599" s="198">
        <f t="shared" ca="1" si="926"/>
        <v>3.6562918391651884</v>
      </c>
      <c r="P599" s="198">
        <f t="shared" ca="1" si="927"/>
        <v>3.2906626552486697</v>
      </c>
      <c r="Q599" s="105">
        <f t="shared" ca="1" si="919"/>
        <v>18.487432701305494</v>
      </c>
      <c r="R599" s="105">
        <f t="shared" ca="1" si="920"/>
        <v>19.651140763577462</v>
      </c>
      <c r="S599" s="105">
        <f t="shared" ca="1" si="928"/>
        <v>0</v>
      </c>
      <c r="T599" s="105">
        <f t="shared" si="929"/>
        <v>0</v>
      </c>
      <c r="U599" s="105">
        <f t="shared" si="930"/>
        <v>0</v>
      </c>
      <c r="V599" s="115">
        <f t="shared" ca="1" si="921"/>
        <v>1.6799999999999997</v>
      </c>
      <c r="W599" s="114">
        <f t="shared" ca="1" si="922"/>
        <v>1.3555868321349316</v>
      </c>
      <c r="X599" s="116">
        <f t="shared" ca="1" si="923"/>
        <v>0.12460576951760768</v>
      </c>
      <c r="Y599" s="90" t="e">
        <f t="shared" si="931"/>
        <v>#N/A</v>
      </c>
      <c r="Z599" s="117" t="str">
        <f t="shared" ca="1" si="932"/>
        <v/>
      </c>
      <c r="AA599" s="112"/>
      <c r="AB599" s="118"/>
      <c r="AC599" s="107"/>
      <c r="AD599" s="107"/>
      <c r="AH599" s="107"/>
      <c r="BE599" s="235">
        <f t="shared" ca="1" si="933"/>
        <v>17.590000000000003</v>
      </c>
      <c r="BF599" s="235">
        <f t="shared" ref="BF599:BN599" ca="1" si="1019">AVERAGE(OFFSET(BE$31,$A599,0,$BE$27,1))</f>
        <v>17.145000000000003</v>
      </c>
      <c r="BG599" s="235">
        <f t="shared" ca="1" si="1019"/>
        <v>17.027500000000003</v>
      </c>
      <c r="BH599" s="235">
        <f t="shared" ca="1" si="1019"/>
        <v>17.165625000000002</v>
      </c>
      <c r="BI599" s="235">
        <f t="shared" ca="1" si="1019"/>
        <v>17.428437500000001</v>
      </c>
      <c r="BJ599" s="235">
        <f t="shared" ca="1" si="1019"/>
        <v>17.73453125</v>
      </c>
      <c r="BK599" s="235">
        <f t="shared" ca="1" si="1019"/>
        <v>18.054453125000002</v>
      </c>
      <c r="BL599" s="235">
        <f t="shared" ca="1" si="1019"/>
        <v>18.380468750000002</v>
      </c>
      <c r="BM599" s="235">
        <f t="shared" ca="1" si="1019"/>
        <v>18.707265625000002</v>
      </c>
      <c r="BN599" s="235">
        <f t="shared" ca="1" si="1019"/>
        <v>19.026767578125003</v>
      </c>
      <c r="BO599" s="235">
        <f t="shared" ca="1" si="935"/>
        <v>17.56378369140625</v>
      </c>
      <c r="BP599" s="235">
        <f t="shared" ca="1" si="1003"/>
        <v>17.885637652780979</v>
      </c>
      <c r="BQ599" s="235">
        <f t="shared" ca="1" si="1004"/>
        <v>18.33811387436532</v>
      </c>
      <c r="BR599" s="235">
        <f t="shared" ca="1" si="1005"/>
        <v>-0.45247622158434098</v>
      </c>
      <c r="BS599" s="235">
        <f t="shared" ca="1" si="1006"/>
        <v>17.433161431196638</v>
      </c>
      <c r="BT599" s="235">
        <f t="shared" ca="1" si="962"/>
        <v>17.849465533593257</v>
      </c>
      <c r="BU599" s="235">
        <f t="shared" ca="1" si="963"/>
        <v>18.350334199628776</v>
      </c>
      <c r="BV599" s="235">
        <f t="shared" ca="1" si="964"/>
        <v>18.862626450197833</v>
      </c>
      <c r="BW599" s="235">
        <f t="shared" ca="1" si="965"/>
        <v>17.360020452091273</v>
      </c>
      <c r="BX599" s="235">
        <f t="shared" ca="1" si="936"/>
        <v>1.5652984454716561</v>
      </c>
      <c r="BZ599" s="235">
        <f t="shared" ca="1" si="937"/>
        <v>19.880219973722603</v>
      </c>
      <c r="CA599" s="235">
        <f t="shared" ca="1" si="938"/>
        <v>9.7488975836818383</v>
      </c>
      <c r="CB599" s="235">
        <f t="shared" ca="1" si="978"/>
        <v>17.810225179036458</v>
      </c>
      <c r="CC599" s="235">
        <f t="shared" ca="1" si="979"/>
        <v>1.4702251790364578</v>
      </c>
      <c r="CD599" s="81">
        <f t="shared" ca="1" si="980"/>
        <v>6.6307927246093747</v>
      </c>
      <c r="CE599" s="235">
        <f t="shared" ca="1" si="939"/>
        <v>22.172690960160725</v>
      </c>
      <c r="CF599" s="235">
        <f t="shared" ca="1" si="940"/>
        <v>17.951882233796017</v>
      </c>
      <c r="CG599">
        <f t="shared" si="941"/>
        <v>100</v>
      </c>
      <c r="CH599">
        <f t="shared" si="941"/>
        <v>50</v>
      </c>
      <c r="CI599">
        <f t="shared" si="941"/>
        <v>0</v>
      </c>
      <c r="CJ599" t="e">
        <f t="shared" si="942"/>
        <v>#N/A</v>
      </c>
      <c r="CK599" s="259">
        <f t="shared" ca="1" si="943"/>
        <v>17.380847532345925</v>
      </c>
      <c r="CL599" s="259">
        <f t="shared" ca="1" si="944"/>
        <v>17.820836883086482</v>
      </c>
      <c r="CM599" s="259">
        <f t="shared" ca="1" si="945"/>
        <v>17.818509116176919</v>
      </c>
      <c r="CN599" s="259">
        <f t="shared" ca="1" si="946"/>
        <v>18.42013211859669</v>
      </c>
      <c r="CO599">
        <f t="shared" ca="1" si="947"/>
        <v>0</v>
      </c>
      <c r="CP599" t="e">
        <f t="shared" ca="1" si="948"/>
        <v>#N/A</v>
      </c>
      <c r="CQ599">
        <f t="shared" ca="1" si="949"/>
        <v>16.7</v>
      </c>
      <c r="CR599" t="e">
        <f t="shared" ca="1" si="983"/>
        <v>#N/A</v>
      </c>
      <c r="CS599" t="e">
        <f t="shared" ca="1" si="984"/>
        <v>#N/A</v>
      </c>
    </row>
    <row r="600" spans="1:97" x14ac:dyDescent="0.25">
      <c r="A600">
        <v>569</v>
      </c>
      <c r="B600" s="100">
        <f ca="1">OFFSET(InputPriceData!B$15,CalculationsAndCharts!$A600+$A$11,0,1,1)</f>
        <v>39668</v>
      </c>
      <c r="C600" s="3">
        <f ca="1">OFFSET(InputPriceData!G$15,CalculationsAndCharts!$A600+$A$11,0,1,1)</f>
        <v>7936600</v>
      </c>
      <c r="D600" s="4">
        <f ca="1">OFFSET(InputPriceData!C$15,CalculationsAndCharts!$A600+$A$11,IF($C$7,7,0),1,1)</f>
        <v>16.39</v>
      </c>
      <c r="E600" s="4">
        <f ca="1">OFFSET(InputPriceData!D$15,CalculationsAndCharts!$A600+$A$11,IF($C$7,7,0),1,1)</f>
        <v>17.54</v>
      </c>
      <c r="F600" s="4">
        <f ca="1">OFFSET(InputPriceData!E$15,CalculationsAndCharts!$A600+$A$11,IF($C$7,7,0),1,1)</f>
        <v>16.39</v>
      </c>
      <c r="G600" s="4">
        <f ca="1">OFFSET(InputPriceData!F$15,CalculationsAndCharts!$A600+$A$11,IF($C$7,7,0),1,1)</f>
        <v>17.010000000000002</v>
      </c>
      <c r="H600" s="105">
        <f t="shared" si="916"/>
        <v>0</v>
      </c>
      <c r="I600" s="105">
        <f t="shared" ca="1" si="1011"/>
        <v>0</v>
      </c>
      <c r="J600" s="105">
        <f t="shared" ca="1" si="1011"/>
        <v>0</v>
      </c>
      <c r="K600" s="105">
        <f t="shared" ca="1" si="1011"/>
        <v>0</v>
      </c>
      <c r="L600" s="4">
        <f t="shared" ca="1" si="917"/>
        <v>16.98</v>
      </c>
      <c r="M600" s="105">
        <f t="shared" ca="1" si="918"/>
        <v>0.64000000000000057</v>
      </c>
      <c r="N600" s="105">
        <f t="shared" ca="1" si="925"/>
        <v>3.5263333333333375</v>
      </c>
      <c r="O600" s="198">
        <f t="shared" ca="1" si="926"/>
        <v>3.6458294342380251</v>
      </c>
      <c r="P600" s="198">
        <f t="shared" ca="1" si="927"/>
        <v>3.2812464908142225</v>
      </c>
      <c r="Q600" s="105">
        <f t="shared" ca="1" si="919"/>
        <v>18.6105087112023</v>
      </c>
      <c r="R600" s="105">
        <f t="shared" ca="1" si="920"/>
        <v>19.983628781369454</v>
      </c>
      <c r="S600" s="105">
        <f t="shared" ca="1" si="928"/>
        <v>0</v>
      </c>
      <c r="T600" s="105">
        <f t="shared" si="929"/>
        <v>0</v>
      </c>
      <c r="U600" s="105">
        <f t="shared" si="930"/>
        <v>0</v>
      </c>
      <c r="V600" s="115">
        <f t="shared" ca="1" si="921"/>
        <v>1.1499999999999986</v>
      </c>
      <c r="W600" s="114">
        <f t="shared" ca="1" si="922"/>
        <v>1.1933802482023979</v>
      </c>
      <c r="X600" s="116">
        <f t="shared" ca="1" si="923"/>
        <v>0.12015756897133438</v>
      </c>
      <c r="Y600" s="90" t="e">
        <f t="shared" si="931"/>
        <v>#N/A</v>
      </c>
      <c r="Z600" s="117" t="str">
        <f t="shared" ca="1" si="932"/>
        <v/>
      </c>
      <c r="AA600" s="112"/>
      <c r="AB600" s="118"/>
      <c r="AC600" s="107"/>
      <c r="AD600" s="107"/>
      <c r="AH600" s="107"/>
      <c r="BE600" s="235">
        <f t="shared" ca="1" si="933"/>
        <v>16.700000000000003</v>
      </c>
      <c r="BF600" s="235">
        <f t="shared" ref="BF600:BN600" ca="1" si="1020">AVERAGE(OFFSET(BE$31,$A600,0,$BE$27,1))</f>
        <v>16.910000000000004</v>
      </c>
      <c r="BG600" s="235">
        <f t="shared" ca="1" si="1020"/>
        <v>17.303750000000001</v>
      </c>
      <c r="BH600" s="235">
        <f t="shared" ca="1" si="1020"/>
        <v>17.69125</v>
      </c>
      <c r="BI600" s="235">
        <f t="shared" ca="1" si="1020"/>
        <v>18.040624999999999</v>
      </c>
      <c r="BJ600" s="235">
        <f t="shared" ca="1" si="1020"/>
        <v>18.374375000000001</v>
      </c>
      <c r="BK600" s="235">
        <f t="shared" ca="1" si="1020"/>
        <v>18.706484375000002</v>
      </c>
      <c r="BL600" s="235">
        <f t="shared" ca="1" si="1020"/>
        <v>19.034062500000001</v>
      </c>
      <c r="BM600" s="235">
        <f t="shared" ca="1" si="1020"/>
        <v>19.346269531250002</v>
      </c>
      <c r="BN600" s="235">
        <f t="shared" ca="1" si="1020"/>
        <v>19.632724609375</v>
      </c>
      <c r="BO600" s="235">
        <f t="shared" ca="1" si="935"/>
        <v>17.57841455078125</v>
      </c>
      <c r="BP600" s="235">
        <f t="shared" ca="1" si="1003"/>
        <v>18.207491614155707</v>
      </c>
      <c r="BQ600" s="235">
        <f t="shared" ca="1" si="1004"/>
        <v>18.790590095949661</v>
      </c>
      <c r="BR600" s="235">
        <f t="shared" ca="1" si="1005"/>
        <v>-0.58309848179395374</v>
      </c>
      <c r="BS600" s="235">
        <f t="shared" ca="1" si="1006"/>
        <v>17.624393132361753</v>
      </c>
      <c r="BT600" s="235">
        <f t="shared" ca="1" si="962"/>
        <v>18.265769635989876</v>
      </c>
      <c r="BU600" s="235">
        <f t="shared" ca="1" si="963"/>
        <v>18.851202865664295</v>
      </c>
      <c r="BV600" s="235">
        <f t="shared" ca="1" si="964"/>
        <v>19.374918700766891</v>
      </c>
      <c r="BW600" s="235">
        <f t="shared" ca="1" si="965"/>
        <v>17.618619011743633</v>
      </c>
      <c r="BX600" s="235">
        <f t="shared" ca="1" si="936"/>
        <v>1.3537204430895955</v>
      </c>
      <c r="BZ600" s="235">
        <f t="shared" ca="1" si="937"/>
        <v>20.2426234763883</v>
      </c>
      <c r="CA600" s="235">
        <f t="shared" ca="1" si="938"/>
        <v>1.5408724519240187</v>
      </c>
      <c r="CB600" s="235">
        <f t="shared" ca="1" si="978"/>
        <v>17.279207275390625</v>
      </c>
      <c r="CC600" s="235">
        <f t="shared" ca="1" si="979"/>
        <v>0.93920727539062554</v>
      </c>
      <c r="CD600" s="81">
        <f t="shared" ca="1" si="980"/>
        <v>6.8007927246093729</v>
      </c>
      <c r="CE600" s="235">
        <f t="shared" ca="1" si="939"/>
        <v>13.810261735988611</v>
      </c>
      <c r="CF600" s="235">
        <f t="shared" ca="1" si="940"/>
        <v>14.867957567810594</v>
      </c>
      <c r="CG600">
        <f t="shared" si="941"/>
        <v>100</v>
      </c>
      <c r="CH600">
        <f t="shared" si="941"/>
        <v>50</v>
      </c>
      <c r="CI600">
        <f t="shared" si="941"/>
        <v>0</v>
      </c>
      <c r="CJ600" t="e">
        <f t="shared" si="942"/>
        <v>#N/A</v>
      </c>
      <c r="CK600" s="259">
        <f t="shared" ca="1" si="943"/>
        <v>17.929195064691847</v>
      </c>
      <c r="CL600" s="259">
        <f t="shared" ca="1" si="944"/>
        <v>17.270222532345926</v>
      </c>
      <c r="CM600" s="259">
        <f t="shared" ca="1" si="945"/>
        <v>17.659737415850422</v>
      </c>
      <c r="CN600" s="259">
        <f t="shared" ca="1" si="946"/>
        <v>18.659850212800777</v>
      </c>
      <c r="CO600">
        <f t="shared" ca="1" si="947"/>
        <v>0</v>
      </c>
      <c r="CP600" t="e">
        <f t="shared" ca="1" si="948"/>
        <v>#N/A</v>
      </c>
      <c r="CQ600">
        <f t="shared" ca="1" si="949"/>
        <v>16.7</v>
      </c>
      <c r="CR600" t="e">
        <f t="shared" ca="1" si="983"/>
        <v>#N/A</v>
      </c>
      <c r="CS600" t="e">
        <f t="shared" ca="1" si="984"/>
        <v>#N/A</v>
      </c>
    </row>
    <row r="601" spans="1:97" x14ac:dyDescent="0.25">
      <c r="A601">
        <v>570</v>
      </c>
      <c r="B601" s="100">
        <f ca="1">OFFSET(InputPriceData!B$15,CalculationsAndCharts!$A601+$A$11,0,1,1)</f>
        <v>39667</v>
      </c>
      <c r="C601" s="3">
        <f ca="1">OFFSET(InputPriceData!G$15,CalculationsAndCharts!$A601+$A$11,0,1,1)</f>
        <v>13404700</v>
      </c>
      <c r="D601" s="4">
        <f ca="1">OFFSET(InputPriceData!C$15,CalculationsAndCharts!$A601+$A$11,IF($C$7,7,0),1,1)</f>
        <v>17.7</v>
      </c>
      <c r="E601" s="4">
        <f ca="1">OFFSET(InputPriceData!D$15,CalculationsAndCharts!$A601+$A$11,IF($C$7,7,0),1,1)</f>
        <v>17.78</v>
      </c>
      <c r="F601" s="4">
        <f ca="1">OFFSET(InputPriceData!E$15,CalculationsAndCharts!$A601+$A$11,IF($C$7,7,0),1,1)</f>
        <v>16.34</v>
      </c>
      <c r="G601" s="4">
        <f ca="1">OFFSET(InputPriceData!F$15,CalculationsAndCharts!$A601+$A$11,IF($C$7,7,0),1,1)</f>
        <v>16.39</v>
      </c>
      <c r="H601" s="105">
        <f t="shared" si="916"/>
        <v>0</v>
      </c>
      <c r="I601" s="105">
        <f t="shared" ca="1" si="1011"/>
        <v>0</v>
      </c>
      <c r="J601" s="105">
        <f t="shared" ca="1" si="1011"/>
        <v>0</v>
      </c>
      <c r="K601" s="105">
        <f t="shared" ca="1" si="1011"/>
        <v>0</v>
      </c>
      <c r="L601" s="4">
        <f t="shared" ca="1" si="917"/>
        <v>16.83666666666667</v>
      </c>
      <c r="M601" s="105">
        <f t="shared" ca="1" si="918"/>
        <v>1.7899999999999991</v>
      </c>
      <c r="N601" s="105">
        <f t="shared" ca="1" si="925"/>
        <v>3.5818589743589779</v>
      </c>
      <c r="O601" s="198">
        <f t="shared" ca="1" si="926"/>
        <v>3.6799711773536501</v>
      </c>
      <c r="P601" s="198">
        <f t="shared" ca="1" si="927"/>
        <v>3.3119740596182852</v>
      </c>
      <c r="Q601" s="105">
        <f t="shared" ca="1" si="919"/>
        <v>19.076368342974387</v>
      </c>
      <c r="R601" s="105">
        <f t="shared" ca="1" si="920"/>
        <v>20.375948801417209</v>
      </c>
      <c r="S601" s="105">
        <f t="shared" ca="1" si="928"/>
        <v>0</v>
      </c>
      <c r="T601" s="105">
        <f t="shared" si="929"/>
        <v>0</v>
      </c>
      <c r="U601" s="105">
        <f t="shared" si="930"/>
        <v>0</v>
      </c>
      <c r="V601" s="115">
        <f t="shared" ca="1" si="921"/>
        <v>1.5100000000000016</v>
      </c>
      <c r="W601" s="114">
        <f t="shared" ca="1" si="922"/>
        <v>1.2150703723035976</v>
      </c>
      <c r="X601" s="116">
        <f t="shared" ca="1" si="923"/>
        <v>0.12413486103133603</v>
      </c>
      <c r="Y601" s="90" t="e">
        <f t="shared" si="931"/>
        <v>#N/A</v>
      </c>
      <c r="Z601" s="117" t="str">
        <f t="shared" ca="1" si="932"/>
        <v/>
      </c>
      <c r="AA601" s="112"/>
      <c r="AB601" s="118"/>
      <c r="AC601" s="107"/>
      <c r="AD601" s="107"/>
      <c r="AH601" s="107"/>
      <c r="BE601" s="235">
        <f t="shared" ca="1" si="933"/>
        <v>17.12</v>
      </c>
      <c r="BF601" s="235">
        <f t="shared" ref="BF601:BN601" ca="1" si="1021">AVERAGE(OFFSET(BE$31,$A601,0,$BE$27,1))</f>
        <v>17.697499999999998</v>
      </c>
      <c r="BG601" s="235">
        <f t="shared" ca="1" si="1021"/>
        <v>18.078749999999999</v>
      </c>
      <c r="BH601" s="235">
        <f t="shared" ca="1" si="1021"/>
        <v>18.39</v>
      </c>
      <c r="BI601" s="235">
        <f t="shared" ca="1" si="1021"/>
        <v>18.708125000000003</v>
      </c>
      <c r="BJ601" s="235">
        <f t="shared" ca="1" si="1021"/>
        <v>19.03859375</v>
      </c>
      <c r="BK601" s="235">
        <f t="shared" ca="1" si="1021"/>
        <v>19.361640625</v>
      </c>
      <c r="BL601" s="235">
        <f t="shared" ca="1" si="1021"/>
        <v>19.658476562499999</v>
      </c>
      <c r="BM601" s="235">
        <f t="shared" ca="1" si="1021"/>
        <v>19.919179687499998</v>
      </c>
      <c r="BN601" s="235">
        <f t="shared" ca="1" si="1021"/>
        <v>20.142705078124997</v>
      </c>
      <c r="BO601" s="235">
        <f t="shared" ca="1" si="935"/>
        <v>18.21174853515625</v>
      </c>
      <c r="BP601" s="235">
        <f t="shared" ca="1" si="1003"/>
        <v>18.83656867753016</v>
      </c>
      <c r="BQ601" s="235">
        <f t="shared" ca="1" si="1004"/>
        <v>19.373688577743614</v>
      </c>
      <c r="BR601" s="235">
        <f t="shared" ca="1" si="1005"/>
        <v>-0.53711990021345457</v>
      </c>
      <c r="BS601" s="235">
        <f t="shared" ca="1" si="1006"/>
        <v>18.299448777316705</v>
      </c>
      <c r="BT601" s="235">
        <f t="shared" ca="1" si="962"/>
        <v>18.907146139617996</v>
      </c>
      <c r="BU601" s="235">
        <f t="shared" ca="1" si="963"/>
        <v>19.436636095338713</v>
      </c>
      <c r="BV601" s="235">
        <f t="shared" ca="1" si="964"/>
        <v>19.89863453586949</v>
      </c>
      <c r="BW601" s="235">
        <f t="shared" ca="1" si="965"/>
        <v>18.310164668707344</v>
      </c>
      <c r="BX601" s="235">
        <f t="shared" ca="1" si="936"/>
        <v>1.1121600204017852</v>
      </c>
      <c r="BZ601" s="235">
        <f t="shared" ca="1" si="937"/>
        <v>20.598232634222015</v>
      </c>
      <c r="CA601" s="235">
        <f t="shared" ca="1" si="938"/>
        <v>-1.4329755507681294</v>
      </c>
      <c r="CB601" s="235">
        <f t="shared" ca="1" si="978"/>
        <v>17.52420760091146</v>
      </c>
      <c r="CC601" s="235">
        <f t="shared" ca="1" si="979"/>
        <v>1.1842076009114599</v>
      </c>
      <c r="CD601" s="81">
        <f t="shared" ca="1" si="980"/>
        <v>6.6257923990885388</v>
      </c>
      <c r="CE601" s="235">
        <f t="shared" ca="1" si="939"/>
        <v>17.872694005238717</v>
      </c>
      <c r="CF601" s="235">
        <f t="shared" ca="1" si="940"/>
        <v>13.148694455279077</v>
      </c>
      <c r="CG601">
        <f t="shared" si="941"/>
        <v>100</v>
      </c>
      <c r="CH601">
        <f t="shared" si="941"/>
        <v>50</v>
      </c>
      <c r="CI601">
        <f t="shared" si="941"/>
        <v>0</v>
      </c>
      <c r="CJ601" t="e">
        <f t="shared" si="942"/>
        <v>#N/A</v>
      </c>
      <c r="CK601" s="259">
        <f t="shared" ca="1" si="943"/>
        <v>18.805890129383691</v>
      </c>
      <c r="CL601" s="259">
        <f t="shared" ca="1" si="944"/>
        <v>17.751070064691845</v>
      </c>
      <c r="CM601" s="259">
        <f t="shared" ca="1" si="945"/>
        <v>18.112895693084038</v>
      </c>
      <c r="CN601" s="259">
        <f t="shared" ca="1" si="946"/>
        <v>19.215701284982718</v>
      </c>
      <c r="CO601">
        <f t="shared" ca="1" si="947"/>
        <v>0</v>
      </c>
      <c r="CP601" t="e">
        <f t="shared" ca="1" si="948"/>
        <v>#N/A</v>
      </c>
      <c r="CQ601">
        <f t="shared" ca="1" si="949"/>
        <v>16.7</v>
      </c>
      <c r="CR601" t="e">
        <f t="shared" ca="1" si="983"/>
        <v>#N/A</v>
      </c>
      <c r="CS601" t="e">
        <f t="shared" ca="1" si="984"/>
        <v>#N/A</v>
      </c>
    </row>
    <row r="602" spans="1:97" x14ac:dyDescent="0.25">
      <c r="A602">
        <v>571</v>
      </c>
      <c r="B602" s="100">
        <f ca="1">OFFSET(InputPriceData!B$15,CalculationsAndCharts!$A602+$A$11,0,1,1)</f>
        <v>39666</v>
      </c>
      <c r="C602" s="3">
        <f ca="1">OFFSET(InputPriceData!G$15,CalculationsAndCharts!$A602+$A$11,0,1,1)</f>
        <v>8194100</v>
      </c>
      <c r="D602" s="4">
        <f ca="1">OFFSET(InputPriceData!C$15,CalculationsAndCharts!$A602+$A$11,IF($C$7,7,0),1,1)</f>
        <v>18.579999999999998</v>
      </c>
      <c r="E602" s="4">
        <f ca="1">OFFSET(InputPriceData!D$15,CalculationsAndCharts!$A602+$A$11,IF($C$7,7,0),1,1)</f>
        <v>18.84</v>
      </c>
      <c r="F602" s="4">
        <f ca="1">OFFSET(InputPriceData!E$15,CalculationsAndCharts!$A602+$A$11,IF($C$7,7,0),1,1)</f>
        <v>17.7</v>
      </c>
      <c r="G602" s="4">
        <f ca="1">OFFSET(InputPriceData!F$15,CalculationsAndCharts!$A602+$A$11,IF($C$7,7,0),1,1)</f>
        <v>17.850000000000001</v>
      </c>
      <c r="H602" s="105">
        <f t="shared" si="916"/>
        <v>0</v>
      </c>
      <c r="I602" s="105">
        <f t="shared" ca="1" si="1011"/>
        <v>0</v>
      </c>
      <c r="J602" s="105">
        <f t="shared" ca="1" si="1011"/>
        <v>0</v>
      </c>
      <c r="K602" s="105">
        <f t="shared" ca="1" si="1011"/>
        <v>0</v>
      </c>
      <c r="L602" s="4">
        <f t="shared" ca="1" si="917"/>
        <v>18.13</v>
      </c>
      <c r="M602" s="105">
        <f t="shared" ca="1" si="918"/>
        <v>1.1033333333333317</v>
      </c>
      <c r="N602" s="105">
        <f t="shared" ca="1" si="925"/>
        <v>3.4790000000000041</v>
      </c>
      <c r="O602" s="198">
        <f t="shared" ca="1" si="926"/>
        <v>3.7080032353521277</v>
      </c>
      <c r="P602" s="198">
        <f t="shared" ca="1" si="927"/>
        <v>3.3372029118169149</v>
      </c>
      <c r="Q602" s="105">
        <f t="shared" ca="1" si="919"/>
        <v>19.716283107633735</v>
      </c>
      <c r="R602" s="105">
        <f t="shared" ca="1" si="920"/>
        <v>20.747257503829445</v>
      </c>
      <c r="S602" s="105">
        <f t="shared" ca="1" si="928"/>
        <v>0</v>
      </c>
      <c r="T602" s="105">
        <f t="shared" si="929"/>
        <v>0</v>
      </c>
      <c r="U602" s="105">
        <f t="shared" si="930"/>
        <v>0</v>
      </c>
      <c r="V602" s="115">
        <f t="shared" ca="1" si="921"/>
        <v>1.1400000000000006</v>
      </c>
      <c r="W602" s="114">
        <f t="shared" ca="1" si="922"/>
        <v>1.0676055584553956</v>
      </c>
      <c r="X602" s="116">
        <f t="shared" ca="1" si="923"/>
        <v>0.10980983520758519</v>
      </c>
      <c r="Y602" s="90" t="e">
        <f t="shared" si="931"/>
        <v>#N/A</v>
      </c>
      <c r="Z602" s="117" t="str">
        <f t="shared" ca="1" si="932"/>
        <v/>
      </c>
      <c r="AA602" s="112"/>
      <c r="AB602" s="118"/>
      <c r="AC602" s="107"/>
      <c r="AD602" s="107"/>
      <c r="AH602" s="107"/>
      <c r="BE602" s="235">
        <f t="shared" ca="1" si="933"/>
        <v>18.274999999999999</v>
      </c>
      <c r="BF602" s="235">
        <f t="shared" ref="BF602:BN602" ca="1" si="1022">AVERAGE(OFFSET(BE$31,$A602,0,$BE$27,1))</f>
        <v>18.46</v>
      </c>
      <c r="BG602" s="235">
        <f t="shared" ca="1" si="1022"/>
        <v>18.701250000000002</v>
      </c>
      <c r="BH602" s="235">
        <f t="shared" ca="1" si="1022"/>
        <v>19.026250000000001</v>
      </c>
      <c r="BI602" s="235">
        <f t="shared" ca="1" si="1022"/>
        <v>19.369062499999998</v>
      </c>
      <c r="BJ602" s="235">
        <f t="shared" ca="1" si="1022"/>
        <v>19.684687499999999</v>
      </c>
      <c r="BK602" s="235">
        <f t="shared" ca="1" si="1022"/>
        <v>19.955312499999998</v>
      </c>
      <c r="BL602" s="235">
        <f t="shared" ca="1" si="1022"/>
        <v>20.179882812499997</v>
      </c>
      <c r="BM602" s="235">
        <f t="shared" ca="1" si="1022"/>
        <v>20.366230468749997</v>
      </c>
      <c r="BN602" s="235">
        <f t="shared" ca="1" si="1022"/>
        <v>20.526298828125</v>
      </c>
      <c r="BO602" s="235">
        <f t="shared" ca="1" si="935"/>
        <v>18.972636230468751</v>
      </c>
      <c r="BP602" s="235">
        <f t="shared" ca="1" si="1003"/>
        <v>19.461388819904066</v>
      </c>
      <c r="BQ602" s="235">
        <f t="shared" ca="1" si="1004"/>
        <v>19.910808477957072</v>
      </c>
      <c r="BR602" s="235">
        <f t="shared" ca="1" si="1005"/>
        <v>-0.44941965805300654</v>
      </c>
      <c r="BS602" s="235">
        <f t="shared" ca="1" si="1006"/>
        <v>19.011969161851059</v>
      </c>
      <c r="BT602" s="235">
        <f t="shared" ca="1" si="962"/>
        <v>19.514843501919287</v>
      </c>
      <c r="BU602" s="235">
        <f t="shared" ca="1" si="963"/>
        <v>19.96612605105943</v>
      </c>
      <c r="BV602" s="235">
        <f t="shared" ca="1" si="964"/>
        <v>20.360632976400268</v>
      </c>
      <c r="BW602" s="235">
        <f t="shared" ca="1" si="965"/>
        <v>19.006785328979845</v>
      </c>
      <c r="BX602" s="235">
        <f t="shared" ca="1" si="936"/>
        <v>0.9038254676823203</v>
      </c>
      <c r="BZ602" s="235">
        <f t="shared" ca="1" si="937"/>
        <v>20.899419512436872</v>
      </c>
      <c r="CA602" s="235">
        <f t="shared" ca="1" si="938"/>
        <v>-2.3506542781513908</v>
      </c>
      <c r="CB602" s="235">
        <f t="shared" ca="1" si="978"/>
        <v>18.551318115234373</v>
      </c>
      <c r="CC602" s="235">
        <f t="shared" ca="1" si="979"/>
        <v>0.85131811523437406</v>
      </c>
      <c r="CD602" s="81">
        <f t="shared" ca="1" si="980"/>
        <v>6.5886818847656272</v>
      </c>
      <c r="CE602" s="235">
        <f t="shared" ca="1" si="939"/>
        <v>12.920916962204455</v>
      </c>
      <c r="CF602" s="235">
        <f t="shared" ca="1" si="940"/>
        <v>12.284743906682758</v>
      </c>
      <c r="CG602">
        <f t="shared" si="941"/>
        <v>100</v>
      </c>
      <c r="CH602">
        <f t="shared" si="941"/>
        <v>50</v>
      </c>
      <c r="CI602">
        <f t="shared" si="941"/>
        <v>0</v>
      </c>
      <c r="CJ602" t="e">
        <f t="shared" si="942"/>
        <v>#N/A</v>
      </c>
      <c r="CK602" s="259">
        <f t="shared" ca="1" si="943"/>
        <v>19.369280258767382</v>
      </c>
      <c r="CL602" s="259">
        <f t="shared" ca="1" si="944"/>
        <v>18.67026512938369</v>
      </c>
      <c r="CM602" s="259">
        <f t="shared" ca="1" si="945"/>
        <v>18.963715044028948</v>
      </c>
      <c r="CN602" s="259">
        <f t="shared" ca="1" si="946"/>
        <v>19.801553773099066</v>
      </c>
      <c r="CO602">
        <f t="shared" ca="1" si="947"/>
        <v>0</v>
      </c>
      <c r="CP602" t="e">
        <f t="shared" ca="1" si="948"/>
        <v>#N/A</v>
      </c>
      <c r="CQ602">
        <f t="shared" ca="1" si="949"/>
        <v>16.7</v>
      </c>
      <c r="CR602" t="e">
        <f t="shared" ca="1" si="983"/>
        <v>#N/A</v>
      </c>
      <c r="CS602" t="e">
        <f t="shared" ca="1" si="984"/>
        <v>#N/A</v>
      </c>
    </row>
    <row r="603" spans="1:97" x14ac:dyDescent="0.25">
      <c r="A603">
        <v>572</v>
      </c>
      <c r="B603" s="100">
        <f ca="1">OFFSET(InputPriceData!B$15,CalculationsAndCharts!$A603+$A$11,0,1,1)</f>
        <v>39665</v>
      </c>
      <c r="C603" s="3">
        <f ca="1">OFFSET(InputPriceData!G$15,CalculationsAndCharts!$A603+$A$11,0,1,1)</f>
        <v>5325400</v>
      </c>
      <c r="D603" s="4">
        <f ca="1">OFFSET(InputPriceData!C$15,CalculationsAndCharts!$A603+$A$11,IF($C$7,7,0),1,1)</f>
        <v>18.809999999999999</v>
      </c>
      <c r="E603" s="4">
        <f ca="1">OFFSET(InputPriceData!D$15,CalculationsAndCharts!$A603+$A$11,IF($C$7,7,0),1,1)</f>
        <v>19.079999999999998</v>
      </c>
      <c r="F603" s="4">
        <f ca="1">OFFSET(InputPriceData!E$15,CalculationsAndCharts!$A603+$A$11,IF($C$7,7,0),1,1)</f>
        <v>18.63</v>
      </c>
      <c r="G603" s="4">
        <f ca="1">OFFSET(InputPriceData!F$15,CalculationsAndCharts!$A603+$A$11,IF($C$7,7,0),1,1)</f>
        <v>18.7</v>
      </c>
      <c r="H603" s="105">
        <f t="shared" si="916"/>
        <v>0</v>
      </c>
      <c r="I603" s="105">
        <f t="shared" ca="1" si="1011"/>
        <v>0</v>
      </c>
      <c r="J603" s="105">
        <f t="shared" ca="1" si="1011"/>
        <v>0</v>
      </c>
      <c r="K603" s="105">
        <f t="shared" ca="1" si="1011"/>
        <v>0</v>
      </c>
      <c r="L603" s="4">
        <f t="shared" ca="1" si="917"/>
        <v>18.803333333333331</v>
      </c>
      <c r="M603" s="105">
        <f t="shared" ca="1" si="918"/>
        <v>0.46333333333333471</v>
      </c>
      <c r="N603" s="105">
        <f t="shared" ca="1" si="925"/>
        <v>3.5181410256410302</v>
      </c>
      <c r="O603" s="198">
        <f t="shared" ca="1" si="926"/>
        <v>3.7734327311670204</v>
      </c>
      <c r="P603" s="198">
        <f t="shared" ca="1" si="927"/>
        <v>3.3960894580503185</v>
      </c>
      <c r="Q603" s="105">
        <f t="shared" ca="1" si="919"/>
        <v>20.169506852671944</v>
      </c>
      <c r="R603" s="105">
        <f t="shared" ca="1" si="920"/>
        <v>21.041821617028219</v>
      </c>
      <c r="S603" s="105">
        <f t="shared" ca="1" si="928"/>
        <v>0</v>
      </c>
      <c r="T603" s="105">
        <f t="shared" si="929"/>
        <v>0</v>
      </c>
      <c r="U603" s="105">
        <f t="shared" si="930"/>
        <v>0</v>
      </c>
      <c r="V603" s="115">
        <f t="shared" ca="1" si="921"/>
        <v>0.48999999999999844</v>
      </c>
      <c r="W603" s="114">
        <f t="shared" ca="1" si="922"/>
        <v>1.0314083376830931</v>
      </c>
      <c r="X603" s="116">
        <f t="shared" ca="1" si="923"/>
        <v>0.10515552607930981</v>
      </c>
      <c r="Y603" s="90" t="e">
        <f t="shared" si="931"/>
        <v>#N/A</v>
      </c>
      <c r="Z603" s="117" t="str">
        <f t="shared" ca="1" si="932"/>
        <v/>
      </c>
      <c r="AA603" s="112"/>
      <c r="AB603" s="118"/>
      <c r="AC603" s="107"/>
      <c r="AD603" s="107"/>
      <c r="AH603" s="107"/>
      <c r="BE603" s="235">
        <f t="shared" ca="1" si="933"/>
        <v>18.645</v>
      </c>
      <c r="BF603" s="235">
        <f t="shared" ref="BF603:BN603" ca="1" si="1023">AVERAGE(OFFSET(BE$31,$A603,0,$BE$27,1))</f>
        <v>18.942500000000003</v>
      </c>
      <c r="BG603" s="235">
        <f t="shared" ca="1" si="1023"/>
        <v>19.35125</v>
      </c>
      <c r="BH603" s="235">
        <f t="shared" ca="1" si="1023"/>
        <v>19.711874999999999</v>
      </c>
      <c r="BI603" s="235">
        <f t="shared" ca="1" si="1023"/>
        <v>20.0003125</v>
      </c>
      <c r="BJ603" s="235">
        <f t="shared" ca="1" si="1023"/>
        <v>20.225937500000001</v>
      </c>
      <c r="BK603" s="235">
        <f t="shared" ca="1" si="1023"/>
        <v>20.404453125</v>
      </c>
      <c r="BL603" s="235">
        <f t="shared" ca="1" si="1023"/>
        <v>20.552578125</v>
      </c>
      <c r="BM603" s="235">
        <f t="shared" ca="1" si="1023"/>
        <v>20.6863671875</v>
      </c>
      <c r="BN603" s="235">
        <f t="shared" ca="1" si="1023"/>
        <v>20.819882812499998</v>
      </c>
      <c r="BO603" s="235">
        <f t="shared" ca="1" si="935"/>
        <v>19.458101562500001</v>
      </c>
      <c r="BP603" s="235">
        <f t="shared" ca="1" si="1003"/>
        <v>19.950141409339384</v>
      </c>
      <c r="BQ603" s="235">
        <f t="shared" ca="1" si="1004"/>
        <v>20.360228136010079</v>
      </c>
      <c r="BR603" s="235">
        <f t="shared" ca="1" si="1005"/>
        <v>-0.4100867266706949</v>
      </c>
      <c r="BS603" s="235">
        <f t="shared" ca="1" si="1006"/>
        <v>19.540054682668689</v>
      </c>
      <c r="BT603" s="235">
        <f t="shared" ca="1" si="962"/>
        <v>20.017717841987519</v>
      </c>
      <c r="BU603" s="235">
        <f t="shared" ca="1" si="963"/>
        <v>20.417408600199572</v>
      </c>
      <c r="BV603" s="235">
        <f t="shared" ca="1" si="964"/>
        <v>20.755139901741106</v>
      </c>
      <c r="BW603" s="235">
        <f t="shared" ca="1" si="965"/>
        <v>19.556067627104948</v>
      </c>
      <c r="BX603" s="235">
        <f t="shared" ca="1" si="936"/>
        <v>0.74342785918813259</v>
      </c>
      <c r="BZ603" s="235">
        <f t="shared" ca="1" si="937"/>
        <v>21.143409073289472</v>
      </c>
      <c r="CA603" s="235">
        <f t="shared" ca="1" si="938"/>
        <v>-3.3791351294662042</v>
      </c>
      <c r="CB603" s="235">
        <f t="shared" ca="1" si="978"/>
        <v>19.130717447916666</v>
      </c>
      <c r="CC603" s="235">
        <f t="shared" ca="1" si="979"/>
        <v>0.54071744791666632</v>
      </c>
      <c r="CD603" s="81">
        <f t="shared" ca="1" si="980"/>
        <v>6.2492825520833328</v>
      </c>
      <c r="CE603" s="235">
        <f t="shared" ca="1" si="939"/>
        <v>8.6524723983940603</v>
      </c>
      <c r="CF603" s="235">
        <f t="shared" ca="1" si="940"/>
        <v>14.270324134286914</v>
      </c>
      <c r="CG603">
        <f t="shared" si="941"/>
        <v>100</v>
      </c>
      <c r="CH603">
        <f t="shared" si="941"/>
        <v>50</v>
      </c>
      <c r="CI603">
        <f t="shared" si="941"/>
        <v>0</v>
      </c>
      <c r="CJ603" t="e">
        <f t="shared" si="942"/>
        <v>#N/A</v>
      </c>
      <c r="CK603" s="259">
        <f t="shared" ca="1" si="943"/>
        <v>19.933560517534765</v>
      </c>
      <c r="CL603" s="259">
        <f t="shared" ca="1" si="944"/>
        <v>19.325530258767383</v>
      </c>
      <c r="CM603" s="259">
        <f t="shared" ca="1" si="945"/>
        <v>19.51952507338158</v>
      </c>
      <c r="CN603" s="259">
        <f t="shared" ca="1" si="946"/>
        <v>20.254069230585216</v>
      </c>
      <c r="CO603">
        <f t="shared" ca="1" si="947"/>
        <v>0</v>
      </c>
      <c r="CP603" t="e">
        <f t="shared" ca="1" si="948"/>
        <v>#N/A</v>
      </c>
      <c r="CQ603">
        <f t="shared" ca="1" si="949"/>
        <v>16.7</v>
      </c>
      <c r="CR603" t="e">
        <f t="shared" ca="1" si="983"/>
        <v>#N/A</v>
      </c>
      <c r="CS603" t="e">
        <f t="shared" ca="1" si="984"/>
        <v>#N/A</v>
      </c>
    </row>
    <row r="604" spans="1:97" x14ac:dyDescent="0.25">
      <c r="A604">
        <v>573</v>
      </c>
      <c r="B604" s="100">
        <f ca="1">OFFSET(InputPriceData!B$15,CalculationsAndCharts!$A604+$A$11,0,1,1)</f>
        <v>39664</v>
      </c>
      <c r="C604" s="3">
        <f ca="1">OFFSET(InputPriceData!G$15,CalculationsAndCharts!$A604+$A$11,0,1,1)</f>
        <v>5920900</v>
      </c>
      <c r="D604" s="4">
        <f ca="1">OFFSET(InputPriceData!C$15,CalculationsAndCharts!$A604+$A$11,IF($C$7,7,0),1,1)</f>
        <v>20.04</v>
      </c>
      <c r="E604" s="4">
        <f ca="1">OFFSET(InputPriceData!D$15,CalculationsAndCharts!$A604+$A$11,IF($C$7,7,0),1,1)</f>
        <v>20.100000000000001</v>
      </c>
      <c r="F604" s="4">
        <f ca="1">OFFSET(InputPriceData!E$15,CalculationsAndCharts!$A604+$A$11,IF($C$7,7,0),1,1)</f>
        <v>18.59</v>
      </c>
      <c r="G604" s="4">
        <f ca="1">OFFSET(InputPriceData!F$15,CalculationsAndCharts!$A604+$A$11,IF($C$7,7,0),1,1)</f>
        <v>18.59</v>
      </c>
      <c r="H604" s="105">
        <f t="shared" si="916"/>
        <v>0</v>
      </c>
      <c r="I604" s="105">
        <f t="shared" ca="1" si="1011"/>
        <v>0</v>
      </c>
      <c r="J604" s="105">
        <f t="shared" ca="1" si="1011"/>
        <v>0</v>
      </c>
      <c r="K604" s="105">
        <f t="shared" ca="1" si="1011"/>
        <v>0</v>
      </c>
      <c r="L604" s="4">
        <f t="shared" ca="1" si="917"/>
        <v>19.093333333333334</v>
      </c>
      <c r="M604" s="105">
        <f t="shared" ca="1" si="918"/>
        <v>1.6066666666666691</v>
      </c>
      <c r="N604" s="105">
        <f t="shared" ca="1" si="925"/>
        <v>3.9805512820512861</v>
      </c>
      <c r="O604" s="198">
        <f t="shared" ca="1" si="926"/>
        <v>3.84637321846016</v>
      </c>
      <c r="P604" s="198">
        <f t="shared" ca="1" si="927"/>
        <v>3.4617358966141443</v>
      </c>
      <c r="Q604" s="105">
        <f t="shared" ca="1" si="919"/>
        <v>20.559842143911546</v>
      </c>
      <c r="R604" s="105">
        <f t="shared" ca="1" si="920"/>
        <v>21.291054406844296</v>
      </c>
      <c r="S604" s="105">
        <f t="shared" ca="1" si="928"/>
        <v>0</v>
      </c>
      <c r="T604" s="105">
        <f t="shared" si="929"/>
        <v>0</v>
      </c>
      <c r="U604" s="105">
        <f t="shared" si="930"/>
        <v>0</v>
      </c>
      <c r="V604" s="115">
        <f t="shared" ca="1" si="921"/>
        <v>1.5100000000000016</v>
      </c>
      <c r="W604" s="114">
        <f t="shared" ca="1" si="922"/>
        <v>1.3021125065246404</v>
      </c>
      <c r="X604" s="116">
        <f t="shared" ca="1" si="923"/>
        <v>0.12004370664468211</v>
      </c>
      <c r="Y604" s="90" t="e">
        <f t="shared" si="931"/>
        <v>#N/A</v>
      </c>
      <c r="Z604" s="117" t="str">
        <f t="shared" ca="1" si="932"/>
        <v/>
      </c>
      <c r="AA604" s="112"/>
      <c r="AB604" s="118"/>
      <c r="AC604" s="107"/>
      <c r="AD604" s="107"/>
      <c r="AH604" s="107"/>
      <c r="BE604" s="235">
        <f t="shared" ca="1" si="933"/>
        <v>19.240000000000002</v>
      </c>
      <c r="BF604" s="235">
        <f t="shared" ref="BF604:BN604" ca="1" si="1024">AVERAGE(OFFSET(BE$31,$A604,0,$BE$27,1))</f>
        <v>19.760000000000002</v>
      </c>
      <c r="BG604" s="235">
        <f t="shared" ca="1" si="1024"/>
        <v>20.072500000000002</v>
      </c>
      <c r="BH604" s="235">
        <f t="shared" ca="1" si="1024"/>
        <v>20.28875</v>
      </c>
      <c r="BI604" s="235">
        <f t="shared" ca="1" si="1024"/>
        <v>20.451562500000001</v>
      </c>
      <c r="BJ604" s="235">
        <f t="shared" ca="1" si="1024"/>
        <v>20.582968749999999</v>
      </c>
      <c r="BK604" s="235">
        <f t="shared" ca="1" si="1024"/>
        <v>20.700703125</v>
      </c>
      <c r="BL604" s="235">
        <f t="shared" ca="1" si="1024"/>
        <v>20.82015625</v>
      </c>
      <c r="BM604" s="235">
        <f t="shared" ca="1" si="1024"/>
        <v>20.953398437499999</v>
      </c>
      <c r="BN604" s="235">
        <f t="shared" ca="1" si="1024"/>
        <v>21.107158203125</v>
      </c>
      <c r="BO604" s="235">
        <f t="shared" ca="1" si="935"/>
        <v>20.032547363281253</v>
      </c>
      <c r="BP604" s="235">
        <f t="shared" ca="1" si="1003"/>
        <v>20.442181256178767</v>
      </c>
      <c r="BQ604" s="235">
        <f t="shared" ca="1" si="1004"/>
        <v>20.77031486268077</v>
      </c>
      <c r="BR604" s="235">
        <f t="shared" ca="1" si="1005"/>
        <v>-0.32813360650200352</v>
      </c>
      <c r="BS604" s="235">
        <f t="shared" ca="1" si="1006"/>
        <v>20.114047649676763</v>
      </c>
      <c r="BT604" s="235">
        <f t="shared" ca="1" si="962"/>
        <v>20.495381001306349</v>
      </c>
      <c r="BU604" s="235">
        <f t="shared" ca="1" si="963"/>
        <v>20.817099358411625</v>
      </c>
      <c r="BV604" s="235">
        <f t="shared" ca="1" si="964"/>
        <v>21.092871203282641</v>
      </c>
      <c r="BW604" s="235">
        <f t="shared" ca="1" si="965"/>
        <v>20.127716131966814</v>
      </c>
      <c r="BX604" s="235">
        <f t="shared" ca="1" si="936"/>
        <v>0.62451655640051451</v>
      </c>
      <c r="BZ604" s="235">
        <f t="shared" ca="1" si="937"/>
        <v>21.344259835567975</v>
      </c>
      <c r="CA604" s="235">
        <f t="shared" ca="1" si="938"/>
        <v>1.3005823811591859</v>
      </c>
      <c r="CB604" s="235">
        <f t="shared" ca="1" si="978"/>
        <v>19.562940348307293</v>
      </c>
      <c r="CC604" s="235">
        <f t="shared" ca="1" si="979"/>
        <v>0.97294034830729359</v>
      </c>
      <c r="CD604" s="81">
        <f t="shared" ca="1" si="980"/>
        <v>6.3670596516927063</v>
      </c>
      <c r="CE604" s="235">
        <f t="shared" ca="1" si="939"/>
        <v>15.280842359449762</v>
      </c>
      <c r="CF604" s="235">
        <f t="shared" ca="1" si="940"/>
        <v>19.989667838854459</v>
      </c>
      <c r="CG604">
        <f t="shared" si="941"/>
        <v>100</v>
      </c>
      <c r="CH604">
        <f t="shared" si="941"/>
        <v>50</v>
      </c>
      <c r="CI604">
        <f t="shared" si="941"/>
        <v>0</v>
      </c>
      <c r="CJ604" t="e">
        <f t="shared" si="942"/>
        <v>#N/A</v>
      </c>
      <c r="CK604" s="259">
        <f t="shared" ca="1" si="943"/>
        <v>20.537121035069532</v>
      </c>
      <c r="CL604" s="259">
        <f t="shared" ca="1" si="944"/>
        <v>19.748560517534766</v>
      </c>
      <c r="CM604" s="259">
        <f t="shared" ca="1" si="945"/>
        <v>19.996986233413743</v>
      </c>
      <c r="CN604" s="259">
        <f t="shared" ca="1" si="946"/>
        <v>20.625484819312348</v>
      </c>
      <c r="CO604">
        <f t="shared" ca="1" si="947"/>
        <v>0</v>
      </c>
      <c r="CP604" t="e">
        <f t="shared" ca="1" si="948"/>
        <v>#N/A</v>
      </c>
      <c r="CQ604">
        <f t="shared" ca="1" si="949"/>
        <v>16.7</v>
      </c>
      <c r="CR604" t="e">
        <f t="shared" ca="1" si="983"/>
        <v>#N/A</v>
      </c>
      <c r="CS604" t="e">
        <f t="shared" ca="1" si="984"/>
        <v>#N/A</v>
      </c>
    </row>
    <row r="605" spans="1:97" x14ac:dyDescent="0.25">
      <c r="A605">
        <v>574</v>
      </c>
      <c r="B605" s="100">
        <f ca="1">OFFSET(InputPriceData!B$15,CalculationsAndCharts!$A605+$A$11,0,1,1)</f>
        <v>39661</v>
      </c>
      <c r="C605" s="3">
        <f ca="1">OFFSET(InputPriceData!G$15,CalculationsAndCharts!$A605+$A$11,0,1,1)</f>
        <v>3290500</v>
      </c>
      <c r="D605" s="4">
        <f ca="1">OFFSET(InputPriceData!C$15,CalculationsAndCharts!$A605+$A$11,IF($C$7,7,0),1,1)</f>
        <v>20.81</v>
      </c>
      <c r="E605" s="4">
        <f ca="1">OFFSET(InputPriceData!D$15,CalculationsAndCharts!$A605+$A$11,IF($C$7,7,0),1,1)</f>
        <v>20.84</v>
      </c>
      <c r="F605" s="4">
        <f ca="1">OFFSET(InputPriceData!E$15,CalculationsAndCharts!$A605+$A$11,IF($C$7,7,0),1,1)</f>
        <v>19.86</v>
      </c>
      <c r="G605" s="4">
        <f ca="1">OFFSET(InputPriceData!F$15,CalculationsAndCharts!$A605+$A$11,IF($C$7,7,0),1,1)</f>
        <v>19.89</v>
      </c>
      <c r="H605" s="105">
        <f t="shared" si="916"/>
        <v>0</v>
      </c>
      <c r="I605" s="105">
        <f t="shared" ca="1" si="1011"/>
        <v>0</v>
      </c>
      <c r="J605" s="105">
        <f t="shared" ca="1" si="1011"/>
        <v>0</v>
      </c>
      <c r="K605" s="105">
        <f t="shared" ca="1" si="1011"/>
        <v>0</v>
      </c>
      <c r="L605" s="4">
        <f t="shared" ca="1" si="917"/>
        <v>20.196666666666669</v>
      </c>
      <c r="M605" s="105">
        <f t="shared" ca="1" si="918"/>
        <v>0.73000000000000043</v>
      </c>
      <c r="N605" s="105">
        <f t="shared" ca="1" si="925"/>
        <v>3.8376410256410289</v>
      </c>
      <c r="O605" s="198">
        <f t="shared" ca="1" si="926"/>
        <v>3.8080366288626957</v>
      </c>
      <c r="P605" s="198">
        <f t="shared" ca="1" si="927"/>
        <v>3.427232965976426</v>
      </c>
      <c r="Q605" s="105">
        <f t="shared" ca="1" si="919"/>
        <v>20.978844661219608</v>
      </c>
      <c r="R605" s="105">
        <f t="shared" ca="1" si="920"/>
        <v>21.499972196253651</v>
      </c>
      <c r="S605" s="105">
        <f t="shared" ca="1" si="928"/>
        <v>0</v>
      </c>
      <c r="T605" s="105">
        <f t="shared" si="929"/>
        <v>0</v>
      </c>
      <c r="U605" s="105">
        <f t="shared" si="930"/>
        <v>0</v>
      </c>
      <c r="V605" s="115">
        <f t="shared" ca="1" si="921"/>
        <v>0.98000000000000043</v>
      </c>
      <c r="W605" s="114">
        <f t="shared" ca="1" si="922"/>
        <v>1.1981687597869597</v>
      </c>
      <c r="X605" s="116">
        <f t="shared" ca="1" si="923"/>
        <v>0.11023975665092808</v>
      </c>
      <c r="Y605" s="90" t="e">
        <f t="shared" si="931"/>
        <v>#N/A</v>
      </c>
      <c r="Z605" s="117" t="str">
        <f t="shared" ca="1" si="932"/>
        <v/>
      </c>
      <c r="AA605" s="112"/>
      <c r="AB605" s="118"/>
      <c r="AC605" s="107"/>
      <c r="AD605" s="107"/>
      <c r="AH605" s="107"/>
      <c r="BE605" s="235">
        <f t="shared" ca="1" si="933"/>
        <v>20.28</v>
      </c>
      <c r="BF605" s="235">
        <f t="shared" ref="BF605:BN605" ca="1" si="1025">AVERAGE(OFFSET(BE$31,$A605,0,$BE$27,1))</f>
        <v>20.385000000000002</v>
      </c>
      <c r="BG605" s="235">
        <f t="shared" ca="1" si="1025"/>
        <v>20.505000000000003</v>
      </c>
      <c r="BH605" s="235">
        <f t="shared" ca="1" si="1025"/>
        <v>20.614375000000003</v>
      </c>
      <c r="BI605" s="235">
        <f t="shared" ca="1" si="1025"/>
        <v>20.714375</v>
      </c>
      <c r="BJ605" s="235">
        <f t="shared" ca="1" si="1025"/>
        <v>20.818437500000002</v>
      </c>
      <c r="BK605" s="235">
        <f t="shared" ca="1" si="1025"/>
        <v>20.939609375</v>
      </c>
      <c r="BL605" s="235">
        <f t="shared" ca="1" si="1025"/>
        <v>21.086640625000001</v>
      </c>
      <c r="BM605" s="235">
        <f t="shared" ca="1" si="1025"/>
        <v>21.26091796875</v>
      </c>
      <c r="BN605" s="235">
        <f t="shared" ca="1" si="1025"/>
        <v>21.454990234375</v>
      </c>
      <c r="BO605" s="235">
        <f t="shared" ca="1" si="935"/>
        <v>20.597936035156248</v>
      </c>
      <c r="BP605" s="235">
        <f t="shared" ca="1" si="1003"/>
        <v>20.85181514907628</v>
      </c>
      <c r="BQ605" s="235">
        <f t="shared" ca="1" si="1004"/>
        <v>21.098448469182777</v>
      </c>
      <c r="BR605" s="235">
        <f t="shared" ca="1" si="1005"/>
        <v>-0.24663332010649697</v>
      </c>
      <c r="BS605" s="235">
        <f t="shared" ca="1" si="1006"/>
        <v>20.605181828969783</v>
      </c>
      <c r="BT605" s="235">
        <f t="shared" ca="1" si="962"/>
        <v>20.876714352935938</v>
      </c>
      <c r="BU605" s="235">
        <f t="shared" ca="1" si="963"/>
        <v>21.138817715516897</v>
      </c>
      <c r="BV605" s="235">
        <f t="shared" ca="1" si="964"/>
        <v>21.368643048153658</v>
      </c>
      <c r="BW605" s="235">
        <f t="shared" ca="1" si="965"/>
        <v>20.582332960410781</v>
      </c>
      <c r="BX605" s="235">
        <f t="shared" ca="1" si="936"/>
        <v>0.56674853499588618</v>
      </c>
      <c r="BZ605" s="235">
        <f t="shared" ca="1" si="937"/>
        <v>21.498072649627357</v>
      </c>
      <c r="CA605" s="235">
        <f t="shared" ca="1" si="938"/>
        <v>9.605555521055626</v>
      </c>
      <c r="CB605" s="235">
        <f t="shared" ca="1" si="978"/>
        <v>20.397301350911459</v>
      </c>
      <c r="CC605" s="235">
        <f t="shared" ca="1" si="979"/>
        <v>1.097301350911458</v>
      </c>
      <c r="CD605" s="81">
        <f t="shared" ca="1" si="980"/>
        <v>5.8126986490885422</v>
      </c>
      <c r="CE605" s="235">
        <f t="shared" ca="1" si="939"/>
        <v>18.877657645016914</v>
      </c>
      <c r="CF605" s="235">
        <f t="shared" ca="1" si="940"/>
        <v>24.391279552944287</v>
      </c>
      <c r="CG605">
        <f t="shared" si="941"/>
        <v>100</v>
      </c>
      <c r="CH605">
        <f t="shared" si="941"/>
        <v>50</v>
      </c>
      <c r="CI605">
        <f t="shared" si="941"/>
        <v>0</v>
      </c>
      <c r="CJ605" t="e">
        <f t="shared" si="942"/>
        <v>#N/A</v>
      </c>
      <c r="CK605" s="259">
        <f t="shared" ca="1" si="943"/>
        <v>20.724242070139063</v>
      </c>
      <c r="CL605" s="259">
        <f t="shared" ca="1" si="944"/>
        <v>20.443560517534767</v>
      </c>
      <c r="CM605" s="259">
        <f t="shared" ca="1" si="945"/>
        <v>20.599421500134014</v>
      </c>
      <c r="CN605" s="259">
        <f t="shared" ca="1" si="946"/>
        <v>20.976254540023383</v>
      </c>
      <c r="CO605">
        <f t="shared" ca="1" si="947"/>
        <v>0</v>
      </c>
      <c r="CP605" t="e">
        <f t="shared" ca="1" si="948"/>
        <v>#N/A</v>
      </c>
      <c r="CQ605">
        <f t="shared" ca="1" si="949"/>
        <v>16.7</v>
      </c>
      <c r="CR605" t="e">
        <f t="shared" ca="1" si="983"/>
        <v>#N/A</v>
      </c>
      <c r="CS605" t="e">
        <f t="shared" ca="1" si="984"/>
        <v>#N/A</v>
      </c>
    </row>
    <row r="606" spans="1:97" x14ac:dyDescent="0.25">
      <c r="A606">
        <v>575</v>
      </c>
      <c r="B606" s="100">
        <f ca="1">OFFSET(InputPriceData!B$15,CalculationsAndCharts!$A606+$A$11,0,1,1)</f>
        <v>39660</v>
      </c>
      <c r="C606" s="3">
        <f ca="1">OFFSET(InputPriceData!G$15,CalculationsAndCharts!$A606+$A$11,0,1,1)</f>
        <v>3095200</v>
      </c>
      <c r="D606" s="4">
        <f ca="1">OFFSET(InputPriceData!C$15,CalculationsAndCharts!$A606+$A$11,IF($C$7,7,0),1,1)</f>
        <v>20.04</v>
      </c>
      <c r="E606" s="4">
        <f ca="1">OFFSET(InputPriceData!D$15,CalculationsAndCharts!$A606+$A$11,IF($C$7,7,0),1,1)</f>
        <v>21.07</v>
      </c>
      <c r="F606" s="4">
        <f ca="1">OFFSET(InputPriceData!E$15,CalculationsAndCharts!$A606+$A$11,IF($C$7,7,0),1,1)</f>
        <v>20.03</v>
      </c>
      <c r="G606" s="4">
        <f ca="1">OFFSET(InputPriceData!F$15,CalculationsAndCharts!$A606+$A$11,IF($C$7,7,0),1,1)</f>
        <v>20.67</v>
      </c>
      <c r="H606" s="105">
        <f t="shared" si="916"/>
        <v>0</v>
      </c>
      <c r="I606" s="105">
        <f t="shared" ca="1" si="1011"/>
        <v>0</v>
      </c>
      <c r="J606" s="105">
        <f t="shared" ca="1" si="1011"/>
        <v>0</v>
      </c>
      <c r="K606" s="105">
        <f t="shared" ca="1" si="1011"/>
        <v>0</v>
      </c>
      <c r="L606" s="4">
        <f t="shared" ca="1" si="917"/>
        <v>20.59</v>
      </c>
      <c r="M606" s="105">
        <f t="shared" ca="1" si="918"/>
        <v>0.57333333333333414</v>
      </c>
      <c r="N606" s="105">
        <f t="shared" ca="1" si="925"/>
        <v>4.0388076923076959</v>
      </c>
      <c r="O606" s="198">
        <f t="shared" ca="1" si="926"/>
        <v>3.7995782297831719</v>
      </c>
      <c r="P606" s="198">
        <f t="shared" ca="1" si="927"/>
        <v>3.4196204068048548</v>
      </c>
      <c r="Q606" s="105">
        <f t="shared" ca="1" si="919"/>
        <v>21.202324088234732</v>
      </c>
      <c r="R606" s="105">
        <f t="shared" ca="1" si="920"/>
        <v>21.648865777691952</v>
      </c>
      <c r="S606" s="105">
        <f t="shared" ca="1" si="928"/>
        <v>0</v>
      </c>
      <c r="T606" s="105">
        <f t="shared" si="929"/>
        <v>0</v>
      </c>
      <c r="U606" s="105">
        <f t="shared" si="930"/>
        <v>0</v>
      </c>
      <c r="V606" s="115">
        <f t="shared" ca="1" si="921"/>
        <v>1.0399999999999991</v>
      </c>
      <c r="W606" s="114">
        <f t="shared" ca="1" si="922"/>
        <v>1.3072531396804392</v>
      </c>
      <c r="X606" s="116">
        <f t="shared" ca="1" si="923"/>
        <v>0.11324398353558003</v>
      </c>
      <c r="Y606" s="90" t="e">
        <f t="shared" si="931"/>
        <v>#N/A</v>
      </c>
      <c r="Z606" s="117" t="str">
        <f t="shared" ca="1" si="932"/>
        <v/>
      </c>
      <c r="AA606" s="112"/>
      <c r="AB606" s="118"/>
      <c r="AC606" s="107"/>
      <c r="AD606" s="107"/>
      <c r="AH606" s="107"/>
      <c r="BE606" s="235">
        <f t="shared" ca="1" si="933"/>
        <v>20.490000000000002</v>
      </c>
      <c r="BF606" s="235">
        <f t="shared" ref="BF606:BN606" ca="1" si="1026">AVERAGE(OFFSET(BE$31,$A606,0,$BE$27,1))</f>
        <v>20.625</v>
      </c>
      <c r="BG606" s="235">
        <f t="shared" ca="1" si="1026"/>
        <v>20.723749999999999</v>
      </c>
      <c r="BH606" s="235">
        <f t="shared" ca="1" si="1026"/>
        <v>20.814374999999998</v>
      </c>
      <c r="BI606" s="235">
        <f t="shared" ca="1" si="1026"/>
        <v>20.922499999999999</v>
      </c>
      <c r="BJ606" s="235">
        <f t="shared" ca="1" si="1026"/>
        <v>21.060781249999998</v>
      </c>
      <c r="BK606" s="235">
        <f t="shared" ca="1" si="1026"/>
        <v>21.233671874999999</v>
      </c>
      <c r="BL606" s="235">
        <f t="shared" ca="1" si="1026"/>
        <v>21.435195312499999</v>
      </c>
      <c r="BM606" s="235">
        <f t="shared" ca="1" si="1026"/>
        <v>21.649062499999999</v>
      </c>
      <c r="BN606" s="235">
        <f t="shared" ca="1" si="1026"/>
        <v>21.853300781250002</v>
      </c>
      <c r="BO606" s="235">
        <f t="shared" ca="1" si="935"/>
        <v>20.845225585937506</v>
      </c>
      <c r="BP606" s="235">
        <f t="shared" ca="1" si="1003"/>
        <v>21.105694262996316</v>
      </c>
      <c r="BQ606" s="235">
        <f t="shared" ca="1" si="1004"/>
        <v>21.345081789289274</v>
      </c>
      <c r="BR606" s="235">
        <f t="shared" ca="1" si="1005"/>
        <v>-0.23938752629295834</v>
      </c>
      <c r="BS606" s="235">
        <f t="shared" ca="1" si="1006"/>
        <v>20.866306736703358</v>
      </c>
      <c r="BT606" s="235">
        <f t="shared" ca="1" si="962"/>
        <v>21.148246876902093</v>
      </c>
      <c r="BU606" s="235">
        <f t="shared" ca="1" si="963"/>
        <v>21.400921078097856</v>
      </c>
      <c r="BV606" s="235">
        <f t="shared" ca="1" si="964"/>
        <v>21.598468380790422</v>
      </c>
      <c r="BW606" s="235">
        <f t="shared" ca="1" si="965"/>
        <v>20.840445777203129</v>
      </c>
      <c r="BX606" s="235">
        <f t="shared" ca="1" si="936"/>
        <v>0.55671821206005556</v>
      </c>
      <c r="BZ606" s="235">
        <f t="shared" ca="1" si="937"/>
        <v>21.615876715805516</v>
      </c>
      <c r="CA606" s="235">
        <f t="shared" ca="1" si="938"/>
        <v>15.178481599649048</v>
      </c>
      <c r="CB606" s="235">
        <f t="shared" ca="1" si="978"/>
        <v>20.717612792968751</v>
      </c>
      <c r="CC606" s="235">
        <f t="shared" ca="1" si="979"/>
        <v>1.4176127929687503</v>
      </c>
      <c r="CD606" s="81">
        <f t="shared" ca="1" si="980"/>
        <v>5.4923872070312498</v>
      </c>
      <c r="CE606" s="235">
        <f t="shared" ca="1" si="939"/>
        <v>25.810503512096698</v>
      </c>
      <c r="CF606" s="235">
        <f t="shared" ca="1" si="940"/>
        <v>27.477736621397543</v>
      </c>
      <c r="CG606">
        <f t="shared" si="941"/>
        <v>100</v>
      </c>
      <c r="CH606">
        <f t="shared" si="941"/>
        <v>50</v>
      </c>
      <c r="CI606">
        <f t="shared" si="941"/>
        <v>0</v>
      </c>
      <c r="CJ606" t="e">
        <f t="shared" si="942"/>
        <v>#N/A</v>
      </c>
      <c r="CK606" s="259">
        <f t="shared" ca="1" si="943"/>
        <v>20.995984140278122</v>
      </c>
      <c r="CL606" s="259">
        <f t="shared" ca="1" si="944"/>
        <v>20.637121035069534</v>
      </c>
      <c r="CM606" s="259">
        <f t="shared" ca="1" si="945"/>
        <v>20.867924722445572</v>
      </c>
      <c r="CN606" s="259">
        <f t="shared" ca="1" si="946"/>
        <v>21.189332149018828</v>
      </c>
      <c r="CO606">
        <f t="shared" ca="1" si="947"/>
        <v>0</v>
      </c>
      <c r="CP606" t="e">
        <f t="shared" ca="1" si="948"/>
        <v>#N/A</v>
      </c>
      <c r="CQ606">
        <f t="shared" ca="1" si="949"/>
        <v>16.7</v>
      </c>
      <c r="CR606" t="e">
        <f t="shared" ca="1" si="983"/>
        <v>#N/A</v>
      </c>
      <c r="CS606" t="e">
        <f t="shared" ca="1" si="984"/>
        <v>#N/A</v>
      </c>
    </row>
    <row r="607" spans="1:97" x14ac:dyDescent="0.25">
      <c r="A607">
        <v>576</v>
      </c>
      <c r="B607" s="100">
        <f ca="1">OFFSET(InputPriceData!B$15,CalculationsAndCharts!$A607+$A$11,0,1,1)</f>
        <v>39659</v>
      </c>
      <c r="C607" s="3">
        <f ca="1">OFFSET(InputPriceData!G$15,CalculationsAndCharts!$A607+$A$11,0,1,1)</f>
        <v>5821800</v>
      </c>
      <c r="D607" s="4">
        <f ca="1">OFFSET(InputPriceData!C$15,CalculationsAndCharts!$A607+$A$11,IF($C$7,7,0),1,1)</f>
        <v>21.21</v>
      </c>
      <c r="E607" s="4">
        <f ca="1">OFFSET(InputPriceData!D$15,CalculationsAndCharts!$A607+$A$11,IF($C$7,7,0),1,1)</f>
        <v>21.57</v>
      </c>
      <c r="F607" s="4">
        <f ca="1">OFFSET(InputPriceData!E$15,CalculationsAndCharts!$A607+$A$11,IF($C$7,7,0),1,1)</f>
        <v>19.93</v>
      </c>
      <c r="G607" s="4">
        <f ca="1">OFFSET(InputPriceData!F$15,CalculationsAndCharts!$A607+$A$11,IF($C$7,7,0),1,1)</f>
        <v>20.309999999999999</v>
      </c>
      <c r="H607" s="105">
        <f t="shared" si="916"/>
        <v>0</v>
      </c>
      <c r="I607" s="105">
        <f t="shared" ca="1" si="1011"/>
        <v>0</v>
      </c>
      <c r="J607" s="105">
        <f t="shared" ca="1" si="1011"/>
        <v>0</v>
      </c>
      <c r="K607" s="105">
        <f t="shared" ca="1" si="1011"/>
        <v>0</v>
      </c>
      <c r="L607" s="4">
        <f t="shared" ca="1" si="917"/>
        <v>20.603333333333335</v>
      </c>
      <c r="M607" s="105">
        <f t="shared" ca="1" si="918"/>
        <v>1.0666666666666664</v>
      </c>
      <c r="N607" s="105">
        <f t="shared" ca="1" si="925"/>
        <v>3.9687179487179525</v>
      </c>
      <c r="O607" s="198">
        <f t="shared" ca="1" si="926"/>
        <v>3.7312269547761652</v>
      </c>
      <c r="P607" s="198">
        <f t="shared" ca="1" si="927"/>
        <v>3.3581042592985488</v>
      </c>
      <c r="Q607" s="105">
        <f t="shared" ca="1" si="919"/>
        <v>21.377273827730367</v>
      </c>
      <c r="R607" s="105">
        <f t="shared" ca="1" si="920"/>
        <v>21.776449117536874</v>
      </c>
      <c r="S607" s="105">
        <f t="shared" ca="1" si="928"/>
        <v>0</v>
      </c>
      <c r="T607" s="105">
        <f t="shared" si="929"/>
        <v>0</v>
      </c>
      <c r="U607" s="105">
        <f t="shared" si="930"/>
        <v>0</v>
      </c>
      <c r="V607" s="115">
        <f t="shared" ca="1" si="921"/>
        <v>1.6400000000000006</v>
      </c>
      <c r="W607" s="114">
        <f t="shared" ca="1" si="922"/>
        <v>1.4408797095206591</v>
      </c>
      <c r="X607" s="116">
        <f t="shared" ca="1" si="923"/>
        <v>0.12094434808078086</v>
      </c>
      <c r="Y607" s="90" t="e">
        <f t="shared" si="931"/>
        <v>#N/A</v>
      </c>
      <c r="Z607" s="117" t="str">
        <f t="shared" ca="1" si="932"/>
        <v/>
      </c>
      <c r="AA607" s="112"/>
      <c r="AB607" s="118"/>
      <c r="AC607" s="107"/>
      <c r="AD607" s="107"/>
      <c r="AH607" s="107"/>
      <c r="BE607" s="235">
        <f t="shared" ca="1" si="933"/>
        <v>20.759999999999998</v>
      </c>
      <c r="BF607" s="235">
        <f t="shared" ref="BF607:BN607" ca="1" si="1027">AVERAGE(OFFSET(BE$31,$A607,0,$BE$27,1))</f>
        <v>20.822499999999998</v>
      </c>
      <c r="BG607" s="235">
        <f t="shared" ca="1" si="1027"/>
        <v>20.904999999999998</v>
      </c>
      <c r="BH607" s="235">
        <f t="shared" ca="1" si="1027"/>
        <v>21.030625000000001</v>
      </c>
      <c r="BI607" s="235">
        <f t="shared" ca="1" si="1027"/>
        <v>21.1990625</v>
      </c>
      <c r="BJ607" s="235">
        <f t="shared" ca="1" si="1027"/>
        <v>21.4065625</v>
      </c>
      <c r="BK607" s="235">
        <f t="shared" ca="1" si="1027"/>
        <v>21.63671875</v>
      </c>
      <c r="BL607" s="235">
        <f t="shared" ca="1" si="1027"/>
        <v>21.862929687500003</v>
      </c>
      <c r="BM607" s="235">
        <f t="shared" ca="1" si="1027"/>
        <v>22.057539062500005</v>
      </c>
      <c r="BN607" s="235">
        <f t="shared" ca="1" si="1027"/>
        <v>22.200156250000006</v>
      </c>
      <c r="BO607" s="235">
        <f t="shared" ca="1" si="935"/>
        <v>21.111460937499999</v>
      </c>
      <c r="BP607" s="235">
        <f t="shared" ca="1" si="1003"/>
        <v>21.36616294005513</v>
      </c>
      <c r="BQ607" s="235">
        <f t="shared" ca="1" si="1004"/>
        <v>21.584469315582233</v>
      </c>
      <c r="BR607" s="235">
        <f t="shared" ca="1" si="1005"/>
        <v>-0.21830637552710286</v>
      </c>
      <c r="BS607" s="235">
        <f t="shared" ca="1" si="1006"/>
        <v>21.147856564528027</v>
      </c>
      <c r="BT607" s="235">
        <f t="shared" ca="1" si="962"/>
        <v>21.430187017100824</v>
      </c>
      <c r="BU607" s="235">
        <f t="shared" ca="1" si="963"/>
        <v>21.653595279293619</v>
      </c>
      <c r="BV607" s="235">
        <f t="shared" ca="1" si="964"/>
        <v>21.796015683482988</v>
      </c>
      <c r="BW607" s="235">
        <f t="shared" ca="1" si="965"/>
        <v>21.125790896904615</v>
      </c>
      <c r="BX607" s="235">
        <f t="shared" ca="1" si="936"/>
        <v>0.57384744532856391</v>
      </c>
      <c r="BZ607" s="235">
        <f t="shared" ca="1" si="937"/>
        <v>21.718249188226402</v>
      </c>
      <c r="CA607" s="235">
        <f t="shared" ca="1" si="938"/>
        <v>24.189207595819877</v>
      </c>
      <c r="CB607" s="235">
        <f t="shared" ca="1" si="978"/>
        <v>20.857397135416669</v>
      </c>
      <c r="CC607" s="235">
        <f t="shared" ca="1" si="979"/>
        <v>1.557397135416668</v>
      </c>
      <c r="CD607" s="81">
        <f t="shared" ca="1" si="980"/>
        <v>5.4672989095052102</v>
      </c>
      <c r="CE607" s="235">
        <f t="shared" ca="1" si="939"/>
        <v>28.485677501719255</v>
      </c>
      <c r="CF607" s="235">
        <f t="shared" ca="1" si="940"/>
        <v>28.476875062583048</v>
      </c>
      <c r="CG607">
        <f t="shared" si="941"/>
        <v>100</v>
      </c>
      <c r="CH607">
        <f t="shared" si="941"/>
        <v>50</v>
      </c>
      <c r="CI607">
        <f t="shared" si="941"/>
        <v>0</v>
      </c>
      <c r="CJ607" t="e">
        <f t="shared" si="942"/>
        <v>#N/A</v>
      </c>
      <c r="CK607" s="259">
        <f t="shared" ca="1" si="943"/>
        <v>21.236968280556244</v>
      </c>
      <c r="CL607" s="259">
        <f t="shared" ca="1" si="944"/>
        <v>20.872992070139063</v>
      </c>
      <c r="CM607" s="259">
        <f t="shared" ca="1" si="945"/>
        <v>21.053207870742622</v>
      </c>
      <c r="CN607" s="259">
        <f t="shared" ca="1" si="946"/>
        <v>21.410216594598545</v>
      </c>
      <c r="CO607">
        <f t="shared" ca="1" si="947"/>
        <v>0</v>
      </c>
      <c r="CP607" t="e">
        <f t="shared" ca="1" si="948"/>
        <v>#N/A</v>
      </c>
      <c r="CQ607">
        <f t="shared" ca="1" si="949"/>
        <v>16.7</v>
      </c>
      <c r="CR607" t="e">
        <f t="shared" ca="1" si="983"/>
        <v>#N/A</v>
      </c>
      <c r="CS607" t="e">
        <f t="shared" ca="1" si="984"/>
        <v>#N/A</v>
      </c>
    </row>
    <row r="608" spans="1:97" x14ac:dyDescent="0.25">
      <c r="A608">
        <v>577</v>
      </c>
      <c r="B608" s="100">
        <f ca="1">OFFSET(InputPriceData!B$15,CalculationsAndCharts!$A608+$A$11,0,1,1)</f>
        <v>39658</v>
      </c>
      <c r="C608" s="3">
        <f ca="1">OFFSET(InputPriceData!G$15,CalculationsAndCharts!$A608+$A$11,0,1,1)</f>
        <v>4986900</v>
      </c>
      <c r="D608" s="4">
        <f ca="1">OFFSET(InputPriceData!C$15,CalculationsAndCharts!$A608+$A$11,IF($C$7,7,0),1,1)</f>
        <v>20.62</v>
      </c>
      <c r="E608" s="4">
        <f ca="1">OFFSET(InputPriceData!D$15,CalculationsAndCharts!$A608+$A$11,IF($C$7,7,0),1,1)</f>
        <v>21.55</v>
      </c>
      <c r="F608" s="4">
        <f ca="1">OFFSET(InputPriceData!E$15,CalculationsAndCharts!$A608+$A$11,IF($C$7,7,0),1,1)</f>
        <v>20.23</v>
      </c>
      <c r="G608" s="4">
        <f ca="1">OFFSET(InputPriceData!F$15,CalculationsAndCharts!$A608+$A$11,IF($C$7,7,0),1,1)</f>
        <v>21.21</v>
      </c>
      <c r="H608" s="105">
        <f t="shared" ref="H608:H671" si="1028">IF($S$16,$C$17*G608+$D$17*H609,0)</f>
        <v>0</v>
      </c>
      <c r="I608" s="105">
        <f t="shared" ca="1" si="1011"/>
        <v>0</v>
      </c>
      <c r="J608" s="105">
        <f t="shared" ca="1" si="1011"/>
        <v>0</v>
      </c>
      <c r="K608" s="105">
        <f t="shared" ca="1" si="1011"/>
        <v>0</v>
      </c>
      <c r="L608" s="4">
        <f t="shared" ref="L608:L671" ca="1" si="1029">AVERAGE(E608:G608)</f>
        <v>20.996666666666666</v>
      </c>
      <c r="M608" s="105">
        <f t="shared" ref="M608:M671" ca="1" si="1030">IF(L608&gt;=L609,L608-F609,L609-F608)</f>
        <v>0.51666666666666572</v>
      </c>
      <c r="N608" s="105">
        <f t="shared" ca="1" si="925"/>
        <v>3.8549358974359023</v>
      </c>
      <c r="O608" s="198">
        <f t="shared" ca="1" si="926"/>
        <v>3.6633723850785116</v>
      </c>
      <c r="P608" s="198">
        <f t="shared" ca="1" si="927"/>
        <v>3.2970351465706607</v>
      </c>
      <c r="Q608" s="105">
        <f t="shared" ref="Q608:Q671" ca="1" si="1031">(L608*$E$17+Q609*$F$17)</f>
        <v>21.598399683272376</v>
      </c>
      <c r="R608" s="105">
        <f t="shared" ref="R608:R671" ca="1" si="1032">Q608*$E$17+R609*$F$17</f>
        <v>21.890499200338734</v>
      </c>
      <c r="S608" s="105">
        <f t="shared" ca="1" si="928"/>
        <v>0</v>
      </c>
      <c r="T608" s="105">
        <f t="shared" si="929"/>
        <v>0</v>
      </c>
      <c r="U608" s="105">
        <f t="shared" si="930"/>
        <v>0</v>
      </c>
      <c r="V608" s="115">
        <f t="shared" ref="V608:V671" ca="1" si="1033">MAX(E608-F608,ABS(E608-G609),ABS(F608-G609))</f>
        <v>1.3200000000000003</v>
      </c>
      <c r="W608" s="114">
        <f t="shared" ref="W608:W671" ca="1" si="1034">(W609*($W$31-1)+V608)/$W$31</f>
        <v>1.3413195642809885</v>
      </c>
      <c r="X608" s="116">
        <f t="shared" ref="X608:X671" ca="1" si="1035">$B$16+W608/G608*$F$16</f>
        <v>0.11323996059787782</v>
      </c>
      <c r="Y608" s="90" t="e">
        <f t="shared" si="931"/>
        <v>#N/A</v>
      </c>
      <c r="Z608" s="117" t="str">
        <f t="shared" ca="1" si="932"/>
        <v/>
      </c>
      <c r="AA608" s="112"/>
      <c r="AB608" s="118"/>
      <c r="AC608" s="107"/>
      <c r="AD608" s="107"/>
      <c r="AH608" s="107"/>
      <c r="BE608" s="235">
        <f t="shared" ca="1" si="933"/>
        <v>20.884999999999998</v>
      </c>
      <c r="BF608" s="235">
        <f t="shared" ref="BF608:BN608" ca="1" si="1036">AVERAGE(OFFSET(BE$31,$A608,0,$BE$27,1))</f>
        <v>20.987499999999997</v>
      </c>
      <c r="BG608" s="235">
        <f t="shared" ca="1" si="1036"/>
        <v>21.15625</v>
      </c>
      <c r="BH608" s="235">
        <f t="shared" ca="1" si="1036"/>
        <v>21.3675</v>
      </c>
      <c r="BI608" s="235">
        <f t="shared" ca="1" si="1036"/>
        <v>21.614062500000003</v>
      </c>
      <c r="BJ608" s="235">
        <f t="shared" ca="1" si="1036"/>
        <v>21.866875000000004</v>
      </c>
      <c r="BK608" s="235">
        <f t="shared" ca="1" si="1036"/>
        <v>22.089140625000006</v>
      </c>
      <c r="BL608" s="235">
        <f t="shared" ca="1" si="1036"/>
        <v>22.252148437500004</v>
      </c>
      <c r="BM608" s="235">
        <f t="shared" ca="1" si="1036"/>
        <v>22.342773437500004</v>
      </c>
      <c r="BN608" s="235">
        <f t="shared" ca="1" si="1036"/>
        <v>22.362109375000003</v>
      </c>
      <c r="BO608" s="235">
        <f t="shared" ca="1" si="935"/>
        <v>21.35529296875</v>
      </c>
      <c r="BP608" s="235">
        <f t="shared" ca="1" si="1003"/>
        <v>21.620864942610261</v>
      </c>
      <c r="BQ608" s="235">
        <f t="shared" ca="1" si="1004"/>
        <v>21.802775691109332</v>
      </c>
      <c r="BR608" s="235">
        <f t="shared" ca="1" si="1005"/>
        <v>-0.18191074849907096</v>
      </c>
      <c r="BS608" s="235">
        <f t="shared" ca="1" si="1006"/>
        <v>21.43895419411119</v>
      </c>
      <c r="BT608" s="235">
        <f t="shared" ca="1" si="962"/>
        <v>21.712517469673621</v>
      </c>
      <c r="BU608" s="235">
        <f t="shared" ca="1" si="963"/>
        <v>21.87700354148641</v>
      </c>
      <c r="BV608" s="235">
        <f t="shared" ca="1" si="964"/>
        <v>21.938436087672358</v>
      </c>
      <c r="BW608" s="235">
        <f t="shared" ca="1" si="965"/>
        <v>21.444977872233977</v>
      </c>
      <c r="BX608" s="235">
        <f t="shared" ca="1" si="936"/>
        <v>0.62944361145850636</v>
      </c>
      <c r="BZ608" s="235">
        <f t="shared" ca="1" si="937"/>
        <v>21.802695900932317</v>
      </c>
      <c r="CA608" s="235">
        <f t="shared" ca="1" si="938"/>
        <v>35.792292502998912</v>
      </c>
      <c r="CB608" s="235">
        <f t="shared" ca="1" si="978"/>
        <v>21.175979817708331</v>
      </c>
      <c r="CC608" s="235">
        <f t="shared" ca="1" si="979"/>
        <v>1.8759798177083304</v>
      </c>
      <c r="CD608" s="81">
        <f t="shared" ca="1" si="980"/>
        <v>6.6672989095052095</v>
      </c>
      <c r="CE608" s="235">
        <f t="shared" ca="1" si="939"/>
        <v>28.137028850376677</v>
      </c>
      <c r="CF608" s="235">
        <f t="shared" ca="1" si="940"/>
        <v>31.146614310135998</v>
      </c>
      <c r="CG608">
        <f t="shared" si="941"/>
        <v>100</v>
      </c>
      <c r="CH608">
        <f t="shared" si="941"/>
        <v>50</v>
      </c>
      <c r="CI608">
        <f t="shared" si="941"/>
        <v>0</v>
      </c>
      <c r="CJ608" t="e">
        <f t="shared" si="942"/>
        <v>#N/A</v>
      </c>
      <c r="CK608" s="259">
        <f t="shared" ca="1" si="943"/>
        <v>21.571436561112485</v>
      </c>
      <c r="CL608" s="259">
        <f t="shared" ca="1" si="944"/>
        <v>21.068843280556244</v>
      </c>
      <c r="CM608" s="259">
        <f t="shared" ca="1" si="945"/>
        <v>21.353124229015478</v>
      </c>
      <c r="CN608" s="259">
        <f t="shared" ca="1" si="946"/>
        <v>21.625106404382336</v>
      </c>
      <c r="CO608">
        <f t="shared" ca="1" si="947"/>
        <v>0</v>
      </c>
      <c r="CP608" t="e">
        <f t="shared" ca="1" si="948"/>
        <v>#N/A</v>
      </c>
      <c r="CQ608">
        <f t="shared" ca="1" si="949"/>
        <v>16.7</v>
      </c>
      <c r="CR608" t="e">
        <f t="shared" ca="1" si="983"/>
        <v>#N/A</v>
      </c>
      <c r="CS608" t="e">
        <f t="shared" ca="1" si="984"/>
        <v>#N/A</v>
      </c>
    </row>
    <row r="609" spans="1:97" x14ac:dyDescent="0.25">
      <c r="A609">
        <v>578</v>
      </c>
      <c r="B609" s="100">
        <f ca="1">OFFSET(InputPriceData!B$15,CalculationsAndCharts!$A609+$A$11,0,1,1)</f>
        <v>39657</v>
      </c>
      <c r="C609" s="3">
        <f ca="1">OFFSET(InputPriceData!G$15,CalculationsAndCharts!$A609+$A$11,0,1,1)</f>
        <v>3245100</v>
      </c>
      <c r="D609" s="4">
        <f ca="1">OFFSET(InputPriceData!C$15,CalculationsAndCharts!$A609+$A$11,IF($C$7,7,0),1,1)</f>
        <v>21.65</v>
      </c>
      <c r="E609" s="4">
        <f ca="1">OFFSET(InputPriceData!D$15,CalculationsAndCharts!$A609+$A$11,IF($C$7,7,0),1,1)</f>
        <v>21.9</v>
      </c>
      <c r="F609" s="4">
        <f ca="1">OFFSET(InputPriceData!E$15,CalculationsAndCharts!$A609+$A$11,IF($C$7,7,0),1,1)</f>
        <v>20.48</v>
      </c>
      <c r="G609" s="4">
        <f ca="1">OFFSET(InputPriceData!F$15,CalculationsAndCharts!$A609+$A$11,IF($C$7,7,0),1,1)</f>
        <v>20.56</v>
      </c>
      <c r="H609" s="105">
        <f t="shared" si="1028"/>
        <v>0</v>
      </c>
      <c r="I609" s="105">
        <f t="shared" ca="1" si="1011"/>
        <v>0</v>
      </c>
      <c r="J609" s="105">
        <f t="shared" ca="1" si="1011"/>
        <v>0</v>
      </c>
      <c r="K609" s="105">
        <f t="shared" ca="1" si="1011"/>
        <v>0</v>
      </c>
      <c r="L609" s="4">
        <f t="shared" ca="1" si="1029"/>
        <v>20.98</v>
      </c>
      <c r="M609" s="105">
        <f t="shared" ca="1" si="1030"/>
        <v>1.2200000000000024</v>
      </c>
      <c r="N609" s="105">
        <f t="shared" ref="N609:N672" ca="1" si="1037">AVERAGE(OFFSET(M609,0,0,$F$19,1))*$F$20</f>
        <v>3.9304871794871845</v>
      </c>
      <c r="O609" s="198">
        <f t="shared" ref="O609:O672" ca="1" si="1038">(N609*$E$17+O610*$F$17)</f>
        <v>3.6086399529763997</v>
      </c>
      <c r="P609" s="198">
        <f t="shared" ref="P609:P672" ca="1" si="1039">O609*$F$21</f>
        <v>3.2477759576787597</v>
      </c>
      <c r="Q609" s="105">
        <f t="shared" ca="1" si="1031"/>
        <v>21.77032340230258</v>
      </c>
      <c r="R609" s="105">
        <f t="shared" ca="1" si="1032"/>
        <v>21.973956205214837</v>
      </c>
      <c r="S609" s="105">
        <f t="shared" ref="S609:S672" ca="1" si="1040">IF($S$15,AVERAGE(OFFSET(Q609,0,0,$F$18,1)),0)</f>
        <v>0</v>
      </c>
      <c r="T609" s="105">
        <f t="shared" ref="T609:T672" si="1041">IF($S$15,R609+O609,0)</f>
        <v>0</v>
      </c>
      <c r="U609" s="105">
        <f t="shared" ref="U609:U672" si="1042">IF($S$15,R609-P609,0)</f>
        <v>0</v>
      </c>
      <c r="V609" s="115">
        <f t="shared" ca="1" si="1033"/>
        <v>1.4199999999999982</v>
      </c>
      <c r="W609" s="114">
        <f t="shared" ca="1" si="1034"/>
        <v>1.3519793464214824</v>
      </c>
      <c r="X609" s="116">
        <f t="shared" ca="1" si="1035"/>
        <v>0.11575775031232892</v>
      </c>
      <c r="Y609" s="90" t="e">
        <f t="shared" ref="Y609:Y672" si="1043">IF($A609=$B$28,Y$31,NA())</f>
        <v>#N/A</v>
      </c>
      <c r="Z609" s="117" t="str">
        <f t="shared" ref="Z609:Z672" ca="1" si="1044">IF(AA609="","",OFFSET($B$31,AA609,0,1,1))</f>
        <v/>
      </c>
      <c r="AA609" s="112"/>
      <c r="AB609" s="118"/>
      <c r="AC609" s="107"/>
      <c r="AD609" s="107"/>
      <c r="AH609" s="107"/>
      <c r="BE609" s="235">
        <f t="shared" ref="BE609:BE672" ca="1" si="1045">AVERAGE(OFFSET($G$31,$A609,0,$BE$27,1))</f>
        <v>21.09</v>
      </c>
      <c r="BF609" s="235">
        <f t="shared" ref="BF609:BN609" ca="1" si="1046">AVERAGE(OFFSET(BE$31,$A609,0,$BE$27,1))</f>
        <v>21.325000000000003</v>
      </c>
      <c r="BG609" s="235">
        <f t="shared" ca="1" si="1046"/>
        <v>21.578750000000003</v>
      </c>
      <c r="BH609" s="235">
        <f t="shared" ca="1" si="1046"/>
        <v>21.860625000000002</v>
      </c>
      <c r="BI609" s="235">
        <f t="shared" ca="1" si="1046"/>
        <v>22.119687500000005</v>
      </c>
      <c r="BJ609" s="235">
        <f t="shared" ca="1" si="1046"/>
        <v>22.311406250000005</v>
      </c>
      <c r="BK609" s="235">
        <f t="shared" ca="1" si="1046"/>
        <v>22.415156250000003</v>
      </c>
      <c r="BL609" s="235">
        <f t="shared" ca="1" si="1046"/>
        <v>22.433398437500003</v>
      </c>
      <c r="BM609" s="235">
        <f t="shared" ca="1" si="1046"/>
        <v>22.381445312500002</v>
      </c>
      <c r="BN609" s="235">
        <f t="shared" ca="1" si="1046"/>
        <v>22.277685546874999</v>
      </c>
      <c r="BO609" s="235">
        <f t="shared" ref="BO609:BO672" ca="1" si="1047">(5*BE609+4*BF609+3*BG609+2*BH609+BI609+BJ609+BK609+BL609+BM609+BN609)/20</f>
        <v>21.657313964843748</v>
      </c>
      <c r="BP609" s="235">
        <f t="shared" ca="1" si="1003"/>
        <v>21.886436916470519</v>
      </c>
      <c r="BQ609" s="235">
        <f t="shared" ca="1" si="1004"/>
        <v>21.984686439608403</v>
      </c>
      <c r="BR609" s="235">
        <f t="shared" ca="1" si="1005"/>
        <v>-9.8249523137884154E-2</v>
      </c>
      <c r="BS609" s="235">
        <f t="shared" ca="1" si="1006"/>
        <v>21.788187393332635</v>
      </c>
      <c r="BT609" s="235">
        <f t="shared" ca="1" si="962"/>
        <v>21.986080745236055</v>
      </c>
      <c r="BU609" s="235">
        <f t="shared" ca="1" si="963"/>
        <v>22.041489613299198</v>
      </c>
      <c r="BV609" s="235">
        <f t="shared" ca="1" si="964"/>
        <v>21.999868633858302</v>
      </c>
      <c r="BW609" s="235">
        <f t="shared" ca="1" si="965"/>
        <v>21.833642029668884</v>
      </c>
      <c r="BX609" s="235">
        <f t="shared" ref="BX609:BX672" ca="1" si="1048">_xlfn.STDEV.P(OFFSET(BW609,0,0,$BG$27,1))</f>
        <v>0.70864252784827708</v>
      </c>
      <c r="BZ609" s="235">
        <f t="shared" ref="BZ609:BZ672" ca="1" si="1049">SUMPRODUCT(OFFSET(BW609,0,0,$BG$27,1),OFFSET($BY$31,1,0,$BG$27,1))/$BH$27</f>
        <v>21.865367900784491</v>
      </c>
      <c r="CA609" s="235">
        <f t="shared" ref="CA609:CA672" ca="1" si="1050">(BW609+2*BX609-BZ609)/(4*BX609)*100</f>
        <v>48.880751935254942</v>
      </c>
      <c r="CB609" s="235">
        <f t="shared" ca="1" si="978"/>
        <v>21.318656982421874</v>
      </c>
      <c r="CC609" s="235">
        <f t="shared" ca="1" si="979"/>
        <v>2.0186569824218736</v>
      </c>
      <c r="CD609" s="81">
        <f t="shared" ca="1" si="980"/>
        <v>7.0072989095052094</v>
      </c>
      <c r="CE609" s="235">
        <f t="shared" ref="CE609:CE672" ca="1" si="1051">IF(CD609&lt;0.000000000001,IF($A609&gt;=$A$8,50,CE610),MIN(100,MAX(0,100*CC609/CD609)))</f>
        <v>28.807918835653215</v>
      </c>
      <c r="CF609" s="235">
        <f t="shared" ref="CF609:CF672" ca="1" si="1052">AVERAGE(OFFSET(CE$31,$A609,0,$BJ$27,1))</f>
        <v>35.116508968414372</v>
      </c>
      <c r="CG609">
        <f t="shared" ref="CG609:CI672" si="1053">CG$30</f>
        <v>100</v>
      </c>
      <c r="CH609">
        <f t="shared" si="1053"/>
        <v>50</v>
      </c>
      <c r="CI609">
        <f t="shared" si="1053"/>
        <v>0</v>
      </c>
      <c r="CJ609" t="e">
        <f t="shared" ref="CJ609:CJ672" si="1054">IF($A609=$B$28,CJ$30,NA())</f>
        <v>#N/A</v>
      </c>
      <c r="CK609" s="259">
        <f t="shared" ref="CK609:CK672" ca="1" si="1055">IF(A609&gt;=$A$8,0,(AVERAGE(D610:G610)+CK610)/2)</f>
        <v>21.995373122224972</v>
      </c>
      <c r="CL609" s="259">
        <f t="shared" ref="CL609:CL672" ca="1" si="1056">(AVERAGE(D609:G609)+CK609+MAX(E609,CK609)+MIN(F609,CK609))/4</f>
        <v>21.404561561112487</v>
      </c>
      <c r="CM609" s="259">
        <f t="shared" ref="CM609:CM672" ca="1" si="1057">IF(A609&gt;=$A$8,L609,(L609*CM$28+CM610*CM$29))</f>
        <v>21.590762603914687</v>
      </c>
      <c r="CN609" s="259">
        <f t="shared" ref="CN609:CN672" ca="1" si="1058">IF(A609&gt;=$A$8,CL609,(CL609*CN$28+CN610*CN$29))</f>
        <v>21.847611653912772</v>
      </c>
      <c r="CO609">
        <f t="shared" ref="CO609:CO672" ca="1" si="1059">IF(AND(CM609&gt;CN609,G609&gt;D609),100,IF(AND(CM609&lt;CN609,G609&lt;D609),0,CO610))</f>
        <v>0</v>
      </c>
      <c r="CP609" t="e">
        <f t="shared" ref="CP609:CP672" ca="1" si="1060">IF($S$17,IF($A609&gt;$A$8,NA(),IF($CO609=100,CP$30,NA())),NA())</f>
        <v>#N/A</v>
      </c>
      <c r="CQ609">
        <f t="shared" ref="CQ609:CQ672" ca="1" si="1061">IF($S$17,IF($A609&gt;$A$8,NA(),IF($CO609=0,CQ$30,NA())),NA())</f>
        <v>16.7</v>
      </c>
      <c r="CR609" t="e">
        <f t="shared" ca="1" si="983"/>
        <v>#N/A</v>
      </c>
      <c r="CS609">
        <f t="shared" ca="1" si="984"/>
        <v>21.65</v>
      </c>
    </row>
    <row r="610" spans="1:97" x14ac:dyDescent="0.25">
      <c r="A610">
        <v>579</v>
      </c>
      <c r="B610" s="100">
        <f ca="1">OFFSET(InputPriceData!B$15,CalculationsAndCharts!$A610+$A$11,0,1,1)</f>
        <v>39654</v>
      </c>
      <c r="C610" s="3">
        <f ca="1">OFFSET(InputPriceData!G$15,CalculationsAndCharts!$A610+$A$11,0,1,1)</f>
        <v>4848700</v>
      </c>
      <c r="D610" s="4">
        <f ca="1">OFFSET(InputPriceData!C$15,CalculationsAndCharts!$A610+$A$11,IF($C$7,7,0),1,1)</f>
        <v>21.66</v>
      </c>
      <c r="E610" s="4">
        <f ca="1">OFFSET(InputPriceData!D$15,CalculationsAndCharts!$A610+$A$11,IF($C$7,7,0),1,1)</f>
        <v>22.39</v>
      </c>
      <c r="F610" s="4">
        <f ca="1">OFFSET(InputPriceData!E$15,CalculationsAndCharts!$A610+$A$11,IF($C$7,7,0),1,1)</f>
        <v>21.09</v>
      </c>
      <c r="G610" s="4">
        <f ca="1">OFFSET(InputPriceData!F$15,CalculationsAndCharts!$A610+$A$11,IF($C$7,7,0),1,1)</f>
        <v>21.62</v>
      </c>
      <c r="H610" s="105">
        <f t="shared" si="1028"/>
        <v>0</v>
      </c>
      <c r="I610" s="105">
        <f t="shared" ca="1" si="1011"/>
        <v>0</v>
      </c>
      <c r="J610" s="105">
        <f t="shared" ca="1" si="1011"/>
        <v>0</v>
      </c>
      <c r="K610" s="105">
        <f t="shared" ca="1" si="1011"/>
        <v>0</v>
      </c>
      <c r="L610" s="4">
        <f t="shared" ca="1" si="1029"/>
        <v>21.700000000000003</v>
      </c>
      <c r="M610" s="105">
        <f t="shared" ca="1" si="1030"/>
        <v>0.82000000000000028</v>
      </c>
      <c r="N610" s="105">
        <f t="shared" ca="1" si="1037"/>
        <v>3.8176153846153893</v>
      </c>
      <c r="O610" s="198">
        <f t="shared" ca="1" si="1038"/>
        <v>3.516683602544747</v>
      </c>
      <c r="P610" s="198">
        <f t="shared" ca="1" si="1039"/>
        <v>3.1650152422902722</v>
      </c>
      <c r="Q610" s="105">
        <f t="shared" ca="1" si="1031"/>
        <v>21.996130088674743</v>
      </c>
      <c r="R610" s="105">
        <f t="shared" ca="1" si="1032"/>
        <v>22.032137006046909</v>
      </c>
      <c r="S610" s="105">
        <f t="shared" ca="1" si="1040"/>
        <v>0</v>
      </c>
      <c r="T610" s="105">
        <f t="shared" si="1041"/>
        <v>0</v>
      </c>
      <c r="U610" s="105">
        <f t="shared" si="1042"/>
        <v>0</v>
      </c>
      <c r="V610" s="115">
        <f t="shared" ca="1" si="1033"/>
        <v>1.3000000000000007</v>
      </c>
      <c r="W610" s="114">
        <f t="shared" ca="1" si="1034"/>
        <v>1.3179690196322247</v>
      </c>
      <c r="X610" s="116">
        <f t="shared" ca="1" si="1035"/>
        <v>0.11096063920593083</v>
      </c>
      <c r="Y610" s="90" t="e">
        <f t="shared" si="1043"/>
        <v>#N/A</v>
      </c>
      <c r="Z610" s="117" t="str">
        <f t="shared" ca="1" si="1044"/>
        <v/>
      </c>
      <c r="AA610" s="112"/>
      <c r="AB610" s="118"/>
      <c r="AC610" s="107"/>
      <c r="AD610" s="107"/>
      <c r="AH610" s="107"/>
      <c r="BE610" s="235">
        <f t="shared" ca="1" si="1045"/>
        <v>21.560000000000002</v>
      </c>
      <c r="BF610" s="235">
        <f t="shared" ref="BF610:BN610" ca="1" si="1062">AVERAGE(OFFSET(BE$31,$A610,0,$BE$27,1))</f>
        <v>21.832500000000003</v>
      </c>
      <c r="BG610" s="235">
        <f t="shared" ca="1" si="1062"/>
        <v>22.142500000000002</v>
      </c>
      <c r="BH610" s="235">
        <f t="shared" ca="1" si="1062"/>
        <v>22.378750000000004</v>
      </c>
      <c r="BI610" s="235">
        <f t="shared" ca="1" si="1062"/>
        <v>22.503125000000004</v>
      </c>
      <c r="BJ610" s="235">
        <f t="shared" ca="1" si="1062"/>
        <v>22.518906250000001</v>
      </c>
      <c r="BK610" s="235">
        <f t="shared" ca="1" si="1062"/>
        <v>22.451640625</v>
      </c>
      <c r="BL610" s="235">
        <f t="shared" ca="1" si="1062"/>
        <v>22.329492187500001</v>
      </c>
      <c r="BM610" s="235">
        <f t="shared" ca="1" si="1062"/>
        <v>22.173925781249999</v>
      </c>
      <c r="BN610" s="235">
        <f t="shared" ca="1" si="1062"/>
        <v>22.000166015624998</v>
      </c>
      <c r="BO610" s="235">
        <f t="shared" ca="1" si="1047"/>
        <v>22.014612792968748</v>
      </c>
      <c r="BP610" s="235">
        <f t="shared" ca="1" si="1003"/>
        <v>22.115559868097289</v>
      </c>
      <c r="BQ610" s="235">
        <f t="shared" ca="1" si="1004"/>
        <v>22.082935962746284</v>
      </c>
      <c r="BR610" s="235">
        <f t="shared" ca="1" si="1005"/>
        <v>3.2623905351005789E-2</v>
      </c>
      <c r="BS610" s="235">
        <f t="shared" ca="1" si="1006"/>
        <v>22.148183773448295</v>
      </c>
      <c r="BT610" s="235">
        <f t="shared" ca="1" si="962"/>
        <v>22.183974097139476</v>
      </c>
      <c r="BU610" s="235">
        <f t="shared" ca="1" si="963"/>
        <v>22.096898481362345</v>
      </c>
      <c r="BV610" s="235">
        <f t="shared" ca="1" si="964"/>
        <v>21.958247654417406</v>
      </c>
      <c r="BW610" s="235">
        <f t="shared" ca="1" si="965"/>
        <v>22.219474501748806</v>
      </c>
      <c r="BX610" s="235">
        <f t="shared" ca="1" si="1048"/>
        <v>0.79756321476229775</v>
      </c>
      <c r="BZ610" s="235">
        <f t="shared" ca="1" si="1049"/>
        <v>21.897838350749833</v>
      </c>
      <c r="CA610" s="235">
        <f t="shared" ca="1" si="1050"/>
        <v>60.081838813705538</v>
      </c>
      <c r="CB610" s="235">
        <f t="shared" ca="1" si="978"/>
        <v>21.857306396484375</v>
      </c>
      <c r="CC610" s="235">
        <f t="shared" ca="1" si="979"/>
        <v>2.5573063964843747</v>
      </c>
      <c r="CD610" s="81">
        <f t="shared" ca="1" si="980"/>
        <v>7.0072989095052094</v>
      </c>
      <c r="CE610" s="235">
        <f t="shared" ca="1" si="1051"/>
        <v>36.4948952443781</v>
      </c>
      <c r="CF610" s="235">
        <f t="shared" ca="1" si="1052"/>
        <v>41.046450663421091</v>
      </c>
      <c r="CG610">
        <f t="shared" si="1053"/>
        <v>100</v>
      </c>
      <c r="CH610">
        <f t="shared" si="1053"/>
        <v>50</v>
      </c>
      <c r="CI610">
        <f t="shared" si="1053"/>
        <v>0</v>
      </c>
      <c r="CJ610" t="e">
        <f t="shared" si="1054"/>
        <v>#N/A</v>
      </c>
      <c r="CK610" s="259">
        <f t="shared" ca="1" si="1055"/>
        <v>22.300746244449943</v>
      </c>
      <c r="CL610" s="259">
        <f t="shared" ca="1" si="1056"/>
        <v>21.867686561112485</v>
      </c>
      <c r="CM610" s="259">
        <f t="shared" ca="1" si="1057"/>
        <v>21.997937673191142</v>
      </c>
      <c r="CN610" s="259">
        <f t="shared" ca="1" si="1058"/>
        <v>22.024831691032887</v>
      </c>
      <c r="CO610">
        <f t="shared" ca="1" si="1059"/>
        <v>0</v>
      </c>
      <c r="CP610" t="e">
        <f t="shared" ca="1" si="1060"/>
        <v>#N/A</v>
      </c>
      <c r="CQ610">
        <f t="shared" ca="1" si="1061"/>
        <v>16.7</v>
      </c>
      <c r="CR610" t="e">
        <f t="shared" ca="1" si="983"/>
        <v>#N/A</v>
      </c>
      <c r="CS610" t="e">
        <f t="shared" ca="1" si="984"/>
        <v>#N/A</v>
      </c>
    </row>
    <row r="611" spans="1:97" x14ac:dyDescent="0.25">
      <c r="A611">
        <v>580</v>
      </c>
      <c r="B611" s="100">
        <f ca="1">OFFSET(InputPriceData!B$15,CalculationsAndCharts!$A611+$A$11,0,1,1)</f>
        <v>39653</v>
      </c>
      <c r="C611" s="3">
        <f ca="1">OFFSET(InputPriceData!G$15,CalculationsAndCharts!$A611+$A$11,0,1,1)</f>
        <v>3548700</v>
      </c>
      <c r="D611" s="4">
        <f ca="1">OFFSET(InputPriceData!C$15,CalculationsAndCharts!$A611+$A$11,IF($C$7,7,0),1,1)</f>
        <v>22.68</v>
      </c>
      <c r="E611" s="4">
        <f ca="1">OFFSET(InputPriceData!D$15,CalculationsAndCharts!$A611+$A$11,IF($C$7,7,0),1,1)</f>
        <v>22.8</v>
      </c>
      <c r="F611" s="4">
        <f ca="1">OFFSET(InputPriceData!E$15,CalculationsAndCharts!$A611+$A$11,IF($C$7,7,0),1,1)</f>
        <v>21.43</v>
      </c>
      <c r="G611" s="4">
        <f ca="1">OFFSET(InputPriceData!F$15,CalculationsAndCharts!$A611+$A$11,IF($C$7,7,0),1,1)</f>
        <v>21.5</v>
      </c>
      <c r="H611" s="105">
        <f t="shared" si="1028"/>
        <v>0</v>
      </c>
      <c r="I611" s="105">
        <f t="shared" ca="1" si="1011"/>
        <v>0</v>
      </c>
      <c r="J611" s="105">
        <f t="shared" ca="1" si="1011"/>
        <v>0</v>
      </c>
      <c r="K611" s="105">
        <f t="shared" ca="1" si="1011"/>
        <v>0</v>
      </c>
      <c r="L611" s="4">
        <f t="shared" ca="1" si="1029"/>
        <v>21.91</v>
      </c>
      <c r="M611" s="105">
        <f t="shared" ca="1" si="1030"/>
        <v>1.3266666666666715</v>
      </c>
      <c r="N611" s="105">
        <f t="shared" ca="1" si="1037"/>
        <v>3.7484358974359022</v>
      </c>
      <c r="O611" s="198">
        <f t="shared" ca="1" si="1038"/>
        <v>3.4307030933817062</v>
      </c>
      <c r="P611" s="198">
        <f t="shared" ca="1" si="1039"/>
        <v>3.0876327840435356</v>
      </c>
      <c r="Q611" s="105">
        <f t="shared" ca="1" si="1031"/>
        <v>22.080738685438956</v>
      </c>
      <c r="R611" s="105">
        <f t="shared" ca="1" si="1032"/>
        <v>22.042424696724673</v>
      </c>
      <c r="S611" s="105">
        <f t="shared" ca="1" si="1040"/>
        <v>0</v>
      </c>
      <c r="T611" s="105">
        <f t="shared" si="1041"/>
        <v>0</v>
      </c>
      <c r="U611" s="105">
        <f t="shared" si="1042"/>
        <v>0</v>
      </c>
      <c r="V611" s="115">
        <f t="shared" ca="1" si="1033"/>
        <v>1.370000000000001</v>
      </c>
      <c r="W611" s="114">
        <f t="shared" ca="1" si="1034"/>
        <v>1.3269535294483366</v>
      </c>
      <c r="X611" s="116">
        <f t="shared" ca="1" si="1035"/>
        <v>0.11171876881155055</v>
      </c>
      <c r="Y611" s="90" t="e">
        <f t="shared" si="1043"/>
        <v>#N/A</v>
      </c>
      <c r="Z611" s="117" t="str">
        <f t="shared" ca="1" si="1044"/>
        <v/>
      </c>
      <c r="AA611" s="112"/>
      <c r="AB611" s="118"/>
      <c r="AC611" s="107"/>
      <c r="AD611" s="107"/>
      <c r="AH611" s="107"/>
      <c r="BE611" s="235">
        <f t="shared" ca="1" si="1045"/>
        <v>22.105</v>
      </c>
      <c r="BF611" s="235">
        <f t="shared" ref="BF611:BN611" ca="1" si="1063">AVERAGE(OFFSET(BE$31,$A611,0,$BE$27,1))</f>
        <v>22.452500000000001</v>
      </c>
      <c r="BG611" s="235">
        <f t="shared" ca="1" si="1063"/>
        <v>22.615000000000002</v>
      </c>
      <c r="BH611" s="235">
        <f t="shared" ca="1" si="1063"/>
        <v>22.627500000000001</v>
      </c>
      <c r="BI611" s="235">
        <f t="shared" ca="1" si="1063"/>
        <v>22.5346875</v>
      </c>
      <c r="BJ611" s="235">
        <f t="shared" ca="1" si="1063"/>
        <v>22.384374999999999</v>
      </c>
      <c r="BK611" s="235">
        <f t="shared" ca="1" si="1063"/>
        <v>22.20734375</v>
      </c>
      <c r="BL611" s="235">
        <f t="shared" ca="1" si="1063"/>
        <v>22.018359374999999</v>
      </c>
      <c r="BM611" s="235">
        <f t="shared" ca="1" si="1063"/>
        <v>21.826406249999998</v>
      </c>
      <c r="BN611" s="235">
        <f t="shared" ca="1" si="1063"/>
        <v>21.641542968749999</v>
      </c>
      <c r="BO611" s="235">
        <f t="shared" ca="1" si="1047"/>
        <v>22.3023857421875</v>
      </c>
      <c r="BP611" s="235">
        <f t="shared" ca="1" si="1003"/>
        <v>22.216506943225831</v>
      </c>
      <c r="BQ611" s="235">
        <f t="shared" ca="1" si="1004"/>
        <v>22.050312057395281</v>
      </c>
      <c r="BR611" s="235">
        <f t="shared" ca="1" si="1005"/>
        <v>0.16619488583054931</v>
      </c>
      <c r="BS611" s="235">
        <f t="shared" ca="1" si="1006"/>
        <v>22.38270182905638</v>
      </c>
      <c r="BT611" s="235">
        <f t="shared" ca="1" si="962"/>
        <v>22.219764420830657</v>
      </c>
      <c r="BU611" s="235">
        <f t="shared" ca="1" si="963"/>
        <v>22.009822865585217</v>
      </c>
      <c r="BV611" s="235">
        <f t="shared" ca="1" si="964"/>
        <v>21.81959682747247</v>
      </c>
      <c r="BW611" s="235">
        <f t="shared" ca="1" si="965"/>
        <v>22.449421493208792</v>
      </c>
      <c r="BX611" s="235">
        <f t="shared" ca="1" si="1048"/>
        <v>0.90038031862710788</v>
      </c>
      <c r="BZ611" s="235">
        <f t="shared" ca="1" si="1049"/>
        <v>21.89989367456997</v>
      </c>
      <c r="CA611" s="235">
        <f t="shared" ca="1" si="1050"/>
        <v>65.258213870021493</v>
      </c>
      <c r="CB611" s="235">
        <f t="shared" ca="1" si="978"/>
        <v>22.10619287109375</v>
      </c>
      <c r="CC611" s="235">
        <f t="shared" ca="1" si="979"/>
        <v>2.8061928710937494</v>
      </c>
      <c r="CD611" s="81">
        <f t="shared" ca="1" si="980"/>
        <v>7.0072989095052094</v>
      </c>
      <c r="CE611" s="235">
        <f t="shared" ca="1" si="1051"/>
        <v>40.046712825211799</v>
      </c>
      <c r="CF611" s="235">
        <f t="shared" ca="1" si="1052"/>
        <v>42.363950372496191</v>
      </c>
      <c r="CG611">
        <f t="shared" si="1053"/>
        <v>100</v>
      </c>
      <c r="CH611">
        <f t="shared" si="1053"/>
        <v>50</v>
      </c>
      <c r="CI611">
        <f t="shared" si="1053"/>
        <v>0</v>
      </c>
      <c r="CJ611" t="e">
        <f t="shared" si="1054"/>
        <v>#N/A</v>
      </c>
      <c r="CK611" s="259">
        <f t="shared" ca="1" si="1055"/>
        <v>22.498992488899887</v>
      </c>
      <c r="CL611" s="259">
        <f t="shared" ca="1" si="1056"/>
        <v>22.207873122224974</v>
      </c>
      <c r="CM611" s="259">
        <f t="shared" ca="1" si="1057"/>
        <v>22.196562788651903</v>
      </c>
      <c r="CN611" s="259">
        <f t="shared" ca="1" si="1058"/>
        <v>22.08768974300105</v>
      </c>
      <c r="CO611">
        <f t="shared" ca="1" si="1059"/>
        <v>100</v>
      </c>
      <c r="CP611">
        <f t="shared" ca="1" si="1060"/>
        <v>16.7</v>
      </c>
      <c r="CQ611" t="e">
        <f t="shared" ca="1" si="1061"/>
        <v>#N/A</v>
      </c>
      <c r="CR611" t="e">
        <f t="shared" ca="1" si="983"/>
        <v>#N/A</v>
      </c>
      <c r="CS611" t="e">
        <f t="shared" ca="1" si="984"/>
        <v>#N/A</v>
      </c>
    </row>
    <row r="612" spans="1:97" x14ac:dyDescent="0.25">
      <c r="A612">
        <v>581</v>
      </c>
      <c r="B612" s="100">
        <f ca="1">OFFSET(InputPriceData!B$15,CalculationsAndCharts!$A612+$A$11,0,1,1)</f>
        <v>39652</v>
      </c>
      <c r="C612" s="3">
        <f ca="1">OFFSET(InputPriceData!G$15,CalculationsAndCharts!$A612+$A$11,0,1,1)</f>
        <v>5908000</v>
      </c>
      <c r="D612" s="4">
        <f ca="1">OFFSET(InputPriceData!C$15,CalculationsAndCharts!$A612+$A$11,IF($C$7,7,0),1,1)</f>
        <v>22.94</v>
      </c>
      <c r="E612" s="4">
        <f ca="1">OFFSET(InputPriceData!D$15,CalculationsAndCharts!$A612+$A$11,IF($C$7,7,0),1,1)</f>
        <v>23.4</v>
      </c>
      <c r="F612" s="4">
        <f ca="1">OFFSET(InputPriceData!E$15,CalculationsAndCharts!$A612+$A$11,IF($C$7,7,0),1,1)</f>
        <v>22.16</v>
      </c>
      <c r="G612" s="4">
        <f ca="1">OFFSET(InputPriceData!F$15,CalculationsAndCharts!$A612+$A$11,IF($C$7,7,0),1,1)</f>
        <v>22.71</v>
      </c>
      <c r="H612" s="105">
        <f t="shared" si="1028"/>
        <v>0</v>
      </c>
      <c r="I612" s="105">
        <f t="shared" ref="I612:K631" ca="1" si="1064">IF($S$16,AVERAGE(OFFSET($G612,0,0,I$31,1)),0)</f>
        <v>0</v>
      </c>
      <c r="J612" s="105">
        <f t="shared" ca="1" si="1064"/>
        <v>0</v>
      </c>
      <c r="K612" s="105">
        <f t="shared" ca="1" si="1064"/>
        <v>0</v>
      </c>
      <c r="L612" s="4">
        <f t="shared" ca="1" si="1029"/>
        <v>22.756666666666671</v>
      </c>
      <c r="M612" s="105">
        <f t="shared" ca="1" si="1030"/>
        <v>1.056666666666672</v>
      </c>
      <c r="N612" s="105">
        <f t="shared" ca="1" si="1037"/>
        <v>3.5782179487179508</v>
      </c>
      <c r="O612" s="198">
        <f t="shared" ca="1" si="1038"/>
        <v>3.3399222922233647</v>
      </c>
      <c r="P612" s="198">
        <f t="shared" ca="1" si="1039"/>
        <v>3.0059300630010282</v>
      </c>
      <c r="Q612" s="105">
        <f t="shared" ca="1" si="1031"/>
        <v>22.129521166992941</v>
      </c>
      <c r="R612" s="105">
        <f t="shared" ca="1" si="1032"/>
        <v>22.031477842806304</v>
      </c>
      <c r="S612" s="105">
        <f t="shared" ca="1" si="1040"/>
        <v>0</v>
      </c>
      <c r="T612" s="105">
        <f t="shared" si="1041"/>
        <v>0</v>
      </c>
      <c r="U612" s="105">
        <f t="shared" si="1042"/>
        <v>0</v>
      </c>
      <c r="V612" s="115">
        <f t="shared" ca="1" si="1033"/>
        <v>1.2399999999999984</v>
      </c>
      <c r="W612" s="114">
        <f t="shared" ca="1" si="1034"/>
        <v>1.3054302941725042</v>
      </c>
      <c r="X612" s="116">
        <f t="shared" ca="1" si="1035"/>
        <v>0.10748261973458847</v>
      </c>
      <c r="Y612" s="90" t="e">
        <f t="shared" si="1043"/>
        <v>#N/A</v>
      </c>
      <c r="Z612" s="117" t="str">
        <f t="shared" ca="1" si="1044"/>
        <v/>
      </c>
      <c r="AA612" s="112"/>
      <c r="AB612" s="118"/>
      <c r="AC612" s="107"/>
      <c r="AD612" s="107"/>
      <c r="AH612" s="107"/>
      <c r="BE612" s="235">
        <f t="shared" ca="1" si="1045"/>
        <v>22.8</v>
      </c>
      <c r="BF612" s="235">
        <f t="shared" ref="BF612:BN612" ca="1" si="1065">AVERAGE(OFFSET(BE$31,$A612,0,$BE$27,1))</f>
        <v>22.777500000000003</v>
      </c>
      <c r="BG612" s="235">
        <f t="shared" ca="1" si="1065"/>
        <v>22.64</v>
      </c>
      <c r="BH612" s="235">
        <f t="shared" ca="1" si="1065"/>
        <v>22.441875</v>
      </c>
      <c r="BI612" s="235">
        <f t="shared" ca="1" si="1065"/>
        <v>22.2340625</v>
      </c>
      <c r="BJ612" s="235">
        <f t="shared" ca="1" si="1065"/>
        <v>22.030312500000001</v>
      </c>
      <c r="BK612" s="235">
        <f t="shared" ca="1" si="1065"/>
        <v>21.829374999999999</v>
      </c>
      <c r="BL612" s="235">
        <f t="shared" ca="1" si="1065"/>
        <v>21.634453125</v>
      </c>
      <c r="BM612" s="235">
        <f t="shared" ca="1" si="1065"/>
        <v>21.456679687499999</v>
      </c>
      <c r="BN612" s="235">
        <f t="shared" ca="1" si="1065"/>
        <v>21.309716796875001</v>
      </c>
      <c r="BO612" s="235">
        <f t="shared" ca="1" si="1047"/>
        <v>22.420417480468753</v>
      </c>
      <c r="BP612" s="235">
        <f t="shared" ca="1" si="1003"/>
        <v>22.130628144264165</v>
      </c>
      <c r="BQ612" s="235">
        <f t="shared" ca="1" si="1004"/>
        <v>21.884117171564736</v>
      </c>
      <c r="BR612" s="235">
        <f t="shared" ca="1" si="1005"/>
        <v>0.24651097269942923</v>
      </c>
      <c r="BS612" s="235">
        <f t="shared" ca="1" si="1006"/>
        <v>22.377139116963594</v>
      </c>
      <c r="BT612" s="235">
        <f t="shared" ca="1" si="962"/>
        <v>22.056827012604938</v>
      </c>
      <c r="BU612" s="235">
        <f t="shared" ca="1" si="963"/>
        <v>21.799881310339778</v>
      </c>
      <c r="BV612" s="235">
        <f t="shared" ca="1" si="964"/>
        <v>21.629370789359722</v>
      </c>
      <c r="BW612" s="235">
        <f t="shared" ca="1" si="965"/>
        <v>22.400207896155191</v>
      </c>
      <c r="BX612" s="235">
        <f t="shared" ca="1" si="1048"/>
        <v>1.0175291426634721</v>
      </c>
      <c r="BZ612" s="235">
        <f t="shared" ca="1" si="1049"/>
        <v>21.888612452979174</v>
      </c>
      <c r="CA612" s="235">
        <f t="shared" ca="1" si="1050"/>
        <v>62.569552598682087</v>
      </c>
      <c r="CB612" s="235">
        <f t="shared" ca="1" si="978"/>
        <v>22.588542073567712</v>
      </c>
      <c r="CC612" s="235">
        <f t="shared" ca="1" si="979"/>
        <v>3.2885420735677116</v>
      </c>
      <c r="CD612" s="81">
        <f t="shared" ca="1" si="980"/>
        <v>7.0572989095052101</v>
      </c>
      <c r="CE612" s="235">
        <f t="shared" ca="1" si="1051"/>
        <v>46.597743920673359</v>
      </c>
      <c r="CF612" s="235">
        <f t="shared" ca="1" si="1052"/>
        <v>40.996430305734286</v>
      </c>
      <c r="CG612">
        <f t="shared" si="1053"/>
        <v>100</v>
      </c>
      <c r="CH612">
        <f t="shared" si="1053"/>
        <v>50</v>
      </c>
      <c r="CI612">
        <f t="shared" si="1053"/>
        <v>0</v>
      </c>
      <c r="CJ612" t="e">
        <f t="shared" si="1054"/>
        <v>#N/A</v>
      </c>
      <c r="CK612" s="259">
        <f t="shared" ca="1" si="1055"/>
        <v>22.195484977799772</v>
      </c>
      <c r="CL612" s="259">
        <f t="shared" ca="1" si="1056"/>
        <v>22.639496244449944</v>
      </c>
      <c r="CM612" s="259">
        <f t="shared" ca="1" si="1057"/>
        <v>22.387604647753172</v>
      </c>
      <c r="CN612" s="259">
        <f t="shared" ca="1" si="1058"/>
        <v>22.039616391311483</v>
      </c>
      <c r="CO612">
        <f t="shared" ca="1" si="1059"/>
        <v>100</v>
      </c>
      <c r="CP612">
        <f t="shared" ca="1" si="1060"/>
        <v>16.7</v>
      </c>
      <c r="CQ612" t="e">
        <f t="shared" ca="1" si="1061"/>
        <v>#N/A</v>
      </c>
      <c r="CR612" t="e">
        <f t="shared" ca="1" si="983"/>
        <v>#N/A</v>
      </c>
      <c r="CS612" t="e">
        <f t="shared" ca="1" si="984"/>
        <v>#N/A</v>
      </c>
    </row>
    <row r="613" spans="1:97" x14ac:dyDescent="0.25">
      <c r="A613">
        <v>582</v>
      </c>
      <c r="B613" s="100">
        <f ca="1">OFFSET(InputPriceData!B$15,CalculationsAndCharts!$A613+$A$11,0,1,1)</f>
        <v>39651</v>
      </c>
      <c r="C613" s="3">
        <f ca="1">OFFSET(InputPriceData!G$15,CalculationsAndCharts!$A613+$A$11,0,1,1)</f>
        <v>4256600</v>
      </c>
      <c r="D613" s="4">
        <f ca="1">OFFSET(InputPriceData!C$15,CalculationsAndCharts!$A613+$A$11,IF($C$7,7,0),1,1)</f>
        <v>22.25</v>
      </c>
      <c r="E613" s="4">
        <f ca="1">OFFSET(InputPriceData!D$15,CalculationsAndCharts!$A613+$A$11,IF($C$7,7,0),1,1)</f>
        <v>22.93</v>
      </c>
      <c r="F613" s="4">
        <f ca="1">OFFSET(InputPriceData!E$15,CalculationsAndCharts!$A613+$A$11,IF($C$7,7,0),1,1)</f>
        <v>21.7</v>
      </c>
      <c r="G613" s="4">
        <f ca="1">OFFSET(InputPriceData!F$15,CalculationsAndCharts!$A613+$A$11,IF($C$7,7,0),1,1)</f>
        <v>22.89</v>
      </c>
      <c r="H613" s="105">
        <f t="shared" si="1028"/>
        <v>0</v>
      </c>
      <c r="I613" s="105">
        <f t="shared" ca="1" si="1064"/>
        <v>0</v>
      </c>
      <c r="J613" s="105">
        <f t="shared" ca="1" si="1064"/>
        <v>0</v>
      </c>
      <c r="K613" s="105">
        <f t="shared" ca="1" si="1064"/>
        <v>0</v>
      </c>
      <c r="L613" s="4">
        <f t="shared" ca="1" si="1029"/>
        <v>22.506666666666664</v>
      </c>
      <c r="M613" s="105">
        <f t="shared" ca="1" si="1030"/>
        <v>0.84333333333333371</v>
      </c>
      <c r="N613" s="105">
        <f t="shared" ca="1" si="1037"/>
        <v>3.6592307692307693</v>
      </c>
      <c r="O613" s="198">
        <f t="shared" ca="1" si="1038"/>
        <v>3.2718378189391975</v>
      </c>
      <c r="P613" s="198">
        <f t="shared" ca="1" si="1039"/>
        <v>2.9446540370452778</v>
      </c>
      <c r="Q613" s="105">
        <f t="shared" ca="1" si="1031"/>
        <v>21.950336738514732</v>
      </c>
      <c r="R613" s="105">
        <f t="shared" ca="1" si="1032"/>
        <v>22.003465464467265</v>
      </c>
      <c r="S613" s="105">
        <f t="shared" ca="1" si="1040"/>
        <v>0</v>
      </c>
      <c r="T613" s="105">
        <f t="shared" si="1041"/>
        <v>0</v>
      </c>
      <c r="U613" s="105">
        <f t="shared" si="1042"/>
        <v>0</v>
      </c>
      <c r="V613" s="115">
        <f t="shared" ca="1" si="1033"/>
        <v>1.2300000000000004</v>
      </c>
      <c r="W613" s="114">
        <f t="shared" ca="1" si="1034"/>
        <v>1.3381454412587572</v>
      </c>
      <c r="X613" s="116">
        <f t="shared" ca="1" si="1035"/>
        <v>0.10845982705368096</v>
      </c>
      <c r="Y613" s="90" t="e">
        <f t="shared" si="1043"/>
        <v>#N/A</v>
      </c>
      <c r="Z613" s="117" t="str">
        <f t="shared" ca="1" si="1044"/>
        <v/>
      </c>
      <c r="AA613" s="112"/>
      <c r="AB613" s="118"/>
      <c r="AC613" s="107"/>
      <c r="AD613" s="107"/>
      <c r="AH613" s="107"/>
      <c r="BE613" s="235">
        <f t="shared" ca="1" si="1045"/>
        <v>22.755000000000003</v>
      </c>
      <c r="BF613" s="235">
        <f t="shared" ref="BF613:BN613" ca="1" si="1066">AVERAGE(OFFSET(BE$31,$A613,0,$BE$27,1))</f>
        <v>22.502500000000001</v>
      </c>
      <c r="BG613" s="235">
        <f t="shared" ca="1" si="1066"/>
        <v>22.243749999999999</v>
      </c>
      <c r="BH613" s="235">
        <f t="shared" ca="1" si="1066"/>
        <v>22.026249999999997</v>
      </c>
      <c r="BI613" s="235">
        <f t="shared" ca="1" si="1066"/>
        <v>21.826562499999998</v>
      </c>
      <c r="BJ613" s="235">
        <f t="shared" ca="1" si="1066"/>
        <v>21.628437499999997</v>
      </c>
      <c r="BK613" s="235">
        <f t="shared" ca="1" si="1066"/>
        <v>21.439531249999998</v>
      </c>
      <c r="BL613" s="235">
        <f t="shared" ca="1" si="1066"/>
        <v>21.278906249999999</v>
      </c>
      <c r="BM613" s="235">
        <f t="shared" ca="1" si="1066"/>
        <v>21.16275390625</v>
      </c>
      <c r="BN613" s="235">
        <f t="shared" ca="1" si="1066"/>
        <v>21.098417968749999</v>
      </c>
      <c r="BO613" s="235">
        <f t="shared" ca="1" si="1047"/>
        <v>22.150167968750004</v>
      </c>
      <c r="BP613" s="235">
        <f t="shared" ca="1" si="1003"/>
        <v>21.840838808059573</v>
      </c>
      <c r="BQ613" s="235">
        <f t="shared" ca="1" si="1004"/>
        <v>21.637606198865306</v>
      </c>
      <c r="BR613" s="235">
        <f t="shared" ca="1" si="1005"/>
        <v>0.20323260919426644</v>
      </c>
      <c r="BS613" s="235">
        <f t="shared" ca="1" si="1006"/>
        <v>22.044071417253839</v>
      </c>
      <c r="BT613" s="235">
        <f t="shared" ca="1" si="962"/>
        <v>21.736514908246281</v>
      </c>
      <c r="BU613" s="235">
        <f t="shared" ca="1" si="963"/>
        <v>21.542935608074618</v>
      </c>
      <c r="BV613" s="235">
        <f t="shared" ca="1" si="964"/>
        <v>21.458860268379667</v>
      </c>
      <c r="BW613" s="235">
        <f t="shared" ca="1" si="965"/>
        <v>22.039598168894656</v>
      </c>
      <c r="BX613" s="235">
        <f t="shared" ca="1" si="1048"/>
        <v>1.1522754105439987</v>
      </c>
      <c r="BZ613" s="235">
        <f t="shared" ca="1" si="1049"/>
        <v>21.895961898794365</v>
      </c>
      <c r="CA613" s="235">
        <f t="shared" ca="1" si="1050"/>
        <v>53.116361522296096</v>
      </c>
      <c r="CB613" s="235">
        <f t="shared" ca="1" si="978"/>
        <v>22.328417317708336</v>
      </c>
      <c r="CC613" s="235">
        <f t="shared" ca="1" si="979"/>
        <v>3.0284173177083353</v>
      </c>
      <c r="CD613" s="81">
        <f t="shared" ca="1" si="980"/>
        <v>7.4872989095052098</v>
      </c>
      <c r="CE613" s="235">
        <f t="shared" ca="1" si="1051"/>
        <v>40.44739437160343</v>
      </c>
      <c r="CF613" s="235">
        <f t="shared" ca="1" si="1052"/>
        <v>35.068538694520868</v>
      </c>
      <c r="CG613">
        <f t="shared" si="1053"/>
        <v>100</v>
      </c>
      <c r="CH613">
        <f t="shared" si="1053"/>
        <v>50</v>
      </c>
      <c r="CI613">
        <f t="shared" si="1053"/>
        <v>0</v>
      </c>
      <c r="CJ613" t="e">
        <f t="shared" si="1054"/>
        <v>#N/A</v>
      </c>
      <c r="CK613" s="259">
        <f t="shared" ca="1" si="1055"/>
        <v>21.948469955599549</v>
      </c>
      <c r="CL613" s="259">
        <f t="shared" ca="1" si="1056"/>
        <v>22.255242488899885</v>
      </c>
      <c r="CM613" s="259">
        <f t="shared" ca="1" si="1057"/>
        <v>22.141563301810834</v>
      </c>
      <c r="CN613" s="259">
        <f t="shared" ca="1" si="1058"/>
        <v>21.799664450056099</v>
      </c>
      <c r="CO613">
        <f t="shared" ca="1" si="1059"/>
        <v>100</v>
      </c>
      <c r="CP613">
        <f t="shared" ca="1" si="1060"/>
        <v>16.7</v>
      </c>
      <c r="CQ613" t="e">
        <f t="shared" ca="1" si="1061"/>
        <v>#N/A</v>
      </c>
      <c r="CR613" t="e">
        <f t="shared" ca="1" si="983"/>
        <v>#N/A</v>
      </c>
      <c r="CS613" t="e">
        <f t="shared" ca="1" si="984"/>
        <v>#N/A</v>
      </c>
    </row>
    <row r="614" spans="1:97" x14ac:dyDescent="0.25">
      <c r="A614">
        <v>583</v>
      </c>
      <c r="B614" s="100">
        <f ca="1">OFFSET(InputPriceData!B$15,CalculationsAndCharts!$A614+$A$11,0,1,1)</f>
        <v>39650</v>
      </c>
      <c r="C614" s="3">
        <f ca="1">OFFSET(InputPriceData!G$15,CalculationsAndCharts!$A614+$A$11,0,1,1)</f>
        <v>4409900</v>
      </c>
      <c r="D614" s="4">
        <f ca="1">OFFSET(InputPriceData!C$15,CalculationsAndCharts!$A614+$A$11,IF($C$7,7,0),1,1)</f>
        <v>22.06</v>
      </c>
      <c r="E614" s="4">
        <f ca="1">OFFSET(InputPriceData!D$15,CalculationsAndCharts!$A614+$A$11,IF($C$7,7,0),1,1)</f>
        <v>22.95</v>
      </c>
      <c r="F614" s="4">
        <f ca="1">OFFSET(InputPriceData!E$15,CalculationsAndCharts!$A614+$A$11,IF($C$7,7,0),1,1)</f>
        <v>22.06</v>
      </c>
      <c r="G614" s="4">
        <f ca="1">OFFSET(InputPriceData!F$15,CalculationsAndCharts!$A614+$A$11,IF($C$7,7,0),1,1)</f>
        <v>22.62</v>
      </c>
      <c r="H614" s="105">
        <f t="shared" si="1028"/>
        <v>0</v>
      </c>
      <c r="I614" s="105">
        <f t="shared" ca="1" si="1064"/>
        <v>0</v>
      </c>
      <c r="J614" s="105">
        <f t="shared" ca="1" si="1064"/>
        <v>0</v>
      </c>
      <c r="K614" s="105">
        <f t="shared" ca="1" si="1064"/>
        <v>0</v>
      </c>
      <c r="L614" s="4">
        <f t="shared" ca="1" si="1029"/>
        <v>22.543333333333333</v>
      </c>
      <c r="M614" s="105">
        <f t="shared" ca="1" si="1030"/>
        <v>1.413333333333334</v>
      </c>
      <c r="N614" s="105">
        <f t="shared" ca="1" si="1037"/>
        <v>3.6346538461538458</v>
      </c>
      <c r="O614" s="198">
        <f t="shared" ca="1" si="1038"/>
        <v>3.1611541188558916</v>
      </c>
      <c r="P614" s="198">
        <f t="shared" ca="1" si="1039"/>
        <v>2.8450387069703025</v>
      </c>
      <c r="Q614" s="105">
        <f t="shared" ca="1" si="1031"/>
        <v>21.791385330471325</v>
      </c>
      <c r="R614" s="105">
        <f t="shared" ca="1" si="1032"/>
        <v>22.018645100453703</v>
      </c>
      <c r="S614" s="105">
        <f t="shared" ca="1" si="1040"/>
        <v>0</v>
      </c>
      <c r="T614" s="105">
        <f t="shared" si="1041"/>
        <v>0</v>
      </c>
      <c r="U614" s="105">
        <f t="shared" si="1042"/>
        <v>0</v>
      </c>
      <c r="V614" s="115">
        <f t="shared" ca="1" si="1033"/>
        <v>1.0700000000000003</v>
      </c>
      <c r="W614" s="114">
        <f t="shared" ca="1" si="1034"/>
        <v>1.3922181618881353</v>
      </c>
      <c r="X614" s="116">
        <f t="shared" ca="1" si="1035"/>
        <v>0.11154810618426769</v>
      </c>
      <c r="Y614" s="90" t="e">
        <f t="shared" si="1043"/>
        <v>#N/A</v>
      </c>
      <c r="Z614" s="117" t="str">
        <f t="shared" ca="1" si="1044"/>
        <v/>
      </c>
      <c r="AA614" s="112"/>
      <c r="AB614" s="118"/>
      <c r="AC614" s="107"/>
      <c r="AD614" s="107"/>
      <c r="AH614" s="107"/>
      <c r="BE614" s="235">
        <f t="shared" ca="1" si="1045"/>
        <v>22.25</v>
      </c>
      <c r="BF614" s="235">
        <f t="shared" ref="BF614:BN614" ca="1" si="1067">AVERAGE(OFFSET(BE$31,$A614,0,$BE$27,1))</f>
        <v>21.984999999999999</v>
      </c>
      <c r="BG614" s="235">
        <f t="shared" ca="1" si="1067"/>
        <v>21.80875</v>
      </c>
      <c r="BH614" s="235">
        <f t="shared" ca="1" si="1067"/>
        <v>21.626874999999998</v>
      </c>
      <c r="BI614" s="235">
        <f t="shared" ca="1" si="1067"/>
        <v>21.430312499999999</v>
      </c>
      <c r="BJ614" s="235">
        <f t="shared" ca="1" si="1067"/>
        <v>21.250624999999999</v>
      </c>
      <c r="BK614" s="235">
        <f t="shared" ca="1" si="1067"/>
        <v>21.118281249999999</v>
      </c>
      <c r="BL614" s="235">
        <f t="shared" ca="1" si="1067"/>
        <v>21.046601562500001</v>
      </c>
      <c r="BM614" s="235">
        <f t="shared" ca="1" si="1067"/>
        <v>21.034082031250001</v>
      </c>
      <c r="BN614" s="235">
        <f t="shared" ca="1" si="1067"/>
        <v>21.071894531250003</v>
      </c>
      <c r="BO614" s="235">
        <f t="shared" ca="1" si="1047"/>
        <v>21.74108984375</v>
      </c>
      <c r="BP614" s="235">
        <f t="shared" ca="1" si="1003"/>
        <v>21.531509647369138</v>
      </c>
      <c r="BQ614" s="235">
        <f t="shared" ca="1" si="1004"/>
        <v>21.434373589671043</v>
      </c>
      <c r="BR614" s="235">
        <f t="shared" ca="1" si="1005"/>
        <v>9.7136057698094191E-2</v>
      </c>
      <c r="BS614" s="235">
        <f t="shared" ca="1" si="1006"/>
        <v>21.628645705067232</v>
      </c>
      <c r="BT614" s="235">
        <f t="shared" ca="1" si="962"/>
        <v>21.428958399238724</v>
      </c>
      <c r="BU614" s="235">
        <f t="shared" ca="1" si="963"/>
        <v>21.349356307902955</v>
      </c>
      <c r="BV614" s="235">
        <f t="shared" ca="1" si="964"/>
        <v>21.374784928684711</v>
      </c>
      <c r="BW614" s="235">
        <f t="shared" ca="1" si="965"/>
        <v>21.613591202692014</v>
      </c>
      <c r="BX614" s="235">
        <f t="shared" ca="1" si="1048"/>
        <v>1.2946864513252636</v>
      </c>
      <c r="BZ614" s="235">
        <f t="shared" ca="1" si="1049"/>
        <v>21.959240146708996</v>
      </c>
      <c r="CA614" s="235">
        <f t="shared" ca="1" si="1050"/>
        <v>43.32562444630571</v>
      </c>
      <c r="CB614" s="235">
        <f t="shared" ca="1" si="978"/>
        <v>22.142211588541667</v>
      </c>
      <c r="CC614" s="235">
        <f t="shared" ca="1" si="979"/>
        <v>2.8422115885416659</v>
      </c>
      <c r="CD614" s="81">
        <f t="shared" ca="1" si="980"/>
        <v>7.907298909505208</v>
      </c>
      <c r="CE614" s="235">
        <f t="shared" ca="1" si="1051"/>
        <v>35.944152624926055</v>
      </c>
      <c r="CF614" s="235">
        <f t="shared" ca="1" si="1052"/>
        <v>29.364527137257365</v>
      </c>
      <c r="CG614">
        <f t="shared" si="1053"/>
        <v>100</v>
      </c>
      <c r="CH614">
        <f t="shared" si="1053"/>
        <v>50</v>
      </c>
      <c r="CI614">
        <f t="shared" si="1053"/>
        <v>0</v>
      </c>
      <c r="CJ614" t="e">
        <f t="shared" si="1054"/>
        <v>#N/A</v>
      </c>
      <c r="CK614" s="259">
        <f t="shared" ca="1" si="1055"/>
        <v>21.474439911199102</v>
      </c>
      <c r="CL614" s="259">
        <f t="shared" ca="1" si="1056"/>
        <v>22.08034495559955</v>
      </c>
      <c r="CM614" s="259">
        <f t="shared" ca="1" si="1057"/>
        <v>21.898161058573614</v>
      </c>
      <c r="CN614" s="259">
        <f t="shared" ca="1" si="1058"/>
        <v>21.617433234518586</v>
      </c>
      <c r="CO614">
        <f t="shared" ca="1" si="1059"/>
        <v>100</v>
      </c>
      <c r="CP614">
        <f t="shared" ca="1" si="1060"/>
        <v>16.7</v>
      </c>
      <c r="CQ614" t="e">
        <f t="shared" ca="1" si="1061"/>
        <v>#N/A</v>
      </c>
      <c r="CR614">
        <f t="shared" ca="1" si="983"/>
        <v>22.06</v>
      </c>
      <c r="CS614" t="e">
        <f t="shared" ca="1" si="984"/>
        <v>#N/A</v>
      </c>
    </row>
    <row r="615" spans="1:97" x14ac:dyDescent="0.25">
      <c r="A615">
        <v>584</v>
      </c>
      <c r="B615" s="100">
        <f ca="1">OFFSET(InputPriceData!B$15,CalculationsAndCharts!$A615+$A$11,0,1,1)</f>
        <v>39647</v>
      </c>
      <c r="C615" s="3">
        <f ca="1">OFFSET(InputPriceData!G$15,CalculationsAndCharts!$A615+$A$11,0,1,1)</f>
        <v>5896200</v>
      </c>
      <c r="D615" s="4">
        <f ca="1">OFFSET(InputPriceData!C$15,CalculationsAndCharts!$A615+$A$11,IF($C$7,7,0),1,1)</f>
        <v>21.57</v>
      </c>
      <c r="E615" s="4">
        <f ca="1">OFFSET(InputPriceData!D$15,CalculationsAndCharts!$A615+$A$11,IF($C$7,7,0),1,1)</f>
        <v>22.8</v>
      </c>
      <c r="F615" s="4">
        <f ca="1">OFFSET(InputPriceData!E$15,CalculationsAndCharts!$A615+$A$11,IF($C$7,7,0),1,1)</f>
        <v>21.13</v>
      </c>
      <c r="G615" s="4">
        <f ca="1">OFFSET(InputPriceData!F$15,CalculationsAndCharts!$A615+$A$11,IF($C$7,7,0),1,1)</f>
        <v>21.88</v>
      </c>
      <c r="H615" s="105">
        <f t="shared" si="1028"/>
        <v>0</v>
      </c>
      <c r="I615" s="105">
        <f t="shared" ca="1" si="1064"/>
        <v>0</v>
      </c>
      <c r="J615" s="105">
        <f t="shared" ca="1" si="1064"/>
        <v>0</v>
      </c>
      <c r="K615" s="105">
        <f t="shared" ca="1" si="1064"/>
        <v>0</v>
      </c>
      <c r="L615" s="4">
        <f t="shared" ca="1" si="1029"/>
        <v>21.936666666666667</v>
      </c>
      <c r="M615" s="105">
        <f t="shared" ca="1" si="1030"/>
        <v>1.2466666666666661</v>
      </c>
      <c r="N615" s="105">
        <f t="shared" ca="1" si="1037"/>
        <v>3.3724999999999992</v>
      </c>
      <c r="O615" s="198">
        <f t="shared" ca="1" si="1038"/>
        <v>3.0258684824850475</v>
      </c>
      <c r="P615" s="198">
        <f t="shared" ca="1" si="1039"/>
        <v>2.7232816342365429</v>
      </c>
      <c r="Q615" s="105">
        <f t="shared" ca="1" si="1031"/>
        <v>21.576543043939324</v>
      </c>
      <c r="R615" s="105">
        <f t="shared" ca="1" si="1032"/>
        <v>22.083576463305814</v>
      </c>
      <c r="S615" s="105">
        <f t="shared" ca="1" si="1040"/>
        <v>0</v>
      </c>
      <c r="T615" s="105">
        <f t="shared" si="1041"/>
        <v>0</v>
      </c>
      <c r="U615" s="105">
        <f t="shared" si="1042"/>
        <v>0</v>
      </c>
      <c r="V615" s="115">
        <f t="shared" ca="1" si="1033"/>
        <v>1.6700000000000017</v>
      </c>
      <c r="W615" s="114">
        <f t="shared" ca="1" si="1034"/>
        <v>1.5533272428322029</v>
      </c>
      <c r="X615" s="116">
        <f t="shared" ca="1" si="1035"/>
        <v>0.1209930184109782</v>
      </c>
      <c r="Y615" s="90" t="e">
        <f t="shared" si="1043"/>
        <v>#N/A</v>
      </c>
      <c r="Z615" s="117" t="str">
        <f t="shared" ca="1" si="1044"/>
        <v/>
      </c>
      <c r="AA615" s="112"/>
      <c r="AB615" s="118"/>
      <c r="AC615" s="107"/>
      <c r="AD615" s="107"/>
      <c r="AH615" s="107"/>
      <c r="BE615" s="235">
        <f t="shared" ca="1" si="1045"/>
        <v>21.72</v>
      </c>
      <c r="BF615" s="235">
        <f t="shared" ref="BF615:BN615" ca="1" si="1068">AVERAGE(OFFSET(BE$31,$A615,0,$BE$27,1))</f>
        <v>21.6325</v>
      </c>
      <c r="BG615" s="235">
        <f t="shared" ca="1" si="1068"/>
        <v>21.445</v>
      </c>
      <c r="BH615" s="235">
        <f t="shared" ca="1" si="1068"/>
        <v>21.233750000000001</v>
      </c>
      <c r="BI615" s="235">
        <f t="shared" ca="1" si="1068"/>
        <v>21.070937499999999</v>
      </c>
      <c r="BJ615" s="235">
        <f t="shared" ca="1" si="1068"/>
        <v>20.985937499999999</v>
      </c>
      <c r="BK615" s="235">
        <f t="shared" ca="1" si="1068"/>
        <v>20.974921875</v>
      </c>
      <c r="BL615" s="235">
        <f t="shared" ca="1" si="1068"/>
        <v>21.021562500000002</v>
      </c>
      <c r="BM615" s="235">
        <f t="shared" ca="1" si="1068"/>
        <v>21.10970703125</v>
      </c>
      <c r="BN615" s="235">
        <f t="shared" ca="1" si="1068"/>
        <v>21.226396484375002</v>
      </c>
      <c r="BO615" s="235">
        <f t="shared" ca="1" si="1047"/>
        <v>21.416098144531254</v>
      </c>
      <c r="BP615" s="235">
        <f t="shared" ca="1" si="1003"/>
        <v>21.321929450988275</v>
      </c>
      <c r="BQ615" s="235">
        <f t="shared" ca="1" si="1004"/>
        <v>21.337237531972949</v>
      </c>
      <c r="BR615" s="235">
        <f t="shared" ca="1" si="1005"/>
        <v>-1.5308080984674177E-2</v>
      </c>
      <c r="BS615" s="235">
        <f t="shared" ca="1" si="1006"/>
        <v>21.306621370003601</v>
      </c>
      <c r="BT615" s="235">
        <f t="shared" ca="1" si="962"/>
        <v>21.229271093410219</v>
      </c>
      <c r="BU615" s="235">
        <f t="shared" ca="1" si="963"/>
        <v>21.269754216567186</v>
      </c>
      <c r="BV615" s="235">
        <f t="shared" ca="1" si="964"/>
        <v>21.400213549466471</v>
      </c>
      <c r="BW615" s="235">
        <f t="shared" ca="1" si="965"/>
        <v>21.278764179995569</v>
      </c>
      <c r="BX615" s="235">
        <f t="shared" ca="1" si="1048"/>
        <v>1.4167855205731319</v>
      </c>
      <c r="BZ615" s="235">
        <f t="shared" ca="1" si="1049"/>
        <v>22.089728653425052</v>
      </c>
      <c r="CA615" s="235">
        <f t="shared" ca="1" si="1050"/>
        <v>35.6900627926127</v>
      </c>
      <c r="CB615" s="235">
        <f t="shared" ca="1" si="978"/>
        <v>21.676382405598961</v>
      </c>
      <c r="CC615" s="235">
        <f t="shared" ca="1" si="979"/>
        <v>2.3763824055989602</v>
      </c>
      <c r="CD615" s="81">
        <f t="shared" ca="1" si="980"/>
        <v>8.2472989095052078</v>
      </c>
      <c r="CE615" s="235">
        <f t="shared" ca="1" si="1051"/>
        <v>28.814069087033126</v>
      </c>
      <c r="CF615" s="235">
        <f t="shared" ca="1" si="1052"/>
        <v>22.73955320187078</v>
      </c>
      <c r="CG615">
        <f t="shared" si="1053"/>
        <v>100</v>
      </c>
      <c r="CH615">
        <f t="shared" si="1053"/>
        <v>50</v>
      </c>
      <c r="CI615">
        <f t="shared" si="1053"/>
        <v>0</v>
      </c>
      <c r="CJ615" t="e">
        <f t="shared" si="1054"/>
        <v>#N/A</v>
      </c>
      <c r="CK615" s="259">
        <f t="shared" ca="1" si="1055"/>
        <v>21.103879822398206</v>
      </c>
      <c r="CL615" s="259">
        <f t="shared" ca="1" si="1056"/>
        <v>21.713189911199102</v>
      </c>
      <c r="CM615" s="259">
        <f t="shared" ca="1" si="1057"/>
        <v>21.468046208733803</v>
      </c>
      <c r="CN615" s="259">
        <f t="shared" ca="1" si="1058"/>
        <v>21.432268546086199</v>
      </c>
      <c r="CO615">
        <f t="shared" ca="1" si="1059"/>
        <v>100</v>
      </c>
      <c r="CP615">
        <f t="shared" ca="1" si="1060"/>
        <v>16.7</v>
      </c>
      <c r="CQ615" t="e">
        <f t="shared" ca="1" si="1061"/>
        <v>#N/A</v>
      </c>
      <c r="CR615" t="e">
        <f t="shared" ca="1" si="983"/>
        <v>#N/A</v>
      </c>
      <c r="CS615" t="e">
        <f t="shared" ca="1" si="984"/>
        <v>#N/A</v>
      </c>
    </row>
    <row r="616" spans="1:97" x14ac:dyDescent="0.25">
      <c r="A616">
        <v>585</v>
      </c>
      <c r="B616" s="100">
        <f ca="1">OFFSET(InputPriceData!B$15,CalculationsAndCharts!$A616+$A$11,0,1,1)</f>
        <v>39646</v>
      </c>
      <c r="C616" s="3">
        <f ca="1">OFFSET(InputPriceData!G$15,CalculationsAndCharts!$A616+$A$11,0,1,1)</f>
        <v>5333900</v>
      </c>
      <c r="D616" s="4">
        <f ca="1">OFFSET(InputPriceData!C$15,CalculationsAndCharts!$A616+$A$11,IF($C$7,7,0),1,1)</f>
        <v>21.59</v>
      </c>
      <c r="E616" s="4">
        <f ca="1">OFFSET(InputPriceData!D$15,CalculationsAndCharts!$A616+$A$11,IF($C$7,7,0),1,1)</f>
        <v>22.12</v>
      </c>
      <c r="F616" s="4">
        <f ca="1">OFFSET(InputPriceData!E$15,CalculationsAndCharts!$A616+$A$11,IF($C$7,7,0),1,1)</f>
        <v>20.69</v>
      </c>
      <c r="G616" s="4">
        <f ca="1">OFFSET(InputPriceData!F$15,CalculationsAndCharts!$A616+$A$11,IF($C$7,7,0),1,1)</f>
        <v>21.56</v>
      </c>
      <c r="H616" s="105">
        <f t="shared" si="1028"/>
        <v>0</v>
      </c>
      <c r="I616" s="105">
        <f t="shared" ca="1" si="1064"/>
        <v>0</v>
      </c>
      <c r="J616" s="105">
        <f t="shared" ca="1" si="1064"/>
        <v>0</v>
      </c>
      <c r="K616" s="105">
        <f t="shared" ca="1" si="1064"/>
        <v>0</v>
      </c>
      <c r="L616" s="4">
        <f t="shared" ca="1" si="1029"/>
        <v>21.456666666666667</v>
      </c>
      <c r="M616" s="105">
        <f t="shared" ca="1" si="1030"/>
        <v>2.1566666666666663</v>
      </c>
      <c r="N616" s="105">
        <f t="shared" ca="1" si="1037"/>
        <v>3.2814743589743576</v>
      </c>
      <c r="O616" s="198">
        <f t="shared" ca="1" si="1038"/>
        <v>2.9268309060522038</v>
      </c>
      <c r="P616" s="198">
        <f t="shared" ca="1" si="1039"/>
        <v>2.6341478154469833</v>
      </c>
      <c r="Q616" s="105">
        <f t="shared" ca="1" si="1031"/>
        <v>21.473650580302937</v>
      </c>
      <c r="R616" s="105">
        <f t="shared" ca="1" si="1032"/>
        <v>22.228443154553382</v>
      </c>
      <c r="S616" s="105">
        <f t="shared" ca="1" si="1040"/>
        <v>0</v>
      </c>
      <c r="T616" s="105">
        <f t="shared" si="1041"/>
        <v>0</v>
      </c>
      <c r="U616" s="105">
        <f t="shared" si="1042"/>
        <v>0</v>
      </c>
      <c r="V616" s="115">
        <f t="shared" ca="1" si="1033"/>
        <v>1.4299999999999997</v>
      </c>
      <c r="W616" s="114">
        <f t="shared" ca="1" si="1034"/>
        <v>1.4949908642483039</v>
      </c>
      <c r="X616" s="116">
        <f t="shared" ca="1" si="1035"/>
        <v>0.11934094917663747</v>
      </c>
      <c r="Y616" s="90" t="e">
        <f t="shared" si="1043"/>
        <v>#N/A</v>
      </c>
      <c r="Z616" s="117" t="str">
        <f t="shared" ca="1" si="1044"/>
        <v/>
      </c>
      <c r="AA616" s="112"/>
      <c r="AB616" s="118"/>
      <c r="AC616" s="107"/>
      <c r="AD616" s="107"/>
      <c r="AH616" s="107"/>
      <c r="BE616" s="235">
        <f t="shared" ca="1" si="1045"/>
        <v>21.545000000000002</v>
      </c>
      <c r="BF616" s="235">
        <f t="shared" ref="BF616:BN616" ca="1" si="1069">AVERAGE(OFFSET(BE$31,$A616,0,$BE$27,1))</f>
        <v>21.2575</v>
      </c>
      <c r="BG616" s="235">
        <f t="shared" ca="1" si="1069"/>
        <v>21.022500000000001</v>
      </c>
      <c r="BH616" s="235">
        <f t="shared" ca="1" si="1069"/>
        <v>20.908125000000002</v>
      </c>
      <c r="BI616" s="235">
        <f t="shared" ca="1" si="1069"/>
        <v>20.900937500000001</v>
      </c>
      <c r="BJ616" s="235">
        <f t="shared" ca="1" si="1069"/>
        <v>20.963906250000001</v>
      </c>
      <c r="BK616" s="235">
        <f t="shared" ca="1" si="1069"/>
        <v>21.068203125</v>
      </c>
      <c r="BL616" s="235">
        <f t="shared" ca="1" si="1069"/>
        <v>21.197851562499999</v>
      </c>
      <c r="BM616" s="235">
        <f t="shared" ca="1" si="1069"/>
        <v>21.3430859375</v>
      </c>
      <c r="BN616" s="235">
        <f t="shared" ca="1" si="1069"/>
        <v>21.495820312500001</v>
      </c>
      <c r="BO616" s="235">
        <f t="shared" ca="1" si="1047"/>
        <v>21.230427734375002</v>
      </c>
      <c r="BP616" s="235">
        <f t="shared" ca="1" si="1003"/>
        <v>21.227760757445296</v>
      </c>
      <c r="BQ616" s="235">
        <f t="shared" ca="1" si="1004"/>
        <v>21.352545612957623</v>
      </c>
      <c r="BR616" s="235">
        <f t="shared" ca="1" si="1005"/>
        <v>-0.12478485551232765</v>
      </c>
      <c r="BS616" s="235">
        <f t="shared" ca="1" si="1006"/>
        <v>21.102975901932968</v>
      </c>
      <c r="BT616" s="235">
        <f t="shared" ca="1" si="962"/>
        <v>21.15192081681684</v>
      </c>
      <c r="BU616" s="235">
        <f t="shared" ca="1" si="963"/>
        <v>21.310237339724157</v>
      </c>
      <c r="BV616" s="235">
        <f t="shared" ca="1" si="964"/>
        <v>21.530672882365756</v>
      </c>
      <c r="BW616" s="235">
        <f t="shared" ca="1" si="965"/>
        <v>21.055723313643803</v>
      </c>
      <c r="BX616" s="235">
        <f t="shared" ca="1" si="1048"/>
        <v>1.501389756223164</v>
      </c>
      <c r="BZ616" s="235">
        <f t="shared" ca="1" si="1049"/>
        <v>22.28120996586485</v>
      </c>
      <c r="CA616" s="235">
        <f t="shared" ca="1" si="1050"/>
        <v>29.594128587505608</v>
      </c>
      <c r="CB616" s="235">
        <f t="shared" ca="1" si="978"/>
        <v>21.343547200520835</v>
      </c>
      <c r="CC616" s="235">
        <f t="shared" ca="1" si="979"/>
        <v>2.0435472005208339</v>
      </c>
      <c r="CD616" s="81">
        <f t="shared" ca="1" si="980"/>
        <v>8.7572989095052094</v>
      </c>
      <c r="CE616" s="235">
        <f t="shared" ca="1" si="1051"/>
        <v>23.335359699812908</v>
      </c>
      <c r="CF616" s="235">
        <f t="shared" ca="1" si="1052"/>
        <v>16.478005401766328</v>
      </c>
      <c r="CG616">
        <f t="shared" si="1053"/>
        <v>100</v>
      </c>
      <c r="CH616">
        <f t="shared" si="1053"/>
        <v>50</v>
      </c>
      <c r="CI616">
        <f t="shared" si="1053"/>
        <v>0</v>
      </c>
      <c r="CJ616" t="e">
        <f t="shared" si="1054"/>
        <v>#N/A</v>
      </c>
      <c r="CK616" s="259">
        <f t="shared" ca="1" si="1055"/>
        <v>20.717759644796413</v>
      </c>
      <c r="CL616" s="259">
        <f t="shared" ca="1" si="1056"/>
        <v>21.254439911199103</v>
      </c>
      <c r="CM616" s="259">
        <f t="shared" ca="1" si="1057"/>
        <v>21.155632570111894</v>
      </c>
      <c r="CN616" s="259">
        <f t="shared" ca="1" si="1058"/>
        <v>21.319900000041038</v>
      </c>
      <c r="CO616">
        <f t="shared" ca="1" si="1059"/>
        <v>0</v>
      </c>
      <c r="CP616" t="e">
        <f t="shared" ca="1" si="1060"/>
        <v>#N/A</v>
      </c>
      <c r="CQ616">
        <f t="shared" ca="1" si="1061"/>
        <v>16.7</v>
      </c>
      <c r="CR616" t="e">
        <f t="shared" ca="1" si="983"/>
        <v>#N/A</v>
      </c>
      <c r="CS616" t="e">
        <f t="shared" ca="1" si="984"/>
        <v>#N/A</v>
      </c>
    </row>
    <row r="617" spans="1:97" x14ac:dyDescent="0.25">
      <c r="A617">
        <v>586</v>
      </c>
      <c r="B617" s="100">
        <f ca="1">OFFSET(InputPriceData!B$15,CalculationsAndCharts!$A617+$A$11,0,1,1)</f>
        <v>39645</v>
      </c>
      <c r="C617" s="3">
        <f ca="1">OFFSET(InputPriceData!G$15,CalculationsAndCharts!$A617+$A$11,0,1,1)</f>
        <v>7911600</v>
      </c>
      <c r="D617" s="4">
        <f ca="1">OFFSET(InputPriceData!C$15,CalculationsAndCharts!$A617+$A$11,IF($C$7,7,0),1,1)</f>
        <v>19.649999999999999</v>
      </c>
      <c r="E617" s="4">
        <f ca="1">OFFSET(InputPriceData!D$15,CalculationsAndCharts!$A617+$A$11,IF($C$7,7,0),1,1)</f>
        <v>21.61</v>
      </c>
      <c r="F617" s="4">
        <f ca="1">OFFSET(InputPriceData!E$15,CalculationsAndCharts!$A617+$A$11,IF($C$7,7,0),1,1)</f>
        <v>19.3</v>
      </c>
      <c r="G617" s="4">
        <f ca="1">OFFSET(InputPriceData!F$15,CalculationsAndCharts!$A617+$A$11,IF($C$7,7,0),1,1)</f>
        <v>21.53</v>
      </c>
      <c r="H617" s="105">
        <f t="shared" si="1028"/>
        <v>0</v>
      </c>
      <c r="I617" s="105">
        <f t="shared" ca="1" si="1064"/>
        <v>0</v>
      </c>
      <c r="J617" s="105">
        <f t="shared" ca="1" si="1064"/>
        <v>0</v>
      </c>
      <c r="K617" s="105">
        <f t="shared" ca="1" si="1064"/>
        <v>0</v>
      </c>
      <c r="L617" s="4">
        <f t="shared" ca="1" si="1029"/>
        <v>20.813333333333333</v>
      </c>
      <c r="M617" s="105">
        <f t="shared" ca="1" si="1030"/>
        <v>1.0833333333333321</v>
      </c>
      <c r="N617" s="105">
        <f t="shared" ca="1" si="1037"/>
        <v>2.8582051282051264</v>
      </c>
      <c r="O617" s="198">
        <f t="shared" ca="1" si="1038"/>
        <v>2.8255042052173027</v>
      </c>
      <c r="P617" s="198">
        <f t="shared" ca="1" si="1039"/>
        <v>2.5429537846955723</v>
      </c>
      <c r="Q617" s="105">
        <f t="shared" ca="1" si="1031"/>
        <v>21.478503127056154</v>
      </c>
      <c r="R617" s="105">
        <f t="shared" ca="1" si="1032"/>
        <v>22.444098175767792</v>
      </c>
      <c r="S617" s="105">
        <f t="shared" ca="1" si="1040"/>
        <v>0</v>
      </c>
      <c r="T617" s="105">
        <f t="shared" si="1041"/>
        <v>0</v>
      </c>
      <c r="U617" s="105">
        <f t="shared" si="1042"/>
        <v>0</v>
      </c>
      <c r="V617" s="115">
        <f t="shared" ca="1" si="1033"/>
        <v>2.3099999999999987</v>
      </c>
      <c r="W617" s="114">
        <f t="shared" ca="1" si="1034"/>
        <v>1.5274862963724558</v>
      </c>
      <c r="X617" s="116">
        <f t="shared" ca="1" si="1035"/>
        <v>0.12094687860531611</v>
      </c>
      <c r="Y617" s="90" t="e">
        <f t="shared" si="1043"/>
        <v>#N/A</v>
      </c>
      <c r="Z617" s="117" t="str">
        <f t="shared" ca="1" si="1044"/>
        <v/>
      </c>
      <c r="AA617" s="112"/>
      <c r="AB617" s="118"/>
      <c r="AC617" s="107"/>
      <c r="AD617" s="107"/>
      <c r="AH617" s="107"/>
      <c r="BE617" s="235">
        <f t="shared" ca="1" si="1045"/>
        <v>20.97</v>
      </c>
      <c r="BF617" s="235">
        <f t="shared" ref="BF617:BN617" ca="1" si="1070">AVERAGE(OFFSET(BE$31,$A617,0,$BE$27,1))</f>
        <v>20.787500000000001</v>
      </c>
      <c r="BG617" s="235">
        <f t="shared" ca="1" si="1070"/>
        <v>20.793750000000003</v>
      </c>
      <c r="BH617" s="235">
        <f t="shared" ca="1" si="1070"/>
        <v>20.893750000000001</v>
      </c>
      <c r="BI617" s="235">
        <f t="shared" ca="1" si="1070"/>
        <v>21.026875</v>
      </c>
      <c r="BJ617" s="235">
        <f t="shared" ca="1" si="1070"/>
        <v>21.172499999999999</v>
      </c>
      <c r="BK617" s="235">
        <f t="shared" ca="1" si="1070"/>
        <v>21.327500000000001</v>
      </c>
      <c r="BL617" s="235">
        <f t="shared" ca="1" si="1070"/>
        <v>21.488320312500001</v>
      </c>
      <c r="BM617" s="235">
        <f t="shared" ca="1" si="1070"/>
        <v>21.648554687500003</v>
      </c>
      <c r="BN617" s="235">
        <f t="shared" ca="1" si="1070"/>
        <v>21.803164062500002</v>
      </c>
      <c r="BO617" s="235">
        <f t="shared" ca="1" si="1047"/>
        <v>21.031783203125002</v>
      </c>
      <c r="BP617" s="235">
        <f t="shared" ca="1" si="1003"/>
        <v>21.225093780515593</v>
      </c>
      <c r="BQ617" s="235">
        <f t="shared" ca="1" si="1004"/>
        <v>21.477330468469951</v>
      </c>
      <c r="BR617" s="235">
        <f t="shared" ca="1" si="1005"/>
        <v>-0.25223668795435827</v>
      </c>
      <c r="BS617" s="235">
        <f t="shared" ca="1" si="1006"/>
        <v>20.972857092561235</v>
      </c>
      <c r="BT617" s="235">
        <f t="shared" ca="1" si="962"/>
        <v>21.200865731700709</v>
      </c>
      <c r="BU617" s="235">
        <f t="shared" ca="1" si="963"/>
        <v>21.468553862631474</v>
      </c>
      <c r="BV617" s="235">
        <f t="shared" ca="1" si="964"/>
        <v>21.751108425007359</v>
      </c>
      <c r="BW617" s="235">
        <f t="shared" ca="1" si="965"/>
        <v>20.948044032215059</v>
      </c>
      <c r="BX617" s="235">
        <f t="shared" ca="1" si="1048"/>
        <v>1.5436848172691209</v>
      </c>
      <c r="BZ617" s="235">
        <f t="shared" ca="1" si="1049"/>
        <v>22.52442904621677</v>
      </c>
      <c r="CA617" s="235">
        <f t="shared" ca="1" si="1050"/>
        <v>24.470419797377417</v>
      </c>
      <c r="CB617" s="235">
        <f t="shared" ca="1" si="978"/>
        <v>20.922558268229167</v>
      </c>
      <c r="CC617" s="235">
        <f t="shared" ca="1" si="979"/>
        <v>1.6225582682291666</v>
      </c>
      <c r="CD617" s="81">
        <f t="shared" ca="1" si="980"/>
        <v>10.097298909505209</v>
      </c>
      <c r="CE617" s="235">
        <f t="shared" ca="1" si="1051"/>
        <v>16.069230818766322</v>
      </c>
      <c r="CF617" s="235">
        <f t="shared" ca="1" si="1052"/>
        <v>10.900028287672955</v>
      </c>
      <c r="CG617">
        <f t="shared" si="1053"/>
        <v>100</v>
      </c>
      <c r="CH617">
        <f t="shared" si="1053"/>
        <v>50</v>
      </c>
      <c r="CI617">
        <f t="shared" si="1053"/>
        <v>0</v>
      </c>
      <c r="CJ617" t="e">
        <f t="shared" si="1054"/>
        <v>#N/A</v>
      </c>
      <c r="CK617" s="259">
        <f t="shared" ca="1" si="1055"/>
        <v>20.913019289592825</v>
      </c>
      <c r="CL617" s="259">
        <f t="shared" ca="1" si="1056"/>
        <v>20.586379822398207</v>
      </c>
      <c r="CM617" s="259">
        <f t="shared" ca="1" si="1057"/>
        <v>20.954943172408715</v>
      </c>
      <c r="CN617" s="259">
        <f t="shared" ca="1" si="1058"/>
        <v>21.346084035577814</v>
      </c>
      <c r="CO617">
        <f t="shared" ca="1" si="1059"/>
        <v>0</v>
      </c>
      <c r="CP617" t="e">
        <f t="shared" ca="1" si="1060"/>
        <v>#N/A</v>
      </c>
      <c r="CQ617">
        <f t="shared" ca="1" si="1061"/>
        <v>16.7</v>
      </c>
      <c r="CR617" t="e">
        <f t="shared" ca="1" si="983"/>
        <v>#N/A</v>
      </c>
      <c r="CS617" t="e">
        <f t="shared" ca="1" si="984"/>
        <v>#N/A</v>
      </c>
    </row>
    <row r="618" spans="1:97" x14ac:dyDescent="0.25">
      <c r="A618">
        <v>587</v>
      </c>
      <c r="B618" s="100">
        <f ca="1">OFFSET(InputPriceData!B$15,CalculationsAndCharts!$A618+$A$11,0,1,1)</f>
        <v>39644</v>
      </c>
      <c r="C618" s="3">
        <f ca="1">OFFSET(InputPriceData!G$15,CalculationsAndCharts!$A618+$A$11,0,1,1)</f>
        <v>6253900</v>
      </c>
      <c r="D618" s="4">
        <f ca="1">OFFSET(InputPriceData!C$15,CalculationsAndCharts!$A618+$A$11,IF($C$7,7,0),1,1)</f>
        <v>20.21</v>
      </c>
      <c r="E618" s="4">
        <f ca="1">OFFSET(InputPriceData!D$15,CalculationsAndCharts!$A618+$A$11,IF($C$7,7,0),1,1)</f>
        <v>21.04</v>
      </c>
      <c r="F618" s="4">
        <f ca="1">OFFSET(InputPriceData!E$15,CalculationsAndCharts!$A618+$A$11,IF($C$7,7,0),1,1)</f>
        <v>19.73</v>
      </c>
      <c r="G618" s="4">
        <f ca="1">OFFSET(InputPriceData!F$15,CalculationsAndCharts!$A618+$A$11,IF($C$7,7,0),1,1)</f>
        <v>20.41</v>
      </c>
      <c r="H618" s="105">
        <f t="shared" si="1028"/>
        <v>0</v>
      </c>
      <c r="I618" s="105">
        <f t="shared" ca="1" si="1064"/>
        <v>0</v>
      </c>
      <c r="J618" s="105">
        <f t="shared" ca="1" si="1064"/>
        <v>0</v>
      </c>
      <c r="K618" s="105">
        <f t="shared" ca="1" si="1064"/>
        <v>0</v>
      </c>
      <c r="L618" s="4">
        <f t="shared" ca="1" si="1029"/>
        <v>20.393333333333331</v>
      </c>
      <c r="M618" s="105">
        <f t="shared" ca="1" si="1030"/>
        <v>1.4666666666666686</v>
      </c>
      <c r="N618" s="105">
        <f t="shared" ca="1" si="1037"/>
        <v>2.9164615384615371</v>
      </c>
      <c r="O618" s="198">
        <f t="shared" ca="1" si="1038"/>
        <v>2.8161610843636389</v>
      </c>
      <c r="P618" s="198">
        <f t="shared" ca="1" si="1039"/>
        <v>2.5345449759272749</v>
      </c>
      <c r="Q618" s="105">
        <f t="shared" ca="1" si="1031"/>
        <v>21.668551639548387</v>
      </c>
      <c r="R618" s="105">
        <f t="shared" ca="1" si="1032"/>
        <v>22.719982475399689</v>
      </c>
      <c r="S618" s="105">
        <f t="shared" ca="1" si="1040"/>
        <v>0</v>
      </c>
      <c r="T618" s="105">
        <f t="shared" si="1041"/>
        <v>0</v>
      </c>
      <c r="U618" s="105">
        <f t="shared" si="1042"/>
        <v>0</v>
      </c>
      <c r="V618" s="115">
        <f t="shared" ca="1" si="1033"/>
        <v>1.3099999999999987</v>
      </c>
      <c r="W618" s="114">
        <f t="shared" ca="1" si="1034"/>
        <v>1.136229444558684</v>
      </c>
      <c r="X618" s="116">
        <f t="shared" ca="1" si="1035"/>
        <v>0.1056702324624539</v>
      </c>
      <c r="Y618" s="90" t="e">
        <f t="shared" si="1043"/>
        <v>#N/A</v>
      </c>
      <c r="Z618" s="117" t="str">
        <f t="shared" ca="1" si="1044"/>
        <v/>
      </c>
      <c r="AA618" s="112"/>
      <c r="AB618" s="118"/>
      <c r="AC618" s="107"/>
      <c r="AD618" s="107"/>
      <c r="AH618" s="107"/>
      <c r="BE618" s="235">
        <f t="shared" ca="1" si="1045"/>
        <v>20.605</v>
      </c>
      <c r="BF618" s="235">
        <f t="shared" ref="BF618:BN618" ca="1" si="1071">AVERAGE(OFFSET(BE$31,$A618,0,$BE$27,1))</f>
        <v>20.8</v>
      </c>
      <c r="BG618" s="235">
        <f t="shared" ca="1" si="1071"/>
        <v>20.993749999999999</v>
      </c>
      <c r="BH618" s="235">
        <f t="shared" ca="1" si="1071"/>
        <v>21.16</v>
      </c>
      <c r="BI618" s="235">
        <f t="shared" ca="1" si="1071"/>
        <v>21.318125000000002</v>
      </c>
      <c r="BJ618" s="235">
        <f t="shared" ca="1" si="1071"/>
        <v>21.482500000000002</v>
      </c>
      <c r="BK618" s="235">
        <f t="shared" ca="1" si="1071"/>
        <v>21.649140625000001</v>
      </c>
      <c r="BL618" s="235">
        <f t="shared" ca="1" si="1071"/>
        <v>21.808789062500001</v>
      </c>
      <c r="BM618" s="235">
        <f t="shared" ca="1" si="1071"/>
        <v>21.957773437500002</v>
      </c>
      <c r="BN618" s="235">
        <f t="shared" ca="1" si="1071"/>
        <v>22.098798828124998</v>
      </c>
      <c r="BO618" s="235">
        <f t="shared" ca="1" si="1047"/>
        <v>21.092068847656254</v>
      </c>
      <c r="BP618" s="235">
        <f t="shared" ca="1" si="1003"/>
        <v>21.418404357906184</v>
      </c>
      <c r="BQ618" s="235">
        <f t="shared" ca="1" si="1004"/>
        <v>21.729567156424306</v>
      </c>
      <c r="BR618" s="235">
        <f t="shared" ca="1" si="1005"/>
        <v>-0.31116279851812223</v>
      </c>
      <c r="BS618" s="235">
        <f t="shared" ca="1" si="1006"/>
        <v>21.107241559388061</v>
      </c>
      <c r="BT618" s="235">
        <f t="shared" ca="1" si="962"/>
        <v>21.428874370840184</v>
      </c>
      <c r="BU618" s="235">
        <f t="shared" ca="1" si="963"/>
        <v>21.736241993562238</v>
      </c>
      <c r="BV618" s="235">
        <f t="shared" ca="1" si="964"/>
        <v>22.033662987383245</v>
      </c>
      <c r="BW618" s="235">
        <f t="shared" ca="1" si="965"/>
        <v>21.111560119217067</v>
      </c>
      <c r="BX618" s="235">
        <f t="shared" ca="1" si="1048"/>
        <v>1.5533509986965375</v>
      </c>
      <c r="BZ618" s="235">
        <f t="shared" ca="1" si="1049"/>
        <v>22.809568241866046</v>
      </c>
      <c r="CA618" s="235">
        <f t="shared" ca="1" si="1050"/>
        <v>22.671853881160338</v>
      </c>
      <c r="CB618" s="235">
        <f t="shared" ca="1" si="978"/>
        <v>20.742701090494791</v>
      </c>
      <c r="CC618" s="235">
        <f t="shared" ca="1" si="979"/>
        <v>1.0127010904947902</v>
      </c>
      <c r="CD618" s="81">
        <f t="shared" ca="1" si="980"/>
        <v>10.097298909505209</v>
      </c>
      <c r="CE618" s="235">
        <f t="shared" ca="1" si="1051"/>
        <v>10.029425686719765</v>
      </c>
      <c r="CF618" s="235">
        <f t="shared" ca="1" si="1052"/>
        <v>7.6513629644372854</v>
      </c>
      <c r="CG618">
        <f t="shared" si="1053"/>
        <v>100</v>
      </c>
      <c r="CH618">
        <f t="shared" si="1053"/>
        <v>50</v>
      </c>
      <c r="CI618">
        <f t="shared" si="1053"/>
        <v>0</v>
      </c>
      <c r="CJ618" t="e">
        <f t="shared" si="1054"/>
        <v>#N/A</v>
      </c>
      <c r="CK618" s="259">
        <f t="shared" ca="1" si="1055"/>
        <v>21.478538579185646</v>
      </c>
      <c r="CL618" s="259">
        <f t="shared" ca="1" si="1056"/>
        <v>20.758644289592823</v>
      </c>
      <c r="CM618" s="259">
        <f t="shared" ca="1" si="1057"/>
        <v>21.049349731792304</v>
      </c>
      <c r="CN618" s="259">
        <f t="shared" ca="1" si="1058"/>
        <v>21.649965720849657</v>
      </c>
      <c r="CO618">
        <f t="shared" ca="1" si="1059"/>
        <v>0</v>
      </c>
      <c r="CP618" t="e">
        <f t="shared" ca="1" si="1060"/>
        <v>#N/A</v>
      </c>
      <c r="CQ618">
        <f t="shared" ca="1" si="1061"/>
        <v>16.7</v>
      </c>
      <c r="CR618" t="e">
        <f t="shared" ca="1" si="983"/>
        <v>#N/A</v>
      </c>
      <c r="CS618" t="e">
        <f t="shared" ca="1" si="984"/>
        <v>#N/A</v>
      </c>
    </row>
    <row r="619" spans="1:97" x14ac:dyDescent="0.25">
      <c r="A619">
        <v>588</v>
      </c>
      <c r="B619" s="100">
        <f ca="1">OFFSET(InputPriceData!B$15,CalculationsAndCharts!$A619+$A$11,0,1,1)</f>
        <v>39643</v>
      </c>
      <c r="C619" s="3">
        <f ca="1">OFFSET(InputPriceData!G$15,CalculationsAndCharts!$A619+$A$11,0,1,1)</f>
        <v>4686400</v>
      </c>
      <c r="D619" s="4">
        <f ca="1">OFFSET(InputPriceData!C$15,CalculationsAndCharts!$A619+$A$11,IF($C$7,7,0),1,1)</f>
        <v>21.99</v>
      </c>
      <c r="E619" s="4">
        <f ca="1">OFFSET(InputPriceData!D$15,CalculationsAndCharts!$A619+$A$11,IF($C$7,7,0),1,1)</f>
        <v>22.1</v>
      </c>
      <c r="F619" s="4">
        <f ca="1">OFFSET(InputPriceData!E$15,CalculationsAndCharts!$A619+$A$11,IF($C$7,7,0),1,1)</f>
        <v>20.69</v>
      </c>
      <c r="G619" s="4">
        <f ca="1">OFFSET(InputPriceData!F$15,CalculationsAndCharts!$A619+$A$11,IF($C$7,7,0),1,1)</f>
        <v>20.8</v>
      </c>
      <c r="H619" s="105">
        <f t="shared" si="1028"/>
        <v>0</v>
      </c>
      <c r="I619" s="105">
        <f t="shared" ca="1" si="1064"/>
        <v>0</v>
      </c>
      <c r="J619" s="105">
        <f t="shared" ca="1" si="1064"/>
        <v>0</v>
      </c>
      <c r="K619" s="105">
        <f t="shared" ca="1" si="1064"/>
        <v>0</v>
      </c>
      <c r="L619" s="4">
        <f t="shared" ca="1" si="1029"/>
        <v>21.196666666666669</v>
      </c>
      <c r="M619" s="105">
        <f t="shared" ca="1" si="1030"/>
        <v>0.31666666666666998</v>
      </c>
      <c r="N619" s="105">
        <f t="shared" ca="1" si="1037"/>
        <v>2.7171153846153837</v>
      </c>
      <c r="O619" s="198">
        <f t="shared" ca="1" si="1038"/>
        <v>2.787503811764239</v>
      </c>
      <c r="P619" s="198">
        <f t="shared" ca="1" si="1039"/>
        <v>2.5087534305878152</v>
      </c>
      <c r="Q619" s="105">
        <f t="shared" ca="1" si="1031"/>
        <v>22.032899727038401</v>
      </c>
      <c r="R619" s="105">
        <f t="shared" ca="1" si="1032"/>
        <v>23.020391285642916</v>
      </c>
      <c r="S619" s="105">
        <f t="shared" ca="1" si="1040"/>
        <v>0</v>
      </c>
      <c r="T619" s="105">
        <f t="shared" si="1041"/>
        <v>0</v>
      </c>
      <c r="U619" s="105">
        <f t="shared" si="1042"/>
        <v>0</v>
      </c>
      <c r="V619" s="115">
        <f t="shared" ca="1" si="1033"/>
        <v>1.4100000000000001</v>
      </c>
      <c r="W619" s="114">
        <f t="shared" ca="1" si="1034"/>
        <v>1.0493441668380266</v>
      </c>
      <c r="X619" s="116">
        <f t="shared" ca="1" si="1035"/>
        <v>0.10044923879028975</v>
      </c>
      <c r="Y619" s="90" t="e">
        <f t="shared" si="1043"/>
        <v>#N/A</v>
      </c>
      <c r="Z619" s="117" t="str">
        <f t="shared" ca="1" si="1044"/>
        <v/>
      </c>
      <c r="AA619" s="112"/>
      <c r="AB619" s="118"/>
      <c r="AC619" s="107"/>
      <c r="AD619" s="107"/>
      <c r="AH619" s="107"/>
      <c r="BE619" s="235">
        <f t="shared" ca="1" si="1045"/>
        <v>20.995000000000001</v>
      </c>
      <c r="BF619" s="235">
        <f t="shared" ref="BF619:BN619" ca="1" si="1072">AVERAGE(OFFSET(BE$31,$A619,0,$BE$27,1))</f>
        <v>21.1875</v>
      </c>
      <c r="BG619" s="235">
        <f t="shared" ca="1" si="1072"/>
        <v>21.326250000000002</v>
      </c>
      <c r="BH619" s="235">
        <f t="shared" ca="1" si="1072"/>
        <v>21.47625</v>
      </c>
      <c r="BI619" s="235">
        <f t="shared" ca="1" si="1072"/>
        <v>21.646875000000001</v>
      </c>
      <c r="BJ619" s="235">
        <f t="shared" ca="1" si="1072"/>
        <v>21.815781250000001</v>
      </c>
      <c r="BK619" s="235">
        <f t="shared" ca="1" si="1072"/>
        <v>21.9684375</v>
      </c>
      <c r="BL619" s="235">
        <f t="shared" ca="1" si="1072"/>
        <v>22.1067578125</v>
      </c>
      <c r="BM619" s="235">
        <f t="shared" ca="1" si="1072"/>
        <v>22.239824218749998</v>
      </c>
      <c r="BN619" s="235">
        <f t="shared" ca="1" si="1072"/>
        <v>22.374804687499996</v>
      </c>
      <c r="BO619" s="235">
        <f t="shared" ca="1" si="1047"/>
        <v>21.440436523437501</v>
      </c>
      <c r="BP619" s="235">
        <f t="shared" ca="1" si="1003"/>
        <v>21.744739868156117</v>
      </c>
      <c r="BQ619" s="235">
        <f t="shared" ca="1" si="1004"/>
        <v>22.040729954942428</v>
      </c>
      <c r="BR619" s="235">
        <f t="shared" ca="1" si="1005"/>
        <v>-0.29599008678631122</v>
      </c>
      <c r="BS619" s="235">
        <f t="shared" ca="1" si="1006"/>
        <v>21.448749781369806</v>
      </c>
      <c r="BT619" s="235">
        <f t="shared" ca="1" si="962"/>
        <v>21.750507182292303</v>
      </c>
      <c r="BU619" s="235">
        <f t="shared" ca="1" si="963"/>
        <v>22.043609616284296</v>
      </c>
      <c r="BV619" s="235">
        <f t="shared" ca="1" si="964"/>
        <v>22.331083981204252</v>
      </c>
      <c r="BW619" s="235">
        <f t="shared" ca="1" si="965"/>
        <v>21.451776679228281</v>
      </c>
      <c r="BX619" s="235">
        <f t="shared" ca="1" si="1048"/>
        <v>1.5606086617566037</v>
      </c>
      <c r="BZ619" s="235">
        <f t="shared" ca="1" si="1049"/>
        <v>23.10947663013339</v>
      </c>
      <c r="CA619" s="235">
        <f t="shared" ca="1" si="1050"/>
        <v>23.444656698252263</v>
      </c>
      <c r="CB619" s="235">
        <f t="shared" ca="1" si="978"/>
        <v>21.318551595052085</v>
      </c>
      <c r="CC619" s="235">
        <f t="shared" ca="1" si="979"/>
        <v>0.62855159505208391</v>
      </c>
      <c r="CD619" s="81">
        <f t="shared" ca="1" si="980"/>
        <v>9.5214484049479147</v>
      </c>
      <c r="CE619" s="235">
        <f t="shared" ca="1" si="1051"/>
        <v>6.601428357532777</v>
      </c>
      <c r="CF619" s="235">
        <f t="shared" ca="1" si="1052"/>
        <v>6.7135957348551001</v>
      </c>
      <c r="CG619">
        <f t="shared" si="1053"/>
        <v>100</v>
      </c>
      <c r="CH619">
        <f t="shared" si="1053"/>
        <v>50</v>
      </c>
      <c r="CI619">
        <f t="shared" si="1053"/>
        <v>0</v>
      </c>
      <c r="CJ619" t="e">
        <f t="shared" si="1054"/>
        <v>#N/A</v>
      </c>
      <c r="CK619" s="259">
        <f t="shared" ca="1" si="1055"/>
        <v>21.562077158371288</v>
      </c>
      <c r="CL619" s="259">
        <f t="shared" ca="1" si="1056"/>
        <v>21.436769289592824</v>
      </c>
      <c r="CM619" s="259">
        <f t="shared" ca="1" si="1057"/>
        <v>21.486693997431622</v>
      </c>
      <c r="CN619" s="259">
        <f t="shared" ca="1" si="1058"/>
        <v>22.006494293352393</v>
      </c>
      <c r="CO619">
        <f t="shared" ca="1" si="1059"/>
        <v>0</v>
      </c>
      <c r="CP619" t="e">
        <f t="shared" ca="1" si="1060"/>
        <v>#N/A</v>
      </c>
      <c r="CQ619">
        <f t="shared" ca="1" si="1061"/>
        <v>16.7</v>
      </c>
      <c r="CR619" t="e">
        <f t="shared" ca="1" si="983"/>
        <v>#N/A</v>
      </c>
      <c r="CS619" t="e">
        <f t="shared" ca="1" si="984"/>
        <v>#N/A</v>
      </c>
    </row>
    <row r="620" spans="1:97" x14ac:dyDescent="0.25">
      <c r="A620">
        <v>589</v>
      </c>
      <c r="B620" s="100">
        <f ca="1">OFFSET(InputPriceData!B$15,CalculationsAndCharts!$A620+$A$11,0,1,1)</f>
        <v>39640</v>
      </c>
      <c r="C620" s="3">
        <f ca="1">OFFSET(InputPriceData!G$15,CalculationsAndCharts!$A620+$A$11,0,1,1)</f>
        <v>3650600</v>
      </c>
      <c r="D620" s="4">
        <f ca="1">OFFSET(InputPriceData!C$15,CalculationsAndCharts!$A620+$A$11,IF($C$7,7,0),1,1)</f>
        <v>21.24</v>
      </c>
      <c r="E620" s="4">
        <f ca="1">OFFSET(InputPriceData!D$15,CalculationsAndCharts!$A620+$A$11,IF($C$7,7,0),1,1)</f>
        <v>21.49</v>
      </c>
      <c r="F620" s="4">
        <f ca="1">OFFSET(InputPriceData!E$15,CalculationsAndCharts!$A620+$A$11,IF($C$7,7,0),1,1)</f>
        <v>20.88</v>
      </c>
      <c r="G620" s="4">
        <f ca="1">OFFSET(InputPriceData!F$15,CalculationsAndCharts!$A620+$A$11,IF($C$7,7,0),1,1)</f>
        <v>21.19</v>
      </c>
      <c r="H620" s="105">
        <f t="shared" si="1028"/>
        <v>0</v>
      </c>
      <c r="I620" s="105">
        <f t="shared" ca="1" si="1064"/>
        <v>0</v>
      </c>
      <c r="J620" s="105">
        <f t="shared" ca="1" si="1064"/>
        <v>0</v>
      </c>
      <c r="K620" s="105">
        <f t="shared" ca="1" si="1064"/>
        <v>0</v>
      </c>
      <c r="L620" s="4">
        <f t="shared" ca="1" si="1029"/>
        <v>21.186666666666667</v>
      </c>
      <c r="M620" s="105">
        <f t="shared" ca="1" si="1030"/>
        <v>0.65000000000000213</v>
      </c>
      <c r="N620" s="105">
        <f t="shared" ca="1" si="1037"/>
        <v>2.8481923076923068</v>
      </c>
      <c r="O620" s="198">
        <f t="shared" ca="1" si="1038"/>
        <v>2.8076147909496258</v>
      </c>
      <c r="P620" s="198">
        <f t="shared" ca="1" si="1039"/>
        <v>2.5268533118546634</v>
      </c>
      <c r="Q620" s="105">
        <f t="shared" ca="1" si="1031"/>
        <v>22.271823458573181</v>
      </c>
      <c r="R620" s="105">
        <f t="shared" ca="1" si="1032"/>
        <v>23.302531730958492</v>
      </c>
      <c r="S620" s="105">
        <f t="shared" ca="1" si="1040"/>
        <v>0</v>
      </c>
      <c r="T620" s="105">
        <f t="shared" si="1041"/>
        <v>0</v>
      </c>
      <c r="U620" s="105">
        <f t="shared" si="1042"/>
        <v>0</v>
      </c>
      <c r="V620" s="115">
        <f t="shared" ca="1" si="1033"/>
        <v>0.69000000000000128</v>
      </c>
      <c r="W620" s="114">
        <f t="shared" ca="1" si="1034"/>
        <v>0.86901625025703966</v>
      </c>
      <c r="X620" s="116">
        <f t="shared" ca="1" si="1035"/>
        <v>9.1010677218359592E-2</v>
      </c>
      <c r="Y620" s="90" t="e">
        <f t="shared" si="1043"/>
        <v>#N/A</v>
      </c>
      <c r="Z620" s="117" t="str">
        <f t="shared" ca="1" si="1044"/>
        <v/>
      </c>
      <c r="AA620" s="112"/>
      <c r="AB620" s="118"/>
      <c r="AC620" s="107"/>
      <c r="AD620" s="107"/>
      <c r="AH620" s="107"/>
      <c r="BE620" s="235">
        <f t="shared" ca="1" si="1045"/>
        <v>21.380000000000003</v>
      </c>
      <c r="BF620" s="235">
        <f t="shared" ref="BF620:BN620" ca="1" si="1073">AVERAGE(OFFSET(BE$31,$A620,0,$BE$27,1))</f>
        <v>21.465000000000003</v>
      </c>
      <c r="BG620" s="235">
        <f t="shared" ca="1" si="1073"/>
        <v>21.626250000000002</v>
      </c>
      <c r="BH620" s="235">
        <f t="shared" ca="1" si="1073"/>
        <v>21.817500000000003</v>
      </c>
      <c r="BI620" s="235">
        <f t="shared" ca="1" si="1073"/>
        <v>21.9846875</v>
      </c>
      <c r="BJ620" s="235">
        <f t="shared" ca="1" si="1073"/>
        <v>22.12109375</v>
      </c>
      <c r="BK620" s="235">
        <f t="shared" ca="1" si="1073"/>
        <v>22.245078124999999</v>
      </c>
      <c r="BL620" s="235">
        <f t="shared" ca="1" si="1073"/>
        <v>22.372890624999997</v>
      </c>
      <c r="BM620" s="235">
        <f t="shared" ca="1" si="1073"/>
        <v>22.509785156249997</v>
      </c>
      <c r="BN620" s="235">
        <f t="shared" ca="1" si="1073"/>
        <v>22.652949218749995</v>
      </c>
      <c r="BO620" s="235">
        <f t="shared" ca="1" si="1047"/>
        <v>21.758011718750005</v>
      </c>
      <c r="BP620" s="235">
        <f t="shared" ca="1" si="1003"/>
        <v>22.049043212874736</v>
      </c>
      <c r="BQ620" s="235">
        <f t="shared" ca="1" si="1004"/>
        <v>22.336720041728739</v>
      </c>
      <c r="BR620" s="235">
        <f t="shared" ca="1" si="1005"/>
        <v>-0.28767682885400347</v>
      </c>
      <c r="BS620" s="235">
        <f t="shared" ca="1" si="1006"/>
        <v>21.761366384020732</v>
      </c>
      <c r="BT620" s="235">
        <f t="shared" ref="BT620:BT683" ca="1" si="1074">BS620*$BF$28+$BF$29*BT621</f>
        <v>22.052264583214797</v>
      </c>
      <c r="BU620" s="235">
        <f t="shared" ref="BU620:BU683" ca="1" si="1075">BT620*$BF$28+$BF$29*BU621</f>
        <v>22.33671205027629</v>
      </c>
      <c r="BV620" s="235">
        <f t="shared" ref="BV620:BV683" ca="1" si="1076">BU620*$BF$28+$BF$29*BV621</f>
        <v>22.618558346124207</v>
      </c>
      <c r="BW620" s="235">
        <f t="shared" ref="BW620:BW683" ca="1" si="1077">3*BT620-3*BU620+BV620</f>
        <v>21.76521594493973</v>
      </c>
      <c r="BX620" s="235">
        <f t="shared" ca="1" si="1048"/>
        <v>1.5742353416567223</v>
      </c>
      <c r="BZ620" s="235">
        <f t="shared" ca="1" si="1049"/>
        <v>23.405514547323033</v>
      </c>
      <c r="CA620" s="235">
        <f t="shared" ca="1" si="1050"/>
        <v>23.950867462785826</v>
      </c>
      <c r="CB620" s="235">
        <f t="shared" ca="1" si="978"/>
        <v>21.472339192708336</v>
      </c>
      <c r="CC620" s="235">
        <f t="shared" ca="1" si="979"/>
        <v>0.59233919270833724</v>
      </c>
      <c r="CD620" s="81">
        <f t="shared" ca="1" si="980"/>
        <v>9.3676608072916636</v>
      </c>
      <c r="CE620" s="235">
        <f t="shared" ca="1" si="1051"/>
        <v>6.3232348490593111</v>
      </c>
      <c r="CF620" s="235">
        <f t="shared" ca="1" si="1052"/>
        <v>7.0348263007767473</v>
      </c>
      <c r="CG620">
        <f t="shared" si="1053"/>
        <v>100</v>
      </c>
      <c r="CH620">
        <f t="shared" si="1053"/>
        <v>50</v>
      </c>
      <c r="CI620">
        <f t="shared" si="1053"/>
        <v>0</v>
      </c>
      <c r="CJ620" t="e">
        <f t="shared" si="1054"/>
        <v>#N/A</v>
      </c>
      <c r="CK620" s="259">
        <f t="shared" ca="1" si="1055"/>
        <v>21.92415431674258</v>
      </c>
      <c r="CL620" s="259">
        <f t="shared" ca="1" si="1056"/>
        <v>21.48207715837129</v>
      </c>
      <c r="CM620" s="259">
        <f t="shared" ca="1" si="1057"/>
        <v>21.680045551274922</v>
      </c>
      <c r="CN620" s="259">
        <f t="shared" ca="1" si="1058"/>
        <v>22.23438429485622</v>
      </c>
      <c r="CO620">
        <f t="shared" ca="1" si="1059"/>
        <v>0</v>
      </c>
      <c r="CP620" t="e">
        <f t="shared" ca="1" si="1060"/>
        <v>#N/A</v>
      </c>
      <c r="CQ620">
        <f t="shared" ca="1" si="1061"/>
        <v>16.7</v>
      </c>
      <c r="CR620" t="e">
        <f t="shared" ca="1" si="983"/>
        <v>#N/A</v>
      </c>
      <c r="CS620" t="e">
        <f t="shared" ca="1" si="984"/>
        <v>#N/A</v>
      </c>
    </row>
    <row r="621" spans="1:97" x14ac:dyDescent="0.25">
      <c r="A621">
        <v>590</v>
      </c>
      <c r="B621" s="100">
        <f ca="1">OFFSET(InputPriceData!B$15,CalculationsAndCharts!$A621+$A$11,0,1,1)</f>
        <v>39639</v>
      </c>
      <c r="C621" s="3">
        <f ca="1">OFFSET(InputPriceData!G$15,CalculationsAndCharts!$A621+$A$11,0,1,1)</f>
        <v>3421000</v>
      </c>
      <c r="D621" s="4">
        <f ca="1">OFFSET(InputPriceData!C$15,CalculationsAndCharts!$A621+$A$11,IF($C$7,7,0),1,1)</f>
        <v>21.59</v>
      </c>
      <c r="E621" s="4">
        <f ca="1">OFFSET(InputPriceData!D$15,CalculationsAndCharts!$A621+$A$11,IF($C$7,7,0),1,1)</f>
        <v>21.89</v>
      </c>
      <c r="F621" s="4">
        <f ca="1">OFFSET(InputPriceData!E$15,CalculationsAndCharts!$A621+$A$11,IF($C$7,7,0),1,1)</f>
        <v>21.13</v>
      </c>
      <c r="G621" s="4">
        <f ca="1">OFFSET(InputPriceData!F$15,CalculationsAndCharts!$A621+$A$11,IF($C$7,7,0),1,1)</f>
        <v>21.57</v>
      </c>
      <c r="H621" s="105">
        <f t="shared" si="1028"/>
        <v>0</v>
      </c>
      <c r="I621" s="105">
        <f t="shared" ca="1" si="1064"/>
        <v>0</v>
      </c>
      <c r="J621" s="105">
        <f t="shared" ca="1" si="1064"/>
        <v>0</v>
      </c>
      <c r="K621" s="105">
        <f t="shared" ca="1" si="1064"/>
        <v>0</v>
      </c>
      <c r="L621" s="4">
        <f t="shared" ca="1" si="1029"/>
        <v>21.53</v>
      </c>
      <c r="M621" s="105">
        <f t="shared" ca="1" si="1030"/>
        <v>0.793333333333333</v>
      </c>
      <c r="N621" s="105">
        <f t="shared" ca="1" si="1037"/>
        <v>2.8063205128205118</v>
      </c>
      <c r="O621" s="198">
        <f t="shared" ca="1" si="1038"/>
        <v>2.796021214737431</v>
      </c>
      <c r="P621" s="198">
        <f t="shared" ca="1" si="1039"/>
        <v>2.5164190932636878</v>
      </c>
      <c r="Q621" s="105">
        <f t="shared" ca="1" si="1031"/>
        <v>22.581868256260755</v>
      </c>
      <c r="R621" s="105">
        <f t="shared" ca="1" si="1032"/>
        <v>23.597019808782864</v>
      </c>
      <c r="S621" s="105">
        <f t="shared" ca="1" si="1040"/>
        <v>0</v>
      </c>
      <c r="T621" s="105">
        <f t="shared" si="1041"/>
        <v>0</v>
      </c>
      <c r="U621" s="105">
        <f t="shared" si="1042"/>
        <v>0</v>
      </c>
      <c r="V621" s="115">
        <f t="shared" ca="1" si="1033"/>
        <v>0.76000000000000156</v>
      </c>
      <c r="W621" s="114">
        <f t="shared" ca="1" si="1034"/>
        <v>0.9585243753855589</v>
      </c>
      <c r="X621" s="116">
        <f t="shared" ca="1" si="1035"/>
        <v>9.4437847723020815E-2</v>
      </c>
      <c r="Y621" s="90" t="e">
        <f t="shared" si="1043"/>
        <v>#N/A</v>
      </c>
      <c r="Z621" s="117" t="str">
        <f t="shared" ca="1" si="1044"/>
        <v/>
      </c>
      <c r="AA621" s="112"/>
      <c r="AB621" s="118"/>
      <c r="AC621" s="107"/>
      <c r="AD621" s="107"/>
      <c r="AH621" s="107"/>
      <c r="BE621" s="235">
        <f t="shared" ca="1" si="1045"/>
        <v>21.55</v>
      </c>
      <c r="BF621" s="235">
        <f t="shared" ref="BF621:BN621" ca="1" si="1078">AVERAGE(OFFSET(BE$31,$A621,0,$BE$27,1))</f>
        <v>21.787500000000001</v>
      </c>
      <c r="BG621" s="235">
        <f t="shared" ca="1" si="1078"/>
        <v>22.008749999999999</v>
      </c>
      <c r="BH621" s="235">
        <f t="shared" ca="1" si="1078"/>
        <v>22.151875</v>
      </c>
      <c r="BI621" s="235">
        <f t="shared" ca="1" si="1078"/>
        <v>22.2575</v>
      </c>
      <c r="BJ621" s="235">
        <f t="shared" ca="1" si="1078"/>
        <v>22.369062499999998</v>
      </c>
      <c r="BK621" s="235">
        <f t="shared" ca="1" si="1078"/>
        <v>22.500703124999998</v>
      </c>
      <c r="BL621" s="235">
        <f t="shared" ca="1" si="1078"/>
        <v>22.646679687499997</v>
      </c>
      <c r="BM621" s="235">
        <f t="shared" ca="1" si="1078"/>
        <v>22.796113281249998</v>
      </c>
      <c r="BN621" s="235">
        <f t="shared" ca="1" si="1078"/>
        <v>22.940996093749998</v>
      </c>
      <c r="BO621" s="235">
        <f t="shared" ca="1" si="1047"/>
        <v>22.037052734374996</v>
      </c>
      <c r="BP621" s="235">
        <f t="shared" ca="1" si="1003"/>
        <v>22.34007470699947</v>
      </c>
      <c r="BQ621" s="235">
        <f t="shared" ca="1" si="1004"/>
        <v>22.624396870582746</v>
      </c>
      <c r="BR621" s="235">
        <f t="shared" ca="1" si="1005"/>
        <v>-0.28432216358327622</v>
      </c>
      <c r="BS621" s="235">
        <f t="shared" ca="1" si="1006"/>
        <v>22.055752543416194</v>
      </c>
      <c r="BT621" s="235">
        <f t="shared" ca="1" si="1074"/>
        <v>22.343162782408861</v>
      </c>
      <c r="BU621" s="235">
        <f t="shared" ca="1" si="1075"/>
        <v>22.621159517337787</v>
      </c>
      <c r="BV621" s="235">
        <f t="shared" ca="1" si="1076"/>
        <v>22.900404641972123</v>
      </c>
      <c r="BW621" s="235">
        <f t="shared" ca="1" si="1077"/>
        <v>22.066414437185351</v>
      </c>
      <c r="BX621" s="235">
        <f t="shared" ca="1" si="1048"/>
        <v>1.5693146333184547</v>
      </c>
      <c r="BZ621" s="235">
        <f t="shared" ca="1" si="1049"/>
        <v>23.699175949931018</v>
      </c>
      <c r="CA621" s="235">
        <f t="shared" ca="1" si="1050"/>
        <v>23.989258143648204</v>
      </c>
      <c r="CB621" s="235">
        <f t="shared" ca="1" si="978"/>
        <v>21.783526367187498</v>
      </c>
      <c r="CC621" s="235">
        <f t="shared" ca="1" si="979"/>
        <v>0.65352636718749935</v>
      </c>
      <c r="CD621" s="81">
        <f t="shared" ca="1" si="980"/>
        <v>9.0564736328125015</v>
      </c>
      <c r="CE621" s="235">
        <f t="shared" ca="1" si="1051"/>
        <v>7.216123997973213</v>
      </c>
      <c r="CF621" s="235">
        <f t="shared" ca="1" si="1052"/>
        <v>7.8279519908832045</v>
      </c>
      <c r="CG621">
        <f t="shared" si="1053"/>
        <v>100</v>
      </c>
      <c r="CH621">
        <f t="shared" si="1053"/>
        <v>50</v>
      </c>
      <c r="CI621">
        <f t="shared" si="1053"/>
        <v>0</v>
      </c>
      <c r="CJ621" t="e">
        <f t="shared" si="1054"/>
        <v>#N/A</v>
      </c>
      <c r="CK621" s="259">
        <f t="shared" ca="1" si="1055"/>
        <v>22.303308633485159</v>
      </c>
      <c r="CL621" s="259">
        <f t="shared" ca="1" si="1056"/>
        <v>21.820404316742579</v>
      </c>
      <c r="CM621" s="259">
        <f t="shared" ca="1" si="1057"/>
        <v>22.008964807680428</v>
      </c>
      <c r="CN621" s="259">
        <f t="shared" ca="1" si="1058"/>
        <v>22.53530714945019</v>
      </c>
      <c r="CO621">
        <f t="shared" ca="1" si="1059"/>
        <v>0</v>
      </c>
      <c r="CP621" t="e">
        <f t="shared" ca="1" si="1060"/>
        <v>#N/A</v>
      </c>
      <c r="CQ621">
        <f t="shared" ca="1" si="1061"/>
        <v>16.7</v>
      </c>
      <c r="CR621" t="e">
        <f t="shared" ca="1" si="983"/>
        <v>#N/A</v>
      </c>
      <c r="CS621" t="e">
        <f t="shared" ca="1" si="984"/>
        <v>#N/A</v>
      </c>
    </row>
    <row r="622" spans="1:97" x14ac:dyDescent="0.25">
      <c r="A622">
        <v>591</v>
      </c>
      <c r="B622" s="100">
        <f ca="1">OFFSET(InputPriceData!B$15,CalculationsAndCharts!$A622+$A$11,0,1,1)</f>
        <v>39638</v>
      </c>
      <c r="C622" s="3">
        <f ca="1">OFFSET(InputPriceData!G$15,CalculationsAndCharts!$A622+$A$11,0,1,1)</f>
        <v>3938400</v>
      </c>
      <c r="D622" s="4">
        <f ca="1">OFFSET(InputPriceData!C$15,CalculationsAndCharts!$A622+$A$11,IF($C$7,7,0),1,1)</f>
        <v>22.65</v>
      </c>
      <c r="E622" s="4">
        <f ca="1">OFFSET(InputPriceData!D$15,CalculationsAndCharts!$A622+$A$11,IF($C$7,7,0),1,1)</f>
        <v>22.74</v>
      </c>
      <c r="F622" s="4">
        <f ca="1">OFFSET(InputPriceData!E$15,CalculationsAndCharts!$A622+$A$11,IF($C$7,7,0),1,1)</f>
        <v>21.5</v>
      </c>
      <c r="G622" s="4">
        <f ca="1">OFFSET(InputPriceData!F$15,CalculationsAndCharts!$A622+$A$11,IF($C$7,7,0),1,1)</f>
        <v>21.53</v>
      </c>
      <c r="H622" s="105">
        <f t="shared" si="1028"/>
        <v>0</v>
      </c>
      <c r="I622" s="105">
        <f t="shared" ca="1" si="1064"/>
        <v>0</v>
      </c>
      <c r="J622" s="105">
        <f t="shared" ca="1" si="1064"/>
        <v>0</v>
      </c>
      <c r="K622" s="105">
        <f t="shared" ca="1" si="1064"/>
        <v>0</v>
      </c>
      <c r="L622" s="4">
        <f t="shared" ca="1" si="1029"/>
        <v>21.923333333333332</v>
      </c>
      <c r="M622" s="105">
        <f t="shared" ca="1" si="1030"/>
        <v>0.80666666666666842</v>
      </c>
      <c r="N622" s="105">
        <f t="shared" ca="1" si="1037"/>
        <v>2.7225769230769226</v>
      </c>
      <c r="O622" s="198">
        <f t="shared" ca="1" si="1038"/>
        <v>2.7930785581422652</v>
      </c>
      <c r="P622" s="198">
        <f t="shared" ca="1" si="1039"/>
        <v>2.5137707023280389</v>
      </c>
      <c r="Q622" s="105">
        <f t="shared" ca="1" si="1031"/>
        <v>22.882402043763829</v>
      </c>
      <c r="R622" s="105">
        <f t="shared" ca="1" si="1032"/>
        <v>23.887063109503469</v>
      </c>
      <c r="S622" s="105">
        <f t="shared" ca="1" si="1040"/>
        <v>0</v>
      </c>
      <c r="T622" s="105">
        <f t="shared" si="1041"/>
        <v>0</v>
      </c>
      <c r="U622" s="105">
        <f t="shared" si="1042"/>
        <v>0</v>
      </c>
      <c r="V622" s="115">
        <f t="shared" ca="1" si="1033"/>
        <v>1.2399999999999984</v>
      </c>
      <c r="W622" s="114">
        <f t="shared" ca="1" si="1034"/>
        <v>1.0577865630783376</v>
      </c>
      <c r="X622" s="116">
        <f t="shared" ca="1" si="1035"/>
        <v>9.9130820393791813E-2</v>
      </c>
      <c r="Y622" s="90" t="e">
        <f t="shared" si="1043"/>
        <v>#N/A</v>
      </c>
      <c r="Z622" s="117" t="str">
        <f t="shared" ca="1" si="1044"/>
        <v/>
      </c>
      <c r="AA622" s="112"/>
      <c r="AB622" s="118"/>
      <c r="AC622" s="107"/>
      <c r="AD622" s="107"/>
      <c r="AH622" s="107"/>
      <c r="BE622" s="235">
        <f t="shared" ca="1" si="1045"/>
        <v>22.024999999999999</v>
      </c>
      <c r="BF622" s="235">
        <f t="shared" ref="BF622:BN622" ca="1" si="1079">AVERAGE(OFFSET(BE$31,$A622,0,$BE$27,1))</f>
        <v>22.23</v>
      </c>
      <c r="BG622" s="235">
        <f t="shared" ca="1" si="1079"/>
        <v>22.295000000000002</v>
      </c>
      <c r="BH622" s="235">
        <f t="shared" ca="1" si="1079"/>
        <v>22.363125</v>
      </c>
      <c r="BI622" s="235">
        <f t="shared" ca="1" si="1079"/>
        <v>22.480625</v>
      </c>
      <c r="BJ622" s="235">
        <f t="shared" ca="1" si="1079"/>
        <v>22.632343749999997</v>
      </c>
      <c r="BK622" s="235">
        <f t="shared" ca="1" si="1079"/>
        <v>22.792656249999997</v>
      </c>
      <c r="BL622" s="235">
        <f t="shared" ca="1" si="1079"/>
        <v>22.945546874999998</v>
      </c>
      <c r="BM622" s="235">
        <f t="shared" ca="1" si="1079"/>
        <v>23.085878906249999</v>
      </c>
      <c r="BN622" s="235">
        <f t="shared" ca="1" si="1079"/>
        <v>23.215546875000001</v>
      </c>
      <c r="BO622" s="235">
        <f t="shared" ca="1" si="1047"/>
        <v>22.390442382812502</v>
      </c>
      <c r="BP622" s="235">
        <f t="shared" ca="1" si="1003"/>
        <v>22.643096679623945</v>
      </c>
      <c r="BQ622" s="235">
        <f t="shared" ca="1" si="1004"/>
        <v>22.908719034166023</v>
      </c>
      <c r="BR622" s="235">
        <f t="shared" ca="1" si="1005"/>
        <v>-0.26562235454207794</v>
      </c>
      <c r="BS622" s="235">
        <f t="shared" ca="1" si="1006"/>
        <v>22.377474325081867</v>
      </c>
      <c r="BT622" s="235">
        <f t="shared" ca="1" si="1074"/>
        <v>22.630573021401524</v>
      </c>
      <c r="BU622" s="235">
        <f t="shared" ca="1" si="1075"/>
        <v>22.899156252266714</v>
      </c>
      <c r="BV622" s="235">
        <f t="shared" ca="1" si="1076"/>
        <v>23.179649766606463</v>
      </c>
      <c r="BW622" s="235">
        <f t="shared" ca="1" si="1077"/>
        <v>22.373900074010908</v>
      </c>
      <c r="BX622" s="235">
        <f t="shared" ca="1" si="1048"/>
        <v>1.5446756567370845</v>
      </c>
      <c r="BZ622" s="235">
        <f t="shared" ca="1" si="1049"/>
        <v>23.990232123778394</v>
      </c>
      <c r="CA622" s="235">
        <f t="shared" ca="1" si="1050"/>
        <v>23.840267976033125</v>
      </c>
      <c r="CB622" s="235">
        <f t="shared" ca="1" si="978"/>
        <v>22.156887858072917</v>
      </c>
      <c r="CC622" s="235">
        <f t="shared" ca="1" si="979"/>
        <v>0.65688785807291694</v>
      </c>
      <c r="CD622" s="81">
        <f t="shared" ca="1" si="980"/>
        <v>8.6831121419270829</v>
      </c>
      <c r="CE622" s="235">
        <f t="shared" ca="1" si="1051"/>
        <v>7.5651200552977169</v>
      </c>
      <c r="CF622" s="235">
        <f t="shared" ca="1" si="1052"/>
        <v>8.4917107264834932</v>
      </c>
      <c r="CG622">
        <f t="shared" si="1053"/>
        <v>100</v>
      </c>
      <c r="CH622">
        <f t="shared" si="1053"/>
        <v>50</v>
      </c>
      <c r="CI622">
        <f t="shared" si="1053"/>
        <v>0</v>
      </c>
      <c r="CJ622" t="e">
        <f t="shared" si="1054"/>
        <v>#N/A</v>
      </c>
      <c r="CK622" s="259">
        <f t="shared" ca="1" si="1055"/>
        <v>22.501617266970321</v>
      </c>
      <c r="CL622" s="259">
        <f t="shared" ca="1" si="1056"/>
        <v>22.211654316742578</v>
      </c>
      <c r="CM622" s="259">
        <f t="shared" ca="1" si="1057"/>
        <v>22.328274679467381</v>
      </c>
      <c r="CN622" s="259">
        <f t="shared" ca="1" si="1058"/>
        <v>22.821268282533232</v>
      </c>
      <c r="CO622">
        <f t="shared" ca="1" si="1059"/>
        <v>0</v>
      </c>
      <c r="CP622" t="e">
        <f t="shared" ca="1" si="1060"/>
        <v>#N/A</v>
      </c>
      <c r="CQ622">
        <f t="shared" ca="1" si="1061"/>
        <v>16.7</v>
      </c>
      <c r="CR622" t="e">
        <f t="shared" ca="1" si="983"/>
        <v>#N/A</v>
      </c>
      <c r="CS622" t="e">
        <f t="shared" ca="1" si="984"/>
        <v>#N/A</v>
      </c>
    </row>
    <row r="623" spans="1:97" x14ac:dyDescent="0.25">
      <c r="A623">
        <v>592</v>
      </c>
      <c r="B623" s="100">
        <f ca="1">OFFSET(InputPriceData!B$15,CalculationsAndCharts!$A623+$A$11,0,1,1)</f>
        <v>39637</v>
      </c>
      <c r="C623" s="3">
        <f ca="1">OFFSET(InputPriceData!G$15,CalculationsAndCharts!$A623+$A$11,0,1,1)</f>
        <v>3669300</v>
      </c>
      <c r="D623" s="4">
        <f ca="1">OFFSET(InputPriceData!C$15,CalculationsAndCharts!$A623+$A$11,IF($C$7,7,0),1,1)</f>
        <v>22.26</v>
      </c>
      <c r="E623" s="4">
        <f ca="1">OFFSET(InputPriceData!D$15,CalculationsAndCharts!$A623+$A$11,IF($C$7,7,0),1,1)</f>
        <v>22.65</v>
      </c>
      <c r="F623" s="4">
        <f ca="1">OFFSET(InputPriceData!E$15,CalculationsAndCharts!$A623+$A$11,IF($C$7,7,0),1,1)</f>
        <v>21.75</v>
      </c>
      <c r="G623" s="4">
        <f ca="1">OFFSET(InputPriceData!F$15,CalculationsAndCharts!$A623+$A$11,IF($C$7,7,0),1,1)</f>
        <v>22.52</v>
      </c>
      <c r="H623" s="105">
        <f t="shared" si="1028"/>
        <v>0</v>
      </c>
      <c r="I623" s="105">
        <f t="shared" ca="1" si="1064"/>
        <v>0</v>
      </c>
      <c r="J623" s="105">
        <f t="shared" ca="1" si="1064"/>
        <v>0</v>
      </c>
      <c r="K623" s="105">
        <f t="shared" ca="1" si="1064"/>
        <v>0</v>
      </c>
      <c r="L623" s="4">
        <f t="shared" ca="1" si="1029"/>
        <v>22.306666666666668</v>
      </c>
      <c r="M623" s="105">
        <f t="shared" ca="1" si="1030"/>
        <v>0.56666666666666643</v>
      </c>
      <c r="N623" s="105">
        <f t="shared" ca="1" si="1037"/>
        <v>2.6051538461538448</v>
      </c>
      <c r="O623" s="198">
        <f t="shared" ca="1" si="1038"/>
        <v>2.8132218824466491</v>
      </c>
      <c r="P623" s="198">
        <f t="shared" ca="1" si="1039"/>
        <v>2.531899694201984</v>
      </c>
      <c r="Q623" s="105">
        <f t="shared" ca="1" si="1031"/>
        <v>23.1564216753154</v>
      </c>
      <c r="R623" s="105">
        <f t="shared" ca="1" si="1032"/>
        <v>24.174109128286226</v>
      </c>
      <c r="S623" s="105">
        <f t="shared" ca="1" si="1040"/>
        <v>0</v>
      </c>
      <c r="T623" s="105">
        <f t="shared" si="1041"/>
        <v>0</v>
      </c>
      <c r="U623" s="105">
        <f t="shared" si="1042"/>
        <v>0</v>
      </c>
      <c r="V623" s="115">
        <f t="shared" ca="1" si="1033"/>
        <v>0.89999999999999858</v>
      </c>
      <c r="W623" s="114">
        <f t="shared" ca="1" si="1034"/>
        <v>0.96667984461750711</v>
      </c>
      <c r="X623" s="116">
        <f t="shared" ca="1" si="1035"/>
        <v>9.2925392745004762E-2</v>
      </c>
      <c r="Y623" s="90" t="e">
        <f t="shared" si="1043"/>
        <v>#N/A</v>
      </c>
      <c r="Z623" s="117" t="str">
        <f t="shared" ca="1" si="1044"/>
        <v/>
      </c>
      <c r="AA623" s="112"/>
      <c r="AB623" s="118"/>
      <c r="AC623" s="107"/>
      <c r="AD623" s="107"/>
      <c r="AH623" s="107"/>
      <c r="BE623" s="235">
        <f t="shared" ca="1" si="1045"/>
        <v>22.435000000000002</v>
      </c>
      <c r="BF623" s="235">
        <f t="shared" ref="BF623:BN623" ca="1" si="1080">AVERAGE(OFFSET(BE$31,$A623,0,$BE$27,1))</f>
        <v>22.36</v>
      </c>
      <c r="BG623" s="235">
        <f t="shared" ca="1" si="1080"/>
        <v>22.431249999999999</v>
      </c>
      <c r="BH623" s="235">
        <f t="shared" ca="1" si="1080"/>
        <v>22.598125</v>
      </c>
      <c r="BI623" s="235">
        <f t="shared" ca="1" si="1080"/>
        <v>22.784062499999997</v>
      </c>
      <c r="BJ623" s="235">
        <f t="shared" ca="1" si="1080"/>
        <v>22.952968749999997</v>
      </c>
      <c r="BK623" s="235">
        <f t="shared" ca="1" si="1080"/>
        <v>23.098437499999999</v>
      </c>
      <c r="BL623" s="235">
        <f t="shared" ca="1" si="1080"/>
        <v>23.226210937499999</v>
      </c>
      <c r="BM623" s="235">
        <f t="shared" ca="1" si="1080"/>
        <v>23.34521484375</v>
      </c>
      <c r="BN623" s="235">
        <f t="shared" ca="1" si="1080"/>
        <v>23.464189453125002</v>
      </c>
      <c r="BO623" s="235">
        <f t="shared" ca="1" si="1047"/>
        <v>22.648804199218752</v>
      </c>
      <c r="BP623" s="235">
        <f t="shared" ca="1" si="1003"/>
        <v>22.895750976435391</v>
      </c>
      <c r="BQ623" s="235">
        <f t="shared" ca="1" si="1004"/>
        <v>23.1743413887081</v>
      </c>
      <c r="BR623" s="235">
        <f t="shared" ca="1" si="1005"/>
        <v>-0.27859041227270964</v>
      </c>
      <c r="BS623" s="235">
        <f t="shared" ca="1" si="1006"/>
        <v>22.617160564162681</v>
      </c>
      <c r="BT623" s="235">
        <f t="shared" ca="1" si="1074"/>
        <v>22.883671717721185</v>
      </c>
      <c r="BU623" s="235">
        <f t="shared" ca="1" si="1075"/>
        <v>23.167739483131907</v>
      </c>
      <c r="BV623" s="235">
        <f t="shared" ca="1" si="1076"/>
        <v>23.460143280946212</v>
      </c>
      <c r="BW623" s="235">
        <f t="shared" ca="1" si="1077"/>
        <v>22.607939984714051</v>
      </c>
      <c r="BX623" s="235">
        <f t="shared" ca="1" si="1048"/>
        <v>1.5213852162623409</v>
      </c>
      <c r="BZ623" s="235">
        <f t="shared" ca="1" si="1049"/>
        <v>24.27774037849937</v>
      </c>
      <c r="CA623" s="235">
        <f t="shared" ca="1" si="1050"/>
        <v>22.561183454122236</v>
      </c>
      <c r="CB623" s="235">
        <f t="shared" ca="1" si="978"/>
        <v>22.477735432942708</v>
      </c>
      <c r="CC623" s="235">
        <f t="shared" ca="1" si="979"/>
        <v>0.72773543294270837</v>
      </c>
      <c r="CD623" s="81">
        <f t="shared" ca="1" si="980"/>
        <v>8.3622645670572915</v>
      </c>
      <c r="CE623" s="235">
        <f t="shared" ca="1" si="1051"/>
        <v>8.7026119193786862</v>
      </c>
      <c r="CF623" s="235">
        <f t="shared" ca="1" si="1052"/>
        <v>9.2453654237036389</v>
      </c>
      <c r="CG623">
        <f t="shared" si="1053"/>
        <v>100</v>
      </c>
      <c r="CH623">
        <f t="shared" si="1053"/>
        <v>50</v>
      </c>
      <c r="CI623">
        <f t="shared" si="1053"/>
        <v>0</v>
      </c>
      <c r="CJ623" t="e">
        <f t="shared" si="1054"/>
        <v>#N/A</v>
      </c>
      <c r="CK623" s="259">
        <f t="shared" ca="1" si="1055"/>
        <v>22.708234533940647</v>
      </c>
      <c r="CL623" s="259">
        <f t="shared" ca="1" si="1056"/>
        <v>22.365367266970324</v>
      </c>
      <c r="CM623" s="259">
        <f t="shared" ca="1" si="1057"/>
        <v>22.59823557689008</v>
      </c>
      <c r="CN623" s="259">
        <f t="shared" ca="1" si="1058"/>
        <v>23.065113868849494</v>
      </c>
      <c r="CO623">
        <f t="shared" ca="1" si="1059"/>
        <v>0</v>
      </c>
      <c r="CP623" t="e">
        <f t="shared" ca="1" si="1060"/>
        <v>#N/A</v>
      </c>
      <c r="CQ623">
        <f t="shared" ca="1" si="1061"/>
        <v>16.7</v>
      </c>
      <c r="CR623" t="e">
        <f t="shared" ca="1" si="983"/>
        <v>#N/A</v>
      </c>
      <c r="CS623" t="e">
        <f t="shared" ca="1" si="984"/>
        <v>#N/A</v>
      </c>
    </row>
    <row r="624" spans="1:97" x14ac:dyDescent="0.25">
      <c r="A624">
        <v>593</v>
      </c>
      <c r="B624" s="100">
        <f ca="1">OFFSET(InputPriceData!B$15,CalculationsAndCharts!$A624+$A$11,0,1,1)</f>
        <v>39636</v>
      </c>
      <c r="C624" s="3">
        <f ca="1">OFFSET(InputPriceData!G$15,CalculationsAndCharts!$A624+$A$11,0,1,1)</f>
        <v>3377900</v>
      </c>
      <c r="D624" s="4">
        <f ca="1">OFFSET(InputPriceData!C$15,CalculationsAndCharts!$A624+$A$11,IF($C$7,7,0),1,1)</f>
        <v>22.5</v>
      </c>
      <c r="E624" s="4">
        <f ca="1">OFFSET(InputPriceData!D$15,CalculationsAndCharts!$A624+$A$11,IF($C$7,7,0),1,1)</f>
        <v>22.8</v>
      </c>
      <c r="F624" s="4">
        <f ca="1">OFFSET(InputPriceData!E$15,CalculationsAndCharts!$A624+$A$11,IF($C$7,7,0),1,1)</f>
        <v>21.8</v>
      </c>
      <c r="G624" s="4">
        <f ca="1">OFFSET(InputPriceData!F$15,CalculationsAndCharts!$A624+$A$11,IF($C$7,7,0),1,1)</f>
        <v>22.35</v>
      </c>
      <c r="H624" s="105">
        <f t="shared" si="1028"/>
        <v>0</v>
      </c>
      <c r="I624" s="105">
        <f t="shared" ca="1" si="1064"/>
        <v>0</v>
      </c>
      <c r="J624" s="105">
        <f t="shared" ca="1" si="1064"/>
        <v>0</v>
      </c>
      <c r="K624" s="105">
        <f t="shared" ca="1" si="1064"/>
        <v>0</v>
      </c>
      <c r="L624" s="4">
        <f t="shared" ca="1" si="1029"/>
        <v>22.316666666666666</v>
      </c>
      <c r="M624" s="105">
        <f t="shared" ca="1" si="1030"/>
        <v>0.70333333333332959</v>
      </c>
      <c r="N624" s="105">
        <f t="shared" ca="1" si="1037"/>
        <v>2.7981282051282039</v>
      </c>
      <c r="O624" s="198">
        <f t="shared" ca="1" si="1038"/>
        <v>2.8726698928160221</v>
      </c>
      <c r="P624" s="198">
        <f t="shared" ca="1" si="1039"/>
        <v>2.5854029035344199</v>
      </c>
      <c r="Q624" s="105">
        <f t="shared" ca="1" si="1031"/>
        <v>23.399208820643612</v>
      </c>
      <c r="R624" s="105">
        <f t="shared" ca="1" si="1032"/>
        <v>24.464876971992176</v>
      </c>
      <c r="S624" s="105">
        <f t="shared" ca="1" si="1040"/>
        <v>0</v>
      </c>
      <c r="T624" s="105">
        <f t="shared" si="1041"/>
        <v>0</v>
      </c>
      <c r="U624" s="105">
        <f t="shared" si="1042"/>
        <v>0</v>
      </c>
      <c r="V624" s="115">
        <f t="shared" ca="1" si="1033"/>
        <v>1</v>
      </c>
      <c r="W624" s="114">
        <f t="shared" ca="1" si="1034"/>
        <v>1.0000197669262614</v>
      </c>
      <c r="X624" s="116">
        <f t="shared" ca="1" si="1035"/>
        <v>9.474361373271864E-2</v>
      </c>
      <c r="Y624" s="90" t="e">
        <f t="shared" si="1043"/>
        <v>#N/A</v>
      </c>
      <c r="Z624" s="117" t="str">
        <f t="shared" ca="1" si="1044"/>
        <v/>
      </c>
      <c r="AA624" s="112"/>
      <c r="AB624" s="118"/>
      <c r="AC624" s="107"/>
      <c r="AD624" s="107"/>
      <c r="AH624" s="107"/>
      <c r="BE624" s="235">
        <f t="shared" ca="1" si="1045"/>
        <v>22.285</v>
      </c>
      <c r="BF624" s="235">
        <f t="shared" ref="BF624:BN624" ca="1" si="1081">AVERAGE(OFFSET(BE$31,$A624,0,$BE$27,1))</f>
        <v>22.502499999999998</v>
      </c>
      <c r="BG624" s="235">
        <f t="shared" ca="1" si="1081"/>
        <v>22.765000000000001</v>
      </c>
      <c r="BH624" s="235">
        <f t="shared" ca="1" si="1081"/>
        <v>22.97</v>
      </c>
      <c r="BI624" s="235">
        <f t="shared" ca="1" si="1081"/>
        <v>23.121874999999999</v>
      </c>
      <c r="BJ624" s="235">
        <f t="shared" ca="1" si="1081"/>
        <v>23.243906250000002</v>
      </c>
      <c r="BK624" s="235">
        <f t="shared" ca="1" si="1081"/>
        <v>23.353984375000003</v>
      </c>
      <c r="BL624" s="235">
        <f t="shared" ca="1" si="1081"/>
        <v>23.464218750000001</v>
      </c>
      <c r="BM624" s="235">
        <f t="shared" ca="1" si="1081"/>
        <v>23.5831640625</v>
      </c>
      <c r="BN624" s="235">
        <f t="shared" ca="1" si="1081"/>
        <v>23.716425781250003</v>
      </c>
      <c r="BO624" s="235">
        <f t="shared" ca="1" si="1047"/>
        <v>22.807678710937498</v>
      </c>
      <c r="BP624" s="235">
        <f t="shared" ca="1" si="1003"/>
        <v>23.14269775365203</v>
      </c>
      <c r="BQ624" s="235">
        <f t="shared" ca="1" si="1004"/>
        <v>23.45293180098081</v>
      </c>
      <c r="BR624" s="235">
        <f t="shared" ca="1" si="1005"/>
        <v>-0.31023404732878035</v>
      </c>
      <c r="BS624" s="235">
        <f t="shared" ca="1" si="1006"/>
        <v>22.832463706323249</v>
      </c>
      <c r="BT624" s="235">
        <f t="shared" ca="1" si="1074"/>
        <v>23.150182871279693</v>
      </c>
      <c r="BU624" s="235">
        <f t="shared" ca="1" si="1075"/>
        <v>23.451807248542629</v>
      </c>
      <c r="BV624" s="235">
        <f t="shared" ca="1" si="1076"/>
        <v>23.752547078760522</v>
      </c>
      <c r="BW624" s="235">
        <f t="shared" ca="1" si="1077"/>
        <v>22.847673946971703</v>
      </c>
      <c r="BX624" s="235">
        <f t="shared" ca="1" si="1048"/>
        <v>1.5080242951650507</v>
      </c>
      <c r="BZ624" s="235">
        <f t="shared" ca="1" si="1049"/>
        <v>24.570661056501198</v>
      </c>
      <c r="CA624" s="235">
        <f t="shared" ca="1" si="1050"/>
        <v>21.43635027874473</v>
      </c>
      <c r="CB624" s="235">
        <f t="shared" ca="1" si="978"/>
        <v>22.562172688802082</v>
      </c>
      <c r="CC624" s="235">
        <f t="shared" ca="1" si="979"/>
        <v>0.76217268880208167</v>
      </c>
      <c r="CD624" s="81">
        <f t="shared" ca="1" si="980"/>
        <v>8.2778273111979175</v>
      </c>
      <c r="CE624" s="235">
        <f t="shared" ca="1" si="1051"/>
        <v>9.2074002047740784</v>
      </c>
      <c r="CF624" s="235">
        <f t="shared" ca="1" si="1052"/>
        <v>9.7569390200121386</v>
      </c>
      <c r="CG624">
        <f t="shared" si="1053"/>
        <v>100</v>
      </c>
      <c r="CH624">
        <f t="shared" si="1053"/>
        <v>50</v>
      </c>
      <c r="CI624">
        <f t="shared" si="1053"/>
        <v>0</v>
      </c>
      <c r="CJ624" t="e">
        <f t="shared" si="1054"/>
        <v>#N/A</v>
      </c>
      <c r="CK624" s="259">
        <f t="shared" ca="1" si="1055"/>
        <v>23.053969067881297</v>
      </c>
      <c r="CL624" s="259">
        <f t="shared" ca="1" si="1056"/>
        <v>22.567609533940647</v>
      </c>
      <c r="CM624" s="259">
        <f t="shared" ca="1" si="1057"/>
        <v>22.792614850372352</v>
      </c>
      <c r="CN624" s="259">
        <f t="shared" ca="1" si="1058"/>
        <v>23.345012509601165</v>
      </c>
      <c r="CO624">
        <f t="shared" ca="1" si="1059"/>
        <v>0</v>
      </c>
      <c r="CP624" t="e">
        <f t="shared" ca="1" si="1060"/>
        <v>#N/A</v>
      </c>
      <c r="CQ624">
        <f t="shared" ca="1" si="1061"/>
        <v>16.7</v>
      </c>
      <c r="CR624" t="e">
        <f t="shared" ca="1" si="983"/>
        <v>#N/A</v>
      </c>
      <c r="CS624" t="e">
        <f t="shared" ca="1" si="984"/>
        <v>#N/A</v>
      </c>
    </row>
    <row r="625" spans="1:97" x14ac:dyDescent="0.25">
      <c r="A625">
        <v>594</v>
      </c>
      <c r="B625" s="100">
        <f ca="1">OFFSET(InputPriceData!B$15,CalculationsAndCharts!$A625+$A$11,0,1,1)</f>
        <v>39632</v>
      </c>
      <c r="C625" s="3">
        <f ca="1">OFFSET(InputPriceData!G$15,CalculationsAndCharts!$A625+$A$11,0,1,1)</f>
        <v>2892500</v>
      </c>
      <c r="D625" s="4">
        <f ca="1">OFFSET(InputPriceData!C$15,CalculationsAndCharts!$A625+$A$11,IF($C$7,7,0),1,1)</f>
        <v>23.21</v>
      </c>
      <c r="E625" s="4">
        <f ca="1">OFFSET(InputPriceData!D$15,CalculationsAndCharts!$A625+$A$11,IF($C$7,7,0),1,1)</f>
        <v>23.23</v>
      </c>
      <c r="F625" s="4">
        <f ca="1">OFFSET(InputPriceData!E$15,CalculationsAndCharts!$A625+$A$11,IF($C$7,7,0),1,1)</f>
        <v>22.06</v>
      </c>
      <c r="G625" s="4">
        <f ca="1">OFFSET(InputPriceData!F$15,CalculationsAndCharts!$A625+$A$11,IF($C$7,7,0),1,1)</f>
        <v>22.22</v>
      </c>
      <c r="H625" s="105">
        <f t="shared" si="1028"/>
        <v>0</v>
      </c>
      <c r="I625" s="105">
        <f t="shared" ca="1" si="1064"/>
        <v>0</v>
      </c>
      <c r="J625" s="105">
        <f t="shared" ca="1" si="1064"/>
        <v>0</v>
      </c>
      <c r="K625" s="105">
        <f t="shared" ca="1" si="1064"/>
        <v>0</v>
      </c>
      <c r="L625" s="4">
        <f t="shared" ca="1" si="1029"/>
        <v>22.50333333333333</v>
      </c>
      <c r="M625" s="105">
        <f t="shared" ca="1" si="1030"/>
        <v>1.3533333333333317</v>
      </c>
      <c r="N625" s="105">
        <f t="shared" ca="1" si="1037"/>
        <v>2.9892820512820508</v>
      </c>
      <c r="O625" s="198">
        <f t="shared" ca="1" si="1038"/>
        <v>2.8939675178696849</v>
      </c>
      <c r="P625" s="198">
        <f t="shared" ca="1" si="1039"/>
        <v>2.6045707660827166</v>
      </c>
      <c r="Q625" s="105">
        <f t="shared" ca="1" si="1031"/>
        <v>23.708506578922737</v>
      </c>
      <c r="R625" s="105">
        <f t="shared" ca="1" si="1032"/>
        <v>24.769353586663193</v>
      </c>
      <c r="S625" s="105">
        <f t="shared" ca="1" si="1040"/>
        <v>0</v>
      </c>
      <c r="T625" s="105">
        <f t="shared" si="1041"/>
        <v>0</v>
      </c>
      <c r="U625" s="105">
        <f t="shared" si="1042"/>
        <v>0</v>
      </c>
      <c r="V625" s="115">
        <f t="shared" ca="1" si="1033"/>
        <v>1.1700000000000017</v>
      </c>
      <c r="W625" s="114">
        <f t="shared" ca="1" si="1034"/>
        <v>1.000029650389392</v>
      </c>
      <c r="X625" s="116">
        <f t="shared" ca="1" si="1035"/>
        <v>9.5005834851007748E-2</v>
      </c>
      <c r="Y625" s="90" t="e">
        <f t="shared" si="1043"/>
        <v>#N/A</v>
      </c>
      <c r="Z625" s="117" t="str">
        <f t="shared" ca="1" si="1044"/>
        <v/>
      </c>
      <c r="AA625" s="112"/>
      <c r="AB625" s="118"/>
      <c r="AC625" s="107"/>
      <c r="AD625" s="107"/>
      <c r="AH625" s="107"/>
      <c r="BE625" s="235">
        <f t="shared" ca="1" si="1045"/>
        <v>22.72</v>
      </c>
      <c r="BF625" s="235">
        <f t="shared" ref="BF625:BN625" ca="1" si="1082">AVERAGE(OFFSET(BE$31,$A625,0,$BE$27,1))</f>
        <v>23.0275</v>
      </c>
      <c r="BG625" s="235">
        <f t="shared" ca="1" si="1082"/>
        <v>23.175000000000001</v>
      </c>
      <c r="BH625" s="235">
        <f t="shared" ca="1" si="1082"/>
        <v>23.27375</v>
      </c>
      <c r="BI625" s="235">
        <f t="shared" ca="1" si="1082"/>
        <v>23.365937500000001</v>
      </c>
      <c r="BJ625" s="235">
        <f t="shared" ca="1" si="1082"/>
        <v>23.464062500000001</v>
      </c>
      <c r="BK625" s="235">
        <f t="shared" ca="1" si="1082"/>
        <v>23.574453124999998</v>
      </c>
      <c r="BL625" s="235">
        <f t="shared" ca="1" si="1082"/>
        <v>23.702109374999999</v>
      </c>
      <c r="BM625" s="235">
        <f t="shared" ca="1" si="1082"/>
        <v>23.849687500000002</v>
      </c>
      <c r="BN625" s="235">
        <f t="shared" ca="1" si="1082"/>
        <v>24.01626953125</v>
      </c>
      <c r="BO625" s="235">
        <f t="shared" ca="1" si="1047"/>
        <v>23.187750976562501</v>
      </c>
      <c r="BP625" s="235">
        <f t="shared" ca="1" si="1003"/>
        <v>23.477716796366565</v>
      </c>
      <c r="BQ625" s="235">
        <f t="shared" ca="1" si="1004"/>
        <v>23.76316584830959</v>
      </c>
      <c r="BR625" s="235">
        <f t="shared" ca="1" si="1005"/>
        <v>-0.28544905194302572</v>
      </c>
      <c r="BS625" s="235">
        <f t="shared" ca="1" si="1006"/>
        <v>23.192267744423539</v>
      </c>
      <c r="BT625" s="235">
        <f t="shared" ca="1" si="1074"/>
        <v>23.467902036236136</v>
      </c>
      <c r="BU625" s="235">
        <f t="shared" ca="1" si="1075"/>
        <v>23.753431625805568</v>
      </c>
      <c r="BV625" s="235">
        <f t="shared" ca="1" si="1076"/>
        <v>24.053286908978411</v>
      </c>
      <c r="BW625" s="235">
        <f t="shared" ca="1" si="1077"/>
        <v>23.196698140270119</v>
      </c>
      <c r="BX625" s="235">
        <f t="shared" ca="1" si="1048"/>
        <v>1.5060543784276925</v>
      </c>
      <c r="BZ625" s="235">
        <f t="shared" ca="1" si="1049"/>
        <v>24.869715626471898</v>
      </c>
      <c r="CA625" s="235">
        <f t="shared" ca="1" si="1050"/>
        <v>22.228468138906234</v>
      </c>
      <c r="CB625" s="235">
        <f t="shared" ca="1" si="978"/>
        <v>22.845542154947914</v>
      </c>
      <c r="CC625" s="235">
        <f t="shared" ca="1" si="979"/>
        <v>0.78554215494791535</v>
      </c>
      <c r="CD625" s="81">
        <f t="shared" ca="1" si="980"/>
        <v>7.9944578450520858</v>
      </c>
      <c r="CE625" s="235">
        <f t="shared" ca="1" si="1051"/>
        <v>9.8260841469581521</v>
      </c>
      <c r="CF625" s="235">
        <f t="shared" ca="1" si="1052"/>
        <v>9.5801630465093002</v>
      </c>
      <c r="CG625">
        <f t="shared" si="1053"/>
        <v>100</v>
      </c>
      <c r="CH625">
        <f t="shared" si="1053"/>
        <v>50</v>
      </c>
      <c r="CI625">
        <f t="shared" si="1053"/>
        <v>0</v>
      </c>
      <c r="CJ625" t="e">
        <f t="shared" si="1054"/>
        <v>#N/A</v>
      </c>
      <c r="CK625" s="259">
        <f t="shared" ca="1" si="1055"/>
        <v>23.427938135762592</v>
      </c>
      <c r="CL625" s="259">
        <f t="shared" ca="1" si="1056"/>
        <v>22.898969067881296</v>
      </c>
      <c r="CM625" s="259">
        <f t="shared" ca="1" si="1057"/>
        <v>23.109913639509479</v>
      </c>
      <c r="CN625" s="259">
        <f t="shared" ca="1" si="1058"/>
        <v>23.655973699865374</v>
      </c>
      <c r="CO625">
        <f t="shared" ca="1" si="1059"/>
        <v>0</v>
      </c>
      <c r="CP625" t="e">
        <f t="shared" ca="1" si="1060"/>
        <v>#N/A</v>
      </c>
      <c r="CQ625">
        <f t="shared" ca="1" si="1061"/>
        <v>16.7</v>
      </c>
      <c r="CR625" t="e">
        <f t="shared" ca="1" si="983"/>
        <v>#N/A</v>
      </c>
      <c r="CS625" t="e">
        <f t="shared" ca="1" si="984"/>
        <v>#N/A</v>
      </c>
    </row>
    <row r="626" spans="1:97" x14ac:dyDescent="0.25">
      <c r="A626">
        <v>595</v>
      </c>
      <c r="B626" s="100">
        <f ca="1">OFFSET(InputPriceData!B$15,CalculationsAndCharts!$A626+$A$11,0,1,1)</f>
        <v>39631</v>
      </c>
      <c r="C626" s="3">
        <f ca="1">OFFSET(InputPriceData!G$15,CalculationsAndCharts!$A626+$A$11,0,1,1)</f>
        <v>4204400</v>
      </c>
      <c r="D626" s="4">
        <f ca="1">OFFSET(InputPriceData!C$15,CalculationsAndCharts!$A626+$A$11,IF($C$7,7,0),1,1)</f>
        <v>23.52</v>
      </c>
      <c r="E626" s="4">
        <f ca="1">OFFSET(InputPriceData!D$15,CalculationsAndCharts!$A626+$A$11,IF($C$7,7,0),1,1)</f>
        <v>23.91</v>
      </c>
      <c r="F626" s="4">
        <f ca="1">OFFSET(InputPriceData!E$15,CalculationsAndCharts!$A626+$A$11,IF($C$7,7,0),1,1)</f>
        <v>23.11</v>
      </c>
      <c r="G626" s="4">
        <f ca="1">OFFSET(InputPriceData!F$15,CalculationsAndCharts!$A626+$A$11,IF($C$7,7,0),1,1)</f>
        <v>23.22</v>
      </c>
      <c r="H626" s="105">
        <f t="shared" si="1028"/>
        <v>0</v>
      </c>
      <c r="I626" s="105">
        <f t="shared" ca="1" si="1064"/>
        <v>0</v>
      </c>
      <c r="J626" s="105">
        <f t="shared" ca="1" si="1064"/>
        <v>0</v>
      </c>
      <c r="K626" s="105">
        <f t="shared" ca="1" si="1064"/>
        <v>0</v>
      </c>
      <c r="L626" s="4">
        <f t="shared" ca="1" si="1029"/>
        <v>23.41333333333333</v>
      </c>
      <c r="M626" s="105">
        <f t="shared" ca="1" si="1030"/>
        <v>0.7533333333333303</v>
      </c>
      <c r="N626" s="105">
        <f t="shared" ca="1" si="1037"/>
        <v>2.8035897435897432</v>
      </c>
      <c r="O626" s="198">
        <f t="shared" ca="1" si="1038"/>
        <v>2.8667347940375802</v>
      </c>
      <c r="P626" s="198">
        <f t="shared" ca="1" si="1039"/>
        <v>2.5800613146338223</v>
      </c>
      <c r="Q626" s="105">
        <f t="shared" ca="1" si="1031"/>
        <v>24.052841791948282</v>
      </c>
      <c r="R626" s="105">
        <f t="shared" ca="1" si="1032"/>
        <v>25.072452731731897</v>
      </c>
      <c r="S626" s="105">
        <f t="shared" ca="1" si="1040"/>
        <v>0</v>
      </c>
      <c r="T626" s="105">
        <f t="shared" si="1041"/>
        <v>0</v>
      </c>
      <c r="U626" s="105">
        <f t="shared" si="1042"/>
        <v>0</v>
      </c>
      <c r="V626" s="115">
        <f t="shared" ca="1" si="1033"/>
        <v>0.80000000000000071</v>
      </c>
      <c r="W626" s="114">
        <f t="shared" ca="1" si="1034"/>
        <v>0.91504447558408708</v>
      </c>
      <c r="X626" s="116">
        <f t="shared" ca="1" si="1035"/>
        <v>8.940760015435345E-2</v>
      </c>
      <c r="Y626" s="90" t="e">
        <f t="shared" si="1043"/>
        <v>#N/A</v>
      </c>
      <c r="Z626" s="117" t="str">
        <f t="shared" ca="1" si="1044"/>
        <v/>
      </c>
      <c r="AA626" s="112"/>
      <c r="AB626" s="118"/>
      <c r="AC626" s="107"/>
      <c r="AD626" s="107"/>
      <c r="AH626" s="107"/>
      <c r="BE626" s="235">
        <f t="shared" ca="1" si="1045"/>
        <v>23.335000000000001</v>
      </c>
      <c r="BF626" s="235">
        <f t="shared" ref="BF626:BN626" ca="1" si="1083">AVERAGE(OFFSET(BE$31,$A626,0,$BE$27,1))</f>
        <v>23.322500000000002</v>
      </c>
      <c r="BG626" s="235">
        <f t="shared" ca="1" si="1083"/>
        <v>23.372500000000002</v>
      </c>
      <c r="BH626" s="235">
        <f t="shared" ca="1" si="1083"/>
        <v>23.458125000000003</v>
      </c>
      <c r="BI626" s="235">
        <f t="shared" ca="1" si="1083"/>
        <v>23.5621875</v>
      </c>
      <c r="BJ626" s="235">
        <f t="shared" ca="1" si="1083"/>
        <v>23.684843749999999</v>
      </c>
      <c r="BK626" s="235">
        <f t="shared" ca="1" si="1083"/>
        <v>23.829765625</v>
      </c>
      <c r="BL626" s="235">
        <f t="shared" ca="1" si="1083"/>
        <v>23.997265625000001</v>
      </c>
      <c r="BM626" s="235">
        <f t="shared" ca="1" si="1083"/>
        <v>24.182851562499998</v>
      </c>
      <c r="BN626" s="235">
        <f t="shared" ca="1" si="1083"/>
        <v>24.378261718749997</v>
      </c>
      <c r="BO626" s="235">
        <f t="shared" ca="1" si="1047"/>
        <v>23.531696289062502</v>
      </c>
      <c r="BP626" s="235">
        <f t="shared" ca="1" si="1003"/>
        <v>23.767682616170624</v>
      </c>
      <c r="BQ626" s="235">
        <f t="shared" ca="1" si="1004"/>
        <v>24.048614900252613</v>
      </c>
      <c r="BR626" s="235">
        <f t="shared" ca="1" si="1005"/>
        <v>-0.28093228408198812</v>
      </c>
      <c r="BS626" s="235">
        <f t="shared" ca="1" si="1006"/>
        <v>23.486750332088636</v>
      </c>
      <c r="BT626" s="235">
        <f t="shared" ca="1" si="1074"/>
        <v>23.743536328048734</v>
      </c>
      <c r="BU626" s="235">
        <f t="shared" ca="1" si="1075"/>
        <v>24.038961215374997</v>
      </c>
      <c r="BV626" s="235">
        <f t="shared" ca="1" si="1076"/>
        <v>24.353142192151253</v>
      </c>
      <c r="BW626" s="235">
        <f t="shared" ca="1" si="1077"/>
        <v>23.466867530172465</v>
      </c>
      <c r="BX626" s="235">
        <f t="shared" ca="1" si="1048"/>
        <v>1.5318503532760905</v>
      </c>
      <c r="BZ626" s="235">
        <f t="shared" ca="1" si="1049"/>
        <v>25.164466165946742</v>
      </c>
      <c r="CA626" s="235">
        <f t="shared" ca="1" si="1050"/>
        <v>22.294966147579181</v>
      </c>
      <c r="CB626" s="235">
        <f t="shared" ca="1" si="978"/>
        <v>23.472514811197918</v>
      </c>
      <c r="CC626" s="235">
        <f t="shared" ca="1" si="979"/>
        <v>0.81251481119791791</v>
      </c>
      <c r="CD626" s="81">
        <f t="shared" ca="1" si="980"/>
        <v>7.9367823079427033</v>
      </c>
      <c r="CE626" s="235">
        <f t="shared" ca="1" si="1051"/>
        <v>10.237332708304182</v>
      </c>
      <c r="CF626" s="235">
        <f t="shared" ca="1" si="1052"/>
        <v>8.9868350909193762</v>
      </c>
      <c r="CG626">
        <f t="shared" si="1053"/>
        <v>100</v>
      </c>
      <c r="CH626">
        <f t="shared" si="1053"/>
        <v>50</v>
      </c>
      <c r="CI626">
        <f t="shared" si="1053"/>
        <v>0</v>
      </c>
      <c r="CJ626" t="e">
        <f t="shared" si="1054"/>
        <v>#N/A</v>
      </c>
      <c r="CK626" s="259">
        <f t="shared" ca="1" si="1055"/>
        <v>23.415876271525185</v>
      </c>
      <c r="CL626" s="259">
        <f t="shared" ca="1" si="1056"/>
        <v>23.468969067881297</v>
      </c>
      <c r="CM626" s="259">
        <f t="shared" ca="1" si="1057"/>
        <v>23.514300510293573</v>
      </c>
      <c r="CN626" s="259">
        <f t="shared" ca="1" si="1058"/>
        <v>23.958775552659006</v>
      </c>
      <c r="CO626">
        <f t="shared" ca="1" si="1059"/>
        <v>0</v>
      </c>
      <c r="CP626" t="e">
        <f t="shared" ca="1" si="1060"/>
        <v>#N/A</v>
      </c>
      <c r="CQ626">
        <f t="shared" ca="1" si="1061"/>
        <v>16.7</v>
      </c>
      <c r="CR626" t="e">
        <f t="shared" ca="1" si="983"/>
        <v>#N/A</v>
      </c>
      <c r="CS626" t="e">
        <f t="shared" ca="1" si="984"/>
        <v>#N/A</v>
      </c>
    </row>
    <row r="627" spans="1:97" x14ac:dyDescent="0.25">
      <c r="A627">
        <v>596</v>
      </c>
      <c r="B627" s="100">
        <f ca="1">OFFSET(InputPriceData!B$15,CalculationsAndCharts!$A627+$A$11,0,1,1)</f>
        <v>39630</v>
      </c>
      <c r="C627" s="3">
        <f ca="1">OFFSET(InputPriceData!G$15,CalculationsAndCharts!$A627+$A$11,0,1,1)</f>
        <v>5732600</v>
      </c>
      <c r="D627" s="4">
        <f ca="1">OFFSET(InputPriceData!C$15,CalculationsAndCharts!$A627+$A$11,IF($C$7,7,0),1,1)</f>
        <v>22.8</v>
      </c>
      <c r="E627" s="4">
        <f ca="1">OFFSET(InputPriceData!D$15,CalculationsAndCharts!$A627+$A$11,IF($C$7,7,0),1,1)</f>
        <v>23.59</v>
      </c>
      <c r="F627" s="4">
        <f ca="1">OFFSET(InputPriceData!E$15,CalculationsAndCharts!$A627+$A$11,IF($C$7,7,0),1,1)</f>
        <v>22.66</v>
      </c>
      <c r="G627" s="4">
        <f ca="1">OFFSET(InputPriceData!F$15,CalculationsAndCharts!$A627+$A$11,IF($C$7,7,0),1,1)</f>
        <v>23.45</v>
      </c>
      <c r="H627" s="105">
        <f t="shared" si="1028"/>
        <v>0</v>
      </c>
      <c r="I627" s="105">
        <f t="shared" ca="1" si="1064"/>
        <v>0</v>
      </c>
      <c r="J627" s="105">
        <f t="shared" ca="1" si="1064"/>
        <v>0</v>
      </c>
      <c r="K627" s="105">
        <f t="shared" ca="1" si="1064"/>
        <v>0</v>
      </c>
      <c r="L627" s="4">
        <f t="shared" ca="1" si="1029"/>
        <v>23.233333333333334</v>
      </c>
      <c r="M627" s="105">
        <f t="shared" ca="1" si="1030"/>
        <v>0.45333333333333314</v>
      </c>
      <c r="N627" s="105">
        <f t="shared" ca="1" si="1037"/>
        <v>2.7089230769230763</v>
      </c>
      <c r="O627" s="198">
        <f t="shared" ca="1" si="1038"/>
        <v>2.8847762370226766</v>
      </c>
      <c r="P627" s="198">
        <f t="shared" ca="1" si="1039"/>
        <v>2.5962986133204091</v>
      </c>
      <c r="Q627" s="105">
        <f t="shared" ca="1" si="1031"/>
        <v>24.235558494409695</v>
      </c>
      <c r="R627" s="105">
        <f t="shared" ca="1" si="1032"/>
        <v>25.363770143098645</v>
      </c>
      <c r="S627" s="105">
        <f t="shared" ca="1" si="1040"/>
        <v>0</v>
      </c>
      <c r="T627" s="105">
        <f t="shared" si="1041"/>
        <v>0</v>
      </c>
      <c r="U627" s="105">
        <f t="shared" si="1042"/>
        <v>0</v>
      </c>
      <c r="V627" s="115">
        <f t="shared" ca="1" si="1033"/>
        <v>0.92999999999999972</v>
      </c>
      <c r="W627" s="114">
        <f t="shared" ca="1" si="1034"/>
        <v>0.97256671337613021</v>
      </c>
      <c r="X627" s="116">
        <f t="shared" ca="1" si="1035"/>
        <v>9.1474060271903218E-2</v>
      </c>
      <c r="Y627" s="90" t="e">
        <f t="shared" si="1043"/>
        <v>#N/A</v>
      </c>
      <c r="Z627" s="117" t="str">
        <f t="shared" ca="1" si="1044"/>
        <v/>
      </c>
      <c r="AA627" s="112"/>
      <c r="AB627" s="118"/>
      <c r="AC627" s="107"/>
      <c r="AD627" s="107"/>
      <c r="AH627" s="107"/>
      <c r="BE627" s="235">
        <f t="shared" ca="1" si="1045"/>
        <v>23.310000000000002</v>
      </c>
      <c r="BF627" s="235">
        <f t="shared" ref="BF627:BN627" ca="1" si="1084">AVERAGE(OFFSET(BE$31,$A627,0,$BE$27,1))</f>
        <v>23.422499999999999</v>
      </c>
      <c r="BG627" s="235">
        <f t="shared" ca="1" si="1084"/>
        <v>23.543749999999999</v>
      </c>
      <c r="BH627" s="235">
        <f t="shared" ca="1" si="1084"/>
        <v>23.666249999999998</v>
      </c>
      <c r="BI627" s="235">
        <f t="shared" ca="1" si="1084"/>
        <v>23.807499999999997</v>
      </c>
      <c r="BJ627" s="235">
        <f t="shared" ca="1" si="1084"/>
        <v>23.974687499999998</v>
      </c>
      <c r="BK627" s="235">
        <f t="shared" ca="1" si="1084"/>
        <v>24.164765625000001</v>
      </c>
      <c r="BL627" s="235">
        <f t="shared" ca="1" si="1084"/>
        <v>24.368437499999999</v>
      </c>
      <c r="BM627" s="235">
        <f t="shared" ca="1" si="1084"/>
        <v>24.573671874999999</v>
      </c>
      <c r="BN627" s="235">
        <f t="shared" ca="1" si="1084"/>
        <v>24.769228515624999</v>
      </c>
      <c r="BO627" s="235">
        <f t="shared" ca="1" si="1047"/>
        <v>23.693102050781256</v>
      </c>
      <c r="BP627" s="235">
        <f t="shared" ca="1" si="1003"/>
        <v>24.003668943278743</v>
      </c>
      <c r="BQ627" s="235">
        <f t="shared" ca="1" si="1004"/>
        <v>24.329547184334601</v>
      </c>
      <c r="BR627" s="235">
        <f t="shared" ca="1" si="1005"/>
        <v>-0.32587824105585739</v>
      </c>
      <c r="BS627" s="235">
        <f t="shared" ca="1" si="1006"/>
        <v>23.677790702222886</v>
      </c>
      <c r="BT627" s="235">
        <f t="shared" ca="1" si="1074"/>
        <v>24.000322324008835</v>
      </c>
      <c r="BU627" s="235">
        <f t="shared" ca="1" si="1075"/>
        <v>24.334386102701256</v>
      </c>
      <c r="BV627" s="235">
        <f t="shared" ca="1" si="1076"/>
        <v>24.667323168927506</v>
      </c>
      <c r="BW627" s="235">
        <f t="shared" ca="1" si="1077"/>
        <v>23.665131832850246</v>
      </c>
      <c r="BX627" s="235">
        <f t="shared" ca="1" si="1048"/>
        <v>1.5845195623136106</v>
      </c>
      <c r="BZ627" s="235">
        <f t="shared" ca="1" si="1049"/>
        <v>25.465215167235446</v>
      </c>
      <c r="CA627" s="235">
        <f t="shared" ca="1" si="1050"/>
        <v>21.59890958119766</v>
      </c>
      <c r="CB627" s="235">
        <f t="shared" ca="1" si="978"/>
        <v>23.463217692057295</v>
      </c>
      <c r="CC627" s="235">
        <f t="shared" ca="1" si="979"/>
        <v>0.8032176920572951</v>
      </c>
      <c r="CD627" s="81">
        <f t="shared" ca="1" si="980"/>
        <v>9.2567823079427036</v>
      </c>
      <c r="CE627" s="235">
        <f t="shared" ca="1" si="1051"/>
        <v>8.6770722842655701</v>
      </c>
      <c r="CF627" s="235">
        <f t="shared" ca="1" si="1052"/>
        <v>8.4042403524485465</v>
      </c>
      <c r="CG627">
        <f t="shared" si="1053"/>
        <v>100</v>
      </c>
      <c r="CH627">
        <f t="shared" si="1053"/>
        <v>50</v>
      </c>
      <c r="CI627">
        <f t="shared" si="1053"/>
        <v>0</v>
      </c>
      <c r="CJ627" t="e">
        <f t="shared" si="1054"/>
        <v>#N/A</v>
      </c>
      <c r="CK627" s="259">
        <f t="shared" ca="1" si="1055"/>
        <v>23.706752543050367</v>
      </c>
      <c r="CL627" s="259">
        <f t="shared" ca="1" si="1056"/>
        <v>23.299626271525185</v>
      </c>
      <c r="CM627" s="259">
        <f t="shared" ca="1" si="1057"/>
        <v>23.581611961600402</v>
      </c>
      <c r="CN627" s="259">
        <f t="shared" ca="1" si="1058"/>
        <v>24.154698146570091</v>
      </c>
      <c r="CO627">
        <f t="shared" ca="1" si="1059"/>
        <v>0</v>
      </c>
      <c r="CP627" t="e">
        <f t="shared" ca="1" si="1060"/>
        <v>#N/A</v>
      </c>
      <c r="CQ627">
        <f t="shared" ca="1" si="1061"/>
        <v>16.7</v>
      </c>
      <c r="CR627" t="e">
        <f t="shared" ca="1" si="983"/>
        <v>#N/A</v>
      </c>
      <c r="CS627" t="e">
        <f t="shared" ca="1" si="984"/>
        <v>#N/A</v>
      </c>
    </row>
    <row r="628" spans="1:97" x14ac:dyDescent="0.25">
      <c r="A628">
        <v>597</v>
      </c>
      <c r="B628" s="100">
        <f ca="1">OFFSET(InputPriceData!B$15,CalculationsAndCharts!$A628+$A$11,0,1,1)</f>
        <v>39629</v>
      </c>
      <c r="C628" s="3">
        <f ca="1">OFFSET(InputPriceData!G$15,CalculationsAndCharts!$A628+$A$11,0,1,1)</f>
        <v>4755300</v>
      </c>
      <c r="D628" s="4">
        <f ca="1">OFFSET(InputPriceData!C$15,CalculationsAndCharts!$A628+$A$11,IF($C$7,7,0),1,1)</f>
        <v>23.71</v>
      </c>
      <c r="E628" s="4">
        <f ca="1">OFFSET(InputPriceData!D$15,CalculationsAndCharts!$A628+$A$11,IF($C$7,7,0),1,1)</f>
        <v>23.75</v>
      </c>
      <c r="F628" s="4">
        <f ca="1">OFFSET(InputPriceData!E$15,CalculationsAndCharts!$A628+$A$11,IF($C$7,7,0),1,1)</f>
        <v>22.78</v>
      </c>
      <c r="G628" s="4">
        <f ca="1">OFFSET(InputPriceData!F$15,CalculationsAndCharts!$A628+$A$11,IF($C$7,7,0),1,1)</f>
        <v>23.17</v>
      </c>
      <c r="H628" s="105">
        <f t="shared" si="1028"/>
        <v>0</v>
      </c>
      <c r="I628" s="105">
        <f t="shared" ca="1" si="1064"/>
        <v>0</v>
      </c>
      <c r="J628" s="105">
        <f t="shared" ca="1" si="1064"/>
        <v>0</v>
      </c>
      <c r="K628" s="105">
        <f t="shared" ca="1" si="1064"/>
        <v>0</v>
      </c>
      <c r="L628" s="4">
        <f t="shared" ca="1" si="1029"/>
        <v>23.233333333333334</v>
      </c>
      <c r="M628" s="105">
        <f t="shared" ca="1" si="1030"/>
        <v>0.91333333333333044</v>
      </c>
      <c r="N628" s="105">
        <f t="shared" ca="1" si="1037"/>
        <v>2.6961794871794855</v>
      </c>
      <c r="O628" s="198">
        <f t="shared" ca="1" si="1038"/>
        <v>2.9350199970511341</v>
      </c>
      <c r="P628" s="198">
        <f t="shared" ca="1" si="1039"/>
        <v>2.6415179973460208</v>
      </c>
      <c r="Q628" s="105">
        <f t="shared" ca="1" si="1031"/>
        <v>24.521908540431511</v>
      </c>
      <c r="R628" s="105">
        <f t="shared" ca="1" si="1032"/>
        <v>25.686116328438345</v>
      </c>
      <c r="S628" s="105">
        <f t="shared" ca="1" si="1040"/>
        <v>0</v>
      </c>
      <c r="T628" s="105">
        <f t="shared" si="1041"/>
        <v>0</v>
      </c>
      <c r="U628" s="105">
        <f t="shared" si="1042"/>
        <v>0</v>
      </c>
      <c r="V628" s="115">
        <f t="shared" ca="1" si="1033"/>
        <v>1.1199999999999974</v>
      </c>
      <c r="W628" s="114">
        <f t="shared" ca="1" si="1034"/>
        <v>0.99385007006419546</v>
      </c>
      <c r="X628" s="116">
        <f t="shared" ca="1" si="1035"/>
        <v>9.2893831250073167E-2</v>
      </c>
      <c r="Y628" s="90" t="e">
        <f t="shared" si="1043"/>
        <v>#N/A</v>
      </c>
      <c r="Z628" s="117" t="str">
        <f t="shared" ca="1" si="1044"/>
        <v/>
      </c>
      <c r="AA628" s="112"/>
      <c r="AB628" s="118"/>
      <c r="AC628" s="107"/>
      <c r="AD628" s="107"/>
      <c r="AH628" s="107"/>
      <c r="BE628" s="235">
        <f t="shared" ca="1" si="1045"/>
        <v>23.535</v>
      </c>
      <c r="BF628" s="235">
        <f t="shared" ref="BF628:BN628" ca="1" si="1085">AVERAGE(OFFSET(BE$31,$A628,0,$BE$27,1))</f>
        <v>23.664999999999999</v>
      </c>
      <c r="BG628" s="235">
        <f t="shared" ca="1" si="1085"/>
        <v>23.78875</v>
      </c>
      <c r="BH628" s="235">
        <f t="shared" ca="1" si="1085"/>
        <v>23.94875</v>
      </c>
      <c r="BI628" s="235">
        <f t="shared" ca="1" si="1085"/>
        <v>24.141874999999999</v>
      </c>
      <c r="BJ628" s="235">
        <f t="shared" ca="1" si="1085"/>
        <v>24.354843750000001</v>
      </c>
      <c r="BK628" s="235">
        <f t="shared" ca="1" si="1085"/>
        <v>24.572109375</v>
      </c>
      <c r="BL628" s="235">
        <f t="shared" ca="1" si="1085"/>
        <v>24.778906249999999</v>
      </c>
      <c r="BM628" s="235">
        <f t="shared" ca="1" si="1085"/>
        <v>24.964785156249999</v>
      </c>
      <c r="BN628" s="235">
        <f t="shared" ca="1" si="1085"/>
        <v>25.126787109375002</v>
      </c>
      <c r="BO628" s="235">
        <f t="shared" ca="1" si="1047"/>
        <v>23.976902832031247</v>
      </c>
      <c r="BP628" s="235">
        <f t="shared" ca="1" si="1003"/>
        <v>24.31423583577623</v>
      </c>
      <c r="BQ628" s="235">
        <f t="shared" ca="1" si="1004"/>
        <v>24.655425425390458</v>
      </c>
      <c r="BR628" s="235">
        <f t="shared" ca="1" si="1005"/>
        <v>-0.34118958961422763</v>
      </c>
      <c r="BS628" s="235">
        <f t="shared" ca="1" si="1006"/>
        <v>23.973046246162003</v>
      </c>
      <c r="BT628" s="235">
        <f t="shared" ca="1" si="1074"/>
        <v>24.322853945794787</v>
      </c>
      <c r="BU628" s="235">
        <f t="shared" ca="1" si="1075"/>
        <v>24.668449881393677</v>
      </c>
      <c r="BV628" s="235">
        <f t="shared" ca="1" si="1076"/>
        <v>25.000260235153757</v>
      </c>
      <c r="BW628" s="235">
        <f t="shared" ca="1" si="1077"/>
        <v>23.96347242835709</v>
      </c>
      <c r="BX628" s="235">
        <f t="shared" ca="1" si="1048"/>
        <v>1.6454524393535988</v>
      </c>
      <c r="BZ628" s="235">
        <f t="shared" ca="1" si="1049"/>
        <v>25.781540825716956</v>
      </c>
      <c r="CA628" s="235">
        <f t="shared" ca="1" si="1050"/>
        <v>22.37737849666933</v>
      </c>
      <c r="CB628" s="235">
        <f t="shared" ca="1" si="978"/>
        <v>23.605118082682289</v>
      </c>
      <c r="CC628" s="235">
        <f t="shared" ca="1" si="979"/>
        <v>0.82511808268228748</v>
      </c>
      <c r="CD628" s="81">
        <f t="shared" ca="1" si="980"/>
        <v>10.254881917317711</v>
      </c>
      <c r="CE628" s="235">
        <f t="shared" ca="1" si="1051"/>
        <v>8.0461002801883765</v>
      </c>
      <c r="CF628" s="235">
        <f t="shared" ca="1" si="1052"/>
        <v>8.3130814703055051</v>
      </c>
      <c r="CG628">
        <f t="shared" si="1053"/>
        <v>100</v>
      </c>
      <c r="CH628">
        <f t="shared" si="1053"/>
        <v>50</v>
      </c>
      <c r="CI628">
        <f t="shared" si="1053"/>
        <v>0</v>
      </c>
      <c r="CJ628" t="e">
        <f t="shared" si="1054"/>
        <v>#N/A</v>
      </c>
      <c r="CK628" s="259">
        <f t="shared" ca="1" si="1055"/>
        <v>24.061005086100732</v>
      </c>
      <c r="CL628" s="259">
        <f t="shared" ca="1" si="1056"/>
        <v>23.563627543050366</v>
      </c>
      <c r="CM628" s="259">
        <f t="shared" ca="1" si="1057"/>
        <v>23.813797713778442</v>
      </c>
      <c r="CN628" s="259">
        <f t="shared" ca="1" si="1058"/>
        <v>24.496726896588054</v>
      </c>
      <c r="CO628">
        <f t="shared" ca="1" si="1059"/>
        <v>0</v>
      </c>
      <c r="CP628" t="e">
        <f t="shared" ca="1" si="1060"/>
        <v>#N/A</v>
      </c>
      <c r="CQ628">
        <f t="shared" ca="1" si="1061"/>
        <v>16.7</v>
      </c>
      <c r="CR628" t="e">
        <f t="shared" ca="1" si="983"/>
        <v>#N/A</v>
      </c>
      <c r="CS628" t="e">
        <f t="shared" ca="1" si="984"/>
        <v>#N/A</v>
      </c>
    </row>
    <row r="629" spans="1:97" x14ac:dyDescent="0.25">
      <c r="A629">
        <v>598</v>
      </c>
      <c r="B629" s="100">
        <f ca="1">OFFSET(InputPriceData!B$15,CalculationsAndCharts!$A629+$A$11,0,1,1)</f>
        <v>39626</v>
      </c>
      <c r="C629" s="3">
        <f ca="1">OFFSET(InputPriceData!G$15,CalculationsAndCharts!$A629+$A$11,0,1,1)</f>
        <v>4247800</v>
      </c>
      <c r="D629" s="4">
        <f ca="1">OFFSET(InputPriceData!C$15,CalculationsAndCharts!$A629+$A$11,IF($C$7,7,0),1,1)</f>
        <v>23.76</v>
      </c>
      <c r="E629" s="4">
        <f ca="1">OFFSET(InputPriceData!D$15,CalculationsAndCharts!$A629+$A$11,IF($C$7,7,0),1,1)</f>
        <v>24.08</v>
      </c>
      <c r="F629" s="4">
        <f ca="1">OFFSET(InputPriceData!E$15,CalculationsAndCharts!$A629+$A$11,IF($C$7,7,0),1,1)</f>
        <v>23.1</v>
      </c>
      <c r="G629" s="4">
        <f ca="1">OFFSET(InputPriceData!F$15,CalculationsAndCharts!$A629+$A$11,IF($C$7,7,0),1,1)</f>
        <v>23.9</v>
      </c>
      <c r="H629" s="105">
        <f t="shared" si="1028"/>
        <v>0</v>
      </c>
      <c r="I629" s="105">
        <f t="shared" ca="1" si="1064"/>
        <v>0</v>
      </c>
      <c r="J629" s="105">
        <f t="shared" ca="1" si="1064"/>
        <v>0</v>
      </c>
      <c r="K629" s="105">
        <f t="shared" ca="1" si="1064"/>
        <v>0</v>
      </c>
      <c r="L629" s="4">
        <f t="shared" ca="1" si="1029"/>
        <v>23.693333333333332</v>
      </c>
      <c r="M629" s="105">
        <f t="shared" ca="1" si="1030"/>
        <v>0.60666666666666558</v>
      </c>
      <c r="N629" s="105">
        <f t="shared" ca="1" si="1037"/>
        <v>2.7143846153846156</v>
      </c>
      <c r="O629" s="198">
        <f t="shared" ca="1" si="1038"/>
        <v>3.003260142728748</v>
      </c>
      <c r="P629" s="198">
        <f t="shared" ca="1" si="1039"/>
        <v>2.7029341284558734</v>
      </c>
      <c r="Q629" s="105">
        <f t="shared" ca="1" si="1031"/>
        <v>24.890072885316705</v>
      </c>
      <c r="R629" s="105">
        <f t="shared" ca="1" si="1032"/>
        <v>26.018747125011725</v>
      </c>
      <c r="S629" s="105">
        <f t="shared" ca="1" si="1040"/>
        <v>0</v>
      </c>
      <c r="T629" s="105">
        <f t="shared" si="1041"/>
        <v>0</v>
      </c>
      <c r="U629" s="105">
        <f t="shared" si="1042"/>
        <v>0</v>
      </c>
      <c r="V629" s="115">
        <f t="shared" ca="1" si="1033"/>
        <v>0.97999999999999687</v>
      </c>
      <c r="W629" s="114">
        <f t="shared" ca="1" si="1034"/>
        <v>0.93077510509629457</v>
      </c>
      <c r="X629" s="116">
        <f t="shared" ca="1" si="1035"/>
        <v>8.8944565066790576E-2</v>
      </c>
      <c r="Y629" s="90" t="e">
        <f t="shared" si="1043"/>
        <v>#N/A</v>
      </c>
      <c r="Z629" s="117" t="str">
        <f t="shared" ca="1" si="1044"/>
        <v/>
      </c>
      <c r="AA629" s="112"/>
      <c r="AB629" s="118"/>
      <c r="AC629" s="107"/>
      <c r="AD629" s="107"/>
      <c r="AH629" s="107"/>
      <c r="BE629" s="235">
        <f t="shared" ca="1" si="1045"/>
        <v>23.795000000000002</v>
      </c>
      <c r="BF629" s="235">
        <f t="shared" ref="BF629:BN629" ca="1" si="1086">AVERAGE(OFFSET(BE$31,$A629,0,$BE$27,1))</f>
        <v>23.912500000000001</v>
      </c>
      <c r="BG629" s="235">
        <f t="shared" ca="1" si="1086"/>
        <v>24.108750000000001</v>
      </c>
      <c r="BH629" s="235">
        <f t="shared" ca="1" si="1086"/>
        <v>24.335000000000001</v>
      </c>
      <c r="BI629" s="235">
        <f t="shared" ca="1" si="1086"/>
        <v>24.567812500000002</v>
      </c>
      <c r="BJ629" s="235">
        <f t="shared" ca="1" si="1086"/>
        <v>24.789375</v>
      </c>
      <c r="BK629" s="235">
        <f t="shared" ca="1" si="1086"/>
        <v>24.985703125000001</v>
      </c>
      <c r="BL629" s="235">
        <f t="shared" ca="1" si="1086"/>
        <v>25.150664062499999</v>
      </c>
      <c r="BM629" s="235">
        <f t="shared" ca="1" si="1086"/>
        <v>25.288789062500001</v>
      </c>
      <c r="BN629" s="235">
        <f t="shared" ca="1" si="1086"/>
        <v>25.41275390625</v>
      </c>
      <c r="BO629" s="235">
        <f t="shared" ca="1" si="1047"/>
        <v>24.290817382812499</v>
      </c>
      <c r="BP629" s="235">
        <f t="shared" ca="1" si="1003"/>
        <v>24.651568839521218</v>
      </c>
      <c r="BQ629" s="235">
        <f t="shared" ca="1" si="1004"/>
        <v>24.996615015004686</v>
      </c>
      <c r="BR629" s="235">
        <f t="shared" ca="1" si="1005"/>
        <v>-0.34504617548346772</v>
      </c>
      <c r="BS629" s="235">
        <f t="shared" ca="1" si="1006"/>
        <v>24.30652266403775</v>
      </c>
      <c r="BT629" s="235">
        <f t="shared" ca="1" si="1074"/>
        <v>24.672661645427571</v>
      </c>
      <c r="BU629" s="235">
        <f t="shared" ca="1" si="1075"/>
        <v>25.014045816992571</v>
      </c>
      <c r="BV629" s="235">
        <f t="shared" ca="1" si="1076"/>
        <v>25.332070588913837</v>
      </c>
      <c r="BW629" s="235">
        <f t="shared" ca="1" si="1077"/>
        <v>24.307918074218833</v>
      </c>
      <c r="BX629" s="235">
        <f t="shared" ca="1" si="1048"/>
        <v>1.6822255657162921</v>
      </c>
      <c r="BZ629" s="235">
        <f t="shared" ca="1" si="1049"/>
        <v>26.102213306141945</v>
      </c>
      <c r="CA629" s="235">
        <f t="shared" ca="1" si="1050"/>
        <v>23.334502986834885</v>
      </c>
      <c r="CB629" s="235">
        <f t="shared" ca="1" si="978"/>
        <v>23.992075358072917</v>
      </c>
      <c r="CC629" s="235">
        <f t="shared" ca="1" si="979"/>
        <v>0.89207535807291549</v>
      </c>
      <c r="CD629" s="81">
        <f t="shared" ca="1" si="980"/>
        <v>10.507924641927083</v>
      </c>
      <c r="CE629" s="235">
        <f t="shared" ca="1" si="1051"/>
        <v>8.4895484928916929</v>
      </c>
      <c r="CF629" s="235">
        <f t="shared" ca="1" si="1052"/>
        <v>7.5852930437394255</v>
      </c>
      <c r="CG629">
        <f t="shared" si="1053"/>
        <v>100</v>
      </c>
      <c r="CH629">
        <f t="shared" si="1053"/>
        <v>50</v>
      </c>
      <c r="CI629">
        <f t="shared" si="1053"/>
        <v>0</v>
      </c>
      <c r="CJ629" t="e">
        <f t="shared" si="1054"/>
        <v>#N/A</v>
      </c>
      <c r="CK629" s="259">
        <f t="shared" ca="1" si="1055"/>
        <v>24.412010172201462</v>
      </c>
      <c r="CL629" s="259">
        <f t="shared" ca="1" si="1056"/>
        <v>23.908505086100732</v>
      </c>
      <c r="CM629" s="259">
        <f t="shared" ca="1" si="1057"/>
        <v>24.200773967408516</v>
      </c>
      <c r="CN629" s="259">
        <f t="shared" ca="1" si="1058"/>
        <v>24.869966638003131</v>
      </c>
      <c r="CO629">
        <f t="shared" ca="1" si="1059"/>
        <v>0</v>
      </c>
      <c r="CP629" t="e">
        <f t="shared" ca="1" si="1060"/>
        <v>#N/A</v>
      </c>
      <c r="CQ629">
        <f t="shared" ca="1" si="1061"/>
        <v>16.7</v>
      </c>
      <c r="CR629" t="e">
        <f t="shared" ca="1" si="983"/>
        <v>#N/A</v>
      </c>
      <c r="CS629" t="e">
        <f t="shared" ca="1" si="984"/>
        <v>#N/A</v>
      </c>
    </row>
    <row r="630" spans="1:97" x14ac:dyDescent="0.25">
      <c r="A630">
        <v>599</v>
      </c>
      <c r="B630" s="100">
        <f ca="1">OFFSET(InputPriceData!B$15,CalculationsAndCharts!$A630+$A$11,0,1,1)</f>
        <v>39625</v>
      </c>
      <c r="C630" s="3">
        <f ca="1">OFFSET(InputPriceData!G$15,CalculationsAndCharts!$A630+$A$11,0,1,1)</f>
        <v>5155100</v>
      </c>
      <c r="D630" s="4">
        <f ca="1">OFFSET(InputPriceData!C$15,CalculationsAndCharts!$A630+$A$11,IF($C$7,7,0),1,1)</f>
        <v>24.15</v>
      </c>
      <c r="E630" s="4">
        <f ca="1">OFFSET(InputPriceData!D$15,CalculationsAndCharts!$A630+$A$11,IF($C$7,7,0),1,1)</f>
        <v>24.15</v>
      </c>
      <c r="F630" s="4">
        <f ca="1">OFFSET(InputPriceData!E$15,CalculationsAndCharts!$A630+$A$11,IF($C$7,7,0),1,1)</f>
        <v>23.28</v>
      </c>
      <c r="G630" s="4">
        <f ca="1">OFFSET(InputPriceData!F$15,CalculationsAndCharts!$A630+$A$11,IF($C$7,7,0),1,1)</f>
        <v>23.69</v>
      </c>
      <c r="H630" s="105">
        <f t="shared" si="1028"/>
        <v>0</v>
      </c>
      <c r="I630" s="105">
        <f t="shared" ca="1" si="1064"/>
        <v>0</v>
      </c>
      <c r="J630" s="105">
        <f t="shared" ca="1" si="1064"/>
        <v>0</v>
      </c>
      <c r="K630" s="105">
        <f t="shared" ca="1" si="1064"/>
        <v>0</v>
      </c>
      <c r="L630" s="4">
        <f t="shared" ca="1" si="1029"/>
        <v>23.706666666666667</v>
      </c>
      <c r="M630" s="105">
        <f t="shared" ca="1" si="1030"/>
        <v>1.2966666666666669</v>
      </c>
      <c r="N630" s="105">
        <f t="shared" ca="1" si="1037"/>
        <v>2.8254358974358977</v>
      </c>
      <c r="O630" s="198">
        <f t="shared" ca="1" si="1038"/>
        <v>3.0857960076842144</v>
      </c>
      <c r="P630" s="198">
        <f t="shared" ca="1" si="1039"/>
        <v>2.7772164069157932</v>
      </c>
      <c r="Q630" s="105">
        <f t="shared" ca="1" si="1031"/>
        <v>25.23199847159767</v>
      </c>
      <c r="R630" s="105">
        <f t="shared" ca="1" si="1032"/>
        <v>26.341225479210301</v>
      </c>
      <c r="S630" s="105">
        <f t="shared" ca="1" si="1040"/>
        <v>0</v>
      </c>
      <c r="T630" s="105">
        <f t="shared" si="1041"/>
        <v>0</v>
      </c>
      <c r="U630" s="105">
        <f t="shared" si="1042"/>
        <v>0</v>
      </c>
      <c r="V630" s="115">
        <f t="shared" ca="1" si="1033"/>
        <v>1.0899999999999999</v>
      </c>
      <c r="W630" s="114">
        <f t="shared" ca="1" si="1034"/>
        <v>0.90616265764444337</v>
      </c>
      <c r="X630" s="116">
        <f t="shared" ca="1" si="1035"/>
        <v>8.8250850892547208E-2</v>
      </c>
      <c r="Y630" s="90" t="e">
        <f t="shared" si="1043"/>
        <v>#N/A</v>
      </c>
      <c r="Z630" s="117" t="str">
        <f t="shared" ca="1" si="1044"/>
        <v/>
      </c>
      <c r="AA630" s="112"/>
      <c r="AB630" s="118"/>
      <c r="AC630" s="107"/>
      <c r="AD630" s="107"/>
      <c r="AH630" s="107"/>
      <c r="BE630" s="235">
        <f t="shared" ca="1" si="1045"/>
        <v>24.03</v>
      </c>
      <c r="BF630" s="235">
        <f t="shared" ref="BF630:BN630" ca="1" si="1087">AVERAGE(OFFSET(BE$31,$A630,0,$BE$27,1))</f>
        <v>24.305</v>
      </c>
      <c r="BG630" s="235">
        <f t="shared" ca="1" si="1087"/>
        <v>24.561250000000001</v>
      </c>
      <c r="BH630" s="235">
        <f t="shared" ca="1" si="1087"/>
        <v>24.800625</v>
      </c>
      <c r="BI630" s="235">
        <f t="shared" ca="1" si="1087"/>
        <v>25.010937499999997</v>
      </c>
      <c r="BJ630" s="235">
        <f t="shared" ca="1" si="1087"/>
        <v>25.182031249999998</v>
      </c>
      <c r="BK630" s="235">
        <f t="shared" ca="1" si="1087"/>
        <v>25.315624999999997</v>
      </c>
      <c r="BL630" s="235">
        <f t="shared" ca="1" si="1087"/>
        <v>25.4269140625</v>
      </c>
      <c r="BM630" s="235">
        <f t="shared" ca="1" si="1087"/>
        <v>25.536718749999999</v>
      </c>
      <c r="BN630" s="235">
        <f t="shared" ca="1" si="1087"/>
        <v>25.6612890625</v>
      </c>
      <c r="BO630" s="235">
        <f t="shared" ca="1" si="1047"/>
        <v>24.639425781250001</v>
      </c>
      <c r="BP630" s="235">
        <f t="shared" ca="1" si="1003"/>
        <v>25.012320296229937</v>
      </c>
      <c r="BQ630" s="235">
        <f t="shared" ca="1" si="1004"/>
        <v>25.34166119048815</v>
      </c>
      <c r="BR630" s="235">
        <f t="shared" ca="1" si="1005"/>
        <v>-0.32934089425821256</v>
      </c>
      <c r="BS630" s="235">
        <f t="shared" ca="1" si="1006"/>
        <v>24.682979401971725</v>
      </c>
      <c r="BT630" s="235">
        <f t="shared" ca="1" si="1074"/>
        <v>25.038800626817391</v>
      </c>
      <c r="BU630" s="235">
        <f t="shared" ca="1" si="1075"/>
        <v>25.355429988557571</v>
      </c>
      <c r="BV630" s="235">
        <f t="shared" ca="1" si="1076"/>
        <v>25.650095360835106</v>
      </c>
      <c r="BW630" s="235">
        <f t="shared" ca="1" si="1077"/>
        <v>24.70020727561457</v>
      </c>
      <c r="BX630" s="235">
        <f t="shared" ca="1" si="1048"/>
        <v>1.6782594230365711</v>
      </c>
      <c r="BZ630" s="235">
        <f t="shared" ca="1" si="1049"/>
        <v>26.419827275866009</v>
      </c>
      <c r="CA630" s="235">
        <f t="shared" ca="1" si="1050"/>
        <v>24.383876880905124</v>
      </c>
      <c r="CB630" s="235">
        <f t="shared" ca="1" si="978"/>
        <v>24.173046223958334</v>
      </c>
      <c r="CC630" s="235">
        <f t="shared" ca="1" si="979"/>
        <v>0.89304622395833277</v>
      </c>
      <c r="CD630" s="81">
        <f t="shared" ca="1" si="980"/>
        <v>10.626953776041663</v>
      </c>
      <c r="CE630" s="235">
        <f t="shared" ca="1" si="1051"/>
        <v>8.403595637836446</v>
      </c>
      <c r="CF630" s="235">
        <f t="shared" ca="1" si="1052"/>
        <v>6.4243415290622314</v>
      </c>
      <c r="CG630">
        <f t="shared" si="1053"/>
        <v>100</v>
      </c>
      <c r="CH630">
        <f t="shared" si="1053"/>
        <v>50</v>
      </c>
      <c r="CI630">
        <f t="shared" si="1053"/>
        <v>0</v>
      </c>
      <c r="CJ630" t="e">
        <f t="shared" si="1054"/>
        <v>#N/A</v>
      </c>
      <c r="CK630" s="259">
        <f t="shared" ca="1" si="1055"/>
        <v>25.006520344402929</v>
      </c>
      <c r="CL630" s="259">
        <f t="shared" ca="1" si="1056"/>
        <v>24.277635172201464</v>
      </c>
      <c r="CM630" s="259">
        <f t="shared" ca="1" si="1057"/>
        <v>24.539067723458643</v>
      </c>
      <c r="CN630" s="259">
        <f t="shared" ca="1" si="1058"/>
        <v>25.254551258764089</v>
      </c>
      <c r="CO630">
        <f t="shared" ca="1" si="1059"/>
        <v>0</v>
      </c>
      <c r="CP630" t="e">
        <f t="shared" ca="1" si="1060"/>
        <v>#N/A</v>
      </c>
      <c r="CQ630">
        <f t="shared" ca="1" si="1061"/>
        <v>16.7</v>
      </c>
      <c r="CR630" t="e">
        <f t="shared" ca="1" si="983"/>
        <v>#N/A</v>
      </c>
      <c r="CS630" t="e">
        <f t="shared" ca="1" si="984"/>
        <v>#N/A</v>
      </c>
    </row>
    <row r="631" spans="1:97" x14ac:dyDescent="0.25">
      <c r="A631">
        <v>600</v>
      </c>
      <c r="B631" s="100">
        <f ca="1">OFFSET(InputPriceData!B$15,CalculationsAndCharts!$A631+$A$11,0,1,1)</f>
        <v>39624</v>
      </c>
      <c r="C631" s="3">
        <f ca="1">OFFSET(InputPriceData!G$15,CalculationsAndCharts!$A631+$A$11,0,1,1)</f>
        <v>4854700</v>
      </c>
      <c r="D631" s="4">
        <f ca="1">OFFSET(InputPriceData!C$15,CalculationsAndCharts!$A631+$A$11,IF($C$7,7,0),1,1)</f>
        <v>24.99</v>
      </c>
      <c r="E631" s="4">
        <f ca="1">OFFSET(InputPriceData!D$15,CalculationsAndCharts!$A631+$A$11,IF($C$7,7,0),1,1)</f>
        <v>25.14</v>
      </c>
      <c r="F631" s="4">
        <f ca="1">OFFSET(InputPriceData!E$15,CalculationsAndCharts!$A631+$A$11,IF($C$7,7,0),1,1)</f>
        <v>24.22</v>
      </c>
      <c r="G631" s="4">
        <f ca="1">OFFSET(InputPriceData!F$15,CalculationsAndCharts!$A631+$A$11,IF($C$7,7,0),1,1)</f>
        <v>24.37</v>
      </c>
      <c r="H631" s="105">
        <f t="shared" si="1028"/>
        <v>0</v>
      </c>
      <c r="I631" s="105">
        <f t="shared" ca="1" si="1064"/>
        <v>0</v>
      </c>
      <c r="J631" s="105">
        <f t="shared" ca="1" si="1064"/>
        <v>0</v>
      </c>
      <c r="K631" s="105">
        <f t="shared" ca="1" si="1064"/>
        <v>0</v>
      </c>
      <c r="L631" s="4">
        <f t="shared" ca="1" si="1029"/>
        <v>24.576666666666668</v>
      </c>
      <c r="M631" s="105">
        <f t="shared" ca="1" si="1030"/>
        <v>0.73666666666666814</v>
      </c>
      <c r="N631" s="105">
        <f t="shared" ca="1" si="1037"/>
        <v>2.81451282051282</v>
      </c>
      <c r="O631" s="198">
        <f t="shared" ca="1" si="1038"/>
        <v>3.1601846106123044</v>
      </c>
      <c r="P631" s="198">
        <f t="shared" ca="1" si="1039"/>
        <v>2.8441661495510742</v>
      </c>
      <c r="Q631" s="105">
        <f t="shared" ca="1" si="1031"/>
        <v>25.667807558720813</v>
      </c>
      <c r="R631" s="105">
        <f t="shared" ca="1" si="1032"/>
        <v>26.658147481385342</v>
      </c>
      <c r="S631" s="105">
        <f t="shared" ca="1" si="1040"/>
        <v>0</v>
      </c>
      <c r="T631" s="105">
        <f t="shared" si="1041"/>
        <v>0</v>
      </c>
      <c r="U631" s="105">
        <f t="shared" si="1042"/>
        <v>0</v>
      </c>
      <c r="V631" s="115">
        <f t="shared" ca="1" si="1033"/>
        <v>0.92000000000000171</v>
      </c>
      <c r="W631" s="114">
        <f t="shared" ca="1" si="1034"/>
        <v>0.81424398646666507</v>
      </c>
      <c r="X631" s="116">
        <f t="shared" ca="1" si="1035"/>
        <v>8.3411735185337094E-2</v>
      </c>
      <c r="Y631" s="90" t="e">
        <f t="shared" si="1043"/>
        <v>#N/A</v>
      </c>
      <c r="Z631" s="117" t="str">
        <f t="shared" ca="1" si="1044"/>
        <v/>
      </c>
      <c r="AA631" s="112"/>
      <c r="AB631" s="118"/>
      <c r="AC631" s="107"/>
      <c r="AD631" s="107"/>
      <c r="AH631" s="107"/>
      <c r="BE631" s="235">
        <f t="shared" ca="1" si="1045"/>
        <v>24.58</v>
      </c>
      <c r="BF631" s="235">
        <f t="shared" ref="BF631:BN631" ca="1" si="1088">AVERAGE(OFFSET(BE$31,$A631,0,$BE$27,1))</f>
        <v>24.817499999999999</v>
      </c>
      <c r="BG631" s="235">
        <f t="shared" ca="1" si="1088"/>
        <v>25.04</v>
      </c>
      <c r="BH631" s="235">
        <f t="shared" ca="1" si="1088"/>
        <v>25.221249999999998</v>
      </c>
      <c r="BI631" s="235">
        <f t="shared" ca="1" si="1088"/>
        <v>25.353124999999999</v>
      </c>
      <c r="BJ631" s="235">
        <f t="shared" ca="1" si="1088"/>
        <v>25.44921875</v>
      </c>
      <c r="BK631" s="235">
        <f t="shared" ca="1" si="1088"/>
        <v>25.538203125000003</v>
      </c>
      <c r="BL631" s="235">
        <f t="shared" ca="1" si="1088"/>
        <v>25.646523437500001</v>
      </c>
      <c r="BM631" s="235">
        <f t="shared" ca="1" si="1088"/>
        <v>25.785859375000001</v>
      </c>
      <c r="BN631" s="235">
        <f t="shared" ca="1" si="1088"/>
        <v>25.951455078125001</v>
      </c>
      <c r="BO631" s="235">
        <f t="shared" ca="1" si="1047"/>
        <v>25.072844238281245</v>
      </c>
      <c r="BP631" s="235">
        <f t="shared" ca="1" si="1003"/>
        <v>25.38521481120987</v>
      </c>
      <c r="BQ631" s="235">
        <f t="shared" ca="1" si="1004"/>
        <v>25.671002084746362</v>
      </c>
      <c r="BR631" s="235">
        <f t="shared" ca="1" si="1005"/>
        <v>-0.28578727353649214</v>
      </c>
      <c r="BS631" s="235">
        <f t="shared" ca="1" si="1006"/>
        <v>25.099427537673378</v>
      </c>
      <c r="BT631" s="235">
        <f t="shared" ca="1" si="1074"/>
        <v>25.394621851663061</v>
      </c>
      <c r="BU631" s="235">
        <f t="shared" ca="1" si="1075"/>
        <v>25.672059350297751</v>
      </c>
      <c r="BV631" s="235">
        <f t="shared" ca="1" si="1076"/>
        <v>25.944760733112641</v>
      </c>
      <c r="BW631" s="235">
        <f t="shared" ca="1" si="1077"/>
        <v>25.112448237208579</v>
      </c>
      <c r="BX631" s="235">
        <f t="shared" ca="1" si="1048"/>
        <v>1.6495135516110264</v>
      </c>
      <c r="BZ631" s="235">
        <f t="shared" ca="1" si="1049"/>
        <v>26.726609090636806</v>
      </c>
      <c r="CA631" s="235">
        <f t="shared" ca="1" si="1050"/>
        <v>25.535804906668847</v>
      </c>
      <c r="CB631" s="235">
        <f t="shared" ca="1" si="978"/>
        <v>24.824755452473958</v>
      </c>
      <c r="CC631" s="235">
        <f t="shared" ca="1" si="979"/>
        <v>0.60475545247395956</v>
      </c>
      <c r="CD631" s="81">
        <f t="shared" ca="1" si="980"/>
        <v>10.315244547526042</v>
      </c>
      <c r="CE631" s="235">
        <f t="shared" ca="1" si="1051"/>
        <v>5.8627350004901357</v>
      </c>
      <c r="CF631" s="235">
        <f t="shared" ca="1" si="1052"/>
        <v>5.0311918083012968</v>
      </c>
      <c r="CG631">
        <f t="shared" si="1053"/>
        <v>100</v>
      </c>
      <c r="CH631">
        <f t="shared" si="1053"/>
        <v>50</v>
      </c>
      <c r="CI631">
        <f t="shared" si="1053"/>
        <v>0</v>
      </c>
      <c r="CJ631" t="e">
        <f t="shared" si="1054"/>
        <v>#N/A</v>
      </c>
      <c r="CK631" s="259">
        <f t="shared" ca="1" si="1055"/>
        <v>25.333040688805863</v>
      </c>
      <c r="CL631" s="259">
        <f t="shared" ca="1" si="1056"/>
        <v>24.891520344402931</v>
      </c>
      <c r="CM631" s="259">
        <f t="shared" ca="1" si="1057"/>
        <v>25.094001761319966</v>
      </c>
      <c r="CN631" s="259">
        <f t="shared" ca="1" si="1058"/>
        <v>25.645317693389138</v>
      </c>
      <c r="CO631">
        <f t="shared" ca="1" si="1059"/>
        <v>0</v>
      </c>
      <c r="CP631" t="e">
        <f t="shared" ca="1" si="1060"/>
        <v>#N/A</v>
      </c>
      <c r="CQ631">
        <f t="shared" ca="1" si="1061"/>
        <v>16.7</v>
      </c>
      <c r="CR631" t="e">
        <f t="shared" ca="1" si="983"/>
        <v>#N/A</v>
      </c>
      <c r="CS631" t="e">
        <f t="shared" ca="1" si="984"/>
        <v>#N/A</v>
      </c>
    </row>
    <row r="632" spans="1:97" x14ac:dyDescent="0.25">
      <c r="A632">
        <v>601</v>
      </c>
      <c r="B632" s="100">
        <f ca="1">OFFSET(InputPriceData!B$15,CalculationsAndCharts!$A632+$A$11,0,1,1)</f>
        <v>39623</v>
      </c>
      <c r="C632" s="3">
        <f ca="1">OFFSET(InputPriceData!G$15,CalculationsAndCharts!$A632+$A$11,0,1,1)</f>
        <v>2654900</v>
      </c>
      <c r="D632" s="4">
        <f ca="1">OFFSET(InputPriceData!C$15,CalculationsAndCharts!$A632+$A$11,IF($C$7,7,0),1,1)</f>
        <v>25.03</v>
      </c>
      <c r="E632" s="4">
        <f ca="1">OFFSET(InputPriceData!D$15,CalculationsAndCharts!$A632+$A$11,IF($C$7,7,0),1,1)</f>
        <v>25.38</v>
      </c>
      <c r="F632" s="4">
        <f ca="1">OFFSET(InputPriceData!E$15,CalculationsAndCharts!$A632+$A$11,IF($C$7,7,0),1,1)</f>
        <v>24.7</v>
      </c>
      <c r="G632" s="4">
        <f ca="1">OFFSET(InputPriceData!F$15,CalculationsAndCharts!$A632+$A$11,IF($C$7,7,0),1,1)</f>
        <v>24.79</v>
      </c>
      <c r="H632" s="105">
        <f t="shared" si="1028"/>
        <v>0</v>
      </c>
      <c r="I632" s="105">
        <f t="shared" ref="I632:K651" ca="1" si="1089">IF($S$16,AVERAGE(OFFSET($G632,0,0,I$31,1)),0)</f>
        <v>0</v>
      </c>
      <c r="J632" s="105">
        <f t="shared" ca="1" si="1089"/>
        <v>0</v>
      </c>
      <c r="K632" s="105">
        <f t="shared" ca="1" si="1089"/>
        <v>0</v>
      </c>
      <c r="L632" s="4">
        <f t="shared" ca="1" si="1029"/>
        <v>24.956666666666667</v>
      </c>
      <c r="M632" s="105">
        <f t="shared" ca="1" si="1030"/>
        <v>0.79666666666667041</v>
      </c>
      <c r="N632" s="105">
        <f t="shared" ca="1" si="1037"/>
        <v>2.7517051282051272</v>
      </c>
      <c r="O632" s="198">
        <f t="shared" ca="1" si="1038"/>
        <v>3.2589479792121567</v>
      </c>
      <c r="P632" s="198">
        <f t="shared" ca="1" si="1039"/>
        <v>2.9330531812909411</v>
      </c>
      <c r="Q632" s="105">
        <f t="shared" ca="1" si="1031"/>
        <v>25.979562099307714</v>
      </c>
      <c r="R632" s="105">
        <f t="shared" ca="1" si="1032"/>
        <v>26.941101745003778</v>
      </c>
      <c r="S632" s="105">
        <f t="shared" ca="1" si="1040"/>
        <v>0</v>
      </c>
      <c r="T632" s="105">
        <f t="shared" si="1041"/>
        <v>0</v>
      </c>
      <c r="U632" s="105">
        <f t="shared" si="1042"/>
        <v>0</v>
      </c>
      <c r="V632" s="115">
        <f t="shared" ca="1" si="1033"/>
        <v>0.67999999999999972</v>
      </c>
      <c r="W632" s="114">
        <f t="shared" ca="1" si="1034"/>
        <v>0.76136597969999686</v>
      </c>
      <c r="X632" s="116">
        <f t="shared" ca="1" si="1035"/>
        <v>8.0712625240016017E-2</v>
      </c>
      <c r="Y632" s="90" t="e">
        <f t="shared" si="1043"/>
        <v>#N/A</v>
      </c>
      <c r="Z632" s="117" t="str">
        <f t="shared" ca="1" si="1044"/>
        <v/>
      </c>
      <c r="AA632" s="112"/>
      <c r="AB632" s="118"/>
      <c r="AC632" s="107"/>
      <c r="AD632" s="107"/>
      <c r="AH632" s="107"/>
      <c r="BE632" s="235">
        <f t="shared" ca="1" si="1045"/>
        <v>25.055</v>
      </c>
      <c r="BF632" s="235">
        <f t="shared" ref="BF632:BN632" ca="1" si="1090">AVERAGE(OFFSET(BE$31,$A632,0,$BE$27,1))</f>
        <v>25.262499999999999</v>
      </c>
      <c r="BG632" s="235">
        <f t="shared" ca="1" si="1090"/>
        <v>25.4025</v>
      </c>
      <c r="BH632" s="235">
        <f t="shared" ca="1" si="1090"/>
        <v>25.484999999999999</v>
      </c>
      <c r="BI632" s="235">
        <f t="shared" ca="1" si="1090"/>
        <v>25.545312500000001</v>
      </c>
      <c r="BJ632" s="235">
        <f t="shared" ca="1" si="1090"/>
        <v>25.627187500000002</v>
      </c>
      <c r="BK632" s="235">
        <f t="shared" ca="1" si="1090"/>
        <v>25.754843749999999</v>
      </c>
      <c r="BL632" s="235">
        <f t="shared" ca="1" si="1090"/>
        <v>25.925195312500001</v>
      </c>
      <c r="BM632" s="235">
        <f t="shared" ca="1" si="1090"/>
        <v>26.117050781250001</v>
      </c>
      <c r="BN632" s="235">
        <f t="shared" ca="1" si="1090"/>
        <v>26.30564453125</v>
      </c>
      <c r="BO632" s="235">
        <f t="shared" ca="1" si="1047"/>
        <v>25.438886718749998</v>
      </c>
      <c r="BP632" s="235">
        <f t="shared" ca="1" si="1003"/>
        <v>25.697585384138492</v>
      </c>
      <c r="BQ632" s="235">
        <f t="shared" ca="1" si="1004"/>
        <v>25.956789358282858</v>
      </c>
      <c r="BR632" s="235">
        <f t="shared" ca="1" si="1005"/>
        <v>-0.25920397414436636</v>
      </c>
      <c r="BS632" s="235">
        <f t="shared" ca="1" si="1006"/>
        <v>25.438381409994125</v>
      </c>
      <c r="BT632" s="235">
        <f t="shared" ca="1" si="1074"/>
        <v>25.689816165652744</v>
      </c>
      <c r="BU632" s="235">
        <f t="shared" ca="1" si="1075"/>
        <v>25.949496848932444</v>
      </c>
      <c r="BV632" s="235">
        <f t="shared" ca="1" si="1076"/>
        <v>26.217462115927532</v>
      </c>
      <c r="BW632" s="235">
        <f t="shared" ca="1" si="1077"/>
        <v>25.438420066088426</v>
      </c>
      <c r="BX632" s="235">
        <f t="shared" ca="1" si="1048"/>
        <v>1.6016160581068588</v>
      </c>
      <c r="BZ632" s="235">
        <f t="shared" ca="1" si="1049"/>
        <v>27.01726123401637</v>
      </c>
      <c r="CA632" s="235">
        <f t="shared" ca="1" si="1050"/>
        <v>25.355498592556518</v>
      </c>
      <c r="CB632" s="235">
        <f t="shared" ref="CB632:CB695" ca="1" si="1091">(BO632+L632)/2</f>
        <v>25.197776692708331</v>
      </c>
      <c r="CC632" s="235">
        <f t="shared" ref="CC632:CC695" ca="1" si="1092">CB632-MIN(OFFSET(F632,0,0,$BI$27,1))</f>
        <v>0.49777669270833158</v>
      </c>
      <c r="CD632" s="81">
        <f t="shared" ref="CD632:CD695" ca="1" si="1093">MAX(OFFSET(E632,0,0,$BI$27,1))-MIN(OFFSET(CB632,0,0,$BI$27,1))</f>
        <v>9.9422233072916697</v>
      </c>
      <c r="CE632" s="235">
        <f t="shared" ca="1" si="1051"/>
        <v>5.0066939488601108</v>
      </c>
      <c r="CF632" s="235">
        <f t="shared" ca="1" si="1052"/>
        <v>5.2724635381953746</v>
      </c>
      <c r="CG632">
        <f t="shared" si="1053"/>
        <v>100</v>
      </c>
      <c r="CH632">
        <f t="shared" si="1053"/>
        <v>50</v>
      </c>
      <c r="CI632">
        <f t="shared" si="1053"/>
        <v>0</v>
      </c>
      <c r="CJ632" t="e">
        <f t="shared" si="1054"/>
        <v>#N/A</v>
      </c>
      <c r="CK632" s="259">
        <f t="shared" ca="1" si="1055"/>
        <v>25.691081377611724</v>
      </c>
      <c r="CL632" s="259">
        <f t="shared" ca="1" si="1056"/>
        <v>25.264290688805861</v>
      </c>
      <c r="CM632" s="259">
        <f t="shared" ca="1" si="1057"/>
        <v>25.438891824422164</v>
      </c>
      <c r="CN632" s="259">
        <f t="shared" ca="1" si="1058"/>
        <v>25.946836632983626</v>
      </c>
      <c r="CO632">
        <f t="shared" ca="1" si="1059"/>
        <v>0</v>
      </c>
      <c r="CP632" t="e">
        <f t="shared" ca="1" si="1060"/>
        <v>#N/A</v>
      </c>
      <c r="CQ632">
        <f t="shared" ca="1" si="1061"/>
        <v>16.7</v>
      </c>
      <c r="CR632" t="e">
        <f t="shared" ca="1" si="983"/>
        <v>#N/A</v>
      </c>
      <c r="CS632" t="e">
        <f t="shared" ca="1" si="984"/>
        <v>#N/A</v>
      </c>
    </row>
    <row r="633" spans="1:97" x14ac:dyDescent="0.25">
      <c r="A633">
        <v>602</v>
      </c>
      <c r="B633" s="100">
        <f ca="1">OFFSET(InputPriceData!B$15,CalculationsAndCharts!$A633+$A$11,0,1,1)</f>
        <v>39622</v>
      </c>
      <c r="C633" s="3">
        <f ca="1">OFFSET(InputPriceData!G$15,CalculationsAndCharts!$A633+$A$11,0,1,1)</f>
        <v>3210300</v>
      </c>
      <c r="D633" s="4">
        <f ca="1">OFFSET(InputPriceData!C$15,CalculationsAndCharts!$A633+$A$11,IF($C$7,7,0),1,1)</f>
        <v>25.59</v>
      </c>
      <c r="E633" s="4">
        <f ca="1">OFFSET(InputPriceData!D$15,CalculationsAndCharts!$A633+$A$11,IF($C$7,7,0),1,1)</f>
        <v>25.93</v>
      </c>
      <c r="F633" s="4">
        <f ca="1">OFFSET(InputPriceData!E$15,CalculationsAndCharts!$A633+$A$11,IF($C$7,7,0),1,1)</f>
        <v>25.24</v>
      </c>
      <c r="G633" s="4">
        <f ca="1">OFFSET(InputPriceData!F$15,CalculationsAndCharts!$A633+$A$11,IF($C$7,7,0),1,1)</f>
        <v>25.32</v>
      </c>
      <c r="H633" s="105">
        <f t="shared" si="1028"/>
        <v>0</v>
      </c>
      <c r="I633" s="105">
        <f t="shared" ca="1" si="1089"/>
        <v>0</v>
      </c>
      <c r="J633" s="105">
        <f t="shared" ca="1" si="1089"/>
        <v>0</v>
      </c>
      <c r="K633" s="105">
        <f t="shared" ca="1" si="1089"/>
        <v>0</v>
      </c>
      <c r="L633" s="4">
        <f t="shared" ca="1" si="1029"/>
        <v>25.49666666666667</v>
      </c>
      <c r="M633" s="105">
        <f t="shared" ca="1" si="1030"/>
        <v>0.4966666666666697</v>
      </c>
      <c r="N633" s="105">
        <f t="shared" ca="1" si="1037"/>
        <v>3.2587179487179467</v>
      </c>
      <c r="O633" s="198">
        <f t="shared" ca="1" si="1038"/>
        <v>3.4038745080713078</v>
      </c>
      <c r="P633" s="198">
        <f t="shared" ca="1" si="1039"/>
        <v>3.0634870572641772</v>
      </c>
      <c r="Q633" s="105">
        <f t="shared" ca="1" si="1031"/>
        <v>26.271817937205157</v>
      </c>
      <c r="R633" s="105">
        <f t="shared" ca="1" si="1032"/>
        <v>27.215827358059794</v>
      </c>
      <c r="S633" s="105">
        <f t="shared" ca="1" si="1040"/>
        <v>0</v>
      </c>
      <c r="T633" s="105">
        <f t="shared" si="1041"/>
        <v>0</v>
      </c>
      <c r="U633" s="105">
        <f t="shared" si="1042"/>
        <v>0</v>
      </c>
      <c r="V633" s="115">
        <f t="shared" ca="1" si="1033"/>
        <v>0.69000000000000128</v>
      </c>
      <c r="W633" s="114">
        <f t="shared" ca="1" si="1034"/>
        <v>0.80204896954999561</v>
      </c>
      <c r="X633" s="116">
        <f t="shared" ca="1" si="1035"/>
        <v>8.1676499587282611E-2</v>
      </c>
      <c r="Y633" s="90" t="e">
        <f t="shared" si="1043"/>
        <v>#N/A</v>
      </c>
      <c r="Z633" s="117" t="str">
        <f t="shared" ca="1" si="1044"/>
        <v/>
      </c>
      <c r="AA633" s="112"/>
      <c r="AB633" s="118"/>
      <c r="AC633" s="107"/>
      <c r="AD633" s="107"/>
      <c r="AH633" s="107"/>
      <c r="BE633" s="235">
        <f t="shared" ca="1" si="1045"/>
        <v>25.47</v>
      </c>
      <c r="BF633" s="235">
        <f t="shared" ref="BF633:BN633" ca="1" si="1094">AVERAGE(OFFSET(BE$31,$A633,0,$BE$27,1))</f>
        <v>25.5425</v>
      </c>
      <c r="BG633" s="235">
        <f t="shared" ca="1" si="1094"/>
        <v>25.567500000000003</v>
      </c>
      <c r="BH633" s="235">
        <f t="shared" ca="1" si="1094"/>
        <v>25.605625000000003</v>
      </c>
      <c r="BI633" s="235">
        <f t="shared" ca="1" si="1094"/>
        <v>25.709062500000002</v>
      </c>
      <c r="BJ633" s="235">
        <f t="shared" ca="1" si="1094"/>
        <v>25.8825</v>
      </c>
      <c r="BK633" s="235">
        <f t="shared" ca="1" si="1094"/>
        <v>26.095546875</v>
      </c>
      <c r="BL633" s="235">
        <f t="shared" ca="1" si="1094"/>
        <v>26.30890625</v>
      </c>
      <c r="BM633" s="235">
        <f t="shared" ca="1" si="1094"/>
        <v>26.494238281249999</v>
      </c>
      <c r="BN633" s="235">
        <f t="shared" ca="1" si="1094"/>
        <v>26.64095703125</v>
      </c>
      <c r="BO633" s="235">
        <f t="shared" ca="1" si="1047"/>
        <v>25.728248046875002</v>
      </c>
      <c r="BP633" s="235">
        <f t="shared" ca="1" si="1003"/>
        <v>25.956284049526989</v>
      </c>
      <c r="BQ633" s="235">
        <f t="shared" ca="1" si="1004"/>
        <v>26.215993332427225</v>
      </c>
      <c r="BR633" s="235">
        <f t="shared" ca="1" si="1005"/>
        <v>-0.25970928290023565</v>
      </c>
      <c r="BS633" s="235">
        <f t="shared" ca="1" si="1006"/>
        <v>25.696574766626753</v>
      </c>
      <c r="BT633" s="235">
        <f t="shared" ca="1" si="1074"/>
        <v>25.941250921311358</v>
      </c>
      <c r="BU633" s="235">
        <f t="shared" ca="1" si="1075"/>
        <v>26.209177532212145</v>
      </c>
      <c r="BV633" s="235">
        <f t="shared" ca="1" si="1076"/>
        <v>26.485427382922623</v>
      </c>
      <c r="BW633" s="235">
        <f t="shared" ca="1" si="1077"/>
        <v>25.681647550220262</v>
      </c>
      <c r="BX633" s="235">
        <f t="shared" ca="1" si="1048"/>
        <v>1.5420884144761375</v>
      </c>
      <c r="BZ633" s="235">
        <f t="shared" ca="1" si="1049"/>
        <v>27.298945619090013</v>
      </c>
      <c r="CA633" s="235">
        <f t="shared" ca="1" si="1050"/>
        <v>23.780717537211306</v>
      </c>
      <c r="CB633" s="235">
        <f t="shared" ca="1" si="1091"/>
        <v>25.612457356770836</v>
      </c>
      <c r="CC633" s="235">
        <f t="shared" ca="1" si="1092"/>
        <v>0.40245735677083516</v>
      </c>
      <c r="CD633" s="81">
        <f t="shared" ca="1" si="1093"/>
        <v>9.5275426432291646</v>
      </c>
      <c r="CE633" s="235">
        <f t="shared" ca="1" si="1051"/>
        <v>4.2241464755536429</v>
      </c>
      <c r="CF633" s="235">
        <f t="shared" ca="1" si="1052"/>
        <v>5.7862814135117278</v>
      </c>
      <c r="CG633">
        <f t="shared" si="1053"/>
        <v>100</v>
      </c>
      <c r="CH633">
        <f t="shared" si="1053"/>
        <v>50</v>
      </c>
      <c r="CI633">
        <f t="shared" si="1053"/>
        <v>0</v>
      </c>
      <c r="CJ633" t="e">
        <f t="shared" si="1054"/>
        <v>#N/A</v>
      </c>
      <c r="CK633" s="259">
        <f t="shared" ca="1" si="1055"/>
        <v>25.862162755223455</v>
      </c>
      <c r="CL633" s="259">
        <f t="shared" ca="1" si="1056"/>
        <v>25.638040688805862</v>
      </c>
      <c r="CM633" s="259">
        <f t="shared" ca="1" si="1057"/>
        <v>25.760375262925827</v>
      </c>
      <c r="CN633" s="259">
        <f t="shared" ca="1" si="1058"/>
        <v>26.219855010654729</v>
      </c>
      <c r="CO633">
        <f t="shared" ca="1" si="1059"/>
        <v>0</v>
      </c>
      <c r="CP633" t="e">
        <f t="shared" ca="1" si="1060"/>
        <v>#N/A</v>
      </c>
      <c r="CQ633">
        <f t="shared" ca="1" si="1061"/>
        <v>16.7</v>
      </c>
      <c r="CR633" t="e">
        <f t="shared" ca="1" si="983"/>
        <v>#N/A</v>
      </c>
      <c r="CS633" t="e">
        <f t="shared" ca="1" si="984"/>
        <v>#N/A</v>
      </c>
    </row>
    <row r="634" spans="1:97" x14ac:dyDescent="0.25">
      <c r="A634">
        <v>603</v>
      </c>
      <c r="B634" s="100">
        <f ca="1">OFFSET(InputPriceData!B$15,CalculationsAndCharts!$A634+$A$11,0,1,1)</f>
        <v>39619</v>
      </c>
      <c r="C634" s="3">
        <f ca="1">OFFSET(InputPriceData!G$15,CalculationsAndCharts!$A634+$A$11,0,1,1)</f>
        <v>6549600</v>
      </c>
      <c r="D634" s="4">
        <f ca="1">OFFSET(InputPriceData!C$15,CalculationsAndCharts!$A634+$A$11,IF($C$7,7,0),1,1)</f>
        <v>25.97</v>
      </c>
      <c r="E634" s="4">
        <f ca="1">OFFSET(InputPriceData!D$15,CalculationsAndCharts!$A634+$A$11,IF($C$7,7,0),1,1)</f>
        <v>26.21</v>
      </c>
      <c r="F634" s="4">
        <f ca="1">OFFSET(InputPriceData!E$15,CalculationsAndCharts!$A634+$A$11,IF($C$7,7,0),1,1)</f>
        <v>25.38</v>
      </c>
      <c r="G634" s="4">
        <f ca="1">OFFSET(InputPriceData!F$15,CalculationsAndCharts!$A634+$A$11,IF($C$7,7,0),1,1)</f>
        <v>25.62</v>
      </c>
      <c r="H634" s="105">
        <f t="shared" si="1028"/>
        <v>0</v>
      </c>
      <c r="I634" s="105">
        <f t="shared" ca="1" si="1089"/>
        <v>0</v>
      </c>
      <c r="J634" s="105">
        <f t="shared" ca="1" si="1089"/>
        <v>0</v>
      </c>
      <c r="K634" s="105">
        <f t="shared" ca="1" si="1089"/>
        <v>0</v>
      </c>
      <c r="L634" s="4">
        <f t="shared" ca="1" si="1029"/>
        <v>25.736666666666668</v>
      </c>
      <c r="M634" s="105">
        <f t="shared" ca="1" si="1030"/>
        <v>0.48666666666666814</v>
      </c>
      <c r="N634" s="105">
        <f t="shared" ca="1" si="1037"/>
        <v>3.3588461538461507</v>
      </c>
      <c r="O634" s="198">
        <f t="shared" ca="1" si="1038"/>
        <v>3.4453478107436966</v>
      </c>
      <c r="P634" s="198">
        <f t="shared" ca="1" si="1039"/>
        <v>3.100813029669327</v>
      </c>
      <c r="Q634" s="105">
        <f t="shared" ca="1" si="1031"/>
        <v>26.493289728787584</v>
      </c>
      <c r="R634" s="105">
        <f t="shared" ca="1" si="1032"/>
        <v>27.485544335446832</v>
      </c>
      <c r="S634" s="105">
        <f t="shared" ca="1" si="1040"/>
        <v>0</v>
      </c>
      <c r="T634" s="105">
        <f t="shared" si="1041"/>
        <v>0</v>
      </c>
      <c r="U634" s="105">
        <f t="shared" si="1042"/>
        <v>0</v>
      </c>
      <c r="V634" s="115">
        <f t="shared" ca="1" si="1033"/>
        <v>0.83000000000000185</v>
      </c>
      <c r="W634" s="114">
        <f t="shared" ca="1" si="1034"/>
        <v>0.85807345432499282</v>
      </c>
      <c r="X634" s="116">
        <f t="shared" ca="1" si="1035"/>
        <v>8.3492328427985679E-2</v>
      </c>
      <c r="Y634" s="90" t="e">
        <f t="shared" si="1043"/>
        <v>#N/A</v>
      </c>
      <c r="Z634" s="117" t="str">
        <f t="shared" ca="1" si="1044"/>
        <v/>
      </c>
      <c r="AA634" s="112"/>
      <c r="AB634" s="118"/>
      <c r="AC634" s="107"/>
      <c r="AD634" s="107"/>
      <c r="AH634" s="107"/>
      <c r="BE634" s="235">
        <f t="shared" ca="1" si="1045"/>
        <v>25.615000000000002</v>
      </c>
      <c r="BF634" s="235">
        <f t="shared" ref="BF634:BN634" ca="1" si="1095">AVERAGE(OFFSET(BE$31,$A634,0,$BE$27,1))</f>
        <v>25.592500000000001</v>
      </c>
      <c r="BG634" s="235">
        <f t="shared" ca="1" si="1095"/>
        <v>25.643750000000001</v>
      </c>
      <c r="BH634" s="235">
        <f t="shared" ca="1" si="1095"/>
        <v>25.8125</v>
      </c>
      <c r="BI634" s="235">
        <f t="shared" ca="1" si="1095"/>
        <v>26.055937499999999</v>
      </c>
      <c r="BJ634" s="235">
        <f t="shared" ca="1" si="1095"/>
        <v>26.30859375</v>
      </c>
      <c r="BK634" s="235">
        <f t="shared" ca="1" si="1095"/>
        <v>26.522265625000003</v>
      </c>
      <c r="BL634" s="235">
        <f t="shared" ca="1" si="1095"/>
        <v>26.679570312500001</v>
      </c>
      <c r="BM634" s="235">
        <f t="shared" ca="1" si="1095"/>
        <v>26.787675781250002</v>
      </c>
      <c r="BN634" s="235">
        <f t="shared" ca="1" si="1095"/>
        <v>26.865322265625</v>
      </c>
      <c r="BO634" s="235">
        <f t="shared" ca="1" si="1047"/>
        <v>25.911030761718752</v>
      </c>
      <c r="BP634" s="235">
        <f t="shared" ca="1" si="1003"/>
        <v>26.184320052178975</v>
      </c>
      <c r="BQ634" s="235">
        <f t="shared" ca="1" si="1004"/>
        <v>26.475702615327464</v>
      </c>
      <c r="BR634" s="235">
        <f t="shared" ca="1" si="1005"/>
        <v>-0.29138256314848832</v>
      </c>
      <c r="BS634" s="235">
        <f t="shared" ca="1" si="1006"/>
        <v>25.892937489030487</v>
      </c>
      <c r="BT634" s="235">
        <f t="shared" ca="1" si="1074"/>
        <v>26.185927075995963</v>
      </c>
      <c r="BU634" s="235">
        <f t="shared" ca="1" si="1075"/>
        <v>26.477104143112932</v>
      </c>
      <c r="BV634" s="235">
        <f t="shared" ca="1" si="1076"/>
        <v>26.761677233633101</v>
      </c>
      <c r="BW634" s="235">
        <f t="shared" ca="1" si="1077"/>
        <v>25.888146032282201</v>
      </c>
      <c r="BX634" s="235">
        <f t="shared" ca="1" si="1048"/>
        <v>1.4767668195129542</v>
      </c>
      <c r="BZ634" s="235">
        <f t="shared" ca="1" si="1049"/>
        <v>27.58000955015973</v>
      </c>
      <c r="CA634" s="235">
        <f t="shared" ca="1" si="1050"/>
        <v>21.358655010350354</v>
      </c>
      <c r="CB634" s="235">
        <f t="shared" ca="1" si="1091"/>
        <v>25.82384871419271</v>
      </c>
      <c r="CC634" s="235">
        <f t="shared" ca="1" si="1092"/>
        <v>0.61384871419270937</v>
      </c>
      <c r="CD634" s="81">
        <f t="shared" ca="1" si="1093"/>
        <v>9.3197303059895873</v>
      </c>
      <c r="CE634" s="235">
        <f t="shared" ca="1" si="1051"/>
        <v>6.586550190172372</v>
      </c>
      <c r="CF634" s="235">
        <f t="shared" ca="1" si="1052"/>
        <v>7.4784806296209894</v>
      </c>
      <c r="CG634">
        <f t="shared" si="1053"/>
        <v>100</v>
      </c>
      <c r="CH634">
        <f t="shared" si="1053"/>
        <v>50</v>
      </c>
      <c r="CI634">
        <f t="shared" si="1053"/>
        <v>0</v>
      </c>
      <c r="CJ634" t="e">
        <f t="shared" si="1054"/>
        <v>#N/A</v>
      </c>
      <c r="CK634" s="259">
        <f t="shared" ca="1" si="1055"/>
        <v>25.929325510446908</v>
      </c>
      <c r="CL634" s="259">
        <f t="shared" ca="1" si="1056"/>
        <v>25.828581377611727</v>
      </c>
      <c r="CM634" s="259">
        <f t="shared" ca="1" si="1057"/>
        <v>25.936180993765262</v>
      </c>
      <c r="CN634" s="259">
        <f t="shared" ca="1" si="1058"/>
        <v>26.452580739394278</v>
      </c>
      <c r="CO634">
        <f t="shared" ca="1" si="1059"/>
        <v>0</v>
      </c>
      <c r="CP634" t="e">
        <f t="shared" ca="1" si="1060"/>
        <v>#N/A</v>
      </c>
      <c r="CQ634">
        <f t="shared" ca="1" si="1061"/>
        <v>16.7</v>
      </c>
      <c r="CR634" t="e">
        <f t="shared" ref="CR634:CR697" ca="1" si="1096">IF(AND($S$18,$CO635&gt;$CO636),$D634,NA())</f>
        <v>#N/A</v>
      </c>
      <c r="CS634" t="e">
        <f t="shared" ref="CS634:CS697" ca="1" si="1097">IF(AND($S$18,$CO635&lt;$CO636),$D634,NA())</f>
        <v>#N/A</v>
      </c>
    </row>
    <row r="635" spans="1:97" x14ac:dyDescent="0.25">
      <c r="A635">
        <v>604</v>
      </c>
      <c r="B635" s="100">
        <f ca="1">OFFSET(InputPriceData!B$15,CalculationsAndCharts!$A635+$A$11,0,1,1)</f>
        <v>39618</v>
      </c>
      <c r="C635" s="3">
        <f ca="1">OFFSET(InputPriceData!G$15,CalculationsAndCharts!$A635+$A$11,0,1,1)</f>
        <v>4030300</v>
      </c>
      <c r="D635" s="4">
        <f ca="1">OFFSET(InputPriceData!C$15,CalculationsAndCharts!$A635+$A$11,IF($C$7,7,0),1,1)</f>
        <v>25.53</v>
      </c>
      <c r="E635" s="4">
        <f ca="1">OFFSET(InputPriceData!D$15,CalculationsAndCharts!$A635+$A$11,IF($C$7,7,0),1,1)</f>
        <v>25.74</v>
      </c>
      <c r="F635" s="4">
        <f ca="1">OFFSET(InputPriceData!E$15,CalculationsAndCharts!$A635+$A$11,IF($C$7,7,0),1,1)</f>
        <v>25.25</v>
      </c>
      <c r="G635" s="4">
        <f ca="1">OFFSET(InputPriceData!F$15,CalculationsAndCharts!$A635+$A$11,IF($C$7,7,0),1,1)</f>
        <v>25.61</v>
      </c>
      <c r="H635" s="105">
        <f t="shared" si="1028"/>
        <v>0</v>
      </c>
      <c r="I635" s="105">
        <f t="shared" ca="1" si="1089"/>
        <v>0</v>
      </c>
      <c r="J635" s="105">
        <f t="shared" ca="1" si="1089"/>
        <v>0</v>
      </c>
      <c r="K635" s="105">
        <f t="shared" ca="1" si="1089"/>
        <v>0</v>
      </c>
      <c r="L635" s="4">
        <f t="shared" ca="1" si="1029"/>
        <v>25.533333333333331</v>
      </c>
      <c r="M635" s="105">
        <f t="shared" ca="1" si="1030"/>
        <v>0.37666666666666515</v>
      </c>
      <c r="N635" s="105">
        <f t="shared" ca="1" si="1037"/>
        <v>3.3970769230769191</v>
      </c>
      <c r="O635" s="198">
        <f t="shared" ca="1" si="1038"/>
        <v>3.4700625698572809</v>
      </c>
      <c r="P635" s="198">
        <f t="shared" ca="1" si="1039"/>
        <v>3.1230563128715527</v>
      </c>
      <c r="Q635" s="105">
        <f t="shared" ca="1" si="1031"/>
        <v>26.709467746536415</v>
      </c>
      <c r="R635" s="105">
        <f t="shared" ca="1" si="1032"/>
        <v>27.769045651635189</v>
      </c>
      <c r="S635" s="105">
        <f t="shared" ca="1" si="1040"/>
        <v>0</v>
      </c>
      <c r="T635" s="105">
        <f t="shared" si="1041"/>
        <v>0</v>
      </c>
      <c r="U635" s="105">
        <f t="shared" si="1042"/>
        <v>0</v>
      </c>
      <c r="V635" s="115">
        <f t="shared" ca="1" si="1033"/>
        <v>0.48999999999999844</v>
      </c>
      <c r="W635" s="114">
        <f t="shared" ca="1" si="1034"/>
        <v>0.8721101814874882</v>
      </c>
      <c r="X635" s="116">
        <f t="shared" ca="1" si="1035"/>
        <v>8.4053501815208445E-2</v>
      </c>
      <c r="Y635" s="90" t="e">
        <f t="shared" si="1043"/>
        <v>#N/A</v>
      </c>
      <c r="Z635" s="117" t="str">
        <f t="shared" ca="1" si="1044"/>
        <v/>
      </c>
      <c r="AA635" s="112"/>
      <c r="AB635" s="118"/>
      <c r="AC635" s="107"/>
      <c r="AD635" s="107"/>
      <c r="AH635" s="107"/>
      <c r="BE635" s="235">
        <f t="shared" ca="1" si="1045"/>
        <v>25.57</v>
      </c>
      <c r="BF635" s="235">
        <f t="shared" ref="BF635:BN635" ca="1" si="1098">AVERAGE(OFFSET(BE$31,$A635,0,$BE$27,1))</f>
        <v>25.695</v>
      </c>
      <c r="BG635" s="235">
        <f t="shared" ca="1" si="1098"/>
        <v>25.981249999999999</v>
      </c>
      <c r="BH635" s="235">
        <f t="shared" ca="1" si="1098"/>
        <v>26.299374999999998</v>
      </c>
      <c r="BI635" s="235">
        <f t="shared" ca="1" si="1098"/>
        <v>26.561250000000001</v>
      </c>
      <c r="BJ635" s="235">
        <f t="shared" ca="1" si="1098"/>
        <v>26.735937500000002</v>
      </c>
      <c r="BK635" s="235">
        <f t="shared" ca="1" si="1098"/>
        <v>26.836874999999999</v>
      </c>
      <c r="BL635" s="235">
        <f t="shared" ca="1" si="1098"/>
        <v>26.895781249999999</v>
      </c>
      <c r="BM635" s="235">
        <f t="shared" ca="1" si="1098"/>
        <v>26.942968749999999</v>
      </c>
      <c r="BN635" s="235">
        <f t="shared" ca="1" si="1098"/>
        <v>26.998808593749999</v>
      </c>
      <c r="BO635" s="235">
        <f t="shared" ca="1" si="1047"/>
        <v>26.107206054687499</v>
      </c>
      <c r="BP635" s="235">
        <f t="shared" ca="1" si="1003"/>
        <v>26.457609342639195</v>
      </c>
      <c r="BQ635" s="235">
        <f t="shared" ca="1" si="1004"/>
        <v>26.767085178475952</v>
      </c>
      <c r="BR635" s="235">
        <f t="shared" ca="1" si="1005"/>
        <v>-0.30947583583675708</v>
      </c>
      <c r="BS635" s="235">
        <f t="shared" ca="1" si="1006"/>
        <v>26.148133506802438</v>
      </c>
      <c r="BT635" s="235">
        <f t="shared" ca="1" si="1074"/>
        <v>26.478916662961442</v>
      </c>
      <c r="BU635" s="235">
        <f t="shared" ca="1" si="1075"/>
        <v>26.768281210229905</v>
      </c>
      <c r="BV635" s="235">
        <f t="shared" ca="1" si="1076"/>
        <v>27.04625032415327</v>
      </c>
      <c r="BW635" s="235">
        <f t="shared" ca="1" si="1077"/>
        <v>26.178156682347883</v>
      </c>
      <c r="BX635" s="235">
        <f t="shared" ca="1" si="1048"/>
        <v>1.4124195448272281</v>
      </c>
      <c r="BZ635" s="235">
        <f t="shared" ca="1" si="1049"/>
        <v>27.865151980974698</v>
      </c>
      <c r="CA635" s="235">
        <f t="shared" ca="1" si="1050"/>
        <v>20.139975320980614</v>
      </c>
      <c r="CB635" s="235">
        <f t="shared" ca="1" si="1091"/>
        <v>25.820269694010413</v>
      </c>
      <c r="CC635" s="235">
        <f t="shared" ca="1" si="1092"/>
        <v>0.61026969401041242</v>
      </c>
      <c r="CD635" s="81">
        <f t="shared" ca="1" si="1093"/>
        <v>9.3197303059895873</v>
      </c>
      <c r="CE635" s="235">
        <f t="shared" ca="1" si="1051"/>
        <v>6.5481475748091702</v>
      </c>
      <c r="CF635" s="235">
        <f t="shared" ca="1" si="1052"/>
        <v>8.4228016480745396</v>
      </c>
      <c r="CG635">
        <f t="shared" si="1053"/>
        <v>100</v>
      </c>
      <c r="CH635">
        <f t="shared" si="1053"/>
        <v>50</v>
      </c>
      <c r="CI635">
        <f t="shared" si="1053"/>
        <v>0</v>
      </c>
      <c r="CJ635" t="e">
        <f t="shared" si="1054"/>
        <v>#N/A</v>
      </c>
      <c r="CK635" s="259">
        <f t="shared" ca="1" si="1055"/>
        <v>26.326151020893821</v>
      </c>
      <c r="CL635" s="259">
        <f t="shared" ca="1" si="1056"/>
        <v>25.858700510446909</v>
      </c>
      <c r="CM635" s="259">
        <f t="shared" ca="1" si="1057"/>
        <v>26.069190545164329</v>
      </c>
      <c r="CN635" s="259">
        <f t="shared" ca="1" si="1058"/>
        <v>26.702180484107295</v>
      </c>
      <c r="CO635">
        <f t="shared" ca="1" si="1059"/>
        <v>0</v>
      </c>
      <c r="CP635" t="e">
        <f t="shared" ca="1" si="1060"/>
        <v>#N/A</v>
      </c>
      <c r="CQ635">
        <f t="shared" ca="1" si="1061"/>
        <v>16.7</v>
      </c>
      <c r="CR635" t="e">
        <f t="shared" ca="1" si="1096"/>
        <v>#N/A</v>
      </c>
      <c r="CS635" t="e">
        <f t="shared" ca="1" si="1097"/>
        <v>#N/A</v>
      </c>
    </row>
    <row r="636" spans="1:97" x14ac:dyDescent="0.25">
      <c r="A636">
        <v>605</v>
      </c>
      <c r="B636" s="100">
        <f ca="1">OFFSET(InputPriceData!B$15,CalculationsAndCharts!$A636+$A$11,0,1,1)</f>
        <v>39617</v>
      </c>
      <c r="C636" s="3">
        <f ca="1">OFFSET(InputPriceData!G$15,CalculationsAndCharts!$A636+$A$11,0,1,1)</f>
        <v>5573400</v>
      </c>
      <c r="D636" s="4">
        <f ca="1">OFFSET(InputPriceData!C$15,CalculationsAndCharts!$A636+$A$11,IF($C$7,7,0),1,1)</f>
        <v>25.93</v>
      </c>
      <c r="E636" s="4">
        <f ca="1">OFFSET(InputPriceData!D$15,CalculationsAndCharts!$A636+$A$11,IF($C$7,7,0),1,1)</f>
        <v>26.14</v>
      </c>
      <c r="F636" s="4">
        <f ca="1">OFFSET(InputPriceData!E$15,CalculationsAndCharts!$A636+$A$11,IF($C$7,7,0),1,1)</f>
        <v>25.21</v>
      </c>
      <c r="G636" s="4">
        <f ca="1">OFFSET(InputPriceData!F$15,CalculationsAndCharts!$A636+$A$11,IF($C$7,7,0),1,1)</f>
        <v>25.53</v>
      </c>
      <c r="H636" s="105">
        <f t="shared" si="1028"/>
        <v>0</v>
      </c>
      <c r="I636" s="105">
        <f t="shared" ca="1" si="1089"/>
        <v>0</v>
      </c>
      <c r="J636" s="105">
        <f t="shared" ca="1" si="1089"/>
        <v>0</v>
      </c>
      <c r="K636" s="105">
        <f t="shared" ca="1" si="1089"/>
        <v>0</v>
      </c>
      <c r="L636" s="4">
        <f t="shared" ca="1" si="1029"/>
        <v>25.626666666666665</v>
      </c>
      <c r="M636" s="105">
        <f t="shared" ca="1" si="1030"/>
        <v>1.2733333333333334</v>
      </c>
      <c r="N636" s="105">
        <f t="shared" ca="1" si="1037"/>
        <v>3.4689871794871756</v>
      </c>
      <c r="O636" s="198">
        <f t="shared" ca="1" si="1038"/>
        <v>3.4909156117945273</v>
      </c>
      <c r="P636" s="198">
        <f t="shared" ca="1" si="1039"/>
        <v>3.1418240506150745</v>
      </c>
      <c r="Q636" s="105">
        <f t="shared" ca="1" si="1031"/>
        <v>27.045506150308725</v>
      </c>
      <c r="R636" s="105">
        <f t="shared" ca="1" si="1032"/>
        <v>28.071782195949126</v>
      </c>
      <c r="S636" s="105">
        <f t="shared" ca="1" si="1040"/>
        <v>0</v>
      </c>
      <c r="T636" s="105">
        <f t="shared" si="1041"/>
        <v>0</v>
      </c>
      <c r="U636" s="105">
        <f t="shared" si="1042"/>
        <v>0</v>
      </c>
      <c r="V636" s="115">
        <f t="shared" ca="1" si="1033"/>
        <v>0.92999999999999972</v>
      </c>
      <c r="W636" s="114">
        <f t="shared" ca="1" si="1034"/>
        <v>1.063165272231233</v>
      </c>
      <c r="X636" s="116">
        <f t="shared" ca="1" si="1035"/>
        <v>9.1643763111289966E-2</v>
      </c>
      <c r="Y636" s="90" t="e">
        <f t="shared" si="1043"/>
        <v>#N/A</v>
      </c>
      <c r="Z636" s="117" t="str">
        <f t="shared" ca="1" si="1044"/>
        <v/>
      </c>
      <c r="AA636" s="112"/>
      <c r="AB636" s="118"/>
      <c r="AC636" s="107"/>
      <c r="AD636" s="107"/>
      <c r="AH636" s="107"/>
      <c r="BE636" s="235">
        <f t="shared" ca="1" si="1045"/>
        <v>25.82</v>
      </c>
      <c r="BF636" s="235">
        <f t="shared" ref="BF636:BN636" ca="1" si="1099">AVERAGE(OFFSET(BE$31,$A636,0,$BE$27,1))</f>
        <v>26.267499999999998</v>
      </c>
      <c r="BG636" s="235">
        <f t="shared" ca="1" si="1099"/>
        <v>26.6175</v>
      </c>
      <c r="BH636" s="235">
        <f t="shared" ca="1" si="1099"/>
        <v>26.823125000000001</v>
      </c>
      <c r="BI636" s="235">
        <f t="shared" ca="1" si="1099"/>
        <v>26.910625000000003</v>
      </c>
      <c r="BJ636" s="235">
        <f t="shared" ca="1" si="1099"/>
        <v>26.9378125</v>
      </c>
      <c r="BK636" s="235">
        <f t="shared" ca="1" si="1099"/>
        <v>26.954687499999999</v>
      </c>
      <c r="BL636" s="235">
        <f t="shared" ca="1" si="1099"/>
        <v>26.990156249999998</v>
      </c>
      <c r="BM636" s="235">
        <f t="shared" ca="1" si="1099"/>
        <v>27.054648437499999</v>
      </c>
      <c r="BN636" s="235">
        <f t="shared" ca="1" si="1099"/>
        <v>27.148984374999998</v>
      </c>
      <c r="BO636" s="235">
        <f t="shared" ca="1" si="1047"/>
        <v>26.483283203124994</v>
      </c>
      <c r="BP636" s="235">
        <f t="shared" ca="1" si="1003"/>
        <v>26.808012630590888</v>
      </c>
      <c r="BQ636" s="235">
        <f t="shared" ca="1" si="1004"/>
        <v>27.076561014312713</v>
      </c>
      <c r="BR636" s="235">
        <f t="shared" ca="1" si="1005"/>
        <v>-0.26854838372182499</v>
      </c>
      <c r="BS636" s="235">
        <f t="shared" ca="1" si="1006"/>
        <v>26.539464246869063</v>
      </c>
      <c r="BT636" s="235">
        <f t="shared" ca="1" si="1074"/>
        <v>26.809699819120446</v>
      </c>
      <c r="BU636" s="235">
        <f t="shared" ca="1" si="1075"/>
        <v>27.057645757498367</v>
      </c>
      <c r="BV636" s="235">
        <f t="shared" ca="1" si="1076"/>
        <v>27.324219438076639</v>
      </c>
      <c r="BW636" s="235">
        <f t="shared" ca="1" si="1077"/>
        <v>26.580381622942866</v>
      </c>
      <c r="BX636" s="235">
        <f t="shared" ca="1" si="1048"/>
        <v>1.3732739208325166</v>
      </c>
      <c r="BZ636" s="235">
        <f t="shared" ca="1" si="1049"/>
        <v>28.147123564589826</v>
      </c>
      <c r="CA636" s="235">
        <f t="shared" ca="1" si="1050"/>
        <v>21.477978321011935</v>
      </c>
      <c r="CB636" s="235">
        <f t="shared" ca="1" si="1091"/>
        <v>26.054974934895831</v>
      </c>
      <c r="CC636" s="235">
        <f t="shared" ca="1" si="1092"/>
        <v>0.84497493489583064</v>
      </c>
      <c r="CD636" s="81">
        <f t="shared" ca="1" si="1093"/>
        <v>9.0850250651041691</v>
      </c>
      <c r="CE636" s="235">
        <f t="shared" ca="1" si="1051"/>
        <v>9.3007441238814259</v>
      </c>
      <c r="CF636" s="235">
        <f t="shared" ca="1" si="1052"/>
        <v>9.0753864284952499</v>
      </c>
      <c r="CG636">
        <f t="shared" si="1053"/>
        <v>100</v>
      </c>
      <c r="CH636">
        <f t="shared" si="1053"/>
        <v>50</v>
      </c>
      <c r="CI636">
        <f t="shared" si="1053"/>
        <v>0</v>
      </c>
      <c r="CJ636" t="e">
        <f t="shared" si="1054"/>
        <v>#N/A</v>
      </c>
      <c r="CK636" s="259">
        <f t="shared" ca="1" si="1055"/>
        <v>26.949802041787642</v>
      </c>
      <c r="CL636" s="259">
        <f t="shared" ca="1" si="1056"/>
        <v>26.203026020893823</v>
      </c>
      <c r="CM636" s="259">
        <f t="shared" ca="1" si="1057"/>
        <v>26.426428686384995</v>
      </c>
      <c r="CN636" s="259">
        <f t="shared" ca="1" si="1058"/>
        <v>27.039572473571447</v>
      </c>
      <c r="CO636">
        <f t="shared" ca="1" si="1059"/>
        <v>0</v>
      </c>
      <c r="CP636" t="e">
        <f t="shared" ca="1" si="1060"/>
        <v>#N/A</v>
      </c>
      <c r="CQ636">
        <f t="shared" ca="1" si="1061"/>
        <v>16.7</v>
      </c>
      <c r="CR636" t="e">
        <f t="shared" ca="1" si="1096"/>
        <v>#N/A</v>
      </c>
      <c r="CS636" t="e">
        <f t="shared" ca="1" si="1097"/>
        <v>#N/A</v>
      </c>
    </row>
    <row r="637" spans="1:97" x14ac:dyDescent="0.25">
      <c r="A637">
        <v>606</v>
      </c>
      <c r="B637" s="100">
        <f ca="1">OFFSET(InputPriceData!B$15,CalculationsAndCharts!$A637+$A$11,0,1,1)</f>
        <v>39616</v>
      </c>
      <c r="C637" s="3">
        <f ca="1">OFFSET(InputPriceData!G$15,CalculationsAndCharts!$A637+$A$11,0,1,1)</f>
        <v>5087800</v>
      </c>
      <c r="D637" s="4">
        <f ca="1">OFFSET(InputPriceData!C$15,CalculationsAndCharts!$A637+$A$11,IF($C$7,7,0),1,1)</f>
        <v>27.41</v>
      </c>
      <c r="E637" s="4">
        <f ca="1">OFFSET(InputPriceData!D$15,CalculationsAndCharts!$A637+$A$11,IF($C$7,7,0),1,1)</f>
        <v>27.41</v>
      </c>
      <c r="F637" s="4">
        <f ca="1">OFFSET(InputPriceData!E$15,CalculationsAndCharts!$A637+$A$11,IF($C$7,7,0),1,1)</f>
        <v>25.93</v>
      </c>
      <c r="G637" s="4">
        <f ca="1">OFFSET(InputPriceData!F$15,CalculationsAndCharts!$A637+$A$11,IF($C$7,7,0),1,1)</f>
        <v>26.11</v>
      </c>
      <c r="H637" s="105">
        <f t="shared" si="1028"/>
        <v>0</v>
      </c>
      <c r="I637" s="105">
        <f t="shared" ca="1" si="1089"/>
        <v>0</v>
      </c>
      <c r="J637" s="105">
        <f t="shared" ca="1" si="1089"/>
        <v>0</v>
      </c>
      <c r="K637" s="105">
        <f t="shared" ca="1" si="1089"/>
        <v>0</v>
      </c>
      <c r="L637" s="4">
        <f t="shared" ca="1" si="1029"/>
        <v>26.483333333333334</v>
      </c>
      <c r="M637" s="105">
        <f t="shared" ca="1" si="1030"/>
        <v>1.4033333333333324</v>
      </c>
      <c r="N637" s="105">
        <f t="shared" ca="1" si="1037"/>
        <v>3.4243846153846111</v>
      </c>
      <c r="O637" s="198">
        <f t="shared" ca="1" si="1038"/>
        <v>3.4971808781680567</v>
      </c>
      <c r="P637" s="198">
        <f t="shared" ca="1" si="1039"/>
        <v>3.1474627903512511</v>
      </c>
      <c r="Q637" s="105">
        <f t="shared" ca="1" si="1031"/>
        <v>27.450888859920738</v>
      </c>
      <c r="R637" s="105">
        <f t="shared" ca="1" si="1032"/>
        <v>28.365003923274955</v>
      </c>
      <c r="S637" s="105">
        <f t="shared" ca="1" si="1040"/>
        <v>0</v>
      </c>
      <c r="T637" s="105">
        <f t="shared" si="1041"/>
        <v>0</v>
      </c>
      <c r="U637" s="105">
        <f t="shared" si="1042"/>
        <v>0</v>
      </c>
      <c r="V637" s="115">
        <f t="shared" ca="1" si="1033"/>
        <v>1.4800000000000004</v>
      </c>
      <c r="W637" s="114">
        <f t="shared" ca="1" si="1034"/>
        <v>1.1297479083468496</v>
      </c>
      <c r="X637" s="116">
        <f t="shared" ca="1" si="1035"/>
        <v>9.32687823955132E-2</v>
      </c>
      <c r="Y637" s="90" t="e">
        <f t="shared" si="1043"/>
        <v>#N/A</v>
      </c>
      <c r="Z637" s="117" t="str">
        <f t="shared" ca="1" si="1044"/>
        <v/>
      </c>
      <c r="AA637" s="112"/>
      <c r="AB637" s="118"/>
      <c r="AC637" s="107"/>
      <c r="AD637" s="107"/>
      <c r="AH637" s="107"/>
      <c r="BE637" s="235">
        <f t="shared" ca="1" si="1045"/>
        <v>26.715</v>
      </c>
      <c r="BF637" s="235">
        <f t="shared" ref="BF637:BN637" ca="1" si="1100">AVERAGE(OFFSET(BE$31,$A637,0,$BE$27,1))</f>
        <v>26.967500000000001</v>
      </c>
      <c r="BG637" s="235">
        <f t="shared" ca="1" si="1100"/>
        <v>27.028750000000002</v>
      </c>
      <c r="BH637" s="235">
        <f t="shared" ca="1" si="1100"/>
        <v>26.998125000000002</v>
      </c>
      <c r="BI637" s="235">
        <f t="shared" ca="1" si="1100"/>
        <v>26.965</v>
      </c>
      <c r="BJ637" s="235">
        <f t="shared" ca="1" si="1100"/>
        <v>26.971562499999997</v>
      </c>
      <c r="BK637" s="235">
        <f t="shared" ca="1" si="1100"/>
        <v>27.025624999999998</v>
      </c>
      <c r="BL637" s="235">
        <f t="shared" ca="1" si="1100"/>
        <v>27.119140625</v>
      </c>
      <c r="BM637" s="235">
        <f t="shared" ca="1" si="1100"/>
        <v>27.2433203125</v>
      </c>
      <c r="BN637" s="235">
        <f t="shared" ca="1" si="1100"/>
        <v>27.395351562499997</v>
      </c>
      <c r="BO637" s="235">
        <f t="shared" ca="1" si="1047"/>
        <v>26.962374999999998</v>
      </c>
      <c r="BP637" s="235">
        <f t="shared" ca="1" si="1003"/>
        <v>27.132742058056778</v>
      </c>
      <c r="BQ637" s="235">
        <f t="shared" ca="1" si="1004"/>
        <v>27.345109398034538</v>
      </c>
      <c r="BR637" s="235">
        <f t="shared" ca="1" si="1005"/>
        <v>-0.21236733997776014</v>
      </c>
      <c r="BS637" s="235">
        <f t="shared" ca="1" si="1006"/>
        <v>26.920374718079017</v>
      </c>
      <c r="BT637" s="235">
        <f t="shared" ca="1" si="1074"/>
        <v>27.079935391371833</v>
      </c>
      <c r="BU637" s="235">
        <f t="shared" ca="1" si="1075"/>
        <v>27.305591695876288</v>
      </c>
      <c r="BV637" s="235">
        <f t="shared" ca="1" si="1076"/>
        <v>27.590793118654908</v>
      </c>
      <c r="BW637" s="235">
        <f t="shared" ca="1" si="1077"/>
        <v>26.913824205141545</v>
      </c>
      <c r="BX637" s="235">
        <f t="shared" ca="1" si="1048"/>
        <v>1.3870548147595825</v>
      </c>
      <c r="BZ637" s="235">
        <f t="shared" ca="1" si="1049"/>
        <v>28.415801308002159</v>
      </c>
      <c r="CA637" s="235">
        <f t="shared" ca="1" si="1050"/>
        <v>22.928663545266062</v>
      </c>
      <c r="CB637" s="235">
        <f t="shared" ca="1" si="1091"/>
        <v>26.722854166666664</v>
      </c>
      <c r="CC637" s="235">
        <f t="shared" ca="1" si="1092"/>
        <v>0.79285416666666464</v>
      </c>
      <c r="CD637" s="81">
        <f t="shared" ca="1" si="1093"/>
        <v>8.4171458333333362</v>
      </c>
      <c r="CE637" s="235">
        <f t="shared" ca="1" si="1051"/>
        <v>9.4195132455330235</v>
      </c>
      <c r="CF637" s="235">
        <f t="shared" ca="1" si="1052"/>
        <v>8.1080999494301906</v>
      </c>
      <c r="CG637">
        <f t="shared" si="1053"/>
        <v>100</v>
      </c>
      <c r="CH637">
        <f t="shared" si="1053"/>
        <v>50</v>
      </c>
      <c r="CI637">
        <f t="shared" si="1053"/>
        <v>0</v>
      </c>
      <c r="CJ637" t="e">
        <f t="shared" si="1054"/>
        <v>#N/A</v>
      </c>
      <c r="CK637" s="259">
        <f t="shared" ca="1" si="1055"/>
        <v>27.18460408357528</v>
      </c>
      <c r="CL637" s="259">
        <f t="shared" ca="1" si="1056"/>
        <v>26.809901020893818</v>
      </c>
      <c r="CM637" s="259">
        <f t="shared" ca="1" si="1057"/>
        <v>26.959603366197214</v>
      </c>
      <c r="CN637" s="259">
        <f t="shared" ca="1" si="1058"/>
        <v>27.374191054642495</v>
      </c>
      <c r="CO637">
        <f t="shared" ca="1" si="1059"/>
        <v>0</v>
      </c>
      <c r="CP637" t="e">
        <f t="shared" ca="1" si="1060"/>
        <v>#N/A</v>
      </c>
      <c r="CQ637">
        <f t="shared" ca="1" si="1061"/>
        <v>16.7</v>
      </c>
      <c r="CR637" t="e">
        <f t="shared" ca="1" si="1096"/>
        <v>#N/A</v>
      </c>
      <c r="CS637" t="e">
        <f t="shared" ca="1" si="1097"/>
        <v>#N/A</v>
      </c>
    </row>
    <row r="638" spans="1:97" x14ac:dyDescent="0.25">
      <c r="A638">
        <v>607</v>
      </c>
      <c r="B638" s="100">
        <f ca="1">OFFSET(InputPriceData!B$15,CalculationsAndCharts!$A638+$A$11,0,1,1)</f>
        <v>39615</v>
      </c>
      <c r="C638" s="3">
        <f ca="1">OFFSET(InputPriceData!G$15,CalculationsAndCharts!$A638+$A$11,0,1,1)</f>
        <v>2381100</v>
      </c>
      <c r="D638" s="4">
        <f ca="1">OFFSET(InputPriceData!C$15,CalculationsAndCharts!$A638+$A$11,IF($C$7,7,0),1,1)</f>
        <v>26.98</v>
      </c>
      <c r="E638" s="4">
        <f ca="1">OFFSET(InputPriceData!D$15,CalculationsAndCharts!$A638+$A$11,IF($C$7,7,0),1,1)</f>
        <v>27.75</v>
      </c>
      <c r="F638" s="4">
        <f ca="1">OFFSET(InputPriceData!E$15,CalculationsAndCharts!$A638+$A$11,IF($C$7,7,0),1,1)</f>
        <v>26.93</v>
      </c>
      <c r="G638" s="4">
        <f ca="1">OFFSET(InputPriceData!F$15,CalculationsAndCharts!$A638+$A$11,IF($C$7,7,0),1,1)</f>
        <v>27.32</v>
      </c>
      <c r="H638" s="105">
        <f t="shared" si="1028"/>
        <v>0</v>
      </c>
      <c r="I638" s="105">
        <f t="shared" ca="1" si="1089"/>
        <v>0</v>
      </c>
      <c r="J638" s="105">
        <f t="shared" ca="1" si="1089"/>
        <v>0</v>
      </c>
      <c r="K638" s="105">
        <f t="shared" ca="1" si="1089"/>
        <v>0</v>
      </c>
      <c r="L638" s="4">
        <f t="shared" ca="1" si="1029"/>
        <v>27.333333333333332</v>
      </c>
      <c r="M638" s="105">
        <f t="shared" ca="1" si="1030"/>
        <v>0.67333333333333201</v>
      </c>
      <c r="N638" s="105">
        <f t="shared" ca="1" si="1037"/>
        <v>3.2641794871794838</v>
      </c>
      <c r="O638" s="198">
        <f t="shared" ca="1" si="1038"/>
        <v>3.5179798103918984</v>
      </c>
      <c r="P638" s="198">
        <f t="shared" ca="1" si="1039"/>
        <v>3.1661818293527086</v>
      </c>
      <c r="Q638" s="105">
        <f t="shared" ca="1" si="1031"/>
        <v>27.727333296088567</v>
      </c>
      <c r="R638" s="105">
        <f t="shared" ca="1" si="1032"/>
        <v>28.626179655661876</v>
      </c>
      <c r="S638" s="105">
        <f t="shared" ca="1" si="1040"/>
        <v>0</v>
      </c>
      <c r="T638" s="105">
        <f t="shared" si="1041"/>
        <v>0</v>
      </c>
      <c r="U638" s="105">
        <f t="shared" si="1042"/>
        <v>0</v>
      </c>
      <c r="V638" s="115">
        <f t="shared" ca="1" si="1033"/>
        <v>0.82000000000000028</v>
      </c>
      <c r="W638" s="114">
        <f t="shared" ca="1" si="1034"/>
        <v>0.95462186252027437</v>
      </c>
      <c r="X638" s="116">
        <f t="shared" ca="1" si="1035"/>
        <v>8.4942235084929513E-2</v>
      </c>
      <c r="Y638" s="90" t="e">
        <f t="shared" si="1043"/>
        <v>#N/A</v>
      </c>
      <c r="Z638" s="117" t="str">
        <f t="shared" ca="1" si="1044"/>
        <v/>
      </c>
      <c r="AA638" s="112"/>
      <c r="AB638" s="118"/>
      <c r="AC638" s="107"/>
      <c r="AD638" s="107"/>
      <c r="AH638" s="107"/>
      <c r="BE638" s="235">
        <f t="shared" ca="1" si="1045"/>
        <v>27.22</v>
      </c>
      <c r="BF638" s="235">
        <f t="shared" ref="BF638:BN638" ca="1" si="1101">AVERAGE(OFFSET(BE$31,$A638,0,$BE$27,1))</f>
        <v>27.09</v>
      </c>
      <c r="BG638" s="235">
        <f t="shared" ca="1" si="1101"/>
        <v>26.967500000000001</v>
      </c>
      <c r="BH638" s="235">
        <f t="shared" ca="1" si="1101"/>
        <v>26.931874999999998</v>
      </c>
      <c r="BI638" s="235">
        <f t="shared" ca="1" si="1101"/>
        <v>26.978124999999999</v>
      </c>
      <c r="BJ638" s="235">
        <f t="shared" ca="1" si="1101"/>
        <v>27.079687499999999</v>
      </c>
      <c r="BK638" s="235">
        <f t="shared" ca="1" si="1101"/>
        <v>27.212656249999998</v>
      </c>
      <c r="BL638" s="235">
        <f t="shared" ca="1" si="1101"/>
        <v>27.3675</v>
      </c>
      <c r="BM638" s="235">
        <f t="shared" ca="1" si="1101"/>
        <v>27.547382812499997</v>
      </c>
      <c r="BN638" s="235">
        <f t="shared" ca="1" si="1101"/>
        <v>27.758349609374996</v>
      </c>
      <c r="BO638" s="235">
        <f t="shared" ca="1" si="1047"/>
        <v>27.158497558593744</v>
      </c>
      <c r="BP638" s="235">
        <f t="shared" ca="1" si="1003"/>
        <v>27.303109116113557</v>
      </c>
      <c r="BQ638" s="235">
        <f t="shared" ca="1" si="1004"/>
        <v>27.557476738012298</v>
      </c>
      <c r="BR638" s="235">
        <f t="shared" ca="1" si="1005"/>
        <v>-0.25436762189874074</v>
      </c>
      <c r="BS638" s="235">
        <f t="shared" ca="1" si="1006"/>
        <v>27.048741494214816</v>
      </c>
      <c r="BT638" s="235">
        <f t="shared" ca="1" si="1074"/>
        <v>27.23949606466465</v>
      </c>
      <c r="BU638" s="235">
        <f t="shared" ca="1" si="1075"/>
        <v>27.531248000380742</v>
      </c>
      <c r="BV638" s="235">
        <f t="shared" ca="1" si="1076"/>
        <v>27.875994541433524</v>
      </c>
      <c r="BW638" s="235">
        <f t="shared" ca="1" si="1077"/>
        <v>27.000738734285246</v>
      </c>
      <c r="BX638" s="235">
        <f t="shared" ca="1" si="1048"/>
        <v>1.4688116456322702</v>
      </c>
      <c r="BZ638" s="235">
        <f t="shared" ca="1" si="1049"/>
        <v>28.681585066961144</v>
      </c>
      <c r="CA638" s="235">
        <f t="shared" ca="1" si="1050"/>
        <v>21.391050416945134</v>
      </c>
      <c r="CB638" s="235">
        <f t="shared" ca="1" si="1091"/>
        <v>27.24591544596354</v>
      </c>
      <c r="CC638" s="235">
        <f t="shared" ca="1" si="1092"/>
        <v>0.68591544596354126</v>
      </c>
      <c r="CD638" s="81">
        <f t="shared" ca="1" si="1093"/>
        <v>8.0639943033854209</v>
      </c>
      <c r="CE638" s="235">
        <f t="shared" ca="1" si="1051"/>
        <v>8.5059019160713039</v>
      </c>
      <c r="CF638" s="235">
        <f t="shared" ca="1" si="1052"/>
        <v>7.4076223155513814</v>
      </c>
      <c r="CG638">
        <f t="shared" si="1053"/>
        <v>100</v>
      </c>
      <c r="CH638">
        <f t="shared" si="1053"/>
        <v>50</v>
      </c>
      <c r="CI638">
        <f t="shared" si="1053"/>
        <v>0</v>
      </c>
      <c r="CJ638" t="e">
        <f t="shared" si="1054"/>
        <v>#N/A</v>
      </c>
      <c r="CK638" s="259">
        <f t="shared" ca="1" si="1055"/>
        <v>27.124208167150563</v>
      </c>
      <c r="CL638" s="259">
        <f t="shared" ca="1" si="1056"/>
        <v>27.262302041787642</v>
      </c>
      <c r="CM638" s="259">
        <f t="shared" ca="1" si="1057"/>
        <v>27.2771167214398</v>
      </c>
      <c r="CN638" s="259">
        <f t="shared" ca="1" si="1058"/>
        <v>27.599907068141967</v>
      </c>
      <c r="CO638">
        <f t="shared" ca="1" si="1059"/>
        <v>0</v>
      </c>
      <c r="CP638" t="e">
        <f t="shared" ca="1" si="1060"/>
        <v>#N/A</v>
      </c>
      <c r="CQ638">
        <f t="shared" ca="1" si="1061"/>
        <v>16.7</v>
      </c>
      <c r="CR638" t="e">
        <f t="shared" ca="1" si="1096"/>
        <v>#N/A</v>
      </c>
      <c r="CS638" t="e">
        <f t="shared" ca="1" si="1097"/>
        <v>#N/A</v>
      </c>
    </row>
    <row r="639" spans="1:97" x14ac:dyDescent="0.25">
      <c r="A639">
        <v>608</v>
      </c>
      <c r="B639" s="100">
        <f ca="1">OFFSET(InputPriceData!B$15,CalculationsAndCharts!$A639+$A$11,0,1,1)</f>
        <v>39612</v>
      </c>
      <c r="C639" s="3">
        <f ca="1">OFFSET(InputPriceData!G$15,CalculationsAndCharts!$A639+$A$11,0,1,1)</f>
        <v>2207300</v>
      </c>
      <c r="D639" s="4">
        <f ca="1">OFFSET(InputPriceData!C$15,CalculationsAndCharts!$A639+$A$11,IF($C$7,7,0),1,1)</f>
        <v>26.99</v>
      </c>
      <c r="E639" s="4">
        <f ca="1">OFFSET(InputPriceData!D$15,CalculationsAndCharts!$A639+$A$11,IF($C$7,7,0),1,1)</f>
        <v>27.24</v>
      </c>
      <c r="F639" s="4">
        <f ca="1">OFFSET(InputPriceData!E$15,CalculationsAndCharts!$A639+$A$11,IF($C$7,7,0),1,1)</f>
        <v>26.66</v>
      </c>
      <c r="G639" s="4">
        <f ca="1">OFFSET(InputPriceData!F$15,CalculationsAndCharts!$A639+$A$11,IF($C$7,7,0),1,1)</f>
        <v>27.12</v>
      </c>
      <c r="H639" s="105">
        <f t="shared" si="1028"/>
        <v>0</v>
      </c>
      <c r="I639" s="105">
        <f t="shared" ca="1" si="1089"/>
        <v>0</v>
      </c>
      <c r="J639" s="105">
        <f t="shared" ca="1" si="1089"/>
        <v>0</v>
      </c>
      <c r="K639" s="105">
        <f t="shared" ca="1" si="1089"/>
        <v>0</v>
      </c>
      <c r="L639" s="4">
        <f t="shared" ca="1" si="1029"/>
        <v>27.006666666666664</v>
      </c>
      <c r="M639" s="105">
        <f t="shared" ca="1" si="1030"/>
        <v>0.40666666666666273</v>
      </c>
      <c r="N639" s="105">
        <f t="shared" ca="1" si="1037"/>
        <v>3.2978589743589728</v>
      </c>
      <c r="O639" s="198">
        <f t="shared" ca="1" si="1038"/>
        <v>3.5904941884525883</v>
      </c>
      <c r="P639" s="198">
        <f t="shared" ca="1" si="1039"/>
        <v>3.2314447696073296</v>
      </c>
      <c r="Q639" s="105">
        <f t="shared" ca="1" si="1031"/>
        <v>27.839904714018633</v>
      </c>
      <c r="R639" s="105">
        <f t="shared" ca="1" si="1032"/>
        <v>28.882992901254248</v>
      </c>
      <c r="S639" s="105">
        <f t="shared" ca="1" si="1040"/>
        <v>0</v>
      </c>
      <c r="T639" s="105">
        <f t="shared" si="1041"/>
        <v>0</v>
      </c>
      <c r="U639" s="105">
        <f t="shared" si="1042"/>
        <v>0</v>
      </c>
      <c r="V639" s="115">
        <f t="shared" ca="1" si="1033"/>
        <v>0.57999999999999829</v>
      </c>
      <c r="W639" s="114">
        <f t="shared" ca="1" si="1034"/>
        <v>1.0219327937804115</v>
      </c>
      <c r="X639" s="116">
        <f t="shared" ca="1" si="1035"/>
        <v>8.768188767626886E-2</v>
      </c>
      <c r="Y639" s="90" t="e">
        <f t="shared" si="1043"/>
        <v>#N/A</v>
      </c>
      <c r="Z639" s="117" t="str">
        <f t="shared" ca="1" si="1044"/>
        <v/>
      </c>
      <c r="AA639" s="112"/>
      <c r="AB639" s="118"/>
      <c r="AC639" s="107"/>
      <c r="AD639" s="107"/>
      <c r="AH639" s="107"/>
      <c r="BE639" s="235">
        <f t="shared" ca="1" si="1045"/>
        <v>26.96</v>
      </c>
      <c r="BF639" s="235">
        <f t="shared" ref="BF639:BN639" ca="1" si="1102">AVERAGE(OFFSET(BE$31,$A639,0,$BE$27,1))</f>
        <v>26.844999999999999</v>
      </c>
      <c r="BG639" s="235">
        <f t="shared" ca="1" si="1102"/>
        <v>26.896249999999998</v>
      </c>
      <c r="BH639" s="235">
        <f t="shared" ca="1" si="1102"/>
        <v>27.024374999999999</v>
      </c>
      <c r="BI639" s="235">
        <f t="shared" ca="1" si="1102"/>
        <v>27.181249999999999</v>
      </c>
      <c r="BJ639" s="235">
        <f t="shared" ca="1" si="1102"/>
        <v>27.345624999999998</v>
      </c>
      <c r="BK639" s="235">
        <f t="shared" ca="1" si="1102"/>
        <v>27.522343749999997</v>
      </c>
      <c r="BL639" s="235">
        <f t="shared" ca="1" si="1102"/>
        <v>27.727265624999998</v>
      </c>
      <c r="BM639" s="235">
        <f t="shared" ca="1" si="1102"/>
        <v>27.969316406249998</v>
      </c>
      <c r="BN639" s="235">
        <f t="shared" ca="1" si="1102"/>
        <v>28.243593749999999</v>
      </c>
      <c r="BO639" s="235">
        <f t="shared" ca="1" si="1047"/>
        <v>27.145344726562492</v>
      </c>
      <c r="BP639" s="235">
        <f t="shared" ca="1" si="1003"/>
        <v>27.44772067363337</v>
      </c>
      <c r="BQ639" s="235">
        <f t="shared" ca="1" si="1004"/>
        <v>27.811844359911042</v>
      </c>
      <c r="BR639" s="235">
        <f t="shared" ca="1" si="1005"/>
        <v>-0.36412368627767222</v>
      </c>
      <c r="BS639" s="235">
        <f t="shared" ca="1" si="1006"/>
        <v>27.083596987355698</v>
      </c>
      <c r="BT639" s="235">
        <f t="shared" ca="1" si="1074"/>
        <v>27.430250635114486</v>
      </c>
      <c r="BU639" s="235">
        <f t="shared" ca="1" si="1075"/>
        <v>27.822999936096835</v>
      </c>
      <c r="BV639" s="235">
        <f t="shared" ca="1" si="1076"/>
        <v>28.220741082486306</v>
      </c>
      <c r="BW639" s="235">
        <f t="shared" ca="1" si="1077"/>
        <v>27.042493179539257</v>
      </c>
      <c r="BX639" s="235">
        <f t="shared" ca="1" si="1048"/>
        <v>1.5906454330202526</v>
      </c>
      <c r="BZ639" s="235">
        <f t="shared" ca="1" si="1049"/>
        <v>28.97501503140996</v>
      </c>
      <c r="CA639" s="235">
        <f t="shared" ca="1" si="1050"/>
        <v>19.626765780836067</v>
      </c>
      <c r="CB639" s="235">
        <f t="shared" ca="1" si="1091"/>
        <v>27.07600569661458</v>
      </c>
      <c r="CC639" s="235">
        <f t="shared" ca="1" si="1092"/>
        <v>0.51600569661458096</v>
      </c>
      <c r="CD639" s="81">
        <f t="shared" ca="1" si="1093"/>
        <v>8.0639943033854209</v>
      </c>
      <c r="CE639" s="235">
        <f t="shared" ca="1" si="1051"/>
        <v>6.3988846866862463</v>
      </c>
      <c r="CF639" s="235">
        <f t="shared" ca="1" si="1052"/>
        <v>8.0970487830746816</v>
      </c>
      <c r="CG639">
        <f t="shared" si="1053"/>
        <v>100</v>
      </c>
      <c r="CH639">
        <f t="shared" si="1053"/>
        <v>50</v>
      </c>
      <c r="CI639">
        <f t="shared" si="1053"/>
        <v>0</v>
      </c>
      <c r="CJ639" t="e">
        <f t="shared" si="1054"/>
        <v>#N/A</v>
      </c>
      <c r="CK639" s="259">
        <f t="shared" ca="1" si="1055"/>
        <v>27.245916334301128</v>
      </c>
      <c r="CL639" s="259">
        <f t="shared" ca="1" si="1056"/>
        <v>27.038583167150563</v>
      </c>
      <c r="CM639" s="259">
        <f t="shared" ca="1" si="1057"/>
        <v>27.239638980177446</v>
      </c>
      <c r="CN639" s="259">
        <f t="shared" ca="1" si="1058"/>
        <v>27.734949078683695</v>
      </c>
      <c r="CO639">
        <f t="shared" ca="1" si="1059"/>
        <v>0</v>
      </c>
      <c r="CP639" t="e">
        <f t="shared" ca="1" si="1060"/>
        <v>#N/A</v>
      </c>
      <c r="CQ639">
        <f t="shared" ca="1" si="1061"/>
        <v>16.7</v>
      </c>
      <c r="CR639" t="e">
        <f t="shared" ca="1" si="1096"/>
        <v>#N/A</v>
      </c>
      <c r="CS639" t="e">
        <f t="shared" ca="1" si="1097"/>
        <v>#N/A</v>
      </c>
    </row>
    <row r="640" spans="1:97" x14ac:dyDescent="0.25">
      <c r="A640">
        <v>609</v>
      </c>
      <c r="B640" s="100">
        <f ca="1">OFFSET(InputPriceData!B$15,CalculationsAndCharts!$A640+$A$11,0,1,1)</f>
        <v>39611</v>
      </c>
      <c r="C640" s="3">
        <f ca="1">OFFSET(InputPriceData!G$15,CalculationsAndCharts!$A640+$A$11,0,1,1)</f>
        <v>3710600</v>
      </c>
      <c r="D640" s="4">
        <f ca="1">OFFSET(InputPriceData!C$15,CalculationsAndCharts!$A640+$A$11,IF($C$7,7,0),1,1)</f>
        <v>26.99</v>
      </c>
      <c r="E640" s="4">
        <f ca="1">OFFSET(InputPriceData!D$15,CalculationsAndCharts!$A640+$A$11,IF($C$7,7,0),1,1)</f>
        <v>27.53</v>
      </c>
      <c r="F640" s="4">
        <f ca="1">OFFSET(InputPriceData!E$15,CalculationsAndCharts!$A640+$A$11,IF($C$7,7,0),1,1)</f>
        <v>26.6</v>
      </c>
      <c r="G640" s="4">
        <f ca="1">OFFSET(InputPriceData!F$15,CalculationsAndCharts!$A640+$A$11,IF($C$7,7,0),1,1)</f>
        <v>26.8</v>
      </c>
      <c r="H640" s="105">
        <f t="shared" si="1028"/>
        <v>0</v>
      </c>
      <c r="I640" s="105">
        <f t="shared" ca="1" si="1089"/>
        <v>0</v>
      </c>
      <c r="J640" s="105">
        <f t="shared" ca="1" si="1089"/>
        <v>0</v>
      </c>
      <c r="K640" s="105">
        <f t="shared" ca="1" si="1089"/>
        <v>0</v>
      </c>
      <c r="L640" s="4">
        <f t="shared" ca="1" si="1029"/>
        <v>26.97666666666667</v>
      </c>
      <c r="M640" s="105">
        <f t="shared" ca="1" si="1030"/>
        <v>0.40666666666666273</v>
      </c>
      <c r="N640" s="105">
        <f t="shared" ca="1" si="1037"/>
        <v>3.3652179487179477</v>
      </c>
      <c r="O640" s="198">
        <f t="shared" ca="1" si="1038"/>
        <v>3.674104249622193</v>
      </c>
      <c r="P640" s="198">
        <f t="shared" ca="1" si="1039"/>
        <v>3.3066938246599737</v>
      </c>
      <c r="Q640" s="105">
        <f t="shared" ca="1" si="1031"/>
        <v>28.077972727547767</v>
      </c>
      <c r="R640" s="105">
        <f t="shared" ca="1" si="1032"/>
        <v>29.181018097607282</v>
      </c>
      <c r="S640" s="105">
        <f t="shared" ca="1" si="1040"/>
        <v>0</v>
      </c>
      <c r="T640" s="105">
        <f t="shared" si="1041"/>
        <v>0</v>
      </c>
      <c r="U640" s="105">
        <f t="shared" si="1042"/>
        <v>0</v>
      </c>
      <c r="V640" s="115">
        <f t="shared" ca="1" si="1033"/>
        <v>0.92999999999999972</v>
      </c>
      <c r="W640" s="114">
        <f t="shared" ca="1" si="1034"/>
        <v>1.2428991906706182</v>
      </c>
      <c r="X640" s="116">
        <f t="shared" ca="1" si="1035"/>
        <v>9.6376835472784264E-2</v>
      </c>
      <c r="Y640" s="90" t="e">
        <f t="shared" si="1043"/>
        <v>#N/A</v>
      </c>
      <c r="Z640" s="117" t="str">
        <f t="shared" ca="1" si="1044"/>
        <v/>
      </c>
      <c r="AA640" s="112"/>
      <c r="AB640" s="118"/>
      <c r="AC640" s="107"/>
      <c r="AD640" s="107"/>
      <c r="AH640" s="107"/>
      <c r="BE640" s="235">
        <f t="shared" ca="1" si="1045"/>
        <v>26.73</v>
      </c>
      <c r="BF640" s="235">
        <f t="shared" ref="BF640:BN640" ca="1" si="1103">AVERAGE(OFFSET(BE$31,$A640,0,$BE$27,1))</f>
        <v>26.947499999999998</v>
      </c>
      <c r="BG640" s="235">
        <f t="shared" ca="1" si="1103"/>
        <v>27.1525</v>
      </c>
      <c r="BH640" s="235">
        <f t="shared" ca="1" si="1103"/>
        <v>27.338124999999998</v>
      </c>
      <c r="BI640" s="235">
        <f t="shared" ca="1" si="1103"/>
        <v>27.509999999999998</v>
      </c>
      <c r="BJ640" s="235">
        <f t="shared" ca="1" si="1103"/>
        <v>27.699062499999997</v>
      </c>
      <c r="BK640" s="235">
        <f t="shared" ca="1" si="1103"/>
        <v>27.932187499999998</v>
      </c>
      <c r="BL640" s="235">
        <f t="shared" ca="1" si="1103"/>
        <v>28.211367187499999</v>
      </c>
      <c r="BM640" s="235">
        <f t="shared" ca="1" si="1103"/>
        <v>28.517871093749999</v>
      </c>
      <c r="BN640" s="235">
        <f t="shared" ca="1" si="1103"/>
        <v>28.825429687499998</v>
      </c>
      <c r="BO640" s="235">
        <f t="shared" ca="1" si="1047"/>
        <v>27.313483398437501</v>
      </c>
      <c r="BP640" s="235">
        <f t="shared" ca="1" si="1003"/>
        <v>27.750096620704245</v>
      </c>
      <c r="BQ640" s="235">
        <f t="shared" ca="1" si="1004"/>
        <v>28.175968046188714</v>
      </c>
      <c r="BR640" s="235">
        <f t="shared" ca="1" si="1005"/>
        <v>-0.42587142548446977</v>
      </c>
      <c r="BS640" s="235">
        <f t="shared" ca="1" si="1006"/>
        <v>27.324225195219775</v>
      </c>
      <c r="BT640" s="235">
        <f t="shared" ca="1" si="1074"/>
        <v>27.776904282873275</v>
      </c>
      <c r="BU640" s="235">
        <f t="shared" ca="1" si="1075"/>
        <v>28.21574923707918</v>
      </c>
      <c r="BV640" s="235">
        <f t="shared" ca="1" si="1076"/>
        <v>28.618482228875774</v>
      </c>
      <c r="BW640" s="235">
        <f t="shared" ca="1" si="1077"/>
        <v>27.301947366258059</v>
      </c>
      <c r="BX640" s="235">
        <f t="shared" ca="1" si="1048"/>
        <v>1.696070787313029</v>
      </c>
      <c r="BZ640" s="235">
        <f t="shared" ca="1" si="1049"/>
        <v>29.303743571491385</v>
      </c>
      <c r="CA640" s="235">
        <f t="shared" ca="1" si="1050"/>
        <v>20.493622374030803</v>
      </c>
      <c r="CB640" s="235">
        <f t="shared" ca="1" si="1091"/>
        <v>27.145075032552086</v>
      </c>
      <c r="CC640" s="235">
        <f t="shared" ca="1" si="1092"/>
        <v>0.58507503255208704</v>
      </c>
      <c r="CD640" s="81">
        <f t="shared" ca="1" si="1093"/>
        <v>7.9949249674479148</v>
      </c>
      <c r="CE640" s="235">
        <f t="shared" ca="1" si="1051"/>
        <v>7.318080343896594</v>
      </c>
      <c r="CF640" s="235">
        <f t="shared" ca="1" si="1052"/>
        <v>11.176553546393045</v>
      </c>
      <c r="CG640">
        <f t="shared" si="1053"/>
        <v>100</v>
      </c>
      <c r="CH640">
        <f t="shared" si="1053"/>
        <v>50</v>
      </c>
      <c r="CI640">
        <f t="shared" si="1053"/>
        <v>0</v>
      </c>
      <c r="CJ640" t="e">
        <f t="shared" si="1054"/>
        <v>#N/A</v>
      </c>
      <c r="CK640" s="259">
        <f t="shared" ca="1" si="1055"/>
        <v>27.51183266860226</v>
      </c>
      <c r="CL640" s="259">
        <f t="shared" ca="1" si="1056"/>
        <v>27.155458167150563</v>
      </c>
      <c r="CM640" s="259">
        <f t="shared" ca="1" si="1057"/>
        <v>27.394953855851298</v>
      </c>
      <c r="CN640" s="259">
        <f t="shared" ca="1" si="1058"/>
        <v>28.013495443296947</v>
      </c>
      <c r="CO640">
        <f t="shared" ca="1" si="1059"/>
        <v>0</v>
      </c>
      <c r="CP640" t="e">
        <f t="shared" ca="1" si="1060"/>
        <v>#N/A</v>
      </c>
      <c r="CQ640">
        <f t="shared" ca="1" si="1061"/>
        <v>16.7</v>
      </c>
      <c r="CR640" t="e">
        <f t="shared" ca="1" si="1096"/>
        <v>#N/A</v>
      </c>
      <c r="CS640" t="e">
        <f t="shared" ca="1" si="1097"/>
        <v>#N/A</v>
      </c>
    </row>
    <row r="641" spans="1:97" x14ac:dyDescent="0.25">
      <c r="A641">
        <v>610</v>
      </c>
      <c r="B641" s="100">
        <f ca="1">OFFSET(InputPriceData!B$15,CalculationsAndCharts!$A641+$A$11,0,1,1)</f>
        <v>39610</v>
      </c>
      <c r="C641" s="3">
        <f ca="1">OFFSET(InputPriceData!G$15,CalculationsAndCharts!$A641+$A$11,0,1,1)</f>
        <v>3961600</v>
      </c>
      <c r="D641" s="4">
        <f ca="1">OFFSET(InputPriceData!C$15,CalculationsAndCharts!$A641+$A$11,IF($C$7,7,0),1,1)</f>
        <v>27.57</v>
      </c>
      <c r="E641" s="4">
        <f ca="1">OFFSET(InputPriceData!D$15,CalculationsAndCharts!$A641+$A$11,IF($C$7,7,0),1,1)</f>
        <v>27.8</v>
      </c>
      <c r="F641" s="4">
        <f ca="1">OFFSET(InputPriceData!E$15,CalculationsAndCharts!$A641+$A$11,IF($C$7,7,0),1,1)</f>
        <v>26.56</v>
      </c>
      <c r="G641" s="4">
        <f ca="1">OFFSET(InputPriceData!F$15,CalculationsAndCharts!$A641+$A$11,IF($C$7,7,0),1,1)</f>
        <v>26.66</v>
      </c>
      <c r="H641" s="105">
        <f t="shared" si="1028"/>
        <v>0</v>
      </c>
      <c r="I641" s="105">
        <f t="shared" ca="1" si="1089"/>
        <v>0</v>
      </c>
      <c r="J641" s="105">
        <f t="shared" ca="1" si="1089"/>
        <v>0</v>
      </c>
      <c r="K641" s="105">
        <f t="shared" ca="1" si="1089"/>
        <v>0</v>
      </c>
      <c r="L641" s="4">
        <f t="shared" ca="1" si="1029"/>
        <v>27.006666666666664</v>
      </c>
      <c r="M641" s="105">
        <f t="shared" ca="1" si="1030"/>
        <v>0.98000000000000398</v>
      </c>
      <c r="N641" s="105">
        <f t="shared" ca="1" si="1037"/>
        <v>3.58823076923077</v>
      </c>
      <c r="O641" s="198">
        <f t="shared" ca="1" si="1038"/>
        <v>3.7623574784519773</v>
      </c>
      <c r="P641" s="198">
        <f t="shared" ca="1" si="1039"/>
        <v>3.3861217306067797</v>
      </c>
      <c r="Q641" s="105">
        <f t="shared" ca="1" si="1031"/>
        <v>28.392631602085221</v>
      </c>
      <c r="R641" s="105">
        <f t="shared" ca="1" si="1032"/>
        <v>29.496173917624287</v>
      </c>
      <c r="S641" s="105">
        <f t="shared" ca="1" si="1040"/>
        <v>0</v>
      </c>
      <c r="T641" s="105">
        <f t="shared" si="1041"/>
        <v>0</v>
      </c>
      <c r="U641" s="105">
        <f t="shared" si="1042"/>
        <v>0</v>
      </c>
      <c r="V641" s="115">
        <f t="shared" ca="1" si="1033"/>
        <v>1.240000000000002</v>
      </c>
      <c r="W641" s="114">
        <f t="shared" ca="1" si="1034"/>
        <v>1.3993487860059275</v>
      </c>
      <c r="X641" s="116">
        <f t="shared" ca="1" si="1035"/>
        <v>0.10248870165063495</v>
      </c>
      <c r="Y641" s="90" t="e">
        <f t="shared" si="1043"/>
        <v>#N/A</v>
      </c>
      <c r="Z641" s="117" t="str">
        <f t="shared" ca="1" si="1044"/>
        <v/>
      </c>
      <c r="AA641" s="112"/>
      <c r="AB641" s="118"/>
      <c r="AC641" s="107"/>
      <c r="AD641" s="107"/>
      <c r="AH641" s="107"/>
      <c r="BE641" s="235">
        <f t="shared" ca="1" si="1045"/>
        <v>27.164999999999999</v>
      </c>
      <c r="BF641" s="235">
        <f t="shared" ref="BF641:BN641" ca="1" si="1104">AVERAGE(OFFSET(BE$31,$A641,0,$BE$27,1))</f>
        <v>27.357500000000002</v>
      </c>
      <c r="BG641" s="235">
        <f t="shared" ca="1" si="1104"/>
        <v>27.52375</v>
      </c>
      <c r="BH641" s="235">
        <f t="shared" ca="1" si="1104"/>
        <v>27.681874999999998</v>
      </c>
      <c r="BI641" s="235">
        <f t="shared" ca="1" si="1104"/>
        <v>27.888124999999999</v>
      </c>
      <c r="BJ641" s="235">
        <f t="shared" ca="1" si="1104"/>
        <v>28.165312499999999</v>
      </c>
      <c r="BK641" s="235">
        <f t="shared" ca="1" si="1104"/>
        <v>28.490546875</v>
      </c>
      <c r="BL641" s="235">
        <f t="shared" ca="1" si="1104"/>
        <v>28.824375</v>
      </c>
      <c r="BM641" s="235">
        <f t="shared" ca="1" si="1104"/>
        <v>29.13298828125</v>
      </c>
      <c r="BN641" s="235">
        <f t="shared" ca="1" si="1104"/>
        <v>29.395449218750002</v>
      </c>
      <c r="BO641" s="235">
        <f t="shared" ca="1" si="1047"/>
        <v>27.754339843749996</v>
      </c>
      <c r="BP641" s="235">
        <f t="shared" ca="1" si="1003"/>
        <v>28.186709842970988</v>
      </c>
      <c r="BQ641" s="235">
        <f t="shared" ca="1" si="1004"/>
        <v>28.601839471673188</v>
      </c>
      <c r="BR641" s="235">
        <f t="shared" ca="1" si="1005"/>
        <v>-0.41512962870219994</v>
      </c>
      <c r="BS641" s="235">
        <f t="shared" ca="1" si="1006"/>
        <v>27.771580214268788</v>
      </c>
      <c r="BT641" s="235">
        <f t="shared" ca="1" si="1074"/>
        <v>28.229583370526775</v>
      </c>
      <c r="BU641" s="235">
        <f t="shared" ca="1" si="1075"/>
        <v>28.654594191285085</v>
      </c>
      <c r="BV641" s="235">
        <f t="shared" ca="1" si="1076"/>
        <v>29.021215220672367</v>
      </c>
      <c r="BW641" s="235">
        <f t="shared" ca="1" si="1077"/>
        <v>27.746182758397445</v>
      </c>
      <c r="BX641" s="235">
        <f t="shared" ca="1" si="1048"/>
        <v>1.7547269968717287</v>
      </c>
      <c r="BZ641" s="235">
        <f t="shared" ca="1" si="1049"/>
        <v>29.644017328274042</v>
      </c>
      <c r="CA641" s="235">
        <f t="shared" ca="1" si="1050"/>
        <v>22.961113420207287</v>
      </c>
      <c r="CB641" s="235">
        <f t="shared" ca="1" si="1091"/>
        <v>27.380503255208332</v>
      </c>
      <c r="CC641" s="235">
        <f t="shared" ca="1" si="1092"/>
        <v>0.82050325520833312</v>
      </c>
      <c r="CD641" s="81">
        <f t="shared" ca="1" si="1093"/>
        <v>7.7594967447916687</v>
      </c>
      <c r="CE641" s="235">
        <f t="shared" ca="1" si="1051"/>
        <v>10.574181318641205</v>
      </c>
      <c r="CF641" s="235">
        <f t="shared" ca="1" si="1052"/>
        <v>13.39822322452296</v>
      </c>
      <c r="CG641">
        <f t="shared" si="1053"/>
        <v>100</v>
      </c>
      <c r="CH641">
        <f t="shared" si="1053"/>
        <v>50</v>
      </c>
      <c r="CI641">
        <f t="shared" si="1053"/>
        <v>0</v>
      </c>
      <c r="CJ641" t="e">
        <f t="shared" si="1054"/>
        <v>#N/A</v>
      </c>
      <c r="CK641" s="259">
        <f t="shared" ca="1" si="1055"/>
        <v>27.876165337204515</v>
      </c>
      <c r="CL641" s="259">
        <f t="shared" ca="1" si="1056"/>
        <v>27.364957668602258</v>
      </c>
      <c r="CM641" s="259">
        <f t="shared" ca="1" si="1057"/>
        <v>27.673811981974389</v>
      </c>
      <c r="CN641" s="259">
        <f t="shared" ca="1" si="1058"/>
        <v>28.356710353755499</v>
      </c>
      <c r="CO641">
        <f t="shared" ca="1" si="1059"/>
        <v>0</v>
      </c>
      <c r="CP641" t="e">
        <f t="shared" ca="1" si="1060"/>
        <v>#N/A</v>
      </c>
      <c r="CQ641">
        <f t="shared" ca="1" si="1061"/>
        <v>16.7</v>
      </c>
      <c r="CR641" t="e">
        <f t="shared" ca="1" si="1096"/>
        <v>#N/A</v>
      </c>
      <c r="CS641" t="e">
        <f t="shared" ca="1" si="1097"/>
        <v>#N/A</v>
      </c>
    </row>
    <row r="642" spans="1:97" x14ac:dyDescent="0.25">
      <c r="A642">
        <v>611</v>
      </c>
      <c r="B642" s="100">
        <f ca="1">OFFSET(InputPriceData!B$15,CalculationsAndCharts!$A642+$A$11,0,1,1)</f>
        <v>39609</v>
      </c>
      <c r="C642" s="3">
        <f ca="1">OFFSET(InputPriceData!G$15,CalculationsAndCharts!$A642+$A$11,0,1,1)</f>
        <v>4859100</v>
      </c>
      <c r="D642" s="4">
        <f ca="1">OFFSET(InputPriceData!C$15,CalculationsAndCharts!$A642+$A$11,IF($C$7,7,0),1,1)</f>
        <v>26.92</v>
      </c>
      <c r="E642" s="4">
        <f ca="1">OFFSET(InputPriceData!D$15,CalculationsAndCharts!$A642+$A$11,IF($C$7,7,0),1,1)</f>
        <v>28.23</v>
      </c>
      <c r="F642" s="4">
        <f ca="1">OFFSET(InputPriceData!E$15,CalculationsAndCharts!$A642+$A$11,IF($C$7,7,0),1,1)</f>
        <v>26.72</v>
      </c>
      <c r="G642" s="4">
        <f ca="1">OFFSET(InputPriceData!F$15,CalculationsAndCharts!$A642+$A$11,IF($C$7,7,0),1,1)</f>
        <v>27.67</v>
      </c>
      <c r="H642" s="105">
        <f t="shared" si="1028"/>
        <v>0</v>
      </c>
      <c r="I642" s="105">
        <f t="shared" ca="1" si="1089"/>
        <v>0</v>
      </c>
      <c r="J642" s="105">
        <f t="shared" ca="1" si="1089"/>
        <v>0</v>
      </c>
      <c r="K642" s="105">
        <f t="shared" ca="1" si="1089"/>
        <v>0</v>
      </c>
      <c r="L642" s="4">
        <f t="shared" ca="1" si="1029"/>
        <v>27.540000000000003</v>
      </c>
      <c r="M642" s="105">
        <f t="shared" ca="1" si="1030"/>
        <v>1.0133333333333319</v>
      </c>
      <c r="N642" s="105">
        <f t="shared" ca="1" si="1037"/>
        <v>3.4617051282051277</v>
      </c>
      <c r="O642" s="198">
        <f t="shared" ca="1" si="1038"/>
        <v>3.8121079668008941</v>
      </c>
      <c r="P642" s="198">
        <f t="shared" ca="1" si="1039"/>
        <v>3.4308971701208049</v>
      </c>
      <c r="Q642" s="105">
        <f t="shared" ca="1" si="1031"/>
        <v>28.788621583633379</v>
      </c>
      <c r="R642" s="105">
        <f t="shared" ca="1" si="1032"/>
        <v>29.81147172206402</v>
      </c>
      <c r="S642" s="105">
        <f t="shared" ca="1" si="1040"/>
        <v>0</v>
      </c>
      <c r="T642" s="105">
        <f t="shared" si="1041"/>
        <v>0</v>
      </c>
      <c r="U642" s="105">
        <f t="shared" si="1042"/>
        <v>0</v>
      </c>
      <c r="V642" s="115">
        <f t="shared" ca="1" si="1033"/>
        <v>1.5100000000000016</v>
      </c>
      <c r="W642" s="114">
        <f t="shared" ca="1" si="1034"/>
        <v>1.4790231790088904</v>
      </c>
      <c r="X642" s="116">
        <f t="shared" ca="1" si="1035"/>
        <v>0.10345222909320168</v>
      </c>
      <c r="Y642" s="90" t="e">
        <f t="shared" si="1043"/>
        <v>#N/A</v>
      </c>
      <c r="Z642" s="117" t="str">
        <f t="shared" ca="1" si="1044"/>
        <v/>
      </c>
      <c r="AA642" s="112"/>
      <c r="AB642" s="118"/>
      <c r="AC642" s="107"/>
      <c r="AD642" s="107"/>
      <c r="AH642" s="107"/>
      <c r="BE642" s="235">
        <f t="shared" ca="1" si="1045"/>
        <v>27.55</v>
      </c>
      <c r="BF642" s="235">
        <f t="shared" ref="BF642:BN642" ca="1" si="1105">AVERAGE(OFFSET(BE$31,$A642,0,$BE$27,1))</f>
        <v>27.689999999999998</v>
      </c>
      <c r="BG642" s="235">
        <f t="shared" ca="1" si="1105"/>
        <v>27.839999999999996</v>
      </c>
      <c r="BH642" s="235">
        <f t="shared" ca="1" si="1105"/>
        <v>28.094374999999999</v>
      </c>
      <c r="BI642" s="235">
        <f t="shared" ca="1" si="1105"/>
        <v>28.442499999999999</v>
      </c>
      <c r="BJ642" s="235">
        <f t="shared" ca="1" si="1105"/>
        <v>28.815781250000001</v>
      </c>
      <c r="BK642" s="235">
        <f t="shared" ca="1" si="1105"/>
        <v>29.158203125</v>
      </c>
      <c r="BL642" s="235">
        <f t="shared" ca="1" si="1105"/>
        <v>29.441601562500001</v>
      </c>
      <c r="BM642" s="235">
        <f t="shared" ca="1" si="1105"/>
        <v>29.657910156250001</v>
      </c>
      <c r="BN642" s="235">
        <f t="shared" ca="1" si="1105"/>
        <v>29.810000000000002</v>
      </c>
      <c r="BO642" s="235">
        <f t="shared" ca="1" si="1047"/>
        <v>28.177237304687502</v>
      </c>
      <c r="BP642" s="235">
        <f t="shared" ca="1" si="1003"/>
        <v>28.619079842191979</v>
      </c>
      <c r="BQ642" s="235">
        <f t="shared" ca="1" si="1004"/>
        <v>29.016969100375384</v>
      </c>
      <c r="BR642" s="235">
        <f t="shared" ca="1" si="1005"/>
        <v>-0.39788925818340459</v>
      </c>
      <c r="BS642" s="235">
        <f t="shared" ca="1" si="1006"/>
        <v>28.221190584008575</v>
      </c>
      <c r="BT642" s="235">
        <f t="shared" ca="1" si="1074"/>
        <v>28.687586526784767</v>
      </c>
      <c r="BU642" s="235">
        <f t="shared" ca="1" si="1075"/>
        <v>29.079605012043395</v>
      </c>
      <c r="BV642" s="235">
        <f t="shared" ca="1" si="1076"/>
        <v>29.38783625005965</v>
      </c>
      <c r="BW642" s="235">
        <f t="shared" ca="1" si="1077"/>
        <v>28.211780794283769</v>
      </c>
      <c r="BX642" s="235">
        <f t="shared" ca="1" si="1048"/>
        <v>1.7561428724869139</v>
      </c>
      <c r="BZ642" s="235">
        <f t="shared" ca="1" si="1049"/>
        <v>29.972153879733302</v>
      </c>
      <c r="CA642" s="235">
        <f t="shared" ca="1" si="1050"/>
        <v>24.939779772066188</v>
      </c>
      <c r="CB642" s="235">
        <f t="shared" ca="1" si="1091"/>
        <v>27.85861865234375</v>
      </c>
      <c r="CC642" s="235">
        <f t="shared" ca="1" si="1092"/>
        <v>1.1386186523437516</v>
      </c>
      <c r="CD642" s="81">
        <f t="shared" ca="1" si="1093"/>
        <v>7.2813813476562501</v>
      </c>
      <c r="CE642" s="235">
        <f t="shared" ca="1" si="1051"/>
        <v>15.637398976641336</v>
      </c>
      <c r="CF642" s="235">
        <f t="shared" ca="1" si="1052"/>
        <v>14.90154132430167</v>
      </c>
      <c r="CG642">
        <f t="shared" si="1053"/>
        <v>100</v>
      </c>
      <c r="CH642">
        <f t="shared" si="1053"/>
        <v>50</v>
      </c>
      <c r="CI642">
        <f t="shared" si="1053"/>
        <v>0</v>
      </c>
      <c r="CJ642" t="e">
        <f t="shared" si="1054"/>
        <v>#N/A</v>
      </c>
      <c r="CK642" s="259">
        <f t="shared" ca="1" si="1055"/>
        <v>28.367330674409029</v>
      </c>
      <c r="CL642" s="259">
        <f t="shared" ca="1" si="1056"/>
        <v>27.709915337204514</v>
      </c>
      <c r="CM642" s="259">
        <f t="shared" ca="1" si="1057"/>
        <v>28.11857552551287</v>
      </c>
      <c r="CN642" s="259">
        <f t="shared" ca="1" si="1058"/>
        <v>28.753411427816793</v>
      </c>
      <c r="CO642">
        <f t="shared" ca="1" si="1059"/>
        <v>0</v>
      </c>
      <c r="CP642" t="e">
        <f t="shared" ca="1" si="1060"/>
        <v>#N/A</v>
      </c>
      <c r="CQ642">
        <f t="shared" ca="1" si="1061"/>
        <v>16.7</v>
      </c>
      <c r="CR642" t="e">
        <f t="shared" ca="1" si="1096"/>
        <v>#N/A</v>
      </c>
      <c r="CS642" t="e">
        <f t="shared" ca="1" si="1097"/>
        <v>#N/A</v>
      </c>
    </row>
    <row r="643" spans="1:97" x14ac:dyDescent="0.25">
      <c r="A643">
        <v>612</v>
      </c>
      <c r="B643" s="100">
        <f ca="1">OFFSET(InputPriceData!B$15,CalculationsAndCharts!$A643+$A$11,0,1,1)</f>
        <v>39608</v>
      </c>
      <c r="C643" s="3">
        <f ca="1">OFFSET(InputPriceData!G$15,CalculationsAndCharts!$A643+$A$11,0,1,1)</f>
        <v>5082700</v>
      </c>
      <c r="D643" s="4">
        <f ca="1">OFFSET(InputPriceData!C$15,CalculationsAndCharts!$A643+$A$11,IF($C$7,7,0),1,1)</f>
        <v>28.21</v>
      </c>
      <c r="E643" s="4">
        <f ca="1">OFFSET(InputPriceData!D$15,CalculationsAndCharts!$A643+$A$11,IF($C$7,7,0),1,1)</f>
        <v>28.65</v>
      </c>
      <c r="F643" s="4">
        <f ca="1">OFFSET(InputPriceData!E$15,CalculationsAndCharts!$A643+$A$11,IF($C$7,7,0),1,1)</f>
        <v>27.12</v>
      </c>
      <c r="G643" s="4">
        <f ca="1">OFFSET(InputPriceData!F$15,CalculationsAndCharts!$A643+$A$11,IF($C$7,7,0),1,1)</f>
        <v>27.43</v>
      </c>
      <c r="H643" s="105">
        <f t="shared" si="1028"/>
        <v>0</v>
      </c>
      <c r="I643" s="105">
        <f t="shared" ca="1" si="1089"/>
        <v>0</v>
      </c>
      <c r="J643" s="105">
        <f t="shared" ca="1" si="1089"/>
        <v>0</v>
      </c>
      <c r="K643" s="105">
        <f t="shared" ca="1" si="1089"/>
        <v>0</v>
      </c>
      <c r="L643" s="4">
        <f t="shared" ca="1" si="1029"/>
        <v>27.733333333333331</v>
      </c>
      <c r="M643" s="105">
        <f t="shared" ca="1" si="1030"/>
        <v>1.2566666666666642</v>
      </c>
      <c r="N643" s="105">
        <f t="shared" ca="1" si="1037"/>
        <v>3.6656025641025631</v>
      </c>
      <c r="O643" s="198">
        <f t="shared" ca="1" si="1038"/>
        <v>3.9122230635425419</v>
      </c>
      <c r="P643" s="198">
        <f t="shared" ca="1" si="1039"/>
        <v>3.521000757188288</v>
      </c>
      <c r="Q643" s="105">
        <f t="shared" ca="1" si="1031"/>
        <v>29.14537060752863</v>
      </c>
      <c r="R643" s="105">
        <f t="shared" ca="1" si="1032"/>
        <v>30.103714618758492</v>
      </c>
      <c r="S643" s="105">
        <f t="shared" ca="1" si="1040"/>
        <v>0</v>
      </c>
      <c r="T643" s="105">
        <f t="shared" si="1041"/>
        <v>0</v>
      </c>
      <c r="U643" s="105">
        <f t="shared" si="1042"/>
        <v>0</v>
      </c>
      <c r="V643" s="115">
        <f t="shared" ca="1" si="1033"/>
        <v>1.5299999999999976</v>
      </c>
      <c r="W643" s="114">
        <f t="shared" ca="1" si="1034"/>
        <v>1.4635347685133346</v>
      </c>
      <c r="X643" s="116">
        <f t="shared" ca="1" si="1035"/>
        <v>0.10335525951561556</v>
      </c>
      <c r="Y643" s="90" t="e">
        <f t="shared" si="1043"/>
        <v>#N/A</v>
      </c>
      <c r="Z643" s="117" t="str">
        <f t="shared" ca="1" si="1044"/>
        <v/>
      </c>
      <c r="AA643" s="112"/>
      <c r="AB643" s="118"/>
      <c r="AC643" s="107"/>
      <c r="AD643" s="107"/>
      <c r="AH643" s="107"/>
      <c r="BE643" s="235">
        <f t="shared" ca="1" si="1045"/>
        <v>27.83</v>
      </c>
      <c r="BF643" s="235">
        <f t="shared" ref="BF643:BN643" ca="1" si="1106">AVERAGE(OFFSET(BE$31,$A643,0,$BE$27,1))</f>
        <v>27.99</v>
      </c>
      <c r="BG643" s="235">
        <f t="shared" ca="1" si="1106"/>
        <v>28.348749999999999</v>
      </c>
      <c r="BH643" s="235">
        <f t="shared" ca="1" si="1106"/>
        <v>28.790624999999999</v>
      </c>
      <c r="BI643" s="235">
        <f t="shared" ca="1" si="1106"/>
        <v>29.189062499999999</v>
      </c>
      <c r="BJ643" s="235">
        <f t="shared" ca="1" si="1106"/>
        <v>29.500624999999999</v>
      </c>
      <c r="BK643" s="235">
        <f t="shared" ca="1" si="1106"/>
        <v>29.725000000000001</v>
      </c>
      <c r="BL643" s="235">
        <f t="shared" ca="1" si="1106"/>
        <v>29.874218750000001</v>
      </c>
      <c r="BM643" s="235">
        <f t="shared" ca="1" si="1106"/>
        <v>29.96208984375</v>
      </c>
      <c r="BN643" s="235">
        <f t="shared" ca="1" si="1106"/>
        <v>30.002187500000002</v>
      </c>
      <c r="BO643" s="235">
        <f t="shared" ca="1" si="1047"/>
        <v>28.599534179687499</v>
      </c>
      <c r="BP643" s="235">
        <f t="shared" ca="1" si="1003"/>
        <v>29.060922379696457</v>
      </c>
      <c r="BQ643" s="235">
        <f t="shared" ca="1" si="1004"/>
        <v>29.414858358558792</v>
      </c>
      <c r="BR643" s="235">
        <f t="shared" ca="1" si="1005"/>
        <v>-0.35393597886233508</v>
      </c>
      <c r="BS643" s="235">
        <f t="shared" ca="1" si="1006"/>
        <v>28.706986400834122</v>
      </c>
      <c r="BT643" s="235">
        <f t="shared" ca="1" si="1074"/>
        <v>29.153982469560958</v>
      </c>
      <c r="BU643" s="235">
        <f t="shared" ca="1" si="1075"/>
        <v>29.471623497302026</v>
      </c>
      <c r="BV643" s="235">
        <f t="shared" ca="1" si="1076"/>
        <v>29.696067488075904</v>
      </c>
      <c r="BW643" s="235">
        <f t="shared" ca="1" si="1077"/>
        <v>28.743144404852707</v>
      </c>
      <c r="BX643" s="235">
        <f t="shared" ca="1" si="1048"/>
        <v>1.7086695232398412</v>
      </c>
      <c r="BZ643" s="235">
        <f t="shared" ca="1" si="1049"/>
        <v>30.280442152907806</v>
      </c>
      <c r="CA643" s="235">
        <f t="shared" ca="1" si="1050"/>
        <v>27.507386198060708</v>
      </c>
      <c r="CB643" s="235">
        <f t="shared" ca="1" si="1091"/>
        <v>28.166433756510415</v>
      </c>
      <c r="CC643" s="235">
        <f t="shared" ca="1" si="1092"/>
        <v>1.0464337565104138</v>
      </c>
      <c r="CD643" s="81">
        <f t="shared" ca="1" si="1093"/>
        <v>7.4835662434895838</v>
      </c>
      <c r="CE643" s="235">
        <f t="shared" ca="1" si="1051"/>
        <v>13.983089378286337</v>
      </c>
      <c r="CF643" s="235">
        <f t="shared" ca="1" si="1052"/>
        <v>16.703936631822543</v>
      </c>
      <c r="CG643">
        <f t="shared" si="1053"/>
        <v>100</v>
      </c>
      <c r="CH643">
        <f t="shared" si="1053"/>
        <v>50</v>
      </c>
      <c r="CI643">
        <f t="shared" si="1053"/>
        <v>0</v>
      </c>
      <c r="CJ643" t="e">
        <f t="shared" si="1054"/>
        <v>#N/A</v>
      </c>
      <c r="CK643" s="259">
        <f t="shared" ca="1" si="1055"/>
        <v>28.882161348818059</v>
      </c>
      <c r="CL643" s="259">
        <f t="shared" ca="1" si="1056"/>
        <v>28.184205674409029</v>
      </c>
      <c r="CM643" s="259">
        <f t="shared" ca="1" si="1057"/>
        <v>28.504292542521448</v>
      </c>
      <c r="CN643" s="259">
        <f t="shared" ca="1" si="1058"/>
        <v>29.170809864061702</v>
      </c>
      <c r="CO643">
        <f t="shared" ca="1" si="1059"/>
        <v>0</v>
      </c>
      <c r="CP643" t="e">
        <f t="shared" ca="1" si="1060"/>
        <v>#N/A</v>
      </c>
      <c r="CQ643">
        <f t="shared" ca="1" si="1061"/>
        <v>16.7</v>
      </c>
      <c r="CR643" t="e">
        <f t="shared" ca="1" si="1096"/>
        <v>#N/A</v>
      </c>
      <c r="CS643" t="e">
        <f t="shared" ca="1" si="1097"/>
        <v>#N/A</v>
      </c>
    </row>
    <row r="644" spans="1:97" x14ac:dyDescent="0.25">
      <c r="A644">
        <v>613</v>
      </c>
      <c r="B644" s="100">
        <f ca="1">OFFSET(InputPriceData!B$15,CalculationsAndCharts!$A644+$A$11,0,1,1)</f>
        <v>39605</v>
      </c>
      <c r="C644" s="3">
        <f ca="1">OFFSET(InputPriceData!G$15,CalculationsAndCharts!$A644+$A$11,0,1,1)</f>
        <v>5908900</v>
      </c>
      <c r="D644" s="4">
        <f ca="1">OFFSET(InputPriceData!C$15,CalculationsAndCharts!$A644+$A$11,IF($C$7,7,0),1,1)</f>
        <v>28.47</v>
      </c>
      <c r="E644" s="4">
        <f ca="1">OFFSET(InputPriceData!D$15,CalculationsAndCharts!$A644+$A$11,IF($C$7,7,0),1,1)</f>
        <v>28.99</v>
      </c>
      <c r="F644" s="4">
        <f ca="1">OFFSET(InputPriceData!E$15,CalculationsAndCharts!$A644+$A$11,IF($C$7,7,0),1,1)</f>
        <v>27.91</v>
      </c>
      <c r="G644" s="4">
        <f ca="1">OFFSET(InputPriceData!F$15,CalculationsAndCharts!$A644+$A$11,IF($C$7,7,0),1,1)</f>
        <v>28.23</v>
      </c>
      <c r="H644" s="105">
        <f t="shared" si="1028"/>
        <v>0</v>
      </c>
      <c r="I644" s="105">
        <f t="shared" ca="1" si="1089"/>
        <v>0</v>
      </c>
      <c r="J644" s="105">
        <f t="shared" ca="1" si="1089"/>
        <v>0</v>
      </c>
      <c r="K644" s="105">
        <f t="shared" ca="1" si="1089"/>
        <v>0</v>
      </c>
      <c r="L644" s="4">
        <f t="shared" ca="1" si="1029"/>
        <v>28.376666666666665</v>
      </c>
      <c r="M644" s="105">
        <f t="shared" ca="1" si="1030"/>
        <v>0.50666666666666771</v>
      </c>
      <c r="N644" s="105">
        <f t="shared" ca="1" si="1037"/>
        <v>3.9395897435897429</v>
      </c>
      <c r="O644" s="198">
        <f t="shared" ca="1" si="1038"/>
        <v>3.9826860633825354</v>
      </c>
      <c r="P644" s="198">
        <f t="shared" ca="1" si="1039"/>
        <v>3.5844174570442817</v>
      </c>
      <c r="Q644" s="105">
        <f t="shared" ca="1" si="1031"/>
        <v>29.54880982872729</v>
      </c>
      <c r="R644" s="105">
        <f t="shared" ca="1" si="1032"/>
        <v>30.377527193395593</v>
      </c>
      <c r="S644" s="105">
        <f t="shared" ca="1" si="1040"/>
        <v>0</v>
      </c>
      <c r="T644" s="105">
        <f t="shared" si="1041"/>
        <v>0</v>
      </c>
      <c r="U644" s="105">
        <f t="shared" si="1042"/>
        <v>0</v>
      </c>
      <c r="V644" s="115">
        <f t="shared" ca="1" si="1033"/>
        <v>1.0799999999999983</v>
      </c>
      <c r="W644" s="114">
        <f t="shared" ca="1" si="1034"/>
        <v>1.4303021527700028</v>
      </c>
      <c r="X644" s="116">
        <f t="shared" ca="1" si="1035"/>
        <v>0.10066603445873196</v>
      </c>
      <c r="Y644" s="90" t="e">
        <f t="shared" si="1043"/>
        <v>#N/A</v>
      </c>
      <c r="Z644" s="117" t="str">
        <f t="shared" ca="1" si="1044"/>
        <v/>
      </c>
      <c r="AA644" s="112"/>
      <c r="AB644" s="118"/>
      <c r="AC644" s="107"/>
      <c r="AD644" s="107"/>
      <c r="AH644" s="107"/>
      <c r="BE644" s="235">
        <f t="shared" ca="1" si="1045"/>
        <v>28.15</v>
      </c>
      <c r="BF644" s="235">
        <f t="shared" ref="BF644:BN644" ca="1" si="1107">AVERAGE(OFFSET(BE$31,$A644,0,$BE$27,1))</f>
        <v>28.7075</v>
      </c>
      <c r="BG644" s="235">
        <f t="shared" ca="1" si="1107"/>
        <v>29.232500000000002</v>
      </c>
      <c r="BH644" s="235">
        <f t="shared" ca="1" si="1107"/>
        <v>29.587499999999999</v>
      </c>
      <c r="BI644" s="235">
        <f t="shared" ca="1" si="1107"/>
        <v>29.8121875</v>
      </c>
      <c r="BJ644" s="235">
        <f t="shared" ca="1" si="1107"/>
        <v>29.949375</v>
      </c>
      <c r="BK644" s="235">
        <f t="shared" ca="1" si="1107"/>
        <v>30.0234375</v>
      </c>
      <c r="BL644" s="235">
        <f t="shared" ca="1" si="1107"/>
        <v>30.0499609375</v>
      </c>
      <c r="BM644" s="235">
        <f t="shared" ca="1" si="1107"/>
        <v>30.042285156250003</v>
      </c>
      <c r="BN644" s="235">
        <f t="shared" ca="1" si="1107"/>
        <v>30.013476562500003</v>
      </c>
      <c r="BO644" s="235">
        <f t="shared" ca="1" si="1047"/>
        <v>29.117161132812505</v>
      </c>
      <c r="BP644" s="235">
        <f t="shared" ca="1" si="1003"/>
        <v>29.522310579705415</v>
      </c>
      <c r="BQ644" s="235">
        <f t="shared" ca="1" si="1004"/>
        <v>29.768794337421127</v>
      </c>
      <c r="BR644" s="235">
        <f t="shared" ca="1" si="1005"/>
        <v>-0.24648375771571196</v>
      </c>
      <c r="BS644" s="235">
        <f t="shared" ca="1" si="1006"/>
        <v>29.275826821989703</v>
      </c>
      <c r="BT644" s="235">
        <f t="shared" ca="1" si="1074"/>
        <v>29.600978538287798</v>
      </c>
      <c r="BU644" s="235">
        <f t="shared" ca="1" si="1075"/>
        <v>29.789264525043091</v>
      </c>
      <c r="BV644" s="235">
        <f t="shared" ca="1" si="1076"/>
        <v>29.920511478849779</v>
      </c>
      <c r="BW644" s="235">
        <f t="shared" ca="1" si="1077"/>
        <v>29.35565351858391</v>
      </c>
      <c r="BX644" s="235">
        <f t="shared" ca="1" si="1048"/>
        <v>1.6482896977126673</v>
      </c>
      <c r="BZ644" s="235">
        <f t="shared" ca="1" si="1049"/>
        <v>30.55703573127397</v>
      </c>
      <c r="CA644" s="235">
        <f t="shared" ca="1" si="1050"/>
        <v>31.778351609592399</v>
      </c>
      <c r="CB644" s="235">
        <f t="shared" ca="1" si="1091"/>
        <v>28.746913899739585</v>
      </c>
      <c r="CC644" s="235">
        <f t="shared" ca="1" si="1092"/>
        <v>1.0669138997395855</v>
      </c>
      <c r="CD644" s="81">
        <f t="shared" ca="1" si="1093"/>
        <v>7.0730861002604151</v>
      </c>
      <c r="CE644" s="235">
        <f t="shared" ca="1" si="1051"/>
        <v>15.084135617977337</v>
      </c>
      <c r="CF644" s="235">
        <f t="shared" ca="1" si="1052"/>
        <v>18.066771191341356</v>
      </c>
      <c r="CG644">
        <f t="shared" si="1053"/>
        <v>100</v>
      </c>
      <c r="CH644">
        <f t="shared" si="1053"/>
        <v>50</v>
      </c>
      <c r="CI644">
        <f t="shared" si="1053"/>
        <v>0</v>
      </c>
      <c r="CJ644" t="e">
        <f t="shared" si="1054"/>
        <v>#N/A</v>
      </c>
      <c r="CK644" s="259">
        <f t="shared" ca="1" si="1055"/>
        <v>29.364322697636119</v>
      </c>
      <c r="CL644" s="259">
        <f t="shared" ca="1" si="1056"/>
        <v>28.759661348818057</v>
      </c>
      <c r="CM644" s="259">
        <f t="shared" ca="1" si="1057"/>
        <v>29.018265348646857</v>
      </c>
      <c r="CN644" s="259">
        <f t="shared" ca="1" si="1058"/>
        <v>29.565451539922769</v>
      </c>
      <c r="CO644">
        <f t="shared" ca="1" si="1059"/>
        <v>0</v>
      </c>
      <c r="CP644" t="e">
        <f t="shared" ca="1" si="1060"/>
        <v>#N/A</v>
      </c>
      <c r="CQ644">
        <f t="shared" ca="1" si="1061"/>
        <v>16.7</v>
      </c>
      <c r="CR644" t="e">
        <f t="shared" ca="1" si="1096"/>
        <v>#N/A</v>
      </c>
      <c r="CS644" t="e">
        <f t="shared" ca="1" si="1097"/>
        <v>#N/A</v>
      </c>
    </row>
    <row r="645" spans="1:97" x14ac:dyDescent="0.25">
      <c r="A645">
        <v>614</v>
      </c>
      <c r="B645" s="100">
        <f ca="1">OFFSET(InputPriceData!B$15,CalculationsAndCharts!$A645+$A$11,0,1,1)</f>
        <v>39604</v>
      </c>
      <c r="C645" s="3">
        <f ca="1">OFFSET(InputPriceData!G$15,CalculationsAndCharts!$A645+$A$11,0,1,1)</f>
        <v>14733600</v>
      </c>
      <c r="D645" s="4">
        <f ca="1">OFFSET(InputPriceData!C$15,CalculationsAndCharts!$A645+$A$11,IF($C$7,7,0),1,1)</f>
        <v>29.26</v>
      </c>
      <c r="E645" s="4">
        <f ca="1">OFFSET(InputPriceData!D$15,CalculationsAndCharts!$A645+$A$11,IF($C$7,7,0),1,1)</f>
        <v>29.5</v>
      </c>
      <c r="F645" s="4">
        <f ca="1">OFFSET(InputPriceData!E$15,CalculationsAndCharts!$A645+$A$11,IF($C$7,7,0),1,1)</f>
        <v>27.68</v>
      </c>
      <c r="G645" s="4">
        <f ca="1">OFFSET(InputPriceData!F$15,CalculationsAndCharts!$A645+$A$11,IF($C$7,7,0),1,1)</f>
        <v>28.07</v>
      </c>
      <c r="H645" s="105">
        <f t="shared" si="1028"/>
        <v>0</v>
      </c>
      <c r="I645" s="105">
        <f t="shared" ca="1" si="1089"/>
        <v>0</v>
      </c>
      <c r="J645" s="105">
        <f t="shared" ca="1" si="1089"/>
        <v>0</v>
      </c>
      <c r="K645" s="105">
        <f t="shared" ca="1" si="1089"/>
        <v>0</v>
      </c>
      <c r="L645" s="4">
        <f t="shared" ca="1" si="1029"/>
        <v>28.416666666666668</v>
      </c>
      <c r="M645" s="105">
        <f t="shared" ca="1" si="1030"/>
        <v>2.6533333333333324</v>
      </c>
      <c r="N645" s="105">
        <f t="shared" ca="1" si="1037"/>
        <v>4.0879615384615384</v>
      </c>
      <c r="O645" s="198">
        <f t="shared" ca="1" si="1038"/>
        <v>3.9949992976090476</v>
      </c>
      <c r="P645" s="198">
        <f t="shared" ca="1" si="1039"/>
        <v>3.5954993678481428</v>
      </c>
      <c r="Q645" s="105">
        <f t="shared" ca="1" si="1031"/>
        <v>29.883707875030325</v>
      </c>
      <c r="R645" s="105">
        <f t="shared" ca="1" si="1032"/>
        <v>30.614303583300821</v>
      </c>
      <c r="S645" s="105">
        <f t="shared" ca="1" si="1040"/>
        <v>0</v>
      </c>
      <c r="T645" s="105">
        <f t="shared" si="1041"/>
        <v>0</v>
      </c>
      <c r="U645" s="105">
        <f t="shared" si="1042"/>
        <v>0</v>
      </c>
      <c r="V645" s="115">
        <f t="shared" ca="1" si="1033"/>
        <v>2.7800000000000011</v>
      </c>
      <c r="W645" s="114">
        <f t="shared" ca="1" si="1034"/>
        <v>1.605453229155005</v>
      </c>
      <c r="X645" s="116">
        <f t="shared" ca="1" si="1035"/>
        <v>0.10719462875507677</v>
      </c>
      <c r="Y645" s="90" t="e">
        <f t="shared" si="1043"/>
        <v>#N/A</v>
      </c>
      <c r="Z645" s="117" t="str">
        <f t="shared" ca="1" si="1044"/>
        <v/>
      </c>
      <c r="AA645" s="112"/>
      <c r="AB645" s="118"/>
      <c r="AC645" s="107"/>
      <c r="AD645" s="107"/>
      <c r="AH645" s="107"/>
      <c r="BE645" s="235">
        <f t="shared" ca="1" si="1045"/>
        <v>29.265000000000001</v>
      </c>
      <c r="BF645" s="235">
        <f t="shared" ref="BF645:BN645" ca="1" si="1108">AVERAGE(OFFSET(BE$31,$A645,0,$BE$27,1))</f>
        <v>29.7575</v>
      </c>
      <c r="BG645" s="235">
        <f t="shared" ca="1" si="1108"/>
        <v>29.942499999999999</v>
      </c>
      <c r="BH645" s="235">
        <f t="shared" ca="1" si="1108"/>
        <v>30.036874999999998</v>
      </c>
      <c r="BI645" s="235">
        <f t="shared" ca="1" si="1108"/>
        <v>30.086562499999999</v>
      </c>
      <c r="BJ645" s="235">
        <f t="shared" ca="1" si="1108"/>
        <v>30.0975</v>
      </c>
      <c r="BK645" s="235">
        <f t="shared" ca="1" si="1108"/>
        <v>30.076484375</v>
      </c>
      <c r="BL645" s="235">
        <f t="shared" ca="1" si="1108"/>
        <v>30.034609375000002</v>
      </c>
      <c r="BM645" s="235">
        <f t="shared" ca="1" si="1108"/>
        <v>29.984667968750003</v>
      </c>
      <c r="BN645" s="235">
        <f t="shared" ca="1" si="1108"/>
        <v>29.938798828125002</v>
      </c>
      <c r="BO645" s="235">
        <f t="shared" ca="1" si="1047"/>
        <v>29.773743652343757</v>
      </c>
      <c r="BP645" s="235">
        <f t="shared" ca="1" si="1003"/>
        <v>29.927460026598325</v>
      </c>
      <c r="BQ645" s="235">
        <f t="shared" ca="1" si="1004"/>
        <v>30.015278095136843</v>
      </c>
      <c r="BR645" s="235">
        <f t="shared" ca="1" si="1005"/>
        <v>-8.781806853851748E-2</v>
      </c>
      <c r="BS645" s="235">
        <f t="shared" ca="1" si="1006"/>
        <v>29.839641958059808</v>
      </c>
      <c r="BT645" s="235">
        <f t="shared" ca="1" si="1074"/>
        <v>29.926130254585889</v>
      </c>
      <c r="BU645" s="235">
        <f t="shared" ca="1" si="1075"/>
        <v>29.977550511798384</v>
      </c>
      <c r="BV645" s="235">
        <f t="shared" ca="1" si="1076"/>
        <v>30.051758432656467</v>
      </c>
      <c r="BW645" s="235">
        <f t="shared" ca="1" si="1077"/>
        <v>29.897497661018985</v>
      </c>
      <c r="BX645" s="235">
        <f t="shared" ca="1" si="1048"/>
        <v>1.5988559228897916</v>
      </c>
      <c r="BZ645" s="235">
        <f t="shared" ca="1" si="1049"/>
        <v>30.788778338442256</v>
      </c>
      <c r="CA645" s="235">
        <f t="shared" ca="1" si="1050"/>
        <v>36.063774342275323</v>
      </c>
      <c r="CB645" s="235">
        <f t="shared" ca="1" si="1091"/>
        <v>29.095205159505213</v>
      </c>
      <c r="CC645" s="235">
        <f t="shared" ca="1" si="1092"/>
        <v>1.4152051595052129</v>
      </c>
      <c r="CD645" s="81">
        <f t="shared" ca="1" si="1093"/>
        <v>6.7247948404947877</v>
      </c>
      <c r="CE645" s="235">
        <f t="shared" ca="1" si="1051"/>
        <v>21.044584899203954</v>
      </c>
      <c r="CF645" s="235">
        <f t="shared" ca="1" si="1052"/>
        <v>17.61409319188925</v>
      </c>
      <c r="CG645">
        <f t="shared" si="1053"/>
        <v>100</v>
      </c>
      <c r="CH645">
        <f t="shared" si="1053"/>
        <v>50</v>
      </c>
      <c r="CI645">
        <f t="shared" si="1053"/>
        <v>0</v>
      </c>
      <c r="CJ645" t="e">
        <f t="shared" si="1054"/>
        <v>#N/A</v>
      </c>
      <c r="CK645" s="259">
        <f t="shared" ca="1" si="1055"/>
        <v>30.101145395272244</v>
      </c>
      <c r="CL645" s="259">
        <f t="shared" ca="1" si="1056"/>
        <v>29.127447697636121</v>
      </c>
      <c r="CM645" s="259">
        <f t="shared" ca="1" si="1057"/>
        <v>29.445997803300319</v>
      </c>
      <c r="CN645" s="259">
        <f t="shared" ca="1" si="1058"/>
        <v>29.887767616364652</v>
      </c>
      <c r="CO645">
        <f t="shared" ca="1" si="1059"/>
        <v>0</v>
      </c>
      <c r="CP645" t="e">
        <f t="shared" ca="1" si="1060"/>
        <v>#N/A</v>
      </c>
      <c r="CQ645">
        <f t="shared" ca="1" si="1061"/>
        <v>16.7</v>
      </c>
      <c r="CR645" t="e">
        <f t="shared" ca="1" si="1096"/>
        <v>#N/A</v>
      </c>
      <c r="CS645" t="e">
        <f t="shared" ca="1" si="1097"/>
        <v>#N/A</v>
      </c>
    </row>
    <row r="646" spans="1:97" x14ac:dyDescent="0.25">
      <c r="A646">
        <v>615</v>
      </c>
      <c r="B646" s="100">
        <f ca="1">OFFSET(InputPriceData!B$15,CalculationsAndCharts!$A646+$A$11,0,1,1)</f>
        <v>39603</v>
      </c>
      <c r="C646" s="3">
        <f ca="1">OFFSET(InputPriceData!G$15,CalculationsAndCharts!$A646+$A$11,0,1,1)</f>
        <v>5024300</v>
      </c>
      <c r="D646" s="4">
        <f ca="1">OFFSET(InputPriceData!C$15,CalculationsAndCharts!$A646+$A$11,IF($C$7,7,0),1,1)</f>
        <v>29.76</v>
      </c>
      <c r="E646" s="4">
        <f ca="1">OFFSET(InputPriceData!D$15,CalculationsAndCharts!$A646+$A$11,IF($C$7,7,0),1,1)</f>
        <v>30.84</v>
      </c>
      <c r="F646" s="4">
        <f ca="1">OFFSET(InputPriceData!E$15,CalculationsAndCharts!$A646+$A$11,IF($C$7,7,0),1,1)</f>
        <v>29.7</v>
      </c>
      <c r="G646" s="4">
        <f ca="1">OFFSET(InputPriceData!F$15,CalculationsAndCharts!$A646+$A$11,IF($C$7,7,0),1,1)</f>
        <v>30.46</v>
      </c>
      <c r="H646" s="105">
        <f t="shared" si="1028"/>
        <v>0</v>
      </c>
      <c r="I646" s="105">
        <f t="shared" ca="1" si="1089"/>
        <v>0</v>
      </c>
      <c r="J646" s="105">
        <f t="shared" ca="1" si="1089"/>
        <v>0</v>
      </c>
      <c r="K646" s="105">
        <f t="shared" ca="1" si="1089"/>
        <v>0</v>
      </c>
      <c r="L646" s="4">
        <f t="shared" ca="1" si="1029"/>
        <v>30.333333333333332</v>
      </c>
      <c r="M646" s="105">
        <f t="shared" ca="1" si="1030"/>
        <v>0.86333333333333329</v>
      </c>
      <c r="N646" s="105">
        <f t="shared" ca="1" si="1037"/>
        <v>3.7229487179487197</v>
      </c>
      <c r="O646" s="198">
        <f t="shared" ca="1" si="1038"/>
        <v>3.9684386573654784</v>
      </c>
      <c r="P646" s="198">
        <f t="shared" ca="1" si="1039"/>
        <v>3.5715947916289306</v>
      </c>
      <c r="Q646" s="105">
        <f t="shared" ca="1" si="1031"/>
        <v>30.302862505991367</v>
      </c>
      <c r="R646" s="105">
        <f t="shared" ca="1" si="1032"/>
        <v>30.823045214235247</v>
      </c>
      <c r="S646" s="105">
        <f t="shared" ca="1" si="1040"/>
        <v>0</v>
      </c>
      <c r="T646" s="105">
        <f t="shared" si="1041"/>
        <v>0</v>
      </c>
      <c r="U646" s="105">
        <f t="shared" si="1042"/>
        <v>0</v>
      </c>
      <c r="V646" s="115">
        <f t="shared" ca="1" si="1033"/>
        <v>1.1400000000000006</v>
      </c>
      <c r="W646" s="114">
        <f t="shared" ca="1" si="1034"/>
        <v>1.0181798437325067</v>
      </c>
      <c r="X646" s="116">
        <f t="shared" ca="1" si="1035"/>
        <v>8.3426784101526819E-2</v>
      </c>
      <c r="Y646" s="90" t="e">
        <f t="shared" si="1043"/>
        <v>#N/A</v>
      </c>
      <c r="Z646" s="117" t="str">
        <f t="shared" ca="1" si="1044"/>
        <v/>
      </c>
      <c r="AA646" s="112"/>
      <c r="AB646" s="118"/>
      <c r="AC646" s="107"/>
      <c r="AD646" s="107"/>
      <c r="AH646" s="107"/>
      <c r="BE646" s="235">
        <f t="shared" ca="1" si="1045"/>
        <v>30.25</v>
      </c>
      <c r="BF646" s="235">
        <f t="shared" ref="BF646:BN646" ca="1" si="1109">AVERAGE(OFFSET(BE$31,$A646,0,$BE$27,1))</f>
        <v>30.127499999999998</v>
      </c>
      <c r="BG646" s="235">
        <f t="shared" ca="1" si="1109"/>
        <v>30.131249999999998</v>
      </c>
      <c r="BH646" s="235">
        <f t="shared" ca="1" si="1109"/>
        <v>30.136249999999997</v>
      </c>
      <c r="BI646" s="235">
        <f t="shared" ca="1" si="1109"/>
        <v>30.108437500000001</v>
      </c>
      <c r="BJ646" s="235">
        <f t="shared" ca="1" si="1109"/>
        <v>30.055468750000003</v>
      </c>
      <c r="BK646" s="235">
        <f t="shared" ca="1" si="1109"/>
        <v>29.992734375000001</v>
      </c>
      <c r="BL646" s="235">
        <f t="shared" ca="1" si="1109"/>
        <v>29.934726562500003</v>
      </c>
      <c r="BM646" s="235">
        <f t="shared" ca="1" si="1109"/>
        <v>29.892929687500001</v>
      </c>
      <c r="BN646" s="235">
        <f t="shared" ca="1" si="1109"/>
        <v>29.875107421875001</v>
      </c>
      <c r="BO646" s="235">
        <f t="shared" ca="1" si="1047"/>
        <v>30.11428271484375</v>
      </c>
      <c r="BP646" s="235">
        <f t="shared" ca="1" si="1003"/>
        <v>30.081176400852897</v>
      </c>
      <c r="BQ646" s="235">
        <f t="shared" ca="1" si="1004"/>
        <v>30.10309616367536</v>
      </c>
      <c r="BR646" s="235">
        <f t="shared" ca="1" si="1005"/>
        <v>-2.191976282246344E-2</v>
      </c>
      <c r="BS646" s="235">
        <f t="shared" ca="1" si="1006"/>
        <v>30.059256638030433</v>
      </c>
      <c r="BT646" s="235">
        <f t="shared" ca="1" si="1074"/>
        <v>30.01261855111197</v>
      </c>
      <c r="BU646" s="235">
        <f t="shared" ca="1" si="1075"/>
        <v>30.028970769010883</v>
      </c>
      <c r="BV646" s="235">
        <f t="shared" ca="1" si="1076"/>
        <v>30.125966353514549</v>
      </c>
      <c r="BW646" s="235">
        <f t="shared" ca="1" si="1077"/>
        <v>30.076909699817811</v>
      </c>
      <c r="BX646" s="235">
        <f t="shared" ca="1" si="1048"/>
        <v>1.56355140188289</v>
      </c>
      <c r="BZ646" s="235">
        <f t="shared" ca="1" si="1049"/>
        <v>30.979492501970515</v>
      </c>
      <c r="CA646" s="235">
        <f t="shared" ca="1" si="1050"/>
        <v>35.568386158175251</v>
      </c>
      <c r="CB646" s="235">
        <f t="shared" ca="1" si="1091"/>
        <v>30.223808024088541</v>
      </c>
      <c r="CC646" s="235">
        <f t="shared" ca="1" si="1092"/>
        <v>1.0938080240885419</v>
      </c>
      <c r="CD646" s="81">
        <f t="shared" ca="1" si="1093"/>
        <v>6.0526375325520831</v>
      </c>
      <c r="CE646" s="235">
        <f t="shared" ca="1" si="1051"/>
        <v>18.071593056842772</v>
      </c>
      <c r="CF646" s="235">
        <f t="shared" ca="1" si="1052"/>
        <v>15.81951559495303</v>
      </c>
      <c r="CG646">
        <f t="shared" si="1053"/>
        <v>100</v>
      </c>
      <c r="CH646">
        <f t="shared" si="1053"/>
        <v>50</v>
      </c>
      <c r="CI646">
        <f t="shared" si="1053"/>
        <v>0</v>
      </c>
      <c r="CJ646" t="e">
        <f t="shared" si="1054"/>
        <v>#N/A</v>
      </c>
      <c r="CK646" s="259">
        <f t="shared" ca="1" si="1055"/>
        <v>30.01229079054449</v>
      </c>
      <c r="CL646" s="259">
        <f t="shared" ca="1" si="1056"/>
        <v>30.185572697636122</v>
      </c>
      <c r="CM646" s="259">
        <f t="shared" ca="1" si="1057"/>
        <v>30.132218561056089</v>
      </c>
      <c r="CN646" s="259">
        <f t="shared" ca="1" si="1058"/>
        <v>30.191895583856063</v>
      </c>
      <c r="CO646">
        <f t="shared" ca="1" si="1059"/>
        <v>0</v>
      </c>
      <c r="CP646" t="e">
        <f t="shared" ca="1" si="1060"/>
        <v>#N/A</v>
      </c>
      <c r="CQ646">
        <f t="shared" ca="1" si="1061"/>
        <v>16.7</v>
      </c>
      <c r="CR646" t="e">
        <f t="shared" ca="1" si="1096"/>
        <v>#N/A</v>
      </c>
      <c r="CS646" t="e">
        <f t="shared" ca="1" si="1097"/>
        <v>#N/A</v>
      </c>
    </row>
    <row r="647" spans="1:97" x14ac:dyDescent="0.25">
      <c r="A647">
        <v>616</v>
      </c>
      <c r="B647" s="100">
        <f ca="1">OFFSET(InputPriceData!B$15,CalculationsAndCharts!$A647+$A$11,0,1,1)</f>
        <v>39602</v>
      </c>
      <c r="C647" s="3">
        <f ca="1">OFFSET(InputPriceData!G$15,CalculationsAndCharts!$A647+$A$11,0,1,1)</f>
        <v>3208500</v>
      </c>
      <c r="D647" s="4">
        <f ca="1">OFFSET(InputPriceData!C$15,CalculationsAndCharts!$A647+$A$11,IF($C$7,7,0),1,1)</f>
        <v>30</v>
      </c>
      <c r="E647" s="4">
        <f ca="1">OFFSET(InputPriceData!D$15,CalculationsAndCharts!$A647+$A$11,IF($C$7,7,0),1,1)</f>
        <v>30.17</v>
      </c>
      <c r="F647" s="4">
        <f ca="1">OFFSET(InputPriceData!E$15,CalculationsAndCharts!$A647+$A$11,IF($C$7,7,0),1,1)</f>
        <v>29.47</v>
      </c>
      <c r="G647" s="4">
        <f ca="1">OFFSET(InputPriceData!F$15,CalculationsAndCharts!$A647+$A$11,IF($C$7,7,0),1,1)</f>
        <v>30.04</v>
      </c>
      <c r="H647" s="105">
        <f t="shared" si="1028"/>
        <v>0</v>
      </c>
      <c r="I647" s="105">
        <f t="shared" ca="1" si="1089"/>
        <v>0</v>
      </c>
      <c r="J647" s="105">
        <f t="shared" ca="1" si="1089"/>
        <v>0</v>
      </c>
      <c r="K647" s="105">
        <f t="shared" ca="1" si="1089"/>
        <v>0</v>
      </c>
      <c r="L647" s="4">
        <f t="shared" ca="1" si="1029"/>
        <v>29.893333333333334</v>
      </c>
      <c r="M647" s="105">
        <f t="shared" ca="1" si="1030"/>
        <v>0.62666666666666515</v>
      </c>
      <c r="N647" s="105">
        <f t="shared" ca="1" si="1037"/>
        <v>3.8330897435897446</v>
      </c>
      <c r="O647" s="198">
        <f t="shared" ca="1" si="1038"/>
        <v>4.0385786400559809</v>
      </c>
      <c r="P647" s="198">
        <f t="shared" ca="1" si="1039"/>
        <v>3.6347207760503828</v>
      </c>
      <c r="Q647" s="105">
        <f t="shared" ca="1" si="1031"/>
        <v>30.294156555322235</v>
      </c>
      <c r="R647" s="105">
        <f t="shared" ca="1" si="1032"/>
        <v>30.971668845162068</v>
      </c>
      <c r="S647" s="105">
        <f t="shared" ca="1" si="1040"/>
        <v>0</v>
      </c>
      <c r="T647" s="105">
        <f t="shared" si="1041"/>
        <v>0</v>
      </c>
      <c r="U647" s="105">
        <f t="shared" si="1042"/>
        <v>0</v>
      </c>
      <c r="V647" s="115">
        <f t="shared" ca="1" si="1033"/>
        <v>0.70000000000000284</v>
      </c>
      <c r="W647" s="114">
        <f t="shared" ca="1" si="1034"/>
        <v>0.95726976559875954</v>
      </c>
      <c r="X647" s="116">
        <f t="shared" ca="1" si="1035"/>
        <v>8.1866503515271624E-2</v>
      </c>
      <c r="Y647" s="90" t="e">
        <f t="shared" si="1043"/>
        <v>#N/A</v>
      </c>
      <c r="Z647" s="117" t="str">
        <f t="shared" ca="1" si="1044"/>
        <v/>
      </c>
      <c r="AA647" s="112"/>
      <c r="AB647" s="118"/>
      <c r="AC647" s="107"/>
      <c r="AD647" s="107"/>
      <c r="AH647" s="107"/>
      <c r="BE647" s="235">
        <f t="shared" ca="1" si="1045"/>
        <v>30.004999999999999</v>
      </c>
      <c r="BF647" s="235">
        <f t="shared" ref="BF647:BN647" ca="1" si="1110">AVERAGE(OFFSET(BE$31,$A647,0,$BE$27,1))</f>
        <v>30.134999999999998</v>
      </c>
      <c r="BG647" s="235">
        <f t="shared" ca="1" si="1110"/>
        <v>30.141249999999999</v>
      </c>
      <c r="BH647" s="235">
        <f t="shared" ca="1" si="1110"/>
        <v>30.080625000000001</v>
      </c>
      <c r="BI647" s="235">
        <f t="shared" ca="1" si="1110"/>
        <v>30.002500000000001</v>
      </c>
      <c r="BJ647" s="235">
        <f t="shared" ca="1" si="1110"/>
        <v>29.93</v>
      </c>
      <c r="BK647" s="235">
        <f t="shared" ca="1" si="1110"/>
        <v>29.876718750000002</v>
      </c>
      <c r="BL647" s="235">
        <f t="shared" ca="1" si="1110"/>
        <v>29.851132812500001</v>
      </c>
      <c r="BM647" s="235">
        <f t="shared" ca="1" si="1110"/>
        <v>29.857285156250001</v>
      </c>
      <c r="BN647" s="235">
        <f t="shared" ca="1" si="1110"/>
        <v>29.897343750000001</v>
      </c>
      <c r="BO647" s="235">
        <f t="shared" ca="1" si="1047"/>
        <v>30.028249023437503</v>
      </c>
      <c r="BP647" s="235">
        <f t="shared" ca="1" si="1003"/>
        <v>30.048070086862047</v>
      </c>
      <c r="BQ647" s="235">
        <f t="shared" ca="1" si="1004"/>
        <v>30.125015926497824</v>
      </c>
      <c r="BR647" s="235">
        <f t="shared" ca="1" si="1005"/>
        <v>-7.6945839635776281E-2</v>
      </c>
      <c r="BS647" s="235">
        <f t="shared" ca="1" si="1006"/>
        <v>29.971124247226271</v>
      </c>
      <c r="BT647" s="235">
        <f t="shared" ca="1" si="1074"/>
        <v>29.965980464193503</v>
      </c>
      <c r="BU647" s="235">
        <f t="shared" ca="1" si="1075"/>
        <v>30.045322986909795</v>
      </c>
      <c r="BV647" s="235">
        <f t="shared" ca="1" si="1076"/>
        <v>30.222961938018212</v>
      </c>
      <c r="BW647" s="235">
        <f t="shared" ca="1" si="1077"/>
        <v>29.984934369869332</v>
      </c>
      <c r="BX647" s="235">
        <f t="shared" ca="1" si="1048"/>
        <v>1.5232980787975356</v>
      </c>
      <c r="BZ647" s="235">
        <f t="shared" ca="1" si="1049"/>
        <v>31.166030376138213</v>
      </c>
      <c r="CA647" s="235">
        <f t="shared" ca="1" si="1050"/>
        <v>30.616137729241803</v>
      </c>
      <c r="CB647" s="235">
        <f t="shared" ca="1" si="1091"/>
        <v>29.960791178385421</v>
      </c>
      <c r="CC647" s="235">
        <f t="shared" ca="1" si="1092"/>
        <v>0.8307911783854216</v>
      </c>
      <c r="CD647" s="81">
        <f t="shared" ca="1" si="1093"/>
        <v>6.0526375325520831</v>
      </c>
      <c r="CE647" s="235">
        <f t="shared" ca="1" si="1051"/>
        <v>13.726101619621026</v>
      </c>
      <c r="CF647" s="235">
        <f t="shared" ca="1" si="1052"/>
        <v>15.090117205005335</v>
      </c>
      <c r="CG647">
        <f t="shared" si="1053"/>
        <v>100</v>
      </c>
      <c r="CH647">
        <f t="shared" si="1053"/>
        <v>50</v>
      </c>
      <c r="CI647">
        <f t="shared" si="1053"/>
        <v>0</v>
      </c>
      <c r="CJ647" t="e">
        <f t="shared" si="1054"/>
        <v>#N/A</v>
      </c>
      <c r="CK647" s="259">
        <f t="shared" ca="1" si="1055"/>
        <v>30.104581581088983</v>
      </c>
      <c r="CL647" s="259">
        <f t="shared" ca="1" si="1056"/>
        <v>29.916145395272245</v>
      </c>
      <c r="CM647" s="259">
        <f t="shared" ca="1" si="1057"/>
        <v>29.998142046204592</v>
      </c>
      <c r="CN647" s="259">
        <f t="shared" ca="1" si="1058"/>
        <v>30.19442473834404</v>
      </c>
      <c r="CO647">
        <f t="shared" ca="1" si="1059"/>
        <v>0</v>
      </c>
      <c r="CP647" t="e">
        <f t="shared" ca="1" si="1060"/>
        <v>#N/A</v>
      </c>
      <c r="CQ647">
        <f t="shared" ca="1" si="1061"/>
        <v>16.7</v>
      </c>
      <c r="CR647" t="e">
        <f t="shared" ca="1" si="1096"/>
        <v>#N/A</v>
      </c>
      <c r="CS647" t="e">
        <f t="shared" ca="1" si="1097"/>
        <v>#N/A</v>
      </c>
    </row>
    <row r="648" spans="1:97" x14ac:dyDescent="0.25">
      <c r="A648">
        <v>617</v>
      </c>
      <c r="B648" s="100">
        <f ca="1">OFFSET(InputPriceData!B$15,CalculationsAndCharts!$A648+$A$11,0,1,1)</f>
        <v>39601</v>
      </c>
      <c r="C648" s="3">
        <f ca="1">OFFSET(InputPriceData!G$15,CalculationsAndCharts!$A648+$A$11,0,1,1)</f>
        <v>3874000</v>
      </c>
      <c r="D648" s="4">
        <f ca="1">OFFSET(InputPriceData!C$15,CalculationsAndCharts!$A648+$A$11,IF($C$7,7,0),1,1)</f>
        <v>30.64</v>
      </c>
      <c r="E648" s="4">
        <f ca="1">OFFSET(InputPriceData!D$15,CalculationsAndCharts!$A648+$A$11,IF($C$7,7,0),1,1)</f>
        <v>30.72</v>
      </c>
      <c r="F648" s="4">
        <f ca="1">OFFSET(InputPriceData!E$15,CalculationsAndCharts!$A648+$A$11,IF($C$7,7,0),1,1)</f>
        <v>29.6</v>
      </c>
      <c r="G648" s="4">
        <f ca="1">OFFSET(InputPriceData!F$15,CalculationsAndCharts!$A648+$A$11,IF($C$7,7,0),1,1)</f>
        <v>29.97</v>
      </c>
      <c r="H648" s="105">
        <f t="shared" si="1028"/>
        <v>0</v>
      </c>
      <c r="I648" s="105">
        <f t="shared" ca="1" si="1089"/>
        <v>0</v>
      </c>
      <c r="J648" s="105">
        <f t="shared" ca="1" si="1089"/>
        <v>0</v>
      </c>
      <c r="K648" s="105">
        <f t="shared" ca="1" si="1089"/>
        <v>0</v>
      </c>
      <c r="L648" s="4">
        <f t="shared" ca="1" si="1029"/>
        <v>30.096666666666664</v>
      </c>
      <c r="M648" s="105">
        <f t="shared" ca="1" si="1030"/>
        <v>0.63999999999999702</v>
      </c>
      <c r="N648" s="105">
        <f t="shared" ca="1" si="1037"/>
        <v>4.0169615384615414</v>
      </c>
      <c r="O648" s="198">
        <f t="shared" ca="1" si="1038"/>
        <v>4.0972897533320491</v>
      </c>
      <c r="P648" s="198">
        <f t="shared" ca="1" si="1039"/>
        <v>3.6875607779988444</v>
      </c>
      <c r="Q648" s="105">
        <f t="shared" ca="1" si="1031"/>
        <v>30.408677475890496</v>
      </c>
      <c r="R648" s="105">
        <f t="shared" ca="1" si="1032"/>
        <v>31.165243785116303</v>
      </c>
      <c r="S648" s="105">
        <f t="shared" ca="1" si="1040"/>
        <v>0</v>
      </c>
      <c r="T648" s="105">
        <f t="shared" si="1041"/>
        <v>0</v>
      </c>
      <c r="U648" s="105">
        <f t="shared" si="1042"/>
        <v>0</v>
      </c>
      <c r="V648" s="115">
        <f t="shared" ca="1" si="1033"/>
        <v>1.1199999999999974</v>
      </c>
      <c r="W648" s="114">
        <f t="shared" ca="1" si="1034"/>
        <v>1.0859046483981378</v>
      </c>
      <c r="X648" s="116">
        <f t="shared" ca="1" si="1035"/>
        <v>8.6233054667939207E-2</v>
      </c>
      <c r="Y648" s="90" t="e">
        <f t="shared" si="1043"/>
        <v>#N/A</v>
      </c>
      <c r="Z648" s="117" t="str">
        <f t="shared" ca="1" si="1044"/>
        <v/>
      </c>
      <c r="AA648" s="112"/>
      <c r="AB648" s="118"/>
      <c r="AC648" s="107"/>
      <c r="AD648" s="107"/>
      <c r="AH648" s="107"/>
      <c r="BE648" s="235">
        <f t="shared" ca="1" si="1045"/>
        <v>30.265000000000001</v>
      </c>
      <c r="BF648" s="235">
        <f t="shared" ref="BF648:BN648" ca="1" si="1111">AVERAGE(OFFSET(BE$31,$A648,0,$BE$27,1))</f>
        <v>30.147500000000001</v>
      </c>
      <c r="BG648" s="235">
        <f t="shared" ca="1" si="1111"/>
        <v>30.020000000000003</v>
      </c>
      <c r="BH648" s="235">
        <f t="shared" ca="1" si="1111"/>
        <v>29.924375000000001</v>
      </c>
      <c r="BI648" s="235">
        <f t="shared" ca="1" si="1111"/>
        <v>29.857500000000002</v>
      </c>
      <c r="BJ648" s="235">
        <f t="shared" ca="1" si="1111"/>
        <v>29.823437500000001</v>
      </c>
      <c r="BK648" s="235">
        <f t="shared" ca="1" si="1111"/>
        <v>29.825546875000001</v>
      </c>
      <c r="BL648" s="235">
        <f t="shared" ca="1" si="1111"/>
        <v>29.8634375</v>
      </c>
      <c r="BM648" s="235">
        <f t="shared" ca="1" si="1111"/>
        <v>29.937402343750001</v>
      </c>
      <c r="BN648" s="235">
        <f t="shared" ca="1" si="1111"/>
        <v>30.051376953125001</v>
      </c>
      <c r="BO648" s="235">
        <f t="shared" ca="1" si="1047"/>
        <v>30.059122558593749</v>
      </c>
      <c r="BP648" s="235">
        <f t="shared" ca="1" si="1003"/>
        <v>30.067891150286592</v>
      </c>
      <c r="BQ648" s="235">
        <f t="shared" ca="1" si="1004"/>
        <v>30.201961766133604</v>
      </c>
      <c r="BR648" s="235">
        <f t="shared" ca="1" si="1005"/>
        <v>-0.13407061584701196</v>
      </c>
      <c r="BS648" s="235">
        <f t="shared" ca="1" si="1006"/>
        <v>29.93382053443958</v>
      </c>
      <c r="BT648" s="235">
        <f t="shared" ca="1" si="1074"/>
        <v>29.960836681160735</v>
      </c>
      <c r="BU648" s="235">
        <f t="shared" ca="1" si="1075"/>
        <v>30.124665509626091</v>
      </c>
      <c r="BV648" s="235">
        <f t="shared" ca="1" si="1076"/>
        <v>30.400600889126629</v>
      </c>
      <c r="BW648" s="235">
        <f t="shared" ca="1" si="1077"/>
        <v>29.909114403730548</v>
      </c>
      <c r="BX648" s="235">
        <f t="shared" ca="1" si="1048"/>
        <v>1.4622519629650645</v>
      </c>
      <c r="BZ648" s="235">
        <f t="shared" ca="1" si="1049"/>
        <v>31.377591327710849</v>
      </c>
      <c r="CA648" s="235">
        <f t="shared" ca="1" si="1050"/>
        <v>24.89357236008405</v>
      </c>
      <c r="CB648" s="235">
        <f t="shared" ca="1" si="1091"/>
        <v>30.077894612630207</v>
      </c>
      <c r="CC648" s="235">
        <f t="shared" ca="1" si="1092"/>
        <v>0.94789461263020769</v>
      </c>
      <c r="CD648" s="81">
        <f t="shared" ca="1" si="1093"/>
        <v>6.0526375325520831</v>
      </c>
      <c r="CE648" s="235">
        <f t="shared" ca="1" si="1051"/>
        <v>15.660852108395291</v>
      </c>
      <c r="CF648" s="235">
        <f t="shared" ca="1" si="1052"/>
        <v>14.024858685353299</v>
      </c>
      <c r="CG648">
        <f t="shared" si="1053"/>
        <v>100</v>
      </c>
      <c r="CH648">
        <f t="shared" si="1053"/>
        <v>50</v>
      </c>
      <c r="CI648">
        <f t="shared" si="1053"/>
        <v>0</v>
      </c>
      <c r="CJ648" t="e">
        <f t="shared" si="1054"/>
        <v>#N/A</v>
      </c>
      <c r="CK648" s="259">
        <f t="shared" ca="1" si="1055"/>
        <v>29.976663162177964</v>
      </c>
      <c r="CL648" s="259">
        <f t="shared" ca="1" si="1056"/>
        <v>30.132290790544488</v>
      </c>
      <c r="CM648" s="259">
        <f t="shared" ca="1" si="1057"/>
        <v>30.068014521452099</v>
      </c>
      <c r="CN648" s="259">
        <f t="shared" ca="1" si="1058"/>
        <v>30.305736475572761</v>
      </c>
      <c r="CO648">
        <f t="shared" ca="1" si="1059"/>
        <v>0</v>
      </c>
      <c r="CP648" t="e">
        <f t="shared" ca="1" si="1060"/>
        <v>#N/A</v>
      </c>
      <c r="CQ648">
        <f t="shared" ca="1" si="1061"/>
        <v>16.7</v>
      </c>
      <c r="CR648" t="e">
        <f t="shared" ca="1" si="1096"/>
        <v>#N/A</v>
      </c>
      <c r="CS648" t="e">
        <f t="shared" ca="1" si="1097"/>
        <v>#N/A</v>
      </c>
    </row>
    <row r="649" spans="1:97" x14ac:dyDescent="0.25">
      <c r="A649">
        <v>618</v>
      </c>
      <c r="B649" s="100">
        <f ca="1">OFFSET(InputPriceData!B$15,CalculationsAndCharts!$A649+$A$11,0,1,1)</f>
        <v>39598</v>
      </c>
      <c r="C649" s="3">
        <f ca="1">OFFSET(InputPriceData!G$15,CalculationsAndCharts!$A649+$A$11,0,1,1)</f>
        <v>3994200</v>
      </c>
      <c r="D649" s="4">
        <f ca="1">OFFSET(InputPriceData!C$15,CalculationsAndCharts!$A649+$A$11,IF($C$7,7,0),1,1)</f>
        <v>29.65</v>
      </c>
      <c r="E649" s="4">
        <f ca="1">OFFSET(InputPriceData!D$15,CalculationsAndCharts!$A649+$A$11,IF($C$7,7,0),1,1)</f>
        <v>30.66</v>
      </c>
      <c r="F649" s="4">
        <f ca="1">OFFSET(InputPriceData!E$15,CalculationsAndCharts!$A649+$A$11,IF($C$7,7,0),1,1)</f>
        <v>29.5</v>
      </c>
      <c r="G649" s="4">
        <f ca="1">OFFSET(InputPriceData!F$15,CalculationsAndCharts!$A649+$A$11,IF($C$7,7,0),1,1)</f>
        <v>30.56</v>
      </c>
      <c r="H649" s="105">
        <f t="shared" si="1028"/>
        <v>0</v>
      </c>
      <c r="I649" s="105">
        <f t="shared" ca="1" si="1089"/>
        <v>0</v>
      </c>
      <c r="J649" s="105">
        <f t="shared" ca="1" si="1089"/>
        <v>0</v>
      </c>
      <c r="K649" s="105">
        <f t="shared" ca="1" si="1089"/>
        <v>0</v>
      </c>
      <c r="L649" s="4">
        <f t="shared" ca="1" si="1029"/>
        <v>30.24</v>
      </c>
      <c r="M649" s="105">
        <f t="shared" ca="1" si="1030"/>
        <v>1.1099999999999994</v>
      </c>
      <c r="N649" s="105">
        <f t="shared" ca="1" si="1037"/>
        <v>4.1926410256410289</v>
      </c>
      <c r="O649" s="198">
        <f t="shared" ca="1" si="1038"/>
        <v>4.1202406718664806</v>
      </c>
      <c r="P649" s="198">
        <f t="shared" ca="1" si="1039"/>
        <v>3.7082166046798326</v>
      </c>
      <c r="Q649" s="105">
        <f t="shared" ca="1" si="1031"/>
        <v>30.497823421383018</v>
      </c>
      <c r="R649" s="105">
        <f t="shared" ca="1" si="1032"/>
        <v>31.381405587752248</v>
      </c>
      <c r="S649" s="105">
        <f t="shared" ca="1" si="1040"/>
        <v>0</v>
      </c>
      <c r="T649" s="105">
        <f t="shared" si="1041"/>
        <v>0</v>
      </c>
      <c r="U649" s="105">
        <f t="shared" si="1042"/>
        <v>0</v>
      </c>
      <c r="V649" s="115">
        <f t="shared" ca="1" si="1033"/>
        <v>1.1600000000000001</v>
      </c>
      <c r="W649" s="114">
        <f t="shared" ca="1" si="1034"/>
        <v>1.0688569725972079</v>
      </c>
      <c r="X649" s="116">
        <f t="shared" ca="1" si="1035"/>
        <v>8.4975686276086648E-2</v>
      </c>
      <c r="Y649" s="90" t="e">
        <f t="shared" si="1043"/>
        <v>#N/A</v>
      </c>
      <c r="Z649" s="117" t="str">
        <f t="shared" ca="1" si="1044"/>
        <v/>
      </c>
      <c r="AA649" s="112"/>
      <c r="AB649" s="118"/>
      <c r="AC649" s="107"/>
      <c r="AD649" s="107"/>
      <c r="AH649" s="107"/>
      <c r="BE649" s="235">
        <f t="shared" ca="1" si="1045"/>
        <v>30.03</v>
      </c>
      <c r="BF649" s="235">
        <f t="shared" ref="BF649:BN649" ca="1" si="1112">AVERAGE(OFFSET(BE$31,$A649,0,$BE$27,1))</f>
        <v>29.892500000000002</v>
      </c>
      <c r="BG649" s="235">
        <f t="shared" ca="1" si="1112"/>
        <v>29.828749999999999</v>
      </c>
      <c r="BH649" s="235">
        <f t="shared" ca="1" si="1112"/>
        <v>29.790624999999999</v>
      </c>
      <c r="BI649" s="235">
        <f t="shared" ca="1" si="1112"/>
        <v>29.789375</v>
      </c>
      <c r="BJ649" s="235">
        <f t="shared" ca="1" si="1112"/>
        <v>29.827656249999997</v>
      </c>
      <c r="BK649" s="235">
        <f t="shared" ca="1" si="1112"/>
        <v>29.901328124999999</v>
      </c>
      <c r="BL649" s="235">
        <f t="shared" ca="1" si="1112"/>
        <v>30.011367187499999</v>
      </c>
      <c r="BM649" s="235">
        <f t="shared" ca="1" si="1112"/>
        <v>30.1653515625</v>
      </c>
      <c r="BN649" s="235">
        <f t="shared" ca="1" si="1112"/>
        <v>30.372001953125</v>
      </c>
      <c r="BO649" s="235">
        <f t="shared" ca="1" si="1047"/>
        <v>29.942729003906255</v>
      </c>
      <c r="BP649" s="235">
        <f t="shared" ca="1" si="1003"/>
        <v>30.076659741979437</v>
      </c>
      <c r="BQ649" s="235">
        <f t="shared" ca="1" si="1004"/>
        <v>30.336032381980615</v>
      </c>
      <c r="BR649" s="235">
        <f t="shared" ca="1" si="1005"/>
        <v>-0.25937264000117821</v>
      </c>
      <c r="BS649" s="235">
        <f t="shared" ca="1" si="1006"/>
        <v>29.817287101978259</v>
      </c>
      <c r="BT649" s="235">
        <f t="shared" ca="1" si="1074"/>
        <v>29.987852827881888</v>
      </c>
      <c r="BU649" s="235">
        <f t="shared" ca="1" si="1075"/>
        <v>30.288494338091446</v>
      </c>
      <c r="BV649" s="235">
        <f t="shared" ca="1" si="1076"/>
        <v>30.676536268627164</v>
      </c>
      <c r="BW649" s="235">
        <f t="shared" ca="1" si="1077"/>
        <v>29.774611737998502</v>
      </c>
      <c r="BX649" s="235">
        <f t="shared" ca="1" si="1048"/>
        <v>1.383598686718565</v>
      </c>
      <c r="BZ649" s="235">
        <f t="shared" ca="1" si="1049"/>
        <v>31.614617578277478</v>
      </c>
      <c r="CA649" s="235">
        <f t="shared" ca="1" si="1050"/>
        <v>16.753259851618246</v>
      </c>
      <c r="CB649" s="235">
        <f t="shared" ca="1" si="1091"/>
        <v>30.091364501953127</v>
      </c>
      <c r="CC649" s="235">
        <f t="shared" ca="1" si="1092"/>
        <v>0.96136450195312761</v>
      </c>
      <c r="CD649" s="81">
        <f t="shared" ca="1" si="1093"/>
        <v>6.0526375325520831</v>
      </c>
      <c r="CE649" s="235">
        <f t="shared" ca="1" si="1051"/>
        <v>15.883397886999688</v>
      </c>
      <c r="CF649" s="235">
        <f t="shared" ca="1" si="1052"/>
        <v>13.754168138540786</v>
      </c>
      <c r="CG649">
        <f t="shared" si="1053"/>
        <v>100</v>
      </c>
      <c r="CH649">
        <f t="shared" si="1053"/>
        <v>50</v>
      </c>
      <c r="CI649">
        <f t="shared" si="1053"/>
        <v>0</v>
      </c>
      <c r="CJ649" t="e">
        <f t="shared" si="1054"/>
        <v>#N/A</v>
      </c>
      <c r="CK649" s="259">
        <f t="shared" ca="1" si="1055"/>
        <v>29.860826324355923</v>
      </c>
      <c r="CL649" s="259">
        <f t="shared" ca="1" si="1056"/>
        <v>30.028331581088981</v>
      </c>
      <c r="CM649" s="259">
        <f t="shared" ca="1" si="1057"/>
        <v>30.048913091309053</v>
      </c>
      <c r="CN649" s="259">
        <f t="shared" ca="1" si="1058"/>
        <v>30.375114749584071</v>
      </c>
      <c r="CO649">
        <f t="shared" ca="1" si="1059"/>
        <v>0</v>
      </c>
      <c r="CP649" t="e">
        <f t="shared" ca="1" si="1060"/>
        <v>#N/A</v>
      </c>
      <c r="CQ649">
        <f t="shared" ca="1" si="1061"/>
        <v>16.7</v>
      </c>
      <c r="CR649" t="e">
        <f t="shared" ca="1" si="1096"/>
        <v>#N/A</v>
      </c>
      <c r="CS649" t="e">
        <f t="shared" ca="1" si="1097"/>
        <v>#N/A</v>
      </c>
    </row>
    <row r="650" spans="1:97" x14ac:dyDescent="0.25">
      <c r="A650">
        <v>619</v>
      </c>
      <c r="B650" s="100">
        <f ca="1">OFFSET(InputPriceData!B$15,CalculationsAndCharts!$A650+$A$11,0,1,1)</f>
        <v>39597</v>
      </c>
      <c r="C650" s="3">
        <f ca="1">OFFSET(InputPriceData!G$15,CalculationsAndCharts!$A650+$A$11,0,1,1)</f>
        <v>2876400</v>
      </c>
      <c r="D650" s="4">
        <f ca="1">OFFSET(InputPriceData!C$15,CalculationsAndCharts!$A650+$A$11,IF($C$7,7,0),1,1)</f>
        <v>30.16</v>
      </c>
      <c r="E650" s="4">
        <f ca="1">OFFSET(InputPriceData!D$15,CalculationsAndCharts!$A650+$A$11,IF($C$7,7,0),1,1)</f>
        <v>30.21</v>
      </c>
      <c r="F650" s="4">
        <f ca="1">OFFSET(InputPriceData!E$15,CalculationsAndCharts!$A650+$A$11,IF($C$7,7,0),1,1)</f>
        <v>29.13</v>
      </c>
      <c r="G650" s="4">
        <f ca="1">OFFSET(InputPriceData!F$15,CalculationsAndCharts!$A650+$A$11,IF($C$7,7,0),1,1)</f>
        <v>29.5</v>
      </c>
      <c r="H650" s="105">
        <f t="shared" si="1028"/>
        <v>0</v>
      </c>
      <c r="I650" s="105">
        <f t="shared" ca="1" si="1089"/>
        <v>0</v>
      </c>
      <c r="J650" s="105">
        <f t="shared" ca="1" si="1089"/>
        <v>0</v>
      </c>
      <c r="K650" s="105">
        <f t="shared" ca="1" si="1089"/>
        <v>0</v>
      </c>
      <c r="L650" s="4">
        <f t="shared" ca="1" si="1029"/>
        <v>29.613333333333333</v>
      </c>
      <c r="M650" s="105">
        <f t="shared" ca="1" si="1030"/>
        <v>0.81666666666666998</v>
      </c>
      <c r="N650" s="105">
        <f t="shared" ca="1" si="1037"/>
        <v>4.1088974358974397</v>
      </c>
      <c r="O650" s="198">
        <f t="shared" ca="1" si="1038"/>
        <v>4.0995548565023237</v>
      </c>
      <c r="P650" s="198">
        <f t="shared" ca="1" si="1039"/>
        <v>3.6895993708520916</v>
      </c>
      <c r="Q650" s="105">
        <f t="shared" ca="1" si="1031"/>
        <v>30.571487256063882</v>
      </c>
      <c r="R650" s="105">
        <f t="shared" ca="1" si="1032"/>
        <v>31.633857635286315</v>
      </c>
      <c r="S650" s="105">
        <f t="shared" ca="1" si="1040"/>
        <v>0</v>
      </c>
      <c r="T650" s="105">
        <f t="shared" si="1041"/>
        <v>0</v>
      </c>
      <c r="U650" s="105">
        <f t="shared" si="1042"/>
        <v>0</v>
      </c>
      <c r="V650" s="115">
        <f t="shared" ca="1" si="1033"/>
        <v>1.0800000000000018</v>
      </c>
      <c r="W650" s="114">
        <f t="shared" ca="1" si="1034"/>
        <v>1.0232854588958118</v>
      </c>
      <c r="X650" s="116">
        <f t="shared" ca="1" si="1035"/>
        <v>8.4687642674434294E-2</v>
      </c>
      <c r="Y650" s="90" t="e">
        <f t="shared" si="1043"/>
        <v>#N/A</v>
      </c>
      <c r="Z650" s="117" t="str">
        <f t="shared" ca="1" si="1044"/>
        <v/>
      </c>
      <c r="AA650" s="112"/>
      <c r="AB650" s="118"/>
      <c r="AC650" s="107"/>
      <c r="AD650" s="107"/>
      <c r="AH650" s="107"/>
      <c r="BE650" s="235">
        <f t="shared" ca="1" si="1045"/>
        <v>29.755000000000003</v>
      </c>
      <c r="BF650" s="235">
        <f t="shared" ref="BF650:BN650" ca="1" si="1113">AVERAGE(OFFSET(BE$31,$A650,0,$BE$27,1))</f>
        <v>29.765000000000001</v>
      </c>
      <c r="BG650" s="235">
        <f t="shared" ca="1" si="1113"/>
        <v>29.752499999999998</v>
      </c>
      <c r="BH650" s="235">
        <f t="shared" ca="1" si="1113"/>
        <v>29.788124999999997</v>
      </c>
      <c r="BI650" s="235">
        <f t="shared" ca="1" si="1113"/>
        <v>29.865937499999998</v>
      </c>
      <c r="BJ650" s="235">
        <f t="shared" ca="1" si="1113"/>
        <v>29.974999999999998</v>
      </c>
      <c r="BK650" s="235">
        <f t="shared" ca="1" si="1113"/>
        <v>30.12140625</v>
      </c>
      <c r="BL650" s="235">
        <f t="shared" ca="1" si="1113"/>
        <v>30.3193359375</v>
      </c>
      <c r="BM650" s="235">
        <f t="shared" ca="1" si="1113"/>
        <v>30.578652343750001</v>
      </c>
      <c r="BN650" s="235">
        <f t="shared" ca="1" si="1113"/>
        <v>30.89875</v>
      </c>
      <c r="BO650" s="235">
        <f t="shared" ca="1" si="1047"/>
        <v>29.921391601562497</v>
      </c>
      <c r="BP650" s="235">
        <f t="shared" ca="1" si="1003"/>
        <v>30.21059048005262</v>
      </c>
      <c r="BQ650" s="235">
        <f t="shared" ca="1" si="1004"/>
        <v>30.595405021981797</v>
      </c>
      <c r="BR650" s="235">
        <f t="shared" ca="1" si="1005"/>
        <v>-0.38481454192917752</v>
      </c>
      <c r="BS650" s="235">
        <f t="shared" ca="1" si="1006"/>
        <v>29.825775938123442</v>
      </c>
      <c r="BT650" s="235">
        <f t="shared" ca="1" si="1074"/>
        <v>30.15841855378552</v>
      </c>
      <c r="BU650" s="235">
        <f t="shared" ca="1" si="1075"/>
        <v>30.589135848301002</v>
      </c>
      <c r="BV650" s="235">
        <f t="shared" ca="1" si="1076"/>
        <v>31.064578199162881</v>
      </c>
      <c r="BW650" s="235">
        <f t="shared" ca="1" si="1077"/>
        <v>29.772426315616428</v>
      </c>
      <c r="BX650" s="235">
        <f t="shared" ca="1" si="1048"/>
        <v>1.2817144752308676</v>
      </c>
      <c r="BZ650" s="235">
        <f t="shared" ca="1" si="1049"/>
        <v>31.887005841760015</v>
      </c>
      <c r="CA650" s="235">
        <f t="shared" ca="1" si="1050"/>
        <v>8.7548637585079003</v>
      </c>
      <c r="CB650" s="235">
        <f t="shared" ca="1" si="1091"/>
        <v>29.767362467447917</v>
      </c>
      <c r="CC650" s="235">
        <f t="shared" ca="1" si="1092"/>
        <v>0.63736246744791814</v>
      </c>
      <c r="CD650" s="81">
        <f t="shared" ca="1" si="1093"/>
        <v>6.0526375325520831</v>
      </c>
      <c r="CE650" s="235">
        <f t="shared" ca="1" si="1051"/>
        <v>10.530326060664919</v>
      </c>
      <c r="CF650" s="235">
        <f t="shared" ca="1" si="1052"/>
        <v>13.193843989890363</v>
      </c>
      <c r="CG650">
        <f t="shared" si="1053"/>
        <v>100</v>
      </c>
      <c r="CH650">
        <f t="shared" si="1053"/>
        <v>50</v>
      </c>
      <c r="CI650">
        <f t="shared" si="1053"/>
        <v>0</v>
      </c>
      <c r="CJ650" t="e">
        <f t="shared" si="1054"/>
        <v>#N/A</v>
      </c>
      <c r="CK650" s="259">
        <f t="shared" ca="1" si="1055"/>
        <v>29.971652648711846</v>
      </c>
      <c r="CL650" s="259">
        <f t="shared" ca="1" si="1056"/>
        <v>29.765413162177961</v>
      </c>
      <c r="CM650" s="259">
        <f t="shared" ca="1" si="1057"/>
        <v>29.921521818848426</v>
      </c>
      <c r="CN650" s="259">
        <f t="shared" ca="1" si="1058"/>
        <v>30.513828016982103</v>
      </c>
      <c r="CO650">
        <f t="shared" ca="1" si="1059"/>
        <v>0</v>
      </c>
      <c r="CP650" t="e">
        <f t="shared" ca="1" si="1060"/>
        <v>#N/A</v>
      </c>
      <c r="CQ650">
        <f t="shared" ca="1" si="1061"/>
        <v>16.7</v>
      </c>
      <c r="CR650" t="e">
        <f t="shared" ca="1" si="1096"/>
        <v>#N/A</v>
      </c>
      <c r="CS650" t="e">
        <f t="shared" ca="1" si="1097"/>
        <v>#N/A</v>
      </c>
    </row>
    <row r="651" spans="1:97" x14ac:dyDescent="0.25">
      <c r="A651">
        <v>620</v>
      </c>
      <c r="B651" s="100">
        <f ca="1">OFFSET(InputPriceData!B$15,CalculationsAndCharts!$A651+$A$11,0,1,1)</f>
        <v>39596</v>
      </c>
      <c r="C651" s="3">
        <f ca="1">OFFSET(InputPriceData!G$15,CalculationsAndCharts!$A651+$A$11,0,1,1)</f>
        <v>4791700</v>
      </c>
      <c r="D651" s="4">
        <f ca="1">OFFSET(InputPriceData!C$15,CalculationsAndCharts!$A651+$A$11,IF($C$7,7,0),1,1)</f>
        <v>29.7</v>
      </c>
      <c r="E651" s="4">
        <f ca="1">OFFSET(InputPriceData!D$15,CalculationsAndCharts!$A651+$A$11,IF($C$7,7,0),1,1)</f>
        <v>30.21</v>
      </c>
      <c r="F651" s="4">
        <f ca="1">OFFSET(InputPriceData!E$15,CalculationsAndCharts!$A651+$A$11,IF($C$7,7,0),1,1)</f>
        <v>29.62</v>
      </c>
      <c r="G651" s="4">
        <f ca="1">OFFSET(InputPriceData!F$15,CalculationsAndCharts!$A651+$A$11,IF($C$7,7,0),1,1)</f>
        <v>30.01</v>
      </c>
      <c r="H651" s="105">
        <f t="shared" si="1028"/>
        <v>0</v>
      </c>
      <c r="I651" s="105">
        <f t="shared" ca="1" si="1089"/>
        <v>0</v>
      </c>
      <c r="J651" s="105">
        <f t="shared" ca="1" si="1089"/>
        <v>0</v>
      </c>
      <c r="K651" s="105">
        <f t="shared" ca="1" si="1089"/>
        <v>0</v>
      </c>
      <c r="L651" s="4">
        <f t="shared" ca="1" si="1029"/>
        <v>29.946666666666669</v>
      </c>
      <c r="M651" s="105">
        <f t="shared" ca="1" si="1030"/>
        <v>0.79666666666667041</v>
      </c>
      <c r="N651" s="105">
        <f t="shared" ca="1" si="1037"/>
        <v>4.102525641025645</v>
      </c>
      <c r="O651" s="198">
        <f t="shared" ca="1" si="1038"/>
        <v>4.0968855481037192</v>
      </c>
      <c r="P651" s="198">
        <f t="shared" ca="1" si="1039"/>
        <v>3.6871969932933473</v>
      </c>
      <c r="Q651" s="105">
        <f t="shared" ca="1" si="1031"/>
        <v>30.84524551970118</v>
      </c>
      <c r="R651" s="105">
        <f t="shared" ca="1" si="1032"/>
        <v>31.937392029349866</v>
      </c>
      <c r="S651" s="105">
        <f t="shared" ca="1" si="1040"/>
        <v>0</v>
      </c>
      <c r="T651" s="105">
        <f t="shared" si="1041"/>
        <v>0</v>
      </c>
      <c r="U651" s="105">
        <f t="shared" si="1042"/>
        <v>0</v>
      </c>
      <c r="V651" s="115">
        <f t="shared" ca="1" si="1033"/>
        <v>0.67000000000000171</v>
      </c>
      <c r="W651" s="114">
        <f t="shared" ca="1" si="1034"/>
        <v>0.99492818834371699</v>
      </c>
      <c r="X651" s="116">
        <f t="shared" ca="1" si="1035"/>
        <v>8.3153221870833627E-2</v>
      </c>
      <c r="Y651" s="90" t="e">
        <f t="shared" si="1043"/>
        <v>#N/A</v>
      </c>
      <c r="Z651" s="117" t="str">
        <f t="shared" ca="1" si="1044"/>
        <v/>
      </c>
      <c r="AA651" s="112"/>
      <c r="AB651" s="118"/>
      <c r="AC651" s="107"/>
      <c r="AD651" s="107"/>
      <c r="AH651" s="107"/>
      <c r="BE651" s="235">
        <f t="shared" ca="1" si="1045"/>
        <v>29.774999999999999</v>
      </c>
      <c r="BF651" s="235">
        <f t="shared" ref="BF651:BN651" ca="1" si="1114">AVERAGE(OFFSET(BE$31,$A651,0,$BE$27,1))</f>
        <v>29.74</v>
      </c>
      <c r="BG651" s="235">
        <f t="shared" ca="1" si="1114"/>
        <v>29.823749999999997</v>
      </c>
      <c r="BH651" s="235">
        <f t="shared" ca="1" si="1114"/>
        <v>29.943749999999998</v>
      </c>
      <c r="BI651" s="235">
        <f t="shared" ca="1" si="1114"/>
        <v>30.084062499999998</v>
      </c>
      <c r="BJ651" s="235">
        <f t="shared" ca="1" si="1114"/>
        <v>30.267812499999998</v>
      </c>
      <c r="BK651" s="235">
        <f t="shared" ca="1" si="1114"/>
        <v>30.517265625</v>
      </c>
      <c r="BL651" s="235">
        <f t="shared" ca="1" si="1114"/>
        <v>30.837968750000002</v>
      </c>
      <c r="BM651" s="235">
        <f t="shared" ca="1" si="1114"/>
        <v>31.218847656249999</v>
      </c>
      <c r="BN651" s="235">
        <f t="shared" ca="1" si="1114"/>
        <v>31.636718749999996</v>
      </c>
      <c r="BO651" s="235">
        <f t="shared" ca="1" si="1047"/>
        <v>30.087821289062497</v>
      </c>
      <c r="BP651" s="235">
        <f t="shared" ref="BP651:BP714" ca="1" si="1115">BO651*$BF$28+$BF$29*BP652</f>
        <v>30.499789358542742</v>
      </c>
      <c r="BQ651" s="235">
        <f t="shared" ref="BQ651:BQ714" ca="1" si="1116">BP651*$BF$28+$BF$29*BQ652</f>
        <v>30.980219563910971</v>
      </c>
      <c r="BR651" s="235">
        <f t="shared" ref="BR651:BR714" ca="1" si="1117">BP651-BQ651</f>
        <v>-0.48043020536822922</v>
      </c>
      <c r="BS651" s="235">
        <f t="shared" ref="BS651:BS714" ca="1" si="1118">BP651+BR651</f>
        <v>30.019359153174513</v>
      </c>
      <c r="BT651" s="235">
        <f t="shared" ca="1" si="1074"/>
        <v>30.491061169447597</v>
      </c>
      <c r="BU651" s="235">
        <f t="shared" ca="1" si="1075"/>
        <v>31.019853142816483</v>
      </c>
      <c r="BV651" s="235">
        <f t="shared" ca="1" si="1076"/>
        <v>31.540020550024757</v>
      </c>
      <c r="BW651" s="235">
        <f t="shared" ca="1" si="1077"/>
        <v>29.953644629918109</v>
      </c>
      <c r="BX651" s="235">
        <f t="shared" ca="1" si="1048"/>
        <v>1.1585972523820833</v>
      </c>
      <c r="BZ651" s="235">
        <f t="shared" ca="1" si="1049"/>
        <v>32.183492523317071</v>
      </c>
      <c r="CA651" s="235">
        <f t="shared" ca="1" si="1050"/>
        <v>1.8847492341627026</v>
      </c>
      <c r="CB651" s="235">
        <f t="shared" ca="1" si="1091"/>
        <v>30.017243977864581</v>
      </c>
      <c r="CC651" s="235">
        <f t="shared" ca="1" si="1092"/>
        <v>0.8672439778645824</v>
      </c>
      <c r="CD651" s="81">
        <f t="shared" ca="1" si="1093"/>
        <v>5.8405064290364592</v>
      </c>
      <c r="CE651" s="235">
        <f t="shared" ca="1" si="1051"/>
        <v>14.84878046795775</v>
      </c>
      <c r="CF651" s="235">
        <f t="shared" ca="1" si="1052"/>
        <v>16.815925424855195</v>
      </c>
      <c r="CG651">
        <f t="shared" si="1053"/>
        <v>100</v>
      </c>
      <c r="CH651">
        <f t="shared" si="1053"/>
        <v>50</v>
      </c>
      <c r="CI651">
        <f t="shared" si="1053"/>
        <v>0</v>
      </c>
      <c r="CJ651" t="e">
        <f t="shared" si="1054"/>
        <v>#N/A</v>
      </c>
      <c r="CK651" s="259">
        <f t="shared" ca="1" si="1055"/>
        <v>30.058305297423686</v>
      </c>
      <c r="CL651" s="259">
        <f t="shared" ca="1" si="1056"/>
        <v>29.943326324355922</v>
      </c>
      <c r="CM651" s="259">
        <f t="shared" ca="1" si="1057"/>
        <v>30.126980809191817</v>
      </c>
      <c r="CN651" s="259">
        <f t="shared" ca="1" si="1058"/>
        <v>30.81319395890376</v>
      </c>
      <c r="CO651">
        <f t="shared" ca="1" si="1059"/>
        <v>0</v>
      </c>
      <c r="CP651" t="e">
        <f t="shared" ca="1" si="1060"/>
        <v>#N/A</v>
      </c>
      <c r="CQ651">
        <f t="shared" ca="1" si="1061"/>
        <v>16.7</v>
      </c>
      <c r="CR651" t="e">
        <f t="shared" ca="1" si="1096"/>
        <v>#N/A</v>
      </c>
      <c r="CS651" t="e">
        <f t="shared" ca="1" si="1097"/>
        <v>#N/A</v>
      </c>
    </row>
    <row r="652" spans="1:97" x14ac:dyDescent="0.25">
      <c r="A652">
        <v>621</v>
      </c>
      <c r="B652" s="100">
        <f ca="1">OFFSET(InputPriceData!B$15,CalculationsAndCharts!$A652+$A$11,0,1,1)</f>
        <v>39595</v>
      </c>
      <c r="C652" s="3">
        <f ca="1">OFFSET(InputPriceData!G$15,CalculationsAndCharts!$A652+$A$11,0,1,1)</f>
        <v>3788800</v>
      </c>
      <c r="D652" s="4">
        <f ca="1">OFFSET(InputPriceData!C$15,CalculationsAndCharts!$A652+$A$11,IF($C$7,7,0),1,1)</f>
        <v>29.86</v>
      </c>
      <c r="E652" s="4">
        <f ca="1">OFFSET(InputPriceData!D$15,CalculationsAndCharts!$A652+$A$11,IF($C$7,7,0),1,1)</f>
        <v>30.09</v>
      </c>
      <c r="F652" s="4">
        <f ca="1">OFFSET(InputPriceData!E$15,CalculationsAndCharts!$A652+$A$11,IF($C$7,7,0),1,1)</f>
        <v>29.15</v>
      </c>
      <c r="G652" s="4">
        <f ca="1">OFFSET(InputPriceData!F$15,CalculationsAndCharts!$A652+$A$11,IF($C$7,7,0),1,1)</f>
        <v>29.54</v>
      </c>
      <c r="H652" s="105">
        <f t="shared" si="1028"/>
        <v>0</v>
      </c>
      <c r="I652" s="105">
        <f t="shared" ref="I652:K671" ca="1" si="1119">IF($S$16,AVERAGE(OFFSET($G652,0,0,I$31,1)),0)</f>
        <v>0</v>
      </c>
      <c r="J652" s="105">
        <f t="shared" ca="1" si="1119"/>
        <v>0</v>
      </c>
      <c r="K652" s="105">
        <f t="shared" ca="1" si="1119"/>
        <v>0</v>
      </c>
      <c r="L652" s="4">
        <f t="shared" ca="1" si="1029"/>
        <v>29.593333333333334</v>
      </c>
      <c r="M652" s="105">
        <f t="shared" ca="1" si="1030"/>
        <v>0.65333333333333243</v>
      </c>
      <c r="N652" s="105">
        <f t="shared" ca="1" si="1037"/>
        <v>4.1098076923076965</v>
      </c>
      <c r="O652" s="198">
        <f t="shared" ca="1" si="1038"/>
        <v>4.0952740929831695</v>
      </c>
      <c r="P652" s="198">
        <f t="shared" ca="1" si="1039"/>
        <v>3.6857466836848527</v>
      </c>
      <c r="Q652" s="105">
        <f t="shared" ca="1" si="1031"/>
        <v>31.101982334853894</v>
      </c>
      <c r="R652" s="105">
        <f t="shared" ca="1" si="1032"/>
        <v>32.249433889249488</v>
      </c>
      <c r="S652" s="105">
        <f t="shared" ca="1" si="1040"/>
        <v>0</v>
      </c>
      <c r="T652" s="105">
        <f t="shared" si="1041"/>
        <v>0</v>
      </c>
      <c r="U652" s="105">
        <f t="shared" si="1042"/>
        <v>0</v>
      </c>
      <c r="V652" s="115">
        <f t="shared" ca="1" si="1033"/>
        <v>0.94000000000000128</v>
      </c>
      <c r="W652" s="114">
        <f t="shared" ca="1" si="1034"/>
        <v>1.1573922825155747</v>
      </c>
      <c r="X652" s="116">
        <f t="shared" ca="1" si="1035"/>
        <v>8.9180510579403349E-2</v>
      </c>
      <c r="Y652" s="90" t="e">
        <f t="shared" si="1043"/>
        <v>#N/A</v>
      </c>
      <c r="Z652" s="117" t="str">
        <f t="shared" ca="1" si="1044"/>
        <v/>
      </c>
      <c r="AA652" s="112"/>
      <c r="AB652" s="118"/>
      <c r="AC652" s="107"/>
      <c r="AD652" s="107"/>
      <c r="AH652" s="107"/>
      <c r="BE652" s="235">
        <f t="shared" ca="1" si="1045"/>
        <v>29.704999999999998</v>
      </c>
      <c r="BF652" s="235">
        <f t="shared" ref="BF652:BN652" ca="1" si="1120">AVERAGE(OFFSET(BE$31,$A652,0,$BE$27,1))</f>
        <v>29.907499999999999</v>
      </c>
      <c r="BG652" s="235">
        <f t="shared" ca="1" si="1120"/>
        <v>30.063749999999999</v>
      </c>
      <c r="BH652" s="235">
        <f t="shared" ca="1" si="1120"/>
        <v>30.224374999999998</v>
      </c>
      <c r="BI652" s="235">
        <f t="shared" ca="1" si="1120"/>
        <v>30.451562500000001</v>
      </c>
      <c r="BJ652" s="235">
        <f t="shared" ca="1" si="1120"/>
        <v>30.766718750000003</v>
      </c>
      <c r="BK652" s="235">
        <f t="shared" ca="1" si="1120"/>
        <v>31.158671875</v>
      </c>
      <c r="BL652" s="235">
        <f t="shared" ca="1" si="1120"/>
        <v>31.599726562499995</v>
      </c>
      <c r="BM652" s="235">
        <f t="shared" ca="1" si="1120"/>
        <v>32.054589843749994</v>
      </c>
      <c r="BN652" s="235">
        <f t="shared" ca="1" si="1120"/>
        <v>32.486806640624998</v>
      </c>
      <c r="BO652" s="235">
        <f t="shared" ca="1" si="1047"/>
        <v>30.365653808593748</v>
      </c>
      <c r="BP652" s="235">
        <f t="shared" ca="1" si="1115"/>
        <v>30.911757428022987</v>
      </c>
      <c r="BQ652" s="235">
        <f t="shared" ca="1" si="1116"/>
        <v>31.460649769279204</v>
      </c>
      <c r="BR652" s="235">
        <f t="shared" ca="1" si="1117"/>
        <v>-0.54889234125621655</v>
      </c>
      <c r="BS652" s="235">
        <f t="shared" ca="1" si="1118"/>
        <v>30.362865086766771</v>
      </c>
      <c r="BT652" s="235">
        <f t="shared" ca="1" si="1074"/>
        <v>30.962763185720679</v>
      </c>
      <c r="BU652" s="235">
        <f t="shared" ca="1" si="1075"/>
        <v>31.548645116185369</v>
      </c>
      <c r="BV652" s="235">
        <f t="shared" ca="1" si="1076"/>
        <v>32.060187957233033</v>
      </c>
      <c r="BW652" s="235">
        <f t="shared" ca="1" si="1077"/>
        <v>30.302542165838965</v>
      </c>
      <c r="BX652" s="235">
        <f t="shared" ca="1" si="1048"/>
        <v>1.0161605247466763</v>
      </c>
      <c r="BZ652" s="235">
        <f t="shared" ca="1" si="1049"/>
        <v>32.485246020711315</v>
      </c>
      <c r="CA652" s="235">
        <f t="shared" ca="1" si="1050"/>
        <v>-3.6997797522317062</v>
      </c>
      <c r="CB652" s="235">
        <f t="shared" ca="1" si="1091"/>
        <v>29.979493570963541</v>
      </c>
      <c r="CC652" s="235">
        <f t="shared" ca="1" si="1092"/>
        <v>0.82949357096354248</v>
      </c>
      <c r="CD652" s="81">
        <f t="shared" ca="1" si="1093"/>
        <v>5.8405064290364592</v>
      </c>
      <c r="CE652" s="235">
        <f t="shared" ca="1" si="1051"/>
        <v>14.202425441048417</v>
      </c>
      <c r="CF652" s="235">
        <f t="shared" ca="1" si="1052"/>
        <v>18.950130955140143</v>
      </c>
      <c r="CG652">
        <f t="shared" si="1053"/>
        <v>100</v>
      </c>
      <c r="CH652">
        <f t="shared" si="1053"/>
        <v>50</v>
      </c>
      <c r="CI652">
        <f t="shared" si="1053"/>
        <v>0</v>
      </c>
      <c r="CJ652" t="e">
        <f t="shared" si="1054"/>
        <v>#N/A</v>
      </c>
      <c r="CK652" s="259">
        <f t="shared" ca="1" si="1055"/>
        <v>30.456610594847376</v>
      </c>
      <c r="CL652" s="259">
        <f t="shared" ca="1" si="1056"/>
        <v>29.930805297423689</v>
      </c>
      <c r="CM652" s="259">
        <f t="shared" ca="1" si="1057"/>
        <v>30.247190237541915</v>
      </c>
      <c r="CN652" s="259">
        <f t="shared" ca="1" si="1058"/>
        <v>31.161141012722894</v>
      </c>
      <c r="CO652">
        <f t="shared" ca="1" si="1059"/>
        <v>0</v>
      </c>
      <c r="CP652" t="e">
        <f t="shared" ca="1" si="1060"/>
        <v>#N/A</v>
      </c>
      <c r="CQ652">
        <f t="shared" ca="1" si="1061"/>
        <v>16.7</v>
      </c>
      <c r="CR652" t="e">
        <f t="shared" ca="1" si="1096"/>
        <v>#N/A</v>
      </c>
      <c r="CS652" t="e">
        <f t="shared" ca="1" si="1097"/>
        <v>#N/A</v>
      </c>
    </row>
    <row r="653" spans="1:97" x14ac:dyDescent="0.25">
      <c r="A653">
        <v>622</v>
      </c>
      <c r="B653" s="100">
        <f ca="1">OFFSET(InputPriceData!B$15,CalculationsAndCharts!$A653+$A$11,0,1,1)</f>
        <v>39591</v>
      </c>
      <c r="C653" s="3">
        <f ca="1">OFFSET(InputPriceData!G$15,CalculationsAndCharts!$A653+$A$11,0,1,1)</f>
        <v>2509700</v>
      </c>
      <c r="D653" s="4">
        <f ca="1">OFFSET(InputPriceData!C$15,CalculationsAndCharts!$A653+$A$11,IF($C$7,7,0),1,1)</f>
        <v>30.2</v>
      </c>
      <c r="E653" s="4">
        <f ca="1">OFFSET(InputPriceData!D$15,CalculationsAndCharts!$A653+$A$11,IF($C$7,7,0),1,1)</f>
        <v>30.38</v>
      </c>
      <c r="F653" s="4">
        <f ca="1">OFFSET(InputPriceData!E$15,CalculationsAndCharts!$A653+$A$11,IF($C$7,7,0),1,1)</f>
        <v>29.16</v>
      </c>
      <c r="G653" s="4">
        <f ca="1">OFFSET(InputPriceData!F$15,CalculationsAndCharts!$A653+$A$11,IF($C$7,7,0),1,1)</f>
        <v>29.87</v>
      </c>
      <c r="H653" s="105">
        <f t="shared" si="1028"/>
        <v>0</v>
      </c>
      <c r="I653" s="105">
        <f t="shared" ca="1" si="1119"/>
        <v>0</v>
      </c>
      <c r="J653" s="105">
        <f t="shared" ca="1" si="1119"/>
        <v>0</v>
      </c>
      <c r="K653" s="105">
        <f t="shared" ca="1" si="1119"/>
        <v>0</v>
      </c>
      <c r="L653" s="4">
        <f t="shared" ca="1" si="1029"/>
        <v>29.803333333333331</v>
      </c>
      <c r="M653" s="105">
        <f t="shared" ca="1" si="1030"/>
        <v>1.2233333333333363</v>
      </c>
      <c r="N653" s="105">
        <f t="shared" ca="1" si="1037"/>
        <v>4.290948717948722</v>
      </c>
      <c r="O653" s="198">
        <f t="shared" ca="1" si="1038"/>
        <v>4.0911216360333054</v>
      </c>
      <c r="P653" s="198">
        <f t="shared" ca="1" si="1039"/>
        <v>3.682009472429975</v>
      </c>
      <c r="Q653" s="105">
        <f t="shared" ca="1" si="1031"/>
        <v>31.533024906716911</v>
      </c>
      <c r="R653" s="105">
        <f t="shared" ca="1" si="1032"/>
        <v>32.57727719050537</v>
      </c>
      <c r="S653" s="105">
        <f t="shared" ca="1" si="1040"/>
        <v>0</v>
      </c>
      <c r="T653" s="105">
        <f t="shared" si="1041"/>
        <v>0</v>
      </c>
      <c r="U653" s="105">
        <f t="shared" si="1042"/>
        <v>0</v>
      </c>
      <c r="V653" s="115">
        <f t="shared" ca="1" si="1033"/>
        <v>1.2199999999999989</v>
      </c>
      <c r="W653" s="114">
        <f t="shared" ca="1" si="1034"/>
        <v>1.2660884237733614</v>
      </c>
      <c r="X653" s="116">
        <f t="shared" ca="1" si="1035"/>
        <v>9.2386622824685682E-2</v>
      </c>
      <c r="Y653" s="90" t="e">
        <f t="shared" si="1043"/>
        <v>#N/A</v>
      </c>
      <c r="Z653" s="117" t="str">
        <f t="shared" ca="1" si="1044"/>
        <v/>
      </c>
      <c r="AA653" s="112"/>
      <c r="AB653" s="118"/>
      <c r="AC653" s="107"/>
      <c r="AD653" s="107"/>
      <c r="AH653" s="107"/>
      <c r="BE653" s="235">
        <f t="shared" ca="1" si="1045"/>
        <v>30.11</v>
      </c>
      <c r="BF653" s="235">
        <f t="shared" ref="BF653:BN653" ca="1" si="1121">AVERAGE(OFFSET(BE$31,$A653,0,$BE$27,1))</f>
        <v>30.22</v>
      </c>
      <c r="BG653" s="235">
        <f t="shared" ca="1" si="1121"/>
        <v>30.384999999999998</v>
      </c>
      <c r="BH653" s="235">
        <f t="shared" ca="1" si="1121"/>
        <v>30.678750000000001</v>
      </c>
      <c r="BI653" s="235">
        <f t="shared" ca="1" si="1121"/>
        <v>31.081875</v>
      </c>
      <c r="BJ653" s="235">
        <f t="shared" ca="1" si="1121"/>
        <v>31.550624999999997</v>
      </c>
      <c r="BK653" s="235">
        <f t="shared" ca="1" si="1121"/>
        <v>32.040781249999995</v>
      </c>
      <c r="BL653" s="235">
        <f t="shared" ca="1" si="1121"/>
        <v>32.509453125</v>
      </c>
      <c r="BM653" s="235">
        <f t="shared" ca="1" si="1121"/>
        <v>32.919023437500002</v>
      </c>
      <c r="BN653" s="235">
        <f t="shared" ca="1" si="1121"/>
        <v>33.243007812500004</v>
      </c>
      <c r="BO653" s="235">
        <f t="shared" ca="1" si="1047"/>
        <v>30.86436328125</v>
      </c>
      <c r="BP653" s="235">
        <f t="shared" ca="1" si="1115"/>
        <v>31.457861047452223</v>
      </c>
      <c r="BQ653" s="235">
        <f t="shared" ca="1" si="1116"/>
        <v>32.009542110535421</v>
      </c>
      <c r="BR653" s="235">
        <f t="shared" ca="1" si="1117"/>
        <v>-0.55168106308319764</v>
      </c>
      <c r="BS653" s="235">
        <f t="shared" ca="1" si="1118"/>
        <v>30.906179984369025</v>
      </c>
      <c r="BT653" s="235">
        <f t="shared" ca="1" si="1074"/>
        <v>31.562661284674586</v>
      </c>
      <c r="BU653" s="235">
        <f t="shared" ca="1" si="1075"/>
        <v>32.134527046650057</v>
      </c>
      <c r="BV653" s="235">
        <f t="shared" ca="1" si="1076"/>
        <v>32.571730798280697</v>
      </c>
      <c r="BW653" s="235">
        <f t="shared" ca="1" si="1077"/>
        <v>30.856133512354276</v>
      </c>
      <c r="BX653" s="235">
        <f t="shared" ca="1" si="1048"/>
        <v>0.87038744550142388</v>
      </c>
      <c r="BZ653" s="235">
        <f t="shared" ca="1" si="1049"/>
        <v>32.773850649995616</v>
      </c>
      <c r="CA653" s="235">
        <f t="shared" ca="1" si="1050"/>
        <v>-5.0822839745969226</v>
      </c>
      <c r="CB653" s="235">
        <f t="shared" ca="1" si="1091"/>
        <v>30.333848307291667</v>
      </c>
      <c r="CC653" s="235">
        <f t="shared" ca="1" si="1092"/>
        <v>1.1738483072916672</v>
      </c>
      <c r="CD653" s="81">
        <f t="shared" ca="1" si="1093"/>
        <v>5.4861516927083329</v>
      </c>
      <c r="CE653" s="235">
        <f t="shared" ca="1" si="1051"/>
        <v>21.396570365559413</v>
      </c>
      <c r="CF653" s="235">
        <f t="shared" ca="1" si="1052"/>
        <v>24.269985462910739</v>
      </c>
      <c r="CG653">
        <f t="shared" si="1053"/>
        <v>100</v>
      </c>
      <c r="CH653">
        <f t="shared" si="1053"/>
        <v>50</v>
      </c>
      <c r="CI653">
        <f t="shared" si="1053"/>
        <v>0</v>
      </c>
      <c r="CJ653" t="e">
        <f t="shared" si="1054"/>
        <v>#N/A</v>
      </c>
      <c r="CK653" s="259">
        <f t="shared" ca="1" si="1055"/>
        <v>31.010721189694756</v>
      </c>
      <c r="CL653" s="259">
        <f t="shared" ca="1" si="1056"/>
        <v>30.270985594847375</v>
      </c>
      <c r="CM653" s="259">
        <f t="shared" ca="1" si="1057"/>
        <v>30.683094840347636</v>
      </c>
      <c r="CN653" s="259">
        <f t="shared" ca="1" si="1058"/>
        <v>31.653275298842576</v>
      </c>
      <c r="CO653">
        <f t="shared" ca="1" si="1059"/>
        <v>0</v>
      </c>
      <c r="CP653" t="e">
        <f t="shared" ca="1" si="1060"/>
        <v>#N/A</v>
      </c>
      <c r="CQ653">
        <f t="shared" ca="1" si="1061"/>
        <v>16.7</v>
      </c>
      <c r="CR653" t="e">
        <f t="shared" ca="1" si="1096"/>
        <v>#N/A</v>
      </c>
      <c r="CS653" t="e">
        <f t="shared" ca="1" si="1097"/>
        <v>#N/A</v>
      </c>
    </row>
    <row r="654" spans="1:97" x14ac:dyDescent="0.25">
      <c r="A654">
        <v>623</v>
      </c>
      <c r="B654" s="100">
        <f ca="1">OFFSET(InputPriceData!B$15,CalculationsAndCharts!$A654+$A$11,0,1,1)</f>
        <v>39590</v>
      </c>
      <c r="C654" s="3">
        <f ca="1">OFFSET(InputPriceData!G$15,CalculationsAndCharts!$A654+$A$11,0,1,1)</f>
        <v>2787100</v>
      </c>
      <c r="D654" s="4">
        <f ca="1">OFFSET(InputPriceData!C$15,CalculationsAndCharts!$A654+$A$11,IF($C$7,7,0),1,1)</f>
        <v>30.36</v>
      </c>
      <c r="E654" s="4">
        <f ca="1">OFFSET(InputPriceData!D$15,CalculationsAndCharts!$A654+$A$11,IF($C$7,7,0),1,1)</f>
        <v>30.8</v>
      </c>
      <c r="F654" s="4">
        <f ca="1">OFFSET(InputPriceData!E$15,CalculationsAndCharts!$A654+$A$11,IF($C$7,7,0),1,1)</f>
        <v>30</v>
      </c>
      <c r="G654" s="4">
        <f ca="1">OFFSET(InputPriceData!F$15,CalculationsAndCharts!$A654+$A$11,IF($C$7,7,0),1,1)</f>
        <v>30.35</v>
      </c>
      <c r="H654" s="105">
        <f t="shared" si="1028"/>
        <v>0</v>
      </c>
      <c r="I654" s="105">
        <f t="shared" ca="1" si="1119"/>
        <v>0</v>
      </c>
      <c r="J654" s="105">
        <f t="shared" ca="1" si="1119"/>
        <v>0</v>
      </c>
      <c r="K654" s="105">
        <f t="shared" ca="1" si="1119"/>
        <v>0</v>
      </c>
      <c r="L654" s="4">
        <f t="shared" ca="1" si="1029"/>
        <v>30.383333333333336</v>
      </c>
      <c r="M654" s="105">
        <f t="shared" ca="1" si="1030"/>
        <v>0.51666666666666572</v>
      </c>
      <c r="N654" s="105">
        <f t="shared" ca="1" si="1037"/>
        <v>4.1890000000000027</v>
      </c>
      <c r="O654" s="198">
        <f t="shared" ca="1" si="1038"/>
        <v>4.0340281840574717</v>
      </c>
      <c r="P654" s="198">
        <f t="shared" ca="1" si="1039"/>
        <v>3.6306253656517247</v>
      </c>
      <c r="Q654" s="105">
        <f t="shared" ca="1" si="1031"/>
        <v>32.02722249911222</v>
      </c>
      <c r="R654" s="105">
        <f t="shared" ca="1" si="1032"/>
        <v>32.875634985873496</v>
      </c>
      <c r="S654" s="105">
        <f t="shared" ca="1" si="1040"/>
        <v>0</v>
      </c>
      <c r="T654" s="105">
        <f t="shared" si="1041"/>
        <v>0</v>
      </c>
      <c r="U654" s="105">
        <f t="shared" si="1042"/>
        <v>0</v>
      </c>
      <c r="V654" s="115">
        <f t="shared" ca="1" si="1033"/>
        <v>0.80000000000000071</v>
      </c>
      <c r="W654" s="114">
        <f t="shared" ca="1" si="1034"/>
        <v>1.2891326356600428</v>
      </c>
      <c r="X654" s="116">
        <f t="shared" ca="1" si="1035"/>
        <v>9.2475539889951996E-2</v>
      </c>
      <c r="Y654" s="90" t="e">
        <f t="shared" si="1043"/>
        <v>#N/A</v>
      </c>
      <c r="Z654" s="117" t="str">
        <f t="shared" ca="1" si="1044"/>
        <v/>
      </c>
      <c r="AA654" s="112"/>
      <c r="AB654" s="118"/>
      <c r="AC654" s="107"/>
      <c r="AD654" s="107"/>
      <c r="AH654" s="107"/>
      <c r="BE654" s="235">
        <f t="shared" ca="1" si="1045"/>
        <v>30.33</v>
      </c>
      <c r="BF654" s="235">
        <f t="shared" ref="BF654:BN654" ca="1" si="1122">AVERAGE(OFFSET(BE$31,$A654,0,$BE$27,1))</f>
        <v>30.549999999999997</v>
      </c>
      <c r="BG654" s="235">
        <f t="shared" ca="1" si="1122"/>
        <v>30.9725</v>
      </c>
      <c r="BH654" s="235">
        <f t="shared" ca="1" si="1122"/>
        <v>31.484999999999999</v>
      </c>
      <c r="BI654" s="235">
        <f t="shared" ca="1" si="1122"/>
        <v>32.019374999999997</v>
      </c>
      <c r="BJ654" s="235">
        <f t="shared" ca="1" si="1122"/>
        <v>32.5309375</v>
      </c>
      <c r="BK654" s="235">
        <f t="shared" ca="1" si="1122"/>
        <v>32.978125000000006</v>
      </c>
      <c r="BL654" s="235">
        <f t="shared" ca="1" si="1122"/>
        <v>33.328593750000003</v>
      </c>
      <c r="BM654" s="235">
        <f t="shared" ca="1" si="1122"/>
        <v>33.566992187500006</v>
      </c>
      <c r="BN654" s="235">
        <f t="shared" ca="1" si="1122"/>
        <v>33.695732421875007</v>
      </c>
      <c r="BO654" s="235">
        <f t="shared" ca="1" si="1047"/>
        <v>31.392862792968749</v>
      </c>
      <c r="BP654" s="235">
        <f t="shared" ca="1" si="1115"/>
        <v>32.051358813654446</v>
      </c>
      <c r="BQ654" s="235">
        <f t="shared" ca="1" si="1116"/>
        <v>32.561223173618615</v>
      </c>
      <c r="BR654" s="235">
        <f t="shared" ca="1" si="1117"/>
        <v>-0.50986435996416901</v>
      </c>
      <c r="BS654" s="235">
        <f t="shared" ca="1" si="1118"/>
        <v>31.541494453690277</v>
      </c>
      <c r="BT654" s="235">
        <f t="shared" ca="1" si="1074"/>
        <v>32.219142584980148</v>
      </c>
      <c r="BU654" s="235">
        <f t="shared" ca="1" si="1075"/>
        <v>32.70639280862553</v>
      </c>
      <c r="BV654" s="235">
        <f t="shared" ca="1" si="1076"/>
        <v>33.008934549911345</v>
      </c>
      <c r="BW654" s="235">
        <f t="shared" ca="1" si="1077"/>
        <v>31.547183878975204</v>
      </c>
      <c r="BX654" s="235">
        <f t="shared" ca="1" si="1048"/>
        <v>0.75948180103345631</v>
      </c>
      <c r="BZ654" s="235">
        <f t="shared" ca="1" si="1049"/>
        <v>33.025840442747246</v>
      </c>
      <c r="CA654" s="235">
        <f t="shared" ca="1" si="1050"/>
        <v>1.3267940798588742</v>
      </c>
      <c r="CB654" s="235">
        <f t="shared" ca="1" si="1091"/>
        <v>30.888098063151041</v>
      </c>
      <c r="CC654" s="235">
        <f t="shared" ca="1" si="1092"/>
        <v>1.0480980631510413</v>
      </c>
      <c r="CD654" s="81">
        <f t="shared" ca="1" si="1093"/>
        <v>4.9319019368489592</v>
      </c>
      <c r="CE654" s="235">
        <f t="shared" ca="1" si="1051"/>
        <v>21.251397058812596</v>
      </c>
      <c r="CF654" s="235">
        <f t="shared" ca="1" si="1052"/>
        <v>31.85244812893318</v>
      </c>
      <c r="CG654">
        <f t="shared" si="1053"/>
        <v>100</v>
      </c>
      <c r="CH654">
        <f t="shared" si="1053"/>
        <v>50</v>
      </c>
      <c r="CI654">
        <f t="shared" si="1053"/>
        <v>0</v>
      </c>
      <c r="CJ654" t="e">
        <f t="shared" si="1054"/>
        <v>#N/A</v>
      </c>
      <c r="CK654" s="259">
        <f t="shared" ca="1" si="1055"/>
        <v>31.643942379389514</v>
      </c>
      <c r="CL654" s="259">
        <f t="shared" ca="1" si="1056"/>
        <v>30.916346189694757</v>
      </c>
      <c r="CM654" s="259">
        <f t="shared" ca="1" si="1057"/>
        <v>31.269602511690504</v>
      </c>
      <c r="CN654" s="259">
        <f t="shared" ca="1" si="1058"/>
        <v>32.206191180440655</v>
      </c>
      <c r="CO654">
        <f t="shared" ca="1" si="1059"/>
        <v>0</v>
      </c>
      <c r="CP654" t="e">
        <f t="shared" ca="1" si="1060"/>
        <v>#N/A</v>
      </c>
      <c r="CQ654">
        <f t="shared" ca="1" si="1061"/>
        <v>16.7</v>
      </c>
      <c r="CR654" t="e">
        <f t="shared" ca="1" si="1096"/>
        <v>#N/A</v>
      </c>
      <c r="CS654" t="e">
        <f t="shared" ca="1" si="1097"/>
        <v>#N/A</v>
      </c>
    </row>
    <row r="655" spans="1:97" x14ac:dyDescent="0.25">
      <c r="A655">
        <v>624</v>
      </c>
      <c r="B655" s="100">
        <f ca="1">OFFSET(InputPriceData!B$15,CalculationsAndCharts!$A655+$A$11,0,1,1)</f>
        <v>39589</v>
      </c>
      <c r="C655" s="3">
        <f ca="1">OFFSET(InputPriceData!G$15,CalculationsAndCharts!$A655+$A$11,0,1,1)</f>
        <v>4820700</v>
      </c>
      <c r="D655" s="4">
        <f ca="1">OFFSET(InputPriceData!C$15,CalculationsAndCharts!$A655+$A$11,IF($C$7,7,0),1,1)</f>
        <v>30.84</v>
      </c>
      <c r="E655" s="4">
        <f ca="1">OFFSET(InputPriceData!D$15,CalculationsAndCharts!$A655+$A$11,IF($C$7,7,0),1,1)</f>
        <v>31.4</v>
      </c>
      <c r="F655" s="4">
        <f ca="1">OFFSET(InputPriceData!E$15,CalculationsAndCharts!$A655+$A$11,IF($C$7,7,0),1,1)</f>
        <v>29.84</v>
      </c>
      <c r="G655" s="4">
        <f ca="1">OFFSET(InputPriceData!F$15,CalculationsAndCharts!$A655+$A$11,IF($C$7,7,0),1,1)</f>
        <v>30.31</v>
      </c>
      <c r="H655" s="105">
        <f t="shared" si="1028"/>
        <v>0</v>
      </c>
      <c r="I655" s="105">
        <f t="shared" ca="1" si="1119"/>
        <v>0</v>
      </c>
      <c r="J655" s="105">
        <f t="shared" ca="1" si="1119"/>
        <v>0</v>
      </c>
      <c r="K655" s="105">
        <f t="shared" ca="1" si="1119"/>
        <v>0</v>
      </c>
      <c r="L655" s="4">
        <f t="shared" ca="1" si="1029"/>
        <v>30.516666666666666</v>
      </c>
      <c r="M655" s="105">
        <f t="shared" ca="1" si="1030"/>
        <v>1.759999999999998</v>
      </c>
      <c r="N655" s="105">
        <f t="shared" ca="1" si="1037"/>
        <v>4.460256410256414</v>
      </c>
      <c r="O655" s="198">
        <f t="shared" ca="1" si="1038"/>
        <v>3.9897505223596057</v>
      </c>
      <c r="P655" s="198">
        <f t="shared" ca="1" si="1039"/>
        <v>3.5907754701236452</v>
      </c>
      <c r="Q655" s="105">
        <f t="shared" ca="1" si="1031"/>
        <v>32.496905117906188</v>
      </c>
      <c r="R655" s="105">
        <f t="shared" ca="1" si="1032"/>
        <v>33.118038553519575</v>
      </c>
      <c r="S655" s="105">
        <f t="shared" ca="1" si="1040"/>
        <v>0</v>
      </c>
      <c r="T655" s="105">
        <f t="shared" si="1041"/>
        <v>0</v>
      </c>
      <c r="U655" s="105">
        <f t="shared" si="1042"/>
        <v>0</v>
      </c>
      <c r="V655" s="115">
        <f t="shared" ca="1" si="1033"/>
        <v>1.5599999999999987</v>
      </c>
      <c r="W655" s="114">
        <f t="shared" ca="1" si="1034"/>
        <v>1.5336989534900638</v>
      </c>
      <c r="X655" s="116">
        <f t="shared" ca="1" si="1035"/>
        <v>0.10060042736687773</v>
      </c>
      <c r="Y655" s="90" t="e">
        <f t="shared" si="1043"/>
        <v>#N/A</v>
      </c>
      <c r="Z655" s="117" t="str">
        <f t="shared" ca="1" si="1044"/>
        <v/>
      </c>
      <c r="AA655" s="112"/>
      <c r="AB655" s="118"/>
      <c r="AC655" s="107"/>
      <c r="AD655" s="107"/>
      <c r="AH655" s="107"/>
      <c r="BE655" s="235">
        <f t="shared" ca="1" si="1045"/>
        <v>30.77</v>
      </c>
      <c r="BF655" s="235">
        <f t="shared" ref="BF655:BN655" ca="1" si="1123">AVERAGE(OFFSET(BE$31,$A655,0,$BE$27,1))</f>
        <v>31.395000000000003</v>
      </c>
      <c r="BG655" s="235">
        <f t="shared" ca="1" si="1123"/>
        <v>31.997500000000002</v>
      </c>
      <c r="BH655" s="235">
        <f t="shared" ca="1" si="1123"/>
        <v>32.553750000000001</v>
      </c>
      <c r="BI655" s="235">
        <f t="shared" ca="1" si="1123"/>
        <v>33.042500000000004</v>
      </c>
      <c r="BJ655" s="235">
        <f t="shared" ca="1" si="1123"/>
        <v>33.425312500000004</v>
      </c>
      <c r="BK655" s="235">
        <f t="shared" ca="1" si="1123"/>
        <v>33.679062500000001</v>
      </c>
      <c r="BL655" s="235">
        <f t="shared" ca="1" si="1123"/>
        <v>33.805390625000001</v>
      </c>
      <c r="BM655" s="235">
        <f t="shared" ca="1" si="1123"/>
        <v>33.824472656250002</v>
      </c>
      <c r="BN655" s="235">
        <f t="shared" ca="1" si="1123"/>
        <v>33.765400390625004</v>
      </c>
      <c r="BO655" s="235">
        <f t="shared" ca="1" si="1047"/>
        <v>32.103606933593753</v>
      </c>
      <c r="BP655" s="235">
        <f t="shared" ca="1" si="1115"/>
        <v>32.709854834340135</v>
      </c>
      <c r="BQ655" s="235">
        <f t="shared" ca="1" si="1116"/>
        <v>33.071087533582784</v>
      </c>
      <c r="BR655" s="235">
        <f t="shared" ca="1" si="1117"/>
        <v>-0.36123269924264889</v>
      </c>
      <c r="BS655" s="235">
        <f t="shared" ca="1" si="1118"/>
        <v>32.348622135097486</v>
      </c>
      <c r="BT655" s="235">
        <f t="shared" ca="1" si="1074"/>
        <v>32.896790716270026</v>
      </c>
      <c r="BU655" s="235">
        <f t="shared" ca="1" si="1075"/>
        <v>33.193643032270913</v>
      </c>
      <c r="BV655" s="235">
        <f t="shared" ca="1" si="1076"/>
        <v>33.311476291197167</v>
      </c>
      <c r="BW655" s="235">
        <f t="shared" ca="1" si="1077"/>
        <v>32.420919343194498</v>
      </c>
      <c r="BX655" s="235">
        <f t="shared" ca="1" si="1048"/>
        <v>0.69876330632928529</v>
      </c>
      <c r="BZ655" s="235">
        <f t="shared" ca="1" si="1049"/>
        <v>33.222944042454394</v>
      </c>
      <c r="CA655" s="235">
        <f t="shared" ca="1" si="1050"/>
        <v>21.305566133936836</v>
      </c>
      <c r="CB655" s="235">
        <f t="shared" ca="1" si="1091"/>
        <v>31.310136800130209</v>
      </c>
      <c r="CC655" s="235">
        <f t="shared" ca="1" si="1092"/>
        <v>1.4701368001302093</v>
      </c>
      <c r="CD655" s="81">
        <f t="shared" ca="1" si="1093"/>
        <v>4.874137451171876</v>
      </c>
      <c r="CE655" s="235">
        <f t="shared" ca="1" si="1051"/>
        <v>30.161988964360209</v>
      </c>
      <c r="CF655" s="235">
        <f t="shared" ca="1" si="1052"/>
        <v>46.816305077304513</v>
      </c>
      <c r="CG655">
        <f t="shared" si="1053"/>
        <v>100</v>
      </c>
      <c r="CH655">
        <f t="shared" si="1053"/>
        <v>50</v>
      </c>
      <c r="CI655">
        <f t="shared" si="1053"/>
        <v>0</v>
      </c>
      <c r="CJ655" t="e">
        <f t="shared" si="1054"/>
        <v>#N/A</v>
      </c>
      <c r="CK655" s="259">
        <f t="shared" ca="1" si="1055"/>
        <v>32.690384758779032</v>
      </c>
      <c r="CL655" s="259">
        <f t="shared" ca="1" si="1056"/>
        <v>31.454567379389516</v>
      </c>
      <c r="CM655" s="259">
        <f t="shared" ca="1" si="1057"/>
        <v>31.860448630595279</v>
      </c>
      <c r="CN655" s="259">
        <f t="shared" ca="1" si="1058"/>
        <v>32.722129176739017</v>
      </c>
      <c r="CO655">
        <f t="shared" ca="1" si="1059"/>
        <v>0</v>
      </c>
      <c r="CP655" t="e">
        <f t="shared" ca="1" si="1060"/>
        <v>#N/A</v>
      </c>
      <c r="CQ655">
        <f t="shared" ca="1" si="1061"/>
        <v>16.7</v>
      </c>
      <c r="CR655" t="e">
        <f t="shared" ca="1" si="1096"/>
        <v>#N/A</v>
      </c>
      <c r="CS655" t="e">
        <f t="shared" ca="1" si="1097"/>
        <v>#N/A</v>
      </c>
    </row>
    <row r="656" spans="1:97" x14ac:dyDescent="0.25">
      <c r="A656">
        <v>625</v>
      </c>
      <c r="B656" s="100">
        <f ca="1">OFFSET(InputPriceData!B$15,CalculationsAndCharts!$A656+$A$11,0,1,1)</f>
        <v>39588</v>
      </c>
      <c r="C656" s="3">
        <f ca="1">OFFSET(InputPriceData!G$15,CalculationsAndCharts!$A656+$A$11,0,1,1)</f>
        <v>4835200</v>
      </c>
      <c r="D656" s="4">
        <f ca="1">OFFSET(InputPriceData!C$15,CalculationsAndCharts!$A656+$A$11,IF($C$7,7,0),1,1)</f>
        <v>32.520000000000003</v>
      </c>
      <c r="E656" s="4">
        <f ca="1">OFFSET(InputPriceData!D$15,CalculationsAndCharts!$A656+$A$11,IF($C$7,7,0),1,1)</f>
        <v>32.72</v>
      </c>
      <c r="F656" s="4">
        <f ca="1">OFFSET(InputPriceData!E$15,CalculationsAndCharts!$A656+$A$11,IF($C$7,7,0),1,1)</f>
        <v>30.85</v>
      </c>
      <c r="G656" s="4">
        <f ca="1">OFFSET(InputPriceData!F$15,CalculationsAndCharts!$A656+$A$11,IF($C$7,7,0),1,1)</f>
        <v>31.23</v>
      </c>
      <c r="H656" s="105">
        <f t="shared" si="1028"/>
        <v>0</v>
      </c>
      <c r="I656" s="105">
        <f t="shared" ca="1" si="1119"/>
        <v>0</v>
      </c>
      <c r="J656" s="105">
        <f t="shared" ca="1" si="1119"/>
        <v>0</v>
      </c>
      <c r="K656" s="105">
        <f t="shared" ca="1" si="1119"/>
        <v>0</v>
      </c>
      <c r="L656" s="4">
        <f t="shared" ca="1" si="1029"/>
        <v>31.599999999999998</v>
      </c>
      <c r="M656" s="105">
        <f t="shared" ca="1" si="1030"/>
        <v>2.259999999999998</v>
      </c>
      <c r="N656" s="105">
        <f t="shared" ca="1" si="1037"/>
        <v>4.3218974358974416</v>
      </c>
      <c r="O656" s="198">
        <f t="shared" ca="1" si="1038"/>
        <v>3.8553202686748036</v>
      </c>
      <c r="P656" s="198">
        <f t="shared" ca="1" si="1039"/>
        <v>3.4697882418073234</v>
      </c>
      <c r="Q656" s="105">
        <f t="shared" ca="1" si="1031"/>
        <v>33.06268753254605</v>
      </c>
      <c r="R656" s="105">
        <f t="shared" ca="1" si="1032"/>
        <v>33.295505249409118</v>
      </c>
      <c r="S656" s="105">
        <f t="shared" ca="1" si="1040"/>
        <v>0</v>
      </c>
      <c r="T656" s="105">
        <f t="shared" si="1041"/>
        <v>0</v>
      </c>
      <c r="U656" s="105">
        <f t="shared" si="1042"/>
        <v>0</v>
      </c>
      <c r="V656" s="115">
        <f t="shared" ca="1" si="1033"/>
        <v>1.9600000000000009</v>
      </c>
      <c r="W656" s="114">
        <f t="shared" ca="1" si="1034"/>
        <v>1.5205484302350964</v>
      </c>
      <c r="X656" s="116">
        <f t="shared" ca="1" si="1035"/>
        <v>9.8688710542270144E-2</v>
      </c>
      <c r="Y656" s="90" t="e">
        <f t="shared" si="1043"/>
        <v>#N/A</v>
      </c>
      <c r="Z656" s="117" t="str">
        <f t="shared" ca="1" si="1044"/>
        <v/>
      </c>
      <c r="AA656" s="112"/>
      <c r="AB656" s="118"/>
      <c r="AC656" s="107"/>
      <c r="AD656" s="107"/>
      <c r="AH656" s="107"/>
      <c r="BE656" s="235">
        <f t="shared" ca="1" si="1045"/>
        <v>32.020000000000003</v>
      </c>
      <c r="BF656" s="235">
        <f t="shared" ref="BF656:BN656" ca="1" si="1124">AVERAGE(OFFSET(BE$31,$A656,0,$BE$27,1))</f>
        <v>32.6</v>
      </c>
      <c r="BG656" s="235">
        <f t="shared" ca="1" si="1124"/>
        <v>33.11</v>
      </c>
      <c r="BH656" s="235">
        <f t="shared" ca="1" si="1124"/>
        <v>33.53125</v>
      </c>
      <c r="BI656" s="235">
        <f t="shared" ca="1" si="1124"/>
        <v>33.808125000000004</v>
      </c>
      <c r="BJ656" s="235">
        <f t="shared" ca="1" si="1124"/>
        <v>33.932812500000004</v>
      </c>
      <c r="BK656" s="235">
        <f t="shared" ca="1" si="1124"/>
        <v>33.931718750000002</v>
      </c>
      <c r="BL656" s="235">
        <f t="shared" ca="1" si="1124"/>
        <v>33.843554687500003</v>
      </c>
      <c r="BM656" s="235">
        <f t="shared" ca="1" si="1124"/>
        <v>33.706328124999999</v>
      </c>
      <c r="BN656" s="235">
        <f t="shared" ca="1" si="1124"/>
        <v>33.550449218750003</v>
      </c>
      <c r="BO656" s="235">
        <f t="shared" ca="1" si="1047"/>
        <v>32.983274414062507</v>
      </c>
      <c r="BP656" s="235">
        <f t="shared" ca="1" si="1115"/>
        <v>33.316102735086517</v>
      </c>
      <c r="BQ656" s="235">
        <f t="shared" ca="1" si="1116"/>
        <v>33.43232023282544</v>
      </c>
      <c r="BR656" s="235">
        <f t="shared" ca="1" si="1117"/>
        <v>-0.11621749773892276</v>
      </c>
      <c r="BS656" s="235">
        <f t="shared" ca="1" si="1118"/>
        <v>33.199885237347594</v>
      </c>
      <c r="BT656" s="235">
        <f t="shared" ca="1" si="1074"/>
        <v>33.444959297442566</v>
      </c>
      <c r="BU656" s="235">
        <f t="shared" ca="1" si="1075"/>
        <v>33.4904953482718</v>
      </c>
      <c r="BV656" s="235">
        <f t="shared" ca="1" si="1076"/>
        <v>33.429309550123421</v>
      </c>
      <c r="BW656" s="235">
        <f t="shared" ca="1" si="1077"/>
        <v>33.29270139763571</v>
      </c>
      <c r="BX656" s="235">
        <f t="shared" ca="1" si="1048"/>
        <v>0.67650141517015772</v>
      </c>
      <c r="BZ656" s="235">
        <f t="shared" ca="1" si="1049"/>
        <v>33.338536294521319</v>
      </c>
      <c r="CA656" s="235">
        <f t="shared" ca="1" si="1050"/>
        <v>48.306178824693227</v>
      </c>
      <c r="CB656" s="235">
        <f t="shared" ca="1" si="1091"/>
        <v>32.291637207031251</v>
      </c>
      <c r="CC656" s="235">
        <f t="shared" ca="1" si="1092"/>
        <v>2.1516372070312499</v>
      </c>
      <c r="CD656" s="81">
        <f t="shared" ca="1" si="1093"/>
        <v>4.874137451171876</v>
      </c>
      <c r="CE656" s="235">
        <f t="shared" ca="1" si="1051"/>
        <v>44.14395836362673</v>
      </c>
      <c r="CF656" s="235">
        <f t="shared" ca="1" si="1052"/>
        <v>61.861608092684527</v>
      </c>
      <c r="CG656">
        <f t="shared" si="1053"/>
        <v>100</v>
      </c>
      <c r="CH656">
        <f t="shared" si="1053"/>
        <v>50</v>
      </c>
      <c r="CI656">
        <f t="shared" si="1053"/>
        <v>0</v>
      </c>
      <c r="CJ656" t="e">
        <f t="shared" si="1054"/>
        <v>#N/A</v>
      </c>
      <c r="CK656" s="259">
        <f t="shared" ca="1" si="1055"/>
        <v>33.550769517558059</v>
      </c>
      <c r="CL656" s="259">
        <f t="shared" ca="1" si="1056"/>
        <v>32.445384758779028</v>
      </c>
      <c r="CM656" s="259">
        <f t="shared" ca="1" si="1057"/>
        <v>32.756303273214357</v>
      </c>
      <c r="CN656" s="259">
        <f t="shared" ca="1" si="1058"/>
        <v>33.229153895678813</v>
      </c>
      <c r="CO656">
        <f t="shared" ca="1" si="1059"/>
        <v>0</v>
      </c>
      <c r="CP656" t="e">
        <f t="shared" ca="1" si="1060"/>
        <v>#N/A</v>
      </c>
      <c r="CQ656">
        <f t="shared" ca="1" si="1061"/>
        <v>16.7</v>
      </c>
      <c r="CR656" t="e">
        <f t="shared" ca="1" si="1096"/>
        <v>#N/A</v>
      </c>
      <c r="CS656">
        <f t="shared" ca="1" si="1097"/>
        <v>32.520000000000003</v>
      </c>
    </row>
    <row r="657" spans="1:97" x14ac:dyDescent="0.25">
      <c r="A657">
        <v>626</v>
      </c>
      <c r="B657" s="100">
        <f ca="1">OFFSET(InputPriceData!B$15,CalculationsAndCharts!$A657+$A$11,0,1,1)</f>
        <v>39587</v>
      </c>
      <c r="C657" s="3">
        <f ca="1">OFFSET(InputPriceData!G$15,CalculationsAndCharts!$A657+$A$11,0,1,1)</f>
        <v>2441100</v>
      </c>
      <c r="D657" s="4">
        <f ca="1">OFFSET(InputPriceData!C$15,CalculationsAndCharts!$A657+$A$11,IF($C$7,7,0),1,1)</f>
        <v>33.299999999999997</v>
      </c>
      <c r="E657" s="4">
        <f ca="1">OFFSET(InputPriceData!D$15,CalculationsAndCharts!$A657+$A$11,IF($C$7,7,0),1,1)</f>
        <v>33.86</v>
      </c>
      <c r="F657" s="4">
        <f ca="1">OFFSET(InputPriceData!E$15,CalculationsAndCharts!$A657+$A$11,IF($C$7,7,0),1,1)</f>
        <v>32.659999999999997</v>
      </c>
      <c r="G657" s="4">
        <f ca="1">OFFSET(InputPriceData!F$15,CalculationsAndCharts!$A657+$A$11,IF($C$7,7,0),1,1)</f>
        <v>32.81</v>
      </c>
      <c r="H657" s="105">
        <f t="shared" si="1028"/>
        <v>0</v>
      </c>
      <c r="I657" s="105">
        <f t="shared" ca="1" si="1119"/>
        <v>0</v>
      </c>
      <c r="J657" s="105">
        <f t="shared" ca="1" si="1119"/>
        <v>0</v>
      </c>
      <c r="K657" s="105">
        <f t="shared" ca="1" si="1119"/>
        <v>0</v>
      </c>
      <c r="L657" s="4">
        <f t="shared" ca="1" si="1029"/>
        <v>33.11</v>
      </c>
      <c r="M657" s="105">
        <f t="shared" ca="1" si="1030"/>
        <v>1.0500000000000043</v>
      </c>
      <c r="N657" s="105">
        <f t="shared" ca="1" si="1037"/>
        <v>3.7875769230769292</v>
      </c>
      <c r="O657" s="198">
        <f t="shared" ca="1" si="1038"/>
        <v>3.7220125066111924</v>
      </c>
      <c r="P657" s="198">
        <f t="shared" ca="1" si="1039"/>
        <v>3.3498112559500735</v>
      </c>
      <c r="Q657" s="105">
        <f t="shared" ca="1" si="1031"/>
        <v>33.480598256130634</v>
      </c>
      <c r="R657" s="105">
        <f t="shared" ca="1" si="1032"/>
        <v>33.362024597084286</v>
      </c>
      <c r="S657" s="105">
        <f t="shared" ca="1" si="1040"/>
        <v>0</v>
      </c>
      <c r="T657" s="105">
        <f t="shared" si="1041"/>
        <v>0</v>
      </c>
      <c r="U657" s="105">
        <f t="shared" si="1042"/>
        <v>0</v>
      </c>
      <c r="V657" s="115">
        <f t="shared" ca="1" si="1033"/>
        <v>1.2000000000000028</v>
      </c>
      <c r="W657" s="114">
        <f t="shared" ca="1" si="1034"/>
        <v>1.3008226453526444</v>
      </c>
      <c r="X657" s="116">
        <f t="shared" ca="1" si="1035"/>
        <v>8.9647139449943444E-2</v>
      </c>
      <c r="Y657" s="90" t="e">
        <f t="shared" si="1043"/>
        <v>#N/A</v>
      </c>
      <c r="Z657" s="117" t="str">
        <f t="shared" ca="1" si="1044"/>
        <v/>
      </c>
      <c r="AA657" s="112"/>
      <c r="AB657" s="118"/>
      <c r="AC657" s="107"/>
      <c r="AD657" s="107"/>
      <c r="AH657" s="107"/>
      <c r="BE657" s="235">
        <f t="shared" ca="1" si="1045"/>
        <v>33.18</v>
      </c>
      <c r="BF657" s="235">
        <f t="shared" ref="BF657:BN657" ca="1" si="1125">AVERAGE(OFFSET(BE$31,$A657,0,$BE$27,1))</f>
        <v>33.620000000000005</v>
      </c>
      <c r="BG657" s="235">
        <f t="shared" ca="1" si="1125"/>
        <v>33.952500000000001</v>
      </c>
      <c r="BH657" s="235">
        <f t="shared" ca="1" si="1125"/>
        <v>34.085000000000001</v>
      </c>
      <c r="BI657" s="235">
        <f t="shared" ca="1" si="1125"/>
        <v>34.057500000000005</v>
      </c>
      <c r="BJ657" s="235">
        <f t="shared" ca="1" si="1125"/>
        <v>33.930625000000006</v>
      </c>
      <c r="BK657" s="235">
        <f t="shared" ca="1" si="1125"/>
        <v>33.755390625000004</v>
      </c>
      <c r="BL657" s="235">
        <f t="shared" ca="1" si="1125"/>
        <v>33.569101562500002</v>
      </c>
      <c r="BM657" s="235">
        <f t="shared" ca="1" si="1125"/>
        <v>33.394570312500001</v>
      </c>
      <c r="BN657" s="235">
        <f t="shared" ca="1" si="1125"/>
        <v>33.241279296875007</v>
      </c>
      <c r="BO657" s="235">
        <f t="shared" ca="1" si="1047"/>
        <v>33.617798339843752</v>
      </c>
      <c r="BP657" s="235">
        <f t="shared" ca="1" si="1115"/>
        <v>33.648931056110527</v>
      </c>
      <c r="BQ657" s="235">
        <f t="shared" ca="1" si="1116"/>
        <v>33.548537730564362</v>
      </c>
      <c r="BR657" s="235">
        <f t="shared" ca="1" si="1117"/>
        <v>0.10039332554616465</v>
      </c>
      <c r="BS657" s="235">
        <f t="shared" ca="1" si="1118"/>
        <v>33.749324381656692</v>
      </c>
      <c r="BT657" s="235">
        <f t="shared" ca="1" si="1074"/>
        <v>33.690033357537537</v>
      </c>
      <c r="BU657" s="235">
        <f t="shared" ca="1" si="1075"/>
        <v>33.536031399101034</v>
      </c>
      <c r="BV657" s="235">
        <f t="shared" ca="1" si="1076"/>
        <v>33.368123751975034</v>
      </c>
      <c r="BW657" s="235">
        <f t="shared" ca="1" si="1077"/>
        <v>33.830129627284535</v>
      </c>
      <c r="BX657" s="235">
        <f t="shared" ca="1" si="1048"/>
        <v>0.67460032340069431</v>
      </c>
      <c r="BZ657" s="235">
        <f t="shared" ca="1" si="1049"/>
        <v>33.364302123880982</v>
      </c>
      <c r="CA657" s="235">
        <f t="shared" ca="1" si="1050"/>
        <v>67.263092206037257</v>
      </c>
      <c r="CB657" s="235">
        <f t="shared" ca="1" si="1091"/>
        <v>33.363899169921879</v>
      </c>
      <c r="CC657" s="235">
        <f t="shared" ca="1" si="1092"/>
        <v>3.2238991699218786</v>
      </c>
      <c r="CD657" s="81">
        <f t="shared" ca="1" si="1093"/>
        <v>4.874137451171876</v>
      </c>
      <c r="CE657" s="235">
        <f t="shared" ca="1" si="1051"/>
        <v>66.142967903926575</v>
      </c>
      <c r="CF657" s="235">
        <f t="shared" ca="1" si="1052"/>
        <v>74.224409686358158</v>
      </c>
      <c r="CG657">
        <f t="shared" si="1053"/>
        <v>100</v>
      </c>
      <c r="CH657">
        <f t="shared" si="1053"/>
        <v>50</v>
      </c>
      <c r="CI657">
        <f t="shared" si="1053"/>
        <v>0</v>
      </c>
      <c r="CJ657" t="e">
        <f t="shared" si="1054"/>
        <v>#N/A</v>
      </c>
      <c r="CK657" s="259">
        <f t="shared" ca="1" si="1055"/>
        <v>33.94403903511612</v>
      </c>
      <c r="CL657" s="259">
        <f t="shared" ca="1" si="1056"/>
        <v>33.426394517558059</v>
      </c>
      <c r="CM657" s="259">
        <f t="shared" ca="1" si="1057"/>
        <v>33.527172122023927</v>
      </c>
      <c r="CN657" s="259">
        <f t="shared" ca="1" si="1058"/>
        <v>33.542661550438723</v>
      </c>
      <c r="CO657">
        <f t="shared" ca="1" si="1059"/>
        <v>0</v>
      </c>
      <c r="CP657" t="e">
        <f t="shared" ca="1" si="1060"/>
        <v>#N/A</v>
      </c>
      <c r="CQ657">
        <f t="shared" ca="1" si="1061"/>
        <v>16.7</v>
      </c>
      <c r="CR657" t="e">
        <f t="shared" ca="1" si="1096"/>
        <v>#N/A</v>
      </c>
      <c r="CS657" t="e">
        <f t="shared" ca="1" si="1097"/>
        <v>#N/A</v>
      </c>
    </row>
    <row r="658" spans="1:97" x14ac:dyDescent="0.25">
      <c r="A658">
        <v>627</v>
      </c>
      <c r="B658" s="100">
        <f ca="1">OFFSET(InputPriceData!B$15,CalculationsAndCharts!$A658+$A$11,0,1,1)</f>
        <v>39584</v>
      </c>
      <c r="C658" s="3">
        <f ca="1">OFFSET(InputPriceData!G$15,CalculationsAndCharts!$A658+$A$11,0,1,1)</f>
        <v>2851800</v>
      </c>
      <c r="D658" s="4">
        <f ca="1">OFFSET(InputPriceData!C$15,CalculationsAndCharts!$A658+$A$11,IF($C$7,7,0),1,1)</f>
        <v>34.5</v>
      </c>
      <c r="E658" s="4">
        <f ca="1">OFFSET(InputPriceData!D$15,CalculationsAndCharts!$A658+$A$11,IF($C$7,7,0),1,1)</f>
        <v>34.5</v>
      </c>
      <c r="F658" s="4">
        <f ca="1">OFFSET(InputPriceData!E$15,CalculationsAndCharts!$A658+$A$11,IF($C$7,7,0),1,1)</f>
        <v>33.08</v>
      </c>
      <c r="G658" s="4">
        <f ca="1">OFFSET(InputPriceData!F$15,CalculationsAndCharts!$A658+$A$11,IF($C$7,7,0),1,1)</f>
        <v>33.549999999999997</v>
      </c>
      <c r="H658" s="105">
        <f t="shared" si="1028"/>
        <v>0</v>
      </c>
      <c r="I658" s="105">
        <f t="shared" ca="1" si="1119"/>
        <v>0</v>
      </c>
      <c r="J658" s="105">
        <f t="shared" ca="1" si="1119"/>
        <v>0</v>
      </c>
      <c r="K658" s="105">
        <f t="shared" ca="1" si="1119"/>
        <v>0</v>
      </c>
      <c r="L658" s="4">
        <f t="shared" ca="1" si="1029"/>
        <v>33.71</v>
      </c>
      <c r="M658" s="105">
        <f t="shared" ca="1" si="1030"/>
        <v>1.31666666666667</v>
      </c>
      <c r="N658" s="105">
        <f t="shared" ca="1" si="1037"/>
        <v>3.6282820512820564</v>
      </c>
      <c r="O658" s="198">
        <f t="shared" ca="1" si="1038"/>
        <v>3.7032798161924108</v>
      </c>
      <c r="P658" s="198">
        <f t="shared" ca="1" si="1039"/>
        <v>3.3329518345731697</v>
      </c>
      <c r="Q658" s="105">
        <f t="shared" ca="1" si="1031"/>
        <v>33.586483472167956</v>
      </c>
      <c r="R658" s="105">
        <f t="shared" ca="1" si="1032"/>
        <v>33.328146408785329</v>
      </c>
      <c r="S658" s="105">
        <f t="shared" ca="1" si="1040"/>
        <v>0</v>
      </c>
      <c r="T658" s="105">
        <f t="shared" si="1041"/>
        <v>0</v>
      </c>
      <c r="U658" s="105">
        <f t="shared" si="1042"/>
        <v>0</v>
      </c>
      <c r="V658" s="115">
        <f t="shared" ca="1" si="1033"/>
        <v>1.490000000000002</v>
      </c>
      <c r="W658" s="114">
        <f t="shared" ca="1" si="1034"/>
        <v>1.3512339680289651</v>
      </c>
      <c r="X658" s="116">
        <f t="shared" ca="1" si="1035"/>
        <v>9.0275230045572738E-2</v>
      </c>
      <c r="Y658" s="90" t="e">
        <f t="shared" si="1043"/>
        <v>#N/A</v>
      </c>
      <c r="Z658" s="117" t="str">
        <f t="shared" ca="1" si="1044"/>
        <v/>
      </c>
      <c r="AA658" s="112"/>
      <c r="AB658" s="118"/>
      <c r="AC658" s="107"/>
      <c r="AD658" s="107"/>
      <c r="AH658" s="107"/>
      <c r="BE658" s="235">
        <f t="shared" ca="1" si="1045"/>
        <v>34.06</v>
      </c>
      <c r="BF658" s="235">
        <f t="shared" ref="BF658:BN658" ca="1" si="1126">AVERAGE(OFFSET(BE$31,$A658,0,$BE$27,1))</f>
        <v>34.285000000000004</v>
      </c>
      <c r="BG658" s="235">
        <f t="shared" ca="1" si="1126"/>
        <v>34.217500000000001</v>
      </c>
      <c r="BH658" s="235">
        <f t="shared" ca="1" si="1126"/>
        <v>34.03</v>
      </c>
      <c r="BI658" s="235">
        <f t="shared" ca="1" si="1126"/>
        <v>33.803750000000001</v>
      </c>
      <c r="BJ658" s="235">
        <f t="shared" ca="1" si="1126"/>
        <v>33.580156250000002</v>
      </c>
      <c r="BK658" s="235">
        <f t="shared" ca="1" si="1126"/>
        <v>33.3828125</v>
      </c>
      <c r="BL658" s="235">
        <f t="shared" ca="1" si="1126"/>
        <v>33.2200390625</v>
      </c>
      <c r="BM658" s="235">
        <f t="shared" ca="1" si="1126"/>
        <v>33.087988281250006</v>
      </c>
      <c r="BN658" s="235">
        <f t="shared" ca="1" si="1126"/>
        <v>32.977675781250007</v>
      </c>
      <c r="BO658" s="235">
        <f t="shared" ca="1" si="1047"/>
        <v>33.910246093749997</v>
      </c>
      <c r="BP658" s="235">
        <f t="shared" ca="1" si="1115"/>
        <v>33.680063772377309</v>
      </c>
      <c r="BQ658" s="235">
        <f t="shared" ca="1" si="1116"/>
        <v>33.448144405018205</v>
      </c>
      <c r="BR658" s="235">
        <f t="shared" ca="1" si="1117"/>
        <v>0.23191936735910446</v>
      </c>
      <c r="BS658" s="235">
        <f t="shared" ca="1" si="1118"/>
        <v>33.911983139736414</v>
      </c>
      <c r="BT658" s="235">
        <f t="shared" ca="1" si="1074"/>
        <v>33.630742333418382</v>
      </c>
      <c r="BU658" s="235">
        <f t="shared" ca="1" si="1075"/>
        <v>33.382029440664539</v>
      </c>
      <c r="BV658" s="235">
        <f t="shared" ca="1" si="1076"/>
        <v>33.200216104849027</v>
      </c>
      <c r="BW658" s="235">
        <f t="shared" ca="1" si="1077"/>
        <v>33.946354783110557</v>
      </c>
      <c r="BX658" s="235">
        <f t="shared" ca="1" si="1048"/>
        <v>0.67536730387898103</v>
      </c>
      <c r="BZ658" s="235">
        <f t="shared" ca="1" si="1049"/>
        <v>33.329694862221352</v>
      </c>
      <c r="CA658" s="235">
        <f t="shared" ca="1" si="1050"/>
        <v>72.826835018049181</v>
      </c>
      <c r="CB658" s="235">
        <f t="shared" ca="1" si="1091"/>
        <v>33.810123046874999</v>
      </c>
      <c r="CC658" s="235">
        <f t="shared" ca="1" si="1092"/>
        <v>3.6701230468749984</v>
      </c>
      <c r="CD658" s="81">
        <f t="shared" ca="1" si="1093"/>
        <v>4.874137451171876</v>
      </c>
      <c r="CE658" s="235">
        <f t="shared" ca="1" si="1051"/>
        <v>75.297898010500305</v>
      </c>
      <c r="CF658" s="235">
        <f t="shared" ca="1" si="1052"/>
        <v>77.041314340011056</v>
      </c>
      <c r="CG658">
        <f t="shared" si="1053"/>
        <v>100</v>
      </c>
      <c r="CH658">
        <f t="shared" si="1053"/>
        <v>50</v>
      </c>
      <c r="CI658">
        <f t="shared" si="1053"/>
        <v>0</v>
      </c>
      <c r="CJ658" t="e">
        <f t="shared" si="1054"/>
        <v>#N/A</v>
      </c>
      <c r="CK658" s="259">
        <f t="shared" ca="1" si="1055"/>
        <v>33.980578070232234</v>
      </c>
      <c r="CL658" s="259">
        <f t="shared" ca="1" si="1056"/>
        <v>33.867019517558063</v>
      </c>
      <c r="CM658" s="259">
        <f t="shared" ca="1" si="1057"/>
        <v>33.805286870039879</v>
      </c>
      <c r="CN658" s="259">
        <f t="shared" ca="1" si="1058"/>
        <v>33.589168363590986</v>
      </c>
      <c r="CO658">
        <f t="shared" ca="1" si="1059"/>
        <v>100</v>
      </c>
      <c r="CP658">
        <f t="shared" ca="1" si="1060"/>
        <v>16.7</v>
      </c>
      <c r="CQ658" t="e">
        <f t="shared" ca="1" si="1061"/>
        <v>#N/A</v>
      </c>
      <c r="CR658" t="e">
        <f t="shared" ca="1" si="1096"/>
        <v>#N/A</v>
      </c>
      <c r="CS658" t="e">
        <f t="shared" ca="1" si="1097"/>
        <v>#N/A</v>
      </c>
    </row>
    <row r="659" spans="1:97" x14ac:dyDescent="0.25">
      <c r="A659">
        <v>628</v>
      </c>
      <c r="B659" s="100">
        <f ca="1">OFFSET(InputPriceData!B$15,CalculationsAndCharts!$A659+$A$11,0,1,1)</f>
        <v>39583</v>
      </c>
      <c r="C659" s="3">
        <f ca="1">OFFSET(InputPriceData!G$15,CalculationsAndCharts!$A659+$A$11,0,1,1)</f>
        <v>1790800</v>
      </c>
      <c r="D659" s="4">
        <f ca="1">OFFSET(InputPriceData!C$15,CalculationsAndCharts!$A659+$A$11,IF($C$7,7,0),1,1)</f>
        <v>34.47</v>
      </c>
      <c r="E659" s="4">
        <f ca="1">OFFSET(InputPriceData!D$15,CalculationsAndCharts!$A659+$A$11,IF($C$7,7,0),1,1)</f>
        <v>34.799999999999997</v>
      </c>
      <c r="F659" s="4">
        <f ca="1">OFFSET(InputPriceData!E$15,CalculationsAndCharts!$A659+$A$11,IF($C$7,7,0),1,1)</f>
        <v>33.82</v>
      </c>
      <c r="G659" s="4">
        <f ca="1">OFFSET(InputPriceData!F$15,CalculationsAndCharts!$A659+$A$11,IF($C$7,7,0),1,1)</f>
        <v>34.57</v>
      </c>
      <c r="H659" s="105">
        <f t="shared" si="1028"/>
        <v>0</v>
      </c>
      <c r="I659" s="105">
        <f t="shared" ca="1" si="1119"/>
        <v>0</v>
      </c>
      <c r="J659" s="105">
        <f t="shared" ca="1" si="1119"/>
        <v>0</v>
      </c>
      <c r="K659" s="105">
        <f t="shared" ca="1" si="1119"/>
        <v>0</v>
      </c>
      <c r="L659" s="4">
        <f t="shared" ca="1" si="1029"/>
        <v>34.396666666666668</v>
      </c>
      <c r="M659" s="105">
        <f t="shared" ca="1" si="1030"/>
        <v>1.2666666666666657</v>
      </c>
      <c r="N659" s="105">
        <f t="shared" ca="1" si="1037"/>
        <v>3.5163205128205171</v>
      </c>
      <c r="O659" s="198">
        <f t="shared" ca="1" si="1038"/>
        <v>3.7247077490239406</v>
      </c>
      <c r="P659" s="198">
        <f t="shared" ca="1" si="1039"/>
        <v>3.3522369741215465</v>
      </c>
      <c r="Q659" s="105">
        <f t="shared" ca="1" si="1031"/>
        <v>33.551193035644509</v>
      </c>
      <c r="R659" s="105">
        <f t="shared" ca="1" si="1032"/>
        <v>33.254335819247437</v>
      </c>
      <c r="S659" s="105">
        <f t="shared" ca="1" si="1040"/>
        <v>0</v>
      </c>
      <c r="T659" s="105">
        <f t="shared" si="1041"/>
        <v>0</v>
      </c>
      <c r="U659" s="105">
        <f t="shared" si="1042"/>
        <v>0</v>
      </c>
      <c r="V659" s="115">
        <f t="shared" ca="1" si="1033"/>
        <v>0.97999999999999687</v>
      </c>
      <c r="W659" s="114">
        <f t="shared" ca="1" si="1034"/>
        <v>1.2818509520434467</v>
      </c>
      <c r="X659" s="116">
        <f t="shared" ca="1" si="1035"/>
        <v>8.7079865549419933E-2</v>
      </c>
      <c r="Y659" s="90" t="e">
        <f t="shared" si="1043"/>
        <v>#N/A</v>
      </c>
      <c r="Z659" s="117" t="str">
        <f t="shared" ca="1" si="1044"/>
        <v/>
      </c>
      <c r="AA659" s="112"/>
      <c r="AB659" s="118"/>
      <c r="AC659" s="107"/>
      <c r="AD659" s="107"/>
      <c r="AH659" s="107"/>
      <c r="BE659" s="235">
        <f t="shared" ca="1" si="1045"/>
        <v>34.510000000000005</v>
      </c>
      <c r="BF659" s="235">
        <f t="shared" ref="BF659:BN659" ca="1" si="1127">AVERAGE(OFFSET(BE$31,$A659,0,$BE$27,1))</f>
        <v>34.150000000000006</v>
      </c>
      <c r="BG659" s="235">
        <f t="shared" ca="1" si="1127"/>
        <v>33.842500000000001</v>
      </c>
      <c r="BH659" s="235">
        <f t="shared" ca="1" si="1127"/>
        <v>33.577500000000001</v>
      </c>
      <c r="BI659" s="235">
        <f t="shared" ca="1" si="1127"/>
        <v>33.356562500000003</v>
      </c>
      <c r="BJ659" s="235">
        <f t="shared" ca="1" si="1127"/>
        <v>33.185468749999998</v>
      </c>
      <c r="BK659" s="235">
        <f t="shared" ca="1" si="1127"/>
        <v>33.057265624999999</v>
      </c>
      <c r="BL659" s="235">
        <f t="shared" ca="1" si="1127"/>
        <v>32.955937500000005</v>
      </c>
      <c r="BM659" s="235">
        <f t="shared" ca="1" si="1127"/>
        <v>32.867363281250007</v>
      </c>
      <c r="BN659" s="235">
        <f t="shared" ca="1" si="1127"/>
        <v>32.786650390625006</v>
      </c>
      <c r="BO659" s="235">
        <f t="shared" ca="1" si="1047"/>
        <v>33.802087402343759</v>
      </c>
      <c r="BP659" s="235">
        <f t="shared" ca="1" si="1115"/>
        <v>33.449881451004622</v>
      </c>
      <c r="BQ659" s="235">
        <f t="shared" ca="1" si="1116"/>
        <v>33.2162250376591</v>
      </c>
      <c r="BR659" s="235">
        <f t="shared" ca="1" si="1117"/>
        <v>0.23365641334552123</v>
      </c>
      <c r="BS659" s="235">
        <f t="shared" ca="1" si="1118"/>
        <v>33.683537864350143</v>
      </c>
      <c r="BT659" s="235">
        <f t="shared" ca="1" si="1074"/>
        <v>33.349501527100358</v>
      </c>
      <c r="BU659" s="235">
        <f t="shared" ca="1" si="1075"/>
        <v>33.133316547910695</v>
      </c>
      <c r="BV659" s="235">
        <f t="shared" ca="1" si="1076"/>
        <v>33.018402769033514</v>
      </c>
      <c r="BW659" s="235">
        <f t="shared" ca="1" si="1077"/>
        <v>33.666957706602503</v>
      </c>
      <c r="BX659" s="235">
        <f t="shared" ca="1" si="1048"/>
        <v>0.6850830826426757</v>
      </c>
      <c r="BZ659" s="235">
        <f t="shared" ca="1" si="1049"/>
        <v>33.276072162223905</v>
      </c>
      <c r="CA659" s="235">
        <f t="shared" ca="1" si="1050"/>
        <v>64.264165700559218</v>
      </c>
      <c r="CB659" s="235">
        <f t="shared" ca="1" si="1091"/>
        <v>34.09937703450521</v>
      </c>
      <c r="CC659" s="235">
        <f t="shared" ca="1" si="1092"/>
        <v>3.9593770345052093</v>
      </c>
      <c r="CD659" s="81">
        <f t="shared" ca="1" si="1093"/>
        <v>4.874137451171876</v>
      </c>
      <c r="CE659" s="235">
        <f t="shared" ca="1" si="1051"/>
        <v>81.232363144647607</v>
      </c>
      <c r="CF659" s="235">
        <f t="shared" ca="1" si="1052"/>
        <v>72.466706307093816</v>
      </c>
      <c r="CG659">
        <f t="shared" si="1053"/>
        <v>100</v>
      </c>
      <c r="CH659">
        <f t="shared" si="1053"/>
        <v>50</v>
      </c>
      <c r="CI659">
        <f t="shared" si="1053"/>
        <v>0</v>
      </c>
      <c r="CJ659" t="e">
        <f t="shared" si="1054"/>
        <v>#N/A</v>
      </c>
      <c r="CK659" s="259">
        <f t="shared" ca="1" si="1055"/>
        <v>33.546156140464468</v>
      </c>
      <c r="CL659" s="259">
        <f t="shared" ca="1" si="1056"/>
        <v>34.076828070232231</v>
      </c>
      <c r="CM659" s="259">
        <f t="shared" ca="1" si="1057"/>
        <v>33.86881145006646</v>
      </c>
      <c r="CN659" s="259">
        <f t="shared" ca="1" si="1058"/>
        <v>33.478027902004158</v>
      </c>
      <c r="CO659">
        <f t="shared" ca="1" si="1059"/>
        <v>100</v>
      </c>
      <c r="CP659">
        <f t="shared" ca="1" si="1060"/>
        <v>16.7</v>
      </c>
      <c r="CQ659" t="e">
        <f t="shared" ca="1" si="1061"/>
        <v>#N/A</v>
      </c>
      <c r="CR659">
        <f t="shared" ca="1" si="1096"/>
        <v>34.47</v>
      </c>
      <c r="CS659" t="e">
        <f t="shared" ca="1" si="1097"/>
        <v>#N/A</v>
      </c>
    </row>
    <row r="660" spans="1:97" x14ac:dyDescent="0.25">
      <c r="A660">
        <v>629</v>
      </c>
      <c r="B660" s="100">
        <f ca="1">OFFSET(InputPriceData!B$15,CalculationsAndCharts!$A660+$A$11,0,1,1)</f>
        <v>39582</v>
      </c>
      <c r="C660" s="3">
        <f ca="1">OFFSET(InputPriceData!G$15,CalculationsAndCharts!$A660+$A$11,0,1,1)</f>
        <v>2767900</v>
      </c>
      <c r="D660" s="4">
        <f ca="1">OFFSET(InputPriceData!C$15,CalculationsAndCharts!$A660+$A$11,IF($C$7,7,0),1,1)</f>
        <v>33.35</v>
      </c>
      <c r="E660" s="4">
        <f ca="1">OFFSET(InputPriceData!D$15,CalculationsAndCharts!$A660+$A$11,IF($C$7,7,0),1,1)</f>
        <v>35.14</v>
      </c>
      <c r="F660" s="4">
        <f ca="1">OFFSET(InputPriceData!E$15,CalculationsAndCharts!$A660+$A$11,IF($C$7,7,0),1,1)</f>
        <v>33.130000000000003</v>
      </c>
      <c r="G660" s="4">
        <f ca="1">OFFSET(InputPriceData!F$15,CalculationsAndCharts!$A660+$A$11,IF($C$7,7,0),1,1)</f>
        <v>34.450000000000003</v>
      </c>
      <c r="H660" s="105">
        <f t="shared" si="1028"/>
        <v>0</v>
      </c>
      <c r="I660" s="105">
        <f t="shared" ca="1" si="1119"/>
        <v>0</v>
      </c>
      <c r="J660" s="105">
        <f t="shared" ca="1" si="1119"/>
        <v>0</v>
      </c>
      <c r="K660" s="105">
        <f t="shared" ca="1" si="1119"/>
        <v>0</v>
      </c>
      <c r="L660" s="4">
        <f t="shared" ca="1" si="1029"/>
        <v>34.24</v>
      </c>
      <c r="M660" s="105">
        <f t="shared" ca="1" si="1030"/>
        <v>1.3000000000000043</v>
      </c>
      <c r="N660" s="105">
        <f t="shared" ca="1" si="1037"/>
        <v>3.5336153846153904</v>
      </c>
      <c r="O660" s="198">
        <f t="shared" ca="1" si="1038"/>
        <v>3.7842469593677759</v>
      </c>
      <c r="P660" s="198">
        <f t="shared" ca="1" si="1039"/>
        <v>3.4058222634309985</v>
      </c>
      <c r="Q660" s="105">
        <f t="shared" ca="1" si="1031"/>
        <v>33.30962914106675</v>
      </c>
      <c r="R660" s="105">
        <f t="shared" ca="1" si="1032"/>
        <v>33.169519471705414</v>
      </c>
      <c r="S660" s="105">
        <f t="shared" ca="1" si="1040"/>
        <v>0</v>
      </c>
      <c r="T660" s="105">
        <f t="shared" si="1041"/>
        <v>0</v>
      </c>
      <c r="U660" s="105">
        <f t="shared" si="1042"/>
        <v>0</v>
      </c>
      <c r="V660" s="115">
        <f t="shared" ca="1" si="1033"/>
        <v>2.009999999999998</v>
      </c>
      <c r="W660" s="114">
        <f t="shared" ca="1" si="1034"/>
        <v>1.4327764280651716</v>
      </c>
      <c r="X660" s="116">
        <f t="shared" ca="1" si="1035"/>
        <v>9.1590026939482483E-2</v>
      </c>
      <c r="Y660" s="90" t="e">
        <f t="shared" si="1043"/>
        <v>#N/A</v>
      </c>
      <c r="Z660" s="117" t="str">
        <f t="shared" ca="1" si="1044"/>
        <v/>
      </c>
      <c r="AA660" s="112"/>
      <c r="AB660" s="118"/>
      <c r="AC660" s="107"/>
      <c r="AD660" s="107"/>
      <c r="AH660" s="107"/>
      <c r="BE660" s="235">
        <f t="shared" ca="1" si="1045"/>
        <v>33.790000000000006</v>
      </c>
      <c r="BF660" s="235">
        <f t="shared" ref="BF660:BN660" ca="1" si="1128">AVERAGE(OFFSET(BE$31,$A660,0,$BE$27,1))</f>
        <v>33.535000000000004</v>
      </c>
      <c r="BG660" s="235">
        <f t="shared" ca="1" si="1128"/>
        <v>33.3125</v>
      </c>
      <c r="BH660" s="235">
        <f t="shared" ca="1" si="1128"/>
        <v>33.135625000000005</v>
      </c>
      <c r="BI660" s="235">
        <f t="shared" ca="1" si="1128"/>
        <v>33.014375000000001</v>
      </c>
      <c r="BJ660" s="235">
        <f t="shared" ca="1" si="1128"/>
        <v>32.929062500000001</v>
      </c>
      <c r="BK660" s="235">
        <f t="shared" ca="1" si="1128"/>
        <v>32.854609375000003</v>
      </c>
      <c r="BL660" s="235">
        <f t="shared" ca="1" si="1128"/>
        <v>32.778789062500003</v>
      </c>
      <c r="BM660" s="235">
        <f t="shared" ca="1" si="1128"/>
        <v>32.705937500000005</v>
      </c>
      <c r="BN660" s="235">
        <f t="shared" ca="1" si="1128"/>
        <v>32.650419921874999</v>
      </c>
      <c r="BO660" s="235">
        <f t="shared" ca="1" si="1047"/>
        <v>33.311597167968749</v>
      </c>
      <c r="BP660" s="235">
        <f t="shared" ca="1" si="1115"/>
        <v>33.097675499665485</v>
      </c>
      <c r="BQ660" s="235">
        <f t="shared" ca="1" si="1116"/>
        <v>32.982568624313586</v>
      </c>
      <c r="BR660" s="235">
        <f t="shared" ca="1" si="1117"/>
        <v>0.11510687535189845</v>
      </c>
      <c r="BS660" s="235">
        <f t="shared" ca="1" si="1118"/>
        <v>33.212782375017383</v>
      </c>
      <c r="BT660" s="235">
        <f t="shared" ca="1" si="1074"/>
        <v>33.015465189850573</v>
      </c>
      <c r="BU660" s="235">
        <f t="shared" ca="1" si="1075"/>
        <v>32.91713156872104</v>
      </c>
      <c r="BV660" s="235">
        <f t="shared" ca="1" si="1076"/>
        <v>32.903488990156333</v>
      </c>
      <c r="BW660" s="235">
        <f t="shared" ca="1" si="1077"/>
        <v>33.198489853544928</v>
      </c>
      <c r="BX660" s="235">
        <f t="shared" ca="1" si="1048"/>
        <v>0.73695852289878205</v>
      </c>
      <c r="BZ660" s="235">
        <f t="shared" ca="1" si="1049"/>
        <v>33.243356573907981</v>
      </c>
      <c r="CA660" s="235">
        <f t="shared" ca="1" si="1050"/>
        <v>48.477976746012317</v>
      </c>
      <c r="CB660" s="235">
        <f t="shared" ca="1" si="1091"/>
        <v>33.775798583984376</v>
      </c>
      <c r="CC660" s="235">
        <f t="shared" ca="1" si="1092"/>
        <v>3.6357985839843749</v>
      </c>
      <c r="CD660" s="81">
        <f t="shared" ca="1" si="1093"/>
        <v>4.874137451171876</v>
      </c>
      <c r="CE660" s="235">
        <f t="shared" ca="1" si="1051"/>
        <v>74.593681864885241</v>
      </c>
      <c r="CF660" s="235">
        <f t="shared" ca="1" si="1052"/>
        <v>64.28957229083268</v>
      </c>
      <c r="CG660">
        <f t="shared" si="1053"/>
        <v>100</v>
      </c>
      <c r="CH660">
        <f t="shared" si="1053"/>
        <v>50</v>
      </c>
      <c r="CI660">
        <f t="shared" si="1053"/>
        <v>0</v>
      </c>
      <c r="CJ660" t="e">
        <f t="shared" si="1054"/>
        <v>#N/A</v>
      </c>
      <c r="CK660" s="259">
        <f t="shared" ca="1" si="1055"/>
        <v>33.074812280928938</v>
      </c>
      <c r="CL660" s="259">
        <f t="shared" ca="1" si="1056"/>
        <v>33.826781140464469</v>
      </c>
      <c r="CM660" s="259">
        <f t="shared" ca="1" si="1057"/>
        <v>33.516907972332987</v>
      </c>
      <c r="CN660" s="259">
        <f t="shared" ca="1" si="1058"/>
        <v>33.238507834712934</v>
      </c>
      <c r="CO660">
        <f t="shared" ca="1" si="1059"/>
        <v>100</v>
      </c>
      <c r="CP660">
        <f t="shared" ca="1" si="1060"/>
        <v>16.7</v>
      </c>
      <c r="CQ660" t="e">
        <f t="shared" ca="1" si="1061"/>
        <v>#N/A</v>
      </c>
      <c r="CR660" t="e">
        <f t="shared" ca="1" si="1096"/>
        <v>#N/A</v>
      </c>
      <c r="CS660" t="e">
        <f t="shared" ca="1" si="1097"/>
        <v>#N/A</v>
      </c>
    </row>
    <row r="661" spans="1:97" x14ac:dyDescent="0.25">
      <c r="A661">
        <v>630</v>
      </c>
      <c r="B661" s="100">
        <f ca="1">OFFSET(InputPriceData!B$15,CalculationsAndCharts!$A661+$A$11,0,1,1)</f>
        <v>39581</v>
      </c>
      <c r="C661" s="3">
        <f ca="1">OFFSET(InputPriceData!G$15,CalculationsAndCharts!$A661+$A$11,0,1,1)</f>
        <v>1618400</v>
      </c>
      <c r="D661" s="4">
        <f ca="1">OFFSET(InputPriceData!C$15,CalculationsAndCharts!$A661+$A$11,IF($C$7,7,0),1,1)</f>
        <v>33.53</v>
      </c>
      <c r="E661" s="4">
        <f ca="1">OFFSET(InputPriceData!D$15,CalculationsAndCharts!$A661+$A$11,IF($C$7,7,0),1,1)</f>
        <v>33.840000000000003</v>
      </c>
      <c r="F661" s="4">
        <f ca="1">OFFSET(InputPriceData!E$15,CalculationsAndCharts!$A661+$A$11,IF($C$7,7,0),1,1)</f>
        <v>32.94</v>
      </c>
      <c r="G661" s="4">
        <f ca="1">OFFSET(InputPriceData!F$15,CalculationsAndCharts!$A661+$A$11,IF($C$7,7,0),1,1)</f>
        <v>33.130000000000003</v>
      </c>
      <c r="H661" s="105">
        <f t="shared" si="1028"/>
        <v>0</v>
      </c>
      <c r="I661" s="105">
        <f t="shared" ca="1" si="1119"/>
        <v>0</v>
      </c>
      <c r="J661" s="105">
        <f t="shared" ca="1" si="1119"/>
        <v>0</v>
      </c>
      <c r="K661" s="105">
        <f t="shared" ca="1" si="1119"/>
        <v>0</v>
      </c>
      <c r="L661" s="4">
        <f t="shared" ca="1" si="1029"/>
        <v>33.303333333333335</v>
      </c>
      <c r="M661" s="105">
        <f t="shared" ca="1" si="1030"/>
        <v>1.2833333333333314</v>
      </c>
      <c r="N661" s="105">
        <f t="shared" ca="1" si="1037"/>
        <v>3.6073461538461609</v>
      </c>
      <c r="O661" s="198">
        <f t="shared" ca="1" si="1038"/>
        <v>3.8558559807256003</v>
      </c>
      <c r="P661" s="198">
        <f t="shared" ca="1" si="1039"/>
        <v>3.4702703826530406</v>
      </c>
      <c r="Q661" s="105">
        <f t="shared" ca="1" si="1031"/>
        <v>33.04380889565725</v>
      </c>
      <c r="R661" s="105">
        <f t="shared" ca="1" si="1032"/>
        <v>33.129488137602173</v>
      </c>
      <c r="S661" s="105">
        <f t="shared" ca="1" si="1040"/>
        <v>0</v>
      </c>
      <c r="T661" s="105">
        <f t="shared" si="1041"/>
        <v>0</v>
      </c>
      <c r="U661" s="105">
        <f t="shared" si="1042"/>
        <v>0</v>
      </c>
      <c r="V661" s="115">
        <f t="shared" ca="1" si="1033"/>
        <v>0.90000000000000568</v>
      </c>
      <c r="W661" s="114">
        <f t="shared" ca="1" si="1034"/>
        <v>1.1441646420977585</v>
      </c>
      <c r="X661" s="116">
        <f t="shared" ca="1" si="1035"/>
        <v>8.4535606462353113E-2</v>
      </c>
      <c r="Y661" s="90" t="e">
        <f t="shared" si="1043"/>
        <v>#N/A</v>
      </c>
      <c r="Z661" s="117" t="str">
        <f t="shared" ca="1" si="1044"/>
        <v/>
      </c>
      <c r="AA661" s="112"/>
      <c r="AB661" s="118"/>
      <c r="AC661" s="107"/>
      <c r="AD661" s="107"/>
      <c r="AH661" s="107"/>
      <c r="BE661" s="235">
        <f t="shared" ca="1" si="1045"/>
        <v>33.28</v>
      </c>
      <c r="BF661" s="235">
        <f t="shared" ref="BF661:BN661" ca="1" si="1129">AVERAGE(OFFSET(BE$31,$A661,0,$BE$27,1))</f>
        <v>33.090000000000003</v>
      </c>
      <c r="BG661" s="235">
        <f t="shared" ca="1" si="1129"/>
        <v>32.958750000000002</v>
      </c>
      <c r="BH661" s="235">
        <f t="shared" ca="1" si="1129"/>
        <v>32.893124999999998</v>
      </c>
      <c r="BI661" s="235">
        <f t="shared" ca="1" si="1129"/>
        <v>32.84375</v>
      </c>
      <c r="BJ661" s="235">
        <f t="shared" ca="1" si="1129"/>
        <v>32.780156250000005</v>
      </c>
      <c r="BK661" s="235">
        <f t="shared" ca="1" si="1129"/>
        <v>32.702968750000004</v>
      </c>
      <c r="BL661" s="235">
        <f t="shared" ca="1" si="1129"/>
        <v>32.633085937499999</v>
      </c>
      <c r="BM661" s="235">
        <f t="shared" ca="1" si="1129"/>
        <v>32.59490234375</v>
      </c>
      <c r="BN661" s="235">
        <f t="shared" ca="1" si="1129"/>
        <v>32.604169921874998</v>
      </c>
      <c r="BO661" s="235">
        <f t="shared" ca="1" si="1047"/>
        <v>32.979076660156252</v>
      </c>
      <c r="BP661" s="235">
        <f t="shared" ca="1" si="1115"/>
        <v>32.883753831362228</v>
      </c>
      <c r="BQ661" s="235">
        <f t="shared" ca="1" si="1116"/>
        <v>32.867461748961681</v>
      </c>
      <c r="BR661" s="235">
        <f t="shared" ca="1" si="1117"/>
        <v>1.6292082400546803E-2</v>
      </c>
      <c r="BS661" s="235">
        <f t="shared" ca="1" si="1118"/>
        <v>32.900045913762774</v>
      </c>
      <c r="BT661" s="235">
        <f t="shared" ca="1" si="1074"/>
        <v>32.818148004683763</v>
      </c>
      <c r="BU661" s="235">
        <f t="shared" ca="1" si="1075"/>
        <v>32.818797947591506</v>
      </c>
      <c r="BV661" s="235">
        <f t="shared" ca="1" si="1076"/>
        <v>32.889846411591627</v>
      </c>
      <c r="BW661" s="235">
        <f t="shared" ca="1" si="1077"/>
        <v>32.8878965828684</v>
      </c>
      <c r="BX661" s="235">
        <f t="shared" ca="1" si="1048"/>
        <v>0.84153413132996924</v>
      </c>
      <c r="BZ661" s="235">
        <f t="shared" ca="1" si="1049"/>
        <v>33.250511212591235</v>
      </c>
      <c r="CA661" s="235">
        <f t="shared" ca="1" si="1050"/>
        <v>39.227572114343232</v>
      </c>
      <c r="CB661" s="235">
        <f t="shared" ca="1" si="1091"/>
        <v>33.14120499674479</v>
      </c>
      <c r="CC661" s="235">
        <f t="shared" ca="1" si="1092"/>
        <v>3.0012049967447894</v>
      </c>
      <c r="CD661" s="81">
        <f t="shared" ca="1" si="1093"/>
        <v>4.874137451171876</v>
      </c>
      <c r="CE661" s="235">
        <f t="shared" ca="1" si="1051"/>
        <v>61.574073911748584</v>
      </c>
      <c r="CF661" s="235">
        <f t="shared" ca="1" si="1052"/>
        <v>56.491193412108906</v>
      </c>
      <c r="CG661">
        <f t="shared" si="1053"/>
        <v>100</v>
      </c>
      <c r="CH661">
        <f t="shared" si="1053"/>
        <v>50</v>
      </c>
      <c r="CI661">
        <f t="shared" si="1053"/>
        <v>0</v>
      </c>
      <c r="CJ661" t="e">
        <f t="shared" si="1054"/>
        <v>#N/A</v>
      </c>
      <c r="CK661" s="259">
        <f t="shared" ca="1" si="1055"/>
        <v>32.789624561857877</v>
      </c>
      <c r="CL661" s="259">
        <f t="shared" ca="1" si="1056"/>
        <v>33.194812280928943</v>
      </c>
      <c r="CM661" s="259">
        <f t="shared" ca="1" si="1057"/>
        <v>33.034846620554973</v>
      </c>
      <c r="CN661" s="259">
        <f t="shared" ca="1" si="1058"/>
        <v>33.003198512412325</v>
      </c>
      <c r="CO661">
        <f t="shared" ca="1" si="1059"/>
        <v>0</v>
      </c>
      <c r="CP661" t="e">
        <f t="shared" ca="1" si="1060"/>
        <v>#N/A</v>
      </c>
      <c r="CQ661">
        <f t="shared" ca="1" si="1061"/>
        <v>16.7</v>
      </c>
      <c r="CR661" t="e">
        <f t="shared" ca="1" si="1096"/>
        <v>#N/A</v>
      </c>
      <c r="CS661" t="e">
        <f t="shared" ca="1" si="1097"/>
        <v>#N/A</v>
      </c>
    </row>
    <row r="662" spans="1:97" x14ac:dyDescent="0.25">
      <c r="A662">
        <v>631</v>
      </c>
      <c r="B662" s="100">
        <f ca="1">OFFSET(InputPriceData!B$15,CalculationsAndCharts!$A662+$A$11,0,1,1)</f>
        <v>39580</v>
      </c>
      <c r="C662" s="3">
        <f ca="1">OFFSET(InputPriceData!G$15,CalculationsAndCharts!$A662+$A$11,0,1,1)</f>
        <v>2510500</v>
      </c>
      <c r="D662" s="4">
        <f ca="1">OFFSET(InputPriceData!C$15,CalculationsAndCharts!$A662+$A$11,IF($C$7,7,0),1,1)</f>
        <v>32.369999999999997</v>
      </c>
      <c r="E662" s="4">
        <f ca="1">OFFSET(InputPriceData!D$15,CalculationsAndCharts!$A662+$A$11,IF($C$7,7,0),1,1)</f>
        <v>33.619999999999997</v>
      </c>
      <c r="F662" s="4">
        <f ca="1">OFFSET(InputPriceData!E$15,CalculationsAndCharts!$A662+$A$11,IF($C$7,7,0),1,1)</f>
        <v>32.020000000000003</v>
      </c>
      <c r="G662" s="4">
        <f ca="1">OFFSET(InputPriceData!F$15,CalculationsAndCharts!$A662+$A$11,IF($C$7,7,0),1,1)</f>
        <v>33.43</v>
      </c>
      <c r="H662" s="105">
        <f t="shared" si="1028"/>
        <v>0</v>
      </c>
      <c r="I662" s="105">
        <f t="shared" ca="1" si="1119"/>
        <v>0</v>
      </c>
      <c r="J662" s="105">
        <f t="shared" ca="1" si="1119"/>
        <v>0</v>
      </c>
      <c r="K662" s="105">
        <f t="shared" ca="1" si="1119"/>
        <v>0</v>
      </c>
      <c r="L662" s="4">
        <f t="shared" ca="1" si="1029"/>
        <v>33.023333333333333</v>
      </c>
      <c r="M662" s="105">
        <f t="shared" ca="1" si="1030"/>
        <v>0.80333333333333456</v>
      </c>
      <c r="N662" s="105">
        <f t="shared" ca="1" si="1037"/>
        <v>3.7029230769230845</v>
      </c>
      <c r="O662" s="198">
        <f t="shared" ca="1" si="1038"/>
        <v>3.9268587884054402</v>
      </c>
      <c r="P662" s="198">
        <f t="shared" ca="1" si="1039"/>
        <v>3.5341729095648962</v>
      </c>
      <c r="Q662" s="105">
        <f t="shared" ca="1" si="1031"/>
        <v>32.969659056321227</v>
      </c>
      <c r="R662" s="105">
        <f t="shared" ca="1" si="1032"/>
        <v>33.15396792101501</v>
      </c>
      <c r="S662" s="105">
        <f t="shared" ca="1" si="1040"/>
        <v>0</v>
      </c>
      <c r="T662" s="105">
        <f t="shared" si="1041"/>
        <v>0</v>
      </c>
      <c r="U662" s="105">
        <f t="shared" si="1042"/>
        <v>0</v>
      </c>
      <c r="V662" s="115">
        <f t="shared" ca="1" si="1033"/>
        <v>1.5999999999999943</v>
      </c>
      <c r="W662" s="114">
        <f t="shared" ca="1" si="1034"/>
        <v>1.2662469631466349</v>
      </c>
      <c r="X662" s="116">
        <f t="shared" ca="1" si="1035"/>
        <v>8.7877563958918187E-2</v>
      </c>
      <c r="Y662" s="90" t="e">
        <f t="shared" si="1043"/>
        <v>#N/A</v>
      </c>
      <c r="Z662" s="117" t="str">
        <f t="shared" ca="1" si="1044"/>
        <v/>
      </c>
      <c r="AA662" s="112"/>
      <c r="AB662" s="118"/>
      <c r="AC662" s="107"/>
      <c r="AD662" s="107"/>
      <c r="AH662" s="107"/>
      <c r="BE662" s="235">
        <f t="shared" ca="1" si="1045"/>
        <v>32.9</v>
      </c>
      <c r="BF662" s="235">
        <f t="shared" ref="BF662:BN662" ca="1" si="1130">AVERAGE(OFFSET(BE$31,$A662,0,$BE$27,1))</f>
        <v>32.827500000000001</v>
      </c>
      <c r="BG662" s="235">
        <f t="shared" ca="1" si="1130"/>
        <v>32.827500000000001</v>
      </c>
      <c r="BH662" s="235">
        <f t="shared" ca="1" si="1130"/>
        <v>32.794375000000002</v>
      </c>
      <c r="BI662" s="235">
        <f t="shared" ca="1" si="1130"/>
        <v>32.716562500000002</v>
      </c>
      <c r="BJ662" s="235">
        <f t="shared" ca="1" si="1130"/>
        <v>32.625781250000003</v>
      </c>
      <c r="BK662" s="235">
        <f t="shared" ca="1" si="1130"/>
        <v>32.563203125000001</v>
      </c>
      <c r="BL662" s="235">
        <f t="shared" ca="1" si="1130"/>
        <v>32.556718750000002</v>
      </c>
      <c r="BM662" s="235">
        <f t="shared" ca="1" si="1130"/>
        <v>32.613437500000003</v>
      </c>
      <c r="BN662" s="235">
        <f t="shared" ca="1" si="1130"/>
        <v>32.723691406250005</v>
      </c>
      <c r="BO662" s="235">
        <f t="shared" ca="1" si="1047"/>
        <v>32.784032226562502</v>
      </c>
      <c r="BP662" s="235">
        <f t="shared" ca="1" si="1115"/>
        <v>32.788431002568196</v>
      </c>
      <c r="BQ662" s="235">
        <f t="shared" ca="1" si="1116"/>
        <v>32.851169666561134</v>
      </c>
      <c r="BR662" s="235">
        <f t="shared" ca="1" si="1117"/>
        <v>-6.273866399293837E-2</v>
      </c>
      <c r="BS662" s="235">
        <f t="shared" ca="1" si="1118"/>
        <v>32.725692338575257</v>
      </c>
      <c r="BT662" s="235">
        <f t="shared" ca="1" si="1074"/>
        <v>32.73625009560476</v>
      </c>
      <c r="BU662" s="235">
        <f t="shared" ca="1" si="1075"/>
        <v>32.819447890499248</v>
      </c>
      <c r="BV662" s="235">
        <f t="shared" ca="1" si="1076"/>
        <v>32.960894875591748</v>
      </c>
      <c r="BW662" s="235">
        <f t="shared" ca="1" si="1077"/>
        <v>32.711301490908284</v>
      </c>
      <c r="BX662" s="235">
        <f t="shared" ca="1" si="1048"/>
        <v>0.96169865799940246</v>
      </c>
      <c r="BZ662" s="235">
        <f t="shared" ca="1" si="1049"/>
        <v>33.280590862377451</v>
      </c>
      <c r="CA662" s="235">
        <f t="shared" ca="1" si="1050"/>
        <v>35.200941928799047</v>
      </c>
      <c r="CB662" s="235">
        <f t="shared" ca="1" si="1091"/>
        <v>32.903682779947914</v>
      </c>
      <c r="CC662" s="235">
        <f t="shared" ca="1" si="1092"/>
        <v>2.7636827799479136</v>
      </c>
      <c r="CD662" s="81">
        <f t="shared" ca="1" si="1093"/>
        <v>4.874137451171876</v>
      </c>
      <c r="CE662" s="235">
        <f t="shared" ca="1" si="1051"/>
        <v>56.700961095864223</v>
      </c>
      <c r="CF662" s="235">
        <f t="shared" ca="1" si="1052"/>
        <v>54.738873486245986</v>
      </c>
      <c r="CG662">
        <f t="shared" si="1053"/>
        <v>100</v>
      </c>
      <c r="CH662">
        <f t="shared" si="1053"/>
        <v>50</v>
      </c>
      <c r="CI662">
        <f t="shared" si="1053"/>
        <v>0</v>
      </c>
      <c r="CJ662" t="e">
        <f t="shared" si="1054"/>
        <v>#N/A</v>
      </c>
      <c r="CK662" s="259">
        <f t="shared" ca="1" si="1055"/>
        <v>32.719249123715755</v>
      </c>
      <c r="CL662" s="259">
        <f t="shared" ca="1" si="1056"/>
        <v>32.804812280928942</v>
      </c>
      <c r="CM662" s="259">
        <f t="shared" ca="1" si="1057"/>
        <v>32.855855478702736</v>
      </c>
      <c r="CN662" s="259">
        <f t="shared" ca="1" si="1058"/>
        <v>32.926553005005673</v>
      </c>
      <c r="CO662">
        <f t="shared" ca="1" si="1059"/>
        <v>0</v>
      </c>
      <c r="CP662" t="e">
        <f t="shared" ca="1" si="1060"/>
        <v>#N/A</v>
      </c>
      <c r="CQ662">
        <f t="shared" ca="1" si="1061"/>
        <v>16.7</v>
      </c>
      <c r="CR662" t="e">
        <f t="shared" ca="1" si="1096"/>
        <v>#N/A</v>
      </c>
      <c r="CS662" t="e">
        <f t="shared" ca="1" si="1097"/>
        <v>#N/A</v>
      </c>
    </row>
    <row r="663" spans="1:97" x14ac:dyDescent="0.25">
      <c r="A663">
        <v>632</v>
      </c>
      <c r="B663" s="100">
        <f ca="1">OFFSET(InputPriceData!B$15,CalculationsAndCharts!$A663+$A$11,0,1,1)</f>
        <v>39577</v>
      </c>
      <c r="C663" s="3">
        <f ca="1">OFFSET(InputPriceData!G$15,CalculationsAndCharts!$A663+$A$11,0,1,1)</f>
        <v>1689500</v>
      </c>
      <c r="D663" s="4">
        <f ca="1">OFFSET(InputPriceData!C$15,CalculationsAndCharts!$A663+$A$11,IF($C$7,7,0),1,1)</f>
        <v>32.85</v>
      </c>
      <c r="E663" s="4">
        <f ca="1">OFFSET(InputPriceData!D$15,CalculationsAndCharts!$A663+$A$11,IF($C$7,7,0),1,1)</f>
        <v>33.01</v>
      </c>
      <c r="F663" s="4">
        <f ca="1">OFFSET(InputPriceData!E$15,CalculationsAndCharts!$A663+$A$11,IF($C$7,7,0),1,1)</f>
        <v>32.22</v>
      </c>
      <c r="G663" s="4">
        <f ca="1">OFFSET(InputPriceData!F$15,CalculationsAndCharts!$A663+$A$11,IF($C$7,7,0),1,1)</f>
        <v>32.369999999999997</v>
      </c>
      <c r="H663" s="105">
        <f t="shared" si="1028"/>
        <v>0</v>
      </c>
      <c r="I663" s="105">
        <f t="shared" ca="1" si="1119"/>
        <v>0</v>
      </c>
      <c r="J663" s="105">
        <f t="shared" ca="1" si="1119"/>
        <v>0</v>
      </c>
      <c r="K663" s="105">
        <f t="shared" ca="1" si="1119"/>
        <v>0</v>
      </c>
      <c r="L663" s="4">
        <f t="shared" ca="1" si="1029"/>
        <v>32.533333333333331</v>
      </c>
      <c r="M663" s="105">
        <f t="shared" ca="1" si="1030"/>
        <v>0.79333333333333655</v>
      </c>
      <c r="N663" s="105">
        <f t="shared" ca="1" si="1037"/>
        <v>3.7711923076923148</v>
      </c>
      <c r="O663" s="198">
        <f t="shared" ca="1" si="1038"/>
        <v>3.9908404202575416</v>
      </c>
      <c r="P663" s="198">
        <f t="shared" ca="1" si="1039"/>
        <v>3.5917563782317874</v>
      </c>
      <c r="Q663" s="105">
        <f t="shared" ca="1" si="1031"/>
        <v>32.954323548603483</v>
      </c>
      <c r="R663" s="105">
        <f t="shared" ca="1" si="1032"/>
        <v>33.206627596641802</v>
      </c>
      <c r="S663" s="105">
        <f t="shared" ca="1" si="1040"/>
        <v>0</v>
      </c>
      <c r="T663" s="105">
        <f t="shared" si="1041"/>
        <v>0</v>
      </c>
      <c r="U663" s="105">
        <f t="shared" si="1042"/>
        <v>0</v>
      </c>
      <c r="V663" s="115">
        <f t="shared" ca="1" si="1033"/>
        <v>0.92000000000000171</v>
      </c>
      <c r="W663" s="114">
        <f t="shared" ca="1" si="1034"/>
        <v>1.099370444719955</v>
      </c>
      <c r="X663" s="116">
        <f t="shared" ca="1" si="1035"/>
        <v>8.3962633448253166E-2</v>
      </c>
      <c r="Y663" s="90" t="e">
        <f t="shared" si="1043"/>
        <v>#N/A</v>
      </c>
      <c r="Z663" s="117" t="str">
        <f t="shared" ca="1" si="1044"/>
        <v/>
      </c>
      <c r="AA663" s="112"/>
      <c r="AB663" s="118"/>
      <c r="AC663" s="107"/>
      <c r="AD663" s="107"/>
      <c r="AH663" s="107"/>
      <c r="BE663" s="235">
        <f t="shared" ca="1" si="1045"/>
        <v>32.754999999999995</v>
      </c>
      <c r="BF663" s="235">
        <f t="shared" ref="BF663:BN663" ca="1" si="1131">AVERAGE(OFFSET(BE$31,$A663,0,$BE$27,1))</f>
        <v>32.827500000000001</v>
      </c>
      <c r="BG663" s="235">
        <f t="shared" ca="1" si="1131"/>
        <v>32.761249999999997</v>
      </c>
      <c r="BH663" s="235">
        <f t="shared" ca="1" si="1131"/>
        <v>32.638750000000002</v>
      </c>
      <c r="BI663" s="235">
        <f t="shared" ca="1" si="1131"/>
        <v>32.534999999999997</v>
      </c>
      <c r="BJ663" s="235">
        <f t="shared" ca="1" si="1131"/>
        <v>32.500624999999999</v>
      </c>
      <c r="BK663" s="235">
        <f t="shared" ca="1" si="1131"/>
        <v>32.550234375000002</v>
      </c>
      <c r="BL663" s="235">
        <f t="shared" ca="1" si="1131"/>
        <v>32.670156250000005</v>
      </c>
      <c r="BM663" s="235">
        <f t="shared" ca="1" si="1131"/>
        <v>32.833945312500006</v>
      </c>
      <c r="BN663" s="235">
        <f t="shared" ca="1" si="1131"/>
        <v>33.016621093750004</v>
      </c>
      <c r="BO663" s="235">
        <f t="shared" ca="1" si="1047"/>
        <v>32.737641601562494</v>
      </c>
      <c r="BP663" s="235">
        <f t="shared" ca="1" si="1115"/>
        <v>32.792829778573889</v>
      </c>
      <c r="BQ663" s="235">
        <f t="shared" ca="1" si="1116"/>
        <v>32.913908330554079</v>
      </c>
      <c r="BR663" s="235">
        <f t="shared" ca="1" si="1117"/>
        <v>-0.12107855198019024</v>
      </c>
      <c r="BS663" s="235">
        <f t="shared" ca="1" si="1118"/>
        <v>32.671751226593699</v>
      </c>
      <c r="BT663" s="235">
        <f t="shared" ca="1" si="1074"/>
        <v>32.746807852634269</v>
      </c>
      <c r="BU663" s="235">
        <f t="shared" ca="1" si="1075"/>
        <v>32.902645685393736</v>
      </c>
      <c r="BV663" s="235">
        <f t="shared" ca="1" si="1076"/>
        <v>33.102341860684241</v>
      </c>
      <c r="BW663" s="235">
        <f t="shared" ca="1" si="1077"/>
        <v>32.634828362405834</v>
      </c>
      <c r="BX663" s="235">
        <f t="shared" ca="1" si="1048"/>
        <v>1.0769384887368894</v>
      </c>
      <c r="BZ663" s="235">
        <f t="shared" ca="1" si="1049"/>
        <v>33.319421105159783</v>
      </c>
      <c r="CA663" s="235">
        <f t="shared" ca="1" si="1050"/>
        <v>34.107895903207783</v>
      </c>
      <c r="CB663" s="235">
        <f t="shared" ca="1" si="1091"/>
        <v>32.635487467447916</v>
      </c>
      <c r="CC663" s="235">
        <f t="shared" ca="1" si="1092"/>
        <v>2.4954874674479157</v>
      </c>
      <c r="CD663" s="81">
        <f t="shared" ca="1" si="1093"/>
        <v>4.874137451171876</v>
      </c>
      <c r="CE663" s="235">
        <f t="shared" ca="1" si="1051"/>
        <v>51.198545228713897</v>
      </c>
      <c r="CF663" s="235">
        <f t="shared" ca="1" si="1052"/>
        <v>53.724529129121656</v>
      </c>
      <c r="CG663">
        <f t="shared" si="1053"/>
        <v>100</v>
      </c>
      <c r="CH663">
        <f t="shared" si="1053"/>
        <v>50</v>
      </c>
      <c r="CI663">
        <f t="shared" si="1053"/>
        <v>0</v>
      </c>
      <c r="CJ663" t="e">
        <f t="shared" si="1054"/>
        <v>#N/A</v>
      </c>
      <c r="CK663" s="259">
        <f t="shared" ca="1" si="1055"/>
        <v>32.825998247431514</v>
      </c>
      <c r="CL663" s="259">
        <f t="shared" ca="1" si="1056"/>
        <v>32.667124561857875</v>
      </c>
      <c r="CM663" s="259">
        <f t="shared" ca="1" si="1057"/>
        <v>32.744203575615678</v>
      </c>
      <c r="CN663" s="259">
        <f t="shared" ca="1" si="1058"/>
        <v>32.975249294636363</v>
      </c>
      <c r="CO663">
        <f t="shared" ca="1" si="1059"/>
        <v>0</v>
      </c>
      <c r="CP663" t="e">
        <f t="shared" ca="1" si="1060"/>
        <v>#N/A</v>
      </c>
      <c r="CQ663">
        <f t="shared" ca="1" si="1061"/>
        <v>16.7</v>
      </c>
      <c r="CR663" t="e">
        <f t="shared" ca="1" si="1096"/>
        <v>#N/A</v>
      </c>
      <c r="CS663" t="e">
        <f t="shared" ca="1" si="1097"/>
        <v>#N/A</v>
      </c>
    </row>
    <row r="664" spans="1:97" x14ac:dyDescent="0.25">
      <c r="A664">
        <v>633</v>
      </c>
      <c r="B664" s="100">
        <f ca="1">OFFSET(InputPriceData!B$15,CalculationsAndCharts!$A664+$A$11,0,1,1)</f>
        <v>39576</v>
      </c>
      <c r="C664" s="3">
        <f ca="1">OFFSET(InputPriceData!G$15,CalculationsAndCharts!$A664+$A$11,0,1,1)</f>
        <v>2043800</v>
      </c>
      <c r="D664" s="4">
        <f ca="1">OFFSET(InputPriceData!C$15,CalculationsAndCharts!$A664+$A$11,IF($C$7,7,0),1,1)</f>
        <v>32.82</v>
      </c>
      <c r="E664" s="4">
        <f ca="1">OFFSET(InputPriceData!D$15,CalculationsAndCharts!$A664+$A$11,IF($C$7,7,0),1,1)</f>
        <v>33.47</v>
      </c>
      <c r="F664" s="4">
        <f ca="1">OFFSET(InputPriceData!E$15,CalculationsAndCharts!$A664+$A$11,IF($C$7,7,0),1,1)</f>
        <v>32.43</v>
      </c>
      <c r="G664" s="4">
        <f ca="1">OFFSET(InputPriceData!F$15,CalculationsAndCharts!$A664+$A$11,IF($C$7,7,0),1,1)</f>
        <v>33.14</v>
      </c>
      <c r="H664" s="105">
        <f t="shared" si="1028"/>
        <v>0</v>
      </c>
      <c r="I664" s="105">
        <f t="shared" ca="1" si="1119"/>
        <v>0</v>
      </c>
      <c r="J664" s="105">
        <f t="shared" ca="1" si="1119"/>
        <v>0</v>
      </c>
      <c r="K664" s="105">
        <f t="shared" ca="1" si="1119"/>
        <v>0</v>
      </c>
      <c r="L664" s="4">
        <f t="shared" ca="1" si="1029"/>
        <v>33.013333333333335</v>
      </c>
      <c r="M664" s="105">
        <f t="shared" ca="1" si="1030"/>
        <v>0.82333333333333769</v>
      </c>
      <c r="N664" s="105">
        <f t="shared" ca="1" si="1037"/>
        <v>3.8340000000000063</v>
      </c>
      <c r="O664" s="198">
        <f t="shared" ca="1" si="1038"/>
        <v>4.0535970238476065</v>
      </c>
      <c r="P664" s="198">
        <f t="shared" ca="1" si="1039"/>
        <v>3.6482373214628461</v>
      </c>
      <c r="Q664" s="105">
        <f t="shared" ca="1" si="1031"/>
        <v>33.074606467252096</v>
      </c>
      <c r="R664" s="105">
        <f t="shared" ca="1" si="1032"/>
        <v>33.278714467509893</v>
      </c>
      <c r="S664" s="105">
        <f t="shared" ca="1" si="1040"/>
        <v>0</v>
      </c>
      <c r="T664" s="105">
        <f t="shared" si="1041"/>
        <v>0</v>
      </c>
      <c r="U664" s="105">
        <f t="shared" si="1042"/>
        <v>0</v>
      </c>
      <c r="V664" s="115">
        <f t="shared" ca="1" si="1033"/>
        <v>1.0399999999999991</v>
      </c>
      <c r="W664" s="114">
        <f t="shared" ca="1" si="1034"/>
        <v>1.1890556670799317</v>
      </c>
      <c r="X664" s="116">
        <f t="shared" ca="1" si="1035"/>
        <v>8.587977269402329E-2</v>
      </c>
      <c r="Y664" s="90" t="e">
        <f t="shared" si="1043"/>
        <v>#N/A</v>
      </c>
      <c r="Z664" s="117" t="str">
        <f t="shared" ca="1" si="1044"/>
        <v/>
      </c>
      <c r="AA664" s="112"/>
      <c r="AB664" s="118"/>
      <c r="AC664" s="107"/>
      <c r="AD664" s="107"/>
      <c r="AH664" s="107"/>
      <c r="BE664" s="235">
        <f t="shared" ca="1" si="1045"/>
        <v>32.9</v>
      </c>
      <c r="BF664" s="235">
        <f t="shared" ref="BF664:BN664" ca="1" si="1132">AVERAGE(OFFSET(BE$31,$A664,0,$BE$27,1))</f>
        <v>32.694999999999993</v>
      </c>
      <c r="BG664" s="235">
        <f t="shared" ca="1" si="1132"/>
        <v>32.516249999999999</v>
      </c>
      <c r="BH664" s="235">
        <f t="shared" ca="1" si="1132"/>
        <v>32.431249999999999</v>
      </c>
      <c r="BI664" s="235">
        <f t="shared" ca="1" si="1132"/>
        <v>32.466250000000002</v>
      </c>
      <c r="BJ664" s="235">
        <f t="shared" ca="1" si="1132"/>
        <v>32.599843750000005</v>
      </c>
      <c r="BK664" s="235">
        <f t="shared" ca="1" si="1132"/>
        <v>32.790078125000001</v>
      </c>
      <c r="BL664" s="235">
        <f t="shared" ca="1" si="1132"/>
        <v>32.997734375</v>
      </c>
      <c r="BM664" s="235">
        <f t="shared" ca="1" si="1132"/>
        <v>33.199296875000002</v>
      </c>
      <c r="BN664" s="235">
        <f t="shared" ca="1" si="1132"/>
        <v>33.387822265624997</v>
      </c>
      <c r="BO664" s="235">
        <f t="shared" ca="1" si="1047"/>
        <v>32.756613769531256</v>
      </c>
      <c r="BP664" s="235">
        <f t="shared" ca="1" si="1115"/>
        <v>32.848017955585277</v>
      </c>
      <c r="BQ664" s="235">
        <f t="shared" ca="1" si="1116"/>
        <v>33.034986882534263</v>
      </c>
      <c r="BR664" s="235">
        <f t="shared" ca="1" si="1117"/>
        <v>-0.18696892694898537</v>
      </c>
      <c r="BS664" s="235">
        <f t="shared" ca="1" si="1118"/>
        <v>32.661049028636292</v>
      </c>
      <c r="BT664" s="235">
        <f t="shared" ca="1" si="1074"/>
        <v>32.82186447867484</v>
      </c>
      <c r="BU664" s="235">
        <f t="shared" ca="1" si="1075"/>
        <v>33.05848351815321</v>
      </c>
      <c r="BV664" s="235">
        <f t="shared" ca="1" si="1076"/>
        <v>33.302038035974746</v>
      </c>
      <c r="BW664" s="235">
        <f t="shared" ca="1" si="1077"/>
        <v>32.592180917539636</v>
      </c>
      <c r="BX664" s="235">
        <f t="shared" ca="1" si="1048"/>
        <v>1.1676975419278717</v>
      </c>
      <c r="BZ664" s="235">
        <f t="shared" ca="1" si="1049"/>
        <v>33.35721030712233</v>
      </c>
      <c r="CA664" s="235">
        <f t="shared" ca="1" si="1050"/>
        <v>33.620985698068104</v>
      </c>
      <c r="CB664" s="235">
        <f t="shared" ca="1" si="1091"/>
        <v>32.884973551432296</v>
      </c>
      <c r="CC664" s="235">
        <f t="shared" ca="1" si="1092"/>
        <v>2.7449735514322953</v>
      </c>
      <c r="CD664" s="81">
        <f t="shared" ca="1" si="1093"/>
        <v>4.874137451171876</v>
      </c>
      <c r="CE664" s="235">
        <f t="shared" ca="1" si="1051"/>
        <v>56.317114134159851</v>
      </c>
      <c r="CF664" s="235">
        <f t="shared" ca="1" si="1052"/>
        <v>52.472478005826815</v>
      </c>
      <c r="CG664">
        <f t="shared" si="1053"/>
        <v>100</v>
      </c>
      <c r="CH664">
        <f t="shared" si="1053"/>
        <v>50</v>
      </c>
      <c r="CI664">
        <f t="shared" si="1053"/>
        <v>0</v>
      </c>
      <c r="CJ664" t="e">
        <f t="shared" si="1054"/>
        <v>#N/A</v>
      </c>
      <c r="CK664" s="259">
        <f t="shared" ca="1" si="1055"/>
        <v>32.686996494863024</v>
      </c>
      <c r="CL664" s="259">
        <f t="shared" ca="1" si="1056"/>
        <v>32.887999123715758</v>
      </c>
      <c r="CM664" s="259">
        <f t="shared" ca="1" si="1057"/>
        <v>32.884783737137248</v>
      </c>
      <c r="CN664" s="259">
        <f t="shared" ca="1" si="1058"/>
        <v>33.098499187747755</v>
      </c>
      <c r="CO664">
        <f t="shared" ca="1" si="1059"/>
        <v>0</v>
      </c>
      <c r="CP664" t="e">
        <f t="shared" ca="1" si="1060"/>
        <v>#N/A</v>
      </c>
      <c r="CQ664">
        <f t="shared" ca="1" si="1061"/>
        <v>16.7</v>
      </c>
      <c r="CR664" t="e">
        <f t="shared" ca="1" si="1096"/>
        <v>#N/A</v>
      </c>
      <c r="CS664" t="e">
        <f t="shared" ca="1" si="1097"/>
        <v>#N/A</v>
      </c>
    </row>
    <row r="665" spans="1:97" x14ac:dyDescent="0.25">
      <c r="A665">
        <v>634</v>
      </c>
      <c r="B665" s="100">
        <f ca="1">OFFSET(InputPriceData!B$15,CalculationsAndCharts!$A665+$A$11,0,1,1)</f>
        <v>39575</v>
      </c>
      <c r="C665" s="3">
        <f ca="1">OFFSET(InputPriceData!G$15,CalculationsAndCharts!$A665+$A$11,0,1,1)</f>
        <v>3593800</v>
      </c>
      <c r="D665" s="4">
        <f ca="1">OFFSET(InputPriceData!C$15,CalculationsAndCharts!$A665+$A$11,IF($C$7,7,0),1,1)</f>
        <v>32.409999999999997</v>
      </c>
      <c r="E665" s="4">
        <f ca="1">OFFSET(InputPriceData!D$15,CalculationsAndCharts!$A665+$A$11,IF($C$7,7,0),1,1)</f>
        <v>33.659999999999997</v>
      </c>
      <c r="F665" s="4">
        <f ca="1">OFFSET(InputPriceData!E$15,CalculationsAndCharts!$A665+$A$11,IF($C$7,7,0),1,1)</f>
        <v>32.19</v>
      </c>
      <c r="G665" s="4">
        <f ca="1">OFFSET(InputPriceData!F$15,CalculationsAndCharts!$A665+$A$11,IF($C$7,7,0),1,1)</f>
        <v>32.659999999999997</v>
      </c>
      <c r="H665" s="105">
        <f t="shared" si="1028"/>
        <v>0</v>
      </c>
      <c r="I665" s="105">
        <f t="shared" ca="1" si="1119"/>
        <v>0</v>
      </c>
      <c r="J665" s="105">
        <f t="shared" ca="1" si="1119"/>
        <v>0</v>
      </c>
      <c r="K665" s="105">
        <f t="shared" ca="1" si="1119"/>
        <v>0</v>
      </c>
      <c r="L665" s="4">
        <f t="shared" ca="1" si="1029"/>
        <v>32.836666666666666</v>
      </c>
      <c r="M665" s="105">
        <f t="shared" ca="1" si="1030"/>
        <v>1.3166666666666664</v>
      </c>
      <c r="N665" s="105">
        <f t="shared" ca="1" si="1037"/>
        <v>4.131653846153851</v>
      </c>
      <c r="O665" s="198">
        <f t="shared" ca="1" si="1038"/>
        <v>4.116339030661206</v>
      </c>
      <c r="P665" s="198">
        <f t="shared" ca="1" si="1039"/>
        <v>3.7047051275950853</v>
      </c>
      <c r="Q665" s="105">
        <f t="shared" ca="1" si="1031"/>
        <v>33.092113076943164</v>
      </c>
      <c r="R665" s="105">
        <f t="shared" ca="1" si="1032"/>
        <v>33.337031039012118</v>
      </c>
      <c r="S665" s="105">
        <f t="shared" ca="1" si="1040"/>
        <v>0</v>
      </c>
      <c r="T665" s="105">
        <f t="shared" si="1041"/>
        <v>0</v>
      </c>
      <c r="U665" s="105">
        <f t="shared" si="1042"/>
        <v>0</v>
      </c>
      <c r="V665" s="115">
        <f t="shared" ca="1" si="1033"/>
        <v>1.4699999999999989</v>
      </c>
      <c r="W665" s="114">
        <f t="shared" ca="1" si="1034"/>
        <v>1.2635835006198979</v>
      </c>
      <c r="X665" s="116">
        <f t="shared" ca="1" si="1035"/>
        <v>8.8689023289035468E-2</v>
      </c>
      <c r="Y665" s="90" t="e">
        <f t="shared" si="1043"/>
        <v>#N/A</v>
      </c>
      <c r="Z665" s="117" t="str">
        <f t="shared" ca="1" si="1044"/>
        <v/>
      </c>
      <c r="AA665" s="112"/>
      <c r="AB665" s="118"/>
      <c r="AC665" s="107"/>
      <c r="AD665" s="107"/>
      <c r="AH665" s="107"/>
      <c r="BE665" s="235">
        <f t="shared" ca="1" si="1045"/>
        <v>32.489999999999995</v>
      </c>
      <c r="BF665" s="235">
        <f t="shared" ref="BF665:BN665" ca="1" si="1133">AVERAGE(OFFSET(BE$31,$A665,0,$BE$27,1))</f>
        <v>32.337499999999999</v>
      </c>
      <c r="BG665" s="235">
        <f t="shared" ca="1" si="1133"/>
        <v>32.346249999999998</v>
      </c>
      <c r="BH665" s="235">
        <f t="shared" ca="1" si="1133"/>
        <v>32.501249999999999</v>
      </c>
      <c r="BI665" s="235">
        <f t="shared" ca="1" si="1133"/>
        <v>32.733437500000001</v>
      </c>
      <c r="BJ665" s="235">
        <f t="shared" ca="1" si="1133"/>
        <v>32.980312499999997</v>
      </c>
      <c r="BK665" s="235">
        <f t="shared" ca="1" si="1133"/>
        <v>33.205390625</v>
      </c>
      <c r="BL665" s="235">
        <f t="shared" ca="1" si="1133"/>
        <v>33.400859374999996</v>
      </c>
      <c r="BM665" s="235">
        <f t="shared" ca="1" si="1133"/>
        <v>33.576347656249993</v>
      </c>
      <c r="BN665" s="235">
        <f t="shared" ca="1" si="1133"/>
        <v>33.743515624999993</v>
      </c>
      <c r="BO665" s="235">
        <f t="shared" ca="1" si="1047"/>
        <v>32.674055664062493</v>
      </c>
      <c r="BP665" s="235">
        <f t="shared" ca="1" si="1115"/>
        <v>32.939422141639305</v>
      </c>
      <c r="BQ665" s="235">
        <f t="shared" ca="1" si="1116"/>
        <v>33.221955809483248</v>
      </c>
      <c r="BR665" s="235">
        <f t="shared" ca="1" si="1117"/>
        <v>-0.28253366784394274</v>
      </c>
      <c r="BS665" s="235">
        <f t="shared" ca="1" si="1118"/>
        <v>32.656888473795362</v>
      </c>
      <c r="BT665" s="235">
        <f t="shared" ca="1" si="1074"/>
        <v>32.982679928713388</v>
      </c>
      <c r="BU665" s="235">
        <f t="shared" ca="1" si="1075"/>
        <v>33.29510255763158</v>
      </c>
      <c r="BV665" s="235">
        <f t="shared" ca="1" si="1076"/>
        <v>33.545592553796283</v>
      </c>
      <c r="BW665" s="235">
        <f t="shared" ca="1" si="1077"/>
        <v>32.6083246670417</v>
      </c>
      <c r="BX665" s="235">
        <f t="shared" ca="1" si="1048"/>
        <v>1.2246590711963321</v>
      </c>
      <c r="BZ665" s="235">
        <f t="shared" ca="1" si="1049"/>
        <v>33.392228621410936</v>
      </c>
      <c r="CA665" s="235">
        <f t="shared" ca="1" si="1050"/>
        <v>33.99750647330228</v>
      </c>
      <c r="CB665" s="235">
        <f t="shared" ca="1" si="1091"/>
        <v>32.755361165364576</v>
      </c>
      <c r="CC665" s="235">
        <f t="shared" ca="1" si="1092"/>
        <v>2.6153611653645754</v>
      </c>
      <c r="CD665" s="81">
        <f t="shared" ca="1" si="1093"/>
        <v>4.874137451171876</v>
      </c>
      <c r="CE665" s="235">
        <f t="shared" ca="1" si="1051"/>
        <v>53.657928024491206</v>
      </c>
      <c r="CF665" s="235">
        <f t="shared" ca="1" si="1052"/>
        <v>51.994417548604297</v>
      </c>
      <c r="CG665">
        <f t="shared" si="1053"/>
        <v>100</v>
      </c>
      <c r="CH665">
        <f t="shared" si="1053"/>
        <v>50</v>
      </c>
      <c r="CI665">
        <f t="shared" si="1053"/>
        <v>0</v>
      </c>
      <c r="CJ665" t="e">
        <f t="shared" si="1054"/>
        <v>#N/A</v>
      </c>
      <c r="CK665" s="259">
        <f t="shared" ca="1" si="1055"/>
        <v>32.643992989726044</v>
      </c>
      <c r="CL665" s="259">
        <f t="shared" ca="1" si="1056"/>
        <v>32.805998247431511</v>
      </c>
      <c r="CM665" s="259">
        <f t="shared" ca="1" si="1057"/>
        <v>32.799084006339854</v>
      </c>
      <c r="CN665" s="259">
        <f t="shared" ca="1" si="1058"/>
        <v>33.18269921336055</v>
      </c>
      <c r="CO665">
        <f t="shared" ca="1" si="1059"/>
        <v>0</v>
      </c>
      <c r="CP665" t="e">
        <f t="shared" ca="1" si="1060"/>
        <v>#N/A</v>
      </c>
      <c r="CQ665">
        <f t="shared" ca="1" si="1061"/>
        <v>16.7</v>
      </c>
      <c r="CR665" t="e">
        <f t="shared" ca="1" si="1096"/>
        <v>#N/A</v>
      </c>
      <c r="CS665" t="e">
        <f t="shared" ca="1" si="1097"/>
        <v>#N/A</v>
      </c>
    </row>
    <row r="666" spans="1:97" x14ac:dyDescent="0.25">
      <c r="A666">
        <v>635</v>
      </c>
      <c r="B666" s="100">
        <f ca="1">OFFSET(InputPriceData!B$15,CalculationsAndCharts!$A666+$A$11,0,1,1)</f>
        <v>39574</v>
      </c>
      <c r="C666" s="3">
        <f ca="1">OFFSET(InputPriceData!G$15,CalculationsAndCharts!$A666+$A$11,0,1,1)</f>
        <v>2687400</v>
      </c>
      <c r="D666" s="4">
        <f ca="1">OFFSET(InputPriceData!C$15,CalculationsAndCharts!$A666+$A$11,IF($C$7,7,0),1,1)</f>
        <v>32.119999999999997</v>
      </c>
      <c r="E666" s="4">
        <f ca="1">OFFSET(InputPriceData!D$15,CalculationsAndCharts!$A666+$A$11,IF($C$7,7,0),1,1)</f>
        <v>32.44</v>
      </c>
      <c r="F666" s="4">
        <f ca="1">OFFSET(InputPriceData!E$15,CalculationsAndCharts!$A666+$A$11,IF($C$7,7,0),1,1)</f>
        <v>31.52</v>
      </c>
      <c r="G666" s="4">
        <f ca="1">OFFSET(InputPriceData!F$15,CalculationsAndCharts!$A666+$A$11,IF($C$7,7,0),1,1)</f>
        <v>32.32</v>
      </c>
      <c r="H666" s="105">
        <f t="shared" si="1028"/>
        <v>0</v>
      </c>
      <c r="I666" s="105">
        <f t="shared" ca="1" si="1119"/>
        <v>0</v>
      </c>
      <c r="J666" s="105">
        <f t="shared" ca="1" si="1119"/>
        <v>0</v>
      </c>
      <c r="K666" s="105">
        <f t="shared" ca="1" si="1119"/>
        <v>0</v>
      </c>
      <c r="L666" s="4">
        <f t="shared" ca="1" si="1029"/>
        <v>32.093333333333334</v>
      </c>
      <c r="M666" s="105">
        <f t="shared" ca="1" si="1030"/>
        <v>0.84999999999999787</v>
      </c>
      <c r="N666" s="105">
        <f t="shared" ca="1" si="1037"/>
        <v>4.2263205128205188</v>
      </c>
      <c r="O666" s="198">
        <f t="shared" ca="1" si="1038"/>
        <v>4.1119633690918791</v>
      </c>
      <c r="P666" s="198">
        <f t="shared" ca="1" si="1039"/>
        <v>3.7007670321826911</v>
      </c>
      <c r="Q666" s="105">
        <f t="shared" ca="1" si="1031"/>
        <v>33.165097765593593</v>
      </c>
      <c r="R666" s="105">
        <f t="shared" ca="1" si="1032"/>
        <v>33.407007599603247</v>
      </c>
      <c r="S666" s="105">
        <f t="shared" ca="1" si="1040"/>
        <v>0</v>
      </c>
      <c r="T666" s="105">
        <f t="shared" si="1041"/>
        <v>0</v>
      </c>
      <c r="U666" s="105">
        <f t="shared" si="1042"/>
        <v>0</v>
      </c>
      <c r="V666" s="115">
        <f t="shared" ca="1" si="1033"/>
        <v>0.91999999999999815</v>
      </c>
      <c r="W666" s="114">
        <f t="shared" ca="1" si="1034"/>
        <v>1.1603752509298475</v>
      </c>
      <c r="X666" s="116">
        <f t="shared" ca="1" si="1035"/>
        <v>8.590269959560172E-2</v>
      </c>
      <c r="Y666" s="90" t="e">
        <f t="shared" si="1043"/>
        <v>#N/A</v>
      </c>
      <c r="Z666" s="117" t="str">
        <f t="shared" ca="1" si="1044"/>
        <v/>
      </c>
      <c r="AA666" s="112"/>
      <c r="AB666" s="118"/>
      <c r="AC666" s="107"/>
      <c r="AD666" s="107"/>
      <c r="AH666" s="107"/>
      <c r="BE666" s="235">
        <f t="shared" ca="1" si="1045"/>
        <v>32.185000000000002</v>
      </c>
      <c r="BF666" s="235">
        <f t="shared" ref="BF666:BN666" ca="1" si="1134">AVERAGE(OFFSET(BE$31,$A666,0,$BE$27,1))</f>
        <v>32.355000000000004</v>
      </c>
      <c r="BG666" s="235">
        <f t="shared" ca="1" si="1134"/>
        <v>32.65625</v>
      </c>
      <c r="BH666" s="235">
        <f t="shared" ca="1" si="1134"/>
        <v>32.965625000000003</v>
      </c>
      <c r="BI666" s="235">
        <f t="shared" ca="1" si="1134"/>
        <v>33.227187499999999</v>
      </c>
      <c r="BJ666" s="235">
        <f t="shared" ca="1" si="1134"/>
        <v>33.430468750000003</v>
      </c>
      <c r="BK666" s="235">
        <f t="shared" ca="1" si="1134"/>
        <v>33.596328124999999</v>
      </c>
      <c r="BL666" s="235">
        <f t="shared" ca="1" si="1134"/>
        <v>33.751835937499997</v>
      </c>
      <c r="BM666" s="235">
        <f t="shared" ca="1" si="1134"/>
        <v>33.910683593749994</v>
      </c>
      <c r="BN666" s="235">
        <f t="shared" ca="1" si="1134"/>
        <v>34.068124999999995</v>
      </c>
      <c r="BO666" s="235">
        <f t="shared" ca="1" si="1047"/>
        <v>32.811481445312509</v>
      </c>
      <c r="BP666" s="235">
        <f t="shared" ca="1" si="1115"/>
        <v>33.204788619216117</v>
      </c>
      <c r="BQ666" s="235">
        <f t="shared" ca="1" si="1116"/>
        <v>33.504489477327184</v>
      </c>
      <c r="BR666" s="235">
        <f t="shared" ca="1" si="1117"/>
        <v>-0.29970085811106628</v>
      </c>
      <c r="BS666" s="235">
        <f t="shared" ca="1" si="1118"/>
        <v>32.905087761105051</v>
      </c>
      <c r="BT666" s="235">
        <f t="shared" ca="1" si="1074"/>
        <v>33.308471383631414</v>
      </c>
      <c r="BU666" s="235">
        <f t="shared" ca="1" si="1075"/>
        <v>33.607525186549765</v>
      </c>
      <c r="BV666" s="235">
        <f t="shared" ca="1" si="1076"/>
        <v>33.796082549960978</v>
      </c>
      <c r="BW666" s="235">
        <f t="shared" ca="1" si="1077"/>
        <v>32.898921141205925</v>
      </c>
      <c r="BX666" s="235">
        <f t="shared" ca="1" si="1048"/>
        <v>1.2552805327717644</v>
      </c>
      <c r="BZ666" s="235">
        <f t="shared" ca="1" si="1049"/>
        <v>33.420204283742045</v>
      </c>
      <c r="CA666" s="235">
        <f t="shared" ca="1" si="1050"/>
        <v>39.618194321370439</v>
      </c>
      <c r="CB666" s="235">
        <f t="shared" ca="1" si="1091"/>
        <v>32.452407389322921</v>
      </c>
      <c r="CC666" s="235">
        <f t="shared" ca="1" si="1092"/>
        <v>2.3124073893229209</v>
      </c>
      <c r="CD666" s="81">
        <f t="shared" ca="1" si="1093"/>
        <v>4.874137451171876</v>
      </c>
      <c r="CE666" s="235">
        <f t="shared" ca="1" si="1051"/>
        <v>47.442391858829396</v>
      </c>
      <c r="CF666" s="235">
        <f t="shared" ca="1" si="1052"/>
        <v>56.396805700731342</v>
      </c>
      <c r="CG666">
        <f t="shared" si="1053"/>
        <v>100</v>
      </c>
      <c r="CH666">
        <f t="shared" si="1053"/>
        <v>50</v>
      </c>
      <c r="CI666">
        <f t="shared" si="1053"/>
        <v>0</v>
      </c>
      <c r="CJ666" t="e">
        <f t="shared" si="1054"/>
        <v>#N/A</v>
      </c>
      <c r="CK666" s="259">
        <f t="shared" ca="1" si="1055"/>
        <v>33.18798597945208</v>
      </c>
      <c r="CL666" s="259">
        <f t="shared" ca="1" si="1056"/>
        <v>32.498992989726041</v>
      </c>
      <c r="CM666" s="259">
        <f t="shared" ca="1" si="1057"/>
        <v>32.77402889945531</v>
      </c>
      <c r="CN666" s="259">
        <f t="shared" ca="1" si="1058"/>
        <v>33.333379599732169</v>
      </c>
      <c r="CO666">
        <f t="shared" ca="1" si="1059"/>
        <v>0</v>
      </c>
      <c r="CP666" t="e">
        <f t="shared" ca="1" si="1060"/>
        <v>#N/A</v>
      </c>
      <c r="CQ666">
        <f t="shared" ca="1" si="1061"/>
        <v>16.7</v>
      </c>
      <c r="CR666" t="e">
        <f t="shared" ca="1" si="1096"/>
        <v>#N/A</v>
      </c>
      <c r="CS666" t="e">
        <f t="shared" ca="1" si="1097"/>
        <v>#N/A</v>
      </c>
    </row>
    <row r="667" spans="1:97" x14ac:dyDescent="0.25">
      <c r="A667">
        <v>636</v>
      </c>
      <c r="B667" s="100">
        <f ca="1">OFFSET(InputPriceData!B$15,CalculationsAndCharts!$A667+$A$11,0,1,1)</f>
        <v>39573</v>
      </c>
      <c r="C667" s="3">
        <f ca="1">OFFSET(InputPriceData!G$15,CalculationsAndCharts!$A667+$A$11,0,1,1)</f>
        <v>2882100</v>
      </c>
      <c r="D667" s="4">
        <f ca="1">OFFSET(InputPriceData!C$15,CalculationsAndCharts!$A667+$A$11,IF($C$7,7,0),1,1)</f>
        <v>33.18</v>
      </c>
      <c r="E667" s="4">
        <f ca="1">OFFSET(InputPriceData!D$15,CalculationsAndCharts!$A667+$A$11,IF($C$7,7,0),1,1)</f>
        <v>33.18</v>
      </c>
      <c r="F667" s="4">
        <f ca="1">OFFSET(InputPriceData!E$15,CalculationsAndCharts!$A667+$A$11,IF($C$7,7,0),1,1)</f>
        <v>31.88</v>
      </c>
      <c r="G667" s="4">
        <f ca="1">OFFSET(InputPriceData!F$15,CalculationsAndCharts!$A667+$A$11,IF($C$7,7,0),1,1)</f>
        <v>32.049999999999997</v>
      </c>
      <c r="H667" s="105">
        <f t="shared" si="1028"/>
        <v>0</v>
      </c>
      <c r="I667" s="105">
        <f t="shared" ca="1" si="1119"/>
        <v>0</v>
      </c>
      <c r="J667" s="105">
        <f t="shared" ca="1" si="1119"/>
        <v>0</v>
      </c>
      <c r="K667" s="105">
        <f t="shared" ca="1" si="1119"/>
        <v>0</v>
      </c>
      <c r="L667" s="4">
        <f t="shared" ca="1" si="1029"/>
        <v>32.369999999999997</v>
      </c>
      <c r="M667" s="105">
        <f t="shared" ca="1" si="1030"/>
        <v>1.5100000000000016</v>
      </c>
      <c r="N667" s="105">
        <f t="shared" ca="1" si="1037"/>
        <v>4.1662435897435959</v>
      </c>
      <c r="O667" s="198">
        <f t="shared" ca="1" si="1038"/>
        <v>4.0792898994551248</v>
      </c>
      <c r="P667" s="198">
        <f t="shared" ca="1" si="1039"/>
        <v>3.6713609095096125</v>
      </c>
      <c r="Q667" s="105">
        <f t="shared" ca="1" si="1031"/>
        <v>33.471316174810809</v>
      </c>
      <c r="R667" s="105">
        <f t="shared" ca="1" si="1032"/>
        <v>33.476124695034578</v>
      </c>
      <c r="S667" s="105">
        <f t="shared" ca="1" si="1040"/>
        <v>0</v>
      </c>
      <c r="T667" s="105">
        <f t="shared" si="1041"/>
        <v>0</v>
      </c>
      <c r="U667" s="105">
        <f t="shared" si="1042"/>
        <v>0</v>
      </c>
      <c r="V667" s="115">
        <f t="shared" ca="1" si="1033"/>
        <v>1.3000000000000007</v>
      </c>
      <c r="W667" s="114">
        <f t="shared" ca="1" si="1034"/>
        <v>1.2805628763947721</v>
      </c>
      <c r="X667" s="116">
        <f t="shared" ca="1" si="1035"/>
        <v>8.995515994991489E-2</v>
      </c>
      <c r="Y667" s="90" t="e">
        <f t="shared" si="1043"/>
        <v>#N/A</v>
      </c>
      <c r="Z667" s="117" t="str">
        <f t="shared" ca="1" si="1044"/>
        <v/>
      </c>
      <c r="AA667" s="112"/>
      <c r="AB667" s="118"/>
      <c r="AC667" s="107"/>
      <c r="AD667" s="107"/>
      <c r="AH667" s="107"/>
      <c r="BE667" s="235">
        <f t="shared" ca="1" si="1045"/>
        <v>32.524999999999999</v>
      </c>
      <c r="BF667" s="235">
        <f t="shared" ref="BF667:BN667" ca="1" si="1135">AVERAGE(OFFSET(BE$31,$A667,0,$BE$27,1))</f>
        <v>32.957499999999996</v>
      </c>
      <c r="BG667" s="235">
        <f t="shared" ca="1" si="1135"/>
        <v>33.274999999999999</v>
      </c>
      <c r="BH667" s="235">
        <f t="shared" ca="1" si="1135"/>
        <v>33.488749999999996</v>
      </c>
      <c r="BI667" s="235">
        <f t="shared" ca="1" si="1135"/>
        <v>33.633749999999999</v>
      </c>
      <c r="BJ667" s="235">
        <f t="shared" ca="1" si="1135"/>
        <v>33.762187499999996</v>
      </c>
      <c r="BK667" s="235">
        <f t="shared" ca="1" si="1135"/>
        <v>33.907343749999995</v>
      </c>
      <c r="BL667" s="235">
        <f t="shared" ca="1" si="1135"/>
        <v>34.069531249999997</v>
      </c>
      <c r="BM667" s="235">
        <f t="shared" ca="1" si="1135"/>
        <v>34.225566406249996</v>
      </c>
      <c r="BN667" s="235">
        <f t="shared" ca="1" si="1135"/>
        <v>34.346904296874996</v>
      </c>
      <c r="BO667" s="235">
        <f t="shared" ca="1" si="1047"/>
        <v>33.260139160156243</v>
      </c>
      <c r="BP667" s="235">
        <f t="shared" ca="1" si="1115"/>
        <v>33.598095793119725</v>
      </c>
      <c r="BQ667" s="235">
        <f t="shared" ca="1" si="1116"/>
        <v>33.80419033543825</v>
      </c>
      <c r="BR667" s="235">
        <f t="shared" ca="1" si="1117"/>
        <v>-0.20609454231852453</v>
      </c>
      <c r="BS667" s="235">
        <f t="shared" ca="1" si="1118"/>
        <v>33.392001250801201</v>
      </c>
      <c r="BT667" s="235">
        <f t="shared" ca="1" si="1074"/>
        <v>33.711855006157784</v>
      </c>
      <c r="BU667" s="235">
        <f t="shared" ca="1" si="1075"/>
        <v>33.906578989468109</v>
      </c>
      <c r="BV667" s="235">
        <f t="shared" ca="1" si="1076"/>
        <v>33.984639913372192</v>
      </c>
      <c r="BW667" s="235">
        <f t="shared" ca="1" si="1077"/>
        <v>33.400467963441216</v>
      </c>
      <c r="BX667" s="235">
        <f t="shared" ca="1" si="1048"/>
        <v>1.2678714890588998</v>
      </c>
      <c r="BZ667" s="235">
        <f t="shared" ca="1" si="1049"/>
        <v>33.412884079758101</v>
      </c>
      <c r="CA667" s="235">
        <f t="shared" ca="1" si="1050"/>
        <v>49.755177941454896</v>
      </c>
      <c r="CB667" s="235">
        <f t="shared" ca="1" si="1091"/>
        <v>32.815069580078116</v>
      </c>
      <c r="CC667" s="235">
        <f t="shared" ca="1" si="1092"/>
        <v>2.6750695800781159</v>
      </c>
      <c r="CD667" s="81">
        <f t="shared" ca="1" si="1093"/>
        <v>4.874137451171876</v>
      </c>
      <c r="CE667" s="235">
        <f t="shared" ca="1" si="1051"/>
        <v>54.882932762492281</v>
      </c>
      <c r="CF667" s="235">
        <f t="shared" ca="1" si="1052"/>
        <v>69.679511445657965</v>
      </c>
      <c r="CG667">
        <f t="shared" si="1053"/>
        <v>100</v>
      </c>
      <c r="CH667">
        <f t="shared" si="1053"/>
        <v>50</v>
      </c>
      <c r="CI667">
        <f t="shared" si="1053"/>
        <v>0</v>
      </c>
      <c r="CJ667" t="e">
        <f t="shared" si="1054"/>
        <v>#N/A</v>
      </c>
      <c r="CK667" s="259">
        <f t="shared" ca="1" si="1055"/>
        <v>33.803471958904169</v>
      </c>
      <c r="CL667" s="259">
        <f t="shared" ca="1" si="1056"/>
        <v>33.014860979452081</v>
      </c>
      <c r="CM667" s="259">
        <f t="shared" ca="1" si="1057"/>
        <v>33.227825943536629</v>
      </c>
      <c r="CN667" s="259">
        <f t="shared" ca="1" si="1058"/>
        <v>33.667134243734623</v>
      </c>
      <c r="CO667">
        <f t="shared" ca="1" si="1059"/>
        <v>0</v>
      </c>
      <c r="CP667" t="e">
        <f t="shared" ca="1" si="1060"/>
        <v>#N/A</v>
      </c>
      <c r="CQ667">
        <f t="shared" ca="1" si="1061"/>
        <v>16.7</v>
      </c>
      <c r="CR667" t="e">
        <f t="shared" ca="1" si="1096"/>
        <v>#N/A</v>
      </c>
      <c r="CS667">
        <f t="shared" ca="1" si="1097"/>
        <v>33.18</v>
      </c>
    </row>
    <row r="668" spans="1:97" x14ac:dyDescent="0.25">
      <c r="A668">
        <v>637</v>
      </c>
      <c r="B668" s="100">
        <f ca="1">OFFSET(InputPriceData!B$15,CalculationsAndCharts!$A668+$A$11,0,1,1)</f>
        <v>39570</v>
      </c>
      <c r="C668" s="3">
        <f ca="1">OFFSET(InputPriceData!G$15,CalculationsAndCharts!$A668+$A$11,0,1,1)</f>
        <v>3503200</v>
      </c>
      <c r="D668" s="4">
        <f ca="1">OFFSET(InputPriceData!C$15,CalculationsAndCharts!$A668+$A$11,IF($C$7,7,0),1,1)</f>
        <v>34.15</v>
      </c>
      <c r="E668" s="4">
        <f ca="1">OFFSET(InputPriceData!D$15,CalculationsAndCharts!$A668+$A$11,IF($C$7,7,0),1,1)</f>
        <v>34.5</v>
      </c>
      <c r="F668" s="4">
        <f ca="1">OFFSET(InputPriceData!E$15,CalculationsAndCharts!$A668+$A$11,IF($C$7,7,0),1,1)</f>
        <v>32.67</v>
      </c>
      <c r="G668" s="4">
        <f ca="1">OFFSET(InputPriceData!F$15,CalculationsAndCharts!$A668+$A$11,IF($C$7,7,0),1,1)</f>
        <v>33</v>
      </c>
      <c r="H668" s="105">
        <f t="shared" si="1028"/>
        <v>0</v>
      </c>
      <c r="I668" s="105">
        <f t="shared" ca="1" si="1119"/>
        <v>0</v>
      </c>
      <c r="J668" s="105">
        <f t="shared" ca="1" si="1119"/>
        <v>0</v>
      </c>
      <c r="K668" s="105">
        <f t="shared" ca="1" si="1119"/>
        <v>0</v>
      </c>
      <c r="L668" s="4">
        <f t="shared" ca="1" si="1029"/>
        <v>33.39</v>
      </c>
      <c r="M668" s="105">
        <f t="shared" ca="1" si="1030"/>
        <v>1.2533333333333374</v>
      </c>
      <c r="N668" s="105">
        <f t="shared" ca="1" si="1037"/>
        <v>4.1170897435897489</v>
      </c>
      <c r="O668" s="198">
        <f t="shared" ca="1" si="1038"/>
        <v>4.054445987944133</v>
      </c>
      <c r="P668" s="198">
        <f t="shared" ca="1" si="1039"/>
        <v>3.6490013891497197</v>
      </c>
      <c r="Q668" s="105">
        <f t="shared" ca="1" si="1031"/>
        <v>33.785977939042468</v>
      </c>
      <c r="R668" s="105">
        <f t="shared" ca="1" si="1032"/>
        <v>33.477498557955656</v>
      </c>
      <c r="S668" s="105">
        <f t="shared" ca="1" si="1040"/>
        <v>0</v>
      </c>
      <c r="T668" s="105">
        <f t="shared" si="1041"/>
        <v>0</v>
      </c>
      <c r="U668" s="105">
        <f t="shared" si="1042"/>
        <v>0</v>
      </c>
      <c r="V668" s="115">
        <f t="shared" ca="1" si="1033"/>
        <v>1.8299999999999983</v>
      </c>
      <c r="W668" s="114">
        <f t="shared" ca="1" si="1034"/>
        <v>1.2708443145921577</v>
      </c>
      <c r="X668" s="116">
        <f t="shared" ca="1" si="1035"/>
        <v>8.8510433775519926E-2</v>
      </c>
      <c r="Y668" s="90" t="e">
        <f t="shared" si="1043"/>
        <v>#N/A</v>
      </c>
      <c r="Z668" s="117" t="str">
        <f t="shared" ca="1" si="1044"/>
        <v/>
      </c>
      <c r="AA668" s="112"/>
      <c r="AB668" s="118"/>
      <c r="AC668" s="107"/>
      <c r="AD668" s="107"/>
      <c r="AH668" s="107"/>
      <c r="BE668" s="235">
        <f t="shared" ca="1" si="1045"/>
        <v>33.39</v>
      </c>
      <c r="BF668" s="235">
        <f t="shared" ref="BF668:BN668" ca="1" si="1136">AVERAGE(OFFSET(BE$31,$A668,0,$BE$27,1))</f>
        <v>33.592500000000001</v>
      </c>
      <c r="BG668" s="235">
        <f t="shared" ca="1" si="1136"/>
        <v>33.702500000000001</v>
      </c>
      <c r="BH668" s="235">
        <f t="shared" ca="1" si="1136"/>
        <v>33.778750000000002</v>
      </c>
      <c r="BI668" s="235">
        <f t="shared" ca="1" si="1136"/>
        <v>33.890625</v>
      </c>
      <c r="BJ668" s="235">
        <f t="shared" ca="1" si="1136"/>
        <v>34.052500000000002</v>
      </c>
      <c r="BK668" s="235">
        <f t="shared" ca="1" si="1136"/>
        <v>34.231718749999999</v>
      </c>
      <c r="BL668" s="235">
        <f t="shared" ca="1" si="1136"/>
        <v>34.381601562500002</v>
      </c>
      <c r="BM668" s="235">
        <f t="shared" ca="1" si="1136"/>
        <v>34.468242187500003</v>
      </c>
      <c r="BN668" s="235">
        <f t="shared" ca="1" si="1136"/>
        <v>34.480390624999998</v>
      </c>
      <c r="BO668" s="235">
        <f t="shared" ca="1" si="1047"/>
        <v>33.774503906250004</v>
      </c>
      <c r="BP668" s="235">
        <f t="shared" ca="1" si="1115"/>
        <v>33.936052426083215</v>
      </c>
      <c r="BQ668" s="235">
        <f t="shared" ca="1" si="1116"/>
        <v>34.010284877756774</v>
      </c>
      <c r="BR668" s="235">
        <f t="shared" ca="1" si="1117"/>
        <v>-7.4232451673559297E-2</v>
      </c>
      <c r="BS668" s="235">
        <f t="shared" ca="1" si="1118"/>
        <v>33.861819974409656</v>
      </c>
      <c r="BT668" s="235">
        <f t="shared" ca="1" si="1074"/>
        <v>34.031708761514366</v>
      </c>
      <c r="BU668" s="235">
        <f t="shared" ca="1" si="1075"/>
        <v>34.101302972778434</v>
      </c>
      <c r="BV668" s="235">
        <f t="shared" ca="1" si="1076"/>
        <v>34.062700837276275</v>
      </c>
      <c r="BW668" s="235">
        <f t="shared" ca="1" si="1077"/>
        <v>33.853918203484064</v>
      </c>
      <c r="BX668" s="235">
        <f t="shared" ca="1" si="1048"/>
        <v>1.2637389205558276</v>
      </c>
      <c r="BZ668" s="235">
        <f t="shared" ca="1" si="1049"/>
        <v>33.346848916945454</v>
      </c>
      <c r="CA668" s="235">
        <f t="shared" ca="1" si="1050"/>
        <v>60.031132188197248</v>
      </c>
      <c r="CB668" s="235">
        <f t="shared" ca="1" si="1091"/>
        <v>33.582251953125002</v>
      </c>
      <c r="CC668" s="235">
        <f t="shared" ca="1" si="1092"/>
        <v>3.5322519531250016</v>
      </c>
      <c r="CD668" s="81">
        <f t="shared" ca="1" si="1093"/>
        <v>5.2826547037760392</v>
      </c>
      <c r="CE668" s="235">
        <f t="shared" ca="1" si="1051"/>
        <v>66.865092480872349</v>
      </c>
      <c r="CF668" s="235">
        <f t="shared" ca="1" si="1052"/>
        <v>79.03158689867692</v>
      </c>
      <c r="CG668">
        <f t="shared" si="1053"/>
        <v>100</v>
      </c>
      <c r="CH668">
        <f t="shared" si="1053"/>
        <v>50</v>
      </c>
      <c r="CI668">
        <f t="shared" si="1053"/>
        <v>0</v>
      </c>
      <c r="CJ668" t="e">
        <f t="shared" si="1054"/>
        <v>#N/A</v>
      </c>
      <c r="CK668" s="259">
        <f t="shared" ca="1" si="1055"/>
        <v>34.026943917808339</v>
      </c>
      <c r="CL668" s="259">
        <f t="shared" ca="1" si="1056"/>
        <v>33.694235979452088</v>
      </c>
      <c r="CM668" s="259">
        <f t="shared" ca="1" si="1057"/>
        <v>33.799709905894375</v>
      </c>
      <c r="CN668" s="259">
        <f t="shared" ca="1" si="1058"/>
        <v>33.928043549447636</v>
      </c>
      <c r="CO668">
        <f t="shared" ca="1" si="1059"/>
        <v>0</v>
      </c>
      <c r="CP668" t="e">
        <f t="shared" ca="1" si="1060"/>
        <v>#N/A</v>
      </c>
      <c r="CQ668">
        <f t="shared" ca="1" si="1061"/>
        <v>16.7</v>
      </c>
      <c r="CR668" t="e">
        <f t="shared" ca="1" si="1096"/>
        <v>#N/A</v>
      </c>
      <c r="CS668" t="e">
        <f t="shared" ca="1" si="1097"/>
        <v>#N/A</v>
      </c>
    </row>
    <row r="669" spans="1:97" x14ac:dyDescent="0.25">
      <c r="A669">
        <v>638</v>
      </c>
      <c r="B669" s="100">
        <f ca="1">OFFSET(InputPriceData!B$15,CalculationsAndCharts!$A669+$A$11,0,1,1)</f>
        <v>39569</v>
      </c>
      <c r="C669" s="3">
        <f ca="1">OFFSET(InputPriceData!G$15,CalculationsAndCharts!$A669+$A$11,0,1,1)</f>
        <v>3284400</v>
      </c>
      <c r="D669" s="4">
        <f ca="1">OFFSET(InputPriceData!C$15,CalculationsAndCharts!$A669+$A$11,IF($C$7,7,0),1,1)</f>
        <v>33.67</v>
      </c>
      <c r="E669" s="4">
        <f ca="1">OFFSET(InputPriceData!D$15,CalculationsAndCharts!$A669+$A$11,IF($C$7,7,0),1,1)</f>
        <v>34.32</v>
      </c>
      <c r="F669" s="4">
        <f ca="1">OFFSET(InputPriceData!E$15,CalculationsAndCharts!$A669+$A$11,IF($C$7,7,0),1,1)</f>
        <v>33.67</v>
      </c>
      <c r="G669" s="4">
        <f ca="1">OFFSET(InputPriceData!F$15,CalculationsAndCharts!$A669+$A$11,IF($C$7,7,0),1,1)</f>
        <v>33.78</v>
      </c>
      <c r="H669" s="105">
        <f t="shared" si="1028"/>
        <v>0</v>
      </c>
      <c r="I669" s="105">
        <f t="shared" ca="1" si="1119"/>
        <v>0</v>
      </c>
      <c r="J669" s="105">
        <f t="shared" ca="1" si="1119"/>
        <v>0</v>
      </c>
      <c r="K669" s="105">
        <f t="shared" ca="1" si="1119"/>
        <v>0</v>
      </c>
      <c r="L669" s="4">
        <f t="shared" ca="1" si="1029"/>
        <v>33.923333333333339</v>
      </c>
      <c r="M669" s="105">
        <f t="shared" ca="1" si="1030"/>
        <v>0.30333333333333456</v>
      </c>
      <c r="N669" s="105">
        <f t="shared" ca="1" si="1037"/>
        <v>3.9523333333333368</v>
      </c>
      <c r="O669" s="198">
        <f t="shared" ca="1" si="1038"/>
        <v>4.0365477720453864</v>
      </c>
      <c r="P669" s="198">
        <f t="shared" ca="1" si="1039"/>
        <v>3.6328929948408479</v>
      </c>
      <c r="Q669" s="105">
        <f t="shared" ca="1" si="1031"/>
        <v>33.899114493054604</v>
      </c>
      <c r="R669" s="105">
        <f t="shared" ca="1" si="1032"/>
        <v>33.389361591930857</v>
      </c>
      <c r="S669" s="105">
        <f t="shared" ca="1" si="1040"/>
        <v>0</v>
      </c>
      <c r="T669" s="105">
        <f t="shared" si="1041"/>
        <v>0</v>
      </c>
      <c r="U669" s="105">
        <f t="shared" si="1042"/>
        <v>0</v>
      </c>
      <c r="V669" s="115">
        <f t="shared" ca="1" si="1033"/>
        <v>0.64999999999999858</v>
      </c>
      <c r="W669" s="114">
        <f t="shared" ca="1" si="1034"/>
        <v>0.99126647188823724</v>
      </c>
      <c r="X669" s="116">
        <f t="shared" ca="1" si="1035"/>
        <v>7.9344774182600275E-2</v>
      </c>
      <c r="Y669" s="90" t="e">
        <f t="shared" si="1043"/>
        <v>#N/A</v>
      </c>
      <c r="Z669" s="117" t="str">
        <f t="shared" ca="1" si="1044"/>
        <v/>
      </c>
      <c r="AA669" s="112"/>
      <c r="AB669" s="118"/>
      <c r="AC669" s="107"/>
      <c r="AD669" s="107"/>
      <c r="AH669" s="107"/>
      <c r="BE669" s="235">
        <f t="shared" ca="1" si="1045"/>
        <v>33.795000000000002</v>
      </c>
      <c r="BF669" s="235">
        <f t="shared" ref="BF669:BN669" ca="1" si="1137">AVERAGE(OFFSET(BE$31,$A669,0,$BE$27,1))</f>
        <v>33.8125</v>
      </c>
      <c r="BG669" s="235">
        <f t="shared" ca="1" si="1137"/>
        <v>33.855000000000004</v>
      </c>
      <c r="BH669" s="235">
        <f t="shared" ca="1" si="1137"/>
        <v>34.002500000000005</v>
      </c>
      <c r="BI669" s="235">
        <f t="shared" ca="1" si="1137"/>
        <v>34.214375000000004</v>
      </c>
      <c r="BJ669" s="235">
        <f t="shared" ca="1" si="1137"/>
        <v>34.410937500000003</v>
      </c>
      <c r="BK669" s="235">
        <f t="shared" ca="1" si="1137"/>
        <v>34.531484375000005</v>
      </c>
      <c r="BL669" s="235">
        <f t="shared" ca="1" si="1137"/>
        <v>34.554882812500004</v>
      </c>
      <c r="BM669" s="235">
        <f t="shared" ca="1" si="1137"/>
        <v>34.492539062500001</v>
      </c>
      <c r="BN669" s="235">
        <f t="shared" ca="1" si="1137"/>
        <v>34.369892578125004</v>
      </c>
      <c r="BO669" s="235">
        <f t="shared" ca="1" si="1047"/>
        <v>34.018455566406246</v>
      </c>
      <c r="BP669" s="235">
        <f t="shared" ca="1" si="1115"/>
        <v>34.097600945916426</v>
      </c>
      <c r="BQ669" s="235">
        <f t="shared" ca="1" si="1116"/>
        <v>34.084517329430341</v>
      </c>
      <c r="BR669" s="235">
        <f t="shared" ca="1" si="1117"/>
        <v>1.3083616486085248E-2</v>
      </c>
      <c r="BS669" s="235">
        <f t="shared" ca="1" si="1118"/>
        <v>34.110684562402511</v>
      </c>
      <c r="BT669" s="235">
        <f t="shared" ca="1" si="1074"/>
        <v>34.201597548619084</v>
      </c>
      <c r="BU669" s="235">
        <f t="shared" ca="1" si="1075"/>
        <v>34.170897184042502</v>
      </c>
      <c r="BV669" s="235">
        <f t="shared" ca="1" si="1076"/>
        <v>34.024098701774115</v>
      </c>
      <c r="BW669" s="235">
        <f t="shared" ca="1" si="1077"/>
        <v>34.116199795503867</v>
      </c>
      <c r="BX669" s="235">
        <f t="shared" ca="1" si="1048"/>
        <v>1.237773850522345</v>
      </c>
      <c r="BZ669" s="235">
        <f t="shared" ca="1" si="1049"/>
        <v>33.224824617844718</v>
      </c>
      <c r="CA669" s="235">
        <f t="shared" ca="1" si="1050"/>
        <v>68.003595270714953</v>
      </c>
      <c r="CB669" s="235">
        <f t="shared" ca="1" si="1091"/>
        <v>33.970894449869789</v>
      </c>
      <c r="CC669" s="235">
        <f t="shared" ca="1" si="1092"/>
        <v>5.7808944498697876</v>
      </c>
      <c r="CD669" s="81">
        <f t="shared" ca="1" si="1093"/>
        <v>6.6225922037760441</v>
      </c>
      <c r="CE669" s="235">
        <f t="shared" ca="1" si="1051"/>
        <v>87.290509093609288</v>
      </c>
      <c r="CF669" s="235">
        <f t="shared" ca="1" si="1052"/>
        <v>85.077020388125661</v>
      </c>
      <c r="CG669">
        <f t="shared" si="1053"/>
        <v>100</v>
      </c>
      <c r="CH669">
        <f t="shared" si="1053"/>
        <v>50</v>
      </c>
      <c r="CI669">
        <f t="shared" si="1053"/>
        <v>0</v>
      </c>
      <c r="CJ669" t="e">
        <f t="shared" si="1054"/>
        <v>#N/A</v>
      </c>
      <c r="CK669" s="259">
        <f t="shared" ca="1" si="1055"/>
        <v>34.193887835616685</v>
      </c>
      <c r="CL669" s="259">
        <f t="shared" ca="1" si="1056"/>
        <v>34.010971958904165</v>
      </c>
      <c r="CM669" s="259">
        <f t="shared" ca="1" si="1057"/>
        <v>34.072849843157286</v>
      </c>
      <c r="CN669" s="259">
        <f t="shared" ca="1" si="1058"/>
        <v>34.021566577445853</v>
      </c>
      <c r="CO669">
        <f t="shared" ca="1" si="1059"/>
        <v>100</v>
      </c>
      <c r="CP669">
        <f t="shared" ca="1" si="1060"/>
        <v>16.7</v>
      </c>
      <c r="CQ669" t="e">
        <f t="shared" ca="1" si="1061"/>
        <v>#N/A</v>
      </c>
      <c r="CR669" t="e">
        <f t="shared" ca="1" si="1096"/>
        <v>#N/A</v>
      </c>
      <c r="CS669" t="e">
        <f t="shared" ca="1" si="1097"/>
        <v>#N/A</v>
      </c>
    </row>
    <row r="670" spans="1:97" x14ac:dyDescent="0.25">
      <c r="A670">
        <v>639</v>
      </c>
      <c r="B670" s="100">
        <f ca="1">OFFSET(InputPriceData!B$15,CalculationsAndCharts!$A670+$A$11,0,1,1)</f>
        <v>39568</v>
      </c>
      <c r="C670" s="3">
        <f ca="1">OFFSET(InputPriceData!G$15,CalculationsAndCharts!$A670+$A$11,0,1,1)</f>
        <v>3099200</v>
      </c>
      <c r="D670" s="4">
        <f ca="1">OFFSET(InputPriceData!C$15,CalculationsAndCharts!$A670+$A$11,IF($C$7,7,0),1,1)</f>
        <v>34.08</v>
      </c>
      <c r="E670" s="4">
        <f ca="1">OFFSET(InputPriceData!D$15,CalculationsAndCharts!$A670+$A$11,IF($C$7,7,0),1,1)</f>
        <v>34.49</v>
      </c>
      <c r="F670" s="4">
        <f ca="1">OFFSET(InputPriceData!E$15,CalculationsAndCharts!$A670+$A$11,IF($C$7,7,0),1,1)</f>
        <v>33.619999999999997</v>
      </c>
      <c r="G670" s="4">
        <f ca="1">OFFSET(InputPriceData!F$15,CalculationsAndCharts!$A670+$A$11,IF($C$7,7,0),1,1)</f>
        <v>33.81</v>
      </c>
      <c r="H670" s="105">
        <f t="shared" si="1028"/>
        <v>0</v>
      </c>
      <c r="I670" s="105">
        <f t="shared" ca="1" si="1119"/>
        <v>0</v>
      </c>
      <c r="J670" s="105">
        <f t="shared" ca="1" si="1119"/>
        <v>0</v>
      </c>
      <c r="K670" s="105">
        <f t="shared" ca="1" si="1119"/>
        <v>0</v>
      </c>
      <c r="L670" s="4">
        <f t="shared" ca="1" si="1029"/>
        <v>33.973333333333336</v>
      </c>
      <c r="M670" s="105">
        <f t="shared" ca="1" si="1030"/>
        <v>0.46666666666666856</v>
      </c>
      <c r="N670" s="105">
        <f t="shared" ca="1" si="1037"/>
        <v>4.0988846153846179</v>
      </c>
      <c r="O670" s="198">
        <f t="shared" ca="1" si="1038"/>
        <v>4.0606090402488295</v>
      </c>
      <c r="P670" s="198">
        <f t="shared" ca="1" si="1039"/>
        <v>3.6545481362239465</v>
      </c>
      <c r="Q670" s="105">
        <f t="shared" ca="1" si="1031"/>
        <v>33.892194824403532</v>
      </c>
      <c r="R670" s="105">
        <f t="shared" ca="1" si="1032"/>
        <v>33.243717905895501</v>
      </c>
      <c r="S670" s="105">
        <f t="shared" ca="1" si="1040"/>
        <v>0</v>
      </c>
      <c r="T670" s="105">
        <f t="shared" si="1041"/>
        <v>0</v>
      </c>
      <c r="U670" s="105">
        <f t="shared" si="1042"/>
        <v>0</v>
      </c>
      <c r="V670" s="115">
        <f t="shared" ca="1" si="1033"/>
        <v>0.87000000000000455</v>
      </c>
      <c r="W670" s="114">
        <f t="shared" ca="1" si="1034"/>
        <v>1.1618997078323565</v>
      </c>
      <c r="X670" s="116">
        <f t="shared" ca="1" si="1035"/>
        <v>8.4365563674426408E-2</v>
      </c>
      <c r="Y670" s="90" t="e">
        <f t="shared" si="1043"/>
        <v>#N/A</v>
      </c>
      <c r="Z670" s="117" t="str">
        <f t="shared" ca="1" si="1044"/>
        <v/>
      </c>
      <c r="AA670" s="112"/>
      <c r="AB670" s="118"/>
      <c r="AC670" s="107"/>
      <c r="AD670" s="107"/>
      <c r="AH670" s="107"/>
      <c r="BE670" s="235">
        <f t="shared" ca="1" si="1045"/>
        <v>33.83</v>
      </c>
      <c r="BF670" s="235">
        <f t="shared" ref="BF670:BN670" ca="1" si="1138">AVERAGE(OFFSET(BE$31,$A670,0,$BE$27,1))</f>
        <v>33.897500000000001</v>
      </c>
      <c r="BG670" s="235">
        <f t="shared" ca="1" si="1138"/>
        <v>34.150000000000006</v>
      </c>
      <c r="BH670" s="235">
        <f t="shared" ca="1" si="1138"/>
        <v>34.426250000000003</v>
      </c>
      <c r="BI670" s="235">
        <f t="shared" ca="1" si="1138"/>
        <v>34.607500000000002</v>
      </c>
      <c r="BJ670" s="235">
        <f t="shared" ca="1" si="1138"/>
        <v>34.65203125</v>
      </c>
      <c r="BK670" s="235">
        <f t="shared" ca="1" si="1138"/>
        <v>34.578281250000003</v>
      </c>
      <c r="BL670" s="235">
        <f t="shared" ca="1" si="1138"/>
        <v>34.430195312500004</v>
      </c>
      <c r="BM670" s="235">
        <f t="shared" ca="1" si="1138"/>
        <v>34.247246093750007</v>
      </c>
      <c r="BN670" s="235">
        <f t="shared" ca="1" si="1138"/>
        <v>34.051777343750004</v>
      </c>
      <c r="BO670" s="235">
        <f t="shared" ca="1" si="1047"/>
        <v>34.130476562500014</v>
      </c>
      <c r="BP670" s="235">
        <f t="shared" ca="1" si="1115"/>
        <v>34.176746325426606</v>
      </c>
      <c r="BQ670" s="235">
        <f t="shared" ca="1" si="1116"/>
        <v>34.071433712944255</v>
      </c>
      <c r="BR670" s="235">
        <f t="shared" ca="1" si="1117"/>
        <v>0.10531261248235069</v>
      </c>
      <c r="BS670" s="235">
        <f t="shared" ca="1" si="1118"/>
        <v>34.282058937908957</v>
      </c>
      <c r="BT670" s="235">
        <f t="shared" ca="1" si="1074"/>
        <v>34.292510534835657</v>
      </c>
      <c r="BU670" s="235">
        <f t="shared" ca="1" si="1075"/>
        <v>34.140196819465913</v>
      </c>
      <c r="BV670" s="235">
        <f t="shared" ca="1" si="1076"/>
        <v>33.877300219505727</v>
      </c>
      <c r="BW670" s="235">
        <f t="shared" ca="1" si="1077"/>
        <v>34.334241365614957</v>
      </c>
      <c r="BX670" s="235">
        <f t="shared" ca="1" si="1048"/>
        <v>1.1907856758220154</v>
      </c>
      <c r="BZ670" s="235">
        <f t="shared" ca="1" si="1049"/>
        <v>33.064630074692822</v>
      </c>
      <c r="CA670" s="235">
        <f t="shared" ca="1" si="1050"/>
        <v>76.65490769457125</v>
      </c>
      <c r="CB670" s="235">
        <f t="shared" ca="1" si="1091"/>
        <v>34.051904947916675</v>
      </c>
      <c r="CC670" s="235">
        <f t="shared" ca="1" si="1092"/>
        <v>5.861904947916674</v>
      </c>
      <c r="CD670" s="81">
        <f t="shared" ca="1" si="1093"/>
        <v>7.0677168782552116</v>
      </c>
      <c r="CE670" s="235">
        <f t="shared" ca="1" si="1051"/>
        <v>82.939159121549125</v>
      </c>
      <c r="CF670" s="235">
        <f t="shared" ca="1" si="1052"/>
        <v>87.429063670469858</v>
      </c>
      <c r="CG670">
        <f t="shared" si="1053"/>
        <v>100</v>
      </c>
      <c r="CH670">
        <f t="shared" si="1053"/>
        <v>50</v>
      </c>
      <c r="CI670">
        <f t="shared" si="1053"/>
        <v>0</v>
      </c>
      <c r="CJ670" t="e">
        <f t="shared" si="1054"/>
        <v>#N/A</v>
      </c>
      <c r="CK670" s="259">
        <f t="shared" ca="1" si="1055"/>
        <v>34.387775671233371</v>
      </c>
      <c r="CL670" s="259">
        <f t="shared" ca="1" si="1056"/>
        <v>34.124443917808343</v>
      </c>
      <c r="CM670" s="259">
        <f t="shared" ca="1" si="1057"/>
        <v>34.172527516373258</v>
      </c>
      <c r="CN670" s="259">
        <f t="shared" ca="1" si="1058"/>
        <v>34.025804424862521</v>
      </c>
      <c r="CO670">
        <f t="shared" ca="1" si="1059"/>
        <v>100</v>
      </c>
      <c r="CP670">
        <f t="shared" ca="1" si="1060"/>
        <v>16.7</v>
      </c>
      <c r="CQ670" t="e">
        <f t="shared" ca="1" si="1061"/>
        <v>#N/A</v>
      </c>
      <c r="CR670" t="e">
        <f t="shared" ca="1" si="1096"/>
        <v>#N/A</v>
      </c>
      <c r="CS670" t="e">
        <f t="shared" ca="1" si="1097"/>
        <v>#N/A</v>
      </c>
    </row>
    <row r="671" spans="1:97" x14ac:dyDescent="0.25">
      <c r="A671">
        <v>640</v>
      </c>
      <c r="B671" s="100">
        <f ca="1">OFFSET(InputPriceData!B$15,CalculationsAndCharts!$A671+$A$11,0,1,1)</f>
        <v>39567</v>
      </c>
      <c r="C671" s="3">
        <f ca="1">OFFSET(InputPriceData!G$15,CalculationsAndCharts!$A671+$A$11,0,1,1)</f>
        <v>3043600</v>
      </c>
      <c r="D671" s="4">
        <f ca="1">OFFSET(InputPriceData!C$15,CalculationsAndCharts!$A671+$A$11,IF($C$7,7,0),1,1)</f>
        <v>34.18</v>
      </c>
      <c r="E671" s="4">
        <f ca="1">OFFSET(InputPriceData!D$15,CalculationsAndCharts!$A671+$A$11,IF($C$7,7,0),1,1)</f>
        <v>34.74</v>
      </c>
      <c r="F671" s="4">
        <f ca="1">OFFSET(InputPriceData!E$15,CalculationsAndCharts!$A671+$A$11,IF($C$7,7,0),1,1)</f>
        <v>33.67</v>
      </c>
      <c r="G671" s="4">
        <f ca="1">OFFSET(InputPriceData!F$15,CalculationsAndCharts!$A671+$A$11,IF($C$7,7,0),1,1)</f>
        <v>33.85</v>
      </c>
      <c r="H671" s="105">
        <f t="shared" si="1028"/>
        <v>0</v>
      </c>
      <c r="I671" s="105">
        <f t="shared" ca="1" si="1119"/>
        <v>0</v>
      </c>
      <c r="J671" s="105">
        <f t="shared" ca="1" si="1119"/>
        <v>0</v>
      </c>
      <c r="K671" s="105">
        <f t="shared" ca="1" si="1119"/>
        <v>0</v>
      </c>
      <c r="L671" s="4">
        <f t="shared" ca="1" si="1029"/>
        <v>34.086666666666666</v>
      </c>
      <c r="M671" s="105">
        <f t="shared" ca="1" si="1030"/>
        <v>0.90666666666666629</v>
      </c>
      <c r="N671" s="105">
        <f t="shared" ca="1" si="1037"/>
        <v>4.1862692307692333</v>
      </c>
      <c r="O671" s="198">
        <f t="shared" ca="1" si="1038"/>
        <v>4.0496731616386041</v>
      </c>
      <c r="P671" s="198">
        <f t="shared" ca="1" si="1039"/>
        <v>3.6447058454747436</v>
      </c>
      <c r="Q671" s="105">
        <f t="shared" ca="1" si="1031"/>
        <v>33.869012393280734</v>
      </c>
      <c r="R671" s="105">
        <f t="shared" ca="1" si="1032"/>
        <v>33.058438786321773</v>
      </c>
      <c r="S671" s="105">
        <f t="shared" ca="1" si="1040"/>
        <v>0</v>
      </c>
      <c r="T671" s="105">
        <f t="shared" si="1041"/>
        <v>0</v>
      </c>
      <c r="U671" s="105">
        <f t="shared" si="1042"/>
        <v>0</v>
      </c>
      <c r="V671" s="115">
        <f t="shared" ca="1" si="1033"/>
        <v>1.0700000000000003</v>
      </c>
      <c r="W671" s="114">
        <f t="shared" ca="1" si="1034"/>
        <v>1.3078495617485326</v>
      </c>
      <c r="X671" s="116">
        <f t="shared" ca="1" si="1035"/>
        <v>8.8636619254018695E-2</v>
      </c>
      <c r="Y671" s="90" t="e">
        <f t="shared" si="1043"/>
        <v>#N/A</v>
      </c>
      <c r="Z671" s="117" t="str">
        <f t="shared" ca="1" si="1044"/>
        <v/>
      </c>
      <c r="AA671" s="112"/>
      <c r="AB671" s="118"/>
      <c r="AC671" s="107"/>
      <c r="AD671" s="107"/>
      <c r="AH671" s="107"/>
      <c r="BE671" s="235">
        <f t="shared" ca="1" si="1045"/>
        <v>33.965000000000003</v>
      </c>
      <c r="BF671" s="235">
        <f t="shared" ref="BF671:BN671" ca="1" si="1139">AVERAGE(OFFSET(BE$31,$A671,0,$BE$27,1))</f>
        <v>34.402500000000003</v>
      </c>
      <c r="BG671" s="235">
        <f t="shared" ca="1" si="1139"/>
        <v>34.702500000000001</v>
      </c>
      <c r="BH671" s="235">
        <f t="shared" ca="1" si="1139"/>
        <v>34.78875</v>
      </c>
      <c r="BI671" s="235">
        <f t="shared" ca="1" si="1139"/>
        <v>34.696562499999999</v>
      </c>
      <c r="BJ671" s="235">
        <f t="shared" ca="1" si="1139"/>
        <v>34.504531249999999</v>
      </c>
      <c r="BK671" s="235">
        <f t="shared" ca="1" si="1139"/>
        <v>34.282109375000005</v>
      </c>
      <c r="BL671" s="235">
        <f t="shared" ca="1" si="1139"/>
        <v>34.064296875000004</v>
      </c>
      <c r="BM671" s="235">
        <f t="shared" ca="1" si="1139"/>
        <v>33.856308593750001</v>
      </c>
      <c r="BN671" s="235">
        <f t="shared" ca="1" si="1139"/>
        <v>33.649169921875</v>
      </c>
      <c r="BO671" s="235">
        <f t="shared" ca="1" si="1047"/>
        <v>34.308648925781249</v>
      </c>
      <c r="BP671" s="235">
        <f t="shared" ca="1" si="1115"/>
        <v>34.223016088353191</v>
      </c>
      <c r="BQ671" s="235">
        <f t="shared" ca="1" si="1116"/>
        <v>33.966121100461905</v>
      </c>
      <c r="BR671" s="235">
        <f t="shared" ca="1" si="1117"/>
        <v>0.25689498789128606</v>
      </c>
      <c r="BS671" s="235">
        <f t="shared" ca="1" si="1118"/>
        <v>34.479911076244477</v>
      </c>
      <c r="BT671" s="235">
        <f t="shared" ca="1" si="1074"/>
        <v>34.302962131762349</v>
      </c>
      <c r="BU671" s="235">
        <f t="shared" ca="1" si="1075"/>
        <v>33.987883104096177</v>
      </c>
      <c r="BV671" s="235">
        <f t="shared" ca="1" si="1076"/>
        <v>33.614403619545541</v>
      </c>
      <c r="BW671" s="235">
        <f t="shared" ca="1" si="1077"/>
        <v>34.559640702544058</v>
      </c>
      <c r="BX671" s="235">
        <f t="shared" ca="1" si="1048"/>
        <v>1.117461312744902</v>
      </c>
      <c r="BZ671" s="235">
        <f t="shared" ca="1" si="1049"/>
        <v>32.86831271442761</v>
      </c>
      <c r="CA671" s="235">
        <f t="shared" ca="1" si="1050"/>
        <v>87.838625123448637</v>
      </c>
      <c r="CB671" s="235">
        <f t="shared" ca="1" si="1091"/>
        <v>34.197657796223957</v>
      </c>
      <c r="CC671" s="235">
        <f t="shared" ca="1" si="1092"/>
        <v>6.0076577962239561</v>
      </c>
      <c r="CD671" s="81">
        <f t="shared" ca="1" si="1093"/>
        <v>7.0677168782552116</v>
      </c>
      <c r="CE671" s="235">
        <f t="shared" ca="1" si="1051"/>
        <v>85.00139294921857</v>
      </c>
      <c r="CF671" s="235">
        <f t="shared" ca="1" si="1052"/>
        <v>92.31123037462693</v>
      </c>
      <c r="CG671">
        <f t="shared" si="1053"/>
        <v>100</v>
      </c>
      <c r="CH671">
        <f t="shared" si="1053"/>
        <v>50</v>
      </c>
      <c r="CI671">
        <f t="shared" si="1053"/>
        <v>0</v>
      </c>
      <c r="CJ671" t="e">
        <f t="shared" si="1054"/>
        <v>#N/A</v>
      </c>
      <c r="CK671" s="259">
        <f t="shared" ca="1" si="1055"/>
        <v>34.665551342466749</v>
      </c>
      <c r="CL671" s="259">
        <f t="shared" ca="1" si="1056"/>
        <v>34.296387835616684</v>
      </c>
      <c r="CM671" s="259">
        <f t="shared" ca="1" si="1057"/>
        <v>34.305323638399869</v>
      </c>
      <c r="CN671" s="259">
        <f t="shared" ca="1" si="1058"/>
        <v>33.986348627684194</v>
      </c>
      <c r="CO671">
        <f t="shared" ca="1" si="1059"/>
        <v>100</v>
      </c>
      <c r="CP671">
        <f t="shared" ca="1" si="1060"/>
        <v>16.7</v>
      </c>
      <c r="CQ671" t="e">
        <f t="shared" ca="1" si="1061"/>
        <v>#N/A</v>
      </c>
      <c r="CR671" t="e">
        <f t="shared" ca="1" si="1096"/>
        <v>#N/A</v>
      </c>
      <c r="CS671" t="e">
        <f t="shared" ca="1" si="1097"/>
        <v>#N/A</v>
      </c>
    </row>
    <row r="672" spans="1:97" x14ac:dyDescent="0.25">
      <c r="A672">
        <v>641</v>
      </c>
      <c r="B672" s="100">
        <f ca="1">OFFSET(InputPriceData!B$15,CalculationsAndCharts!$A672+$A$11,0,1,1)</f>
        <v>39566</v>
      </c>
      <c r="C672" s="3">
        <f ca="1">OFFSET(InputPriceData!G$15,CalculationsAndCharts!$A672+$A$11,0,1,1)</f>
        <v>3754100</v>
      </c>
      <c r="D672" s="4">
        <f ca="1">OFFSET(InputPriceData!C$15,CalculationsAndCharts!$A672+$A$11,IF($C$7,7,0),1,1)</f>
        <v>35.520000000000003</v>
      </c>
      <c r="E672" s="4">
        <f ca="1">OFFSET(InputPriceData!D$15,CalculationsAndCharts!$A672+$A$11,IF($C$7,7,0),1,1)</f>
        <v>35.65</v>
      </c>
      <c r="F672" s="4">
        <f ca="1">OFFSET(InputPriceData!E$15,CalculationsAndCharts!$A672+$A$11,IF($C$7,7,0),1,1)</f>
        <v>34</v>
      </c>
      <c r="G672" s="4">
        <f ca="1">OFFSET(InputPriceData!F$15,CalculationsAndCharts!$A672+$A$11,IF($C$7,7,0),1,1)</f>
        <v>34.08</v>
      </c>
      <c r="H672" s="105">
        <f t="shared" ref="H672:H735" si="1140">IF($S$16,$C$17*G672+$D$17*H673,0)</f>
        <v>0</v>
      </c>
      <c r="I672" s="105">
        <f t="shared" ref="I672:K691" ca="1" si="1141">IF($S$16,AVERAGE(OFFSET($G672,0,0,I$31,1)),0)</f>
        <v>0</v>
      </c>
      <c r="J672" s="105">
        <f t="shared" ca="1" si="1141"/>
        <v>0</v>
      </c>
      <c r="K672" s="105">
        <f t="shared" ca="1" si="1141"/>
        <v>0</v>
      </c>
      <c r="L672" s="4">
        <f t="shared" ref="L672:L735" ca="1" si="1142">AVERAGE(E672:G672)</f>
        <v>34.576666666666668</v>
      </c>
      <c r="M672" s="105">
        <f t="shared" ref="M672:M735" ca="1" si="1143">IF(L672&gt;=L673,L672-F673,L673-F672)</f>
        <v>1.3300000000000054</v>
      </c>
      <c r="N672" s="105">
        <f t="shared" ca="1" si="1037"/>
        <v>4.4038205128205155</v>
      </c>
      <c r="O672" s="198">
        <f t="shared" ca="1" si="1038"/>
        <v>4.0106457133155677</v>
      </c>
      <c r="P672" s="198">
        <f t="shared" ca="1" si="1039"/>
        <v>3.6095811419840111</v>
      </c>
      <c r="Q672" s="105">
        <f t="shared" ref="Q672:Q735" ca="1" si="1144">(L672*$E$17+Q673*$F$17)</f>
        <v>33.80682545802761</v>
      </c>
      <c r="R672" s="105">
        <f t="shared" ref="R672:R735" ca="1" si="1145">Q672*$E$17+R673*$F$17</f>
        <v>32.826846327190637</v>
      </c>
      <c r="S672" s="105">
        <f t="shared" ca="1" si="1040"/>
        <v>0</v>
      </c>
      <c r="T672" s="105">
        <f t="shared" si="1041"/>
        <v>0</v>
      </c>
      <c r="U672" s="105">
        <f t="shared" si="1042"/>
        <v>0</v>
      </c>
      <c r="V672" s="115">
        <f t="shared" ref="V672:V735" ca="1" si="1146">MAX(E672-F672,ABS(E672-G673),ABS(F672-G673))</f>
        <v>1.6499999999999986</v>
      </c>
      <c r="W672" s="114">
        <f t="shared" ref="W672:W735" ca="1" si="1147">(W673*($W$31-1)+V672)/$W$31</f>
        <v>1.4267743426227988</v>
      </c>
      <c r="X672" s="116">
        <f t="shared" ref="X672:X735" ca="1" si="1148">$B$16+W672/G672*$F$16</f>
        <v>9.1865444325786361E-2</v>
      </c>
      <c r="Y672" s="90" t="e">
        <f t="shared" si="1043"/>
        <v>#N/A</v>
      </c>
      <c r="Z672" s="117" t="str">
        <f t="shared" ca="1" si="1044"/>
        <v/>
      </c>
      <c r="AA672" s="112"/>
      <c r="AB672" s="118"/>
      <c r="AC672" s="107"/>
      <c r="AD672" s="107"/>
      <c r="AH672" s="107"/>
      <c r="BE672" s="235">
        <f t="shared" ca="1" si="1045"/>
        <v>34.840000000000003</v>
      </c>
      <c r="BF672" s="235">
        <f t="shared" ref="BF672:BN672" ca="1" si="1149">AVERAGE(OFFSET(BE$31,$A672,0,$BE$27,1))</f>
        <v>35.002499999999998</v>
      </c>
      <c r="BG672" s="235">
        <f t="shared" ca="1" si="1149"/>
        <v>34.875</v>
      </c>
      <c r="BH672" s="235">
        <f t="shared" ca="1" si="1149"/>
        <v>34.604375000000005</v>
      </c>
      <c r="BI672" s="235">
        <f t="shared" ca="1" si="1149"/>
        <v>34.3125</v>
      </c>
      <c r="BJ672" s="235">
        <f t="shared" ca="1" si="1149"/>
        <v>34.059687500000003</v>
      </c>
      <c r="BK672" s="235">
        <f t="shared" ca="1" si="1149"/>
        <v>33.846484375000003</v>
      </c>
      <c r="BL672" s="235">
        <f t="shared" ca="1" si="1149"/>
        <v>33.648320312500005</v>
      </c>
      <c r="BM672" s="235">
        <f t="shared" ca="1" si="1149"/>
        <v>33.442031250000007</v>
      </c>
      <c r="BN672" s="235">
        <f t="shared" ca="1" si="1149"/>
        <v>33.215742187500005</v>
      </c>
      <c r="BO672" s="235">
        <f t="shared" ca="1" si="1047"/>
        <v>34.528425781250007</v>
      </c>
      <c r="BP672" s="235">
        <f t="shared" ca="1" si="1115"/>
        <v>34.137383250925126</v>
      </c>
      <c r="BQ672" s="235">
        <f t="shared" ca="1" si="1116"/>
        <v>33.709226112570626</v>
      </c>
      <c r="BR672" s="235">
        <f t="shared" ca="1" si="1117"/>
        <v>0.42815713835449998</v>
      </c>
      <c r="BS672" s="235">
        <f t="shared" ca="1" si="1118"/>
        <v>34.565540389279626</v>
      </c>
      <c r="BT672" s="235">
        <f t="shared" ca="1" si="1074"/>
        <v>34.126013187280222</v>
      </c>
      <c r="BU672" s="235">
        <f t="shared" ca="1" si="1075"/>
        <v>33.672804076430005</v>
      </c>
      <c r="BV672" s="235">
        <f t="shared" ca="1" si="1076"/>
        <v>33.240924134994899</v>
      </c>
      <c r="BW672" s="235">
        <f t="shared" ca="1" si="1077"/>
        <v>34.600551467545543</v>
      </c>
      <c r="BX672" s="235">
        <f t="shared" ca="1" si="1048"/>
        <v>1.0044458315431601</v>
      </c>
      <c r="BZ672" s="235">
        <f t="shared" ca="1" si="1049"/>
        <v>32.631973183333734</v>
      </c>
      <c r="CA672" s="235">
        <f t="shared" ca="1" si="1050"/>
        <v>98.996626358322871</v>
      </c>
      <c r="CB672" s="235">
        <f t="shared" ca="1" si="1091"/>
        <v>34.552546223958338</v>
      </c>
      <c r="CC672" s="235">
        <f t="shared" ca="1" si="1092"/>
        <v>7.4225462239583386</v>
      </c>
      <c r="CD672" s="81">
        <f t="shared" ca="1" si="1093"/>
        <v>7.8673138834635417</v>
      </c>
      <c r="CE672" s="235">
        <f t="shared" ca="1" si="1051"/>
        <v>94.346638940641881</v>
      </c>
      <c r="CF672" s="235">
        <f t="shared" ca="1" si="1052"/>
        <v>96.038035622994059</v>
      </c>
      <c r="CG672">
        <f t="shared" si="1053"/>
        <v>100</v>
      </c>
      <c r="CH672">
        <f t="shared" si="1053"/>
        <v>50</v>
      </c>
      <c r="CI672">
        <f t="shared" si="1053"/>
        <v>0</v>
      </c>
      <c r="CJ672" t="e">
        <f t="shared" si="1054"/>
        <v>#N/A</v>
      </c>
      <c r="CK672" s="259">
        <f t="shared" ca="1" si="1055"/>
        <v>34.518602684933498</v>
      </c>
      <c r="CL672" s="259">
        <f t="shared" ca="1" si="1056"/>
        <v>34.745275671233372</v>
      </c>
      <c r="CM672" s="259">
        <f t="shared" ca="1" si="1057"/>
        <v>34.451094952888667</v>
      </c>
      <c r="CN672" s="259">
        <f t="shared" ca="1" si="1058"/>
        <v>33.862332944511195</v>
      </c>
      <c r="CO672">
        <f t="shared" ca="1" si="1059"/>
        <v>100</v>
      </c>
      <c r="CP672">
        <f t="shared" ca="1" si="1060"/>
        <v>16.7</v>
      </c>
      <c r="CQ672" t="e">
        <f t="shared" ca="1" si="1061"/>
        <v>#N/A</v>
      </c>
      <c r="CR672" t="e">
        <f t="shared" ca="1" si="1096"/>
        <v>#N/A</v>
      </c>
      <c r="CS672" t="e">
        <f t="shared" ca="1" si="1097"/>
        <v>#N/A</v>
      </c>
    </row>
    <row r="673" spans="1:97" x14ac:dyDescent="0.25">
      <c r="A673">
        <v>642</v>
      </c>
      <c r="B673" s="100">
        <f ca="1">OFFSET(InputPriceData!B$15,CalculationsAndCharts!$A673+$A$11,0,1,1)</f>
        <v>39563</v>
      </c>
      <c r="C673" s="3">
        <f ca="1">OFFSET(InputPriceData!G$15,CalculationsAndCharts!$A673+$A$11,0,1,1)</f>
        <v>2608800</v>
      </c>
      <c r="D673" s="4">
        <f ca="1">OFFSET(InputPriceData!C$15,CalculationsAndCharts!$A673+$A$11,IF($C$7,7,0),1,1)</f>
        <v>34.75</v>
      </c>
      <c r="E673" s="4">
        <f ca="1">OFFSET(InputPriceData!D$15,CalculationsAndCharts!$A673+$A$11,IF($C$7,7,0),1,1)</f>
        <v>35.82</v>
      </c>
      <c r="F673" s="4">
        <f ca="1">OFFSET(InputPriceData!E$15,CalculationsAndCharts!$A673+$A$11,IF($C$7,7,0),1,1)</f>
        <v>34.57</v>
      </c>
      <c r="G673" s="4">
        <f ca="1">OFFSET(InputPriceData!F$15,CalculationsAndCharts!$A673+$A$11,IF($C$7,7,0),1,1)</f>
        <v>35.6</v>
      </c>
      <c r="H673" s="105">
        <f t="shared" si="1140"/>
        <v>0</v>
      </c>
      <c r="I673" s="105">
        <f t="shared" ca="1" si="1141"/>
        <v>0</v>
      </c>
      <c r="J673" s="105">
        <f t="shared" ca="1" si="1141"/>
        <v>0</v>
      </c>
      <c r="K673" s="105">
        <f t="shared" ca="1" si="1141"/>
        <v>0</v>
      </c>
      <c r="L673" s="4">
        <f t="shared" ca="1" si="1142"/>
        <v>35.330000000000005</v>
      </c>
      <c r="M673" s="105">
        <f t="shared" ca="1" si="1143"/>
        <v>1.5700000000000074</v>
      </c>
      <c r="N673" s="105">
        <f t="shared" ref="N673:N736" ca="1" si="1150">AVERAGE(OFFSET(M673,0,0,$F$19,1))*$F$20</f>
        <v>4.3601282051282073</v>
      </c>
      <c r="O673" s="198">
        <f t="shared" ref="O673:O736" ca="1" si="1151">(N673*$E$17+O674*$F$17)</f>
        <v>3.8983100563141542</v>
      </c>
      <c r="P673" s="198">
        <f t="shared" ref="P673:P736" ca="1" si="1152">O673*$F$21</f>
        <v>3.5084790506827388</v>
      </c>
      <c r="Q673" s="105">
        <f t="shared" ca="1" si="1144"/>
        <v>33.586870826987877</v>
      </c>
      <c r="R673" s="105">
        <f t="shared" ca="1" si="1145"/>
        <v>32.546852289808648</v>
      </c>
      <c r="S673" s="105">
        <f t="shared" ref="S673:S736" ca="1" si="1153">IF($S$15,AVERAGE(OFFSET(Q673,0,0,$F$18,1)),0)</f>
        <v>0</v>
      </c>
      <c r="T673" s="105">
        <f t="shared" ref="T673:T736" si="1154">IF($S$15,R673+O673,0)</f>
        <v>0</v>
      </c>
      <c r="U673" s="105">
        <f t="shared" ref="U673:U736" si="1155">IF($S$15,R673-P673,0)</f>
        <v>0</v>
      </c>
      <c r="V673" s="115">
        <f t="shared" ca="1" si="1146"/>
        <v>1.25</v>
      </c>
      <c r="W673" s="114">
        <f t="shared" ca="1" si="1147"/>
        <v>1.3151615139341992</v>
      </c>
      <c r="X673" s="116">
        <f t="shared" ca="1" si="1148"/>
        <v>8.6942739155455029E-2</v>
      </c>
      <c r="Y673" s="90" t="e">
        <f t="shared" ref="Y673:Y736" si="1156">IF($A673=$B$28,Y$31,NA())</f>
        <v>#N/A</v>
      </c>
      <c r="Z673" s="117" t="str">
        <f t="shared" ref="Z673:Z736" ca="1" si="1157">IF(AA673="","",OFFSET($B$31,AA673,0,1,1))</f>
        <v/>
      </c>
      <c r="AA673" s="112"/>
      <c r="AB673" s="118"/>
      <c r="AC673" s="107"/>
      <c r="AD673" s="107"/>
      <c r="AH673" s="107"/>
      <c r="BE673" s="235">
        <f t="shared" ref="BE673:BE736" ca="1" si="1158">AVERAGE(OFFSET($G$31,$A673,0,$BE$27,1))</f>
        <v>35.164999999999999</v>
      </c>
      <c r="BF673" s="235">
        <f t="shared" ref="BF673:BN673" ca="1" si="1159">AVERAGE(OFFSET(BE$31,$A673,0,$BE$27,1))</f>
        <v>34.747500000000002</v>
      </c>
      <c r="BG673" s="235">
        <f t="shared" ca="1" si="1159"/>
        <v>34.333750000000002</v>
      </c>
      <c r="BH673" s="235">
        <f t="shared" ca="1" si="1159"/>
        <v>34.020625000000003</v>
      </c>
      <c r="BI673" s="235">
        <f t="shared" ca="1" si="1159"/>
        <v>33.806875000000005</v>
      </c>
      <c r="BJ673" s="235">
        <f t="shared" ca="1" si="1159"/>
        <v>33.633281250000003</v>
      </c>
      <c r="BK673" s="235">
        <f t="shared" ca="1" si="1159"/>
        <v>33.450156250000006</v>
      </c>
      <c r="BL673" s="235">
        <f t="shared" ca="1" si="1159"/>
        <v>33.235742187500009</v>
      </c>
      <c r="BM673" s="235">
        <f t="shared" ca="1" si="1159"/>
        <v>32.989453125000004</v>
      </c>
      <c r="BN673" s="235">
        <f t="shared" ca="1" si="1159"/>
        <v>32.721796875000003</v>
      </c>
      <c r="BO673" s="235">
        <f t="shared" ref="BO673:BO736" ca="1" si="1160">(5*BE673+4*BF673+3*BG673+2*BH673+BI673+BJ673+BK673+BL673+BM673+BN673)/20</f>
        <v>34.284740234374993</v>
      </c>
      <c r="BP673" s="235">
        <f t="shared" ca="1" si="1115"/>
        <v>33.746340720600237</v>
      </c>
      <c r="BQ673" s="235">
        <f t="shared" ca="1" si="1116"/>
        <v>33.281068974216126</v>
      </c>
      <c r="BR673" s="235">
        <f t="shared" ca="1" si="1117"/>
        <v>0.4652717463841114</v>
      </c>
      <c r="BS673" s="235">
        <f t="shared" ca="1" si="1118"/>
        <v>34.211612466984349</v>
      </c>
      <c r="BT673" s="235">
        <f t="shared" ca="1" si="1074"/>
        <v>33.686485985280825</v>
      </c>
      <c r="BU673" s="235">
        <f t="shared" ca="1" si="1075"/>
        <v>33.219594965579788</v>
      </c>
      <c r="BV673" s="235">
        <f t="shared" ca="1" si="1076"/>
        <v>32.809044193559785</v>
      </c>
      <c r="BW673" s="235">
        <f t="shared" ca="1" si="1077"/>
        <v>34.209717252662898</v>
      </c>
      <c r="BX673" s="235">
        <f t="shared" ref="BX673:BX736" ca="1" si="1161">_xlfn.STDEV.P(OFFSET(BW673,0,0,$BG$27,1))</f>
        <v>0.85334128776990181</v>
      </c>
      <c r="BZ673" s="235">
        <f t="shared" ref="BZ673:BZ736" ca="1" si="1162">SUMPRODUCT(OFFSET(BW673,0,0,$BG$27,1),OFFSET($BY$31,1,0,$BG$27,1))/$BH$27</f>
        <v>32.372998688918294</v>
      </c>
      <c r="CA673" s="235">
        <f t="shared" ref="CA673:CA736" ca="1" si="1163">(BW673+2*BX673-BZ673)/(4*BX673)*100</f>
        <v>103.80961258023243</v>
      </c>
      <c r="CB673" s="235">
        <f t="shared" ca="1" si="1091"/>
        <v>34.807370117187503</v>
      </c>
      <c r="CC673" s="235">
        <f t="shared" ca="1" si="1092"/>
        <v>7.677370117187504</v>
      </c>
      <c r="CD673" s="81">
        <f t="shared" ca="1" si="1093"/>
        <v>7.8673138834635417</v>
      </c>
      <c r="CE673" s="235">
        <f t="shared" ref="CE673:CE736" ca="1" si="1164">IF(CD673&lt;0.000000000001,IF($A673&gt;=$A$8,50,CE674),MIN(100,MAX(0,100*CC673/CD673)))</f>
        <v>97.585659234020341</v>
      </c>
      <c r="CF673" s="235">
        <f t="shared" ref="CF673:CF736" ca="1" si="1165">AVERAGE(OFFSET(CE$31,$A673,0,$BJ$27,1))</f>
        <v>96.662351060363605</v>
      </c>
      <c r="CG673">
        <f t="shared" ref="CG673:CI704" si="1166">CG$30</f>
        <v>100</v>
      </c>
      <c r="CH673">
        <f t="shared" si="1166"/>
        <v>50</v>
      </c>
      <c r="CI673">
        <f t="shared" si="1166"/>
        <v>0</v>
      </c>
      <c r="CJ673" t="e">
        <f t="shared" ref="CJ673:CJ736" si="1167">IF($A673=$B$28,CJ$30,NA())</f>
        <v>#N/A</v>
      </c>
      <c r="CK673" s="259">
        <f t="shared" ref="CK673:CK736" ca="1" si="1168">IF(A673&gt;=$A$8,0,(AVERAGE(D674:G674)+CK674)/2)</f>
        <v>33.852205369866994</v>
      </c>
      <c r="CL673" s="259">
        <f t="shared" ref="CL673:CL736" ca="1" si="1169">(AVERAGE(D673:G673)+CK673+MAX(E673,CK673)+MIN(F673,CK673))/4</f>
        <v>34.677352684933496</v>
      </c>
      <c r="CM673" s="259">
        <f t="shared" ref="CM673:CM736" ca="1" si="1170">IF(A673&gt;=$A$8,L673,(L673*CM$28+CM674*CM$29))</f>
        <v>34.367380477036662</v>
      </c>
      <c r="CN673" s="259">
        <f t="shared" ref="CN673:CN736" ca="1" si="1171">IF(A673&gt;=$A$8,CL673,(CL673*CN$28+CN674*CN$29))</f>
        <v>33.509155853822321</v>
      </c>
      <c r="CO673">
        <f t="shared" ref="CO673:CO736" ca="1" si="1172">IF(AND(CM673&gt;CN673,G673&gt;D673),100,IF(AND(CM673&lt;CN673,G673&lt;D673),0,CO674))</f>
        <v>100</v>
      </c>
      <c r="CP673">
        <f t="shared" ref="CP673:CP736" ca="1" si="1173">IF($S$17,IF($A673&gt;$A$8,NA(),IF($CO673=100,CP$30,NA())),NA())</f>
        <v>16.7</v>
      </c>
      <c r="CQ673" t="e">
        <f t="shared" ref="CQ673:CQ736" ca="1" si="1174">IF($S$17,IF($A673&gt;$A$8,NA(),IF($CO673=0,CQ$30,NA())),NA())</f>
        <v>#N/A</v>
      </c>
      <c r="CR673" t="e">
        <f t="shared" ca="1" si="1096"/>
        <v>#N/A</v>
      </c>
      <c r="CS673" t="e">
        <f t="shared" ca="1" si="1097"/>
        <v>#N/A</v>
      </c>
    </row>
    <row r="674" spans="1:97" x14ac:dyDescent="0.25">
      <c r="A674">
        <v>643</v>
      </c>
      <c r="B674" s="100">
        <f ca="1">OFFSET(InputPriceData!B$15,CalculationsAndCharts!$A674+$A$11,0,1,1)</f>
        <v>39562</v>
      </c>
      <c r="C674" s="3">
        <f ca="1">OFFSET(InputPriceData!G$15,CalculationsAndCharts!$A674+$A$11,0,1,1)</f>
        <v>2258100</v>
      </c>
      <c r="D674" s="4">
        <f ca="1">OFFSET(InputPriceData!C$15,CalculationsAndCharts!$A674+$A$11,IF($C$7,7,0),1,1)</f>
        <v>34</v>
      </c>
      <c r="E674" s="4">
        <f ca="1">OFFSET(InputPriceData!D$15,CalculationsAndCharts!$A674+$A$11,IF($C$7,7,0),1,1)</f>
        <v>35.200000000000003</v>
      </c>
      <c r="F674" s="4">
        <f ca="1">OFFSET(InputPriceData!E$15,CalculationsAndCharts!$A674+$A$11,IF($C$7,7,0),1,1)</f>
        <v>33.76</v>
      </c>
      <c r="G674" s="4">
        <f ca="1">OFFSET(InputPriceData!F$15,CalculationsAndCharts!$A674+$A$11,IF($C$7,7,0),1,1)</f>
        <v>34.729999999999997</v>
      </c>
      <c r="H674" s="105">
        <f t="shared" si="1140"/>
        <v>0</v>
      </c>
      <c r="I674" s="105">
        <f t="shared" ca="1" si="1141"/>
        <v>0</v>
      </c>
      <c r="J674" s="105">
        <f t="shared" ca="1" si="1141"/>
        <v>0</v>
      </c>
      <c r="K674" s="105">
        <f t="shared" ca="1" si="1141"/>
        <v>0</v>
      </c>
      <c r="L674" s="4">
        <f t="shared" ca="1" si="1142"/>
        <v>34.563333333333333</v>
      </c>
      <c r="M674" s="105">
        <f t="shared" ca="1" si="1143"/>
        <v>1.6333333333333329</v>
      </c>
      <c r="N674" s="105">
        <f t="shared" ca="1" si="1150"/>
        <v>4.1443974358974343</v>
      </c>
      <c r="O674" s="198">
        <f t="shared" ca="1" si="1151"/>
        <v>3.7663620137958533</v>
      </c>
      <c r="P674" s="198">
        <f t="shared" ca="1" si="1152"/>
        <v>3.3897258124162679</v>
      </c>
      <c r="Q674" s="105">
        <f t="shared" ca="1" si="1144"/>
        <v>33.088833920412988</v>
      </c>
      <c r="R674" s="105">
        <f t="shared" ca="1" si="1145"/>
        <v>32.249704136328866</v>
      </c>
      <c r="S674" s="105">
        <f t="shared" ca="1" si="1153"/>
        <v>0</v>
      </c>
      <c r="T674" s="105">
        <f t="shared" si="1154"/>
        <v>0</v>
      </c>
      <c r="U674" s="105">
        <f t="shared" si="1155"/>
        <v>0</v>
      </c>
      <c r="V674" s="115">
        <f t="shared" ca="1" si="1146"/>
        <v>1.4400000000000048</v>
      </c>
      <c r="W674" s="114">
        <f t="shared" ca="1" si="1147"/>
        <v>1.3477422709012987</v>
      </c>
      <c r="X674" s="116">
        <f t="shared" ca="1" si="1148"/>
        <v>8.8806284794163526E-2</v>
      </c>
      <c r="Y674" s="90" t="e">
        <f t="shared" si="1156"/>
        <v>#N/A</v>
      </c>
      <c r="Z674" s="117" t="str">
        <f t="shared" ca="1" si="1157"/>
        <v/>
      </c>
      <c r="AA674" s="112"/>
      <c r="AB674" s="118"/>
      <c r="AC674" s="107"/>
      <c r="AD674" s="107"/>
      <c r="AH674" s="107"/>
      <c r="BE674" s="235">
        <f t="shared" ca="1" si="1158"/>
        <v>34.33</v>
      </c>
      <c r="BF674" s="235">
        <f t="shared" ref="BF674:BN674" ca="1" si="1175">AVERAGE(OFFSET(BE$31,$A674,0,$BE$27,1))</f>
        <v>33.92</v>
      </c>
      <c r="BG674" s="235">
        <f t="shared" ca="1" si="1175"/>
        <v>33.707500000000003</v>
      </c>
      <c r="BH674" s="235">
        <f t="shared" ca="1" si="1175"/>
        <v>33.593125000000001</v>
      </c>
      <c r="BI674" s="235">
        <f t="shared" ca="1" si="1175"/>
        <v>33.459687500000001</v>
      </c>
      <c r="BJ674" s="235">
        <f t="shared" ca="1" si="1175"/>
        <v>33.267031250000002</v>
      </c>
      <c r="BK674" s="235">
        <f t="shared" ca="1" si="1175"/>
        <v>33.021328125000004</v>
      </c>
      <c r="BL674" s="235">
        <f t="shared" ca="1" si="1175"/>
        <v>32.7431640625</v>
      </c>
      <c r="BM674" s="235">
        <f t="shared" ca="1" si="1175"/>
        <v>32.454140625000001</v>
      </c>
      <c r="BN674" s="235">
        <f t="shared" ca="1" si="1175"/>
        <v>32.173134765625001</v>
      </c>
      <c r="BO674" s="235">
        <f t="shared" ca="1" si="1160"/>
        <v>33.63786181640625</v>
      </c>
      <c r="BP674" s="235">
        <f t="shared" ca="1" si="1115"/>
        <v>33.207941206825481</v>
      </c>
      <c r="BQ674" s="235">
        <f t="shared" ca="1" si="1116"/>
        <v>32.815797227832014</v>
      </c>
      <c r="BR674" s="235">
        <f t="shared" ca="1" si="1117"/>
        <v>0.39214397899346665</v>
      </c>
      <c r="BS674" s="235">
        <f t="shared" ca="1" si="1118"/>
        <v>33.600085185818948</v>
      </c>
      <c r="BT674" s="235">
        <f t="shared" ca="1" si="1074"/>
        <v>33.161359503577302</v>
      </c>
      <c r="BU674" s="235">
        <f t="shared" ca="1" si="1075"/>
        <v>32.752703945878757</v>
      </c>
      <c r="BV674" s="235">
        <f t="shared" ca="1" si="1076"/>
        <v>32.39849342153979</v>
      </c>
      <c r="BW674" s="235">
        <f t="shared" ca="1" si="1077"/>
        <v>33.624460094635417</v>
      </c>
      <c r="BX674" s="235">
        <f t="shared" ca="1" si="1161"/>
        <v>0.7123861207294756</v>
      </c>
      <c r="BZ674" s="235">
        <f t="shared" ca="1" si="1162"/>
        <v>32.137840263915571</v>
      </c>
      <c r="CA674" s="235">
        <f t="shared" ca="1" si="1163"/>
        <v>102.17043775353054</v>
      </c>
      <c r="CB674" s="235">
        <f t="shared" ca="1" si="1091"/>
        <v>34.100597574869795</v>
      </c>
      <c r="CC674" s="235">
        <f t="shared" ca="1" si="1092"/>
        <v>6.9705975748697959</v>
      </c>
      <c r="CD674" s="81">
        <f t="shared" ca="1" si="1093"/>
        <v>7.2473138834635442</v>
      </c>
      <c r="CE674" s="235">
        <f t="shared" ca="1" si="1164"/>
        <v>96.181808694319955</v>
      </c>
      <c r="CF674" s="235">
        <f t="shared" ca="1" si="1165"/>
        <v>94.580201117690464</v>
      </c>
      <c r="CG674">
        <f t="shared" si="1166"/>
        <v>100</v>
      </c>
      <c r="CH674">
        <f t="shared" si="1166"/>
        <v>50</v>
      </c>
      <c r="CI674">
        <f t="shared" si="1166"/>
        <v>0</v>
      </c>
      <c r="CJ674" t="e">
        <f t="shared" si="1167"/>
        <v>#N/A</v>
      </c>
      <c r="CK674" s="259">
        <f t="shared" ca="1" si="1168"/>
        <v>33.281910739733995</v>
      </c>
      <c r="CL674" s="259">
        <f t="shared" ca="1" si="1169"/>
        <v>34.046580369866994</v>
      </c>
      <c r="CM674" s="259">
        <f t="shared" ca="1" si="1170"/>
        <v>33.725634128394432</v>
      </c>
      <c r="CN674" s="259">
        <f t="shared" ca="1" si="1171"/>
        <v>33.041877121377851</v>
      </c>
      <c r="CO674">
        <f t="shared" ca="1" si="1172"/>
        <v>100</v>
      </c>
      <c r="CP674">
        <f t="shared" ca="1" si="1173"/>
        <v>16.7</v>
      </c>
      <c r="CQ674" t="e">
        <f t="shared" ca="1" si="1174"/>
        <v>#N/A</v>
      </c>
      <c r="CR674" t="e">
        <f t="shared" ca="1" si="1096"/>
        <v>#N/A</v>
      </c>
      <c r="CS674" t="e">
        <f t="shared" ca="1" si="1097"/>
        <v>#N/A</v>
      </c>
    </row>
    <row r="675" spans="1:97" x14ac:dyDescent="0.25">
      <c r="A675">
        <v>644</v>
      </c>
      <c r="B675" s="100">
        <f ca="1">OFFSET(InputPriceData!B$15,CalculationsAndCharts!$A675+$A$11,0,1,1)</f>
        <v>39561</v>
      </c>
      <c r="C675" s="3">
        <f ca="1">OFFSET(InputPriceData!G$15,CalculationsAndCharts!$A675+$A$11,0,1,1)</f>
        <v>1845400</v>
      </c>
      <c r="D675" s="4">
        <f ca="1">OFFSET(InputPriceData!C$15,CalculationsAndCharts!$A675+$A$11,IF($C$7,7,0),1,1)</f>
        <v>33.33</v>
      </c>
      <c r="E675" s="4">
        <f ca="1">OFFSET(InputPriceData!D$15,CalculationsAndCharts!$A675+$A$11,IF($C$7,7,0),1,1)</f>
        <v>34.1</v>
      </c>
      <c r="F675" s="4">
        <f ca="1">OFFSET(InputPriceData!E$15,CalculationsAndCharts!$A675+$A$11,IF($C$7,7,0),1,1)</f>
        <v>32.93</v>
      </c>
      <c r="G675" s="4">
        <f ca="1">OFFSET(InputPriceData!F$15,CalculationsAndCharts!$A675+$A$11,IF($C$7,7,0),1,1)</f>
        <v>33.93</v>
      </c>
      <c r="H675" s="105">
        <f t="shared" si="1140"/>
        <v>0</v>
      </c>
      <c r="I675" s="105">
        <f t="shared" ca="1" si="1141"/>
        <v>0</v>
      </c>
      <c r="J675" s="105">
        <f t="shared" ca="1" si="1141"/>
        <v>0</v>
      </c>
      <c r="K675" s="105">
        <f t="shared" ca="1" si="1141"/>
        <v>0</v>
      </c>
      <c r="L675" s="4">
        <f t="shared" ca="1" si="1142"/>
        <v>33.653333333333336</v>
      </c>
      <c r="M675" s="105">
        <f t="shared" ca="1" si="1143"/>
        <v>1.0533333333333346</v>
      </c>
      <c r="N675" s="105">
        <f t="shared" ca="1" si="1150"/>
        <v>3.8349102564102533</v>
      </c>
      <c r="O675" s="198">
        <f t="shared" ca="1" si="1151"/>
        <v>3.6583518931954013</v>
      </c>
      <c r="P675" s="198">
        <f t="shared" ca="1" si="1152"/>
        <v>3.2925167038758612</v>
      </c>
      <c r="Q675" s="105">
        <f t="shared" ca="1" si="1144"/>
        <v>32.667548373864314</v>
      </c>
      <c r="R675" s="105">
        <f t="shared" ca="1" si="1145"/>
        <v>32.009952769447686</v>
      </c>
      <c r="S675" s="105">
        <f t="shared" ca="1" si="1153"/>
        <v>0</v>
      </c>
      <c r="T675" s="105">
        <f t="shared" si="1154"/>
        <v>0</v>
      </c>
      <c r="U675" s="105">
        <f t="shared" si="1155"/>
        <v>0</v>
      </c>
      <c r="V675" s="115">
        <f t="shared" ca="1" si="1146"/>
        <v>1.1700000000000017</v>
      </c>
      <c r="W675" s="114">
        <f t="shared" ca="1" si="1147"/>
        <v>1.3016134063519453</v>
      </c>
      <c r="X675" s="116">
        <f t="shared" ca="1" si="1148"/>
        <v>8.8361727272382715E-2</v>
      </c>
      <c r="Y675" s="90" t="e">
        <f t="shared" si="1156"/>
        <v>#N/A</v>
      </c>
      <c r="Z675" s="117" t="str">
        <f t="shared" ca="1" si="1157"/>
        <v/>
      </c>
      <c r="AA675" s="112"/>
      <c r="AB675" s="118"/>
      <c r="AC675" s="107"/>
      <c r="AD675" s="107"/>
      <c r="AH675" s="107"/>
      <c r="BE675" s="235">
        <f t="shared" ca="1" si="1158"/>
        <v>33.510000000000005</v>
      </c>
      <c r="BF675" s="235">
        <f t="shared" ref="BF675:BN675" ca="1" si="1176">AVERAGE(OFFSET(BE$31,$A675,0,$BE$27,1))</f>
        <v>33.495000000000005</v>
      </c>
      <c r="BG675" s="235">
        <f t="shared" ca="1" si="1176"/>
        <v>33.478750000000005</v>
      </c>
      <c r="BH675" s="235">
        <f t="shared" ca="1" si="1176"/>
        <v>33.326250000000002</v>
      </c>
      <c r="BI675" s="235">
        <f t="shared" ca="1" si="1176"/>
        <v>33.074375000000003</v>
      </c>
      <c r="BJ675" s="235">
        <f t="shared" ca="1" si="1176"/>
        <v>32.775625000000005</v>
      </c>
      <c r="BK675" s="235">
        <f t="shared" ca="1" si="1176"/>
        <v>32.465000000000003</v>
      </c>
      <c r="BL675" s="235">
        <f t="shared" ca="1" si="1176"/>
        <v>32.165117187500002</v>
      </c>
      <c r="BM675" s="235">
        <f t="shared" ca="1" si="1176"/>
        <v>31.892128906250001</v>
      </c>
      <c r="BN675" s="235">
        <f t="shared" ca="1" si="1176"/>
        <v>31.657685546875001</v>
      </c>
      <c r="BO675" s="235">
        <f t="shared" ca="1" si="1160"/>
        <v>33.132434082031253</v>
      </c>
      <c r="BP675" s="235">
        <f t="shared" ca="1" si="1115"/>
        <v>32.778020597244719</v>
      </c>
      <c r="BQ675" s="235">
        <f t="shared" ca="1" si="1116"/>
        <v>32.423653248838548</v>
      </c>
      <c r="BR675" s="235">
        <f t="shared" ca="1" si="1117"/>
        <v>0.35436734840617135</v>
      </c>
      <c r="BS675" s="235">
        <f t="shared" ca="1" si="1118"/>
        <v>33.132387945650891</v>
      </c>
      <c r="BT675" s="235">
        <f t="shared" ca="1" si="1074"/>
        <v>32.722633821335656</v>
      </c>
      <c r="BU675" s="235">
        <f t="shared" ca="1" si="1075"/>
        <v>32.344048388180212</v>
      </c>
      <c r="BV675" s="235">
        <f t="shared" ca="1" si="1076"/>
        <v>32.044282897200823</v>
      </c>
      <c r="BW675" s="235">
        <f t="shared" ca="1" si="1077"/>
        <v>33.18003919666716</v>
      </c>
      <c r="BX675" s="235">
        <f t="shared" ca="1" si="1161"/>
        <v>0.60732733594593269</v>
      </c>
      <c r="BZ675" s="235">
        <f t="shared" ca="1" si="1162"/>
        <v>31.950356697781526</v>
      </c>
      <c r="CA675" s="235">
        <f t="shared" ca="1" si="1163"/>
        <v>100.618604914694</v>
      </c>
      <c r="CB675" s="235">
        <f t="shared" ca="1" si="1091"/>
        <v>33.392883707682294</v>
      </c>
      <c r="CC675" s="235">
        <f t="shared" ca="1" si="1092"/>
        <v>6.2628837076822954</v>
      </c>
      <c r="CD675" s="81">
        <f t="shared" ca="1" si="1093"/>
        <v>6.5089489746093747</v>
      </c>
      <c r="CE675" s="235">
        <f t="shared" ca="1" si="1164"/>
        <v>96.219585252750491</v>
      </c>
      <c r="CF675" s="235">
        <f t="shared" ca="1" si="1165"/>
        <v>93.818491969242245</v>
      </c>
      <c r="CG675">
        <f t="shared" si="1166"/>
        <v>100</v>
      </c>
      <c r="CH675">
        <f t="shared" si="1166"/>
        <v>50</v>
      </c>
      <c r="CI675">
        <f t="shared" si="1166"/>
        <v>0</v>
      </c>
      <c r="CJ675" t="e">
        <f t="shared" si="1167"/>
        <v>#N/A</v>
      </c>
      <c r="CK675" s="259">
        <f t="shared" ca="1" si="1168"/>
        <v>32.991321479467985</v>
      </c>
      <c r="CL675" s="259">
        <f t="shared" ca="1" si="1169"/>
        <v>33.398455369867001</v>
      </c>
      <c r="CM675" s="259">
        <f t="shared" ca="1" si="1170"/>
        <v>33.167167991768508</v>
      </c>
      <c r="CN675" s="259">
        <f t="shared" ca="1" si="1171"/>
        <v>32.63999582198219</v>
      </c>
      <c r="CO675">
        <f t="shared" ca="1" si="1172"/>
        <v>100</v>
      </c>
      <c r="CP675">
        <f t="shared" ca="1" si="1173"/>
        <v>16.7</v>
      </c>
      <c r="CQ675" t="e">
        <f t="shared" ca="1" si="1174"/>
        <v>#N/A</v>
      </c>
      <c r="CR675" t="e">
        <f t="shared" ca="1" si="1096"/>
        <v>#N/A</v>
      </c>
      <c r="CS675" t="e">
        <f t="shared" ca="1" si="1097"/>
        <v>#N/A</v>
      </c>
    </row>
    <row r="676" spans="1:97" x14ac:dyDescent="0.25">
      <c r="A676">
        <v>645</v>
      </c>
      <c r="B676" s="100">
        <f ca="1">OFFSET(InputPriceData!B$15,CalculationsAndCharts!$A676+$A$11,0,1,1)</f>
        <v>39560</v>
      </c>
      <c r="C676" s="3">
        <f ca="1">OFFSET(InputPriceData!G$15,CalculationsAndCharts!$A676+$A$11,0,1,1)</f>
        <v>1832900</v>
      </c>
      <c r="D676" s="4">
        <f ca="1">OFFSET(InputPriceData!C$15,CalculationsAndCharts!$A676+$A$11,IF($C$7,7,0),1,1)</f>
        <v>33.520000000000003</v>
      </c>
      <c r="E676" s="4">
        <f ca="1">OFFSET(InputPriceData!D$15,CalculationsAndCharts!$A676+$A$11,IF($C$7,7,0),1,1)</f>
        <v>33.700000000000003</v>
      </c>
      <c r="F676" s="4">
        <f ca="1">OFFSET(InputPriceData!E$15,CalculationsAndCharts!$A676+$A$11,IF($C$7,7,0),1,1)</f>
        <v>32.6</v>
      </c>
      <c r="G676" s="4">
        <f ca="1">OFFSET(InputPriceData!F$15,CalculationsAndCharts!$A676+$A$11,IF($C$7,7,0),1,1)</f>
        <v>33.090000000000003</v>
      </c>
      <c r="H676" s="105">
        <f t="shared" si="1140"/>
        <v>0</v>
      </c>
      <c r="I676" s="105">
        <f t="shared" ca="1" si="1141"/>
        <v>0</v>
      </c>
      <c r="J676" s="105">
        <f t="shared" ca="1" si="1141"/>
        <v>0</v>
      </c>
      <c r="K676" s="105">
        <f t="shared" ca="1" si="1141"/>
        <v>0</v>
      </c>
      <c r="L676" s="4">
        <f t="shared" ca="1" si="1142"/>
        <v>33.130000000000003</v>
      </c>
      <c r="M676" s="105">
        <f t="shared" ca="1" si="1143"/>
        <v>1.0233333333333334</v>
      </c>
      <c r="N676" s="105">
        <f t="shared" ca="1" si="1150"/>
        <v>3.7930384615384587</v>
      </c>
      <c r="O676" s="198">
        <f t="shared" ca="1" si="1151"/>
        <v>3.6079066465625869</v>
      </c>
      <c r="P676" s="198">
        <f t="shared" ca="1" si="1152"/>
        <v>3.2471159819063282</v>
      </c>
      <c r="Q676" s="105">
        <f t="shared" ca="1" si="1144"/>
        <v>32.385895528301738</v>
      </c>
      <c r="R676" s="105">
        <f t="shared" ca="1" si="1145"/>
        <v>31.822068311042937</v>
      </c>
      <c r="S676" s="105">
        <f t="shared" ca="1" si="1153"/>
        <v>0</v>
      </c>
      <c r="T676" s="105">
        <f t="shared" si="1154"/>
        <v>0</v>
      </c>
      <c r="U676" s="105">
        <f t="shared" si="1155"/>
        <v>0</v>
      </c>
      <c r="V676" s="115">
        <f t="shared" ca="1" si="1146"/>
        <v>1.269999999999996</v>
      </c>
      <c r="W676" s="114">
        <f t="shared" ca="1" si="1147"/>
        <v>1.3674201095279173</v>
      </c>
      <c r="X676" s="116">
        <f t="shared" ca="1" si="1148"/>
        <v>9.1324270460196949E-2</v>
      </c>
      <c r="Y676" s="90" t="e">
        <f t="shared" si="1156"/>
        <v>#N/A</v>
      </c>
      <c r="Z676" s="117" t="str">
        <f t="shared" ca="1" si="1157"/>
        <v/>
      </c>
      <c r="AA676" s="112"/>
      <c r="AB676" s="118"/>
      <c r="AC676" s="107"/>
      <c r="AD676" s="107"/>
      <c r="AH676" s="107"/>
      <c r="BE676" s="235">
        <f t="shared" ca="1" si="1158"/>
        <v>33.480000000000004</v>
      </c>
      <c r="BF676" s="235">
        <f t="shared" ref="BF676:BN676" ca="1" si="1177">AVERAGE(OFFSET(BE$31,$A676,0,$BE$27,1))</f>
        <v>33.462500000000006</v>
      </c>
      <c r="BG676" s="235">
        <f t="shared" ca="1" si="1177"/>
        <v>33.173750000000005</v>
      </c>
      <c r="BH676" s="235">
        <f t="shared" ca="1" si="1177"/>
        <v>32.822500000000005</v>
      </c>
      <c r="BI676" s="235">
        <f t="shared" ca="1" si="1177"/>
        <v>32.476875000000007</v>
      </c>
      <c r="BJ676" s="235">
        <f t="shared" ca="1" si="1177"/>
        <v>32.154375000000002</v>
      </c>
      <c r="BK676" s="235">
        <f t="shared" ca="1" si="1177"/>
        <v>31.865234375</v>
      </c>
      <c r="BL676" s="235">
        <f t="shared" ca="1" si="1177"/>
        <v>31.619140625</v>
      </c>
      <c r="BM676" s="235">
        <f t="shared" ca="1" si="1177"/>
        <v>31.423242187500001</v>
      </c>
      <c r="BN676" s="235">
        <f t="shared" ca="1" si="1177"/>
        <v>31.281445312500001</v>
      </c>
      <c r="BO676" s="235">
        <f t="shared" ca="1" si="1160"/>
        <v>32.861828125000002</v>
      </c>
      <c r="BP676" s="235">
        <f t="shared" ca="1" si="1115"/>
        <v>32.423607112458178</v>
      </c>
      <c r="BQ676" s="235">
        <f t="shared" ca="1" si="1116"/>
        <v>32.069285900432369</v>
      </c>
      <c r="BR676" s="235">
        <f t="shared" ca="1" si="1117"/>
        <v>0.35432121202580902</v>
      </c>
      <c r="BS676" s="235">
        <f t="shared" ca="1" si="1118"/>
        <v>32.777928324483987</v>
      </c>
      <c r="BT676" s="235">
        <f t="shared" ca="1" si="1074"/>
        <v>32.312879697020421</v>
      </c>
      <c r="BU676" s="235">
        <f t="shared" ca="1" si="1075"/>
        <v>31.965462955024776</v>
      </c>
      <c r="BV676" s="235">
        <f t="shared" ca="1" si="1076"/>
        <v>31.74451740622143</v>
      </c>
      <c r="BW676" s="235">
        <f t="shared" ca="1" si="1077"/>
        <v>32.786767632208367</v>
      </c>
      <c r="BX676" s="235">
        <f t="shared" ca="1" si="1161"/>
        <v>0.52218761536974923</v>
      </c>
      <c r="BZ676" s="235">
        <f t="shared" ca="1" si="1162"/>
        <v>31.798964689983595</v>
      </c>
      <c r="CA676" s="235">
        <f t="shared" ca="1" si="1163"/>
        <v>97.29157266231455</v>
      </c>
      <c r="CB676" s="235">
        <f t="shared" ca="1" si="1091"/>
        <v>32.995914062500006</v>
      </c>
      <c r="CC676" s="235">
        <f t="shared" ca="1" si="1092"/>
        <v>6.7359140625000045</v>
      </c>
      <c r="CD676" s="81">
        <f t="shared" ca="1" si="1093"/>
        <v>7.3746139322916662</v>
      </c>
      <c r="CE676" s="235">
        <f t="shared" ca="1" si="1164"/>
        <v>91.339209406000933</v>
      </c>
      <c r="CF676" s="235">
        <f t="shared" ca="1" si="1165"/>
        <v>91.455167599162507</v>
      </c>
      <c r="CG676">
        <f t="shared" si="1166"/>
        <v>100</v>
      </c>
      <c r="CH676">
        <f t="shared" si="1166"/>
        <v>50</v>
      </c>
      <c r="CI676">
        <f t="shared" si="1166"/>
        <v>0</v>
      </c>
      <c r="CJ676" t="e">
        <f t="shared" si="1167"/>
        <v>#N/A</v>
      </c>
      <c r="CK676" s="259">
        <f t="shared" ca="1" si="1168"/>
        <v>32.75514295893597</v>
      </c>
      <c r="CL676" s="259">
        <f t="shared" ca="1" si="1169"/>
        <v>33.070660739733995</v>
      </c>
      <c r="CM676" s="259">
        <f t="shared" ca="1" si="1170"/>
        <v>32.843057764058628</v>
      </c>
      <c r="CN676" s="259">
        <f t="shared" ca="1" si="1171"/>
        <v>32.336612002828261</v>
      </c>
      <c r="CO676">
        <f t="shared" ca="1" si="1172"/>
        <v>100</v>
      </c>
      <c r="CP676">
        <f t="shared" ca="1" si="1173"/>
        <v>16.7</v>
      </c>
      <c r="CQ676" t="e">
        <f t="shared" ca="1" si="1174"/>
        <v>#N/A</v>
      </c>
      <c r="CR676" t="e">
        <f t="shared" ca="1" si="1096"/>
        <v>#N/A</v>
      </c>
      <c r="CS676" t="e">
        <f t="shared" ca="1" si="1097"/>
        <v>#N/A</v>
      </c>
    </row>
    <row r="677" spans="1:97" x14ac:dyDescent="0.25">
      <c r="A677">
        <v>646</v>
      </c>
      <c r="B677" s="100">
        <f ca="1">OFFSET(InputPriceData!B$15,CalculationsAndCharts!$A677+$A$11,0,1,1)</f>
        <v>39559</v>
      </c>
      <c r="C677" s="3">
        <f ca="1">OFFSET(InputPriceData!G$15,CalculationsAndCharts!$A677+$A$11,0,1,1)</f>
        <v>2377400</v>
      </c>
      <c r="D677" s="4">
        <f ca="1">OFFSET(InputPriceData!C$15,CalculationsAndCharts!$A677+$A$11,IF($C$7,7,0),1,1)</f>
        <v>33.06</v>
      </c>
      <c r="E677" s="4">
        <f ca="1">OFFSET(InputPriceData!D$15,CalculationsAndCharts!$A677+$A$11,IF($C$7,7,0),1,1)</f>
        <v>34.11</v>
      </c>
      <c r="F677" s="4">
        <f ca="1">OFFSET(InputPriceData!E$15,CalculationsAndCharts!$A677+$A$11,IF($C$7,7,0),1,1)</f>
        <v>32.89</v>
      </c>
      <c r="G677" s="4">
        <f ca="1">OFFSET(InputPriceData!F$15,CalculationsAndCharts!$A677+$A$11,IF($C$7,7,0),1,1)</f>
        <v>33.869999999999997</v>
      </c>
      <c r="H677" s="105">
        <f t="shared" si="1140"/>
        <v>0</v>
      </c>
      <c r="I677" s="105">
        <f t="shared" ca="1" si="1141"/>
        <v>0</v>
      </c>
      <c r="J677" s="105">
        <f t="shared" ca="1" si="1141"/>
        <v>0</v>
      </c>
      <c r="K677" s="105">
        <f t="shared" ca="1" si="1141"/>
        <v>0</v>
      </c>
      <c r="L677" s="4">
        <f t="shared" ca="1" si="1142"/>
        <v>33.623333333333335</v>
      </c>
      <c r="M677" s="105">
        <f t="shared" ca="1" si="1143"/>
        <v>1.913333333333334</v>
      </c>
      <c r="N677" s="105">
        <f t="shared" ca="1" si="1150"/>
        <v>3.7083846153846123</v>
      </c>
      <c r="O677" s="198">
        <f t="shared" ca="1" si="1151"/>
        <v>3.5550118422837662</v>
      </c>
      <c r="P677" s="198">
        <f t="shared" ca="1" si="1152"/>
        <v>3.1995106580553898</v>
      </c>
      <c r="Q677" s="105">
        <f t="shared" ca="1" si="1144"/>
        <v>32.173294250673663</v>
      </c>
      <c r="R677" s="105">
        <f t="shared" ca="1" si="1145"/>
        <v>31.660974820397566</v>
      </c>
      <c r="S677" s="105">
        <f t="shared" ca="1" si="1153"/>
        <v>0</v>
      </c>
      <c r="T677" s="105">
        <f t="shared" si="1154"/>
        <v>0</v>
      </c>
      <c r="U677" s="105">
        <f t="shared" si="1155"/>
        <v>0</v>
      </c>
      <c r="V677" s="115">
        <f t="shared" ca="1" si="1146"/>
        <v>1.2199999999999989</v>
      </c>
      <c r="W677" s="114">
        <f t="shared" ca="1" si="1147"/>
        <v>1.416130164291878</v>
      </c>
      <c r="X677" s="116">
        <f t="shared" ca="1" si="1148"/>
        <v>9.1810751824383766E-2</v>
      </c>
      <c r="Y677" s="90" t="e">
        <f t="shared" si="1156"/>
        <v>#N/A</v>
      </c>
      <c r="Z677" s="117" t="str">
        <f t="shared" ca="1" si="1157"/>
        <v/>
      </c>
      <c r="AA677" s="112"/>
      <c r="AB677" s="118"/>
      <c r="AC677" s="107"/>
      <c r="AD677" s="107"/>
      <c r="AH677" s="107"/>
      <c r="BE677" s="235">
        <f t="shared" ca="1" si="1158"/>
        <v>33.445</v>
      </c>
      <c r="BF677" s="235">
        <f t="shared" ref="BF677:BN677" ca="1" si="1178">AVERAGE(OFFSET(BE$31,$A677,0,$BE$27,1))</f>
        <v>32.885000000000005</v>
      </c>
      <c r="BG677" s="235">
        <f t="shared" ca="1" si="1178"/>
        <v>32.471250000000005</v>
      </c>
      <c r="BH677" s="235">
        <f t="shared" ca="1" si="1178"/>
        <v>32.131250000000001</v>
      </c>
      <c r="BI677" s="235">
        <f t="shared" ca="1" si="1178"/>
        <v>31.831875</v>
      </c>
      <c r="BJ677" s="235">
        <f t="shared" ca="1" si="1178"/>
        <v>31.576093749999998</v>
      </c>
      <c r="BK677" s="235">
        <f t="shared" ca="1" si="1178"/>
        <v>31.373046875</v>
      </c>
      <c r="BL677" s="235">
        <f t="shared" ca="1" si="1178"/>
        <v>31.227343749999999</v>
      </c>
      <c r="BM677" s="235">
        <f t="shared" ca="1" si="1178"/>
        <v>31.1396484375</v>
      </c>
      <c r="BN677" s="235">
        <f t="shared" ca="1" si="1178"/>
        <v>31.108544921874998</v>
      </c>
      <c r="BO677" s="235">
        <f t="shared" ca="1" si="1160"/>
        <v>32.434890136718757</v>
      </c>
      <c r="BP677" s="235">
        <f t="shared" ca="1" si="1115"/>
        <v>31.985386099916354</v>
      </c>
      <c r="BQ677" s="235">
        <f t="shared" ca="1" si="1116"/>
        <v>31.714964688406564</v>
      </c>
      <c r="BR677" s="235">
        <f t="shared" ca="1" si="1117"/>
        <v>0.27042141150979049</v>
      </c>
      <c r="BS677" s="235">
        <f t="shared" ca="1" si="1118"/>
        <v>32.255807511426141</v>
      </c>
      <c r="BT677" s="235">
        <f t="shared" ca="1" si="1074"/>
        <v>31.847831069556861</v>
      </c>
      <c r="BU677" s="235">
        <f t="shared" ca="1" si="1075"/>
        <v>31.618046213029132</v>
      </c>
      <c r="BV677" s="235">
        <f t="shared" ca="1" si="1076"/>
        <v>31.523571857418084</v>
      </c>
      <c r="BW677" s="235">
        <f t="shared" ca="1" si="1077"/>
        <v>32.212926427001271</v>
      </c>
      <c r="BX677" s="235">
        <f t="shared" ca="1" si="1161"/>
        <v>0.4636543408932996</v>
      </c>
      <c r="BZ677" s="235">
        <f t="shared" ca="1" si="1162"/>
        <v>31.680436924367402</v>
      </c>
      <c r="CA677" s="235">
        <f t="shared" ca="1" si="1163"/>
        <v>78.711555984138286</v>
      </c>
      <c r="CB677" s="235">
        <f t="shared" ca="1" si="1091"/>
        <v>33.029111735026049</v>
      </c>
      <c r="CC677" s="235">
        <f t="shared" ca="1" si="1092"/>
        <v>7.199111735026051</v>
      </c>
      <c r="CD677" s="81">
        <f t="shared" ca="1" si="1093"/>
        <v>7.6670566406249989</v>
      </c>
      <c r="CE677" s="235">
        <f t="shared" ca="1" si="1164"/>
        <v>93.896681248975341</v>
      </c>
      <c r="CF677" s="235">
        <f t="shared" ca="1" si="1165"/>
        <v>90.437084400449635</v>
      </c>
      <c r="CG677">
        <f t="shared" si="1166"/>
        <v>100</v>
      </c>
      <c r="CH677">
        <f t="shared" si="1166"/>
        <v>50</v>
      </c>
      <c r="CI677">
        <f t="shared" si="1166"/>
        <v>0</v>
      </c>
      <c r="CJ677" t="e">
        <f t="shared" si="1167"/>
        <v>#N/A</v>
      </c>
      <c r="CK677" s="259">
        <f t="shared" ca="1" si="1168"/>
        <v>32.027785917871938</v>
      </c>
      <c r="CL677" s="259">
        <f t="shared" ca="1" si="1169"/>
        <v>32.912017958935969</v>
      </c>
      <c r="CM677" s="259">
        <f t="shared" ca="1" si="1170"/>
        <v>32.651762940097711</v>
      </c>
      <c r="CN677" s="259">
        <f t="shared" ca="1" si="1171"/>
        <v>32.042992508065971</v>
      </c>
      <c r="CO677">
        <f t="shared" ca="1" si="1172"/>
        <v>100</v>
      </c>
      <c r="CP677">
        <f t="shared" ca="1" si="1173"/>
        <v>16.7</v>
      </c>
      <c r="CQ677" t="e">
        <f t="shared" ca="1" si="1174"/>
        <v>#N/A</v>
      </c>
      <c r="CR677">
        <f t="shared" ca="1" si="1096"/>
        <v>33.06</v>
      </c>
      <c r="CS677" t="e">
        <f t="shared" ca="1" si="1097"/>
        <v>#N/A</v>
      </c>
    </row>
    <row r="678" spans="1:97" x14ac:dyDescent="0.25">
      <c r="A678">
        <v>647</v>
      </c>
      <c r="B678" s="100">
        <f ca="1">OFFSET(InputPriceData!B$15,CalculationsAndCharts!$A678+$A$11,0,1,1)</f>
        <v>39556</v>
      </c>
      <c r="C678" s="3">
        <f ca="1">OFFSET(InputPriceData!G$15,CalculationsAndCharts!$A678+$A$11,0,1,1)</f>
        <v>3093300</v>
      </c>
      <c r="D678" s="4">
        <f ca="1">OFFSET(InputPriceData!C$15,CalculationsAndCharts!$A678+$A$11,IF($C$7,7,0),1,1)</f>
        <v>31.79</v>
      </c>
      <c r="E678" s="4">
        <f ca="1">OFFSET(InputPriceData!D$15,CalculationsAndCharts!$A678+$A$11,IF($C$7,7,0),1,1)</f>
        <v>33.68</v>
      </c>
      <c r="F678" s="4">
        <f ca="1">OFFSET(InputPriceData!E$15,CalculationsAndCharts!$A678+$A$11,IF($C$7,7,0),1,1)</f>
        <v>31.71</v>
      </c>
      <c r="G678" s="4">
        <f ca="1">OFFSET(InputPriceData!F$15,CalculationsAndCharts!$A678+$A$11,IF($C$7,7,0),1,1)</f>
        <v>33.020000000000003</v>
      </c>
      <c r="H678" s="105">
        <f t="shared" si="1140"/>
        <v>0</v>
      </c>
      <c r="I678" s="105">
        <f t="shared" ca="1" si="1141"/>
        <v>0</v>
      </c>
      <c r="J678" s="105">
        <f t="shared" ca="1" si="1141"/>
        <v>0</v>
      </c>
      <c r="K678" s="105">
        <f t="shared" ca="1" si="1141"/>
        <v>0</v>
      </c>
      <c r="L678" s="4">
        <f t="shared" ca="1" si="1142"/>
        <v>32.803333333333335</v>
      </c>
      <c r="M678" s="105">
        <f t="shared" ca="1" si="1143"/>
        <v>1.663333333333334</v>
      </c>
      <c r="N678" s="105">
        <f t="shared" ca="1" si="1150"/>
        <v>3.4425897435897412</v>
      </c>
      <c r="O678" s="198">
        <f t="shared" ca="1" si="1151"/>
        <v>3.5111910499692387</v>
      </c>
      <c r="P678" s="198">
        <f t="shared" ca="1" si="1152"/>
        <v>3.1600719449723149</v>
      </c>
      <c r="Q678" s="105">
        <f t="shared" ca="1" si="1144"/>
        <v>31.758997369913754</v>
      </c>
      <c r="R678" s="105">
        <f t="shared" ca="1" si="1145"/>
        <v>31.514597840318679</v>
      </c>
      <c r="S678" s="105">
        <f t="shared" ca="1" si="1153"/>
        <v>0</v>
      </c>
      <c r="T678" s="105">
        <f t="shared" si="1154"/>
        <v>0</v>
      </c>
      <c r="U678" s="105">
        <f t="shared" si="1155"/>
        <v>0</v>
      </c>
      <c r="V678" s="115">
        <f t="shared" ca="1" si="1146"/>
        <v>2.0500000000000007</v>
      </c>
      <c r="W678" s="114">
        <f t="shared" ca="1" si="1147"/>
        <v>1.5141952464378174</v>
      </c>
      <c r="X678" s="116">
        <f t="shared" ca="1" si="1148"/>
        <v>9.5856912369406938E-2</v>
      </c>
      <c r="Y678" s="90" t="e">
        <f t="shared" si="1156"/>
        <v>#N/A</v>
      </c>
      <c r="Z678" s="117" t="str">
        <f t="shared" ca="1" si="1157"/>
        <v/>
      </c>
      <c r="AA678" s="112"/>
      <c r="AB678" s="118"/>
      <c r="AC678" s="107"/>
      <c r="AD678" s="107"/>
      <c r="AH678" s="107"/>
      <c r="BE678" s="235">
        <f t="shared" ca="1" si="1158"/>
        <v>32.325000000000003</v>
      </c>
      <c r="BF678" s="235">
        <f t="shared" ref="BF678:BN678" ca="1" si="1179">AVERAGE(OFFSET(BE$31,$A678,0,$BE$27,1))</f>
        <v>32.057500000000005</v>
      </c>
      <c r="BG678" s="235">
        <f t="shared" ca="1" si="1179"/>
        <v>31.791250000000002</v>
      </c>
      <c r="BH678" s="235">
        <f t="shared" ca="1" si="1179"/>
        <v>31.532499999999999</v>
      </c>
      <c r="BI678" s="235">
        <f t="shared" ca="1" si="1179"/>
        <v>31.3203125</v>
      </c>
      <c r="BJ678" s="235">
        <f t="shared" ca="1" si="1179"/>
        <v>31.17</v>
      </c>
      <c r="BK678" s="235">
        <f t="shared" ca="1" si="1179"/>
        <v>31.081640624999999</v>
      </c>
      <c r="BL678" s="235">
        <f t="shared" ca="1" si="1179"/>
        <v>31.051953124999997</v>
      </c>
      <c r="BM678" s="235">
        <f t="shared" ca="1" si="1179"/>
        <v>31.077441406249996</v>
      </c>
      <c r="BN678" s="235">
        <f t="shared" ca="1" si="1179"/>
        <v>31.152656249999996</v>
      </c>
      <c r="BO678" s="235">
        <f t="shared" ca="1" si="1160"/>
        <v>31.757387695312495</v>
      </c>
      <c r="BP678" s="235">
        <f t="shared" ca="1" si="1115"/>
        <v>31.535882063113952</v>
      </c>
      <c r="BQ678" s="235">
        <f t="shared" ca="1" si="1116"/>
        <v>31.444543276896773</v>
      </c>
      <c r="BR678" s="235">
        <f t="shared" ca="1" si="1117"/>
        <v>9.1338786217178836E-2</v>
      </c>
      <c r="BS678" s="235">
        <f t="shared" ca="1" si="1118"/>
        <v>31.627220849331131</v>
      </c>
      <c r="BT678" s="235">
        <f t="shared" ca="1" si="1074"/>
        <v>31.439854627687577</v>
      </c>
      <c r="BU678" s="235">
        <f t="shared" ca="1" si="1075"/>
        <v>31.388261356501403</v>
      </c>
      <c r="BV678" s="235">
        <f t="shared" ca="1" si="1076"/>
        <v>31.429097501807032</v>
      </c>
      <c r="BW678" s="235">
        <f t="shared" ca="1" si="1077"/>
        <v>31.583877315365552</v>
      </c>
      <c r="BX678" s="235">
        <f t="shared" ca="1" si="1161"/>
        <v>0.46470151326289361</v>
      </c>
      <c r="BZ678" s="235">
        <f t="shared" ca="1" si="1162"/>
        <v>31.615384005967748</v>
      </c>
      <c r="CA678" s="235">
        <f t="shared" ca="1" si="1163"/>
        <v>48.305003873294226</v>
      </c>
      <c r="CB678" s="235">
        <f t="shared" ca="1" si="1091"/>
        <v>32.280360514322915</v>
      </c>
      <c r="CC678" s="235">
        <f t="shared" ca="1" si="1092"/>
        <v>6.4503605143229166</v>
      </c>
      <c r="CD678" s="81">
        <f t="shared" ca="1" si="1093"/>
        <v>7.2370566406249992</v>
      </c>
      <c r="CE678" s="235">
        <f t="shared" ca="1" si="1164"/>
        <v>89.129612142511249</v>
      </c>
      <c r="CF678" s="235">
        <f t="shared" ca="1" si="1165"/>
        <v>88.254050201430417</v>
      </c>
      <c r="CG678">
        <f t="shared" si="1166"/>
        <v>100</v>
      </c>
      <c r="CH678">
        <f t="shared" si="1166"/>
        <v>50</v>
      </c>
      <c r="CI678">
        <f t="shared" si="1166"/>
        <v>0</v>
      </c>
      <c r="CJ678" t="e">
        <f t="shared" si="1167"/>
        <v>#N/A</v>
      </c>
      <c r="CK678" s="259">
        <f t="shared" ca="1" si="1168"/>
        <v>31.505571835743865</v>
      </c>
      <c r="CL678" s="259">
        <f t="shared" ca="1" si="1169"/>
        <v>32.310285917871937</v>
      </c>
      <c r="CM678" s="259">
        <f t="shared" ca="1" si="1170"/>
        <v>32.004049344607289</v>
      </c>
      <c r="CN678" s="259">
        <f t="shared" ca="1" si="1171"/>
        <v>31.695382327717972</v>
      </c>
      <c r="CO678">
        <f t="shared" ca="1" si="1172"/>
        <v>100</v>
      </c>
      <c r="CP678">
        <f t="shared" ca="1" si="1173"/>
        <v>16.7</v>
      </c>
      <c r="CQ678" t="e">
        <f t="shared" ca="1" si="1174"/>
        <v>#N/A</v>
      </c>
      <c r="CR678" t="e">
        <f t="shared" ca="1" si="1096"/>
        <v>#N/A</v>
      </c>
      <c r="CS678" t="e">
        <f t="shared" ca="1" si="1097"/>
        <v>#N/A</v>
      </c>
    </row>
    <row r="679" spans="1:97" x14ac:dyDescent="0.25">
      <c r="A679">
        <v>648</v>
      </c>
      <c r="B679" s="100">
        <f ca="1">OFFSET(InputPriceData!B$15,CalculationsAndCharts!$A679+$A$11,0,1,1)</f>
        <v>39555</v>
      </c>
      <c r="C679" s="3">
        <f ca="1">OFFSET(InputPriceData!G$15,CalculationsAndCharts!$A679+$A$11,0,1,1)</f>
        <v>1634300</v>
      </c>
      <c r="D679" s="4">
        <f ca="1">OFFSET(InputPriceData!C$15,CalculationsAndCharts!$A679+$A$11,IF($C$7,7,0),1,1)</f>
        <v>31.79</v>
      </c>
      <c r="E679" s="4">
        <f ca="1">OFFSET(InputPriceData!D$15,CalculationsAndCharts!$A679+$A$11,IF($C$7,7,0),1,1)</f>
        <v>32.229999999999997</v>
      </c>
      <c r="F679" s="4">
        <f ca="1">OFFSET(InputPriceData!E$15,CalculationsAndCharts!$A679+$A$11,IF($C$7,7,0),1,1)</f>
        <v>31.14</v>
      </c>
      <c r="G679" s="4">
        <f ca="1">OFFSET(InputPriceData!F$15,CalculationsAndCharts!$A679+$A$11,IF($C$7,7,0),1,1)</f>
        <v>31.63</v>
      </c>
      <c r="H679" s="105">
        <f t="shared" si="1140"/>
        <v>0</v>
      </c>
      <c r="I679" s="105">
        <f t="shared" ca="1" si="1141"/>
        <v>0</v>
      </c>
      <c r="J679" s="105">
        <f t="shared" ca="1" si="1141"/>
        <v>0</v>
      </c>
      <c r="K679" s="105">
        <f t="shared" ca="1" si="1141"/>
        <v>0</v>
      </c>
      <c r="L679" s="4">
        <f t="shared" ca="1" si="1142"/>
        <v>31.666666666666668</v>
      </c>
      <c r="M679" s="105">
        <f t="shared" ca="1" si="1143"/>
        <v>0.62999999999999901</v>
      </c>
      <c r="N679" s="105">
        <f t="shared" ca="1" si="1150"/>
        <v>3.367038461538459</v>
      </c>
      <c r="O679" s="198">
        <f t="shared" ca="1" si="1151"/>
        <v>3.5307914232205233</v>
      </c>
      <c r="P679" s="198">
        <f t="shared" ca="1" si="1152"/>
        <v>3.1777122808984712</v>
      </c>
      <c r="Q679" s="105">
        <f t="shared" ca="1" si="1144"/>
        <v>31.460615666079587</v>
      </c>
      <c r="R679" s="105">
        <f t="shared" ca="1" si="1145"/>
        <v>31.444769403291513</v>
      </c>
      <c r="S679" s="105">
        <f t="shared" ca="1" si="1153"/>
        <v>0</v>
      </c>
      <c r="T679" s="105">
        <f t="shared" si="1154"/>
        <v>0</v>
      </c>
      <c r="U679" s="105">
        <f t="shared" si="1155"/>
        <v>0</v>
      </c>
      <c r="V679" s="115">
        <f t="shared" ca="1" si="1146"/>
        <v>1.0899999999999963</v>
      </c>
      <c r="W679" s="114">
        <f t="shared" ca="1" si="1147"/>
        <v>1.2462928696567259</v>
      </c>
      <c r="X679" s="116">
        <f t="shared" ca="1" si="1148"/>
        <v>8.9402240583519643E-2</v>
      </c>
      <c r="Y679" s="90" t="e">
        <f t="shared" si="1156"/>
        <v>#N/A</v>
      </c>
      <c r="Z679" s="117" t="str">
        <f t="shared" ca="1" si="1157"/>
        <v/>
      </c>
      <c r="AA679" s="112"/>
      <c r="AB679" s="118"/>
      <c r="AC679" s="107"/>
      <c r="AD679" s="107"/>
      <c r="AH679" s="107"/>
      <c r="BE679" s="235">
        <f t="shared" ca="1" si="1158"/>
        <v>31.79</v>
      </c>
      <c r="BF679" s="235">
        <f t="shared" ref="BF679:BN679" ca="1" si="1180">AVERAGE(OFFSET(BE$31,$A679,0,$BE$27,1))</f>
        <v>31.524999999999999</v>
      </c>
      <c r="BG679" s="235">
        <f t="shared" ca="1" si="1180"/>
        <v>31.27375</v>
      </c>
      <c r="BH679" s="235">
        <f t="shared" ca="1" si="1180"/>
        <v>31.108125000000001</v>
      </c>
      <c r="BI679" s="235">
        <f t="shared" ca="1" si="1180"/>
        <v>31.0196875</v>
      </c>
      <c r="BJ679" s="235">
        <f t="shared" ca="1" si="1180"/>
        <v>30.993281249999999</v>
      </c>
      <c r="BK679" s="235">
        <f t="shared" ca="1" si="1180"/>
        <v>31.022265624999996</v>
      </c>
      <c r="BL679" s="235">
        <f t="shared" ca="1" si="1180"/>
        <v>31.102929687499998</v>
      </c>
      <c r="BM679" s="235">
        <f t="shared" ca="1" si="1180"/>
        <v>31.227871093749997</v>
      </c>
      <c r="BN679" s="235">
        <f t="shared" ca="1" si="1180"/>
        <v>31.384443359374998</v>
      </c>
      <c r="BO679" s="235">
        <f t="shared" ca="1" si="1160"/>
        <v>31.391898925781248</v>
      </c>
      <c r="BP679" s="235">
        <f t="shared" ca="1" si="1115"/>
        <v>31.314376430915409</v>
      </c>
      <c r="BQ679" s="235">
        <f t="shared" ca="1" si="1116"/>
        <v>31.353204490679591</v>
      </c>
      <c r="BR679" s="235">
        <f t="shared" ca="1" si="1117"/>
        <v>-3.8828059764181688E-2</v>
      </c>
      <c r="BS679" s="235">
        <f t="shared" ca="1" si="1118"/>
        <v>31.275548371151228</v>
      </c>
      <c r="BT679" s="235">
        <f t="shared" ca="1" si="1074"/>
        <v>31.252488406044023</v>
      </c>
      <c r="BU679" s="235">
        <f t="shared" ca="1" si="1075"/>
        <v>31.336668085315225</v>
      </c>
      <c r="BV679" s="235">
        <f t="shared" ca="1" si="1076"/>
        <v>31.469933647112661</v>
      </c>
      <c r="BW679" s="235">
        <f t="shared" ca="1" si="1077"/>
        <v>31.217394609299056</v>
      </c>
      <c r="BX679" s="235">
        <f t="shared" ca="1" si="1161"/>
        <v>0.54288272114492309</v>
      </c>
      <c r="BZ679" s="235">
        <f t="shared" ca="1" si="1162"/>
        <v>31.609449400255329</v>
      </c>
      <c r="CA679" s="235">
        <f t="shared" ca="1" si="1163"/>
        <v>31.945695834201555</v>
      </c>
      <c r="CB679" s="235">
        <f t="shared" ca="1" si="1091"/>
        <v>31.52928279622396</v>
      </c>
      <c r="CC679" s="235">
        <f t="shared" ca="1" si="1092"/>
        <v>6.7492827962239588</v>
      </c>
      <c r="CD679" s="81">
        <f t="shared" ca="1" si="1093"/>
        <v>7.6448840332031232</v>
      </c>
      <c r="CE679" s="235">
        <f t="shared" ca="1" si="1164"/>
        <v>88.284959809862315</v>
      </c>
      <c r="CF679" s="235">
        <f t="shared" ca="1" si="1165"/>
        <v>85.428662068677241</v>
      </c>
      <c r="CG679">
        <f t="shared" si="1166"/>
        <v>100</v>
      </c>
      <c r="CH679">
        <f t="shared" si="1166"/>
        <v>50</v>
      </c>
      <c r="CI679">
        <f t="shared" si="1166"/>
        <v>0</v>
      </c>
      <c r="CJ679" t="e">
        <f t="shared" si="1167"/>
        <v>#N/A</v>
      </c>
      <c r="CK679" s="259">
        <f t="shared" ca="1" si="1168"/>
        <v>31.313643671487732</v>
      </c>
      <c r="CL679" s="259">
        <f t="shared" ca="1" si="1169"/>
        <v>31.59528591787193</v>
      </c>
      <c r="CM679" s="259">
        <f t="shared" ca="1" si="1170"/>
        <v>31.471193352123262</v>
      </c>
      <c r="CN679" s="259">
        <f t="shared" ca="1" si="1171"/>
        <v>31.449420891656388</v>
      </c>
      <c r="CO679">
        <f t="shared" ca="1" si="1172"/>
        <v>0</v>
      </c>
      <c r="CP679" t="e">
        <f t="shared" ca="1" si="1173"/>
        <v>#N/A</v>
      </c>
      <c r="CQ679">
        <f t="shared" ca="1" si="1174"/>
        <v>16.7</v>
      </c>
      <c r="CR679" t="e">
        <f t="shared" ca="1" si="1096"/>
        <v>#N/A</v>
      </c>
      <c r="CS679" t="e">
        <f t="shared" ca="1" si="1097"/>
        <v>#N/A</v>
      </c>
    </row>
    <row r="680" spans="1:97" x14ac:dyDescent="0.25">
      <c r="A680">
        <v>649</v>
      </c>
      <c r="B680" s="100">
        <f ca="1">OFFSET(InputPriceData!B$15,CalculationsAndCharts!$A680+$A$11,0,1,1)</f>
        <v>39554</v>
      </c>
      <c r="C680" s="3">
        <f ca="1">OFFSET(InputPriceData!G$15,CalculationsAndCharts!$A680+$A$11,0,1,1)</f>
        <v>3152600</v>
      </c>
      <c r="D680" s="4">
        <f ca="1">OFFSET(InputPriceData!C$15,CalculationsAndCharts!$A680+$A$11,IF($C$7,7,0),1,1)</f>
        <v>31.16</v>
      </c>
      <c r="E680" s="4">
        <f ca="1">OFFSET(InputPriceData!D$15,CalculationsAndCharts!$A680+$A$11,IF($C$7,7,0),1,1)</f>
        <v>32.28</v>
      </c>
      <c r="F680" s="4">
        <f ca="1">OFFSET(InputPriceData!E$15,CalculationsAndCharts!$A680+$A$11,IF($C$7,7,0),1,1)</f>
        <v>31.08</v>
      </c>
      <c r="G680" s="4">
        <f ca="1">OFFSET(InputPriceData!F$15,CalculationsAndCharts!$A680+$A$11,IF($C$7,7,0),1,1)</f>
        <v>31.95</v>
      </c>
      <c r="H680" s="105">
        <f t="shared" si="1140"/>
        <v>0</v>
      </c>
      <c r="I680" s="105">
        <f t="shared" ca="1" si="1141"/>
        <v>0</v>
      </c>
      <c r="J680" s="105">
        <f t="shared" ca="1" si="1141"/>
        <v>0</v>
      </c>
      <c r="K680" s="105">
        <f t="shared" ca="1" si="1141"/>
        <v>0</v>
      </c>
      <c r="L680" s="4">
        <f t="shared" ca="1" si="1142"/>
        <v>31.77</v>
      </c>
      <c r="M680" s="105">
        <f t="shared" ca="1" si="1143"/>
        <v>1.3299999999999983</v>
      </c>
      <c r="N680" s="105">
        <f t="shared" ca="1" si="1150"/>
        <v>3.3706794871794838</v>
      </c>
      <c r="O680" s="198">
        <f t="shared" ca="1" si="1151"/>
        <v>3.5775779837011132</v>
      </c>
      <c r="P680" s="198">
        <f t="shared" ca="1" si="1152"/>
        <v>3.219820185331002</v>
      </c>
      <c r="Q680" s="105">
        <f t="shared" ca="1" si="1144"/>
        <v>31.401743951626134</v>
      </c>
      <c r="R680" s="105">
        <f t="shared" ca="1" si="1145"/>
        <v>31.440241899637776</v>
      </c>
      <c r="S680" s="105">
        <f t="shared" ca="1" si="1153"/>
        <v>0</v>
      </c>
      <c r="T680" s="105">
        <f t="shared" si="1154"/>
        <v>0</v>
      </c>
      <c r="U680" s="105">
        <f t="shared" si="1155"/>
        <v>0</v>
      </c>
      <c r="V680" s="115">
        <f t="shared" ca="1" si="1146"/>
        <v>1.7100000000000009</v>
      </c>
      <c r="W680" s="114">
        <f t="shared" ca="1" si="1147"/>
        <v>1.3244393044850908</v>
      </c>
      <c r="X680" s="116">
        <f t="shared" ca="1" si="1148"/>
        <v>9.1453499357905824E-2</v>
      </c>
      <c r="Y680" s="90" t="e">
        <f t="shared" si="1156"/>
        <v>#N/A</v>
      </c>
      <c r="Z680" s="117" t="str">
        <f t="shared" ca="1" si="1157"/>
        <v/>
      </c>
      <c r="AA680" s="112"/>
      <c r="AB680" s="118"/>
      <c r="AC680" s="107"/>
      <c r="AD680" s="107"/>
      <c r="AH680" s="107"/>
      <c r="BE680" s="235">
        <f t="shared" ca="1" si="1158"/>
        <v>31.259999999999998</v>
      </c>
      <c r="BF680" s="235">
        <f t="shared" ref="BF680:BN680" ca="1" si="1181">AVERAGE(OFFSET(BE$31,$A680,0,$BE$27,1))</f>
        <v>31.022500000000001</v>
      </c>
      <c r="BG680" s="235">
        <f t="shared" ca="1" si="1181"/>
        <v>30.942499999999999</v>
      </c>
      <c r="BH680" s="235">
        <f t="shared" ca="1" si="1181"/>
        <v>30.931249999999999</v>
      </c>
      <c r="BI680" s="235">
        <f t="shared" ca="1" si="1181"/>
        <v>30.966874999999998</v>
      </c>
      <c r="BJ680" s="235">
        <f t="shared" ca="1" si="1181"/>
        <v>31.051249999999996</v>
      </c>
      <c r="BK680" s="235">
        <f t="shared" ca="1" si="1181"/>
        <v>31.18359375</v>
      </c>
      <c r="BL680" s="235">
        <f t="shared" ca="1" si="1181"/>
        <v>31.352812499999999</v>
      </c>
      <c r="BM680" s="235">
        <f t="shared" ca="1" si="1181"/>
        <v>31.541015625</v>
      </c>
      <c r="BN680" s="235">
        <f t="shared" ca="1" si="1181"/>
        <v>31.729296875000003</v>
      </c>
      <c r="BO680" s="235">
        <f t="shared" ca="1" si="1160"/>
        <v>31.145242187500003</v>
      </c>
      <c r="BP680" s="235">
        <f t="shared" ca="1" si="1115"/>
        <v>31.23685393604957</v>
      </c>
      <c r="BQ680" s="235">
        <f t="shared" ca="1" si="1116"/>
        <v>31.392032550443773</v>
      </c>
      <c r="BR680" s="235">
        <f t="shared" ca="1" si="1117"/>
        <v>-0.15517861439420244</v>
      </c>
      <c r="BS680" s="235">
        <f t="shared" ca="1" si="1118"/>
        <v>31.081675321655368</v>
      </c>
      <c r="BT680" s="235">
        <f t="shared" ca="1" si="1074"/>
        <v>31.229428440936822</v>
      </c>
      <c r="BU680" s="235">
        <f t="shared" ca="1" si="1075"/>
        <v>31.420847764586423</v>
      </c>
      <c r="BV680" s="235">
        <f t="shared" ca="1" si="1076"/>
        <v>31.603199208910098</v>
      </c>
      <c r="BW680" s="235">
        <f t="shared" ca="1" si="1077"/>
        <v>31.028941237961291</v>
      </c>
      <c r="BX680" s="235">
        <f t="shared" ca="1" si="1161"/>
        <v>0.70913416962180509</v>
      </c>
      <c r="BZ680" s="235">
        <f t="shared" ca="1" si="1162"/>
        <v>31.632207171818255</v>
      </c>
      <c r="CA680" s="235">
        <f t="shared" ca="1" si="1163"/>
        <v>28.732306251061885</v>
      </c>
      <c r="CB680" s="235">
        <f t="shared" ca="1" si="1091"/>
        <v>31.457621093749999</v>
      </c>
      <c r="CC680" s="235">
        <f t="shared" ca="1" si="1092"/>
        <v>6.6776210937499982</v>
      </c>
      <c r="CD680" s="81">
        <f t="shared" ca="1" si="1093"/>
        <v>7.6448840332031232</v>
      </c>
      <c r="CE680" s="235">
        <f t="shared" ca="1" si="1164"/>
        <v>87.347578651917729</v>
      </c>
      <c r="CF680" s="235">
        <f t="shared" ca="1" si="1165"/>
        <v>83.993919118981225</v>
      </c>
      <c r="CG680">
        <f t="shared" si="1166"/>
        <v>100</v>
      </c>
      <c r="CH680">
        <f t="shared" si="1166"/>
        <v>50</v>
      </c>
      <c r="CI680">
        <f t="shared" si="1166"/>
        <v>0</v>
      </c>
      <c r="CJ680" t="e">
        <f t="shared" si="1167"/>
        <v>#N/A</v>
      </c>
      <c r="CK680" s="259">
        <f t="shared" ca="1" si="1168"/>
        <v>31.009787342975464</v>
      </c>
      <c r="CL680" s="259">
        <f t="shared" ca="1" si="1169"/>
        <v>31.479268671487731</v>
      </c>
      <c r="CM680" s="259">
        <f t="shared" ca="1" si="1170"/>
        <v>31.340877809094323</v>
      </c>
      <c r="CN680" s="259">
        <f t="shared" ca="1" si="1171"/>
        <v>31.391074881170169</v>
      </c>
      <c r="CO680">
        <f t="shared" ca="1" si="1172"/>
        <v>0</v>
      </c>
      <c r="CP680" t="e">
        <f t="shared" ca="1" si="1173"/>
        <v>#N/A</v>
      </c>
      <c r="CQ680">
        <f t="shared" ca="1" si="1174"/>
        <v>16.7</v>
      </c>
      <c r="CR680" t="e">
        <f t="shared" ca="1" si="1096"/>
        <v>#N/A</v>
      </c>
      <c r="CS680" t="e">
        <f t="shared" ca="1" si="1097"/>
        <v>#N/A</v>
      </c>
    </row>
    <row r="681" spans="1:97" x14ac:dyDescent="0.25">
      <c r="A681">
        <v>650</v>
      </c>
      <c r="B681" s="100">
        <f ca="1">OFFSET(InputPriceData!B$15,CalculationsAndCharts!$A681+$A$11,0,1,1)</f>
        <v>39553</v>
      </c>
      <c r="C681" s="3">
        <f ca="1">OFFSET(InputPriceData!G$15,CalculationsAndCharts!$A681+$A$11,0,1,1)</f>
        <v>2521400</v>
      </c>
      <c r="D681" s="4">
        <f ca="1">OFFSET(InputPriceData!C$15,CalculationsAndCharts!$A681+$A$11,IF($C$7,7,0),1,1)</f>
        <v>31.38</v>
      </c>
      <c r="E681" s="4">
        <f ca="1">OFFSET(InputPriceData!D$15,CalculationsAndCharts!$A681+$A$11,IF($C$7,7,0),1,1)</f>
        <v>31.39</v>
      </c>
      <c r="F681" s="4">
        <f ca="1">OFFSET(InputPriceData!E$15,CalculationsAndCharts!$A681+$A$11,IF($C$7,7,0),1,1)</f>
        <v>30.44</v>
      </c>
      <c r="G681" s="4">
        <f ca="1">OFFSET(InputPriceData!F$15,CalculationsAndCharts!$A681+$A$11,IF($C$7,7,0),1,1)</f>
        <v>30.57</v>
      </c>
      <c r="H681" s="105">
        <f t="shared" si="1140"/>
        <v>0</v>
      </c>
      <c r="I681" s="105">
        <f t="shared" ca="1" si="1141"/>
        <v>0</v>
      </c>
      <c r="J681" s="105">
        <f t="shared" ca="1" si="1141"/>
        <v>0</v>
      </c>
      <c r="K681" s="105">
        <f t="shared" ca="1" si="1141"/>
        <v>0</v>
      </c>
      <c r="L681" s="4">
        <f t="shared" ca="1" si="1142"/>
        <v>30.8</v>
      </c>
      <c r="M681" s="105">
        <f t="shared" ca="1" si="1143"/>
        <v>0.64999999999999858</v>
      </c>
      <c r="N681" s="105">
        <f t="shared" ca="1" si="1150"/>
        <v>3.1940897435897413</v>
      </c>
      <c r="O681" s="198">
        <f t="shared" ca="1" si="1151"/>
        <v>3.6366918398501502</v>
      </c>
      <c r="P681" s="198">
        <f t="shared" ca="1" si="1152"/>
        <v>3.2730226558651352</v>
      </c>
      <c r="Q681" s="105">
        <f t="shared" ca="1" si="1144"/>
        <v>31.296527937805031</v>
      </c>
      <c r="R681" s="105">
        <f t="shared" ca="1" si="1145"/>
        <v>31.451241313355389</v>
      </c>
      <c r="S681" s="105">
        <f t="shared" ca="1" si="1153"/>
        <v>0</v>
      </c>
      <c r="T681" s="105">
        <f t="shared" si="1154"/>
        <v>0</v>
      </c>
      <c r="U681" s="105">
        <f t="shared" si="1155"/>
        <v>0</v>
      </c>
      <c r="V681" s="115">
        <f t="shared" ca="1" si="1146"/>
        <v>0.94999999999999929</v>
      </c>
      <c r="W681" s="114">
        <f t="shared" ca="1" si="1147"/>
        <v>1.1316589567276358</v>
      </c>
      <c r="X681" s="116">
        <f t="shared" ca="1" si="1148"/>
        <v>8.7018611603782658E-2</v>
      </c>
      <c r="Y681" s="90" t="e">
        <f t="shared" si="1156"/>
        <v>#N/A</v>
      </c>
      <c r="Z681" s="117" t="str">
        <f t="shared" ca="1" si="1157"/>
        <v/>
      </c>
      <c r="AA681" s="112"/>
      <c r="AB681" s="118"/>
      <c r="AC681" s="107"/>
      <c r="AD681" s="107"/>
      <c r="AH681" s="107"/>
      <c r="BE681" s="235">
        <f t="shared" ca="1" si="1158"/>
        <v>30.785</v>
      </c>
      <c r="BF681" s="235">
        <f t="shared" ref="BF681:BN681" ca="1" si="1182">AVERAGE(OFFSET(BE$31,$A681,0,$BE$27,1))</f>
        <v>30.862499999999997</v>
      </c>
      <c r="BG681" s="235">
        <f t="shared" ca="1" si="1182"/>
        <v>30.919999999999998</v>
      </c>
      <c r="BH681" s="235">
        <f t="shared" ca="1" si="1182"/>
        <v>31.002499999999998</v>
      </c>
      <c r="BI681" s="235">
        <f t="shared" ca="1" si="1182"/>
        <v>31.135624999999997</v>
      </c>
      <c r="BJ681" s="235">
        <f t="shared" ca="1" si="1182"/>
        <v>31.3159375</v>
      </c>
      <c r="BK681" s="235">
        <f t="shared" ca="1" si="1182"/>
        <v>31.522031250000001</v>
      </c>
      <c r="BL681" s="235">
        <f t="shared" ca="1" si="1182"/>
        <v>31.729218750000001</v>
      </c>
      <c r="BM681" s="235">
        <f t="shared" ca="1" si="1182"/>
        <v>31.917578125000002</v>
      </c>
      <c r="BN681" s="235">
        <f t="shared" ca="1" si="1182"/>
        <v>32.074111328125007</v>
      </c>
      <c r="BO681" s="235">
        <f t="shared" ca="1" si="1160"/>
        <v>31.091725097656251</v>
      </c>
      <c r="BP681" s="235">
        <f t="shared" ca="1" si="1115"/>
        <v>31.328465684599138</v>
      </c>
      <c r="BQ681" s="235">
        <f t="shared" ca="1" si="1116"/>
        <v>31.547211164837975</v>
      </c>
      <c r="BR681" s="235">
        <f t="shared" ca="1" si="1117"/>
        <v>-0.21874548023883733</v>
      </c>
      <c r="BS681" s="235">
        <f t="shared" ca="1" si="1118"/>
        <v>31.1097202043603</v>
      </c>
      <c r="BT681" s="235">
        <f t="shared" ca="1" si="1074"/>
        <v>31.377181560218279</v>
      </c>
      <c r="BU681" s="235">
        <f t="shared" ca="1" si="1075"/>
        <v>31.612267088236024</v>
      </c>
      <c r="BV681" s="235">
        <f t="shared" ca="1" si="1076"/>
        <v>31.78555065323377</v>
      </c>
      <c r="BW681" s="235">
        <f t="shared" ca="1" si="1077"/>
        <v>31.080294069180539</v>
      </c>
      <c r="BX681" s="235">
        <f t="shared" ca="1" si="1161"/>
        <v>0.90947691741148007</v>
      </c>
      <c r="BZ681" s="235">
        <f t="shared" ca="1" si="1162"/>
        <v>31.662555215006581</v>
      </c>
      <c r="CA681" s="235">
        <f t="shared" ca="1" si="1163"/>
        <v>33.994614522948829</v>
      </c>
      <c r="CB681" s="235">
        <f t="shared" ca="1" si="1091"/>
        <v>30.945862548828124</v>
      </c>
      <c r="CC681" s="235">
        <f t="shared" ca="1" si="1092"/>
        <v>6.1658625488281231</v>
      </c>
      <c r="CD681" s="81">
        <f t="shared" ca="1" si="1093"/>
        <v>7.6448840332031232</v>
      </c>
      <c r="CE681" s="235">
        <f t="shared" ca="1" si="1164"/>
        <v>80.653447744251707</v>
      </c>
      <c r="CF681" s="235">
        <f t="shared" ca="1" si="1165"/>
        <v>82.596269571886594</v>
      </c>
      <c r="CG681">
        <f t="shared" si="1166"/>
        <v>100</v>
      </c>
      <c r="CH681">
        <f t="shared" si="1166"/>
        <v>50</v>
      </c>
      <c r="CI681">
        <f t="shared" si="1166"/>
        <v>0</v>
      </c>
      <c r="CJ681" t="e">
        <f t="shared" si="1167"/>
        <v>#N/A</v>
      </c>
      <c r="CK681" s="259">
        <f t="shared" ca="1" si="1168"/>
        <v>31.074574685950932</v>
      </c>
      <c r="CL681" s="259">
        <f t="shared" ca="1" si="1169"/>
        <v>30.962393671487732</v>
      </c>
      <c r="CM681" s="259">
        <f t="shared" ca="1" si="1170"/>
        <v>31.054796348490534</v>
      </c>
      <c r="CN681" s="259">
        <f t="shared" ca="1" si="1171"/>
        <v>31.355797365043145</v>
      </c>
      <c r="CO681">
        <f t="shared" ca="1" si="1172"/>
        <v>0</v>
      </c>
      <c r="CP681" t="e">
        <f t="shared" ca="1" si="1173"/>
        <v>#N/A</v>
      </c>
      <c r="CQ681">
        <f t="shared" ca="1" si="1174"/>
        <v>16.7</v>
      </c>
      <c r="CR681" t="e">
        <f t="shared" ca="1" si="1096"/>
        <v>#N/A</v>
      </c>
      <c r="CS681" t="e">
        <f t="shared" ca="1" si="1097"/>
        <v>#N/A</v>
      </c>
    </row>
    <row r="682" spans="1:97" x14ac:dyDescent="0.25">
      <c r="A682">
        <v>651</v>
      </c>
      <c r="B682" s="100">
        <f ca="1">OFFSET(InputPriceData!B$15,CalculationsAndCharts!$A682+$A$11,0,1,1)</f>
        <v>39552</v>
      </c>
      <c r="C682" s="3">
        <f ca="1">OFFSET(InputPriceData!G$15,CalculationsAndCharts!$A682+$A$11,0,1,1)</f>
        <v>1847600</v>
      </c>
      <c r="D682" s="4">
        <f ca="1">OFFSET(InputPriceData!C$15,CalculationsAndCharts!$A682+$A$11,IF($C$7,7,0),1,1)</f>
        <v>30.52</v>
      </c>
      <c r="E682" s="4">
        <f ca="1">OFFSET(InputPriceData!D$15,CalculationsAndCharts!$A682+$A$11,IF($C$7,7,0),1,1)</f>
        <v>31.77</v>
      </c>
      <c r="F682" s="4">
        <f ca="1">OFFSET(InputPriceData!E$15,CalculationsAndCharts!$A682+$A$11,IF($C$7,7,0),1,1)</f>
        <v>30.5</v>
      </c>
      <c r="G682" s="4">
        <f ca="1">OFFSET(InputPriceData!F$15,CalculationsAndCharts!$A682+$A$11,IF($C$7,7,0),1,1)</f>
        <v>31</v>
      </c>
      <c r="H682" s="105">
        <f t="shared" si="1140"/>
        <v>0</v>
      </c>
      <c r="I682" s="105">
        <f t="shared" ca="1" si="1141"/>
        <v>0</v>
      </c>
      <c r="J682" s="105">
        <f t="shared" ca="1" si="1141"/>
        <v>0</v>
      </c>
      <c r="K682" s="105">
        <f t="shared" ca="1" si="1141"/>
        <v>0</v>
      </c>
      <c r="L682" s="4">
        <f t="shared" ca="1" si="1142"/>
        <v>31.09</v>
      </c>
      <c r="M682" s="105">
        <f t="shared" ca="1" si="1143"/>
        <v>0.83999999999999986</v>
      </c>
      <c r="N682" s="105">
        <f t="shared" ca="1" si="1150"/>
        <v>3.1485769230769214</v>
      </c>
      <c r="O682" s="198">
        <f t="shared" ca="1" si="1151"/>
        <v>3.7631495816388387</v>
      </c>
      <c r="P682" s="198">
        <f t="shared" ca="1" si="1152"/>
        <v>3.3868346234749551</v>
      </c>
      <c r="Q682" s="105">
        <f t="shared" ca="1" si="1144"/>
        <v>31.438393062892182</v>
      </c>
      <c r="R682" s="105">
        <f t="shared" ca="1" si="1145"/>
        <v>31.495445134941207</v>
      </c>
      <c r="S682" s="105">
        <f t="shared" ca="1" si="1153"/>
        <v>0</v>
      </c>
      <c r="T682" s="105">
        <f t="shared" si="1154"/>
        <v>0</v>
      </c>
      <c r="U682" s="105">
        <f t="shared" si="1155"/>
        <v>0</v>
      </c>
      <c r="V682" s="115">
        <f t="shared" ca="1" si="1146"/>
        <v>1.2699999999999996</v>
      </c>
      <c r="W682" s="114">
        <f t="shared" ca="1" si="1147"/>
        <v>1.2224884350914542</v>
      </c>
      <c r="X682" s="116">
        <f t="shared" ca="1" si="1148"/>
        <v>8.9435110809401752E-2</v>
      </c>
      <c r="Y682" s="90" t="e">
        <f t="shared" si="1156"/>
        <v>#N/A</v>
      </c>
      <c r="Z682" s="117" t="str">
        <f t="shared" ca="1" si="1157"/>
        <v/>
      </c>
      <c r="AA682" s="112"/>
      <c r="AB682" s="118"/>
      <c r="AC682" s="107"/>
      <c r="AD682" s="107"/>
      <c r="AH682" s="107"/>
      <c r="BE682" s="235">
        <f t="shared" ca="1" si="1158"/>
        <v>30.939999999999998</v>
      </c>
      <c r="BF682" s="235">
        <f t="shared" ref="BF682:BN682" ca="1" si="1183">AVERAGE(OFFSET(BE$31,$A682,0,$BE$27,1))</f>
        <v>30.977499999999999</v>
      </c>
      <c r="BG682" s="235">
        <f t="shared" ca="1" si="1183"/>
        <v>31.085000000000001</v>
      </c>
      <c r="BH682" s="235">
        <f t="shared" ca="1" si="1183"/>
        <v>31.268750000000001</v>
      </c>
      <c r="BI682" s="235">
        <f t="shared" ca="1" si="1183"/>
        <v>31.496250000000003</v>
      </c>
      <c r="BJ682" s="235">
        <f t="shared" ca="1" si="1183"/>
        <v>31.728125000000002</v>
      </c>
      <c r="BK682" s="235">
        <f t="shared" ca="1" si="1183"/>
        <v>31.936406250000005</v>
      </c>
      <c r="BL682" s="235">
        <f t="shared" ca="1" si="1183"/>
        <v>32.105937500000003</v>
      </c>
      <c r="BM682" s="235">
        <f t="shared" ca="1" si="1183"/>
        <v>32.230644531250007</v>
      </c>
      <c r="BN682" s="235">
        <f t="shared" ca="1" si="1183"/>
        <v>32.309316406250005</v>
      </c>
      <c r="BO682" s="235">
        <f t="shared" ca="1" si="1160"/>
        <v>31.310458984375003</v>
      </c>
      <c r="BP682" s="235">
        <f t="shared" ca="1" si="1115"/>
        <v>31.565206271542028</v>
      </c>
      <c r="BQ682" s="235">
        <f t="shared" ca="1" si="1116"/>
        <v>31.765956645076809</v>
      </c>
      <c r="BR682" s="235">
        <f t="shared" ca="1" si="1117"/>
        <v>-0.20075037353478109</v>
      </c>
      <c r="BS682" s="235">
        <f t="shared" ca="1" si="1118"/>
        <v>31.364455898007247</v>
      </c>
      <c r="BT682" s="235">
        <f t="shared" ca="1" si="1074"/>
        <v>31.644642916076258</v>
      </c>
      <c r="BU682" s="235">
        <f t="shared" ca="1" si="1075"/>
        <v>31.847352616253765</v>
      </c>
      <c r="BV682" s="235">
        <f t="shared" ca="1" si="1076"/>
        <v>31.958834218231519</v>
      </c>
      <c r="BW682" s="235">
        <f t="shared" ca="1" si="1077"/>
        <v>31.350705117698997</v>
      </c>
      <c r="BX682" s="235">
        <f t="shared" ca="1" si="1161"/>
        <v>1.0828440803426556</v>
      </c>
      <c r="BZ682" s="235">
        <f t="shared" ca="1" si="1162"/>
        <v>31.67388906176221</v>
      </c>
      <c r="CA682" s="235">
        <f t="shared" ca="1" si="1163"/>
        <v>42.538539252092825</v>
      </c>
      <c r="CB682" s="235">
        <f t="shared" ca="1" si="1091"/>
        <v>31.200229492187503</v>
      </c>
      <c r="CC682" s="235">
        <f t="shared" ca="1" si="1092"/>
        <v>6.4202294921875023</v>
      </c>
      <c r="CD682" s="81">
        <f t="shared" ca="1" si="1093"/>
        <v>7.6448840332031232</v>
      </c>
      <c r="CE682" s="235">
        <f t="shared" ca="1" si="1164"/>
        <v>83.980730960774252</v>
      </c>
      <c r="CF682" s="235">
        <f t="shared" ca="1" si="1165"/>
        <v>84.907382613300967</v>
      </c>
      <c r="CG682">
        <f t="shared" si="1166"/>
        <v>100</v>
      </c>
      <c r="CH682">
        <f t="shared" si="1166"/>
        <v>50</v>
      </c>
      <c r="CI682">
        <f t="shared" si="1166"/>
        <v>0</v>
      </c>
      <c r="CJ682" t="e">
        <f t="shared" si="1167"/>
        <v>#N/A</v>
      </c>
      <c r="CK682" s="259">
        <f t="shared" ca="1" si="1168"/>
        <v>31.201649371901865</v>
      </c>
      <c r="CL682" s="259">
        <f t="shared" ca="1" si="1169"/>
        <v>31.104787342975467</v>
      </c>
      <c r="CM682" s="259">
        <f t="shared" ca="1" si="1170"/>
        <v>31.224660580817559</v>
      </c>
      <c r="CN682" s="259">
        <f t="shared" ca="1" si="1171"/>
        <v>31.513158842465309</v>
      </c>
      <c r="CO682">
        <f t="shared" ca="1" si="1172"/>
        <v>0</v>
      </c>
      <c r="CP682" t="e">
        <f t="shared" ca="1" si="1173"/>
        <v>#N/A</v>
      </c>
      <c r="CQ682">
        <f t="shared" ca="1" si="1174"/>
        <v>16.7</v>
      </c>
      <c r="CR682" t="e">
        <f t="shared" ca="1" si="1096"/>
        <v>#N/A</v>
      </c>
      <c r="CS682" t="e">
        <f t="shared" ca="1" si="1097"/>
        <v>#N/A</v>
      </c>
    </row>
    <row r="683" spans="1:97" x14ac:dyDescent="0.25">
      <c r="A683">
        <v>652</v>
      </c>
      <c r="B683" s="100">
        <f ca="1">OFFSET(InputPriceData!B$15,CalculationsAndCharts!$A683+$A$11,0,1,1)</f>
        <v>39549</v>
      </c>
      <c r="C683" s="3">
        <f ca="1">OFFSET(InputPriceData!G$15,CalculationsAndCharts!$A683+$A$11,0,1,1)</f>
        <v>2102200</v>
      </c>
      <c r="D683" s="4">
        <f ca="1">OFFSET(InputPriceData!C$15,CalculationsAndCharts!$A683+$A$11,IF($C$7,7,0),1,1)</f>
        <v>30.76</v>
      </c>
      <c r="E683" s="4">
        <f ca="1">OFFSET(InputPriceData!D$15,CalculationsAndCharts!$A683+$A$11,IF($C$7,7,0),1,1)</f>
        <v>31.02</v>
      </c>
      <c r="F683" s="4">
        <f ca="1">OFFSET(InputPriceData!E$15,CalculationsAndCharts!$A683+$A$11,IF($C$7,7,0),1,1)</f>
        <v>30.25</v>
      </c>
      <c r="G683" s="4">
        <f ca="1">OFFSET(InputPriceData!F$15,CalculationsAndCharts!$A683+$A$11,IF($C$7,7,0),1,1)</f>
        <v>30.88</v>
      </c>
      <c r="H683" s="105">
        <f t="shared" si="1140"/>
        <v>0</v>
      </c>
      <c r="I683" s="105">
        <f t="shared" ca="1" si="1141"/>
        <v>0</v>
      </c>
      <c r="J683" s="105">
        <f t="shared" ca="1" si="1141"/>
        <v>0</v>
      </c>
      <c r="K683" s="105">
        <f t="shared" ca="1" si="1141"/>
        <v>0</v>
      </c>
      <c r="L683" s="4">
        <f t="shared" ca="1" si="1142"/>
        <v>30.716666666666665</v>
      </c>
      <c r="M683" s="105">
        <f t="shared" ca="1" si="1143"/>
        <v>0.78666666666666529</v>
      </c>
      <c r="N683" s="105">
        <f t="shared" ca="1" si="1150"/>
        <v>3.1385641025641009</v>
      </c>
      <c r="O683" s="198">
        <f t="shared" ca="1" si="1151"/>
        <v>3.9387417697993863</v>
      </c>
      <c r="P683" s="198">
        <f t="shared" ca="1" si="1152"/>
        <v>3.5448675928194477</v>
      </c>
      <c r="Q683" s="105">
        <f t="shared" ca="1" si="1144"/>
        <v>31.537933938004233</v>
      </c>
      <c r="R683" s="105">
        <f t="shared" ca="1" si="1145"/>
        <v>31.511745726955212</v>
      </c>
      <c r="S683" s="105">
        <f t="shared" ca="1" si="1153"/>
        <v>0</v>
      </c>
      <c r="T683" s="105">
        <f t="shared" si="1154"/>
        <v>0</v>
      </c>
      <c r="U683" s="105">
        <f t="shared" si="1155"/>
        <v>0</v>
      </c>
      <c r="V683" s="115">
        <f t="shared" ca="1" si="1146"/>
        <v>0.89999999999999858</v>
      </c>
      <c r="W683" s="114">
        <f t="shared" ca="1" si="1147"/>
        <v>1.1987326526371815</v>
      </c>
      <c r="X683" s="116">
        <f t="shared" ca="1" si="1148"/>
        <v>8.8819062585400954E-2</v>
      </c>
      <c r="Y683" s="90" t="e">
        <f t="shared" si="1156"/>
        <v>#N/A</v>
      </c>
      <c r="Z683" s="117" t="str">
        <f t="shared" ca="1" si="1157"/>
        <v/>
      </c>
      <c r="AA683" s="112"/>
      <c r="AB683" s="118"/>
      <c r="AC683" s="107"/>
      <c r="AD683" s="107"/>
      <c r="AH683" s="107"/>
      <c r="BE683" s="235">
        <f t="shared" ca="1" si="1158"/>
        <v>31.015000000000001</v>
      </c>
      <c r="BF683" s="235">
        <f t="shared" ref="BF683:BN683" ca="1" si="1184">AVERAGE(OFFSET(BE$31,$A683,0,$BE$27,1))</f>
        <v>31.192499999999999</v>
      </c>
      <c r="BG683" s="235">
        <f t="shared" ca="1" si="1184"/>
        <v>31.452500000000001</v>
      </c>
      <c r="BH683" s="235">
        <f t="shared" ca="1" si="1184"/>
        <v>31.723750000000003</v>
      </c>
      <c r="BI683" s="235">
        <f t="shared" ca="1" si="1184"/>
        <v>31.96</v>
      </c>
      <c r="BJ683" s="235">
        <f t="shared" ca="1" si="1184"/>
        <v>32.144687500000003</v>
      </c>
      <c r="BK683" s="235">
        <f t="shared" ca="1" si="1184"/>
        <v>32.275468750000002</v>
      </c>
      <c r="BL683" s="235">
        <f t="shared" ca="1" si="1184"/>
        <v>32.355351562500005</v>
      </c>
      <c r="BM683" s="235">
        <f t="shared" ca="1" si="1184"/>
        <v>32.387988281250003</v>
      </c>
      <c r="BN683" s="235">
        <f t="shared" ca="1" si="1184"/>
        <v>32.376171875000004</v>
      </c>
      <c r="BO683" s="235">
        <f t="shared" ca="1" si="1160"/>
        <v>31.557483398437494</v>
      </c>
      <c r="BP683" s="235">
        <f t="shared" ca="1" si="1115"/>
        <v>31.819953558709052</v>
      </c>
      <c r="BQ683" s="235">
        <f t="shared" ca="1" si="1116"/>
        <v>31.96670701861159</v>
      </c>
      <c r="BR683" s="235">
        <f t="shared" ca="1" si="1117"/>
        <v>-0.14675345990253774</v>
      </c>
      <c r="BS683" s="235">
        <f t="shared" ca="1" si="1118"/>
        <v>31.673200098806515</v>
      </c>
      <c r="BT683" s="235">
        <f t="shared" ca="1" si="1074"/>
        <v>31.924829934145265</v>
      </c>
      <c r="BU683" s="235">
        <f t="shared" ca="1" si="1075"/>
        <v>32.050062316431273</v>
      </c>
      <c r="BV683" s="235">
        <f t="shared" ca="1" si="1076"/>
        <v>32.070315820209274</v>
      </c>
      <c r="BW683" s="235">
        <f t="shared" ca="1" si="1077"/>
        <v>31.694618673351258</v>
      </c>
      <c r="BX683" s="235">
        <f t="shared" ca="1" si="1161"/>
        <v>1.236616693097387</v>
      </c>
      <c r="BZ683" s="235">
        <f t="shared" ca="1" si="1162"/>
        <v>31.640470631164256</v>
      </c>
      <c r="CA683" s="235">
        <f t="shared" ca="1" si="1163"/>
        <v>51.094681207387161</v>
      </c>
      <c r="CB683" s="235">
        <f t="shared" ca="1" si="1091"/>
        <v>31.13707503255208</v>
      </c>
      <c r="CC683" s="235">
        <f t="shared" ca="1" si="1092"/>
        <v>6.3570750325520784</v>
      </c>
      <c r="CD683" s="81">
        <f t="shared" ca="1" si="1093"/>
        <v>7.6448840332031232</v>
      </c>
      <c r="CE683" s="235">
        <f t="shared" ca="1" si="1164"/>
        <v>83.154630010633838</v>
      </c>
      <c r="CF683" s="235">
        <f t="shared" ca="1" si="1165"/>
        <v>88.636945283762643</v>
      </c>
      <c r="CG683">
        <f t="shared" si="1166"/>
        <v>100</v>
      </c>
      <c r="CH683">
        <f t="shared" si="1166"/>
        <v>50</v>
      </c>
      <c r="CI683">
        <f t="shared" si="1166"/>
        <v>0</v>
      </c>
      <c r="CJ683" t="e">
        <f t="shared" si="1167"/>
        <v>#N/A</v>
      </c>
      <c r="CK683" s="259">
        <f t="shared" ca="1" si="1168"/>
        <v>31.675798743803735</v>
      </c>
      <c r="CL683" s="259">
        <f t="shared" ca="1" si="1169"/>
        <v>31.082274371901867</v>
      </c>
      <c r="CM683" s="259">
        <f t="shared" ca="1" si="1170"/>
        <v>31.314434301362603</v>
      </c>
      <c r="CN683" s="259">
        <f t="shared" ca="1" si="1171"/>
        <v>31.676507442261244</v>
      </c>
      <c r="CO683">
        <f t="shared" ca="1" si="1172"/>
        <v>0</v>
      </c>
      <c r="CP683" t="e">
        <f t="shared" ca="1" si="1173"/>
        <v>#N/A</v>
      </c>
      <c r="CQ683">
        <f t="shared" ca="1" si="1174"/>
        <v>16.7</v>
      </c>
      <c r="CR683" t="e">
        <f t="shared" ca="1" si="1096"/>
        <v>#N/A</v>
      </c>
      <c r="CS683">
        <f t="shared" ca="1" si="1097"/>
        <v>30.76</v>
      </c>
    </row>
    <row r="684" spans="1:97" x14ac:dyDescent="0.25">
      <c r="A684">
        <v>653</v>
      </c>
      <c r="B684" s="100">
        <f ca="1">OFFSET(InputPriceData!B$15,CalculationsAndCharts!$A684+$A$11,0,1,1)</f>
        <v>39548</v>
      </c>
      <c r="C684" s="3">
        <f ca="1">OFFSET(InputPriceData!G$15,CalculationsAndCharts!$A684+$A$11,0,1,1)</f>
        <v>2474000</v>
      </c>
      <c r="D684" s="4">
        <f ca="1">OFFSET(InputPriceData!C$15,CalculationsAndCharts!$A684+$A$11,IF($C$7,7,0),1,1)</f>
        <v>31.53</v>
      </c>
      <c r="E684" s="4">
        <f ca="1">OFFSET(InputPriceData!D$15,CalculationsAndCharts!$A684+$A$11,IF($C$7,7,0),1,1)</f>
        <v>31.82</v>
      </c>
      <c r="F684" s="4">
        <f ca="1">OFFSET(InputPriceData!E$15,CalculationsAndCharts!$A684+$A$11,IF($C$7,7,0),1,1)</f>
        <v>30.14</v>
      </c>
      <c r="G684" s="4">
        <f ca="1">OFFSET(InputPriceData!F$15,CalculationsAndCharts!$A684+$A$11,IF($C$7,7,0),1,1)</f>
        <v>31.15</v>
      </c>
      <c r="H684" s="105">
        <f t="shared" si="1140"/>
        <v>0</v>
      </c>
      <c r="I684" s="105">
        <f t="shared" ca="1" si="1141"/>
        <v>0</v>
      </c>
      <c r="J684" s="105">
        <f t="shared" ca="1" si="1141"/>
        <v>0</v>
      </c>
      <c r="K684" s="105">
        <f t="shared" ca="1" si="1141"/>
        <v>0</v>
      </c>
      <c r="L684" s="4">
        <f t="shared" ca="1" si="1142"/>
        <v>31.036666666666665</v>
      </c>
      <c r="M684" s="105">
        <f t="shared" ca="1" si="1143"/>
        <v>1.7033333333333331</v>
      </c>
      <c r="N684" s="105">
        <f t="shared" ca="1" si="1150"/>
        <v>3.413461538461537</v>
      </c>
      <c r="O684" s="198">
        <f t="shared" ca="1" si="1151"/>
        <v>4.1673639604380392</v>
      </c>
      <c r="P684" s="198">
        <f t="shared" ca="1" si="1152"/>
        <v>3.7506275643942355</v>
      </c>
      <c r="Q684" s="105">
        <f t="shared" ca="1" si="1144"/>
        <v>31.772581729814966</v>
      </c>
      <c r="R684" s="105">
        <f t="shared" ca="1" si="1145"/>
        <v>31.504263380941204</v>
      </c>
      <c r="S684" s="105">
        <f t="shared" ca="1" si="1153"/>
        <v>0</v>
      </c>
      <c r="T684" s="105">
        <f t="shared" si="1154"/>
        <v>0</v>
      </c>
      <c r="U684" s="105">
        <f t="shared" si="1155"/>
        <v>0</v>
      </c>
      <c r="V684" s="115">
        <f t="shared" ca="1" si="1146"/>
        <v>1.6799999999999997</v>
      </c>
      <c r="W684" s="114">
        <f t="shared" ca="1" si="1147"/>
        <v>1.3480989789557729</v>
      </c>
      <c r="X684" s="116">
        <f t="shared" ca="1" si="1148"/>
        <v>9.3277655825225458E-2</v>
      </c>
      <c r="Y684" s="90" t="e">
        <f t="shared" si="1156"/>
        <v>#N/A</v>
      </c>
      <c r="Z684" s="117" t="str">
        <f t="shared" ca="1" si="1157"/>
        <v/>
      </c>
      <c r="AA684" s="112"/>
      <c r="AB684" s="118"/>
      <c r="AC684" s="107"/>
      <c r="AD684" s="107"/>
      <c r="AH684" s="107"/>
      <c r="BE684" s="235">
        <f t="shared" ca="1" si="1158"/>
        <v>31.369999999999997</v>
      </c>
      <c r="BF684" s="235">
        <f t="shared" ref="BF684:BN684" ca="1" si="1185">AVERAGE(OFFSET(BE$31,$A684,0,$BE$27,1))</f>
        <v>31.712499999999999</v>
      </c>
      <c r="BG684" s="235">
        <f t="shared" ca="1" si="1185"/>
        <v>31.995000000000001</v>
      </c>
      <c r="BH684" s="235">
        <f t="shared" ca="1" si="1185"/>
        <v>32.196249999999999</v>
      </c>
      <c r="BI684" s="235">
        <f t="shared" ca="1" si="1185"/>
        <v>32.329374999999999</v>
      </c>
      <c r="BJ684" s="235">
        <f t="shared" ca="1" si="1185"/>
        <v>32.40625</v>
      </c>
      <c r="BK684" s="235">
        <f t="shared" ca="1" si="1185"/>
        <v>32.435234375</v>
      </c>
      <c r="BL684" s="235">
        <f t="shared" ca="1" si="1185"/>
        <v>32.420625000000001</v>
      </c>
      <c r="BM684" s="235">
        <f t="shared" ca="1" si="1185"/>
        <v>32.364355468750006</v>
      </c>
      <c r="BN684" s="235">
        <f t="shared" ca="1" si="1185"/>
        <v>32.269658203125005</v>
      </c>
      <c r="BO684" s="235">
        <f t="shared" ca="1" si="1160"/>
        <v>31.915149902343749</v>
      </c>
      <c r="BP684" s="235">
        <f t="shared" ca="1" si="1115"/>
        <v>32.082423718980614</v>
      </c>
      <c r="BQ684" s="235">
        <f t="shared" ca="1" si="1116"/>
        <v>32.113460478514128</v>
      </c>
      <c r="BR684" s="235">
        <f t="shared" ca="1" si="1117"/>
        <v>-3.1036759533513703E-2</v>
      </c>
      <c r="BS684" s="235">
        <f t="shared" ca="1" si="1118"/>
        <v>32.0513869594471</v>
      </c>
      <c r="BT684" s="235">
        <f t="shared" ref="BT684:BT747" ca="1" si="1186">BS684*$BF$28+$BF$29*BT685</f>
        <v>32.176459769484019</v>
      </c>
      <c r="BU684" s="235">
        <f t="shared" ref="BU684:BU747" ca="1" si="1187">BT684*$BF$28+$BF$29*BU685</f>
        <v>32.175294698717281</v>
      </c>
      <c r="BV684" s="235">
        <f t="shared" ref="BV684:BV747" ca="1" si="1188">BU684*$BF$28+$BF$29*BV685</f>
        <v>32.090569323987268</v>
      </c>
      <c r="BW684" s="235">
        <f t="shared" ref="BW684:BW747" ca="1" si="1189">3*BT684-3*BU684+BV684</f>
        <v>32.09406453628749</v>
      </c>
      <c r="BX684" s="235">
        <f t="shared" ca="1" si="1161"/>
        <v>1.3598467730116317</v>
      </c>
      <c r="BZ684" s="235">
        <f t="shared" ca="1" si="1162"/>
        <v>31.551744897609662</v>
      </c>
      <c r="CA684" s="235">
        <f t="shared" ca="1" si="1163"/>
        <v>59.970234320532356</v>
      </c>
      <c r="CB684" s="235">
        <f t="shared" ca="1" si="1091"/>
        <v>31.475908284505209</v>
      </c>
      <c r="CC684" s="235">
        <f t="shared" ca="1" si="1092"/>
        <v>6.695908284505208</v>
      </c>
      <c r="CD684" s="81">
        <f t="shared" ca="1" si="1093"/>
        <v>7.6448840332031232</v>
      </c>
      <c r="CE684" s="235">
        <f t="shared" ca="1" si="1164"/>
        <v>87.586786868494798</v>
      </c>
      <c r="CF684" s="235">
        <f t="shared" ca="1" si="1165"/>
        <v>94.029741324639744</v>
      </c>
      <c r="CG684">
        <f t="shared" si="1166"/>
        <v>100</v>
      </c>
      <c r="CH684">
        <f t="shared" si="1166"/>
        <v>50</v>
      </c>
      <c r="CI684">
        <f t="shared" si="1166"/>
        <v>0</v>
      </c>
      <c r="CJ684" t="e">
        <f t="shared" si="1167"/>
        <v>#N/A</v>
      </c>
      <c r="CK684" s="259">
        <f t="shared" ca="1" si="1168"/>
        <v>32.191597487607467</v>
      </c>
      <c r="CL684" s="259">
        <f t="shared" ca="1" si="1169"/>
        <v>31.420798743803733</v>
      </c>
      <c r="CM684" s="259">
        <f t="shared" ca="1" si="1170"/>
        <v>31.712946057826557</v>
      </c>
      <c r="CN684" s="259">
        <f t="shared" ca="1" si="1171"/>
        <v>31.914200670404995</v>
      </c>
      <c r="CO684">
        <f t="shared" ca="1" si="1172"/>
        <v>0</v>
      </c>
      <c r="CP684" t="e">
        <f t="shared" ca="1" si="1173"/>
        <v>#N/A</v>
      </c>
      <c r="CQ684">
        <f t="shared" ca="1" si="1174"/>
        <v>16.7</v>
      </c>
      <c r="CR684" t="e">
        <f t="shared" ca="1" si="1096"/>
        <v>#N/A</v>
      </c>
      <c r="CS684" t="e">
        <f t="shared" ca="1" si="1097"/>
        <v>#N/A</v>
      </c>
    </row>
    <row r="685" spans="1:97" x14ac:dyDescent="0.25">
      <c r="A685">
        <v>654</v>
      </c>
      <c r="B685" s="100">
        <f ca="1">OFFSET(InputPriceData!B$15,CalculationsAndCharts!$A685+$A$11,0,1,1)</f>
        <v>39547</v>
      </c>
      <c r="C685" s="3">
        <f ca="1">OFFSET(InputPriceData!G$15,CalculationsAndCharts!$A685+$A$11,0,1,1)</f>
        <v>2799400</v>
      </c>
      <c r="D685" s="4">
        <f ca="1">OFFSET(InputPriceData!C$15,CalculationsAndCharts!$A685+$A$11,IF($C$7,7,0),1,1)</f>
        <v>32.43</v>
      </c>
      <c r="E685" s="4">
        <f ca="1">OFFSET(InputPriceData!D$15,CalculationsAndCharts!$A685+$A$11,IF($C$7,7,0),1,1)</f>
        <v>32.75</v>
      </c>
      <c r="F685" s="4">
        <f ca="1">OFFSET(InputPriceData!E$15,CalculationsAndCharts!$A685+$A$11,IF($C$7,7,0),1,1)</f>
        <v>31.19</v>
      </c>
      <c r="G685" s="4">
        <f ca="1">OFFSET(InputPriceData!F$15,CalculationsAndCharts!$A685+$A$11,IF($C$7,7,0),1,1)</f>
        <v>31.59</v>
      </c>
      <c r="H685" s="105">
        <f t="shared" si="1140"/>
        <v>0</v>
      </c>
      <c r="I685" s="105">
        <f t="shared" ca="1" si="1141"/>
        <v>0</v>
      </c>
      <c r="J685" s="105">
        <f t="shared" ca="1" si="1141"/>
        <v>0</v>
      </c>
      <c r="K685" s="105">
        <f t="shared" ca="1" si="1141"/>
        <v>0</v>
      </c>
      <c r="L685" s="4">
        <f t="shared" ca="1" si="1142"/>
        <v>31.843333333333334</v>
      </c>
      <c r="M685" s="105">
        <f t="shared" ca="1" si="1143"/>
        <v>1.1700000000000053</v>
      </c>
      <c r="N685" s="105">
        <f t="shared" ca="1" si="1150"/>
        <v>3.810333333333332</v>
      </c>
      <c r="O685" s="198">
        <f t="shared" ca="1" si="1151"/>
        <v>4.3827646524313257</v>
      </c>
      <c r="P685" s="198">
        <f t="shared" ca="1" si="1152"/>
        <v>3.9444881871881932</v>
      </c>
      <c r="Q685" s="105">
        <f t="shared" ca="1" si="1144"/>
        <v>31.982843176428766</v>
      </c>
      <c r="R685" s="105">
        <f t="shared" ca="1" si="1145"/>
        <v>31.427600995548701</v>
      </c>
      <c r="S685" s="105">
        <f t="shared" ca="1" si="1153"/>
        <v>0</v>
      </c>
      <c r="T685" s="105">
        <f t="shared" si="1154"/>
        <v>0</v>
      </c>
      <c r="U685" s="105">
        <f t="shared" si="1155"/>
        <v>0</v>
      </c>
      <c r="V685" s="115">
        <f t="shared" ca="1" si="1146"/>
        <v>1.5599999999999987</v>
      </c>
      <c r="W685" s="114">
        <f t="shared" ca="1" si="1147"/>
        <v>1.1821484684336596</v>
      </c>
      <c r="X685" s="116">
        <f t="shared" ca="1" si="1148"/>
        <v>8.742160393902057E-2</v>
      </c>
      <c r="Y685" s="90" t="e">
        <f t="shared" si="1156"/>
        <v>#N/A</v>
      </c>
      <c r="Z685" s="117" t="str">
        <f t="shared" ca="1" si="1157"/>
        <v/>
      </c>
      <c r="AA685" s="112"/>
      <c r="AB685" s="118"/>
      <c r="AC685" s="107"/>
      <c r="AD685" s="107"/>
      <c r="AH685" s="107"/>
      <c r="BE685" s="235">
        <f t="shared" ca="1" si="1158"/>
        <v>32.055</v>
      </c>
      <c r="BF685" s="235">
        <f t="shared" ref="BF685:BN685" ca="1" si="1190">AVERAGE(OFFSET(BE$31,$A685,0,$BE$27,1))</f>
        <v>32.277500000000003</v>
      </c>
      <c r="BG685" s="235">
        <f t="shared" ca="1" si="1190"/>
        <v>32.397500000000001</v>
      </c>
      <c r="BH685" s="235">
        <f t="shared" ca="1" si="1190"/>
        <v>32.462500000000006</v>
      </c>
      <c r="BI685" s="235">
        <f t="shared" ca="1" si="1190"/>
        <v>32.483125000000001</v>
      </c>
      <c r="BJ685" s="235">
        <f t="shared" ca="1" si="1190"/>
        <v>32.464218750000001</v>
      </c>
      <c r="BK685" s="235">
        <f t="shared" ca="1" si="1190"/>
        <v>32.406015625000002</v>
      </c>
      <c r="BL685" s="235">
        <f t="shared" ca="1" si="1190"/>
        <v>32.308085937500003</v>
      </c>
      <c r="BM685" s="235">
        <f t="shared" ca="1" si="1190"/>
        <v>32.174960937500003</v>
      </c>
      <c r="BN685" s="235">
        <f t="shared" ca="1" si="1190"/>
        <v>32.018095703124999</v>
      </c>
      <c r="BO685" s="235">
        <f t="shared" ca="1" si="1160"/>
        <v>32.26785009765625</v>
      </c>
      <c r="BP685" s="235">
        <f t="shared" ca="1" si="1115"/>
        <v>32.249697535617479</v>
      </c>
      <c r="BQ685" s="235">
        <f t="shared" ca="1" si="1116"/>
        <v>32.144497238047634</v>
      </c>
      <c r="BR685" s="235">
        <f t="shared" ca="1" si="1117"/>
        <v>0.10520029756984428</v>
      </c>
      <c r="BS685" s="235">
        <f t="shared" ca="1" si="1118"/>
        <v>32.354897833187323</v>
      </c>
      <c r="BT685" s="235">
        <f t="shared" ca="1" si="1186"/>
        <v>32.301532579520938</v>
      </c>
      <c r="BU685" s="235">
        <f t="shared" ca="1" si="1187"/>
        <v>32.174129627950535</v>
      </c>
      <c r="BV685" s="235">
        <f t="shared" ca="1" si="1188"/>
        <v>32.005843949257262</v>
      </c>
      <c r="BW685" s="235">
        <f t="shared" ca="1" si="1189"/>
        <v>32.388052803968471</v>
      </c>
      <c r="BX685" s="235">
        <f t="shared" ca="1" si="1161"/>
        <v>1.4487968602384274</v>
      </c>
      <c r="BZ685" s="235">
        <f t="shared" ca="1" si="1162"/>
        <v>31.398379742147696</v>
      </c>
      <c r="CA685" s="235">
        <f t="shared" ca="1" si="1163"/>
        <v>67.077498733292146</v>
      </c>
      <c r="CB685" s="235">
        <f t="shared" ca="1" si="1091"/>
        <v>32.055591715494792</v>
      </c>
      <c r="CC685" s="235">
        <f t="shared" ca="1" si="1092"/>
        <v>7.2755917154947909</v>
      </c>
      <c r="CD685" s="81">
        <f t="shared" ca="1" si="1093"/>
        <v>7.6448840332031232</v>
      </c>
      <c r="CE685" s="235">
        <f t="shared" ca="1" si="1164"/>
        <v>95.169418972159306</v>
      </c>
      <c r="CF685" s="235">
        <f t="shared" ca="1" si="1165"/>
        <v>98.167479035141469</v>
      </c>
      <c r="CG685">
        <f t="shared" si="1166"/>
        <v>100</v>
      </c>
      <c r="CH685">
        <f t="shared" si="1166"/>
        <v>50</v>
      </c>
      <c r="CI685">
        <f t="shared" si="1166"/>
        <v>0</v>
      </c>
      <c r="CJ685" t="e">
        <f t="shared" si="1167"/>
        <v>#N/A</v>
      </c>
      <c r="CK685" s="259">
        <f t="shared" ca="1" si="1168"/>
        <v>32.393194975214939</v>
      </c>
      <c r="CL685" s="259">
        <f t="shared" ca="1" si="1169"/>
        <v>32.080798743803733</v>
      </c>
      <c r="CM685" s="259">
        <f t="shared" ca="1" si="1170"/>
        <v>32.163798985266489</v>
      </c>
      <c r="CN685" s="259">
        <f t="shared" ca="1" si="1171"/>
        <v>32.111561441045502</v>
      </c>
      <c r="CO685">
        <f t="shared" ca="1" si="1172"/>
        <v>100</v>
      </c>
      <c r="CP685">
        <f t="shared" ca="1" si="1173"/>
        <v>16.7</v>
      </c>
      <c r="CQ685" t="e">
        <f t="shared" ca="1" si="1174"/>
        <v>#N/A</v>
      </c>
      <c r="CR685" t="e">
        <f t="shared" ca="1" si="1096"/>
        <v>#N/A</v>
      </c>
      <c r="CS685" t="e">
        <f t="shared" ca="1" si="1097"/>
        <v>#N/A</v>
      </c>
    </row>
    <row r="686" spans="1:97" x14ac:dyDescent="0.25">
      <c r="A686">
        <v>655</v>
      </c>
      <c r="B686" s="100">
        <f ca="1">OFFSET(InputPriceData!B$15,CalculationsAndCharts!$A686+$A$11,0,1,1)</f>
        <v>39546</v>
      </c>
      <c r="C686" s="3">
        <f ca="1">OFFSET(InputPriceData!G$15,CalculationsAndCharts!$A686+$A$11,0,1,1)</f>
        <v>1787500</v>
      </c>
      <c r="D686" s="4">
        <f ca="1">OFFSET(InputPriceData!C$15,CalculationsAndCharts!$A686+$A$11,IF($C$7,7,0),1,1)</f>
        <v>32.06</v>
      </c>
      <c r="E686" s="4">
        <f ca="1">OFFSET(InputPriceData!D$15,CalculationsAndCharts!$A686+$A$11,IF($C$7,7,0),1,1)</f>
        <v>32.71</v>
      </c>
      <c r="F686" s="4">
        <f ca="1">OFFSET(InputPriceData!E$15,CalculationsAndCharts!$A686+$A$11,IF($C$7,7,0),1,1)</f>
        <v>31.85</v>
      </c>
      <c r="G686" s="4">
        <f ca="1">OFFSET(InputPriceData!F$15,CalculationsAndCharts!$A686+$A$11,IF($C$7,7,0),1,1)</f>
        <v>32.520000000000003</v>
      </c>
      <c r="H686" s="105">
        <f t="shared" si="1140"/>
        <v>0</v>
      </c>
      <c r="I686" s="105">
        <f t="shared" ca="1" si="1141"/>
        <v>0</v>
      </c>
      <c r="J686" s="105">
        <f t="shared" ca="1" si="1141"/>
        <v>0</v>
      </c>
      <c r="K686" s="105">
        <f t="shared" ca="1" si="1141"/>
        <v>0</v>
      </c>
      <c r="L686" s="4">
        <f t="shared" ca="1" si="1142"/>
        <v>32.360000000000007</v>
      </c>
      <c r="M686" s="105">
        <f t="shared" ca="1" si="1143"/>
        <v>0.77999999999999403</v>
      </c>
      <c r="N686" s="105">
        <f t="shared" ca="1" si="1150"/>
        <v>3.8449230769230742</v>
      </c>
      <c r="O686" s="198">
        <f t="shared" ca="1" si="1151"/>
        <v>4.5463164578878956</v>
      </c>
      <c r="P686" s="198">
        <f t="shared" ca="1" si="1152"/>
        <v>4.0916848120991061</v>
      </c>
      <c r="Q686" s="105">
        <f t="shared" ca="1" si="1144"/>
        <v>32.022703131598888</v>
      </c>
      <c r="R686" s="105">
        <f t="shared" ca="1" si="1145"/>
        <v>31.268960372440112</v>
      </c>
      <c r="S686" s="105">
        <f t="shared" ca="1" si="1153"/>
        <v>0</v>
      </c>
      <c r="T686" s="105">
        <f t="shared" si="1154"/>
        <v>0</v>
      </c>
      <c r="U686" s="105">
        <f t="shared" si="1155"/>
        <v>0</v>
      </c>
      <c r="V686" s="115">
        <f t="shared" ca="1" si="1146"/>
        <v>0.85999999999999943</v>
      </c>
      <c r="W686" s="114">
        <f t="shared" ca="1" si="1147"/>
        <v>0.99322270265049017</v>
      </c>
      <c r="X686" s="116">
        <f t="shared" ca="1" si="1148"/>
        <v>8.0541903525537833E-2</v>
      </c>
      <c r="Y686" s="90" t="e">
        <f t="shared" si="1156"/>
        <v>#N/A</v>
      </c>
      <c r="Z686" s="117" t="str">
        <f t="shared" ca="1" si="1157"/>
        <v/>
      </c>
      <c r="AA686" s="112"/>
      <c r="AB686" s="118"/>
      <c r="AC686" s="107"/>
      <c r="AD686" s="107"/>
      <c r="AH686" s="107"/>
      <c r="BE686" s="235">
        <f t="shared" ca="1" si="1158"/>
        <v>32.5</v>
      </c>
      <c r="BF686" s="235">
        <f t="shared" ref="BF686:BN686" ca="1" si="1191">AVERAGE(OFFSET(BE$31,$A686,0,$BE$27,1))</f>
        <v>32.517499999999998</v>
      </c>
      <c r="BG686" s="235">
        <f t="shared" ca="1" si="1191"/>
        <v>32.527500000000003</v>
      </c>
      <c r="BH686" s="235">
        <f t="shared" ca="1" si="1191"/>
        <v>32.503750000000004</v>
      </c>
      <c r="BI686" s="235">
        <f t="shared" ca="1" si="1191"/>
        <v>32.4453125</v>
      </c>
      <c r="BJ686" s="235">
        <f t="shared" ca="1" si="1191"/>
        <v>32.347812500000003</v>
      </c>
      <c r="BK686" s="235">
        <f t="shared" ca="1" si="1191"/>
        <v>32.210156250000004</v>
      </c>
      <c r="BL686" s="235">
        <f t="shared" ca="1" si="1191"/>
        <v>32.041835937500004</v>
      </c>
      <c r="BM686" s="235">
        <f t="shared" ca="1" si="1191"/>
        <v>31.861230468750001</v>
      </c>
      <c r="BN686" s="235">
        <f t="shared" ca="1" si="1191"/>
        <v>31.689414062500003</v>
      </c>
      <c r="BO686" s="235">
        <f t="shared" ca="1" si="1160"/>
        <v>32.387788085937494</v>
      </c>
      <c r="BP686" s="235">
        <f t="shared" ca="1" si="1115"/>
        <v>32.231544973578707</v>
      </c>
      <c r="BQ686" s="235">
        <f t="shared" ca="1" si="1116"/>
        <v>32.039296940477783</v>
      </c>
      <c r="BR686" s="235">
        <f t="shared" ca="1" si="1117"/>
        <v>0.19224803310092398</v>
      </c>
      <c r="BS686" s="235">
        <f t="shared" ca="1" si="1118"/>
        <v>32.423793006679631</v>
      </c>
      <c r="BT686" s="235">
        <f t="shared" ca="1" si="1186"/>
        <v>32.248167325854553</v>
      </c>
      <c r="BU686" s="235">
        <f t="shared" ca="1" si="1187"/>
        <v>32.046726676380132</v>
      </c>
      <c r="BV686" s="235">
        <f t="shared" ca="1" si="1188"/>
        <v>31.837558270563992</v>
      </c>
      <c r="BW686" s="235">
        <f t="shared" ca="1" si="1189"/>
        <v>32.441880218987251</v>
      </c>
      <c r="BX686" s="235">
        <f t="shared" ca="1" si="1161"/>
        <v>1.5422344226408196</v>
      </c>
      <c r="BZ686" s="235">
        <f t="shared" ca="1" si="1162"/>
        <v>31.185914689138894</v>
      </c>
      <c r="CA686" s="235">
        <f t="shared" ca="1" si="1163"/>
        <v>70.359510710727875</v>
      </c>
      <c r="CB686" s="235">
        <f t="shared" ca="1" si="1091"/>
        <v>32.37389404296875</v>
      </c>
      <c r="CC686" s="235">
        <f t="shared" ca="1" si="1092"/>
        <v>7.5938940429687491</v>
      </c>
      <c r="CD686" s="81">
        <f t="shared" ca="1" si="1093"/>
        <v>7.6448840332031232</v>
      </c>
      <c r="CE686" s="235">
        <f t="shared" ca="1" si="1164"/>
        <v>99.333018133265128</v>
      </c>
      <c r="CF686" s="235">
        <f t="shared" ca="1" si="1165"/>
        <v>99.674649872176857</v>
      </c>
      <c r="CG686">
        <f t="shared" si="1166"/>
        <v>100</v>
      </c>
      <c r="CH686">
        <f t="shared" si="1166"/>
        <v>50</v>
      </c>
      <c r="CI686">
        <f t="shared" si="1166"/>
        <v>0</v>
      </c>
      <c r="CJ686" t="e">
        <f t="shared" si="1167"/>
        <v>#N/A</v>
      </c>
      <c r="CK686" s="259">
        <f t="shared" ca="1" si="1168"/>
        <v>32.501389950429868</v>
      </c>
      <c r="CL686" s="259">
        <f t="shared" ca="1" si="1169"/>
        <v>32.33659748760747</v>
      </c>
      <c r="CM686" s="259">
        <f t="shared" ca="1" si="1170"/>
        <v>32.377442753221921</v>
      </c>
      <c r="CN686" s="259">
        <f t="shared" ca="1" si="1171"/>
        <v>32.123866519942212</v>
      </c>
      <c r="CO686">
        <f t="shared" ca="1" si="1172"/>
        <v>100</v>
      </c>
      <c r="CP686">
        <f t="shared" ca="1" si="1173"/>
        <v>16.7</v>
      </c>
      <c r="CQ686" t="e">
        <f t="shared" ca="1" si="1174"/>
        <v>#N/A</v>
      </c>
      <c r="CR686" t="e">
        <f t="shared" ca="1" si="1096"/>
        <v>#N/A</v>
      </c>
      <c r="CS686" t="e">
        <f t="shared" ca="1" si="1097"/>
        <v>#N/A</v>
      </c>
    </row>
    <row r="687" spans="1:97" x14ac:dyDescent="0.25">
      <c r="A687">
        <v>656</v>
      </c>
      <c r="B687" s="100">
        <f ca="1">OFFSET(InputPriceData!B$15,CalculationsAndCharts!$A687+$A$11,0,1,1)</f>
        <v>39545</v>
      </c>
      <c r="C687" s="3">
        <f ca="1">OFFSET(InputPriceData!G$15,CalculationsAndCharts!$A687+$A$11,0,1,1)</f>
        <v>1995300</v>
      </c>
      <c r="D687" s="4">
        <f ca="1">OFFSET(InputPriceData!C$15,CalculationsAndCharts!$A687+$A$11,IF($C$7,7,0),1,1)</f>
        <v>32.81</v>
      </c>
      <c r="E687" s="4">
        <f ca="1">OFFSET(InputPriceData!D$15,CalculationsAndCharts!$A687+$A$11,IF($C$7,7,0),1,1)</f>
        <v>33.130000000000003</v>
      </c>
      <c r="F687" s="4">
        <f ca="1">OFFSET(InputPriceData!E$15,CalculationsAndCharts!$A687+$A$11,IF($C$7,7,0),1,1)</f>
        <v>32.28</v>
      </c>
      <c r="G687" s="4">
        <f ca="1">OFFSET(InputPriceData!F$15,CalculationsAndCharts!$A687+$A$11,IF($C$7,7,0),1,1)</f>
        <v>32.479999999999997</v>
      </c>
      <c r="H687" s="105">
        <f t="shared" si="1140"/>
        <v>0</v>
      </c>
      <c r="I687" s="105">
        <f t="shared" ca="1" si="1141"/>
        <v>0</v>
      </c>
      <c r="J687" s="105">
        <f t="shared" ca="1" si="1141"/>
        <v>0</v>
      </c>
      <c r="K687" s="105">
        <f t="shared" ca="1" si="1141"/>
        <v>0</v>
      </c>
      <c r="L687" s="4">
        <f t="shared" ca="1" si="1142"/>
        <v>32.629999999999995</v>
      </c>
      <c r="M687" s="105">
        <f t="shared" ca="1" si="1143"/>
        <v>0.49999999999999289</v>
      </c>
      <c r="N687" s="105">
        <f t="shared" ca="1" si="1150"/>
        <v>3.9541538461538455</v>
      </c>
      <c r="O687" s="198">
        <f t="shared" ca="1" si="1151"/>
        <v>4.7467145667349877</v>
      </c>
      <c r="P687" s="198">
        <f t="shared" ca="1" si="1152"/>
        <v>4.2720431100614888</v>
      </c>
      <c r="Q687" s="105">
        <f t="shared" ca="1" si="1144"/>
        <v>31.926332597769999</v>
      </c>
      <c r="R687" s="105">
        <f t="shared" ca="1" si="1145"/>
        <v>31.05360529839475</v>
      </c>
      <c r="S687" s="105">
        <f t="shared" ca="1" si="1153"/>
        <v>0</v>
      </c>
      <c r="T687" s="105">
        <f t="shared" si="1154"/>
        <v>0</v>
      </c>
      <c r="U687" s="105">
        <f t="shared" si="1155"/>
        <v>0</v>
      </c>
      <c r="V687" s="115">
        <f t="shared" ca="1" si="1146"/>
        <v>0.85000000000000142</v>
      </c>
      <c r="W687" s="114">
        <f t="shared" ca="1" si="1147"/>
        <v>1.0598340539757356</v>
      </c>
      <c r="X687" s="116">
        <f t="shared" ca="1" si="1148"/>
        <v>8.2630358804671677E-2</v>
      </c>
      <c r="Y687" s="90" t="e">
        <f t="shared" si="1156"/>
        <v>#N/A</v>
      </c>
      <c r="Z687" s="117" t="str">
        <f t="shared" ca="1" si="1157"/>
        <v/>
      </c>
      <c r="AA687" s="112"/>
      <c r="AB687" s="118"/>
      <c r="AC687" s="107"/>
      <c r="AD687" s="107"/>
      <c r="AH687" s="107"/>
      <c r="BE687" s="235">
        <f t="shared" ca="1" si="1158"/>
        <v>32.534999999999997</v>
      </c>
      <c r="BF687" s="235">
        <f t="shared" ref="BF687:BN687" ca="1" si="1192">AVERAGE(OFFSET(BE$31,$A687,0,$BE$27,1))</f>
        <v>32.537500000000001</v>
      </c>
      <c r="BG687" s="235">
        <f t="shared" ca="1" si="1192"/>
        <v>32.480000000000004</v>
      </c>
      <c r="BH687" s="235">
        <f t="shared" ca="1" si="1192"/>
        <v>32.386875000000003</v>
      </c>
      <c r="BI687" s="235">
        <f t="shared" ca="1" si="1192"/>
        <v>32.250312500000007</v>
      </c>
      <c r="BJ687" s="235">
        <f t="shared" ca="1" si="1192"/>
        <v>32.072500000000005</v>
      </c>
      <c r="BK687" s="235">
        <f t="shared" ca="1" si="1192"/>
        <v>31.873515625000003</v>
      </c>
      <c r="BL687" s="235">
        <f t="shared" ca="1" si="1192"/>
        <v>31.680625000000003</v>
      </c>
      <c r="BM687" s="235">
        <f t="shared" ca="1" si="1192"/>
        <v>31.517597656250004</v>
      </c>
      <c r="BN687" s="235">
        <f t="shared" ca="1" si="1192"/>
        <v>31.399169921875004</v>
      </c>
      <c r="BO687" s="235">
        <f t="shared" ca="1" si="1160"/>
        <v>32.291623535156248</v>
      </c>
      <c r="BP687" s="235">
        <f t="shared" ca="1" si="1115"/>
        <v>32.075301861219927</v>
      </c>
      <c r="BQ687" s="235">
        <f t="shared" ca="1" si="1116"/>
        <v>31.847048907376855</v>
      </c>
      <c r="BR687" s="235">
        <f t="shared" ca="1" si="1117"/>
        <v>0.22825295384307154</v>
      </c>
      <c r="BS687" s="235">
        <f t="shared" ca="1" si="1118"/>
        <v>32.303554815062995</v>
      </c>
      <c r="BT687" s="235">
        <f t="shared" ca="1" si="1186"/>
        <v>32.072541645029474</v>
      </c>
      <c r="BU687" s="235">
        <f t="shared" ca="1" si="1187"/>
        <v>31.845286026905708</v>
      </c>
      <c r="BV687" s="235">
        <f t="shared" ca="1" si="1188"/>
        <v>31.628389864747852</v>
      </c>
      <c r="BW687" s="235">
        <f t="shared" ca="1" si="1189"/>
        <v>32.310156719119156</v>
      </c>
      <c r="BX687" s="235">
        <f t="shared" ca="1" si="1161"/>
        <v>1.6503257573574623</v>
      </c>
      <c r="BZ687" s="235">
        <f t="shared" ca="1" si="1162"/>
        <v>30.935214982564858</v>
      </c>
      <c r="CA687" s="235">
        <f t="shared" ca="1" si="1163"/>
        <v>70.828338442040106</v>
      </c>
      <c r="CB687" s="235">
        <f t="shared" ca="1" si="1091"/>
        <v>32.460811767578122</v>
      </c>
      <c r="CC687" s="235">
        <f t="shared" ca="1" si="1092"/>
        <v>7.6808117675781205</v>
      </c>
      <c r="CD687" s="81">
        <f t="shared" ca="1" si="1093"/>
        <v>7.6448840332031232</v>
      </c>
      <c r="CE687" s="235">
        <f t="shared" ca="1" si="1164"/>
        <v>100</v>
      </c>
      <c r="CF687" s="235">
        <f t="shared" ca="1" si="1165"/>
        <v>98.797705657177744</v>
      </c>
      <c r="CG687">
        <f t="shared" si="1166"/>
        <v>100</v>
      </c>
      <c r="CH687">
        <f t="shared" si="1166"/>
        <v>50</v>
      </c>
      <c r="CI687">
        <f t="shared" si="1166"/>
        <v>0</v>
      </c>
      <c r="CJ687" t="e">
        <f t="shared" si="1167"/>
        <v>#N/A</v>
      </c>
      <c r="CK687" s="259">
        <f t="shared" ca="1" si="1168"/>
        <v>32.327779900859731</v>
      </c>
      <c r="CL687" s="259">
        <f t="shared" ca="1" si="1169"/>
        <v>32.603194975214933</v>
      </c>
      <c r="CM687" s="259">
        <f t="shared" ca="1" si="1170"/>
        <v>32.389071255369863</v>
      </c>
      <c r="CN687" s="259">
        <f t="shared" ca="1" si="1171"/>
        <v>32.038774132876114</v>
      </c>
      <c r="CO687">
        <f t="shared" ca="1" si="1172"/>
        <v>100</v>
      </c>
      <c r="CP687">
        <f t="shared" ca="1" si="1173"/>
        <v>16.7</v>
      </c>
      <c r="CQ687" t="e">
        <f t="shared" ca="1" si="1174"/>
        <v>#N/A</v>
      </c>
      <c r="CR687" t="e">
        <f t="shared" ca="1" si="1096"/>
        <v>#N/A</v>
      </c>
      <c r="CS687" t="e">
        <f t="shared" ca="1" si="1097"/>
        <v>#N/A</v>
      </c>
    </row>
    <row r="688" spans="1:97" x14ac:dyDescent="0.25">
      <c r="A688">
        <v>657</v>
      </c>
      <c r="B688" s="100">
        <f ca="1">OFFSET(InputPriceData!B$15,CalculationsAndCharts!$A688+$A$11,0,1,1)</f>
        <v>39542</v>
      </c>
      <c r="C688" s="3">
        <f ca="1">OFFSET(InputPriceData!G$15,CalculationsAndCharts!$A688+$A$11,0,1,1)</f>
        <v>1971800</v>
      </c>
      <c r="D688" s="4">
        <f ca="1">OFFSET(InputPriceData!C$15,CalculationsAndCharts!$A688+$A$11,IF($C$7,7,0),1,1)</f>
        <v>32.770000000000003</v>
      </c>
      <c r="E688" s="4">
        <f ca="1">OFFSET(InputPriceData!D$15,CalculationsAndCharts!$A688+$A$11,IF($C$7,7,0),1,1)</f>
        <v>32.96</v>
      </c>
      <c r="F688" s="4">
        <f ca="1">OFFSET(InputPriceData!E$15,CalculationsAndCharts!$A688+$A$11,IF($C$7,7,0),1,1)</f>
        <v>32.130000000000003</v>
      </c>
      <c r="G688" s="4">
        <f ca="1">OFFSET(InputPriceData!F$15,CalculationsAndCharts!$A688+$A$11,IF($C$7,7,0),1,1)</f>
        <v>32.590000000000003</v>
      </c>
      <c r="H688" s="105">
        <f t="shared" si="1140"/>
        <v>0</v>
      </c>
      <c r="I688" s="105">
        <f t="shared" ca="1" si="1141"/>
        <v>0</v>
      </c>
      <c r="J688" s="105">
        <f t="shared" ca="1" si="1141"/>
        <v>0</v>
      </c>
      <c r="K688" s="105">
        <f t="shared" ca="1" si="1141"/>
        <v>0</v>
      </c>
      <c r="L688" s="4">
        <f t="shared" ca="1" si="1142"/>
        <v>32.56</v>
      </c>
      <c r="M688" s="105">
        <f t="shared" ca="1" si="1143"/>
        <v>0.90000000000000213</v>
      </c>
      <c r="N688" s="105">
        <f t="shared" ca="1" si="1150"/>
        <v>4.4293076923076935</v>
      </c>
      <c r="O688" s="198">
        <f t="shared" ca="1" si="1151"/>
        <v>4.973160486901028</v>
      </c>
      <c r="P688" s="198">
        <f t="shared" ca="1" si="1152"/>
        <v>4.4758444382109257</v>
      </c>
      <c r="Q688" s="105">
        <f t="shared" ca="1" si="1144"/>
        <v>31.725284768561433</v>
      </c>
      <c r="R688" s="105">
        <f t="shared" ca="1" si="1145"/>
        <v>30.804254641430397</v>
      </c>
      <c r="S688" s="105">
        <f t="shared" ca="1" si="1153"/>
        <v>0</v>
      </c>
      <c r="T688" s="105">
        <f t="shared" si="1154"/>
        <v>0</v>
      </c>
      <c r="U688" s="105">
        <f t="shared" si="1155"/>
        <v>0</v>
      </c>
      <c r="V688" s="115">
        <f t="shared" ca="1" si="1146"/>
        <v>0.82999999999999829</v>
      </c>
      <c r="W688" s="114">
        <f t="shared" ca="1" si="1147"/>
        <v>1.1647510809636026</v>
      </c>
      <c r="X688" s="116">
        <f t="shared" ca="1" si="1148"/>
        <v>8.5739523809868129E-2</v>
      </c>
      <c r="Y688" s="90" t="e">
        <f t="shared" si="1156"/>
        <v>#N/A</v>
      </c>
      <c r="Z688" s="117" t="str">
        <f t="shared" ca="1" si="1157"/>
        <v/>
      </c>
      <c r="AA688" s="112"/>
      <c r="AB688" s="118"/>
      <c r="AC688" s="107"/>
      <c r="AD688" s="107"/>
      <c r="AH688" s="107"/>
      <c r="BE688" s="235">
        <f t="shared" ca="1" si="1158"/>
        <v>32.540000000000006</v>
      </c>
      <c r="BF688" s="235">
        <f t="shared" ref="BF688:BN688" ca="1" si="1193">AVERAGE(OFFSET(BE$31,$A688,0,$BE$27,1))</f>
        <v>32.422499999999999</v>
      </c>
      <c r="BG688" s="235">
        <f t="shared" ca="1" si="1193"/>
        <v>32.293750000000003</v>
      </c>
      <c r="BH688" s="235">
        <f t="shared" ca="1" si="1193"/>
        <v>32.113750000000003</v>
      </c>
      <c r="BI688" s="235">
        <f t="shared" ca="1" si="1193"/>
        <v>31.894687500000003</v>
      </c>
      <c r="BJ688" s="235">
        <f t="shared" ca="1" si="1193"/>
        <v>31.674531250000001</v>
      </c>
      <c r="BK688" s="235">
        <f t="shared" ca="1" si="1193"/>
        <v>31.487734375000002</v>
      </c>
      <c r="BL688" s="235">
        <f t="shared" ca="1" si="1193"/>
        <v>31.354570312500002</v>
      </c>
      <c r="BM688" s="235">
        <f t="shared" ca="1" si="1193"/>
        <v>31.280742187500003</v>
      </c>
      <c r="BN688" s="235">
        <f t="shared" ca="1" si="1193"/>
        <v>31.259228515625004</v>
      </c>
      <c r="BO688" s="235">
        <f t="shared" ca="1" si="1160"/>
        <v>32.122512207031249</v>
      </c>
      <c r="BP688" s="235">
        <f t="shared" ca="1" si="1115"/>
        <v>31.858980187283613</v>
      </c>
      <c r="BQ688" s="235">
        <f t="shared" ca="1" si="1116"/>
        <v>31.618795953533784</v>
      </c>
      <c r="BR688" s="235">
        <f t="shared" ca="1" si="1117"/>
        <v>0.24018423374982945</v>
      </c>
      <c r="BS688" s="235">
        <f t="shared" ca="1" si="1118"/>
        <v>32.099164421033443</v>
      </c>
      <c r="BT688" s="235">
        <f t="shared" ca="1" si="1186"/>
        <v>31.84152847499595</v>
      </c>
      <c r="BU688" s="235">
        <f t="shared" ca="1" si="1187"/>
        <v>31.618030408781941</v>
      </c>
      <c r="BV688" s="235">
        <f t="shared" ca="1" si="1188"/>
        <v>31.411493702589993</v>
      </c>
      <c r="BW688" s="235">
        <f t="shared" ca="1" si="1189"/>
        <v>32.081987901232026</v>
      </c>
      <c r="BX688" s="235">
        <f t="shared" ca="1" si="1161"/>
        <v>1.7496241653364604</v>
      </c>
      <c r="BZ688" s="235">
        <f t="shared" ca="1" si="1162"/>
        <v>30.664099233658796</v>
      </c>
      <c r="CA688" s="235">
        <f t="shared" ca="1" si="1163"/>
        <v>70.259903464761578</v>
      </c>
      <c r="CB688" s="235">
        <f t="shared" ca="1" si="1091"/>
        <v>32.341256103515626</v>
      </c>
      <c r="CC688" s="235">
        <f t="shared" ca="1" si="1092"/>
        <v>7.621256103515627</v>
      </c>
      <c r="CD688" s="81">
        <f t="shared" ca="1" si="1093"/>
        <v>7.6448840332031232</v>
      </c>
      <c r="CE688" s="235">
        <f t="shared" ca="1" si="1164"/>
        <v>99.690931483265473</v>
      </c>
      <c r="CF688" s="235">
        <f t="shared" ca="1" si="1165"/>
        <v>96.910995331948456</v>
      </c>
      <c r="CG688">
        <f t="shared" si="1166"/>
        <v>100</v>
      </c>
      <c r="CH688">
        <f t="shared" si="1166"/>
        <v>50</v>
      </c>
      <c r="CI688">
        <f t="shared" si="1166"/>
        <v>0</v>
      </c>
      <c r="CJ688" t="e">
        <f t="shared" si="1167"/>
        <v>#N/A</v>
      </c>
      <c r="CK688" s="259">
        <f t="shared" ca="1" si="1168"/>
        <v>32.043059801719458</v>
      </c>
      <c r="CL688" s="259">
        <f t="shared" ca="1" si="1169"/>
        <v>32.41465490085973</v>
      </c>
      <c r="CM688" s="259">
        <f t="shared" ca="1" si="1170"/>
        <v>32.228452092283106</v>
      </c>
      <c r="CN688" s="259">
        <f t="shared" ca="1" si="1171"/>
        <v>31.813005795940587</v>
      </c>
      <c r="CO688">
        <f t="shared" ca="1" si="1172"/>
        <v>100</v>
      </c>
      <c r="CP688">
        <f t="shared" ca="1" si="1173"/>
        <v>16.7</v>
      </c>
      <c r="CQ688" t="e">
        <f t="shared" ca="1" si="1174"/>
        <v>#N/A</v>
      </c>
      <c r="CR688" t="e">
        <f t="shared" ca="1" si="1096"/>
        <v>#N/A</v>
      </c>
      <c r="CS688" t="e">
        <f t="shared" ca="1" si="1097"/>
        <v>#N/A</v>
      </c>
    </row>
    <row r="689" spans="1:97" x14ac:dyDescent="0.25">
      <c r="A689">
        <v>658</v>
      </c>
      <c r="B689" s="100">
        <f ca="1">OFFSET(InputPriceData!B$15,CalculationsAndCharts!$A689+$A$11,0,1,1)</f>
        <v>39541</v>
      </c>
      <c r="C689" s="3">
        <f ca="1">OFFSET(InputPriceData!G$15,CalculationsAndCharts!$A689+$A$11,0,1,1)</f>
        <v>2655500</v>
      </c>
      <c r="D689" s="4">
        <f ca="1">OFFSET(InputPriceData!C$15,CalculationsAndCharts!$A689+$A$11,IF($C$7,7,0),1,1)</f>
        <v>31.9</v>
      </c>
      <c r="E689" s="4">
        <f ca="1">OFFSET(InputPriceData!D$15,CalculationsAndCharts!$A689+$A$11,IF($C$7,7,0),1,1)</f>
        <v>32.97</v>
      </c>
      <c r="F689" s="4">
        <f ca="1">OFFSET(InputPriceData!E$15,CalculationsAndCharts!$A689+$A$11,IF($C$7,7,0),1,1)</f>
        <v>31.66</v>
      </c>
      <c r="G689" s="4">
        <f ca="1">OFFSET(InputPriceData!F$15,CalculationsAndCharts!$A689+$A$11,IF($C$7,7,0),1,1)</f>
        <v>32.49</v>
      </c>
      <c r="H689" s="105">
        <f t="shared" si="1140"/>
        <v>0</v>
      </c>
      <c r="I689" s="105">
        <f t="shared" ca="1" si="1141"/>
        <v>0</v>
      </c>
      <c r="J689" s="105">
        <f t="shared" ca="1" si="1141"/>
        <v>0</v>
      </c>
      <c r="K689" s="105">
        <f t="shared" ca="1" si="1141"/>
        <v>0</v>
      </c>
      <c r="L689" s="4">
        <f t="shared" ca="1" si="1142"/>
        <v>32.373333333333335</v>
      </c>
      <c r="M689" s="105">
        <f t="shared" ca="1" si="1143"/>
        <v>0.71333333333333471</v>
      </c>
      <c r="N689" s="105">
        <f t="shared" ca="1" si="1150"/>
        <v>4.6677948717948725</v>
      </c>
      <c r="O689" s="198">
        <f t="shared" ca="1" si="1151"/>
        <v>5.1285469996419799</v>
      </c>
      <c r="P689" s="198">
        <f t="shared" ca="1" si="1152"/>
        <v>4.6156922996777823</v>
      </c>
      <c r="Q689" s="105">
        <f t="shared" ca="1" si="1144"/>
        <v>31.486794702436129</v>
      </c>
      <c r="R689" s="105">
        <f t="shared" ca="1" si="1145"/>
        <v>30.541103176535813</v>
      </c>
      <c r="S689" s="105">
        <f t="shared" ca="1" si="1153"/>
        <v>0</v>
      </c>
      <c r="T689" s="105">
        <f t="shared" si="1154"/>
        <v>0</v>
      </c>
      <c r="U689" s="105">
        <f t="shared" si="1155"/>
        <v>0</v>
      </c>
      <c r="V689" s="115">
        <f t="shared" ca="1" si="1146"/>
        <v>1.3099999999999987</v>
      </c>
      <c r="W689" s="114">
        <f t="shared" ca="1" si="1147"/>
        <v>1.3321266214454048</v>
      </c>
      <c r="X689" s="116">
        <f t="shared" ca="1" si="1148"/>
        <v>9.1001127160523387E-2</v>
      </c>
      <c r="Y689" s="90" t="e">
        <f t="shared" si="1156"/>
        <v>#N/A</v>
      </c>
      <c r="Z689" s="117" t="str">
        <f t="shared" ca="1" si="1157"/>
        <v/>
      </c>
      <c r="AA689" s="112"/>
      <c r="AB689" s="118"/>
      <c r="AC689" s="107"/>
      <c r="AD689" s="107"/>
      <c r="AH689" s="107"/>
      <c r="BE689" s="235">
        <f t="shared" ca="1" si="1158"/>
        <v>32.305</v>
      </c>
      <c r="BF689" s="235">
        <f t="shared" ref="BF689:BN689" ca="1" si="1194">AVERAGE(OFFSET(BE$31,$A689,0,$BE$27,1))</f>
        <v>32.164999999999999</v>
      </c>
      <c r="BG689" s="235">
        <f t="shared" ca="1" si="1194"/>
        <v>31.93375</v>
      </c>
      <c r="BH689" s="235">
        <f t="shared" ca="1" si="1194"/>
        <v>31.675625</v>
      </c>
      <c r="BI689" s="235">
        <f t="shared" ca="1" si="1194"/>
        <v>31.454374999999999</v>
      </c>
      <c r="BJ689" s="235">
        <f t="shared" ca="1" si="1194"/>
        <v>31.3009375</v>
      </c>
      <c r="BK689" s="235">
        <f t="shared" ca="1" si="1194"/>
        <v>31.221406250000001</v>
      </c>
      <c r="BL689" s="235">
        <f t="shared" ca="1" si="1194"/>
        <v>31.206914062500001</v>
      </c>
      <c r="BM689" s="235">
        <f t="shared" ca="1" si="1194"/>
        <v>31.237714843750002</v>
      </c>
      <c r="BN689" s="235">
        <f t="shared" ca="1" si="1194"/>
        <v>31.285283203125005</v>
      </c>
      <c r="BO689" s="235">
        <f t="shared" ca="1" si="1160"/>
        <v>31.852206542968752</v>
      </c>
      <c r="BP689" s="235">
        <f t="shared" ca="1" si="1115"/>
        <v>31.595448167535977</v>
      </c>
      <c r="BQ689" s="235">
        <f t="shared" ca="1" si="1116"/>
        <v>31.378611719783954</v>
      </c>
      <c r="BR689" s="235">
        <f t="shared" ca="1" si="1117"/>
        <v>0.21683644775202282</v>
      </c>
      <c r="BS689" s="235">
        <f t="shared" ca="1" si="1118"/>
        <v>31.812284615288</v>
      </c>
      <c r="BT689" s="235">
        <f t="shared" ca="1" si="1186"/>
        <v>31.583892528958458</v>
      </c>
      <c r="BU689" s="235">
        <f t="shared" ca="1" si="1187"/>
        <v>31.394532342567928</v>
      </c>
      <c r="BV689" s="235">
        <f t="shared" ca="1" si="1188"/>
        <v>31.204956996398042</v>
      </c>
      <c r="BW689" s="235">
        <f t="shared" ca="1" si="1189"/>
        <v>31.773037555569633</v>
      </c>
      <c r="BX689" s="235">
        <f t="shared" ca="1" si="1161"/>
        <v>1.8295678696906066</v>
      </c>
      <c r="BZ689" s="235">
        <f t="shared" ca="1" si="1162"/>
        <v>30.382521936069988</v>
      </c>
      <c r="CA689" s="235">
        <f t="shared" ca="1" si="1163"/>
        <v>69.0006017614256</v>
      </c>
      <c r="CB689" s="235">
        <f t="shared" ca="1" si="1091"/>
        <v>32.112769938151047</v>
      </c>
      <c r="CC689" s="235">
        <f t="shared" ca="1" si="1092"/>
        <v>7.3927699381510479</v>
      </c>
      <c r="CD689" s="81">
        <f t="shared" ca="1" si="1093"/>
        <v>7.6448840332031232</v>
      </c>
      <c r="CE689" s="235">
        <f t="shared" ca="1" si="1164"/>
        <v>96.702185488267745</v>
      </c>
      <c r="CF689" s="235">
        <f t="shared" ca="1" si="1165"/>
        <v>96.5544042960273</v>
      </c>
      <c r="CG689">
        <f t="shared" si="1166"/>
        <v>100</v>
      </c>
      <c r="CH689">
        <f t="shared" si="1166"/>
        <v>50</v>
      </c>
      <c r="CI689">
        <f t="shared" si="1166"/>
        <v>0</v>
      </c>
      <c r="CJ689" t="e">
        <f t="shared" si="1167"/>
        <v>#N/A</v>
      </c>
      <c r="CK689" s="259">
        <f t="shared" ca="1" si="1168"/>
        <v>31.831119603438914</v>
      </c>
      <c r="CL689" s="259">
        <f t="shared" ca="1" si="1169"/>
        <v>32.179029900859732</v>
      </c>
      <c r="CM689" s="259">
        <f t="shared" ca="1" si="1170"/>
        <v>32.007420153805185</v>
      </c>
      <c r="CN689" s="259">
        <f t="shared" ca="1" si="1171"/>
        <v>31.57234615397293</v>
      </c>
      <c r="CO689">
        <f t="shared" ca="1" si="1172"/>
        <v>100</v>
      </c>
      <c r="CP689">
        <f t="shared" ca="1" si="1173"/>
        <v>16.7</v>
      </c>
      <c r="CQ689" t="e">
        <f t="shared" ca="1" si="1174"/>
        <v>#N/A</v>
      </c>
      <c r="CR689" t="e">
        <f t="shared" ca="1" si="1096"/>
        <v>#N/A</v>
      </c>
      <c r="CS689" t="e">
        <f t="shared" ca="1" si="1097"/>
        <v>#N/A</v>
      </c>
    </row>
    <row r="690" spans="1:97" x14ac:dyDescent="0.25">
      <c r="A690">
        <v>659</v>
      </c>
      <c r="B690" s="100">
        <f ca="1">OFFSET(InputPriceData!B$15,CalculationsAndCharts!$A690+$A$11,0,1,1)</f>
        <v>39540</v>
      </c>
      <c r="C690" s="3">
        <f ca="1">OFFSET(InputPriceData!G$15,CalculationsAndCharts!$A690+$A$11,0,1,1)</f>
        <v>4404200</v>
      </c>
      <c r="D690" s="4">
        <f ca="1">OFFSET(InputPriceData!C$15,CalculationsAndCharts!$A690+$A$11,IF($C$7,7,0),1,1)</f>
        <v>31.86</v>
      </c>
      <c r="E690" s="4">
        <f ca="1">OFFSET(InputPriceData!D$15,CalculationsAndCharts!$A690+$A$11,IF($C$7,7,0),1,1)</f>
        <v>33.15</v>
      </c>
      <c r="F690" s="4">
        <f ca="1">OFFSET(InputPriceData!E$15,CalculationsAndCharts!$A690+$A$11,IF($C$7,7,0),1,1)</f>
        <v>31.66</v>
      </c>
      <c r="G690" s="4">
        <f ca="1">OFFSET(InputPriceData!F$15,CalculationsAndCharts!$A690+$A$11,IF($C$7,7,0),1,1)</f>
        <v>32.119999999999997</v>
      </c>
      <c r="H690" s="105">
        <f t="shared" si="1140"/>
        <v>0</v>
      </c>
      <c r="I690" s="105">
        <f t="shared" ca="1" si="1141"/>
        <v>0</v>
      </c>
      <c r="J690" s="105">
        <f t="shared" ca="1" si="1141"/>
        <v>0</v>
      </c>
      <c r="K690" s="105">
        <f t="shared" ca="1" si="1141"/>
        <v>0</v>
      </c>
      <c r="L690" s="4">
        <f t="shared" ca="1" si="1142"/>
        <v>32.31</v>
      </c>
      <c r="M690" s="105">
        <f t="shared" ca="1" si="1143"/>
        <v>0.94000000000000128</v>
      </c>
      <c r="N690" s="105">
        <f t="shared" ca="1" si="1150"/>
        <v>4.7715641025641036</v>
      </c>
      <c r="O690" s="198">
        <f t="shared" ca="1" si="1151"/>
        <v>5.2601904647411537</v>
      </c>
      <c r="P690" s="198">
        <f t="shared" ca="1" si="1152"/>
        <v>4.7341714182670387</v>
      </c>
      <c r="Q690" s="105">
        <f t="shared" ca="1" si="1144"/>
        <v>31.233497950751211</v>
      </c>
      <c r="R690" s="105">
        <f t="shared" ca="1" si="1145"/>
        <v>30.270905597707156</v>
      </c>
      <c r="S690" s="105">
        <f t="shared" ca="1" si="1153"/>
        <v>0</v>
      </c>
      <c r="T690" s="105">
        <f t="shared" si="1154"/>
        <v>0</v>
      </c>
      <c r="U690" s="105">
        <f t="shared" si="1155"/>
        <v>0</v>
      </c>
      <c r="V690" s="115">
        <f t="shared" ca="1" si="1146"/>
        <v>1.4899999999999984</v>
      </c>
      <c r="W690" s="114">
        <f t="shared" ca="1" si="1147"/>
        <v>1.343189932168108</v>
      </c>
      <c r="X690" s="116">
        <f t="shared" ca="1" si="1148"/>
        <v>9.1817868373851447E-2</v>
      </c>
      <c r="Y690" s="90" t="e">
        <f t="shared" si="1156"/>
        <v>#N/A</v>
      </c>
      <c r="Z690" s="117" t="str">
        <f t="shared" ca="1" si="1157"/>
        <v/>
      </c>
      <c r="AA690" s="112"/>
      <c r="AB690" s="118"/>
      <c r="AC690" s="107"/>
      <c r="AD690" s="107"/>
      <c r="AH690" s="107"/>
      <c r="BE690" s="235">
        <f t="shared" ca="1" si="1158"/>
        <v>32.024999999999999</v>
      </c>
      <c r="BF690" s="235">
        <f t="shared" ref="BF690:BN690" ca="1" si="1195">AVERAGE(OFFSET(BE$31,$A690,0,$BE$27,1))</f>
        <v>31.702500000000001</v>
      </c>
      <c r="BG690" s="235">
        <f t="shared" ca="1" si="1195"/>
        <v>31.4175</v>
      </c>
      <c r="BH690" s="235">
        <f t="shared" ca="1" si="1195"/>
        <v>31.233125000000001</v>
      </c>
      <c r="BI690" s="235">
        <f t="shared" ca="1" si="1195"/>
        <v>31.147500000000001</v>
      </c>
      <c r="BJ690" s="235">
        <f t="shared" ca="1" si="1195"/>
        <v>31.141874999999999</v>
      </c>
      <c r="BK690" s="235">
        <f t="shared" ca="1" si="1195"/>
        <v>31.192421875000001</v>
      </c>
      <c r="BL690" s="235">
        <f t="shared" ca="1" si="1195"/>
        <v>31.268515625000003</v>
      </c>
      <c r="BM690" s="235">
        <f t="shared" ca="1" si="1195"/>
        <v>31.332851562500004</v>
      </c>
      <c r="BN690" s="235">
        <f t="shared" ca="1" si="1195"/>
        <v>31.350029296875004</v>
      </c>
      <c r="BO690" s="235">
        <f t="shared" ca="1" si="1160"/>
        <v>31.55434716796875</v>
      </c>
      <c r="BP690" s="235">
        <f t="shared" ca="1" si="1115"/>
        <v>31.338689792103199</v>
      </c>
      <c r="BQ690" s="235">
        <f t="shared" ca="1" si="1116"/>
        <v>31.161775272031932</v>
      </c>
      <c r="BR690" s="235">
        <f t="shared" ca="1" si="1117"/>
        <v>0.17691452007126784</v>
      </c>
      <c r="BS690" s="235">
        <f t="shared" ca="1" si="1118"/>
        <v>31.515604312174467</v>
      </c>
      <c r="BT690" s="235">
        <f t="shared" ca="1" si="1186"/>
        <v>31.355500442628916</v>
      </c>
      <c r="BU690" s="235">
        <f t="shared" ca="1" si="1187"/>
        <v>31.205172156177394</v>
      </c>
      <c r="BV690" s="235">
        <f t="shared" ca="1" si="1188"/>
        <v>31.015381650228157</v>
      </c>
      <c r="BW690" s="235">
        <f t="shared" ca="1" si="1189"/>
        <v>31.466366509582734</v>
      </c>
      <c r="BX690" s="235">
        <f t="shared" ca="1" si="1161"/>
        <v>1.9050192375916595</v>
      </c>
      <c r="BZ690" s="235">
        <f t="shared" ca="1" si="1162"/>
        <v>30.098858088485255</v>
      </c>
      <c r="CA690" s="235">
        <f t="shared" ca="1" si="1163"/>
        <v>67.946123510362739</v>
      </c>
      <c r="CB690" s="235">
        <f t="shared" ca="1" si="1091"/>
        <v>31.932173583984376</v>
      </c>
      <c r="CC690" s="235">
        <f t="shared" ca="1" si="1092"/>
        <v>7.2121735839843772</v>
      </c>
      <c r="CD690" s="81">
        <f t="shared" ca="1" si="1093"/>
        <v>7.6448840332031232</v>
      </c>
      <c r="CE690" s="235">
        <f t="shared" ca="1" si="1164"/>
        <v>94.339869024312122</v>
      </c>
      <c r="CF690" s="235">
        <f t="shared" ca="1" si="1165"/>
        <v>95.281582721499092</v>
      </c>
      <c r="CG690">
        <f t="shared" si="1166"/>
        <v>100</v>
      </c>
      <c r="CH690">
        <f t="shared" si="1166"/>
        <v>50</v>
      </c>
      <c r="CI690">
        <f t="shared" si="1166"/>
        <v>0</v>
      </c>
      <c r="CJ690" t="e">
        <f t="shared" si="1167"/>
        <v>#N/A</v>
      </c>
      <c r="CK690" s="259">
        <f t="shared" ca="1" si="1168"/>
        <v>31.464739206877834</v>
      </c>
      <c r="CL690" s="259">
        <f t="shared" ca="1" si="1169"/>
        <v>32.069244603438911</v>
      </c>
      <c r="CM690" s="259">
        <f t="shared" ca="1" si="1170"/>
        <v>31.763478034119757</v>
      </c>
      <c r="CN690" s="259">
        <f t="shared" ca="1" si="1171"/>
        <v>31.329672655218204</v>
      </c>
      <c r="CO690">
        <f t="shared" ca="1" si="1172"/>
        <v>100</v>
      </c>
      <c r="CP690">
        <f t="shared" ca="1" si="1173"/>
        <v>16.7</v>
      </c>
      <c r="CQ690" t="e">
        <f t="shared" ca="1" si="1174"/>
        <v>#N/A</v>
      </c>
      <c r="CR690" t="e">
        <f t="shared" ca="1" si="1096"/>
        <v>#N/A</v>
      </c>
      <c r="CS690" t="e">
        <f t="shared" ca="1" si="1097"/>
        <v>#N/A</v>
      </c>
    </row>
    <row r="691" spans="1:97" x14ac:dyDescent="0.25">
      <c r="A691">
        <v>660</v>
      </c>
      <c r="B691" s="100">
        <f ca="1">OFFSET(InputPriceData!B$15,CalculationsAndCharts!$A691+$A$11,0,1,1)</f>
        <v>39539</v>
      </c>
      <c r="C691" s="3">
        <f ca="1">OFFSET(InputPriceData!G$15,CalculationsAndCharts!$A691+$A$11,0,1,1)</f>
        <v>3401600</v>
      </c>
      <c r="D691" s="4">
        <f ca="1">OFFSET(InputPriceData!C$15,CalculationsAndCharts!$A691+$A$11,IF($C$7,7,0),1,1)</f>
        <v>31.53</v>
      </c>
      <c r="E691" s="4">
        <f ca="1">OFFSET(InputPriceData!D$15,CalculationsAndCharts!$A691+$A$11,IF($C$7,7,0),1,1)</f>
        <v>32.450000000000003</v>
      </c>
      <c r="F691" s="4">
        <f ca="1">OFFSET(InputPriceData!E$15,CalculationsAndCharts!$A691+$A$11,IF($C$7,7,0),1,1)</f>
        <v>31.37</v>
      </c>
      <c r="G691" s="4">
        <f ca="1">OFFSET(InputPriceData!F$15,CalculationsAndCharts!$A691+$A$11,IF($C$7,7,0),1,1)</f>
        <v>31.93</v>
      </c>
      <c r="H691" s="105">
        <f t="shared" si="1140"/>
        <v>0</v>
      </c>
      <c r="I691" s="105">
        <f t="shared" ca="1" si="1141"/>
        <v>0</v>
      </c>
      <c r="J691" s="105">
        <f t="shared" ca="1" si="1141"/>
        <v>0</v>
      </c>
      <c r="K691" s="105">
        <f t="shared" ca="1" si="1141"/>
        <v>0</v>
      </c>
      <c r="L691" s="4">
        <f t="shared" ca="1" si="1142"/>
        <v>31.916666666666668</v>
      </c>
      <c r="M691" s="105">
        <f t="shared" ca="1" si="1143"/>
        <v>1.3866666666666667</v>
      </c>
      <c r="N691" s="105">
        <f t="shared" ca="1" si="1150"/>
        <v>4.9608974358974365</v>
      </c>
      <c r="O691" s="198">
        <f t="shared" ca="1" si="1151"/>
        <v>5.3997979967917393</v>
      </c>
      <c r="P691" s="198">
        <f t="shared" ca="1" si="1152"/>
        <v>4.8598181971125651</v>
      </c>
      <c r="Q691" s="105">
        <f t="shared" ca="1" si="1144"/>
        <v>30.92592593668013</v>
      </c>
      <c r="R691" s="105">
        <f t="shared" ca="1" si="1145"/>
        <v>29.995879211123139</v>
      </c>
      <c r="S691" s="105">
        <f t="shared" ca="1" si="1153"/>
        <v>0</v>
      </c>
      <c r="T691" s="105">
        <f t="shared" si="1154"/>
        <v>0</v>
      </c>
      <c r="U691" s="105">
        <f t="shared" si="1155"/>
        <v>0</v>
      </c>
      <c r="V691" s="115">
        <f t="shared" ca="1" si="1146"/>
        <v>1.6200000000000045</v>
      </c>
      <c r="W691" s="114">
        <f t="shared" ca="1" si="1147"/>
        <v>1.2697848982521631</v>
      </c>
      <c r="X691" s="116">
        <f t="shared" ca="1" si="1148"/>
        <v>8.9767770067402552E-2</v>
      </c>
      <c r="Y691" s="90" t="e">
        <f t="shared" si="1156"/>
        <v>#N/A</v>
      </c>
      <c r="Z691" s="117" t="str">
        <f t="shared" ca="1" si="1157"/>
        <v/>
      </c>
      <c r="AA691" s="112"/>
      <c r="AB691" s="118"/>
      <c r="AC691" s="107"/>
      <c r="AD691" s="107"/>
      <c r="AH691" s="107"/>
      <c r="BE691" s="235">
        <f t="shared" ca="1" si="1158"/>
        <v>31.38</v>
      </c>
      <c r="BF691" s="235">
        <f t="shared" ref="BF691:BN691" ca="1" si="1196">AVERAGE(OFFSET(BE$31,$A691,0,$BE$27,1))</f>
        <v>31.1325</v>
      </c>
      <c r="BG691" s="235">
        <f t="shared" ca="1" si="1196"/>
        <v>31.048749999999998</v>
      </c>
      <c r="BH691" s="235">
        <f t="shared" ca="1" si="1196"/>
        <v>31.061875000000001</v>
      </c>
      <c r="BI691" s="235">
        <f t="shared" ca="1" si="1196"/>
        <v>31.13625</v>
      </c>
      <c r="BJ691" s="235">
        <f t="shared" ca="1" si="1196"/>
        <v>31.242968750000003</v>
      </c>
      <c r="BK691" s="235">
        <f t="shared" ca="1" si="1196"/>
        <v>31.344609375000005</v>
      </c>
      <c r="BL691" s="235">
        <f t="shared" ca="1" si="1196"/>
        <v>31.397187500000005</v>
      </c>
      <c r="BM691" s="235">
        <f t="shared" ca="1" si="1196"/>
        <v>31.367207031250004</v>
      </c>
      <c r="BN691" s="235">
        <f t="shared" ca="1" si="1196"/>
        <v>31.243447265625004</v>
      </c>
      <c r="BO691" s="235">
        <f t="shared" ca="1" si="1160"/>
        <v>31.22158349609375</v>
      </c>
      <c r="BP691" s="235">
        <f t="shared" ca="1" si="1115"/>
        <v>31.123032416237649</v>
      </c>
      <c r="BQ691" s="235">
        <f t="shared" ca="1" si="1116"/>
        <v>30.984860751960664</v>
      </c>
      <c r="BR691" s="235">
        <f t="shared" ca="1" si="1117"/>
        <v>0.13817166427698524</v>
      </c>
      <c r="BS691" s="235">
        <f t="shared" ca="1" si="1118"/>
        <v>31.261204080514634</v>
      </c>
      <c r="BT691" s="235">
        <f t="shared" ca="1" si="1186"/>
        <v>31.195396573083368</v>
      </c>
      <c r="BU691" s="235">
        <f t="shared" ca="1" si="1187"/>
        <v>31.054843869725872</v>
      </c>
      <c r="BV691" s="235">
        <f t="shared" ca="1" si="1188"/>
        <v>30.825591144278921</v>
      </c>
      <c r="BW691" s="235">
        <f t="shared" ca="1" si="1189"/>
        <v>31.247249254351406</v>
      </c>
      <c r="BX691" s="235">
        <f t="shared" ca="1" si="1161"/>
        <v>1.9510620887164014</v>
      </c>
      <c r="BZ691" s="235">
        <f t="shared" ca="1" si="1162"/>
        <v>29.814402050009189</v>
      </c>
      <c r="CA691" s="235">
        <f t="shared" ca="1" si="1163"/>
        <v>68.359836068631736</v>
      </c>
      <c r="CB691" s="235">
        <f t="shared" ca="1" si="1091"/>
        <v>31.569125081380207</v>
      </c>
      <c r="CC691" s="235">
        <f t="shared" ca="1" si="1092"/>
        <v>6.8491250813802083</v>
      </c>
      <c r="CD691" s="81">
        <f t="shared" ca="1" si="1093"/>
        <v>6.9448840332031274</v>
      </c>
      <c r="CE691" s="235">
        <f t="shared" ca="1" si="1164"/>
        <v>98.62115837550202</v>
      </c>
      <c r="CF691" s="235">
        <f t="shared" ca="1" si="1165"/>
        <v>95.647006769298272</v>
      </c>
      <c r="CG691">
        <f t="shared" si="1166"/>
        <v>100</v>
      </c>
      <c r="CH691">
        <f t="shared" si="1166"/>
        <v>50</v>
      </c>
      <c r="CI691">
        <f t="shared" si="1166"/>
        <v>0</v>
      </c>
      <c r="CJ691" t="e">
        <f t="shared" si="1167"/>
        <v>#N/A</v>
      </c>
      <c r="CK691" s="259">
        <f t="shared" ca="1" si="1168"/>
        <v>31.109478413755667</v>
      </c>
      <c r="CL691" s="259">
        <f t="shared" ca="1" si="1169"/>
        <v>31.622239206877833</v>
      </c>
      <c r="CM691" s="259">
        <f t="shared" ca="1" si="1170"/>
        <v>31.399130056866255</v>
      </c>
      <c r="CN691" s="259">
        <f t="shared" ca="1" si="1171"/>
        <v>31.033843875929918</v>
      </c>
      <c r="CO691">
        <f t="shared" ca="1" si="1172"/>
        <v>100</v>
      </c>
      <c r="CP691">
        <f t="shared" ca="1" si="1173"/>
        <v>16.7</v>
      </c>
      <c r="CQ691" t="e">
        <f t="shared" ca="1" si="1174"/>
        <v>#N/A</v>
      </c>
      <c r="CR691" t="e">
        <f t="shared" ca="1" si="1096"/>
        <v>#N/A</v>
      </c>
      <c r="CS691" t="e">
        <f t="shared" ca="1" si="1097"/>
        <v>#N/A</v>
      </c>
    </row>
    <row r="692" spans="1:97" x14ac:dyDescent="0.25">
      <c r="A692">
        <v>661</v>
      </c>
      <c r="B692" s="100">
        <f ca="1">OFFSET(InputPriceData!B$15,CalculationsAndCharts!$A692+$A$11,0,1,1)</f>
        <v>39538</v>
      </c>
      <c r="C692" s="3">
        <f ca="1">OFFSET(InputPriceData!G$15,CalculationsAndCharts!$A692+$A$11,0,1,1)</f>
        <v>2141600</v>
      </c>
      <c r="D692" s="4">
        <f ca="1">OFFSET(InputPriceData!C$15,CalculationsAndCharts!$A692+$A$11,IF($C$7,7,0),1,1)</f>
        <v>31.19</v>
      </c>
      <c r="E692" s="4">
        <f ca="1">OFFSET(InputPriceData!D$15,CalculationsAndCharts!$A692+$A$11,IF($C$7,7,0),1,1)</f>
        <v>31.33</v>
      </c>
      <c r="F692" s="4">
        <f ca="1">OFFSET(InputPriceData!E$15,CalculationsAndCharts!$A692+$A$11,IF($C$7,7,0),1,1)</f>
        <v>30.53</v>
      </c>
      <c r="G692" s="4">
        <f ca="1">OFFSET(InputPriceData!F$15,CalculationsAndCharts!$A692+$A$11,IF($C$7,7,0),1,1)</f>
        <v>30.83</v>
      </c>
      <c r="H692" s="105">
        <f t="shared" si="1140"/>
        <v>0</v>
      </c>
      <c r="I692" s="105">
        <f t="shared" ref="I692:K711" ca="1" si="1197">IF($S$16,AVERAGE(OFFSET($G692,0,0,I$31,1)),0)</f>
        <v>0</v>
      </c>
      <c r="J692" s="105">
        <f t="shared" ca="1" si="1197"/>
        <v>0</v>
      </c>
      <c r="K692" s="105">
        <f t="shared" ca="1" si="1197"/>
        <v>0</v>
      </c>
      <c r="L692" s="4">
        <f t="shared" ca="1" si="1142"/>
        <v>30.896666666666665</v>
      </c>
      <c r="M692" s="105">
        <f t="shared" ca="1" si="1143"/>
        <v>0.64333333333333087</v>
      </c>
      <c r="N692" s="105">
        <f t="shared" ca="1" si="1150"/>
        <v>5.1119999999999992</v>
      </c>
      <c r="O692" s="198">
        <f t="shared" ca="1" si="1151"/>
        <v>5.5251981570472548</v>
      </c>
      <c r="P692" s="198">
        <f t="shared" ca="1" si="1152"/>
        <v>4.9726783413425295</v>
      </c>
      <c r="Q692" s="105">
        <f t="shared" ca="1" si="1144"/>
        <v>30.642857156683977</v>
      </c>
      <c r="R692" s="105">
        <f t="shared" ca="1" si="1145"/>
        <v>29.730151575249714</v>
      </c>
      <c r="S692" s="105">
        <f t="shared" ca="1" si="1153"/>
        <v>0</v>
      </c>
      <c r="T692" s="105">
        <f t="shared" si="1154"/>
        <v>0</v>
      </c>
      <c r="U692" s="105">
        <f t="shared" si="1155"/>
        <v>0</v>
      </c>
      <c r="V692" s="115">
        <f t="shared" ca="1" si="1146"/>
        <v>0.79999999999999716</v>
      </c>
      <c r="W692" s="114">
        <f t="shared" ca="1" si="1147"/>
        <v>1.0946773473782423</v>
      </c>
      <c r="X692" s="116">
        <f t="shared" ca="1" si="1148"/>
        <v>8.5506887686611827E-2</v>
      </c>
      <c r="Y692" s="90" t="e">
        <f t="shared" si="1156"/>
        <v>#N/A</v>
      </c>
      <c r="Z692" s="117" t="str">
        <f t="shared" ca="1" si="1157"/>
        <v/>
      </c>
      <c r="AA692" s="112"/>
      <c r="AB692" s="118"/>
      <c r="AC692" s="107"/>
      <c r="AD692" s="107"/>
      <c r="AH692" s="107"/>
      <c r="BE692" s="235">
        <f t="shared" ca="1" si="1158"/>
        <v>30.884999999999998</v>
      </c>
      <c r="BF692" s="235">
        <f t="shared" ref="BF692:BN692" ca="1" si="1198">AVERAGE(OFFSET(BE$31,$A692,0,$BE$27,1))</f>
        <v>30.965</v>
      </c>
      <c r="BG692" s="235">
        <f t="shared" ca="1" si="1198"/>
        <v>31.075000000000003</v>
      </c>
      <c r="BH692" s="235">
        <f t="shared" ca="1" si="1198"/>
        <v>31.210625</v>
      </c>
      <c r="BI692" s="235">
        <f t="shared" ca="1" si="1198"/>
        <v>31.349687500000002</v>
      </c>
      <c r="BJ692" s="235">
        <f t="shared" ca="1" si="1198"/>
        <v>31.446250000000003</v>
      </c>
      <c r="BK692" s="235">
        <f t="shared" ca="1" si="1198"/>
        <v>31.449765625000005</v>
      </c>
      <c r="BL692" s="235">
        <f t="shared" ca="1" si="1198"/>
        <v>31.337226562500003</v>
      </c>
      <c r="BM692" s="235">
        <f t="shared" ca="1" si="1198"/>
        <v>31.119687500000005</v>
      </c>
      <c r="BN692" s="235">
        <f t="shared" ca="1" si="1198"/>
        <v>30.828769531250003</v>
      </c>
      <c r="BO692" s="235">
        <f t="shared" ca="1" si="1160"/>
        <v>31.073131835937506</v>
      </c>
      <c r="BP692" s="235">
        <f t="shared" ca="1" si="1115"/>
        <v>31.024481336381548</v>
      </c>
      <c r="BQ692" s="235">
        <f t="shared" ca="1" si="1116"/>
        <v>30.846689087683679</v>
      </c>
      <c r="BR692" s="235">
        <f t="shared" ca="1" si="1117"/>
        <v>0.17779224869786958</v>
      </c>
      <c r="BS692" s="235">
        <f t="shared" ca="1" si="1118"/>
        <v>31.202273585079418</v>
      </c>
      <c r="BT692" s="235">
        <f t="shared" ca="1" si="1186"/>
        <v>31.129589065652102</v>
      </c>
      <c r="BU692" s="235">
        <f t="shared" ca="1" si="1187"/>
        <v>30.914291166368372</v>
      </c>
      <c r="BV692" s="235">
        <f t="shared" ca="1" si="1188"/>
        <v>30.596338418831969</v>
      </c>
      <c r="BW692" s="235">
        <f t="shared" ca="1" si="1189"/>
        <v>31.242232116683162</v>
      </c>
      <c r="BX692" s="235">
        <f t="shared" ca="1" si="1161"/>
        <v>1.9448839285480131</v>
      </c>
      <c r="BZ692" s="235">
        <f t="shared" ca="1" si="1162"/>
        <v>29.522778009463273</v>
      </c>
      <c r="CA692" s="235">
        <f t="shared" ca="1" si="1163"/>
        <v>72.102271528661049</v>
      </c>
      <c r="CB692" s="235">
        <f t="shared" ca="1" si="1091"/>
        <v>30.984899251302085</v>
      </c>
      <c r="CC692" s="235">
        <f t="shared" ca="1" si="1092"/>
        <v>6.2648992513020865</v>
      </c>
      <c r="CD692" s="81">
        <f t="shared" ca="1" si="1093"/>
        <v>6.7448840332031246</v>
      </c>
      <c r="CE692" s="235">
        <f t="shared" ca="1" si="1164"/>
        <v>92.883720764683119</v>
      </c>
      <c r="CF692" s="235">
        <f t="shared" ca="1" si="1165"/>
        <v>95.122886126820887</v>
      </c>
      <c r="CG692">
        <f t="shared" si="1166"/>
        <v>100</v>
      </c>
      <c r="CH692">
        <f t="shared" si="1166"/>
        <v>50</v>
      </c>
      <c r="CI692">
        <f t="shared" si="1166"/>
        <v>0</v>
      </c>
      <c r="CJ692" t="e">
        <f t="shared" si="1167"/>
        <v>#N/A</v>
      </c>
      <c r="CK692" s="259">
        <f t="shared" ca="1" si="1168"/>
        <v>31.248956827511336</v>
      </c>
      <c r="CL692" s="259">
        <f t="shared" ca="1" si="1169"/>
        <v>31.019739206877833</v>
      </c>
      <c r="CM692" s="259">
        <f t="shared" ca="1" si="1170"/>
        <v>31.054105650332652</v>
      </c>
      <c r="CN692" s="259">
        <f t="shared" ca="1" si="1171"/>
        <v>30.798485743550749</v>
      </c>
      <c r="CO692">
        <f t="shared" ca="1" si="1172"/>
        <v>100</v>
      </c>
      <c r="CP692">
        <f t="shared" ca="1" si="1173"/>
        <v>16.7</v>
      </c>
      <c r="CQ692" t="e">
        <f t="shared" ca="1" si="1174"/>
        <v>#N/A</v>
      </c>
      <c r="CR692" t="e">
        <f t="shared" ca="1" si="1096"/>
        <v>#N/A</v>
      </c>
      <c r="CS692" t="e">
        <f t="shared" ca="1" si="1097"/>
        <v>#N/A</v>
      </c>
    </row>
    <row r="693" spans="1:97" x14ac:dyDescent="0.25">
      <c r="A693">
        <v>662</v>
      </c>
      <c r="B693" s="100">
        <f ca="1">OFFSET(InputPriceData!B$15,CalculationsAndCharts!$A693+$A$11,0,1,1)</f>
        <v>39535</v>
      </c>
      <c r="C693" s="3">
        <f ca="1">OFFSET(InputPriceData!G$15,CalculationsAndCharts!$A693+$A$11,0,1,1)</f>
        <v>2146000</v>
      </c>
      <c r="D693" s="4">
        <f ca="1">OFFSET(InputPriceData!C$15,CalculationsAndCharts!$A693+$A$11,IF($C$7,7,0),1,1)</f>
        <v>31.14</v>
      </c>
      <c r="E693" s="4">
        <f ca="1">OFFSET(InputPriceData!D$15,CalculationsAndCharts!$A693+$A$11,IF($C$7,7,0),1,1)</f>
        <v>31.89</v>
      </c>
      <c r="F693" s="4">
        <f ca="1">OFFSET(InputPriceData!E$15,CalculationsAndCharts!$A693+$A$11,IF($C$7,7,0),1,1)</f>
        <v>30.69</v>
      </c>
      <c r="G693" s="4">
        <f ca="1">OFFSET(InputPriceData!F$15,CalculationsAndCharts!$A693+$A$11,IF($C$7,7,0),1,1)</f>
        <v>30.94</v>
      </c>
      <c r="H693" s="105">
        <f t="shared" si="1140"/>
        <v>0</v>
      </c>
      <c r="I693" s="105">
        <f t="shared" ca="1" si="1197"/>
        <v>0</v>
      </c>
      <c r="J693" s="105">
        <f t="shared" ca="1" si="1197"/>
        <v>0</v>
      </c>
      <c r="K693" s="105">
        <f t="shared" ca="1" si="1197"/>
        <v>0</v>
      </c>
      <c r="L693" s="4">
        <f t="shared" ca="1" si="1142"/>
        <v>31.173333333333332</v>
      </c>
      <c r="M693" s="105">
        <f t="shared" ca="1" si="1143"/>
        <v>0.68333333333333357</v>
      </c>
      <c r="N693" s="105">
        <f t="shared" ca="1" si="1150"/>
        <v>5.2439871794871804</v>
      </c>
      <c r="O693" s="198">
        <f t="shared" ca="1" si="1151"/>
        <v>5.6432547733464711</v>
      </c>
      <c r="P693" s="198">
        <f t="shared" ca="1" si="1152"/>
        <v>5.0789292960118244</v>
      </c>
      <c r="Q693" s="105">
        <f t="shared" ca="1" si="1144"/>
        <v>30.570340153831779</v>
      </c>
      <c r="R693" s="105">
        <f t="shared" ca="1" si="1145"/>
        <v>29.469378551982782</v>
      </c>
      <c r="S693" s="105">
        <f t="shared" ca="1" si="1153"/>
        <v>0</v>
      </c>
      <c r="T693" s="105">
        <f t="shared" si="1154"/>
        <v>0</v>
      </c>
      <c r="U693" s="105">
        <f t="shared" si="1155"/>
        <v>0</v>
      </c>
      <c r="V693" s="115">
        <f t="shared" ca="1" si="1146"/>
        <v>1.1999999999999993</v>
      </c>
      <c r="W693" s="114">
        <f t="shared" ca="1" si="1147"/>
        <v>1.242016021067365</v>
      </c>
      <c r="X693" s="116">
        <f t="shared" ca="1" si="1148"/>
        <v>9.014272854128523E-2</v>
      </c>
      <c r="Y693" s="90" t="e">
        <f t="shared" si="1156"/>
        <v>#N/A</v>
      </c>
      <c r="Z693" s="117" t="str">
        <f t="shared" ca="1" si="1157"/>
        <v/>
      </c>
      <c r="AA693" s="112"/>
      <c r="AB693" s="118"/>
      <c r="AC693" s="107"/>
      <c r="AD693" s="107"/>
      <c r="AH693" s="107"/>
      <c r="BE693" s="235">
        <f t="shared" ca="1" si="1158"/>
        <v>31.045000000000002</v>
      </c>
      <c r="BF693" s="235">
        <f t="shared" ref="BF693:BN693" ca="1" si="1199">AVERAGE(OFFSET(BE$31,$A693,0,$BE$27,1))</f>
        <v>31.185000000000002</v>
      </c>
      <c r="BG693" s="235">
        <f t="shared" ca="1" si="1199"/>
        <v>31.346250000000001</v>
      </c>
      <c r="BH693" s="235">
        <f t="shared" ca="1" si="1199"/>
        <v>31.488750000000003</v>
      </c>
      <c r="BI693" s="235">
        <f t="shared" ca="1" si="1199"/>
        <v>31.542812500000004</v>
      </c>
      <c r="BJ693" s="235">
        <f t="shared" ca="1" si="1199"/>
        <v>31.453281250000003</v>
      </c>
      <c r="BK693" s="235">
        <f t="shared" ca="1" si="1199"/>
        <v>31.224687500000002</v>
      </c>
      <c r="BL693" s="235">
        <f t="shared" ca="1" si="1199"/>
        <v>30.902148437500003</v>
      </c>
      <c r="BM693" s="235">
        <f t="shared" ca="1" si="1199"/>
        <v>30.537851562500002</v>
      </c>
      <c r="BN693" s="235">
        <f t="shared" ca="1" si="1199"/>
        <v>30.173583984375</v>
      </c>
      <c r="BO693" s="235">
        <f t="shared" ca="1" si="1160"/>
        <v>31.140780761718752</v>
      </c>
      <c r="BP693" s="235">
        <f t="shared" ca="1" si="1115"/>
        <v>30.975830836825594</v>
      </c>
      <c r="BQ693" s="235">
        <f t="shared" ca="1" si="1116"/>
        <v>30.668896838985809</v>
      </c>
      <c r="BR693" s="235">
        <f t="shared" ca="1" si="1117"/>
        <v>0.30693399783978492</v>
      </c>
      <c r="BS693" s="235">
        <f t="shared" ca="1" si="1118"/>
        <v>31.282764834665379</v>
      </c>
      <c r="BT693" s="235">
        <f t="shared" ca="1" si="1186"/>
        <v>31.056904546224786</v>
      </c>
      <c r="BU693" s="235">
        <f t="shared" ca="1" si="1187"/>
        <v>30.698993267084642</v>
      </c>
      <c r="BV693" s="235">
        <f t="shared" ca="1" si="1188"/>
        <v>30.278385671295563</v>
      </c>
      <c r="BW693" s="235">
        <f t="shared" ca="1" si="1189"/>
        <v>31.352119508715997</v>
      </c>
      <c r="BX693" s="235">
        <f t="shared" ca="1" si="1161"/>
        <v>1.8786131741718233</v>
      </c>
      <c r="BZ693" s="235">
        <f t="shared" ca="1" si="1162"/>
        <v>29.203242703987222</v>
      </c>
      <c r="CA693" s="235">
        <f t="shared" ca="1" si="1163"/>
        <v>78.596584361707372</v>
      </c>
      <c r="CB693" s="235">
        <f t="shared" ca="1" si="1091"/>
        <v>31.157057047526042</v>
      </c>
      <c r="CC693" s="235">
        <f t="shared" ca="1" si="1092"/>
        <v>6.4370570475260429</v>
      </c>
      <c r="CD693" s="81">
        <f t="shared" ca="1" si="1093"/>
        <v>6.7448840332031246</v>
      </c>
      <c r="CE693" s="235">
        <f t="shared" ca="1" si="1164"/>
        <v>95.436141167709664</v>
      </c>
      <c r="CF693" s="235">
        <f t="shared" ca="1" si="1165"/>
        <v>94.779708378004059</v>
      </c>
      <c r="CG693">
        <f t="shared" si="1166"/>
        <v>100</v>
      </c>
      <c r="CH693">
        <f t="shared" si="1166"/>
        <v>50</v>
      </c>
      <c r="CI693">
        <f t="shared" si="1166"/>
        <v>0</v>
      </c>
      <c r="CJ693" t="e">
        <f t="shared" si="1167"/>
        <v>#N/A</v>
      </c>
      <c r="CK693" s="259">
        <f t="shared" ca="1" si="1168"/>
        <v>31.332913655022672</v>
      </c>
      <c r="CL693" s="259">
        <f t="shared" ca="1" si="1169"/>
        <v>31.269478413755667</v>
      </c>
      <c r="CM693" s="259">
        <f t="shared" ca="1" si="1170"/>
        <v>31.15906497277664</v>
      </c>
      <c r="CN693" s="259">
        <f t="shared" ca="1" si="1171"/>
        <v>30.709984358219913</v>
      </c>
      <c r="CO693">
        <f t="shared" ca="1" si="1172"/>
        <v>100</v>
      </c>
      <c r="CP693">
        <f t="shared" ca="1" si="1173"/>
        <v>16.7</v>
      </c>
      <c r="CQ693" t="e">
        <f t="shared" ca="1" si="1174"/>
        <v>#N/A</v>
      </c>
      <c r="CR693" t="e">
        <f t="shared" ca="1" si="1096"/>
        <v>#N/A</v>
      </c>
      <c r="CS693" t="e">
        <f t="shared" ca="1" si="1097"/>
        <v>#N/A</v>
      </c>
    </row>
    <row r="694" spans="1:97" x14ac:dyDescent="0.25">
      <c r="A694">
        <v>663</v>
      </c>
      <c r="B694" s="100">
        <f ca="1">OFFSET(InputPriceData!B$15,CalculationsAndCharts!$A694+$A$11,0,1,1)</f>
        <v>39534</v>
      </c>
      <c r="C694" s="3">
        <f ca="1">OFFSET(InputPriceData!G$15,CalculationsAndCharts!$A694+$A$11,0,1,1)</f>
        <v>2492500</v>
      </c>
      <c r="D694" s="4">
        <f ca="1">OFFSET(InputPriceData!C$15,CalculationsAndCharts!$A694+$A$11,IF($C$7,7,0),1,1)</f>
        <v>31.63</v>
      </c>
      <c r="E694" s="4">
        <f ca="1">OFFSET(InputPriceData!D$15,CalculationsAndCharts!$A694+$A$11,IF($C$7,7,0),1,1)</f>
        <v>32</v>
      </c>
      <c r="F694" s="4">
        <f ca="1">OFFSET(InputPriceData!E$15,CalculationsAndCharts!$A694+$A$11,IF($C$7,7,0),1,1)</f>
        <v>30.97</v>
      </c>
      <c r="G694" s="4">
        <f ca="1">OFFSET(InputPriceData!F$15,CalculationsAndCharts!$A694+$A$11,IF($C$7,7,0),1,1)</f>
        <v>31.15</v>
      </c>
      <c r="H694" s="105">
        <f t="shared" si="1140"/>
        <v>0</v>
      </c>
      <c r="I694" s="105">
        <f t="shared" ca="1" si="1197"/>
        <v>0</v>
      </c>
      <c r="J694" s="105">
        <f t="shared" ca="1" si="1197"/>
        <v>0</v>
      </c>
      <c r="K694" s="105">
        <f t="shared" ca="1" si="1197"/>
        <v>0</v>
      </c>
      <c r="L694" s="4">
        <f t="shared" ca="1" si="1142"/>
        <v>31.373333333333335</v>
      </c>
      <c r="M694" s="105">
        <f t="shared" ca="1" si="1143"/>
        <v>0.48333333333333428</v>
      </c>
      <c r="N694" s="105">
        <f t="shared" ca="1" si="1150"/>
        <v>5.5434615384615391</v>
      </c>
      <c r="O694" s="198">
        <f t="shared" ca="1" si="1151"/>
        <v>5.7573312287348397</v>
      </c>
      <c r="P694" s="198">
        <f t="shared" ca="1" si="1152"/>
        <v>5.1815981058613563</v>
      </c>
      <c r="Q694" s="105">
        <f t="shared" ca="1" si="1144"/>
        <v>30.398056388259906</v>
      </c>
      <c r="R694" s="105">
        <f t="shared" ca="1" si="1145"/>
        <v>29.154818094311644</v>
      </c>
      <c r="S694" s="105">
        <f t="shared" ca="1" si="1153"/>
        <v>0</v>
      </c>
      <c r="T694" s="105">
        <f t="shared" si="1154"/>
        <v>0</v>
      </c>
      <c r="U694" s="105">
        <f t="shared" si="1155"/>
        <v>0</v>
      </c>
      <c r="V694" s="115">
        <f t="shared" ca="1" si="1146"/>
        <v>1.0300000000000011</v>
      </c>
      <c r="W694" s="114">
        <f t="shared" ca="1" si="1147"/>
        <v>1.2630240316010479</v>
      </c>
      <c r="X694" s="116">
        <f t="shared" ca="1" si="1148"/>
        <v>9.054651786841246E-2</v>
      </c>
      <c r="Y694" s="90" t="e">
        <f t="shared" si="1156"/>
        <v>#N/A</v>
      </c>
      <c r="Z694" s="117" t="str">
        <f t="shared" ca="1" si="1157"/>
        <v/>
      </c>
      <c r="AA694" s="112"/>
      <c r="AB694" s="118"/>
      <c r="AC694" s="107"/>
      <c r="AD694" s="107"/>
      <c r="AH694" s="107"/>
      <c r="BE694" s="235">
        <f t="shared" ca="1" si="1158"/>
        <v>31.324999999999999</v>
      </c>
      <c r="BF694" s="235">
        <f t="shared" ref="BF694:BN694" ca="1" si="1200">AVERAGE(OFFSET(BE$31,$A694,0,$BE$27,1))</f>
        <v>31.5075</v>
      </c>
      <c r="BG694" s="235">
        <f t="shared" ca="1" si="1200"/>
        <v>31.631250000000001</v>
      </c>
      <c r="BH694" s="235">
        <f t="shared" ca="1" si="1200"/>
        <v>31.596875000000001</v>
      </c>
      <c r="BI694" s="235">
        <f t="shared" ca="1" si="1200"/>
        <v>31.363750000000003</v>
      </c>
      <c r="BJ694" s="235">
        <f t="shared" ca="1" si="1200"/>
        <v>30.99609375</v>
      </c>
      <c r="BK694" s="235">
        <f t="shared" ca="1" si="1200"/>
        <v>30.579609375</v>
      </c>
      <c r="BL694" s="235">
        <f t="shared" ca="1" si="1200"/>
        <v>30.173554687500001</v>
      </c>
      <c r="BM694" s="235">
        <f t="shared" ca="1" si="1200"/>
        <v>29.809316406249998</v>
      </c>
      <c r="BN694" s="235">
        <f t="shared" ca="1" si="1200"/>
        <v>29.501660156249997</v>
      </c>
      <c r="BO694" s="235">
        <f t="shared" ca="1" si="1160"/>
        <v>31.158324218749993</v>
      </c>
      <c r="BP694" s="235">
        <f t="shared" ca="1" si="1115"/>
        <v>30.810880911932436</v>
      </c>
      <c r="BQ694" s="235">
        <f t="shared" ca="1" si="1116"/>
        <v>30.361962841146021</v>
      </c>
      <c r="BR694" s="235">
        <f t="shared" ca="1" si="1117"/>
        <v>0.44891807078641577</v>
      </c>
      <c r="BS694" s="235">
        <f t="shared" ca="1" si="1118"/>
        <v>31.259798982718852</v>
      </c>
      <c r="BT694" s="235">
        <f t="shared" ca="1" si="1186"/>
        <v>30.831044257784193</v>
      </c>
      <c r="BU694" s="235">
        <f t="shared" ca="1" si="1187"/>
        <v>30.341081987944499</v>
      </c>
      <c r="BV694" s="235">
        <f t="shared" ca="1" si="1188"/>
        <v>29.857778075506484</v>
      </c>
      <c r="BW694" s="235">
        <f t="shared" ca="1" si="1189"/>
        <v>31.32766488502558</v>
      </c>
      <c r="BX694" s="235">
        <f t="shared" ca="1" si="1161"/>
        <v>1.7391171293220302</v>
      </c>
      <c r="BZ694" s="235">
        <f t="shared" ca="1" si="1162"/>
        <v>28.8455637233731</v>
      </c>
      <c r="CA694" s="235">
        <f t="shared" ca="1" si="1163"/>
        <v>85.680477177234351</v>
      </c>
      <c r="CB694" s="235">
        <f t="shared" ca="1" si="1091"/>
        <v>31.265828776041666</v>
      </c>
      <c r="CC694" s="235">
        <f t="shared" ca="1" si="1092"/>
        <v>6.5458287760416667</v>
      </c>
      <c r="CD694" s="81">
        <f t="shared" ca="1" si="1093"/>
        <v>6.7448840332031246</v>
      </c>
      <c r="CE694" s="235">
        <f t="shared" ca="1" si="1164"/>
        <v>97.048796448069893</v>
      </c>
      <c r="CF694" s="235">
        <f t="shared" ca="1" si="1165"/>
        <v>94.5416007623556</v>
      </c>
      <c r="CG694">
        <f t="shared" si="1166"/>
        <v>100</v>
      </c>
      <c r="CH694">
        <f t="shared" si="1166"/>
        <v>50</v>
      </c>
      <c r="CI694">
        <f t="shared" si="1166"/>
        <v>0</v>
      </c>
      <c r="CJ694" t="e">
        <f t="shared" si="1167"/>
        <v>#N/A</v>
      </c>
      <c r="CK694" s="259">
        <f t="shared" ca="1" si="1168"/>
        <v>31.228327310045344</v>
      </c>
      <c r="CL694" s="259">
        <f t="shared" ca="1" si="1169"/>
        <v>31.408956827511336</v>
      </c>
      <c r="CM694" s="259">
        <f t="shared" ca="1" si="1170"/>
        <v>31.14955273240551</v>
      </c>
      <c r="CN694" s="259">
        <f t="shared" ca="1" si="1171"/>
        <v>30.486186736005614</v>
      </c>
      <c r="CO694">
        <f t="shared" ca="1" si="1172"/>
        <v>100</v>
      </c>
      <c r="CP694">
        <f t="shared" ca="1" si="1173"/>
        <v>16.7</v>
      </c>
      <c r="CQ694" t="e">
        <f t="shared" ca="1" si="1174"/>
        <v>#N/A</v>
      </c>
      <c r="CR694" t="e">
        <f t="shared" ca="1" si="1096"/>
        <v>#N/A</v>
      </c>
      <c r="CS694" t="e">
        <f t="shared" ca="1" si="1097"/>
        <v>#N/A</v>
      </c>
    </row>
    <row r="695" spans="1:97" x14ac:dyDescent="0.25">
      <c r="A695">
        <v>664</v>
      </c>
      <c r="B695" s="100">
        <f ca="1">OFFSET(InputPriceData!B$15,CalculationsAndCharts!$A695+$A$11,0,1,1)</f>
        <v>39533</v>
      </c>
      <c r="C695" s="3">
        <f ca="1">OFFSET(InputPriceData!G$15,CalculationsAndCharts!$A695+$A$11,0,1,1)</f>
        <v>3074400</v>
      </c>
      <c r="D695" s="4">
        <f ca="1">OFFSET(InputPriceData!C$15,CalculationsAndCharts!$A695+$A$11,IF($C$7,7,0),1,1)</f>
        <v>31.59</v>
      </c>
      <c r="E695" s="4">
        <f ca="1">OFFSET(InputPriceData!D$15,CalculationsAndCharts!$A695+$A$11,IF($C$7,7,0),1,1)</f>
        <v>31.82</v>
      </c>
      <c r="F695" s="4">
        <f ca="1">OFFSET(InputPriceData!E$15,CalculationsAndCharts!$A695+$A$11,IF($C$7,7,0),1,1)</f>
        <v>31.04</v>
      </c>
      <c r="G695" s="4">
        <f ca="1">OFFSET(InputPriceData!F$15,CalculationsAndCharts!$A695+$A$11,IF($C$7,7,0),1,1)</f>
        <v>31.5</v>
      </c>
      <c r="H695" s="105">
        <f t="shared" si="1140"/>
        <v>0</v>
      </c>
      <c r="I695" s="105">
        <f t="shared" ca="1" si="1197"/>
        <v>0</v>
      </c>
      <c r="J695" s="105">
        <f t="shared" ca="1" si="1197"/>
        <v>0</v>
      </c>
      <c r="K695" s="105">
        <f t="shared" ca="1" si="1197"/>
        <v>0</v>
      </c>
      <c r="L695" s="4">
        <f t="shared" ca="1" si="1142"/>
        <v>31.453333333333333</v>
      </c>
      <c r="M695" s="105">
        <f t="shared" ca="1" si="1143"/>
        <v>0.80333333333333456</v>
      </c>
      <c r="N695" s="105">
        <f t="shared" ca="1" si="1150"/>
        <v>6.1842820512820511</v>
      </c>
      <c r="O695" s="198">
        <f t="shared" ca="1" si="1151"/>
        <v>5.8184368545272109</v>
      </c>
      <c r="P695" s="198">
        <f t="shared" ca="1" si="1152"/>
        <v>5.2365931690744896</v>
      </c>
      <c r="Q695" s="105">
        <f t="shared" ca="1" si="1144"/>
        <v>30.119405832524642</v>
      </c>
      <c r="R695" s="105">
        <f t="shared" ca="1" si="1145"/>
        <v>28.799607153183565</v>
      </c>
      <c r="S695" s="105">
        <f t="shared" ca="1" si="1153"/>
        <v>0</v>
      </c>
      <c r="T695" s="105">
        <f t="shared" si="1154"/>
        <v>0</v>
      </c>
      <c r="U695" s="105">
        <f t="shared" si="1155"/>
        <v>0</v>
      </c>
      <c r="V695" s="115">
        <f t="shared" ca="1" si="1146"/>
        <v>0.83999999999999986</v>
      </c>
      <c r="W695" s="114">
        <f t="shared" ca="1" si="1147"/>
        <v>1.3795360474015712</v>
      </c>
      <c r="X695" s="116">
        <f t="shared" ca="1" si="1148"/>
        <v>9.3794795155605432E-2</v>
      </c>
      <c r="Y695" s="90" t="e">
        <f t="shared" si="1156"/>
        <v>#N/A</v>
      </c>
      <c r="Z695" s="117" t="str">
        <f t="shared" ca="1" si="1157"/>
        <v/>
      </c>
      <c r="AA695" s="112"/>
      <c r="AB695" s="118"/>
      <c r="AC695" s="107"/>
      <c r="AD695" s="107"/>
      <c r="AH695" s="107"/>
      <c r="BE695" s="235">
        <f t="shared" ca="1" si="1158"/>
        <v>31.689999999999998</v>
      </c>
      <c r="BF695" s="235">
        <f t="shared" ref="BF695:BN695" ca="1" si="1201">AVERAGE(OFFSET(BE$31,$A695,0,$BE$27,1))</f>
        <v>31.754999999999999</v>
      </c>
      <c r="BG695" s="235">
        <f t="shared" ca="1" si="1201"/>
        <v>31.5625</v>
      </c>
      <c r="BH695" s="235">
        <f t="shared" ca="1" si="1201"/>
        <v>31.130625000000002</v>
      </c>
      <c r="BI695" s="235">
        <f t="shared" ca="1" si="1201"/>
        <v>30.6284375</v>
      </c>
      <c r="BJ695" s="235">
        <f t="shared" ca="1" si="1201"/>
        <v>30.163125000000001</v>
      </c>
      <c r="BK695" s="235">
        <f t="shared" ca="1" si="1201"/>
        <v>29.767499999999998</v>
      </c>
      <c r="BL695" s="235">
        <f t="shared" ca="1" si="1201"/>
        <v>29.445078124999998</v>
      </c>
      <c r="BM695" s="235">
        <f t="shared" ca="1" si="1201"/>
        <v>29.194003906249996</v>
      </c>
      <c r="BN695" s="235">
        <f t="shared" ca="1" si="1201"/>
        <v>29.00861328125</v>
      </c>
      <c r="BO695" s="235">
        <f t="shared" ca="1" si="1160"/>
        <v>31.031275390625002</v>
      </c>
      <c r="BP695" s="235">
        <f t="shared" ca="1" si="1115"/>
        <v>30.463437605114883</v>
      </c>
      <c r="BQ695" s="235">
        <f t="shared" ca="1" si="1116"/>
        <v>29.913044770359605</v>
      </c>
      <c r="BR695" s="235">
        <f t="shared" ca="1" si="1117"/>
        <v>0.55039283475527867</v>
      </c>
      <c r="BS695" s="235">
        <f t="shared" ca="1" si="1118"/>
        <v>31.013830439870162</v>
      </c>
      <c r="BT695" s="235">
        <f t="shared" ca="1" si="1186"/>
        <v>30.40228953284953</v>
      </c>
      <c r="BU695" s="235">
        <f t="shared" ca="1" si="1187"/>
        <v>29.851119718104808</v>
      </c>
      <c r="BV695" s="235">
        <f t="shared" ca="1" si="1188"/>
        <v>29.37447416306847</v>
      </c>
      <c r="BW695" s="235">
        <f t="shared" ca="1" si="1189"/>
        <v>31.027983607302644</v>
      </c>
      <c r="BX695" s="235">
        <f t="shared" ca="1" si="1161"/>
        <v>1.5394650908982213</v>
      </c>
      <c r="BZ695" s="235">
        <f t="shared" ca="1" si="1162"/>
        <v>28.466457823304829</v>
      </c>
      <c r="CA695" s="235">
        <f t="shared" ca="1" si="1163"/>
        <v>91.597659458832894</v>
      </c>
      <c r="CB695" s="235">
        <f t="shared" ca="1" si="1091"/>
        <v>31.242304361979166</v>
      </c>
      <c r="CC695" s="235">
        <f t="shared" ca="1" si="1092"/>
        <v>6.6123043619791666</v>
      </c>
      <c r="CD695" s="81">
        <f t="shared" ca="1" si="1093"/>
        <v>7.198696695963541</v>
      </c>
      <c r="CE695" s="235">
        <f t="shared" ca="1" si="1164"/>
        <v>91.854187518232621</v>
      </c>
      <c r="CF695" s="235">
        <f t="shared" ca="1" si="1165"/>
        <v>90.944984622331518</v>
      </c>
      <c r="CG695">
        <f t="shared" si="1166"/>
        <v>100</v>
      </c>
      <c r="CH695">
        <f t="shared" si="1166"/>
        <v>50</v>
      </c>
      <c r="CI695">
        <f t="shared" si="1166"/>
        <v>0</v>
      </c>
      <c r="CJ695" t="e">
        <f t="shared" si="1167"/>
        <v>#N/A</v>
      </c>
      <c r="CK695" s="259">
        <f t="shared" ca="1" si="1168"/>
        <v>30.969154620090691</v>
      </c>
      <c r="CL695" s="259">
        <f t="shared" ca="1" si="1169"/>
        <v>31.311452310045343</v>
      </c>
      <c r="CM695" s="259">
        <f t="shared" ca="1" si="1170"/>
        <v>31.000365665120299</v>
      </c>
      <c r="CN695" s="259">
        <f t="shared" ca="1" si="1171"/>
        <v>30.117078699403329</v>
      </c>
      <c r="CO695">
        <f t="shared" ca="1" si="1172"/>
        <v>100</v>
      </c>
      <c r="CP695">
        <f t="shared" ca="1" si="1173"/>
        <v>16.7</v>
      </c>
      <c r="CQ695" t="e">
        <f t="shared" ca="1" si="1174"/>
        <v>#N/A</v>
      </c>
      <c r="CR695" t="e">
        <f t="shared" ca="1" si="1096"/>
        <v>#N/A</v>
      </c>
      <c r="CS695" t="e">
        <f t="shared" ca="1" si="1097"/>
        <v>#N/A</v>
      </c>
    </row>
    <row r="696" spans="1:97" x14ac:dyDescent="0.25">
      <c r="A696">
        <v>665</v>
      </c>
      <c r="B696" s="100">
        <f ca="1">OFFSET(InputPriceData!B$15,CalculationsAndCharts!$A696+$A$11,0,1,1)</f>
        <v>39532</v>
      </c>
      <c r="C696" s="3">
        <f ca="1">OFFSET(InputPriceData!G$15,CalculationsAndCharts!$A696+$A$11,0,1,1)</f>
        <v>3097900</v>
      </c>
      <c r="D696" s="4">
        <f ca="1">OFFSET(InputPriceData!C$15,CalculationsAndCharts!$A696+$A$11,IF($C$7,7,0),1,1)</f>
        <v>31.98</v>
      </c>
      <c r="E696" s="4">
        <f ca="1">OFFSET(InputPriceData!D$15,CalculationsAndCharts!$A696+$A$11,IF($C$7,7,0),1,1)</f>
        <v>32.25</v>
      </c>
      <c r="F696" s="4">
        <f ca="1">OFFSET(InputPriceData!E$15,CalculationsAndCharts!$A696+$A$11,IF($C$7,7,0),1,1)</f>
        <v>31.4</v>
      </c>
      <c r="G696" s="4">
        <f ca="1">OFFSET(InputPriceData!F$15,CalculationsAndCharts!$A696+$A$11,IF($C$7,7,0),1,1)</f>
        <v>31.88</v>
      </c>
      <c r="H696" s="105">
        <f t="shared" si="1140"/>
        <v>0</v>
      </c>
      <c r="I696" s="105">
        <f t="shared" ca="1" si="1197"/>
        <v>0</v>
      </c>
      <c r="J696" s="105">
        <f t="shared" ca="1" si="1197"/>
        <v>0</v>
      </c>
      <c r="K696" s="105">
        <f t="shared" ca="1" si="1197"/>
        <v>0</v>
      </c>
      <c r="L696" s="4">
        <f t="shared" ca="1" si="1142"/>
        <v>31.843333333333334</v>
      </c>
      <c r="M696" s="105">
        <f t="shared" ca="1" si="1143"/>
        <v>1.793333333333333</v>
      </c>
      <c r="N696" s="105">
        <f t="shared" ca="1" si="1150"/>
        <v>6.2935128205128201</v>
      </c>
      <c r="O696" s="198">
        <f t="shared" ca="1" si="1151"/>
        <v>5.7139096554543993</v>
      </c>
      <c r="P696" s="198">
        <f t="shared" ca="1" si="1152"/>
        <v>5.1425186899089592</v>
      </c>
      <c r="Q696" s="105">
        <f t="shared" ca="1" si="1144"/>
        <v>29.738283689436443</v>
      </c>
      <c r="R696" s="105">
        <f t="shared" ca="1" si="1145"/>
        <v>28.422521816228972</v>
      </c>
      <c r="S696" s="105">
        <f t="shared" ca="1" si="1153"/>
        <v>0</v>
      </c>
      <c r="T696" s="105">
        <f t="shared" si="1154"/>
        <v>0</v>
      </c>
      <c r="U696" s="105">
        <f t="shared" si="1155"/>
        <v>0</v>
      </c>
      <c r="V696" s="115">
        <f t="shared" ca="1" si="1146"/>
        <v>0.85000000000000142</v>
      </c>
      <c r="W696" s="114">
        <f t="shared" ca="1" si="1147"/>
        <v>1.6493040711023566</v>
      </c>
      <c r="X696" s="116">
        <f t="shared" ca="1" si="1148"/>
        <v>0.10173475756280918</v>
      </c>
      <c r="Y696" s="90" t="e">
        <f t="shared" si="1156"/>
        <v>#N/A</v>
      </c>
      <c r="Z696" s="117" t="str">
        <f t="shared" ca="1" si="1157"/>
        <v/>
      </c>
      <c r="AA696" s="112"/>
      <c r="AB696" s="118"/>
      <c r="AC696" s="107"/>
      <c r="AD696" s="107"/>
      <c r="AH696" s="107"/>
      <c r="BE696" s="235">
        <f t="shared" ca="1" si="1158"/>
        <v>31.82</v>
      </c>
      <c r="BF696" s="235">
        <f t="shared" ref="BF696:BN696" ca="1" si="1202">AVERAGE(OFFSET(BE$31,$A696,0,$BE$27,1))</f>
        <v>31.37</v>
      </c>
      <c r="BG696" s="235">
        <f t="shared" ca="1" si="1202"/>
        <v>30.69875</v>
      </c>
      <c r="BH696" s="235">
        <f t="shared" ca="1" si="1202"/>
        <v>30.126249999999999</v>
      </c>
      <c r="BI696" s="235">
        <f t="shared" ca="1" si="1202"/>
        <v>29.697812499999998</v>
      </c>
      <c r="BJ696" s="235">
        <f t="shared" ca="1" si="1202"/>
        <v>29.371874999999999</v>
      </c>
      <c r="BK696" s="235">
        <f t="shared" ca="1" si="1202"/>
        <v>29.122656249999999</v>
      </c>
      <c r="BL696" s="235">
        <f t="shared" ca="1" si="1202"/>
        <v>28.942929687499998</v>
      </c>
      <c r="BM696" s="235">
        <f t="shared" ca="1" si="1202"/>
        <v>28.82322265625</v>
      </c>
      <c r="BN696" s="235">
        <f t="shared" ca="1" si="1202"/>
        <v>28.742421874999998</v>
      </c>
      <c r="BO696" s="235">
        <f t="shared" ca="1" si="1160"/>
        <v>30.581483398437502</v>
      </c>
      <c r="BP696" s="235">
        <f t="shared" ca="1" si="1115"/>
        <v>29.895599819604765</v>
      </c>
      <c r="BQ696" s="235">
        <f t="shared" ca="1" si="1116"/>
        <v>29.362651935604326</v>
      </c>
      <c r="BR696" s="235">
        <f t="shared" ca="1" si="1117"/>
        <v>0.53294788400043913</v>
      </c>
      <c r="BS696" s="235">
        <f t="shared" ca="1" si="1118"/>
        <v>30.428547703605204</v>
      </c>
      <c r="BT696" s="235">
        <f t="shared" ca="1" si="1186"/>
        <v>29.7907486258289</v>
      </c>
      <c r="BU696" s="235">
        <f t="shared" ca="1" si="1187"/>
        <v>29.299949903360087</v>
      </c>
      <c r="BV696" s="235">
        <f t="shared" ca="1" si="1188"/>
        <v>28.897828608032128</v>
      </c>
      <c r="BW696" s="235">
        <f t="shared" ca="1" si="1189"/>
        <v>30.370224775438572</v>
      </c>
      <c r="BX696" s="235">
        <f t="shared" ca="1" si="1161"/>
        <v>1.3154915587948557</v>
      </c>
      <c r="BZ696" s="235">
        <f t="shared" ca="1" si="1162"/>
        <v>28.097350896532085</v>
      </c>
      <c r="CA696" s="235">
        <f t="shared" ca="1" si="1163"/>
        <v>93.194383569224669</v>
      </c>
      <c r="CB696" s="235">
        <f t="shared" ref="CB696:CB759" ca="1" si="1203">(BO696+L696)/2</f>
        <v>31.212408365885416</v>
      </c>
      <c r="CC696" s="235">
        <f t="shared" ref="CC696:CC759" ca="1" si="1204">CB696-MIN(OFFSET(F696,0,0,$BI$27,1))</f>
        <v>6.8924083658854158</v>
      </c>
      <c r="CD696" s="81">
        <f t="shared" ref="CD696:CD759" ca="1" si="1205">MAX(OFFSET(E696,0,0,$BI$27,1))-MIN(OFFSET(CB696,0,0,$BI$27,1))</f>
        <v>7.2764738769531263</v>
      </c>
      <c r="CE696" s="235">
        <f t="shared" ca="1" si="1164"/>
        <v>94.721818320764314</v>
      </c>
      <c r="CF696" s="235">
        <f t="shared" ca="1" si="1165"/>
        <v>92.287540364749475</v>
      </c>
      <c r="CG696">
        <f t="shared" si="1166"/>
        <v>100</v>
      </c>
      <c r="CH696">
        <f t="shared" si="1166"/>
        <v>50</v>
      </c>
      <c r="CI696">
        <f t="shared" si="1166"/>
        <v>0</v>
      </c>
      <c r="CJ696" t="e">
        <f t="shared" si="1167"/>
        <v>#N/A</v>
      </c>
      <c r="CK696" s="259">
        <f t="shared" ca="1" si="1168"/>
        <v>30.060809240181388</v>
      </c>
      <c r="CL696" s="259">
        <f t="shared" ca="1" si="1169"/>
        <v>31.062279620090692</v>
      </c>
      <c r="CM696" s="259">
        <f t="shared" ca="1" si="1170"/>
        <v>30.698387219644943</v>
      </c>
      <c r="CN696" s="259">
        <f t="shared" ca="1" si="1171"/>
        <v>29.639329255146528</v>
      </c>
      <c r="CO696">
        <f t="shared" ca="1" si="1172"/>
        <v>100</v>
      </c>
      <c r="CP696">
        <f t="shared" ca="1" si="1173"/>
        <v>16.7</v>
      </c>
      <c r="CQ696" t="e">
        <f t="shared" ca="1" si="1174"/>
        <v>#N/A</v>
      </c>
      <c r="CR696" t="e">
        <f t="shared" ca="1" si="1096"/>
        <v>#N/A</v>
      </c>
      <c r="CS696" t="e">
        <f t="shared" ca="1" si="1097"/>
        <v>#N/A</v>
      </c>
    </row>
    <row r="697" spans="1:97" x14ac:dyDescent="0.25">
      <c r="A697">
        <v>666</v>
      </c>
      <c r="B697" s="100">
        <f ca="1">OFFSET(InputPriceData!B$15,CalculationsAndCharts!$A697+$A$11,0,1,1)</f>
        <v>39531</v>
      </c>
      <c r="C697" s="3">
        <f ca="1">OFFSET(InputPriceData!G$15,CalculationsAndCharts!$A697+$A$11,0,1,1)</f>
        <v>4546100</v>
      </c>
      <c r="D697" s="4">
        <f ca="1">OFFSET(InputPriceData!C$15,CalculationsAndCharts!$A697+$A$11,IF($C$7,7,0),1,1)</f>
        <v>30.35</v>
      </c>
      <c r="E697" s="4">
        <f ca="1">OFFSET(InputPriceData!D$15,CalculationsAndCharts!$A697+$A$11,IF($C$7,7,0),1,1)</f>
        <v>32.229999999999997</v>
      </c>
      <c r="F697" s="4">
        <f ca="1">OFFSET(InputPriceData!E$15,CalculationsAndCharts!$A697+$A$11,IF($C$7,7,0),1,1)</f>
        <v>30.05</v>
      </c>
      <c r="G697" s="4">
        <f ca="1">OFFSET(InputPriceData!F$15,CalculationsAndCharts!$A697+$A$11,IF($C$7,7,0),1,1)</f>
        <v>31.76</v>
      </c>
      <c r="H697" s="105">
        <f t="shared" si="1140"/>
        <v>0</v>
      </c>
      <c r="I697" s="105">
        <f t="shared" ca="1" si="1197"/>
        <v>0</v>
      </c>
      <c r="J697" s="105">
        <f t="shared" ca="1" si="1197"/>
        <v>0</v>
      </c>
      <c r="K697" s="105">
        <f t="shared" ca="1" si="1197"/>
        <v>0</v>
      </c>
      <c r="L697" s="4">
        <f t="shared" ca="1" si="1142"/>
        <v>31.346666666666668</v>
      </c>
      <c r="M697" s="105">
        <f t="shared" ca="1" si="1143"/>
        <v>3.1566666666666663</v>
      </c>
      <c r="N697" s="105">
        <f t="shared" ca="1" si="1150"/>
        <v>6.129666666666667</v>
      </c>
      <c r="O697" s="198">
        <f t="shared" ca="1" si="1151"/>
        <v>5.5483087511519935</v>
      </c>
      <c r="P697" s="198">
        <f t="shared" ca="1" si="1152"/>
        <v>4.9934778760367946</v>
      </c>
      <c r="Q697" s="105">
        <f t="shared" ca="1" si="1144"/>
        <v>29.13684093403733</v>
      </c>
      <c r="R697" s="105">
        <f t="shared" ca="1" si="1145"/>
        <v>28.046589852455412</v>
      </c>
      <c r="S697" s="105">
        <f t="shared" ca="1" si="1153"/>
        <v>0</v>
      </c>
      <c r="T697" s="105">
        <f t="shared" si="1154"/>
        <v>0</v>
      </c>
      <c r="U697" s="105">
        <f t="shared" si="1155"/>
        <v>0</v>
      </c>
      <c r="V697" s="115">
        <f t="shared" ca="1" si="1146"/>
        <v>2.1799999999999962</v>
      </c>
      <c r="W697" s="114">
        <f t="shared" ca="1" si="1147"/>
        <v>2.048956106653534</v>
      </c>
      <c r="X697" s="116">
        <f t="shared" ca="1" si="1148"/>
        <v>0.11451373131780648</v>
      </c>
      <c r="Y697" s="90" t="e">
        <f t="shared" si="1156"/>
        <v>#N/A</v>
      </c>
      <c r="Z697" s="117" t="str">
        <f t="shared" ca="1" si="1157"/>
        <v/>
      </c>
      <c r="AA697" s="112"/>
      <c r="AB697" s="118"/>
      <c r="AC697" s="107"/>
      <c r="AD697" s="107"/>
      <c r="AH697" s="107"/>
      <c r="BE697" s="235">
        <f t="shared" ca="1" si="1158"/>
        <v>30.92</v>
      </c>
      <c r="BF697" s="235">
        <f t="shared" ref="BF697:BN697" ca="1" si="1206">AVERAGE(OFFSET(BE$31,$A697,0,$BE$27,1))</f>
        <v>30.0275</v>
      </c>
      <c r="BG697" s="235">
        <f t="shared" ca="1" si="1206"/>
        <v>29.553750000000001</v>
      </c>
      <c r="BH697" s="235">
        <f t="shared" ca="1" si="1206"/>
        <v>29.269375</v>
      </c>
      <c r="BI697" s="235">
        <f t="shared" ca="1" si="1206"/>
        <v>29.045937500000001</v>
      </c>
      <c r="BJ697" s="235">
        <f t="shared" ca="1" si="1206"/>
        <v>28.873437500000001</v>
      </c>
      <c r="BK697" s="235">
        <f t="shared" ca="1" si="1206"/>
        <v>28.763203125</v>
      </c>
      <c r="BL697" s="235">
        <f t="shared" ca="1" si="1206"/>
        <v>28.703515625000001</v>
      </c>
      <c r="BM697" s="235">
        <f t="shared" ca="1" si="1206"/>
        <v>28.66162109375</v>
      </c>
      <c r="BN697" s="235">
        <f t="shared" ca="1" si="1206"/>
        <v>28.602763671875</v>
      </c>
      <c r="BO697" s="235">
        <f t="shared" ca="1" si="1160"/>
        <v>29.728023925781251</v>
      </c>
      <c r="BP697" s="235">
        <f t="shared" ca="1" si="1115"/>
        <v>29.209716240772028</v>
      </c>
      <c r="BQ697" s="235">
        <f t="shared" ca="1" si="1116"/>
        <v>28.829704051603887</v>
      </c>
      <c r="BR697" s="235">
        <f t="shared" ca="1" si="1117"/>
        <v>0.38001218916814139</v>
      </c>
      <c r="BS697" s="235">
        <f t="shared" ca="1" si="1118"/>
        <v>29.58972842994017</v>
      </c>
      <c r="BT697" s="235">
        <f t="shared" ca="1" si="1186"/>
        <v>29.152949548052597</v>
      </c>
      <c r="BU697" s="235">
        <f t="shared" ca="1" si="1187"/>
        <v>28.809151180891277</v>
      </c>
      <c r="BV697" s="235">
        <f t="shared" ca="1" si="1188"/>
        <v>28.495707312704166</v>
      </c>
      <c r="BW697" s="235">
        <f t="shared" ca="1" si="1189"/>
        <v>29.527102414188132</v>
      </c>
      <c r="BX697" s="235">
        <f t="shared" ca="1" si="1161"/>
        <v>1.1213658674470022</v>
      </c>
      <c r="BZ697" s="235">
        <f t="shared" ca="1" si="1162"/>
        <v>27.778164217711105</v>
      </c>
      <c r="CA697" s="235">
        <f t="shared" ca="1" si="1163"/>
        <v>88.991248245740039</v>
      </c>
      <c r="CB697" s="235">
        <f t="shared" ca="1" si="1203"/>
        <v>30.537345296223961</v>
      </c>
      <c r="CC697" s="235">
        <f t="shared" ca="1" si="1204"/>
        <v>6.2873452962239611</v>
      </c>
      <c r="CD697" s="81">
        <f t="shared" ca="1" si="1205"/>
        <v>7.288919514973955</v>
      </c>
      <c r="CE697" s="235">
        <f t="shared" ca="1" si="1164"/>
        <v>86.258948027997647</v>
      </c>
      <c r="CF697" s="235">
        <f t="shared" ca="1" si="1165"/>
        <v>89.915767571697302</v>
      </c>
      <c r="CG697">
        <f t="shared" si="1166"/>
        <v>100</v>
      </c>
      <c r="CH697">
        <f t="shared" si="1166"/>
        <v>50</v>
      </c>
      <c r="CI697">
        <f t="shared" si="1166"/>
        <v>0</v>
      </c>
      <c r="CJ697" t="e">
        <f t="shared" si="1167"/>
        <v>#N/A</v>
      </c>
      <c r="CK697" s="259">
        <f t="shared" ca="1" si="1168"/>
        <v>29.024118480362777</v>
      </c>
      <c r="CL697" s="259">
        <f t="shared" ca="1" si="1169"/>
        <v>30.343934240181387</v>
      </c>
      <c r="CM697" s="259">
        <f t="shared" ca="1" si="1170"/>
        <v>29.935089810519347</v>
      </c>
      <c r="CN697" s="259">
        <f t="shared" ca="1" si="1171"/>
        <v>29.07014910916886</v>
      </c>
      <c r="CO697">
        <f t="shared" ca="1" si="1172"/>
        <v>100</v>
      </c>
      <c r="CP697">
        <f t="shared" ca="1" si="1173"/>
        <v>16.7</v>
      </c>
      <c r="CQ697" t="e">
        <f t="shared" ca="1" si="1174"/>
        <v>#N/A</v>
      </c>
      <c r="CR697" t="e">
        <f t="shared" ca="1" si="1096"/>
        <v>#N/A</v>
      </c>
      <c r="CS697" t="e">
        <f t="shared" ca="1" si="1097"/>
        <v>#N/A</v>
      </c>
    </row>
    <row r="698" spans="1:97" x14ac:dyDescent="0.25">
      <c r="A698">
        <v>667</v>
      </c>
      <c r="B698" s="100">
        <f ca="1">OFFSET(InputPriceData!B$15,CalculationsAndCharts!$A698+$A$11,0,1,1)</f>
        <v>39527</v>
      </c>
      <c r="C698" s="3">
        <f ca="1">OFFSET(InputPriceData!G$15,CalculationsAndCharts!$A698+$A$11,0,1,1)</f>
        <v>4190800</v>
      </c>
      <c r="D698" s="4">
        <f ca="1">OFFSET(InputPriceData!C$15,CalculationsAndCharts!$A698+$A$11,IF($C$7,7,0),1,1)</f>
        <v>28.39</v>
      </c>
      <c r="E698" s="4">
        <f ca="1">OFFSET(InputPriceData!D$15,CalculationsAndCharts!$A698+$A$11,IF($C$7,7,0),1,1)</f>
        <v>30.19</v>
      </c>
      <c r="F698" s="4">
        <f ca="1">OFFSET(InputPriceData!E$15,CalculationsAndCharts!$A698+$A$11,IF($C$7,7,0),1,1)</f>
        <v>28.19</v>
      </c>
      <c r="G698" s="4">
        <f ca="1">OFFSET(InputPriceData!F$15,CalculationsAndCharts!$A698+$A$11,IF($C$7,7,0),1,1)</f>
        <v>30.08</v>
      </c>
      <c r="H698" s="105">
        <f t="shared" si="1140"/>
        <v>0</v>
      </c>
      <c r="I698" s="105">
        <f t="shared" ca="1" si="1197"/>
        <v>0</v>
      </c>
      <c r="J698" s="105">
        <f t="shared" ca="1" si="1197"/>
        <v>0</v>
      </c>
      <c r="K698" s="105">
        <f t="shared" ca="1" si="1197"/>
        <v>0</v>
      </c>
      <c r="L698" s="4">
        <f t="shared" ca="1" si="1142"/>
        <v>29.486666666666668</v>
      </c>
      <c r="M698" s="105">
        <f t="shared" ca="1" si="1143"/>
        <v>1.2966666666666669</v>
      </c>
      <c r="N698" s="105">
        <f t="shared" ca="1" si="1150"/>
        <v>5.6472307692307711</v>
      </c>
      <c r="O698" s="198">
        <f t="shared" ca="1" si="1151"/>
        <v>5.3822064895763724</v>
      </c>
      <c r="P698" s="198">
        <f t="shared" ca="1" si="1152"/>
        <v>4.8439858406187355</v>
      </c>
      <c r="Q698" s="105">
        <f t="shared" ca="1" si="1144"/>
        <v>28.505462153286089</v>
      </c>
      <c r="R698" s="105">
        <f t="shared" ca="1" si="1145"/>
        <v>27.735089543432011</v>
      </c>
      <c r="S698" s="105">
        <f t="shared" ca="1" si="1153"/>
        <v>0</v>
      </c>
      <c r="T698" s="105">
        <f t="shared" si="1154"/>
        <v>0</v>
      </c>
      <c r="U698" s="105">
        <f t="shared" si="1155"/>
        <v>0</v>
      </c>
      <c r="V698" s="115">
        <f t="shared" ca="1" si="1146"/>
        <v>2</v>
      </c>
      <c r="W698" s="114">
        <f t="shared" ca="1" si="1147"/>
        <v>1.9834341599803029</v>
      </c>
      <c r="X698" s="116">
        <f t="shared" ca="1" si="1148"/>
        <v>0.11593863563764306</v>
      </c>
      <c r="Y698" s="90" t="e">
        <f t="shared" si="1156"/>
        <v>#N/A</v>
      </c>
      <c r="Z698" s="117" t="str">
        <f t="shared" ca="1" si="1157"/>
        <v/>
      </c>
      <c r="AA698" s="112"/>
      <c r="AB698" s="118"/>
      <c r="AC698" s="107"/>
      <c r="AD698" s="107"/>
      <c r="AH698" s="107"/>
      <c r="BE698" s="235">
        <f t="shared" ca="1" si="1158"/>
        <v>29.134999999999998</v>
      </c>
      <c r="BF698" s="235">
        <f t="shared" ref="BF698:BN698" ca="1" si="1207">AVERAGE(OFFSET(BE$31,$A698,0,$BE$27,1))</f>
        <v>29.08</v>
      </c>
      <c r="BG698" s="235">
        <f t="shared" ca="1" si="1207"/>
        <v>28.984999999999999</v>
      </c>
      <c r="BH698" s="235">
        <f t="shared" ca="1" si="1207"/>
        <v>28.822499999999998</v>
      </c>
      <c r="BI698" s="235">
        <f t="shared" ca="1" si="1207"/>
        <v>28.700937499999998</v>
      </c>
      <c r="BJ698" s="235">
        <f t="shared" ca="1" si="1207"/>
        <v>28.652968749999999</v>
      </c>
      <c r="BK698" s="235">
        <f t="shared" ca="1" si="1207"/>
        <v>28.643828124999999</v>
      </c>
      <c r="BL698" s="235">
        <f t="shared" ca="1" si="1207"/>
        <v>28.619726562499999</v>
      </c>
      <c r="BM698" s="235">
        <f t="shared" ca="1" si="1207"/>
        <v>28.543906249999999</v>
      </c>
      <c r="BN698" s="235">
        <f t="shared" ca="1" si="1207"/>
        <v>28.406611328124999</v>
      </c>
      <c r="BO698" s="235">
        <f t="shared" ca="1" si="1160"/>
        <v>28.908148925781244</v>
      </c>
      <c r="BP698" s="235">
        <f t="shared" ca="1" si="1115"/>
        <v>28.691408555762806</v>
      </c>
      <c r="BQ698" s="235">
        <f t="shared" ca="1" si="1116"/>
        <v>28.449691862435746</v>
      </c>
      <c r="BR698" s="235">
        <f t="shared" ca="1" si="1117"/>
        <v>0.24171669332706003</v>
      </c>
      <c r="BS698" s="235">
        <f t="shared" ca="1" si="1118"/>
        <v>28.933125249089866</v>
      </c>
      <c r="BT698" s="235">
        <f t="shared" ca="1" si="1186"/>
        <v>28.716170666165027</v>
      </c>
      <c r="BU698" s="235">
        <f t="shared" ca="1" si="1187"/>
        <v>28.465352813729957</v>
      </c>
      <c r="BV698" s="235">
        <f t="shared" ca="1" si="1188"/>
        <v>28.182263444517055</v>
      </c>
      <c r="BW698" s="235">
        <f t="shared" ca="1" si="1189"/>
        <v>28.934717001822271</v>
      </c>
      <c r="BX698" s="235">
        <f t="shared" ca="1" si="1161"/>
        <v>0.99465043189986357</v>
      </c>
      <c r="BZ698" s="235">
        <f t="shared" ca="1" si="1162"/>
        <v>27.531175985869936</v>
      </c>
      <c r="CA698" s="235">
        <f t="shared" ca="1" si="1163"/>
        <v>85.277243414841152</v>
      </c>
      <c r="CB698" s="235">
        <f t="shared" ca="1" si="1203"/>
        <v>29.197407796223956</v>
      </c>
      <c r="CC698" s="235">
        <f t="shared" ca="1" si="1204"/>
        <v>5.1574077962239571</v>
      </c>
      <c r="CD698" s="81">
        <f t="shared" ca="1" si="1205"/>
        <v>5.3789195149739584</v>
      </c>
      <c r="CE698" s="235">
        <f t="shared" ca="1" si="1164"/>
        <v>95.881854745486493</v>
      </c>
      <c r="CF698" s="235">
        <f t="shared" ca="1" si="1165"/>
        <v>91.618387893409178</v>
      </c>
      <c r="CG698">
        <f t="shared" si="1166"/>
        <v>100</v>
      </c>
      <c r="CH698">
        <f t="shared" si="1166"/>
        <v>50</v>
      </c>
      <c r="CI698">
        <f t="shared" si="1166"/>
        <v>0</v>
      </c>
      <c r="CJ698" t="e">
        <f t="shared" si="1167"/>
        <v>#N/A</v>
      </c>
      <c r="CK698" s="259">
        <f t="shared" ca="1" si="1168"/>
        <v>28.835736960725555</v>
      </c>
      <c r="CL698" s="259">
        <f t="shared" ca="1" si="1169"/>
        <v>29.107059240181389</v>
      </c>
      <c r="CM698" s="259">
        <f t="shared" ca="1" si="1170"/>
        <v>28.994038573087799</v>
      </c>
      <c r="CN698" s="259">
        <f t="shared" ca="1" si="1171"/>
        <v>28.56063505676385</v>
      </c>
      <c r="CO698">
        <f t="shared" ca="1" si="1172"/>
        <v>100</v>
      </c>
      <c r="CP698">
        <f t="shared" ca="1" si="1173"/>
        <v>16.7</v>
      </c>
      <c r="CQ698" t="e">
        <f t="shared" ca="1" si="1174"/>
        <v>#N/A</v>
      </c>
      <c r="CR698" t="e">
        <f t="shared" ref="CR698:CR761" ca="1" si="1208">IF(AND($S$18,$CO699&gt;$CO700),$D698,NA())</f>
        <v>#N/A</v>
      </c>
      <c r="CS698" t="e">
        <f t="shared" ref="CS698:CS761" ca="1" si="1209">IF(AND($S$18,$CO699&lt;$CO700),$D698,NA())</f>
        <v>#N/A</v>
      </c>
    </row>
    <row r="699" spans="1:97" x14ac:dyDescent="0.25">
      <c r="A699">
        <v>668</v>
      </c>
      <c r="B699" s="100">
        <f ca="1">OFFSET(InputPriceData!B$15,CalculationsAndCharts!$A699+$A$11,0,1,1)</f>
        <v>39526</v>
      </c>
      <c r="C699" s="3">
        <f ca="1">OFFSET(InputPriceData!G$15,CalculationsAndCharts!$A699+$A$11,0,1,1)</f>
        <v>2749800</v>
      </c>
      <c r="D699" s="4">
        <f ca="1">OFFSET(InputPriceData!C$15,CalculationsAndCharts!$A699+$A$11,IF($C$7,7,0),1,1)</f>
        <v>29.8</v>
      </c>
      <c r="E699" s="4">
        <f ca="1">OFFSET(InputPriceData!D$15,CalculationsAndCharts!$A699+$A$11,IF($C$7,7,0),1,1)</f>
        <v>29.97</v>
      </c>
      <c r="F699" s="4">
        <f ca="1">OFFSET(InputPriceData!E$15,CalculationsAndCharts!$A699+$A$11,IF($C$7,7,0),1,1)</f>
        <v>28.19</v>
      </c>
      <c r="G699" s="4">
        <f ca="1">OFFSET(InputPriceData!F$15,CalculationsAndCharts!$A699+$A$11,IF($C$7,7,0),1,1)</f>
        <v>28.19</v>
      </c>
      <c r="H699" s="105">
        <f t="shared" si="1140"/>
        <v>0</v>
      </c>
      <c r="I699" s="105">
        <f t="shared" ca="1" si="1197"/>
        <v>0</v>
      </c>
      <c r="J699" s="105">
        <f t="shared" ca="1" si="1197"/>
        <v>0</v>
      </c>
      <c r="K699" s="105">
        <f t="shared" ca="1" si="1197"/>
        <v>0</v>
      </c>
      <c r="L699" s="4">
        <f t="shared" ca="1" si="1142"/>
        <v>28.783333333333331</v>
      </c>
      <c r="M699" s="105">
        <f t="shared" ca="1" si="1143"/>
        <v>1.1799999999999997</v>
      </c>
      <c r="N699" s="105">
        <f t="shared" ca="1" si="1150"/>
        <v>5.4861153846153865</v>
      </c>
      <c r="O699" s="198">
        <f t="shared" ca="1" si="1151"/>
        <v>5.3064852668179734</v>
      </c>
      <c r="P699" s="198">
        <f t="shared" ca="1" si="1152"/>
        <v>4.7758367401361763</v>
      </c>
      <c r="Q699" s="105">
        <f t="shared" ca="1" si="1144"/>
        <v>28.225118006605925</v>
      </c>
      <c r="R699" s="105">
        <f t="shared" ca="1" si="1145"/>
        <v>27.514983083473705</v>
      </c>
      <c r="S699" s="105">
        <f t="shared" ca="1" si="1153"/>
        <v>0</v>
      </c>
      <c r="T699" s="105">
        <f t="shared" si="1154"/>
        <v>0</v>
      </c>
      <c r="U699" s="105">
        <f t="shared" si="1155"/>
        <v>0</v>
      </c>
      <c r="V699" s="115">
        <f t="shared" ca="1" si="1146"/>
        <v>1.7799999999999976</v>
      </c>
      <c r="W699" s="114">
        <f t="shared" ca="1" si="1147"/>
        <v>1.9751512399704543</v>
      </c>
      <c r="X699" s="116">
        <f t="shared" ca="1" si="1148"/>
        <v>0.12006567009473056</v>
      </c>
      <c r="Y699" s="90" t="e">
        <f t="shared" si="1156"/>
        <v>#N/A</v>
      </c>
      <c r="Z699" s="117" t="str">
        <f t="shared" ca="1" si="1157"/>
        <v/>
      </c>
      <c r="AA699" s="112"/>
      <c r="AB699" s="118"/>
      <c r="AC699" s="107"/>
      <c r="AD699" s="107"/>
      <c r="AH699" s="107"/>
      <c r="BE699" s="235">
        <f t="shared" ca="1" si="1158"/>
        <v>29.024999999999999</v>
      </c>
      <c r="BF699" s="235">
        <f t="shared" ref="BF699:BN699" ca="1" si="1210">AVERAGE(OFFSET(BE$31,$A699,0,$BE$27,1))</f>
        <v>28.89</v>
      </c>
      <c r="BG699" s="235">
        <f t="shared" ca="1" si="1210"/>
        <v>28.66</v>
      </c>
      <c r="BH699" s="235">
        <f t="shared" ca="1" si="1210"/>
        <v>28.579374999999999</v>
      </c>
      <c r="BI699" s="235">
        <f t="shared" ca="1" si="1210"/>
        <v>28.605</v>
      </c>
      <c r="BJ699" s="235">
        <f t="shared" ca="1" si="1210"/>
        <v>28.634687499999998</v>
      </c>
      <c r="BK699" s="235">
        <f t="shared" ca="1" si="1210"/>
        <v>28.595624999999998</v>
      </c>
      <c r="BL699" s="235">
        <f t="shared" ca="1" si="1210"/>
        <v>28.4680859375</v>
      </c>
      <c r="BM699" s="235">
        <f t="shared" ca="1" si="1210"/>
        <v>28.269316406249999</v>
      </c>
      <c r="BN699" s="235">
        <f t="shared" ca="1" si="1210"/>
        <v>28.028193359374999</v>
      </c>
      <c r="BO699" s="235">
        <f t="shared" ca="1" si="1160"/>
        <v>28.72123291015625</v>
      </c>
      <c r="BP699" s="235">
        <f t="shared" ca="1" si="1115"/>
        <v>28.47466818574437</v>
      </c>
      <c r="BQ699" s="235">
        <f t="shared" ca="1" si="1116"/>
        <v>28.207975169108686</v>
      </c>
      <c r="BR699" s="235">
        <f t="shared" ca="1" si="1117"/>
        <v>0.2666930166356849</v>
      </c>
      <c r="BS699" s="235">
        <f t="shared" ca="1" si="1118"/>
        <v>28.741361202380055</v>
      </c>
      <c r="BT699" s="235">
        <f t="shared" ca="1" si="1186"/>
        <v>28.499216083240185</v>
      </c>
      <c r="BU699" s="235">
        <f t="shared" ca="1" si="1187"/>
        <v>28.214534961294888</v>
      </c>
      <c r="BV699" s="235">
        <f t="shared" ca="1" si="1188"/>
        <v>27.899174075304153</v>
      </c>
      <c r="BW699" s="235">
        <f t="shared" ca="1" si="1189"/>
        <v>28.753217441140045</v>
      </c>
      <c r="BX699" s="235">
        <f t="shared" ca="1" si="1161"/>
        <v>0.90764460188438423</v>
      </c>
      <c r="BZ699" s="235">
        <f t="shared" ca="1" si="1162"/>
        <v>27.332508912907588</v>
      </c>
      <c r="CA699" s="235">
        <f t="shared" ca="1" si="1163"/>
        <v>89.131740696823556</v>
      </c>
      <c r="CB699" s="235">
        <f t="shared" ca="1" si="1203"/>
        <v>28.752283121744789</v>
      </c>
      <c r="CC699" s="235">
        <f t="shared" ca="1" si="1204"/>
        <v>4.7122831217447896</v>
      </c>
      <c r="CD699" s="81">
        <f t="shared" ca="1" si="1205"/>
        <v>5.3789195149739584</v>
      </c>
      <c r="CE699" s="235">
        <f t="shared" ca="1" si="1164"/>
        <v>87.606499941607765</v>
      </c>
      <c r="CF699" s="235">
        <f t="shared" ca="1" si="1165"/>
        <v>84.15268977111424</v>
      </c>
      <c r="CG699">
        <f t="shared" si="1166"/>
        <v>100</v>
      </c>
      <c r="CH699">
        <f t="shared" si="1166"/>
        <v>50</v>
      </c>
      <c r="CI699">
        <f t="shared" si="1166"/>
        <v>0</v>
      </c>
      <c r="CJ699" t="e">
        <f t="shared" si="1167"/>
        <v>#N/A</v>
      </c>
      <c r="CK699" s="259">
        <f t="shared" ca="1" si="1168"/>
        <v>28.633973921451116</v>
      </c>
      <c r="CL699" s="259">
        <f t="shared" ca="1" si="1169"/>
        <v>28.957868480362777</v>
      </c>
      <c r="CM699" s="259">
        <f t="shared" ca="1" si="1170"/>
        <v>28.66561984403522</v>
      </c>
      <c r="CN699" s="259">
        <f t="shared" ca="1" si="1171"/>
        <v>28.342065383396836</v>
      </c>
      <c r="CO699">
        <f t="shared" ca="1" si="1172"/>
        <v>100</v>
      </c>
      <c r="CP699">
        <f t="shared" ca="1" si="1173"/>
        <v>16.7</v>
      </c>
      <c r="CQ699" t="e">
        <f t="shared" ca="1" si="1174"/>
        <v>#N/A</v>
      </c>
      <c r="CR699" t="e">
        <f t="shared" ca="1" si="1208"/>
        <v>#N/A</v>
      </c>
      <c r="CS699" t="e">
        <f t="shared" ca="1" si="1209"/>
        <v>#N/A</v>
      </c>
    </row>
    <row r="700" spans="1:97" x14ac:dyDescent="0.25">
      <c r="A700">
        <v>669</v>
      </c>
      <c r="B700" s="100">
        <f ca="1">OFFSET(InputPriceData!B$15,CalculationsAndCharts!$A700+$A$11,0,1,1)</f>
        <v>39525</v>
      </c>
      <c r="C700" s="3">
        <f ca="1">OFFSET(InputPriceData!G$15,CalculationsAndCharts!$A700+$A$11,0,1,1)</f>
        <v>4403900</v>
      </c>
      <c r="D700" s="4">
        <f ca="1">OFFSET(InputPriceData!C$15,CalculationsAndCharts!$A700+$A$11,IF($C$7,7,0),1,1)</f>
        <v>28.43</v>
      </c>
      <c r="E700" s="4">
        <f ca="1">OFFSET(InputPriceData!D$15,CalculationsAndCharts!$A700+$A$11,IF($C$7,7,0),1,1)</f>
        <v>30</v>
      </c>
      <c r="F700" s="4">
        <f ca="1">OFFSET(InputPriceData!E$15,CalculationsAndCharts!$A700+$A$11,IF($C$7,7,0),1,1)</f>
        <v>28.25</v>
      </c>
      <c r="G700" s="4">
        <f ca="1">OFFSET(InputPriceData!F$15,CalculationsAndCharts!$A700+$A$11,IF($C$7,7,0),1,1)</f>
        <v>29.86</v>
      </c>
      <c r="H700" s="105">
        <f t="shared" si="1140"/>
        <v>0</v>
      </c>
      <c r="I700" s="105">
        <f t="shared" ca="1" si="1197"/>
        <v>0</v>
      </c>
      <c r="J700" s="105">
        <f t="shared" ca="1" si="1197"/>
        <v>0</v>
      </c>
      <c r="K700" s="105">
        <f t="shared" ca="1" si="1197"/>
        <v>0</v>
      </c>
      <c r="L700" s="4">
        <f t="shared" ca="1" si="1142"/>
        <v>29.37</v>
      </c>
      <c r="M700" s="105">
        <f t="shared" ca="1" si="1143"/>
        <v>2.240000000000002</v>
      </c>
      <c r="N700" s="105">
        <f t="shared" ca="1" si="1150"/>
        <v>5.6945641025641036</v>
      </c>
      <c r="O700" s="198">
        <f t="shared" ca="1" si="1151"/>
        <v>5.2551623760187125</v>
      </c>
      <c r="P700" s="198">
        <f t="shared" ca="1" si="1152"/>
        <v>4.7296461384168413</v>
      </c>
      <c r="Q700" s="105">
        <f t="shared" ca="1" si="1144"/>
        <v>28.065627913255238</v>
      </c>
      <c r="R700" s="105">
        <f t="shared" ca="1" si="1145"/>
        <v>27.312087391150211</v>
      </c>
      <c r="S700" s="105">
        <f t="shared" ca="1" si="1153"/>
        <v>0</v>
      </c>
      <c r="T700" s="105">
        <f t="shared" si="1154"/>
        <v>0</v>
      </c>
      <c r="U700" s="105">
        <f t="shared" si="1155"/>
        <v>0</v>
      </c>
      <c r="V700" s="115">
        <f t="shared" ca="1" si="1146"/>
        <v>2.3500000000000014</v>
      </c>
      <c r="W700" s="114">
        <f t="shared" ca="1" si="1147"/>
        <v>2.0727268599556825</v>
      </c>
      <c r="X700" s="116">
        <f t="shared" ca="1" si="1148"/>
        <v>0.11941483121084001</v>
      </c>
      <c r="Y700" s="90" t="e">
        <f t="shared" si="1156"/>
        <v>#N/A</v>
      </c>
      <c r="Z700" s="117" t="str">
        <f t="shared" ca="1" si="1157"/>
        <v/>
      </c>
      <c r="AA700" s="112"/>
      <c r="AB700" s="118"/>
      <c r="AC700" s="107"/>
      <c r="AD700" s="107"/>
      <c r="AH700" s="107"/>
      <c r="BE700" s="235">
        <f t="shared" ca="1" si="1158"/>
        <v>28.754999999999999</v>
      </c>
      <c r="BF700" s="235">
        <f t="shared" ref="BF700:BN700" ca="1" si="1211">AVERAGE(OFFSET(BE$31,$A700,0,$BE$27,1))</f>
        <v>28.43</v>
      </c>
      <c r="BG700" s="235">
        <f t="shared" ca="1" si="1211"/>
        <v>28.498750000000001</v>
      </c>
      <c r="BH700" s="235">
        <f t="shared" ca="1" si="1211"/>
        <v>28.630625000000002</v>
      </c>
      <c r="BI700" s="235">
        <f t="shared" ca="1" si="1211"/>
        <v>28.664375</v>
      </c>
      <c r="BJ700" s="235">
        <f t="shared" ca="1" si="1211"/>
        <v>28.556562499999998</v>
      </c>
      <c r="BK700" s="235">
        <f t="shared" ca="1" si="1211"/>
        <v>28.340546874999998</v>
      </c>
      <c r="BL700" s="235">
        <f t="shared" ca="1" si="1211"/>
        <v>28.070546874999998</v>
      </c>
      <c r="BM700" s="235">
        <f t="shared" ca="1" si="1211"/>
        <v>27.787070312499999</v>
      </c>
      <c r="BN700" s="235">
        <f t="shared" ca="1" si="1211"/>
        <v>27.510283203124999</v>
      </c>
      <c r="BO700" s="235">
        <f t="shared" ca="1" si="1160"/>
        <v>28.459094238281249</v>
      </c>
      <c r="BP700" s="235">
        <f t="shared" ca="1" si="1115"/>
        <v>28.228103461332495</v>
      </c>
      <c r="BQ700" s="235">
        <f t="shared" ca="1" si="1116"/>
        <v>27.941282152473001</v>
      </c>
      <c r="BR700" s="235">
        <f t="shared" ca="1" si="1117"/>
        <v>0.2868213088594942</v>
      </c>
      <c r="BS700" s="235">
        <f t="shared" ca="1" si="1118"/>
        <v>28.514924770191989</v>
      </c>
      <c r="BT700" s="235">
        <f t="shared" ca="1" si="1186"/>
        <v>28.257070964100311</v>
      </c>
      <c r="BU700" s="235">
        <f t="shared" ca="1" si="1187"/>
        <v>27.92985383934959</v>
      </c>
      <c r="BV700" s="235">
        <f t="shared" ca="1" si="1188"/>
        <v>27.583813189313421</v>
      </c>
      <c r="BW700" s="235">
        <f t="shared" ca="1" si="1189"/>
        <v>28.565464563565587</v>
      </c>
      <c r="BX700" s="235">
        <f t="shared" ca="1" si="1161"/>
        <v>0.81175270308594838</v>
      </c>
      <c r="BZ700" s="235">
        <f t="shared" ca="1" si="1162"/>
        <v>27.140359293039964</v>
      </c>
      <c r="CA700" s="235">
        <f t="shared" ca="1" si="1163"/>
        <v>93.889760548624082</v>
      </c>
      <c r="CB700" s="235">
        <f t="shared" ca="1" si="1203"/>
        <v>28.914547119140625</v>
      </c>
      <c r="CC700" s="235">
        <f t="shared" ca="1" si="1204"/>
        <v>4.9145471191406251</v>
      </c>
      <c r="CD700" s="81">
        <f t="shared" ca="1" si="1205"/>
        <v>5.3789195149739584</v>
      </c>
      <c r="CE700" s="235">
        <f t="shared" ca="1" si="1164"/>
        <v>91.366808993133233</v>
      </c>
      <c r="CF700" s="235">
        <f t="shared" ca="1" si="1165"/>
        <v>83.465227777291702</v>
      </c>
      <c r="CG700">
        <f t="shared" si="1166"/>
        <v>100</v>
      </c>
      <c r="CH700">
        <f t="shared" si="1166"/>
        <v>50</v>
      </c>
      <c r="CI700">
        <f t="shared" si="1166"/>
        <v>0</v>
      </c>
      <c r="CJ700" t="e">
        <f t="shared" si="1167"/>
        <v>#N/A</v>
      </c>
      <c r="CK700" s="259">
        <f t="shared" ca="1" si="1168"/>
        <v>28.132947842902226</v>
      </c>
      <c r="CL700" s="259">
        <f t="shared" ca="1" si="1169"/>
        <v>28.850223921451114</v>
      </c>
      <c r="CM700" s="259">
        <f t="shared" ca="1" si="1170"/>
        <v>28.587144184503142</v>
      </c>
      <c r="CN700" s="259">
        <f t="shared" ca="1" si="1171"/>
        <v>28.095744144610464</v>
      </c>
      <c r="CO700">
        <f t="shared" ca="1" si="1172"/>
        <v>100</v>
      </c>
      <c r="CP700">
        <f t="shared" ca="1" si="1173"/>
        <v>16.7</v>
      </c>
      <c r="CQ700" t="e">
        <f t="shared" ca="1" si="1174"/>
        <v>#N/A</v>
      </c>
      <c r="CR700" t="e">
        <f t="shared" ca="1" si="1208"/>
        <v>#N/A</v>
      </c>
      <c r="CS700" t="e">
        <f t="shared" ca="1" si="1209"/>
        <v>#N/A</v>
      </c>
    </row>
    <row r="701" spans="1:97" x14ac:dyDescent="0.25">
      <c r="A701">
        <v>670</v>
      </c>
      <c r="B701" s="100">
        <f ca="1">OFFSET(InputPriceData!B$15,CalculationsAndCharts!$A701+$A$11,0,1,1)</f>
        <v>39524</v>
      </c>
      <c r="C701" s="3">
        <f ca="1">OFFSET(InputPriceData!G$15,CalculationsAndCharts!$A701+$A$11,0,1,1)</f>
        <v>3044100</v>
      </c>
      <c r="D701" s="4">
        <f ca="1">OFFSET(InputPriceData!C$15,CalculationsAndCharts!$A701+$A$11,IF($C$7,7,0),1,1)</f>
        <v>27.77</v>
      </c>
      <c r="E701" s="4">
        <f ca="1">OFFSET(InputPriceData!D$15,CalculationsAndCharts!$A701+$A$11,IF($C$7,7,0),1,1)</f>
        <v>28.25</v>
      </c>
      <c r="F701" s="4">
        <f ca="1">OFFSET(InputPriceData!E$15,CalculationsAndCharts!$A701+$A$11,IF($C$7,7,0),1,1)</f>
        <v>27.13</v>
      </c>
      <c r="G701" s="4">
        <f ca="1">OFFSET(InputPriceData!F$15,CalculationsAndCharts!$A701+$A$11,IF($C$7,7,0),1,1)</f>
        <v>27.65</v>
      </c>
      <c r="H701" s="105">
        <f t="shared" si="1140"/>
        <v>0</v>
      </c>
      <c r="I701" s="105">
        <f t="shared" ca="1" si="1197"/>
        <v>0</v>
      </c>
      <c r="J701" s="105">
        <f t="shared" ca="1" si="1197"/>
        <v>0</v>
      </c>
      <c r="K701" s="105">
        <f t="shared" ca="1" si="1197"/>
        <v>0</v>
      </c>
      <c r="L701" s="4">
        <f t="shared" ca="1" si="1142"/>
        <v>27.676666666666666</v>
      </c>
      <c r="M701" s="105">
        <f t="shared" ca="1" si="1143"/>
        <v>1.7733333333333334</v>
      </c>
      <c r="N701" s="105">
        <f t="shared" ca="1" si="1150"/>
        <v>5.2631025641025637</v>
      </c>
      <c r="O701" s="198">
        <f t="shared" ca="1" si="1151"/>
        <v>5.1296190255771723</v>
      </c>
      <c r="P701" s="198">
        <f t="shared" ca="1" si="1152"/>
        <v>4.6166571230194551</v>
      </c>
      <c r="Q701" s="105">
        <f t="shared" ca="1" si="1144"/>
        <v>27.692950174185306</v>
      </c>
      <c r="R701" s="105">
        <f t="shared" ca="1" si="1145"/>
        <v>27.096790099120202</v>
      </c>
      <c r="S701" s="105">
        <f t="shared" ca="1" si="1153"/>
        <v>0</v>
      </c>
      <c r="T701" s="105">
        <f t="shared" si="1154"/>
        <v>0</v>
      </c>
      <c r="U701" s="105">
        <f t="shared" si="1155"/>
        <v>0</v>
      </c>
      <c r="V701" s="115">
        <f t="shared" ca="1" si="1146"/>
        <v>1.4299999999999997</v>
      </c>
      <c r="W701" s="114">
        <f t="shared" ca="1" si="1147"/>
        <v>1.9340902899335226</v>
      </c>
      <c r="X701" s="116">
        <f t="shared" ca="1" si="1148"/>
        <v>0.11994901591079649</v>
      </c>
      <c r="Y701" s="90" t="e">
        <f t="shared" si="1156"/>
        <v>#N/A</v>
      </c>
      <c r="Z701" s="117" t="str">
        <f t="shared" ca="1" si="1157"/>
        <v/>
      </c>
      <c r="AA701" s="112"/>
      <c r="AB701" s="118"/>
      <c r="AC701" s="107"/>
      <c r="AD701" s="107"/>
      <c r="AH701" s="107"/>
      <c r="BE701" s="235">
        <f t="shared" ca="1" si="1158"/>
        <v>28.104999999999997</v>
      </c>
      <c r="BF701" s="235">
        <f t="shared" ref="BF701:BN701" ca="1" si="1212">AVERAGE(OFFSET(BE$31,$A701,0,$BE$27,1))</f>
        <v>28.567499999999999</v>
      </c>
      <c r="BG701" s="235">
        <f t="shared" ca="1" si="1212"/>
        <v>28.762499999999999</v>
      </c>
      <c r="BH701" s="235">
        <f t="shared" ca="1" si="1212"/>
        <v>28.698124999999997</v>
      </c>
      <c r="BI701" s="235">
        <f t="shared" ca="1" si="1212"/>
        <v>28.448749999999997</v>
      </c>
      <c r="BJ701" s="235">
        <f t="shared" ca="1" si="1212"/>
        <v>28.124531249999997</v>
      </c>
      <c r="BK701" s="235">
        <f t="shared" ca="1" si="1212"/>
        <v>27.800546874999998</v>
      </c>
      <c r="BL701" s="235">
        <f t="shared" ca="1" si="1212"/>
        <v>27.50359375</v>
      </c>
      <c r="BM701" s="235">
        <f t="shared" ca="1" si="1212"/>
        <v>27.233496093750002</v>
      </c>
      <c r="BN701" s="235">
        <f t="shared" ca="1" si="1212"/>
        <v>26.984443359375</v>
      </c>
      <c r="BO701" s="235">
        <f t="shared" ca="1" si="1160"/>
        <v>28.228705566406251</v>
      </c>
      <c r="BP701" s="235">
        <f t="shared" ca="1" si="1115"/>
        <v>27.99711268438374</v>
      </c>
      <c r="BQ701" s="235">
        <f t="shared" ca="1" si="1116"/>
        <v>27.654460843613503</v>
      </c>
      <c r="BR701" s="235">
        <f t="shared" ca="1" si="1117"/>
        <v>0.34265184077023747</v>
      </c>
      <c r="BS701" s="235">
        <f t="shared" ca="1" si="1118"/>
        <v>28.339764525153978</v>
      </c>
      <c r="BT701" s="235">
        <f t="shared" ca="1" si="1186"/>
        <v>27.999217158008634</v>
      </c>
      <c r="BU701" s="235">
        <f t="shared" ca="1" si="1187"/>
        <v>27.602636714598869</v>
      </c>
      <c r="BV701" s="235">
        <f t="shared" ca="1" si="1188"/>
        <v>27.237772539277252</v>
      </c>
      <c r="BW701" s="235">
        <f t="shared" ca="1" si="1189"/>
        <v>28.427513869506548</v>
      </c>
      <c r="BX701" s="235">
        <f t="shared" ca="1" si="1161"/>
        <v>0.70957686699208444</v>
      </c>
      <c r="BZ701" s="235">
        <f t="shared" ca="1" si="1162"/>
        <v>26.956603313184591</v>
      </c>
      <c r="CA701" s="235">
        <f t="shared" ca="1" si="1163"/>
        <v>101.82351006442704</v>
      </c>
      <c r="CB701" s="235">
        <f t="shared" ca="1" si="1203"/>
        <v>27.952686116536459</v>
      </c>
      <c r="CC701" s="235">
        <f t="shared" ca="1" si="1204"/>
        <v>3.9526861165364586</v>
      </c>
      <c r="CD701" s="81">
        <f t="shared" ca="1" si="1205"/>
        <v>5.3789195149739584</v>
      </c>
      <c r="CE701" s="235">
        <f t="shared" ca="1" si="1164"/>
        <v>73.484760378601706</v>
      </c>
      <c r="CF701" s="235">
        <f t="shared" ca="1" si="1165"/>
        <v>82.371144322059635</v>
      </c>
      <c r="CG701">
        <f t="shared" si="1166"/>
        <v>100</v>
      </c>
      <c r="CH701">
        <f t="shared" si="1166"/>
        <v>50</v>
      </c>
      <c r="CI701">
        <f t="shared" si="1166"/>
        <v>0</v>
      </c>
      <c r="CJ701" t="e">
        <f t="shared" si="1167"/>
        <v>#N/A</v>
      </c>
      <c r="CK701" s="259">
        <f t="shared" ca="1" si="1168"/>
        <v>28.565895685804453</v>
      </c>
      <c r="CL701" s="259">
        <f t="shared" ca="1" si="1169"/>
        <v>27.990447842902224</v>
      </c>
      <c r="CM701" s="259">
        <f t="shared" ca="1" si="1170"/>
        <v>28.065240307505238</v>
      </c>
      <c r="CN701" s="259">
        <f t="shared" ca="1" si="1171"/>
        <v>27.793952233874204</v>
      </c>
      <c r="CO701">
        <f t="shared" ca="1" si="1172"/>
        <v>100</v>
      </c>
      <c r="CP701">
        <f t="shared" ca="1" si="1173"/>
        <v>16.7</v>
      </c>
      <c r="CQ701" t="e">
        <f t="shared" ca="1" si="1174"/>
        <v>#N/A</v>
      </c>
      <c r="CR701" t="e">
        <f t="shared" ca="1" si="1208"/>
        <v>#N/A</v>
      </c>
      <c r="CS701" t="e">
        <f t="shared" ca="1" si="1209"/>
        <v>#N/A</v>
      </c>
    </row>
    <row r="702" spans="1:97" x14ac:dyDescent="0.25">
      <c r="A702">
        <v>671</v>
      </c>
      <c r="B702" s="100">
        <f ca="1">OFFSET(InputPriceData!B$15,CalculationsAndCharts!$A702+$A$11,0,1,1)</f>
        <v>39521</v>
      </c>
      <c r="C702" s="3">
        <f ca="1">OFFSET(InputPriceData!G$15,CalculationsAndCharts!$A702+$A$11,0,1,1)</f>
        <v>5349200</v>
      </c>
      <c r="D702" s="4">
        <f ca="1">OFFSET(InputPriceData!C$15,CalculationsAndCharts!$A702+$A$11,IF($C$7,7,0),1,1)</f>
        <v>29.69</v>
      </c>
      <c r="E702" s="4">
        <f ca="1">OFFSET(InputPriceData!D$15,CalculationsAndCharts!$A702+$A$11,IF($C$7,7,0),1,1)</f>
        <v>30.32</v>
      </c>
      <c r="F702" s="4">
        <f ca="1">OFFSET(InputPriceData!E$15,CalculationsAndCharts!$A702+$A$11,IF($C$7,7,0),1,1)</f>
        <v>27.83</v>
      </c>
      <c r="G702" s="4">
        <f ca="1">OFFSET(InputPriceData!F$15,CalculationsAndCharts!$A702+$A$11,IF($C$7,7,0),1,1)</f>
        <v>28.56</v>
      </c>
      <c r="H702" s="105">
        <f t="shared" si="1140"/>
        <v>0</v>
      </c>
      <c r="I702" s="105">
        <f t="shared" ca="1" si="1197"/>
        <v>0</v>
      </c>
      <c r="J702" s="105">
        <f t="shared" ca="1" si="1197"/>
        <v>0</v>
      </c>
      <c r="K702" s="105">
        <f t="shared" ca="1" si="1197"/>
        <v>0</v>
      </c>
      <c r="L702" s="4">
        <f t="shared" ca="1" si="1142"/>
        <v>28.903333333333332</v>
      </c>
      <c r="M702" s="105">
        <f t="shared" ca="1" si="1143"/>
        <v>1.0933333333333337</v>
      </c>
      <c r="N702" s="105">
        <f t="shared" ca="1" si="1150"/>
        <v>5.237615384615383</v>
      </c>
      <c r="O702" s="198">
        <f t="shared" ca="1" si="1151"/>
        <v>5.0914808717127746</v>
      </c>
      <c r="P702" s="198">
        <f t="shared" ca="1" si="1152"/>
        <v>4.5823327845414976</v>
      </c>
      <c r="Q702" s="105">
        <f t="shared" ca="1" si="1144"/>
        <v>27.697602604904919</v>
      </c>
      <c r="R702" s="105">
        <f t="shared" ca="1" si="1145"/>
        <v>26.926458649101601</v>
      </c>
      <c r="S702" s="105">
        <f t="shared" ca="1" si="1153"/>
        <v>0</v>
      </c>
      <c r="T702" s="105">
        <f t="shared" si="1154"/>
        <v>0</v>
      </c>
      <c r="U702" s="105">
        <f t="shared" si="1155"/>
        <v>0</v>
      </c>
      <c r="V702" s="115">
        <f t="shared" ca="1" si="1146"/>
        <v>2.490000000000002</v>
      </c>
      <c r="W702" s="114">
        <f t="shared" ca="1" si="1147"/>
        <v>2.1861354349002839</v>
      </c>
      <c r="X702" s="116">
        <f t="shared" ca="1" si="1148"/>
        <v>0.12654535836485589</v>
      </c>
      <c r="Y702" s="90" t="e">
        <f t="shared" si="1156"/>
        <v>#N/A</v>
      </c>
      <c r="Z702" s="117" t="str">
        <f t="shared" ca="1" si="1157"/>
        <v/>
      </c>
      <c r="AA702" s="112"/>
      <c r="AB702" s="118"/>
      <c r="AC702" s="107"/>
      <c r="AD702" s="107"/>
      <c r="AH702" s="107"/>
      <c r="BE702" s="235">
        <f t="shared" ca="1" si="1158"/>
        <v>29.03</v>
      </c>
      <c r="BF702" s="235">
        <f t="shared" ref="BF702:BN702" ca="1" si="1213">AVERAGE(OFFSET(BE$31,$A702,0,$BE$27,1))</f>
        <v>28.9575</v>
      </c>
      <c r="BG702" s="235">
        <f t="shared" ca="1" si="1213"/>
        <v>28.633749999999999</v>
      </c>
      <c r="BH702" s="235">
        <f t="shared" ca="1" si="1213"/>
        <v>28.199375</v>
      </c>
      <c r="BI702" s="235">
        <f t="shared" ca="1" si="1213"/>
        <v>27.8003125</v>
      </c>
      <c r="BJ702" s="235">
        <f t="shared" ca="1" si="1213"/>
        <v>27.4765625</v>
      </c>
      <c r="BK702" s="235">
        <f t="shared" ca="1" si="1213"/>
        <v>27.206640625000002</v>
      </c>
      <c r="BL702" s="235">
        <f t="shared" ca="1" si="1213"/>
        <v>26.963398437500004</v>
      </c>
      <c r="BM702" s="235">
        <f t="shared" ca="1" si="1213"/>
        <v>26.735390625000001</v>
      </c>
      <c r="BN702" s="235">
        <f t="shared" ca="1" si="1213"/>
        <v>26.524990234375</v>
      </c>
      <c r="BO702" s="235">
        <f t="shared" ca="1" si="1160"/>
        <v>28.299364746093751</v>
      </c>
      <c r="BP702" s="235">
        <f t="shared" ca="1" si="1115"/>
        <v>27.765519802361229</v>
      </c>
      <c r="BQ702" s="235">
        <f t="shared" ca="1" si="1116"/>
        <v>27.311809002843265</v>
      </c>
      <c r="BR702" s="235">
        <f t="shared" ca="1" si="1117"/>
        <v>0.45371079951796389</v>
      </c>
      <c r="BS702" s="235">
        <f t="shared" ca="1" si="1118"/>
        <v>28.219230601879193</v>
      </c>
      <c r="BT702" s="235">
        <f t="shared" ca="1" si="1186"/>
        <v>27.658669790863293</v>
      </c>
      <c r="BU702" s="235">
        <f t="shared" ca="1" si="1187"/>
        <v>27.206056271189105</v>
      </c>
      <c r="BV702" s="235">
        <f t="shared" ca="1" si="1188"/>
        <v>26.872908363955631</v>
      </c>
      <c r="BW702" s="235">
        <f t="shared" ca="1" si="1189"/>
        <v>28.230748922978208</v>
      </c>
      <c r="BX702" s="235">
        <f t="shared" ca="1" si="1161"/>
        <v>0.59611478023466424</v>
      </c>
      <c r="BZ702" s="235">
        <f t="shared" ca="1" si="1162"/>
        <v>26.775819009039555</v>
      </c>
      <c r="CA702" s="235">
        <f t="shared" ca="1" si="1163"/>
        <v>111.0171883913829</v>
      </c>
      <c r="CB702" s="235">
        <f t="shared" ca="1" si="1203"/>
        <v>28.60134903971354</v>
      </c>
      <c r="CC702" s="235">
        <f t="shared" ca="1" si="1204"/>
        <v>4.6013490397135399</v>
      </c>
      <c r="CD702" s="81">
        <f t="shared" ca="1" si="1205"/>
        <v>5.3789195149739584</v>
      </c>
      <c r="CE702" s="235">
        <f t="shared" ca="1" si="1164"/>
        <v>85.544113960140137</v>
      </c>
      <c r="CF702" s="235">
        <f t="shared" ca="1" si="1165"/>
        <v>87.16077924535</v>
      </c>
      <c r="CG702">
        <f t="shared" si="1166"/>
        <v>100</v>
      </c>
      <c r="CH702">
        <f t="shared" si="1166"/>
        <v>50</v>
      </c>
      <c r="CI702">
        <f t="shared" si="1166"/>
        <v>0</v>
      </c>
      <c r="CJ702" t="e">
        <f t="shared" si="1167"/>
        <v>#N/A</v>
      </c>
      <c r="CK702" s="259">
        <f t="shared" ca="1" si="1168"/>
        <v>28.031791371608904</v>
      </c>
      <c r="CL702" s="259">
        <f t="shared" ca="1" si="1169"/>
        <v>28.820447842902226</v>
      </c>
      <c r="CM702" s="259">
        <f t="shared" ca="1" si="1170"/>
        <v>28.324289401397621</v>
      </c>
      <c r="CN702" s="259">
        <f t="shared" ca="1" si="1171"/>
        <v>27.715353990262997</v>
      </c>
      <c r="CO702">
        <f t="shared" ca="1" si="1172"/>
        <v>100</v>
      </c>
      <c r="CP702">
        <f t="shared" ca="1" si="1173"/>
        <v>16.7</v>
      </c>
      <c r="CQ702" t="e">
        <f t="shared" ca="1" si="1174"/>
        <v>#N/A</v>
      </c>
      <c r="CR702" t="e">
        <f t="shared" ca="1" si="1208"/>
        <v>#N/A</v>
      </c>
      <c r="CS702" t="e">
        <f t="shared" ca="1" si="1209"/>
        <v>#N/A</v>
      </c>
    </row>
    <row r="703" spans="1:97" x14ac:dyDescent="0.25">
      <c r="A703">
        <v>672</v>
      </c>
      <c r="B703" s="100">
        <f ca="1">OFFSET(InputPriceData!B$15,CalculationsAndCharts!$A703+$A$11,0,1,1)</f>
        <v>39520</v>
      </c>
      <c r="C703" s="3">
        <f ca="1">OFFSET(InputPriceData!G$15,CalculationsAndCharts!$A703+$A$11,0,1,1)</f>
        <v>5981100</v>
      </c>
      <c r="D703" s="4">
        <f ca="1">OFFSET(InputPriceData!C$15,CalculationsAndCharts!$A703+$A$11,IF($C$7,7,0),1,1)</f>
        <v>27.92</v>
      </c>
      <c r="E703" s="4">
        <f ca="1">OFFSET(InputPriceData!D$15,CalculationsAndCharts!$A703+$A$11,IF($C$7,7,0),1,1)</f>
        <v>29.88</v>
      </c>
      <c r="F703" s="4">
        <f ca="1">OFFSET(InputPriceData!E$15,CalculationsAndCharts!$A703+$A$11,IF($C$7,7,0),1,1)</f>
        <v>27.39</v>
      </c>
      <c r="G703" s="4">
        <f ca="1">OFFSET(InputPriceData!F$15,CalculationsAndCharts!$A703+$A$11,IF($C$7,7,0),1,1)</f>
        <v>29.5</v>
      </c>
      <c r="H703" s="105">
        <f t="shared" si="1140"/>
        <v>0</v>
      </c>
      <c r="I703" s="105">
        <f t="shared" ca="1" si="1197"/>
        <v>0</v>
      </c>
      <c r="J703" s="105">
        <f t="shared" ca="1" si="1197"/>
        <v>0</v>
      </c>
      <c r="K703" s="105">
        <f t="shared" ca="1" si="1197"/>
        <v>0</v>
      </c>
      <c r="L703" s="4">
        <f t="shared" ca="1" si="1142"/>
        <v>28.923333333333332</v>
      </c>
      <c r="M703" s="105">
        <f t="shared" ca="1" si="1143"/>
        <v>1.6333333333333329</v>
      </c>
      <c r="N703" s="105">
        <f t="shared" ca="1" si="1150"/>
        <v>5.3441153846153826</v>
      </c>
      <c r="O703" s="198">
        <f t="shared" ca="1" si="1151"/>
        <v>5.0497281537406007</v>
      </c>
      <c r="P703" s="198">
        <f t="shared" ca="1" si="1152"/>
        <v>4.5447553383665404</v>
      </c>
      <c r="Q703" s="105">
        <f t="shared" ca="1" si="1144"/>
        <v>27.353108111068227</v>
      </c>
      <c r="R703" s="105">
        <f t="shared" ca="1" si="1145"/>
        <v>26.706131804586366</v>
      </c>
      <c r="S703" s="105">
        <f t="shared" ca="1" si="1153"/>
        <v>0</v>
      </c>
      <c r="T703" s="105">
        <f t="shared" si="1154"/>
        <v>0</v>
      </c>
      <c r="U703" s="105">
        <f t="shared" si="1155"/>
        <v>0</v>
      </c>
      <c r="V703" s="115">
        <f t="shared" ca="1" si="1146"/>
        <v>2.4899999999999984</v>
      </c>
      <c r="W703" s="114">
        <f t="shared" ca="1" si="1147"/>
        <v>2.0342031523504249</v>
      </c>
      <c r="X703" s="116">
        <f t="shared" ca="1" si="1148"/>
        <v>0.11895603906272627</v>
      </c>
      <c r="Y703" s="90" t="e">
        <f t="shared" si="1156"/>
        <v>#N/A</v>
      </c>
      <c r="Z703" s="117" t="str">
        <f t="shared" ca="1" si="1157"/>
        <v/>
      </c>
      <c r="AA703" s="112"/>
      <c r="AB703" s="118"/>
      <c r="AC703" s="107"/>
      <c r="AD703" s="107"/>
      <c r="AH703" s="107"/>
      <c r="BE703" s="235">
        <f t="shared" ca="1" si="1158"/>
        <v>28.884999999999998</v>
      </c>
      <c r="BF703" s="235">
        <f t="shared" ref="BF703:BN703" ca="1" si="1214">AVERAGE(OFFSET(BE$31,$A703,0,$BE$27,1))</f>
        <v>28.31</v>
      </c>
      <c r="BG703" s="235">
        <f t="shared" ca="1" si="1214"/>
        <v>27.765000000000001</v>
      </c>
      <c r="BH703" s="235">
        <f t="shared" ca="1" si="1214"/>
        <v>27.401250000000001</v>
      </c>
      <c r="BI703" s="235">
        <f t="shared" ca="1" si="1214"/>
        <v>27.152812500000003</v>
      </c>
      <c r="BJ703" s="235">
        <f t="shared" ca="1" si="1214"/>
        <v>26.936718750000004</v>
      </c>
      <c r="BK703" s="235">
        <f t="shared" ca="1" si="1214"/>
        <v>26.720156250000002</v>
      </c>
      <c r="BL703" s="235">
        <f t="shared" ca="1" si="1214"/>
        <v>26.507382812500001</v>
      </c>
      <c r="BM703" s="235">
        <f t="shared" ca="1" si="1214"/>
        <v>26.314589843749999</v>
      </c>
      <c r="BN703" s="235">
        <f t="shared" ca="1" si="1214"/>
        <v>26.156191406250002</v>
      </c>
      <c r="BO703" s="235">
        <f t="shared" ca="1" si="1160"/>
        <v>27.777517578125003</v>
      </c>
      <c r="BP703" s="235">
        <f t="shared" ca="1" si="1115"/>
        <v>27.231674858628708</v>
      </c>
      <c r="BQ703" s="235">
        <f t="shared" ca="1" si="1116"/>
        <v>26.858098203325302</v>
      </c>
      <c r="BR703" s="235">
        <f t="shared" ca="1" si="1117"/>
        <v>0.37357665530340611</v>
      </c>
      <c r="BS703" s="235">
        <f t="shared" ca="1" si="1118"/>
        <v>27.605251513932114</v>
      </c>
      <c r="BT703" s="235">
        <f t="shared" ca="1" si="1186"/>
        <v>27.098108979847396</v>
      </c>
      <c r="BU703" s="235">
        <f t="shared" ca="1" si="1187"/>
        <v>26.753442751514918</v>
      </c>
      <c r="BV703" s="235">
        <f t="shared" ca="1" si="1188"/>
        <v>26.539760456722153</v>
      </c>
      <c r="BW703" s="235">
        <f t="shared" ca="1" si="1189"/>
        <v>27.573759141719581</v>
      </c>
      <c r="BX703" s="235">
        <f t="shared" ca="1" si="1161"/>
        <v>0.48318618396471807</v>
      </c>
      <c r="BZ703" s="235">
        <f t="shared" ca="1" si="1162"/>
        <v>26.603294471183418</v>
      </c>
      <c r="CA703" s="235">
        <f t="shared" ca="1" si="1163"/>
        <v>100.21173528665234</v>
      </c>
      <c r="CB703" s="235">
        <f t="shared" ca="1" si="1203"/>
        <v>28.350425455729166</v>
      </c>
      <c r="CC703" s="235">
        <f t="shared" ca="1" si="1204"/>
        <v>4.3504254557291659</v>
      </c>
      <c r="CD703" s="81">
        <f t="shared" ca="1" si="1205"/>
        <v>4.9389195149739571</v>
      </c>
      <c r="CE703" s="235">
        <f t="shared" ca="1" si="1164"/>
        <v>88.084558627437076</v>
      </c>
      <c r="CF703" s="235">
        <f t="shared" ca="1" si="1165"/>
        <v>80.890847941918764</v>
      </c>
      <c r="CG703">
        <f t="shared" si="1166"/>
        <v>100</v>
      </c>
      <c r="CH703">
        <f t="shared" si="1166"/>
        <v>50</v>
      </c>
      <c r="CI703">
        <f t="shared" si="1166"/>
        <v>0</v>
      </c>
      <c r="CJ703" t="e">
        <f t="shared" si="1167"/>
        <v>#N/A</v>
      </c>
      <c r="CK703" s="259">
        <f t="shared" ca="1" si="1168"/>
        <v>27.391082743217808</v>
      </c>
      <c r="CL703" s="259">
        <f t="shared" ca="1" si="1169"/>
        <v>28.333395685804451</v>
      </c>
      <c r="CM703" s="259">
        <f t="shared" ca="1" si="1170"/>
        <v>27.938260113440478</v>
      </c>
      <c r="CN703" s="259">
        <f t="shared" ca="1" si="1171"/>
        <v>27.273316449207307</v>
      </c>
      <c r="CO703">
        <f t="shared" ca="1" si="1172"/>
        <v>100</v>
      </c>
      <c r="CP703">
        <f t="shared" ca="1" si="1173"/>
        <v>16.7</v>
      </c>
      <c r="CQ703" t="e">
        <f t="shared" ca="1" si="1174"/>
        <v>#N/A</v>
      </c>
      <c r="CR703" t="e">
        <f t="shared" ca="1" si="1208"/>
        <v>#N/A</v>
      </c>
      <c r="CS703" t="e">
        <f t="shared" ca="1" si="1209"/>
        <v>#N/A</v>
      </c>
    </row>
    <row r="704" spans="1:97" x14ac:dyDescent="0.25">
      <c r="A704">
        <v>673</v>
      </c>
      <c r="B704" s="100">
        <f ca="1">OFFSET(InputPriceData!B$15,CalculationsAndCharts!$A704+$A$11,0,1,1)</f>
        <v>39519</v>
      </c>
      <c r="C704" s="3">
        <f ca="1">OFFSET(InputPriceData!G$15,CalculationsAndCharts!$A704+$A$11,0,1,1)</f>
        <v>5305500</v>
      </c>
      <c r="D704" s="4">
        <f ca="1">OFFSET(InputPriceData!C$15,CalculationsAndCharts!$A704+$A$11,IF($C$7,7,0),1,1)</f>
        <v>27.45</v>
      </c>
      <c r="E704" s="4">
        <f ca="1">OFFSET(InputPriceData!D$15,CalculationsAndCharts!$A704+$A$11,IF($C$7,7,0),1,1)</f>
        <v>29.04</v>
      </c>
      <c r="F704" s="4">
        <f ca="1">OFFSET(InputPriceData!E$15,CalculationsAndCharts!$A704+$A$11,IF($C$7,7,0),1,1)</f>
        <v>27.29</v>
      </c>
      <c r="G704" s="4">
        <f ca="1">OFFSET(InputPriceData!F$15,CalculationsAndCharts!$A704+$A$11,IF($C$7,7,0),1,1)</f>
        <v>28.27</v>
      </c>
      <c r="H704" s="105">
        <f t="shared" si="1140"/>
        <v>0</v>
      </c>
      <c r="I704" s="105">
        <f t="shared" ca="1" si="1197"/>
        <v>0</v>
      </c>
      <c r="J704" s="105">
        <f t="shared" ca="1" si="1197"/>
        <v>0</v>
      </c>
      <c r="K704" s="105">
        <f t="shared" ca="1" si="1197"/>
        <v>0</v>
      </c>
      <c r="L704" s="4">
        <f t="shared" ca="1" si="1142"/>
        <v>28.2</v>
      </c>
      <c r="M704" s="105">
        <f t="shared" ca="1" si="1143"/>
        <v>1.9399999999999977</v>
      </c>
      <c r="N704" s="105">
        <f t="shared" ca="1" si="1150"/>
        <v>5.3677820512820498</v>
      </c>
      <c r="O704" s="198">
        <f t="shared" ca="1" si="1151"/>
        <v>4.9656175163478053</v>
      </c>
      <c r="P704" s="198">
        <f t="shared" ca="1" si="1152"/>
        <v>4.4690557647130253</v>
      </c>
      <c r="Q704" s="105">
        <f t="shared" ca="1" si="1144"/>
        <v>26.904472333278196</v>
      </c>
      <c r="R704" s="105">
        <f t="shared" ca="1" si="1145"/>
        <v>26.521281431305837</v>
      </c>
      <c r="S704" s="105">
        <f t="shared" ca="1" si="1153"/>
        <v>0</v>
      </c>
      <c r="T704" s="105">
        <f t="shared" si="1154"/>
        <v>0</v>
      </c>
      <c r="U704" s="105">
        <f t="shared" si="1155"/>
        <v>0</v>
      </c>
      <c r="V704" s="115">
        <f t="shared" ca="1" si="1146"/>
        <v>1.8399999999999999</v>
      </c>
      <c r="W704" s="114">
        <f t="shared" ca="1" si="1147"/>
        <v>1.8063047285256377</v>
      </c>
      <c r="X704" s="116">
        <f t="shared" ca="1" si="1148"/>
        <v>0.11389475516539221</v>
      </c>
      <c r="Y704" s="90" t="e">
        <f t="shared" si="1156"/>
        <v>#N/A</v>
      </c>
      <c r="Z704" s="117" t="str">
        <f t="shared" ca="1" si="1157"/>
        <v/>
      </c>
      <c r="AA704" s="112"/>
      <c r="AB704" s="118"/>
      <c r="AC704" s="107"/>
      <c r="AD704" s="107"/>
      <c r="AH704" s="107"/>
      <c r="BE704" s="235">
        <f t="shared" ca="1" si="1158"/>
        <v>27.734999999999999</v>
      </c>
      <c r="BF704" s="235">
        <f t="shared" ref="BF704:BN704" ca="1" si="1215">AVERAGE(OFFSET(BE$31,$A704,0,$BE$27,1))</f>
        <v>27.22</v>
      </c>
      <c r="BG704" s="235">
        <f t="shared" ca="1" si="1215"/>
        <v>27.037500000000001</v>
      </c>
      <c r="BH704" s="235">
        <f t="shared" ca="1" si="1215"/>
        <v>26.904375000000002</v>
      </c>
      <c r="BI704" s="235">
        <f t="shared" ca="1" si="1215"/>
        <v>26.720625000000002</v>
      </c>
      <c r="BJ704" s="235">
        <f t="shared" ca="1" si="1215"/>
        <v>26.50359375</v>
      </c>
      <c r="BK704" s="235">
        <f t="shared" ca="1" si="1215"/>
        <v>26.294609375</v>
      </c>
      <c r="BL704" s="235">
        <f t="shared" ca="1" si="1215"/>
        <v>26.121796875000001</v>
      </c>
      <c r="BM704" s="235">
        <f t="shared" ca="1" si="1215"/>
        <v>25.997792968750002</v>
      </c>
      <c r="BN704" s="235">
        <f t="shared" ca="1" si="1215"/>
        <v>25.927373046875001</v>
      </c>
      <c r="BO704" s="235">
        <f t="shared" ca="1" si="1160"/>
        <v>27.002102050781254</v>
      </c>
      <c r="BP704" s="235">
        <f t="shared" ca="1" si="1115"/>
        <v>26.685832139132415</v>
      </c>
      <c r="BQ704" s="235">
        <f t="shared" ca="1" si="1116"/>
        <v>26.484521548021895</v>
      </c>
      <c r="BR704" s="235">
        <f t="shared" ca="1" si="1117"/>
        <v>0.20131059111051997</v>
      </c>
      <c r="BS704" s="235">
        <f t="shared" ca="1" si="1118"/>
        <v>26.887142730242935</v>
      </c>
      <c r="BT704" s="235">
        <f t="shared" ca="1" si="1186"/>
        <v>26.590966445762682</v>
      </c>
      <c r="BU704" s="235">
        <f t="shared" ca="1" si="1187"/>
        <v>26.408776523182436</v>
      </c>
      <c r="BV704" s="235">
        <f t="shared" ca="1" si="1188"/>
        <v>26.326078161929388</v>
      </c>
      <c r="BW704" s="235">
        <f t="shared" ca="1" si="1189"/>
        <v>26.872647929670123</v>
      </c>
      <c r="BX704" s="235">
        <f t="shared" ca="1" si="1161"/>
        <v>0.46290265455267943</v>
      </c>
      <c r="BZ704" s="235">
        <f t="shared" ca="1" si="1162"/>
        <v>26.488900171804477</v>
      </c>
      <c r="CA704" s="235">
        <f t="shared" ca="1" si="1163"/>
        <v>70.725078701291793</v>
      </c>
      <c r="CB704" s="235">
        <f t="shared" ca="1" si="1203"/>
        <v>27.601051025390625</v>
      </c>
      <c r="CC704" s="235">
        <f t="shared" ca="1" si="1204"/>
        <v>3.6010510253906247</v>
      </c>
      <c r="CD704" s="81">
        <f t="shared" ca="1" si="1205"/>
        <v>4.0989195149739572</v>
      </c>
      <c r="CE704" s="235">
        <f t="shared" ca="1" si="1164"/>
        <v>87.853665148472786</v>
      </c>
      <c r="CF704" s="235">
        <f t="shared" ca="1" si="1165"/>
        <v>70.884019606855517</v>
      </c>
      <c r="CG704">
        <f t="shared" si="1166"/>
        <v>100</v>
      </c>
      <c r="CH704">
        <f t="shared" si="1166"/>
        <v>50</v>
      </c>
      <c r="CI704">
        <f t="shared" si="1166"/>
        <v>0</v>
      </c>
      <c r="CJ704" t="e">
        <f t="shared" si="1167"/>
        <v>#N/A</v>
      </c>
      <c r="CK704" s="259">
        <f t="shared" ca="1" si="1168"/>
        <v>26.76966548643562</v>
      </c>
      <c r="CL704" s="259">
        <f t="shared" ca="1" si="1169"/>
        <v>27.647957743217809</v>
      </c>
      <c r="CM704" s="259">
        <f t="shared" ca="1" si="1170"/>
        <v>27.28154463351191</v>
      </c>
      <c r="CN704" s="259">
        <f t="shared" ca="1" si="1171"/>
        <v>26.849284754568444</v>
      </c>
      <c r="CO704">
        <f t="shared" ca="1" si="1172"/>
        <v>100</v>
      </c>
      <c r="CP704">
        <f t="shared" ca="1" si="1173"/>
        <v>16.7</v>
      </c>
      <c r="CQ704" t="e">
        <f t="shared" ca="1" si="1174"/>
        <v>#N/A</v>
      </c>
      <c r="CR704" t="e">
        <f t="shared" ca="1" si="1208"/>
        <v>#N/A</v>
      </c>
      <c r="CS704" t="e">
        <f t="shared" ca="1" si="1209"/>
        <v>#N/A</v>
      </c>
    </row>
    <row r="705" spans="1:97" x14ac:dyDescent="0.25">
      <c r="A705">
        <v>674</v>
      </c>
      <c r="B705" s="100">
        <f ca="1">OFFSET(InputPriceData!B$15,CalculationsAndCharts!$A705+$A$11,0,1,1)</f>
        <v>39518</v>
      </c>
      <c r="C705" s="3">
        <f ca="1">OFFSET(InputPriceData!G$15,CalculationsAndCharts!$A705+$A$11,0,1,1)</f>
        <v>3927200</v>
      </c>
      <c r="D705" s="4">
        <f ca="1">OFFSET(InputPriceData!C$15,CalculationsAndCharts!$A705+$A$11,IF($C$7,7,0),1,1)</f>
        <v>27.02</v>
      </c>
      <c r="E705" s="4">
        <f ca="1">OFFSET(InputPriceData!D$15,CalculationsAndCharts!$A705+$A$11,IF($C$7,7,0),1,1)</f>
        <v>27.41</v>
      </c>
      <c r="F705" s="4">
        <f ca="1">OFFSET(InputPriceData!E$15,CalculationsAndCharts!$A705+$A$11,IF($C$7,7,0),1,1)</f>
        <v>26.26</v>
      </c>
      <c r="G705" s="4">
        <f ca="1">OFFSET(InputPriceData!F$15,CalculationsAndCharts!$A705+$A$11,IF($C$7,7,0),1,1)</f>
        <v>27.2</v>
      </c>
      <c r="H705" s="105">
        <f t="shared" si="1140"/>
        <v>0</v>
      </c>
      <c r="I705" s="105">
        <f t="shared" ca="1" si="1197"/>
        <v>0</v>
      </c>
      <c r="J705" s="105">
        <f t="shared" ca="1" si="1197"/>
        <v>0</v>
      </c>
      <c r="K705" s="105">
        <f t="shared" ca="1" si="1197"/>
        <v>0</v>
      </c>
      <c r="L705" s="4">
        <f t="shared" ca="1" si="1142"/>
        <v>26.956666666666667</v>
      </c>
      <c r="M705" s="105">
        <f t="shared" ca="1" si="1143"/>
        <v>1.1266666666666687</v>
      </c>
      <c r="N705" s="105">
        <f t="shared" ca="1" si="1150"/>
        <v>5.3868974358974357</v>
      </c>
      <c r="O705" s="198">
        <f t="shared" ca="1" si="1151"/>
        <v>4.8507133635094499</v>
      </c>
      <c r="P705" s="198">
        <f t="shared" ca="1" si="1152"/>
        <v>4.365642027158505</v>
      </c>
      <c r="Q705" s="105">
        <f t="shared" ca="1" si="1144"/>
        <v>26.534321571357683</v>
      </c>
      <c r="R705" s="105">
        <f t="shared" ca="1" si="1145"/>
        <v>26.411798316456593</v>
      </c>
      <c r="S705" s="105">
        <f t="shared" ca="1" si="1153"/>
        <v>0</v>
      </c>
      <c r="T705" s="105">
        <f t="shared" si="1154"/>
        <v>0</v>
      </c>
      <c r="U705" s="105">
        <f t="shared" si="1155"/>
        <v>0</v>
      </c>
      <c r="V705" s="115">
        <f t="shared" ca="1" si="1146"/>
        <v>1.1999999999999993</v>
      </c>
      <c r="W705" s="114">
        <f t="shared" ca="1" si="1147"/>
        <v>1.7894570927884565</v>
      </c>
      <c r="X705" s="116">
        <f t="shared" ca="1" si="1148"/>
        <v>0.11578886370545796</v>
      </c>
      <c r="Y705" s="90" t="e">
        <f t="shared" si="1156"/>
        <v>#N/A</v>
      </c>
      <c r="Z705" s="117" t="str">
        <f t="shared" ca="1" si="1157"/>
        <v/>
      </c>
      <c r="AA705" s="112"/>
      <c r="AB705" s="118"/>
      <c r="AC705" s="107"/>
      <c r="AD705" s="107"/>
      <c r="AH705" s="107"/>
      <c r="BE705" s="235">
        <f t="shared" ca="1" si="1158"/>
        <v>26.704999999999998</v>
      </c>
      <c r="BF705" s="235">
        <f t="shared" ref="BF705:BN705" ca="1" si="1216">AVERAGE(OFFSET(BE$31,$A705,0,$BE$27,1))</f>
        <v>26.855</v>
      </c>
      <c r="BG705" s="235">
        <f t="shared" ca="1" si="1216"/>
        <v>26.771250000000002</v>
      </c>
      <c r="BH705" s="235">
        <f t="shared" ca="1" si="1216"/>
        <v>26.536875000000002</v>
      </c>
      <c r="BI705" s="235">
        <f t="shared" ca="1" si="1216"/>
        <v>26.286562500000002</v>
      </c>
      <c r="BJ705" s="235">
        <f t="shared" ca="1" si="1216"/>
        <v>26.085625</v>
      </c>
      <c r="BK705" s="235">
        <f t="shared" ca="1" si="1216"/>
        <v>25.948984375000002</v>
      </c>
      <c r="BL705" s="235">
        <f t="shared" ca="1" si="1216"/>
        <v>25.873789062500002</v>
      </c>
      <c r="BM705" s="235">
        <f t="shared" ca="1" si="1216"/>
        <v>25.856953125</v>
      </c>
      <c r="BN705" s="235">
        <f t="shared" ca="1" si="1216"/>
        <v>25.897695312499998</v>
      </c>
      <c r="BO705" s="235">
        <f t="shared" ca="1" si="1160"/>
        <v>26.51410546875</v>
      </c>
      <c r="BP705" s="235">
        <f t="shared" ca="1" si="1115"/>
        <v>26.369562227483577</v>
      </c>
      <c r="BQ705" s="235">
        <f t="shared" ca="1" si="1116"/>
        <v>26.283210956911379</v>
      </c>
      <c r="BR705" s="235">
        <f t="shared" ca="1" si="1117"/>
        <v>8.6351270572198047E-2</v>
      </c>
      <c r="BS705" s="235">
        <f t="shared" ca="1" si="1118"/>
        <v>26.455913498055775</v>
      </c>
      <c r="BT705" s="235">
        <f t="shared" ca="1" si="1186"/>
        <v>26.294790161282432</v>
      </c>
      <c r="BU705" s="235">
        <f t="shared" ca="1" si="1187"/>
        <v>26.226586600602189</v>
      </c>
      <c r="BV705" s="235">
        <f t="shared" ca="1" si="1188"/>
        <v>26.243379800676344</v>
      </c>
      <c r="BW705" s="235">
        <f t="shared" ca="1" si="1189"/>
        <v>26.447990482717067</v>
      </c>
      <c r="BX705" s="235">
        <f t="shared" ca="1" si="1161"/>
        <v>0.51824281756238599</v>
      </c>
      <c r="BZ705" s="235">
        <f t="shared" ca="1" si="1162"/>
        <v>26.439508956748423</v>
      </c>
      <c r="CA705" s="235">
        <f t="shared" ca="1" si="1163"/>
        <v>50.409148264154403</v>
      </c>
      <c r="CB705" s="235">
        <f t="shared" ca="1" si="1203"/>
        <v>26.735386067708333</v>
      </c>
      <c r="CC705" s="235">
        <f t="shared" ca="1" si="1204"/>
        <v>2.7353860677083333</v>
      </c>
      <c r="CD705" s="81">
        <f t="shared" ca="1" si="1205"/>
        <v>4.0989195149739572</v>
      </c>
      <c r="CE705" s="235">
        <f t="shared" ca="1" si="1164"/>
        <v>66.734320049846417</v>
      </c>
      <c r="CF705" s="235">
        <f t="shared" ca="1" si="1165"/>
        <v>63.755273297831856</v>
      </c>
      <c r="CG705">
        <f t="shared" ref="CG705:CI736" si="1217">CG$30</f>
        <v>100</v>
      </c>
      <c r="CH705">
        <f t="shared" si="1217"/>
        <v>50</v>
      </c>
      <c r="CI705">
        <f t="shared" si="1217"/>
        <v>0</v>
      </c>
      <c r="CJ705" t="e">
        <f t="shared" si="1167"/>
        <v>#N/A</v>
      </c>
      <c r="CK705" s="259">
        <f t="shared" ca="1" si="1168"/>
        <v>26.566830972871244</v>
      </c>
      <c r="CL705" s="259">
        <f t="shared" ca="1" si="1169"/>
        <v>26.802332743217811</v>
      </c>
      <c r="CM705" s="259">
        <f t="shared" ca="1" si="1170"/>
        <v>26.669241055853185</v>
      </c>
      <c r="CN705" s="259">
        <f t="shared" ca="1" si="1171"/>
        <v>26.529815559108698</v>
      </c>
      <c r="CO705">
        <f t="shared" ca="1" si="1172"/>
        <v>100</v>
      </c>
      <c r="CP705">
        <f t="shared" ca="1" si="1173"/>
        <v>16.7</v>
      </c>
      <c r="CQ705" t="e">
        <f t="shared" ca="1" si="1174"/>
        <v>#N/A</v>
      </c>
      <c r="CR705" t="e">
        <f t="shared" ca="1" si="1208"/>
        <v>#N/A</v>
      </c>
      <c r="CS705" t="e">
        <f t="shared" ca="1" si="1209"/>
        <v>#N/A</v>
      </c>
    </row>
    <row r="706" spans="1:97" x14ac:dyDescent="0.25">
      <c r="A706">
        <v>675</v>
      </c>
      <c r="B706" s="100">
        <f ca="1">OFFSET(InputPriceData!B$15,CalculationsAndCharts!$A706+$A$11,0,1,1)</f>
        <v>39517</v>
      </c>
      <c r="C706" s="3">
        <f ca="1">OFFSET(InputPriceData!G$15,CalculationsAndCharts!$A706+$A$11,0,1,1)</f>
        <v>4849900</v>
      </c>
      <c r="D706" s="4">
        <f ca="1">OFFSET(InputPriceData!C$15,CalculationsAndCharts!$A706+$A$11,IF($C$7,7,0),1,1)</f>
        <v>26.89</v>
      </c>
      <c r="E706" s="4">
        <f ca="1">OFFSET(InputPriceData!D$15,CalculationsAndCharts!$A706+$A$11,IF($C$7,7,0),1,1)</f>
        <v>27.4</v>
      </c>
      <c r="F706" s="4">
        <f ca="1">OFFSET(InputPriceData!E$15,CalculationsAndCharts!$A706+$A$11,IF($C$7,7,0),1,1)</f>
        <v>25.83</v>
      </c>
      <c r="G706" s="4">
        <f ca="1">OFFSET(InputPriceData!F$15,CalculationsAndCharts!$A706+$A$11,IF($C$7,7,0),1,1)</f>
        <v>26.21</v>
      </c>
      <c r="H706" s="105">
        <f t="shared" si="1140"/>
        <v>0</v>
      </c>
      <c r="I706" s="105">
        <f t="shared" ca="1" si="1197"/>
        <v>0</v>
      </c>
      <c r="J706" s="105">
        <f t="shared" ca="1" si="1197"/>
        <v>0</v>
      </c>
      <c r="K706" s="105">
        <f t="shared" ca="1" si="1197"/>
        <v>0</v>
      </c>
      <c r="L706" s="4">
        <f t="shared" ca="1" si="1142"/>
        <v>26.48</v>
      </c>
      <c r="M706" s="105">
        <f t="shared" ca="1" si="1143"/>
        <v>1.7800000000000011</v>
      </c>
      <c r="N706" s="105">
        <f t="shared" ca="1" si="1150"/>
        <v>5.2785769230769226</v>
      </c>
      <c r="O706" s="198">
        <f t="shared" ca="1" si="1151"/>
        <v>4.6975179142557399</v>
      </c>
      <c r="P706" s="198">
        <f t="shared" ca="1" si="1152"/>
        <v>4.2277661228301664</v>
      </c>
      <c r="Q706" s="105">
        <f t="shared" ca="1" si="1144"/>
        <v>26.413651544126544</v>
      </c>
      <c r="R706" s="105">
        <f t="shared" ca="1" si="1145"/>
        <v>26.37679167219914</v>
      </c>
      <c r="S706" s="105">
        <f t="shared" ca="1" si="1153"/>
        <v>0</v>
      </c>
      <c r="T706" s="105">
        <f t="shared" si="1154"/>
        <v>0</v>
      </c>
      <c r="U706" s="105">
        <f t="shared" si="1155"/>
        <v>0</v>
      </c>
      <c r="V706" s="115">
        <f t="shared" ca="1" si="1146"/>
        <v>1.9700000000000024</v>
      </c>
      <c r="W706" s="114">
        <f t="shared" ca="1" si="1147"/>
        <v>2.0841856391826852</v>
      </c>
      <c r="X706" s="116">
        <f t="shared" ca="1" si="1148"/>
        <v>0.12951871954149885</v>
      </c>
      <c r="Y706" s="90" t="e">
        <f t="shared" si="1156"/>
        <v>#N/A</v>
      </c>
      <c r="Z706" s="117" t="str">
        <f t="shared" ca="1" si="1157"/>
        <v/>
      </c>
      <c r="AA706" s="112"/>
      <c r="AB706" s="118"/>
      <c r="AC706" s="107"/>
      <c r="AD706" s="107"/>
      <c r="AH706" s="107"/>
      <c r="BE706" s="235">
        <f t="shared" ca="1" si="1158"/>
        <v>27.005000000000003</v>
      </c>
      <c r="BF706" s="235">
        <f t="shared" ref="BF706:BN706" ca="1" si="1218">AVERAGE(OFFSET(BE$31,$A706,0,$BE$27,1))</f>
        <v>26.6875</v>
      </c>
      <c r="BG706" s="235">
        <f t="shared" ca="1" si="1218"/>
        <v>26.302500000000002</v>
      </c>
      <c r="BH706" s="235">
        <f t="shared" ca="1" si="1218"/>
        <v>26.036250000000003</v>
      </c>
      <c r="BI706" s="235">
        <f t="shared" ca="1" si="1218"/>
        <v>25.884687500000002</v>
      </c>
      <c r="BJ706" s="235">
        <f t="shared" ca="1" si="1218"/>
        <v>25.812343750000004</v>
      </c>
      <c r="BK706" s="235">
        <f t="shared" ca="1" si="1218"/>
        <v>25.798593750000002</v>
      </c>
      <c r="BL706" s="235">
        <f t="shared" ca="1" si="1218"/>
        <v>25.840117187499999</v>
      </c>
      <c r="BM706" s="235">
        <f t="shared" ca="1" si="1218"/>
        <v>25.938437499999999</v>
      </c>
      <c r="BN706" s="235">
        <f t="shared" ca="1" si="1218"/>
        <v>26.0885546875</v>
      </c>
      <c r="BO706" s="235">
        <f t="shared" ca="1" si="1160"/>
        <v>26.405886718750004</v>
      </c>
      <c r="BP706" s="235">
        <f t="shared" ca="1" si="1115"/>
        <v>26.225018986217151</v>
      </c>
      <c r="BQ706" s="235">
        <f t="shared" ca="1" si="1116"/>
        <v>26.196859686339181</v>
      </c>
      <c r="BR706" s="235">
        <f t="shared" ca="1" si="1117"/>
        <v>2.8159299877970057E-2</v>
      </c>
      <c r="BS706" s="235">
        <f t="shared" ca="1" si="1118"/>
        <v>26.253178286095121</v>
      </c>
      <c r="BT706" s="235">
        <f t="shared" ca="1" si="1186"/>
        <v>26.133666824509088</v>
      </c>
      <c r="BU706" s="235">
        <f t="shared" ca="1" si="1187"/>
        <v>26.158383039921951</v>
      </c>
      <c r="BV706" s="235">
        <f t="shared" ca="1" si="1188"/>
        <v>26.260173000750502</v>
      </c>
      <c r="BW706" s="235">
        <f t="shared" ca="1" si="1189"/>
        <v>26.186024354511904</v>
      </c>
      <c r="BX706" s="235">
        <f t="shared" ca="1" si="1161"/>
        <v>0.59794773659069222</v>
      </c>
      <c r="BZ706" s="235">
        <f t="shared" ca="1" si="1162"/>
        <v>26.426922730478704</v>
      </c>
      <c r="CA706" s="235">
        <f t="shared" ca="1" si="1163"/>
        <v>39.928117407872179</v>
      </c>
      <c r="CB706" s="235">
        <f t="shared" ca="1" si="1203"/>
        <v>26.442943359375001</v>
      </c>
      <c r="CC706" s="235">
        <f t="shared" ca="1" si="1204"/>
        <v>2.4429433593750005</v>
      </c>
      <c r="CD706" s="81">
        <f t="shared" ca="1" si="1205"/>
        <v>4.207323404947914</v>
      </c>
      <c r="CE706" s="235">
        <f t="shared" ca="1" si="1164"/>
        <v>58.064073622247342</v>
      </c>
      <c r="CF706" s="235">
        <f t="shared" ca="1" si="1165"/>
        <v>63.317785308609956</v>
      </c>
      <c r="CG706">
        <f t="shared" si="1217"/>
        <v>100</v>
      </c>
      <c r="CH706">
        <f t="shared" si="1217"/>
        <v>50</v>
      </c>
      <c r="CI706">
        <f t="shared" si="1217"/>
        <v>0</v>
      </c>
      <c r="CJ706" t="e">
        <f t="shared" si="1167"/>
        <v>#N/A</v>
      </c>
      <c r="CK706" s="259">
        <f t="shared" ca="1" si="1168"/>
        <v>26.551161945742486</v>
      </c>
      <c r="CL706" s="259">
        <f t="shared" ca="1" si="1169"/>
        <v>26.590915486435623</v>
      </c>
      <c r="CM706" s="259">
        <f t="shared" ca="1" si="1170"/>
        <v>26.477623981977533</v>
      </c>
      <c r="CN706" s="259">
        <f t="shared" ca="1" si="1171"/>
        <v>26.420808685465055</v>
      </c>
      <c r="CO706">
        <f t="shared" ca="1" si="1172"/>
        <v>100</v>
      </c>
      <c r="CP706">
        <f t="shared" ca="1" si="1173"/>
        <v>16.7</v>
      </c>
      <c r="CQ706" t="e">
        <f t="shared" ca="1" si="1174"/>
        <v>#N/A</v>
      </c>
      <c r="CR706">
        <f t="shared" ca="1" si="1208"/>
        <v>26.89</v>
      </c>
      <c r="CS706" t="e">
        <f t="shared" ca="1" si="1209"/>
        <v>#N/A</v>
      </c>
    </row>
    <row r="707" spans="1:97" x14ac:dyDescent="0.25">
      <c r="A707">
        <v>676</v>
      </c>
      <c r="B707" s="100">
        <f ca="1">OFFSET(InputPriceData!B$15,CalculationsAndCharts!$A707+$A$11,0,1,1)</f>
        <v>39514</v>
      </c>
      <c r="C707" s="3">
        <f ca="1">OFFSET(InputPriceData!G$15,CalculationsAndCharts!$A707+$A$11,0,1,1)</f>
        <v>16726500</v>
      </c>
      <c r="D707" s="4">
        <f ca="1">OFFSET(InputPriceData!C$15,CalculationsAndCharts!$A707+$A$11,IF($C$7,7,0),1,1)</f>
        <v>26.91</v>
      </c>
      <c r="E707" s="4">
        <f ca="1">OFFSET(InputPriceData!D$15,CalculationsAndCharts!$A707+$A$11,IF($C$7,7,0),1,1)</f>
        <v>29.04</v>
      </c>
      <c r="F707" s="4">
        <f ca="1">OFFSET(InputPriceData!E$15,CalculationsAndCharts!$A707+$A$11,IF($C$7,7,0),1,1)</f>
        <v>25.99</v>
      </c>
      <c r="G707" s="4">
        <f ca="1">OFFSET(InputPriceData!F$15,CalculationsAndCharts!$A707+$A$11,IF($C$7,7,0),1,1)</f>
        <v>27.8</v>
      </c>
      <c r="H707" s="105">
        <f t="shared" si="1140"/>
        <v>0</v>
      </c>
      <c r="I707" s="105">
        <f t="shared" ca="1" si="1197"/>
        <v>0</v>
      </c>
      <c r="J707" s="105">
        <f t="shared" ca="1" si="1197"/>
        <v>0</v>
      </c>
      <c r="K707" s="105">
        <f t="shared" ca="1" si="1197"/>
        <v>0</v>
      </c>
      <c r="L707" s="4">
        <f t="shared" ca="1" si="1142"/>
        <v>27.61</v>
      </c>
      <c r="M707" s="105">
        <f t="shared" ca="1" si="1143"/>
        <v>2.8299999999999983</v>
      </c>
      <c r="N707" s="105">
        <f t="shared" ca="1" si="1150"/>
        <v>5.0664871794871784</v>
      </c>
      <c r="O707" s="198">
        <f t="shared" ca="1" si="1151"/>
        <v>4.5315010545925452</v>
      </c>
      <c r="P707" s="198">
        <f t="shared" ca="1" si="1152"/>
        <v>4.0783509491332905</v>
      </c>
      <c r="Q707" s="105">
        <f t="shared" ca="1" si="1144"/>
        <v>26.394694842448413</v>
      </c>
      <c r="R707" s="105">
        <f t="shared" ca="1" si="1145"/>
        <v>26.36626028021988</v>
      </c>
      <c r="S707" s="105">
        <f t="shared" ca="1" si="1153"/>
        <v>0</v>
      </c>
      <c r="T707" s="105">
        <f t="shared" si="1154"/>
        <v>0</v>
      </c>
      <c r="U707" s="105">
        <f t="shared" si="1155"/>
        <v>0</v>
      </c>
      <c r="V707" s="115">
        <f t="shared" ca="1" si="1146"/>
        <v>4.0999999999999979</v>
      </c>
      <c r="W707" s="114">
        <f t="shared" ca="1" si="1147"/>
        <v>2.1412784587740266</v>
      </c>
      <c r="X707" s="116">
        <f t="shared" ca="1" si="1148"/>
        <v>0.12702440499187145</v>
      </c>
      <c r="Y707" s="90" t="e">
        <f t="shared" si="1156"/>
        <v>#N/A</v>
      </c>
      <c r="Z707" s="117" t="str">
        <f t="shared" ca="1" si="1157"/>
        <v/>
      </c>
      <c r="AA707" s="112"/>
      <c r="AB707" s="118"/>
      <c r="AC707" s="107"/>
      <c r="AD707" s="107"/>
      <c r="AH707" s="107"/>
      <c r="BE707" s="235">
        <f t="shared" ca="1" si="1158"/>
        <v>26.37</v>
      </c>
      <c r="BF707" s="235">
        <f t="shared" ref="BF707:BN707" ca="1" si="1219">AVERAGE(OFFSET(BE$31,$A707,0,$BE$27,1))</f>
        <v>25.9175</v>
      </c>
      <c r="BG707" s="235">
        <f t="shared" ca="1" si="1219"/>
        <v>25.770000000000003</v>
      </c>
      <c r="BH707" s="235">
        <f t="shared" ca="1" si="1219"/>
        <v>25.733125000000001</v>
      </c>
      <c r="BI707" s="235">
        <f t="shared" ca="1" si="1219"/>
        <v>25.740000000000002</v>
      </c>
      <c r="BJ707" s="235">
        <f t="shared" ca="1" si="1219"/>
        <v>25.78484375</v>
      </c>
      <c r="BK707" s="235">
        <f t="shared" ca="1" si="1219"/>
        <v>25.881640624999999</v>
      </c>
      <c r="BL707" s="235">
        <f t="shared" ca="1" si="1219"/>
        <v>26.036757812499999</v>
      </c>
      <c r="BM707" s="235">
        <f t="shared" ca="1" si="1219"/>
        <v>26.238671875000001</v>
      </c>
      <c r="BN707" s="235">
        <f t="shared" ca="1" si="1219"/>
        <v>26.460996093750001</v>
      </c>
      <c r="BO707" s="235">
        <f t="shared" ca="1" si="1160"/>
        <v>26.021958007812504</v>
      </c>
      <c r="BP707" s="235">
        <f t="shared" ca="1" si="1115"/>
        <v>26.044151253684298</v>
      </c>
      <c r="BQ707" s="235">
        <f t="shared" ca="1" si="1116"/>
        <v>26.168700386461211</v>
      </c>
      <c r="BR707" s="235">
        <f t="shared" ca="1" si="1117"/>
        <v>-0.12454913277691304</v>
      </c>
      <c r="BS707" s="235">
        <f t="shared" ca="1" si="1118"/>
        <v>25.919602120907385</v>
      </c>
      <c r="BT707" s="235">
        <f t="shared" ca="1" si="1186"/>
        <v>26.014155362923056</v>
      </c>
      <c r="BU707" s="235">
        <f t="shared" ca="1" si="1187"/>
        <v>26.183099255334817</v>
      </c>
      <c r="BV707" s="235">
        <f t="shared" ca="1" si="1188"/>
        <v>26.361962961579053</v>
      </c>
      <c r="BW707" s="235">
        <f t="shared" ca="1" si="1189"/>
        <v>25.85513128434377</v>
      </c>
      <c r="BX707" s="235">
        <f t="shared" ca="1" si="1161"/>
        <v>0.675400383629706</v>
      </c>
      <c r="BZ707" s="235">
        <f t="shared" ca="1" si="1162"/>
        <v>26.434727678329157</v>
      </c>
      <c r="CA707" s="235">
        <f t="shared" ca="1" si="1163"/>
        <v>28.546192449930686</v>
      </c>
      <c r="CB707" s="235">
        <f t="shared" ca="1" si="1203"/>
        <v>26.81597900390625</v>
      </c>
      <c r="CC707" s="235">
        <f t="shared" ca="1" si="1204"/>
        <v>2.81597900390625</v>
      </c>
      <c r="CD707" s="81">
        <f t="shared" ca="1" si="1205"/>
        <v>4.2366301269531235</v>
      </c>
      <c r="CE707" s="235">
        <f t="shared" ca="1" si="1164"/>
        <v>66.467426221401823</v>
      </c>
      <c r="CF707" s="235">
        <f t="shared" ca="1" si="1165"/>
        <v>77.296427434527516</v>
      </c>
      <c r="CG707">
        <f t="shared" si="1217"/>
        <v>100</v>
      </c>
      <c r="CH707">
        <f t="shared" si="1217"/>
        <v>50</v>
      </c>
      <c r="CI707">
        <f t="shared" si="1217"/>
        <v>0</v>
      </c>
      <c r="CJ707" t="e">
        <f t="shared" si="1167"/>
        <v>#N/A</v>
      </c>
      <c r="CK707" s="259">
        <f t="shared" ca="1" si="1168"/>
        <v>25.667323891484976</v>
      </c>
      <c r="CL707" s="259">
        <f t="shared" ca="1" si="1169"/>
        <v>26.95241194574249</v>
      </c>
      <c r="CM707" s="259">
        <f t="shared" ca="1" si="1170"/>
        <v>26.476039969962557</v>
      </c>
      <c r="CN707" s="259">
        <f t="shared" ca="1" si="1171"/>
        <v>26.352765965076827</v>
      </c>
      <c r="CO707">
        <f t="shared" ca="1" si="1172"/>
        <v>100</v>
      </c>
      <c r="CP707">
        <f t="shared" ca="1" si="1173"/>
        <v>16.7</v>
      </c>
      <c r="CQ707" t="e">
        <f t="shared" ca="1" si="1174"/>
        <v>#N/A</v>
      </c>
      <c r="CR707" t="e">
        <f t="shared" ca="1" si="1208"/>
        <v>#N/A</v>
      </c>
      <c r="CS707" t="e">
        <f t="shared" ca="1" si="1209"/>
        <v>#N/A</v>
      </c>
    </row>
    <row r="708" spans="1:97" x14ac:dyDescent="0.25">
      <c r="A708">
        <v>677</v>
      </c>
      <c r="B708" s="100">
        <f ca="1">OFFSET(InputPriceData!B$15,CalculationsAndCharts!$A708+$A$11,0,1,1)</f>
        <v>39513</v>
      </c>
      <c r="C708" s="3">
        <f ca="1">OFFSET(InputPriceData!G$15,CalculationsAndCharts!$A708+$A$11,0,1,1)</f>
        <v>4322000</v>
      </c>
      <c r="D708" s="4">
        <f ca="1">OFFSET(InputPriceData!C$15,CalculationsAndCharts!$A708+$A$11,IF($C$7,7,0),1,1)</f>
        <v>25.85</v>
      </c>
      <c r="E708" s="4">
        <f ca="1">OFFSET(InputPriceData!D$15,CalculationsAndCharts!$A708+$A$11,IF($C$7,7,0),1,1)</f>
        <v>25.85</v>
      </c>
      <c r="F708" s="4">
        <f ca="1">OFFSET(InputPriceData!E$15,CalculationsAndCharts!$A708+$A$11,IF($C$7,7,0),1,1)</f>
        <v>24.78</v>
      </c>
      <c r="G708" s="4">
        <f ca="1">OFFSET(InputPriceData!F$15,CalculationsAndCharts!$A708+$A$11,IF($C$7,7,0),1,1)</f>
        <v>24.94</v>
      </c>
      <c r="H708" s="105">
        <f t="shared" si="1140"/>
        <v>0</v>
      </c>
      <c r="I708" s="105">
        <f t="shared" ca="1" si="1197"/>
        <v>0</v>
      </c>
      <c r="J708" s="105">
        <f t="shared" ca="1" si="1197"/>
        <v>0</v>
      </c>
      <c r="K708" s="105">
        <f t="shared" ca="1" si="1197"/>
        <v>0</v>
      </c>
      <c r="L708" s="4">
        <f t="shared" ca="1" si="1142"/>
        <v>25.19</v>
      </c>
      <c r="M708" s="105">
        <f t="shared" ca="1" si="1143"/>
        <v>1.2033333333333331</v>
      </c>
      <c r="N708" s="105">
        <f t="shared" ca="1" si="1150"/>
        <v>4.6304743589743582</v>
      </c>
      <c r="O708" s="198">
        <f t="shared" ca="1" si="1151"/>
        <v>4.3786478760512217</v>
      </c>
      <c r="P708" s="198">
        <f t="shared" ca="1" si="1152"/>
        <v>3.9407830884460995</v>
      </c>
      <c r="Q708" s="105">
        <f t="shared" ca="1" si="1144"/>
        <v>26.047464797433673</v>
      </c>
      <c r="R708" s="105">
        <f t="shared" ca="1" si="1145"/>
        <v>26.358136119583158</v>
      </c>
      <c r="S708" s="105">
        <f t="shared" ca="1" si="1153"/>
        <v>0</v>
      </c>
      <c r="T708" s="105">
        <f t="shared" si="1154"/>
        <v>0</v>
      </c>
      <c r="U708" s="105">
        <f t="shared" si="1155"/>
        <v>0</v>
      </c>
      <c r="V708" s="115">
        <f t="shared" ca="1" si="1146"/>
        <v>1.2099999999999973</v>
      </c>
      <c r="W708" s="114">
        <f t="shared" ca="1" si="1147"/>
        <v>1.1619176881610411</v>
      </c>
      <c r="X708" s="116">
        <f t="shared" ca="1" si="1148"/>
        <v>9.6588519974380158E-2</v>
      </c>
      <c r="Y708" s="90" t="e">
        <f t="shared" si="1156"/>
        <v>#N/A</v>
      </c>
      <c r="Z708" s="117" t="str">
        <f t="shared" ca="1" si="1157"/>
        <v/>
      </c>
      <c r="AA708" s="112"/>
      <c r="AB708" s="118"/>
      <c r="AC708" s="107"/>
      <c r="AD708" s="107"/>
      <c r="AH708" s="107"/>
      <c r="BE708" s="235">
        <f t="shared" ca="1" si="1158"/>
        <v>25.465</v>
      </c>
      <c r="BF708" s="235">
        <f t="shared" ref="BF708:BN708" ca="1" si="1220">AVERAGE(OFFSET(BE$31,$A708,0,$BE$27,1))</f>
        <v>25.622500000000002</v>
      </c>
      <c r="BG708" s="235">
        <f t="shared" ca="1" si="1220"/>
        <v>25.696249999999999</v>
      </c>
      <c r="BH708" s="235">
        <f t="shared" ca="1" si="1220"/>
        <v>25.746874999999999</v>
      </c>
      <c r="BI708" s="235">
        <f t="shared" ca="1" si="1220"/>
        <v>25.829687499999999</v>
      </c>
      <c r="BJ708" s="235">
        <f t="shared" ca="1" si="1220"/>
        <v>25.978437499999998</v>
      </c>
      <c r="BK708" s="235">
        <f t="shared" ca="1" si="1220"/>
        <v>26.191875</v>
      </c>
      <c r="BL708" s="235">
        <f t="shared" ca="1" si="1220"/>
        <v>26.4405859375</v>
      </c>
      <c r="BM708" s="235">
        <f t="shared" ca="1" si="1220"/>
        <v>26.683320312500001</v>
      </c>
      <c r="BN708" s="235">
        <f t="shared" ca="1" si="1220"/>
        <v>26.883232421875</v>
      </c>
      <c r="BO708" s="235">
        <f t="shared" ca="1" si="1160"/>
        <v>25.82023193359375</v>
      </c>
      <c r="BP708" s="235">
        <f t="shared" ca="1" si="1115"/>
        <v>26.066344499556088</v>
      </c>
      <c r="BQ708" s="235">
        <f t="shared" ca="1" si="1116"/>
        <v>26.293249519238124</v>
      </c>
      <c r="BR708" s="235">
        <f t="shared" ca="1" si="1117"/>
        <v>-0.22690501968203591</v>
      </c>
      <c r="BS708" s="235">
        <f t="shared" ca="1" si="1118"/>
        <v>25.839439479874052</v>
      </c>
      <c r="BT708" s="235">
        <f t="shared" ca="1" si="1186"/>
        <v>26.108708604938727</v>
      </c>
      <c r="BU708" s="235">
        <f t="shared" ca="1" si="1187"/>
        <v>26.352043147746581</v>
      </c>
      <c r="BV708" s="235">
        <f t="shared" ca="1" si="1188"/>
        <v>26.540826667823289</v>
      </c>
      <c r="BW708" s="235">
        <f t="shared" ca="1" si="1189"/>
        <v>25.810823039399729</v>
      </c>
      <c r="BX708" s="235">
        <f t="shared" ca="1" si="1161"/>
        <v>0.7325209299496318</v>
      </c>
      <c r="BZ708" s="235">
        <f t="shared" ca="1" si="1162"/>
        <v>26.472209394901146</v>
      </c>
      <c r="CA708" s="235">
        <f t="shared" ca="1" si="1163"/>
        <v>27.427731807373227</v>
      </c>
      <c r="CB708" s="235">
        <f t="shared" ca="1" si="1203"/>
        <v>25.505115966796875</v>
      </c>
      <c r="CC708" s="235">
        <f t="shared" ca="1" si="1204"/>
        <v>2.4851159667968759</v>
      </c>
      <c r="CD708" s="81">
        <f t="shared" ca="1" si="1205"/>
        <v>3.7986020507812519</v>
      </c>
      <c r="CE708" s="235">
        <f t="shared" ca="1" si="1164"/>
        <v>65.42185608218071</v>
      </c>
      <c r="CF708" s="235">
        <f t="shared" ca="1" si="1165"/>
        <v>88.47395202739358</v>
      </c>
      <c r="CG708">
        <f t="shared" si="1217"/>
        <v>100</v>
      </c>
      <c r="CH708">
        <f t="shared" si="1217"/>
        <v>50</v>
      </c>
      <c r="CI708">
        <f t="shared" si="1217"/>
        <v>0</v>
      </c>
      <c r="CJ708" t="e">
        <f t="shared" si="1167"/>
        <v>#N/A</v>
      </c>
      <c r="CK708" s="259">
        <f t="shared" ca="1" si="1168"/>
        <v>25.979647782969948</v>
      </c>
      <c r="CL708" s="259">
        <f t="shared" ca="1" si="1169"/>
        <v>25.523573891484975</v>
      </c>
      <c r="CM708" s="259">
        <f t="shared" ca="1" si="1170"/>
        <v>25.720066616604264</v>
      </c>
      <c r="CN708" s="259">
        <f t="shared" ca="1" si="1171"/>
        <v>26.11290757281056</v>
      </c>
      <c r="CO708">
        <f t="shared" ca="1" si="1172"/>
        <v>0</v>
      </c>
      <c r="CP708" t="e">
        <f t="shared" ca="1" si="1173"/>
        <v>#N/A</v>
      </c>
      <c r="CQ708">
        <f t="shared" ca="1" si="1174"/>
        <v>16.7</v>
      </c>
      <c r="CR708" t="e">
        <f t="shared" ca="1" si="1208"/>
        <v>#N/A</v>
      </c>
      <c r="CS708" t="e">
        <f t="shared" ca="1" si="1209"/>
        <v>#N/A</v>
      </c>
    </row>
    <row r="709" spans="1:97" x14ac:dyDescent="0.25">
      <c r="A709">
        <v>678</v>
      </c>
      <c r="B709" s="100">
        <f ca="1">OFFSET(InputPriceData!B$15,CalculationsAndCharts!$A709+$A$11,0,1,1)</f>
        <v>39512</v>
      </c>
      <c r="C709" s="3">
        <f ca="1">OFFSET(InputPriceData!G$15,CalculationsAndCharts!$A709+$A$11,0,1,1)</f>
        <v>2690400</v>
      </c>
      <c r="D709" s="4">
        <f ca="1">OFFSET(InputPriceData!C$15,CalculationsAndCharts!$A709+$A$11,IF($C$7,7,0),1,1)</f>
        <v>25.89</v>
      </c>
      <c r="E709" s="4">
        <f ca="1">OFFSET(InputPriceData!D$15,CalculationsAndCharts!$A709+$A$11,IF($C$7,7,0),1,1)</f>
        <v>26.32</v>
      </c>
      <c r="F709" s="4">
        <f ca="1">OFFSET(InputPriceData!E$15,CalculationsAndCharts!$A709+$A$11,IF($C$7,7,0),1,1)</f>
        <v>25.64</v>
      </c>
      <c r="G709" s="4">
        <f ca="1">OFFSET(InputPriceData!F$15,CalculationsAndCharts!$A709+$A$11,IF($C$7,7,0),1,1)</f>
        <v>25.99</v>
      </c>
      <c r="H709" s="105">
        <f t="shared" si="1140"/>
        <v>0</v>
      </c>
      <c r="I709" s="105">
        <f t="shared" ca="1" si="1197"/>
        <v>0</v>
      </c>
      <c r="J709" s="105">
        <f t="shared" ca="1" si="1197"/>
        <v>0</v>
      </c>
      <c r="K709" s="105">
        <f t="shared" ca="1" si="1197"/>
        <v>0</v>
      </c>
      <c r="L709" s="4">
        <f t="shared" ca="1" si="1142"/>
        <v>25.983333333333334</v>
      </c>
      <c r="M709" s="105">
        <f t="shared" ca="1" si="1143"/>
        <v>1.1933333333333351</v>
      </c>
      <c r="N709" s="105">
        <f t="shared" ca="1" si="1150"/>
        <v>4.6058974358974361</v>
      </c>
      <c r="O709" s="198">
        <f t="shared" ca="1" si="1151"/>
        <v>4.3066974523588968</v>
      </c>
      <c r="P709" s="198">
        <f t="shared" ca="1" si="1152"/>
        <v>3.8760277071230074</v>
      </c>
      <c r="Q709" s="105">
        <f t="shared" ca="1" si="1144"/>
        <v>26.292454739557577</v>
      </c>
      <c r="R709" s="105">
        <f t="shared" ca="1" si="1145"/>
        <v>26.446899354483012</v>
      </c>
      <c r="S709" s="105">
        <f t="shared" ca="1" si="1153"/>
        <v>0</v>
      </c>
      <c r="T709" s="105">
        <f t="shared" si="1154"/>
        <v>0</v>
      </c>
      <c r="U709" s="105">
        <f t="shared" si="1155"/>
        <v>0</v>
      </c>
      <c r="V709" s="115">
        <f t="shared" ca="1" si="1146"/>
        <v>0.75</v>
      </c>
      <c r="W709" s="114">
        <f t="shared" ca="1" si="1147"/>
        <v>1.1378765322415629</v>
      </c>
      <c r="X709" s="116">
        <f t="shared" ca="1" si="1148"/>
        <v>9.3781320978898158E-2</v>
      </c>
      <c r="Y709" s="90" t="e">
        <f t="shared" si="1156"/>
        <v>#N/A</v>
      </c>
      <c r="Z709" s="117" t="str">
        <f t="shared" ca="1" si="1157"/>
        <v/>
      </c>
      <c r="AA709" s="112"/>
      <c r="AB709" s="118"/>
      <c r="AC709" s="107"/>
      <c r="AD709" s="107"/>
      <c r="AH709" s="107"/>
      <c r="BE709" s="235">
        <f t="shared" ca="1" si="1158"/>
        <v>25.78</v>
      </c>
      <c r="BF709" s="235">
        <f t="shared" ref="BF709:BN709" ca="1" si="1221">AVERAGE(OFFSET(BE$31,$A709,0,$BE$27,1))</f>
        <v>25.77</v>
      </c>
      <c r="BG709" s="235">
        <f t="shared" ca="1" si="1221"/>
        <v>25.797499999999999</v>
      </c>
      <c r="BH709" s="235">
        <f t="shared" ca="1" si="1221"/>
        <v>25.912500000000001</v>
      </c>
      <c r="BI709" s="235">
        <f t="shared" ca="1" si="1221"/>
        <v>26.127187500000002</v>
      </c>
      <c r="BJ709" s="235">
        <f t="shared" ca="1" si="1221"/>
        <v>26.405312500000001</v>
      </c>
      <c r="BK709" s="235">
        <f t="shared" ca="1" si="1221"/>
        <v>26.689296875</v>
      </c>
      <c r="BL709" s="235">
        <f t="shared" ca="1" si="1221"/>
        <v>26.926054687499999</v>
      </c>
      <c r="BM709" s="235">
        <f t="shared" ca="1" si="1221"/>
        <v>27.083144531249999</v>
      </c>
      <c r="BN709" s="235">
        <f t="shared" ca="1" si="1221"/>
        <v>27.152998046874998</v>
      </c>
      <c r="BO709" s="235">
        <f t="shared" ca="1" si="1160"/>
        <v>26.079074707031253</v>
      </c>
      <c r="BP709" s="235">
        <f t="shared" ca="1" si="1115"/>
        <v>26.312457065518426</v>
      </c>
      <c r="BQ709" s="235">
        <f t="shared" ca="1" si="1116"/>
        <v>26.52015453892016</v>
      </c>
      <c r="BR709" s="235">
        <f t="shared" ca="1" si="1117"/>
        <v>-0.20769747340173339</v>
      </c>
      <c r="BS709" s="235">
        <f t="shared" ca="1" si="1118"/>
        <v>26.104759592116693</v>
      </c>
      <c r="BT709" s="235">
        <f t="shared" ca="1" si="1186"/>
        <v>26.377977730003401</v>
      </c>
      <c r="BU709" s="235">
        <f t="shared" ca="1" si="1187"/>
        <v>26.595377690554436</v>
      </c>
      <c r="BV709" s="235">
        <f t="shared" ca="1" si="1188"/>
        <v>26.729610187899997</v>
      </c>
      <c r="BW709" s="235">
        <f t="shared" ca="1" si="1189"/>
        <v>26.077410306246893</v>
      </c>
      <c r="BX709" s="235">
        <f t="shared" ca="1" si="1161"/>
        <v>0.77263543776878962</v>
      </c>
      <c r="BZ709" s="235">
        <f t="shared" ca="1" si="1162"/>
        <v>26.510088924868487</v>
      </c>
      <c r="CA709" s="235">
        <f t="shared" ca="1" si="1163"/>
        <v>35.999910259388294</v>
      </c>
      <c r="CB709" s="235">
        <f t="shared" ca="1" si="1203"/>
        <v>26.031204020182294</v>
      </c>
      <c r="CC709" s="235">
        <f t="shared" ca="1" si="1204"/>
        <v>4.6312040201822953</v>
      </c>
      <c r="CD709" s="81">
        <f t="shared" ca="1" si="1205"/>
        <v>3.9919720865885431</v>
      </c>
      <c r="CE709" s="235">
        <f t="shared" ca="1" si="1164"/>
        <v>100</v>
      </c>
      <c r="CF709" s="235">
        <f t="shared" ca="1" si="1165"/>
        <v>100</v>
      </c>
      <c r="CG709">
        <f t="shared" si="1217"/>
        <v>100</v>
      </c>
      <c r="CH709">
        <f t="shared" si="1217"/>
        <v>50</v>
      </c>
      <c r="CI709">
        <f t="shared" si="1217"/>
        <v>0</v>
      </c>
      <c r="CJ709" t="e">
        <f t="shared" si="1167"/>
        <v>#N/A</v>
      </c>
      <c r="CK709" s="259">
        <f t="shared" ca="1" si="1168"/>
        <v>25.999295565939899</v>
      </c>
      <c r="CL709" s="259">
        <f t="shared" ca="1" si="1169"/>
        <v>25.979823891484973</v>
      </c>
      <c r="CM709" s="259">
        <f t="shared" ca="1" si="1170"/>
        <v>26.073444361007105</v>
      </c>
      <c r="CN709" s="259">
        <f t="shared" ca="1" si="1171"/>
        <v>26.348641045340791</v>
      </c>
      <c r="CO709">
        <f t="shared" ca="1" si="1172"/>
        <v>0</v>
      </c>
      <c r="CP709" t="e">
        <f t="shared" ca="1" si="1173"/>
        <v>#N/A</v>
      </c>
      <c r="CQ709">
        <f t="shared" ca="1" si="1174"/>
        <v>16.7</v>
      </c>
      <c r="CR709" t="e">
        <f t="shared" ca="1" si="1208"/>
        <v>#N/A</v>
      </c>
      <c r="CS709" t="e">
        <f t="shared" ca="1" si="1209"/>
        <v>#N/A</v>
      </c>
    </row>
    <row r="710" spans="1:97" x14ac:dyDescent="0.25">
      <c r="A710">
        <v>679</v>
      </c>
      <c r="B710" s="100">
        <f ca="1">OFFSET(InputPriceData!B$15,CalculationsAndCharts!$A710+$A$11,0,1,1)</f>
        <v>39511</v>
      </c>
      <c r="C710" s="3">
        <f ca="1">OFFSET(InputPriceData!G$15,CalculationsAndCharts!$A710+$A$11,0,1,1)</f>
        <v>3766300</v>
      </c>
      <c r="D710" s="4">
        <f ca="1">OFFSET(InputPriceData!C$15,CalculationsAndCharts!$A710+$A$11,IF($C$7,7,0),1,1)</f>
        <v>25.6</v>
      </c>
      <c r="E710" s="4">
        <f ca="1">OFFSET(InputPriceData!D$15,CalculationsAndCharts!$A710+$A$11,IF($C$7,7,0),1,1)</f>
        <v>25.9</v>
      </c>
      <c r="F710" s="4">
        <f ca="1">OFFSET(InputPriceData!E$15,CalculationsAndCharts!$A710+$A$11,IF($C$7,7,0),1,1)</f>
        <v>24.79</v>
      </c>
      <c r="G710" s="4">
        <f ca="1">OFFSET(InputPriceData!F$15,CalculationsAndCharts!$A710+$A$11,IF($C$7,7,0),1,1)</f>
        <v>25.57</v>
      </c>
      <c r="H710" s="105">
        <f t="shared" si="1140"/>
        <v>0</v>
      </c>
      <c r="I710" s="105">
        <f t="shared" ca="1" si="1197"/>
        <v>0</v>
      </c>
      <c r="J710" s="105">
        <f t="shared" ca="1" si="1197"/>
        <v>0</v>
      </c>
      <c r="K710" s="105">
        <f t="shared" ca="1" si="1197"/>
        <v>0</v>
      </c>
      <c r="L710" s="4">
        <f t="shared" ca="1" si="1142"/>
        <v>25.419999999999998</v>
      </c>
      <c r="M710" s="105">
        <f t="shared" ca="1" si="1143"/>
        <v>1.3900000000000041</v>
      </c>
      <c r="N710" s="105">
        <f t="shared" ca="1" si="1150"/>
        <v>4.4274871794871791</v>
      </c>
      <c r="O710" s="198">
        <f t="shared" ca="1" si="1151"/>
        <v>4.2212117427764575</v>
      </c>
      <c r="P710" s="198">
        <f t="shared" ca="1" si="1152"/>
        <v>3.7990905684988117</v>
      </c>
      <c r="Q710" s="105">
        <f t="shared" ca="1" si="1144"/>
        <v>26.380775141335931</v>
      </c>
      <c r="R710" s="105">
        <f t="shared" ca="1" si="1145"/>
        <v>26.491026387318851</v>
      </c>
      <c r="S710" s="105">
        <f t="shared" ca="1" si="1153"/>
        <v>0</v>
      </c>
      <c r="T710" s="105">
        <f t="shared" si="1154"/>
        <v>0</v>
      </c>
      <c r="U710" s="105">
        <f t="shared" si="1155"/>
        <v>0</v>
      </c>
      <c r="V710" s="115">
        <f t="shared" ca="1" si="1146"/>
        <v>1.1600000000000001</v>
      </c>
      <c r="W710" s="114">
        <f t="shared" ca="1" si="1147"/>
        <v>1.3318147983623443</v>
      </c>
      <c r="X710" s="116">
        <f t="shared" ca="1" si="1148"/>
        <v>0.10208505273219962</v>
      </c>
      <c r="Y710" s="90" t="e">
        <f t="shared" si="1156"/>
        <v>#N/A</v>
      </c>
      <c r="Z710" s="117" t="str">
        <f t="shared" ca="1" si="1157"/>
        <v/>
      </c>
      <c r="AA710" s="112"/>
      <c r="AB710" s="118"/>
      <c r="AC710" s="107"/>
      <c r="AD710" s="107"/>
      <c r="AH710" s="107"/>
      <c r="BE710" s="235">
        <f t="shared" ca="1" si="1158"/>
        <v>25.759999999999998</v>
      </c>
      <c r="BF710" s="235">
        <f t="shared" ref="BF710:BN710" ca="1" si="1222">AVERAGE(OFFSET(BE$31,$A710,0,$BE$27,1))</f>
        <v>25.824999999999999</v>
      </c>
      <c r="BG710" s="235">
        <f t="shared" ca="1" si="1222"/>
        <v>26.0275</v>
      </c>
      <c r="BH710" s="235">
        <f t="shared" ca="1" si="1222"/>
        <v>26.341875000000002</v>
      </c>
      <c r="BI710" s="235">
        <f t="shared" ca="1" si="1222"/>
        <v>26.6834375</v>
      </c>
      <c r="BJ710" s="235">
        <f t="shared" ca="1" si="1222"/>
        <v>26.973281249999999</v>
      </c>
      <c r="BK710" s="235">
        <f t="shared" ca="1" si="1222"/>
        <v>27.162812500000001</v>
      </c>
      <c r="BL710" s="235">
        <f t="shared" ca="1" si="1222"/>
        <v>27.240234375</v>
      </c>
      <c r="BM710" s="235">
        <f t="shared" ca="1" si="1222"/>
        <v>27.222851562500001</v>
      </c>
      <c r="BN710" s="235">
        <f t="shared" ca="1" si="1222"/>
        <v>27.143046875000003</v>
      </c>
      <c r="BO710" s="235">
        <f t="shared" ca="1" si="1160"/>
        <v>26.264595703125003</v>
      </c>
      <c r="BP710" s="235">
        <f t="shared" ca="1" si="1115"/>
        <v>26.545839424005599</v>
      </c>
      <c r="BQ710" s="235">
        <f t="shared" ca="1" si="1116"/>
        <v>26.727852012321897</v>
      </c>
      <c r="BR710" s="235">
        <f t="shared" ca="1" si="1117"/>
        <v>-0.1820125883162973</v>
      </c>
      <c r="BS710" s="235">
        <f t="shared" ca="1" si="1118"/>
        <v>26.363826835689302</v>
      </c>
      <c r="BT710" s="235">
        <f t="shared" ca="1" si="1186"/>
        <v>26.651195867890106</v>
      </c>
      <c r="BU710" s="235">
        <f t="shared" ca="1" si="1187"/>
        <v>26.812777651105474</v>
      </c>
      <c r="BV710" s="235">
        <f t="shared" ca="1" si="1188"/>
        <v>26.863842685245558</v>
      </c>
      <c r="BW710" s="235">
        <f t="shared" ca="1" si="1189"/>
        <v>26.379097335599454</v>
      </c>
      <c r="BX710" s="235">
        <f t="shared" ca="1" si="1161"/>
        <v>0.79586112529697051</v>
      </c>
      <c r="BZ710" s="235">
        <f t="shared" ca="1" si="1162"/>
        <v>26.51557725284653</v>
      </c>
      <c r="CA710" s="235">
        <f t="shared" ca="1" si="1163"/>
        <v>45.712822472760209</v>
      </c>
      <c r="CB710" s="235">
        <f t="shared" ca="1" si="1203"/>
        <v>25.842297851562499</v>
      </c>
      <c r="CC710" s="235">
        <f t="shared" ca="1" si="1204"/>
        <v>4.4422978515625005</v>
      </c>
      <c r="CD710" s="81">
        <f t="shared" ca="1" si="1205"/>
        <v>3.9919720865885431</v>
      </c>
      <c r="CE710" s="235">
        <f t="shared" ca="1" si="1164"/>
        <v>100</v>
      </c>
      <c r="CF710" s="235">
        <f t="shared" ca="1" si="1165"/>
        <v>100</v>
      </c>
      <c r="CG710">
        <f t="shared" si="1217"/>
        <v>100</v>
      </c>
      <c r="CH710">
        <f t="shared" si="1217"/>
        <v>50</v>
      </c>
      <c r="CI710">
        <f t="shared" si="1217"/>
        <v>0</v>
      </c>
      <c r="CJ710" t="e">
        <f t="shared" si="1167"/>
        <v>#N/A</v>
      </c>
      <c r="CK710" s="259">
        <f t="shared" ca="1" si="1168"/>
        <v>26.533591131879803</v>
      </c>
      <c r="CL710" s="259">
        <f t="shared" ca="1" si="1169"/>
        <v>25.8305455659399</v>
      </c>
      <c r="CM710" s="259">
        <f t="shared" ca="1" si="1170"/>
        <v>26.133518379456284</v>
      </c>
      <c r="CN710" s="259">
        <f t="shared" ca="1" si="1171"/>
        <v>26.496167906883116</v>
      </c>
      <c r="CO710">
        <f t="shared" ca="1" si="1172"/>
        <v>0</v>
      </c>
      <c r="CP710" t="e">
        <f t="shared" ca="1" si="1173"/>
        <v>#N/A</v>
      </c>
      <c r="CQ710">
        <f t="shared" ca="1" si="1174"/>
        <v>16.7</v>
      </c>
      <c r="CR710" t="e">
        <f t="shared" ca="1" si="1208"/>
        <v>#N/A</v>
      </c>
      <c r="CS710" t="e">
        <f t="shared" ca="1" si="1209"/>
        <v>#N/A</v>
      </c>
    </row>
    <row r="711" spans="1:97" x14ac:dyDescent="0.25">
      <c r="A711">
        <v>680</v>
      </c>
      <c r="B711" s="100">
        <f ca="1">OFFSET(InputPriceData!B$15,CalculationsAndCharts!$A711+$A$11,0,1,1)</f>
        <v>39510</v>
      </c>
      <c r="C711" s="3">
        <f ca="1">OFFSET(InputPriceData!G$15,CalculationsAndCharts!$A711+$A$11,0,1,1)</f>
        <v>5066700</v>
      </c>
      <c r="D711" s="4">
        <f ca="1">OFFSET(InputPriceData!C$15,CalculationsAndCharts!$A711+$A$11,IF($C$7,7,0),1,1)</f>
        <v>25.9</v>
      </c>
      <c r="E711" s="4">
        <f ca="1">OFFSET(InputPriceData!D$15,CalculationsAndCharts!$A711+$A$11,IF($C$7,7,0),1,1)</f>
        <v>27.08</v>
      </c>
      <c r="F711" s="4">
        <f ca="1">OFFSET(InputPriceData!E$15,CalculationsAndCharts!$A711+$A$11,IF($C$7,7,0),1,1)</f>
        <v>25.51</v>
      </c>
      <c r="G711" s="4">
        <f ca="1">OFFSET(InputPriceData!F$15,CalculationsAndCharts!$A711+$A$11,IF($C$7,7,0),1,1)</f>
        <v>25.95</v>
      </c>
      <c r="H711" s="105">
        <f t="shared" si="1140"/>
        <v>0</v>
      </c>
      <c r="I711" s="105">
        <f t="shared" ca="1" si="1197"/>
        <v>0</v>
      </c>
      <c r="J711" s="105">
        <f t="shared" ca="1" si="1197"/>
        <v>0</v>
      </c>
      <c r="K711" s="105">
        <f t="shared" ca="1" si="1197"/>
        <v>0</v>
      </c>
      <c r="L711" s="4">
        <f t="shared" ca="1" si="1142"/>
        <v>26.180000000000003</v>
      </c>
      <c r="M711" s="105">
        <f t="shared" ca="1" si="1143"/>
        <v>0.706666666666667</v>
      </c>
      <c r="N711" s="105">
        <f t="shared" ca="1" si="1150"/>
        <v>4.3710512820512806</v>
      </c>
      <c r="O711" s="198">
        <f t="shared" ca="1" si="1151"/>
        <v>4.1622759037162513</v>
      </c>
      <c r="P711" s="198">
        <f t="shared" ca="1" si="1152"/>
        <v>3.7460483133446263</v>
      </c>
      <c r="Q711" s="105">
        <f t="shared" ca="1" si="1144"/>
        <v>26.65528232457477</v>
      </c>
      <c r="R711" s="105">
        <f t="shared" ca="1" si="1145"/>
        <v>26.522526743313971</v>
      </c>
      <c r="S711" s="105">
        <f t="shared" ca="1" si="1153"/>
        <v>0</v>
      </c>
      <c r="T711" s="105">
        <f t="shared" si="1154"/>
        <v>0</v>
      </c>
      <c r="U711" s="105">
        <f t="shared" si="1155"/>
        <v>0</v>
      </c>
      <c r="V711" s="115">
        <f t="shared" ca="1" si="1146"/>
        <v>1.5699999999999967</v>
      </c>
      <c r="W711" s="114">
        <f t="shared" ca="1" si="1147"/>
        <v>1.4177221975435164</v>
      </c>
      <c r="X711" s="116">
        <f t="shared" ca="1" si="1148"/>
        <v>0.1046328399824091</v>
      </c>
      <c r="Y711" s="90" t="e">
        <f t="shared" si="1156"/>
        <v>#N/A</v>
      </c>
      <c r="Z711" s="117" t="str">
        <f t="shared" ca="1" si="1157"/>
        <v/>
      </c>
      <c r="AA711" s="112"/>
      <c r="AB711" s="118"/>
      <c r="AC711" s="107"/>
      <c r="AD711" s="107"/>
      <c r="AH711" s="107"/>
      <c r="BE711" s="235">
        <f t="shared" ca="1" si="1158"/>
        <v>25.89</v>
      </c>
      <c r="BF711" s="235">
        <f t="shared" ref="BF711:BN711" ca="1" si="1223">AVERAGE(OFFSET(BE$31,$A711,0,$BE$27,1))</f>
        <v>26.23</v>
      </c>
      <c r="BG711" s="235">
        <f t="shared" ca="1" si="1223"/>
        <v>26.65625</v>
      </c>
      <c r="BH711" s="235">
        <f t="shared" ca="1" si="1223"/>
        <v>27.024999999999999</v>
      </c>
      <c r="BI711" s="235">
        <f t="shared" ca="1" si="1223"/>
        <v>27.263124999999999</v>
      </c>
      <c r="BJ711" s="235">
        <f t="shared" ca="1" si="1223"/>
        <v>27.352343749999999</v>
      </c>
      <c r="BK711" s="235">
        <f t="shared" ca="1" si="1223"/>
        <v>27.317656249999999</v>
      </c>
      <c r="BL711" s="235">
        <f t="shared" ca="1" si="1223"/>
        <v>27.205468750000001</v>
      </c>
      <c r="BM711" s="235">
        <f t="shared" ca="1" si="1223"/>
        <v>27.063242187500002</v>
      </c>
      <c r="BN711" s="235">
        <f t="shared" ca="1" si="1223"/>
        <v>26.927138671875003</v>
      </c>
      <c r="BO711" s="235">
        <f t="shared" ca="1" si="1160"/>
        <v>26.57588623046875</v>
      </c>
      <c r="BP711" s="235">
        <f t="shared" ca="1" si="1115"/>
        <v>26.827083144886195</v>
      </c>
      <c r="BQ711" s="235">
        <f t="shared" ca="1" si="1116"/>
        <v>26.909864600638198</v>
      </c>
      <c r="BR711" s="235">
        <f t="shared" ca="1" si="1117"/>
        <v>-8.2781455752002131E-2</v>
      </c>
      <c r="BS711" s="235">
        <f t="shared" ca="1" si="1118"/>
        <v>26.744301689134193</v>
      </c>
      <c r="BT711" s="235">
        <f t="shared" ca="1" si="1186"/>
        <v>26.93856490009091</v>
      </c>
      <c r="BU711" s="235">
        <f t="shared" ca="1" si="1187"/>
        <v>26.974359434320842</v>
      </c>
      <c r="BV711" s="235">
        <f t="shared" ca="1" si="1188"/>
        <v>26.914907719385639</v>
      </c>
      <c r="BW711" s="235">
        <f t="shared" ca="1" si="1189"/>
        <v>26.807524116695845</v>
      </c>
      <c r="BX711" s="235">
        <f t="shared" ca="1" si="1161"/>
        <v>0.80078618000960067</v>
      </c>
      <c r="BZ711" s="235">
        <f t="shared" ca="1" si="1162"/>
        <v>26.485022884886014</v>
      </c>
      <c r="CA711" s="235">
        <f t="shared" ca="1" si="1163"/>
        <v>60.068269154131883</v>
      </c>
      <c r="CB711" s="235">
        <f t="shared" ca="1" si="1203"/>
        <v>26.377943115234377</v>
      </c>
      <c r="CC711" s="235">
        <f t="shared" ca="1" si="1204"/>
        <v>4.9779431152343783</v>
      </c>
      <c r="CD711" s="81">
        <f t="shared" ca="1" si="1205"/>
        <v>3.9919720865885431</v>
      </c>
      <c r="CE711" s="235">
        <f t="shared" ca="1" si="1164"/>
        <v>100</v>
      </c>
      <c r="CF711" s="235">
        <f t="shared" ca="1" si="1165"/>
        <v>100</v>
      </c>
      <c r="CG711">
        <f t="shared" si="1217"/>
        <v>100</v>
      </c>
      <c r="CH711">
        <f t="shared" si="1217"/>
        <v>50</v>
      </c>
      <c r="CI711">
        <f t="shared" si="1217"/>
        <v>0</v>
      </c>
      <c r="CJ711" t="e">
        <f t="shared" si="1167"/>
        <v>#N/A</v>
      </c>
      <c r="CK711" s="259">
        <f t="shared" ca="1" si="1168"/>
        <v>26.957182263759602</v>
      </c>
      <c r="CL711" s="259">
        <f t="shared" ca="1" si="1169"/>
        <v>26.414295565939902</v>
      </c>
      <c r="CM711" s="259">
        <f t="shared" ca="1" si="1170"/>
        <v>26.609197299093807</v>
      </c>
      <c r="CN711" s="259">
        <f t="shared" ca="1" si="1171"/>
        <v>26.762416843260407</v>
      </c>
      <c r="CO711">
        <f t="shared" ca="1" si="1172"/>
        <v>0</v>
      </c>
      <c r="CP711" t="e">
        <f t="shared" ca="1" si="1173"/>
        <v>#N/A</v>
      </c>
      <c r="CQ711">
        <f t="shared" ca="1" si="1174"/>
        <v>16.7</v>
      </c>
      <c r="CR711" t="e">
        <f t="shared" ca="1" si="1208"/>
        <v>#N/A</v>
      </c>
      <c r="CS711">
        <f t="shared" ca="1" si="1209"/>
        <v>25.9</v>
      </c>
    </row>
    <row r="712" spans="1:97" x14ac:dyDescent="0.25">
      <c r="A712">
        <v>681</v>
      </c>
      <c r="B712" s="100">
        <f ca="1">OFFSET(InputPriceData!B$15,CalculationsAndCharts!$A712+$A$11,0,1,1)</f>
        <v>39507</v>
      </c>
      <c r="C712" s="3">
        <f ca="1">OFFSET(InputPriceData!G$15,CalculationsAndCharts!$A712+$A$11,0,1,1)</f>
        <v>2931800</v>
      </c>
      <c r="D712" s="4">
        <f ca="1">OFFSET(InputPriceData!C$15,CalculationsAndCharts!$A712+$A$11,IF($C$7,7,0),1,1)</f>
        <v>27.13</v>
      </c>
      <c r="E712" s="4">
        <f ca="1">OFFSET(InputPriceData!D$15,CalculationsAndCharts!$A712+$A$11,IF($C$7,7,0),1,1)</f>
        <v>27.15</v>
      </c>
      <c r="F712" s="4">
        <f ca="1">OFFSET(InputPriceData!E$15,CalculationsAndCharts!$A712+$A$11,IF($C$7,7,0),1,1)</f>
        <v>25.67</v>
      </c>
      <c r="G712" s="4">
        <f ca="1">OFFSET(InputPriceData!F$15,CalculationsAndCharts!$A712+$A$11,IF($C$7,7,0),1,1)</f>
        <v>25.83</v>
      </c>
      <c r="H712" s="105">
        <f t="shared" si="1140"/>
        <v>0</v>
      </c>
      <c r="I712" s="105">
        <f t="shared" ref="I712:K731" ca="1" si="1224">IF($S$16,AVERAGE(OFFSET($G712,0,0,I$31,1)),0)</f>
        <v>0</v>
      </c>
      <c r="J712" s="105">
        <f t="shared" ca="1" si="1224"/>
        <v>0</v>
      </c>
      <c r="K712" s="105">
        <f t="shared" ca="1" si="1224"/>
        <v>0</v>
      </c>
      <c r="L712" s="4">
        <f t="shared" ca="1" si="1142"/>
        <v>26.216666666666669</v>
      </c>
      <c r="M712" s="105">
        <f t="shared" ca="1" si="1143"/>
        <v>1.9433333333333316</v>
      </c>
      <c r="N712" s="105">
        <f t="shared" ca="1" si="1150"/>
        <v>4.3819743589743565</v>
      </c>
      <c r="O712" s="198">
        <f t="shared" ca="1" si="1151"/>
        <v>4.1026257956205283</v>
      </c>
      <c r="P712" s="198">
        <f t="shared" ca="1" si="1152"/>
        <v>3.6923632160584754</v>
      </c>
      <c r="Q712" s="105">
        <f t="shared" ca="1" si="1144"/>
        <v>26.791077274453276</v>
      </c>
      <c r="R712" s="105">
        <f t="shared" ca="1" si="1145"/>
        <v>26.484596577239458</v>
      </c>
      <c r="S712" s="105">
        <f t="shared" ca="1" si="1153"/>
        <v>0</v>
      </c>
      <c r="T712" s="105">
        <f t="shared" si="1154"/>
        <v>0</v>
      </c>
      <c r="U712" s="105">
        <f t="shared" si="1155"/>
        <v>0</v>
      </c>
      <c r="V712" s="115">
        <f t="shared" ca="1" si="1146"/>
        <v>1.639999999999997</v>
      </c>
      <c r="W712" s="114">
        <f t="shared" ca="1" si="1147"/>
        <v>1.3415832963152763</v>
      </c>
      <c r="X712" s="116">
        <f t="shared" ca="1" si="1148"/>
        <v>0.10193895843264716</v>
      </c>
      <c r="Y712" s="90" t="e">
        <f t="shared" si="1156"/>
        <v>#N/A</v>
      </c>
      <c r="Z712" s="117" t="str">
        <f t="shared" ca="1" si="1157"/>
        <v/>
      </c>
      <c r="AA712" s="112"/>
      <c r="AB712" s="118"/>
      <c r="AC712" s="107"/>
      <c r="AD712" s="107"/>
      <c r="AH712" s="107"/>
      <c r="BE712" s="235">
        <f t="shared" ca="1" si="1158"/>
        <v>26.57</v>
      </c>
      <c r="BF712" s="235">
        <f t="shared" ref="BF712:BN712" ca="1" si="1225">AVERAGE(OFFSET(BE$31,$A712,0,$BE$27,1))</f>
        <v>27.0825</v>
      </c>
      <c r="BG712" s="235">
        <f t="shared" ca="1" si="1225"/>
        <v>27.393749999999997</v>
      </c>
      <c r="BH712" s="235">
        <f t="shared" ca="1" si="1225"/>
        <v>27.501249999999999</v>
      </c>
      <c r="BI712" s="235">
        <f t="shared" ca="1" si="1225"/>
        <v>27.4415625</v>
      </c>
      <c r="BJ712" s="235">
        <f t="shared" ca="1" si="1225"/>
        <v>27.282968750000002</v>
      </c>
      <c r="BK712" s="235">
        <f t="shared" ca="1" si="1225"/>
        <v>27.09328125</v>
      </c>
      <c r="BL712" s="235">
        <f t="shared" ca="1" si="1225"/>
        <v>26.921015625000003</v>
      </c>
      <c r="BM712" s="235">
        <f t="shared" ca="1" si="1225"/>
        <v>26.791035156250004</v>
      </c>
      <c r="BN712" s="235">
        <f t="shared" ca="1" si="1225"/>
        <v>26.707773437500002</v>
      </c>
      <c r="BO712" s="235">
        <f t="shared" ca="1" si="1160"/>
        <v>27.030069335937497</v>
      </c>
      <c r="BP712" s="235">
        <f t="shared" ca="1" si="1115"/>
        <v>27.078280059303644</v>
      </c>
      <c r="BQ712" s="235">
        <f t="shared" ca="1" si="1116"/>
        <v>26.9926460563902</v>
      </c>
      <c r="BR712" s="235">
        <f t="shared" ca="1" si="1117"/>
        <v>8.5634002913444363E-2</v>
      </c>
      <c r="BS712" s="235">
        <f t="shared" ca="1" si="1118"/>
        <v>27.163914062217088</v>
      </c>
      <c r="BT712" s="235">
        <f t="shared" ca="1" si="1186"/>
        <v>27.132828111047626</v>
      </c>
      <c r="BU712" s="235">
        <f t="shared" ca="1" si="1187"/>
        <v>27.010153968550775</v>
      </c>
      <c r="BV712" s="235">
        <f t="shared" ca="1" si="1188"/>
        <v>26.855456004450438</v>
      </c>
      <c r="BW712" s="235">
        <f t="shared" ca="1" si="1189"/>
        <v>27.223478431940997</v>
      </c>
      <c r="BX712" s="235">
        <f t="shared" ca="1" si="1161"/>
        <v>0.78167385972081227</v>
      </c>
      <c r="BZ712" s="235">
        <f t="shared" ca="1" si="1162"/>
        <v>26.405221894657416</v>
      </c>
      <c r="CA712" s="235">
        <f t="shared" ca="1" si="1163"/>
        <v>76.170010903774923</v>
      </c>
      <c r="CB712" s="235">
        <f t="shared" ca="1" si="1203"/>
        <v>26.623368001302083</v>
      </c>
      <c r="CC712" s="235">
        <f t="shared" ca="1" si="1204"/>
        <v>5.2233680013020845</v>
      </c>
      <c r="CD712" s="81">
        <f t="shared" ca="1" si="1205"/>
        <v>3.9919720865885431</v>
      </c>
      <c r="CE712" s="235">
        <f t="shared" ca="1" si="1164"/>
        <v>100</v>
      </c>
      <c r="CF712" s="235">
        <f t="shared" ca="1" si="1165"/>
        <v>100</v>
      </c>
      <c r="CG712">
        <f t="shared" si="1217"/>
        <v>100</v>
      </c>
      <c r="CH712">
        <f t="shared" si="1217"/>
        <v>50</v>
      </c>
      <c r="CI712">
        <f t="shared" si="1217"/>
        <v>0</v>
      </c>
      <c r="CJ712" t="e">
        <f t="shared" si="1167"/>
        <v>#N/A</v>
      </c>
      <c r="CK712" s="259">
        <f t="shared" ca="1" si="1168"/>
        <v>27.469364527519204</v>
      </c>
      <c r="CL712" s="259">
        <f t="shared" ca="1" si="1169"/>
        <v>26.763432263759601</v>
      </c>
      <c r="CM712" s="259">
        <f t="shared" ca="1" si="1170"/>
        <v>26.895328831823011</v>
      </c>
      <c r="CN712" s="259">
        <f t="shared" ca="1" si="1171"/>
        <v>26.901665354188609</v>
      </c>
      <c r="CO712">
        <f t="shared" ca="1" si="1172"/>
        <v>0</v>
      </c>
      <c r="CP712" t="e">
        <f t="shared" ca="1" si="1173"/>
        <v>#N/A</v>
      </c>
      <c r="CQ712">
        <f t="shared" ca="1" si="1174"/>
        <v>16.7</v>
      </c>
      <c r="CR712" t="e">
        <f t="shared" ca="1" si="1208"/>
        <v>#N/A</v>
      </c>
      <c r="CS712" t="e">
        <f t="shared" ca="1" si="1209"/>
        <v>#N/A</v>
      </c>
    </row>
    <row r="713" spans="1:97" x14ac:dyDescent="0.25">
      <c r="A713">
        <v>682</v>
      </c>
      <c r="B713" s="100">
        <f ca="1">OFFSET(InputPriceData!B$15,CalculationsAndCharts!$A713+$A$11,0,1,1)</f>
        <v>39506</v>
      </c>
      <c r="C713" s="3">
        <f ca="1">OFFSET(InputPriceData!G$15,CalculationsAndCharts!$A713+$A$11,0,1,1)</f>
        <v>2175200</v>
      </c>
      <c r="D713" s="4">
        <f ca="1">OFFSET(InputPriceData!C$15,CalculationsAndCharts!$A713+$A$11,IF($C$7,7,0),1,1)</f>
        <v>27.92</v>
      </c>
      <c r="E713" s="4">
        <f ca="1">OFFSET(InputPriceData!D$15,CalculationsAndCharts!$A713+$A$11,IF($C$7,7,0),1,1)</f>
        <v>28.37</v>
      </c>
      <c r="F713" s="4">
        <f ca="1">OFFSET(InputPriceData!E$15,CalculationsAndCharts!$A713+$A$11,IF($C$7,7,0),1,1)</f>
        <v>27.16</v>
      </c>
      <c r="G713" s="4">
        <f ca="1">OFFSET(InputPriceData!F$15,CalculationsAndCharts!$A713+$A$11,IF($C$7,7,0),1,1)</f>
        <v>27.31</v>
      </c>
      <c r="H713" s="105">
        <f t="shared" si="1140"/>
        <v>0</v>
      </c>
      <c r="I713" s="105">
        <f t="shared" ca="1" si="1224"/>
        <v>0</v>
      </c>
      <c r="J713" s="105">
        <f t="shared" ca="1" si="1224"/>
        <v>0</v>
      </c>
      <c r="K713" s="105">
        <f t="shared" ca="1" si="1224"/>
        <v>0</v>
      </c>
      <c r="L713" s="4">
        <f t="shared" ca="1" si="1142"/>
        <v>27.613333333333333</v>
      </c>
      <c r="M713" s="105">
        <f t="shared" ca="1" si="1143"/>
        <v>0.65999999999999659</v>
      </c>
      <c r="N713" s="105">
        <f t="shared" ca="1" si="1150"/>
        <v>4.0287948717948705</v>
      </c>
      <c r="O713" s="198">
        <f t="shared" ca="1" si="1151"/>
        <v>4.0228119203765775</v>
      </c>
      <c r="P713" s="198">
        <f t="shared" ca="1" si="1152"/>
        <v>3.6205307283389199</v>
      </c>
      <c r="Q713" s="105">
        <f t="shared" ca="1" si="1144"/>
        <v>26.955194590963735</v>
      </c>
      <c r="R713" s="105">
        <f t="shared" ca="1" si="1145"/>
        <v>26.397030663749796</v>
      </c>
      <c r="S713" s="105">
        <f t="shared" ca="1" si="1153"/>
        <v>0</v>
      </c>
      <c r="T713" s="105">
        <f t="shared" si="1154"/>
        <v>0</v>
      </c>
      <c r="U713" s="105">
        <f t="shared" si="1155"/>
        <v>0</v>
      </c>
      <c r="V713" s="115">
        <f t="shared" ca="1" si="1146"/>
        <v>1.2100000000000009</v>
      </c>
      <c r="W713" s="114">
        <f t="shared" ca="1" si="1147"/>
        <v>1.1923749444729161</v>
      </c>
      <c r="X713" s="116">
        <f t="shared" ca="1" si="1148"/>
        <v>9.3660744945914171E-2</v>
      </c>
      <c r="Y713" s="90" t="e">
        <f t="shared" si="1156"/>
        <v>#N/A</v>
      </c>
      <c r="Z713" s="117" t="str">
        <f t="shared" ca="1" si="1157"/>
        <v/>
      </c>
      <c r="AA713" s="112"/>
      <c r="AB713" s="118"/>
      <c r="AC713" s="107"/>
      <c r="AD713" s="107"/>
      <c r="AH713" s="107"/>
      <c r="BE713" s="235">
        <f t="shared" ca="1" si="1158"/>
        <v>27.594999999999999</v>
      </c>
      <c r="BF713" s="235">
        <f t="shared" ref="BF713:BN713" ca="1" si="1226">AVERAGE(OFFSET(BE$31,$A713,0,$BE$27,1))</f>
        <v>27.704999999999998</v>
      </c>
      <c r="BG713" s="235">
        <f t="shared" ca="1" si="1226"/>
        <v>27.608750000000001</v>
      </c>
      <c r="BH713" s="235">
        <f t="shared" ca="1" si="1226"/>
        <v>27.381875000000001</v>
      </c>
      <c r="BI713" s="235">
        <f t="shared" ca="1" si="1226"/>
        <v>27.124375000000001</v>
      </c>
      <c r="BJ713" s="235">
        <f t="shared" ca="1" si="1226"/>
        <v>26.903593749999999</v>
      </c>
      <c r="BK713" s="235">
        <f t="shared" ca="1" si="1226"/>
        <v>26.748750000000001</v>
      </c>
      <c r="BL713" s="235">
        <f t="shared" ca="1" si="1226"/>
        <v>26.661054687500002</v>
      </c>
      <c r="BM713" s="235">
        <f t="shared" ca="1" si="1226"/>
        <v>26.62451171875</v>
      </c>
      <c r="BN713" s="235">
        <f t="shared" ca="1" si="1226"/>
        <v>26.615849609375001</v>
      </c>
      <c r="BO713" s="235">
        <f t="shared" ca="1" si="1160"/>
        <v>27.35315673828125</v>
      </c>
      <c r="BP713" s="235">
        <f t="shared" ca="1" si="1115"/>
        <v>27.126490782669787</v>
      </c>
      <c r="BQ713" s="235">
        <f t="shared" ca="1" si="1116"/>
        <v>26.907012053476755</v>
      </c>
      <c r="BR713" s="235">
        <f t="shared" ca="1" si="1117"/>
        <v>0.2194787291930318</v>
      </c>
      <c r="BS713" s="235">
        <f t="shared" ca="1" si="1118"/>
        <v>27.345969511862819</v>
      </c>
      <c r="BT713" s="235">
        <f t="shared" ca="1" si="1186"/>
        <v>27.101742159878164</v>
      </c>
      <c r="BU713" s="235">
        <f t="shared" ca="1" si="1187"/>
        <v>26.887479826053927</v>
      </c>
      <c r="BV713" s="235">
        <f t="shared" ca="1" si="1188"/>
        <v>26.700758040350099</v>
      </c>
      <c r="BW713" s="235">
        <f t="shared" ca="1" si="1189"/>
        <v>27.343545041822797</v>
      </c>
      <c r="BX713" s="235">
        <f t="shared" ca="1" si="1161"/>
        <v>0.73428925507211884</v>
      </c>
      <c r="BZ713" s="235">
        <f t="shared" ca="1" si="1162"/>
        <v>26.276821971009998</v>
      </c>
      <c r="CA713" s="235">
        <f t="shared" ca="1" si="1163"/>
        <v>86.318217359316691</v>
      </c>
      <c r="CB713" s="235">
        <f t="shared" ca="1" si="1203"/>
        <v>27.483245035807293</v>
      </c>
      <c r="CC713" s="235">
        <f t="shared" ca="1" si="1204"/>
        <v>6.0832450358072947</v>
      </c>
      <c r="CD713" s="81">
        <f t="shared" ca="1" si="1205"/>
        <v>3.9919720865885431</v>
      </c>
      <c r="CE713" s="235">
        <f t="shared" ca="1" si="1164"/>
        <v>100</v>
      </c>
      <c r="CF713" s="235">
        <f t="shared" ca="1" si="1165"/>
        <v>100</v>
      </c>
      <c r="CG713">
        <f t="shared" si="1217"/>
        <v>100</v>
      </c>
      <c r="CH713">
        <f t="shared" si="1217"/>
        <v>50</v>
      </c>
      <c r="CI713">
        <f t="shared" si="1217"/>
        <v>0</v>
      </c>
      <c r="CJ713" t="e">
        <f t="shared" si="1167"/>
        <v>#N/A</v>
      </c>
      <c r="CK713" s="259">
        <f t="shared" ca="1" si="1168"/>
        <v>27.248729055038403</v>
      </c>
      <c r="CL713" s="259">
        <f t="shared" ca="1" si="1169"/>
        <v>27.617182263759602</v>
      </c>
      <c r="CM713" s="259">
        <f t="shared" ca="1" si="1170"/>
        <v>27.347770275260572</v>
      </c>
      <c r="CN713" s="259">
        <f t="shared" ca="1" si="1171"/>
        <v>26.956958590360209</v>
      </c>
      <c r="CO713">
        <f t="shared" ca="1" si="1172"/>
        <v>100</v>
      </c>
      <c r="CP713">
        <f t="shared" ca="1" si="1173"/>
        <v>16.7</v>
      </c>
      <c r="CQ713" t="e">
        <f t="shared" ca="1" si="1174"/>
        <v>#N/A</v>
      </c>
      <c r="CR713" t="e">
        <f t="shared" ca="1" si="1208"/>
        <v>#N/A</v>
      </c>
      <c r="CS713" t="e">
        <f t="shared" ca="1" si="1209"/>
        <v>#N/A</v>
      </c>
    </row>
    <row r="714" spans="1:97" x14ac:dyDescent="0.25">
      <c r="A714">
        <v>683</v>
      </c>
      <c r="B714" s="100">
        <f ca="1">OFFSET(InputPriceData!B$15,CalculationsAndCharts!$A714+$A$11,0,1,1)</f>
        <v>39505</v>
      </c>
      <c r="C714" s="3">
        <f ca="1">OFFSET(InputPriceData!G$15,CalculationsAndCharts!$A714+$A$11,0,1,1)</f>
        <v>2225100</v>
      </c>
      <c r="D714" s="4">
        <f ca="1">OFFSET(InputPriceData!C$15,CalculationsAndCharts!$A714+$A$11,IF($C$7,7,0),1,1)</f>
        <v>27.56</v>
      </c>
      <c r="E714" s="4">
        <f ca="1">OFFSET(InputPriceData!D$15,CalculationsAndCharts!$A714+$A$11,IF($C$7,7,0),1,1)</f>
        <v>28.11</v>
      </c>
      <c r="F714" s="4">
        <f ca="1">OFFSET(InputPriceData!E$15,CalculationsAndCharts!$A714+$A$11,IF($C$7,7,0),1,1)</f>
        <v>27.47</v>
      </c>
      <c r="G714" s="4">
        <f ca="1">OFFSET(InputPriceData!F$15,CalculationsAndCharts!$A714+$A$11,IF($C$7,7,0),1,1)</f>
        <v>27.88</v>
      </c>
      <c r="H714" s="105">
        <f t="shared" si="1140"/>
        <v>0</v>
      </c>
      <c r="I714" s="105">
        <f t="shared" ca="1" si="1224"/>
        <v>0</v>
      </c>
      <c r="J714" s="105">
        <f t="shared" ca="1" si="1224"/>
        <v>0</v>
      </c>
      <c r="K714" s="105">
        <f t="shared" ca="1" si="1224"/>
        <v>0</v>
      </c>
      <c r="L714" s="4">
        <f t="shared" ca="1" si="1142"/>
        <v>27.819999999999997</v>
      </c>
      <c r="M714" s="105">
        <f t="shared" ca="1" si="1143"/>
        <v>1.6799999999999962</v>
      </c>
      <c r="N714" s="105">
        <f t="shared" ca="1" si="1150"/>
        <v>4.0570128205128198</v>
      </c>
      <c r="O714" s="198">
        <f t="shared" ca="1" si="1151"/>
        <v>4.0211025056856373</v>
      </c>
      <c r="P714" s="198">
        <f t="shared" ca="1" si="1152"/>
        <v>3.6189922551170737</v>
      </c>
      <c r="Q714" s="105">
        <f t="shared" ca="1" si="1144"/>
        <v>26.767154950286706</v>
      </c>
      <c r="R714" s="105">
        <f t="shared" ca="1" si="1145"/>
        <v>26.237555255974385</v>
      </c>
      <c r="S714" s="105">
        <f t="shared" ca="1" si="1153"/>
        <v>0</v>
      </c>
      <c r="T714" s="105">
        <f t="shared" si="1154"/>
        <v>0</v>
      </c>
      <c r="U714" s="105">
        <f t="shared" si="1155"/>
        <v>0</v>
      </c>
      <c r="V714" s="115">
        <f t="shared" ca="1" si="1146"/>
        <v>0.64000000000000057</v>
      </c>
      <c r="W714" s="114">
        <f t="shared" ca="1" si="1147"/>
        <v>1.1835624167093737</v>
      </c>
      <c r="X714" s="116">
        <f t="shared" ca="1" si="1148"/>
        <v>9.2452023554855586E-2</v>
      </c>
      <c r="Y714" s="90" t="e">
        <f t="shared" si="1156"/>
        <v>#N/A</v>
      </c>
      <c r="Z714" s="117" t="str">
        <f t="shared" ca="1" si="1157"/>
        <v/>
      </c>
      <c r="AA714" s="112"/>
      <c r="AB714" s="118"/>
      <c r="AC714" s="107"/>
      <c r="AD714" s="107"/>
      <c r="AH714" s="107"/>
      <c r="BE714" s="235">
        <f t="shared" ca="1" si="1158"/>
        <v>27.814999999999998</v>
      </c>
      <c r="BF714" s="235">
        <f t="shared" ref="BF714:BN714" ca="1" si="1227">AVERAGE(OFFSET(BE$31,$A714,0,$BE$27,1))</f>
        <v>27.512499999999999</v>
      </c>
      <c r="BG714" s="235">
        <f t="shared" ca="1" si="1227"/>
        <v>27.155000000000001</v>
      </c>
      <c r="BH714" s="235">
        <f t="shared" ca="1" si="1227"/>
        <v>26.866875</v>
      </c>
      <c r="BI714" s="235">
        <f t="shared" ca="1" si="1227"/>
        <v>26.682812500000001</v>
      </c>
      <c r="BJ714" s="235">
        <f t="shared" ca="1" si="1227"/>
        <v>26.593906250000003</v>
      </c>
      <c r="BK714" s="235">
        <f t="shared" ca="1" si="1227"/>
        <v>26.573359375000003</v>
      </c>
      <c r="BL714" s="235">
        <f t="shared" ca="1" si="1227"/>
        <v>26.587968750000002</v>
      </c>
      <c r="BM714" s="235">
        <f t="shared" ca="1" si="1227"/>
        <v>26.607187500000002</v>
      </c>
      <c r="BN714" s="235">
        <f t="shared" ca="1" si="1227"/>
        <v>26.608955078125003</v>
      </c>
      <c r="BO714" s="235">
        <f t="shared" ca="1" si="1160"/>
        <v>27.198896972656247</v>
      </c>
      <c r="BP714" s="235">
        <f t="shared" ca="1" si="1115"/>
        <v>26.899824827058325</v>
      </c>
      <c r="BQ714" s="235">
        <f t="shared" ca="1" si="1116"/>
        <v>26.687533324283724</v>
      </c>
      <c r="BR714" s="235">
        <f t="shared" ca="1" si="1117"/>
        <v>0.21229150277460107</v>
      </c>
      <c r="BS714" s="235">
        <f t="shared" ca="1" si="1118"/>
        <v>27.112116329832926</v>
      </c>
      <c r="BT714" s="235">
        <f t="shared" ca="1" si="1186"/>
        <v>26.857514807893509</v>
      </c>
      <c r="BU714" s="235">
        <f t="shared" ca="1" si="1187"/>
        <v>26.673217492229689</v>
      </c>
      <c r="BV714" s="235">
        <f t="shared" ca="1" si="1188"/>
        <v>26.514036254646271</v>
      </c>
      <c r="BW714" s="235">
        <f t="shared" ca="1" si="1189"/>
        <v>27.066928201637737</v>
      </c>
      <c r="BX714" s="235">
        <f t="shared" ca="1" si="1161"/>
        <v>0.66240835175375889</v>
      </c>
      <c r="BZ714" s="235">
        <f t="shared" ca="1" si="1162"/>
        <v>26.129329223493162</v>
      </c>
      <c r="CA714" s="235">
        <f t="shared" ca="1" si="1163"/>
        <v>85.385988705540782</v>
      </c>
      <c r="CB714" s="235">
        <f t="shared" ca="1" si="1203"/>
        <v>27.509448486328122</v>
      </c>
      <c r="CC714" s="235">
        <f t="shared" ca="1" si="1204"/>
        <v>6.1094484863281231</v>
      </c>
      <c r="CD714" s="81">
        <f t="shared" ca="1" si="1205"/>
        <v>4.1819720865885408</v>
      </c>
      <c r="CE714" s="235">
        <f t="shared" ca="1" si="1164"/>
        <v>100</v>
      </c>
      <c r="CF714" s="235">
        <f t="shared" ca="1" si="1165"/>
        <v>100</v>
      </c>
      <c r="CG714">
        <f t="shared" si="1217"/>
        <v>100</v>
      </c>
      <c r="CH714">
        <f t="shared" si="1217"/>
        <v>50</v>
      </c>
      <c r="CI714">
        <f t="shared" si="1217"/>
        <v>0</v>
      </c>
      <c r="CJ714" t="e">
        <f t="shared" si="1167"/>
        <v>#N/A</v>
      </c>
      <c r="CK714" s="259">
        <f t="shared" ca="1" si="1168"/>
        <v>26.742458110076804</v>
      </c>
      <c r="CL714" s="259">
        <f t="shared" ca="1" si="1169"/>
        <v>27.337479055038401</v>
      </c>
      <c r="CM714" s="259">
        <f t="shared" ca="1" si="1170"/>
        <v>27.170728236545401</v>
      </c>
      <c r="CN714" s="259">
        <f t="shared" ca="1" si="1171"/>
        <v>26.692869121000449</v>
      </c>
      <c r="CO714">
        <f t="shared" ca="1" si="1172"/>
        <v>100</v>
      </c>
      <c r="CP714">
        <f t="shared" ca="1" si="1173"/>
        <v>16.7</v>
      </c>
      <c r="CQ714" t="e">
        <f t="shared" ca="1" si="1174"/>
        <v>#N/A</v>
      </c>
      <c r="CR714" t="e">
        <f t="shared" ca="1" si="1208"/>
        <v>#N/A</v>
      </c>
      <c r="CS714" t="e">
        <f t="shared" ca="1" si="1209"/>
        <v>#N/A</v>
      </c>
    </row>
    <row r="715" spans="1:97" x14ac:dyDescent="0.25">
      <c r="A715">
        <v>684</v>
      </c>
      <c r="B715" s="100">
        <f ca="1">OFFSET(InputPriceData!B$15,CalculationsAndCharts!$A715+$A$11,0,1,1)</f>
        <v>39504</v>
      </c>
      <c r="C715" s="3">
        <f ca="1">OFFSET(InputPriceData!G$15,CalculationsAndCharts!$A715+$A$11,0,1,1)</f>
        <v>3426600</v>
      </c>
      <c r="D715" s="4">
        <f ca="1">OFFSET(InputPriceData!C$15,CalculationsAndCharts!$A715+$A$11,IF($C$7,7,0),1,1)</f>
        <v>26.49</v>
      </c>
      <c r="E715" s="4">
        <f ca="1">OFFSET(InputPriceData!D$15,CalculationsAndCharts!$A715+$A$11,IF($C$7,7,0),1,1)</f>
        <v>28.11</v>
      </c>
      <c r="F715" s="4">
        <f ca="1">OFFSET(InputPriceData!E$15,CalculationsAndCharts!$A715+$A$11,IF($C$7,7,0),1,1)</f>
        <v>26.14</v>
      </c>
      <c r="G715" s="4">
        <f ca="1">OFFSET(InputPriceData!F$15,CalculationsAndCharts!$A715+$A$11,IF($C$7,7,0),1,1)</f>
        <v>27.75</v>
      </c>
      <c r="H715" s="105">
        <f t="shared" si="1140"/>
        <v>0</v>
      </c>
      <c r="I715" s="105">
        <f t="shared" ca="1" si="1224"/>
        <v>0</v>
      </c>
      <c r="J715" s="105">
        <f t="shared" ca="1" si="1224"/>
        <v>0</v>
      </c>
      <c r="K715" s="105">
        <f t="shared" ca="1" si="1224"/>
        <v>0</v>
      </c>
      <c r="L715" s="4">
        <f t="shared" ca="1" si="1142"/>
        <v>27.333333333333332</v>
      </c>
      <c r="M715" s="105">
        <f t="shared" ca="1" si="1143"/>
        <v>1.4833333333333307</v>
      </c>
      <c r="N715" s="105">
        <f t="shared" ca="1" si="1150"/>
        <v>3.9368589743589752</v>
      </c>
      <c r="O715" s="198">
        <f t="shared" ca="1" si="1151"/>
        <v>4.0108424157350138</v>
      </c>
      <c r="P715" s="198">
        <f t="shared" ca="1" si="1152"/>
        <v>3.6097581741615126</v>
      </c>
      <c r="Q715" s="105">
        <f t="shared" ca="1" si="1144"/>
        <v>26.466342078940048</v>
      </c>
      <c r="R715" s="105">
        <f t="shared" ca="1" si="1145"/>
        <v>26.086241057599434</v>
      </c>
      <c r="S715" s="105">
        <f t="shared" ca="1" si="1153"/>
        <v>0</v>
      </c>
      <c r="T715" s="105">
        <f t="shared" si="1154"/>
        <v>0</v>
      </c>
      <c r="U715" s="105">
        <f t="shared" si="1155"/>
        <v>0</v>
      </c>
      <c r="V715" s="115">
        <f t="shared" ca="1" si="1146"/>
        <v>1.9699999999999989</v>
      </c>
      <c r="W715" s="114">
        <f t="shared" ca="1" si="1147"/>
        <v>1.4553436250640601</v>
      </c>
      <c r="X715" s="116">
        <f t="shared" ca="1" si="1148"/>
        <v>0.10244481531762378</v>
      </c>
      <c r="Y715" s="90" t="e">
        <f t="shared" si="1156"/>
        <v>#N/A</v>
      </c>
      <c r="Z715" s="117" t="str">
        <f t="shared" ca="1" si="1157"/>
        <v/>
      </c>
      <c r="AA715" s="112"/>
      <c r="AB715" s="118"/>
      <c r="AC715" s="107"/>
      <c r="AD715" s="107"/>
      <c r="AH715" s="107"/>
      <c r="BE715" s="235">
        <f t="shared" ca="1" si="1158"/>
        <v>27.21</v>
      </c>
      <c r="BF715" s="235">
        <f t="shared" ref="BF715:BN715" ca="1" si="1228">AVERAGE(OFFSET(BE$31,$A715,0,$BE$27,1))</f>
        <v>26.797499999999999</v>
      </c>
      <c r="BG715" s="235">
        <f t="shared" ca="1" si="1228"/>
        <v>26.578749999999999</v>
      </c>
      <c r="BH715" s="235">
        <f t="shared" ca="1" si="1228"/>
        <v>26.498750000000001</v>
      </c>
      <c r="BI715" s="235">
        <f t="shared" ca="1" si="1228"/>
        <v>26.505000000000003</v>
      </c>
      <c r="BJ715" s="235">
        <f t="shared" ca="1" si="1228"/>
        <v>26.552812500000002</v>
      </c>
      <c r="BK715" s="235">
        <f t="shared" ca="1" si="1228"/>
        <v>26.602578125000001</v>
      </c>
      <c r="BL715" s="235">
        <f t="shared" ca="1" si="1228"/>
        <v>26.626406250000002</v>
      </c>
      <c r="BM715" s="235">
        <f t="shared" ca="1" si="1228"/>
        <v>26.610722656250005</v>
      </c>
      <c r="BN715" s="235">
        <f t="shared" ca="1" si="1228"/>
        <v>26.553369140625005</v>
      </c>
      <c r="BO715" s="235">
        <f t="shared" ca="1" si="1160"/>
        <v>26.771231933593747</v>
      </c>
      <c r="BP715" s="235">
        <f t="shared" ref="BP715:BP778" ca="1" si="1229">BO715*$BF$28+$BF$29*BP716</f>
        <v>26.600752681460399</v>
      </c>
      <c r="BQ715" s="235">
        <f t="shared" ref="BQ715:BQ778" ca="1" si="1230">BP715*$BF$28+$BF$29*BQ716</f>
        <v>26.475241821509123</v>
      </c>
      <c r="BR715" s="235">
        <f t="shared" ref="BR715:BR778" ca="1" si="1231">BP715-BQ715</f>
        <v>0.12551085995127664</v>
      </c>
      <c r="BS715" s="235">
        <f t="shared" ref="BS715:BS778" ca="1" si="1232">BP715+BR715</f>
        <v>26.726263541411676</v>
      </c>
      <c r="BT715" s="235">
        <f t="shared" ca="1" si="1186"/>
        <v>26.602913285954095</v>
      </c>
      <c r="BU715" s="235">
        <f t="shared" ca="1" si="1187"/>
        <v>26.48892017656587</v>
      </c>
      <c r="BV715" s="235">
        <f t="shared" ca="1" si="1188"/>
        <v>26.354855017062849</v>
      </c>
      <c r="BW715" s="235">
        <f t="shared" ca="1" si="1189"/>
        <v>26.696834345227533</v>
      </c>
      <c r="BX715" s="235">
        <f t="shared" ca="1" si="1161"/>
        <v>0.60399733804754518</v>
      </c>
      <c r="BZ715" s="235">
        <f t="shared" ca="1" si="1162"/>
        <v>26.003468311032346</v>
      </c>
      <c r="CA715" s="235">
        <f t="shared" ca="1" si="1163"/>
        <v>78.699051739057751</v>
      </c>
      <c r="CB715" s="235">
        <f t="shared" ca="1" si="1203"/>
        <v>27.052282633463541</v>
      </c>
      <c r="CC715" s="235">
        <f t="shared" ca="1" si="1204"/>
        <v>5.6522826334635425</v>
      </c>
      <c r="CD715" s="81">
        <f t="shared" ca="1" si="1205"/>
        <v>4.8319720865885429</v>
      </c>
      <c r="CE715" s="235">
        <f t="shared" ca="1" si="1164"/>
        <v>100</v>
      </c>
      <c r="CF715" s="235">
        <f t="shared" ca="1" si="1165"/>
        <v>94.064847608854038</v>
      </c>
      <c r="CG715">
        <f t="shared" si="1217"/>
        <v>100</v>
      </c>
      <c r="CH715">
        <f t="shared" si="1217"/>
        <v>50</v>
      </c>
      <c r="CI715">
        <f t="shared" si="1217"/>
        <v>0</v>
      </c>
      <c r="CJ715" t="e">
        <f t="shared" si="1167"/>
        <v>#N/A</v>
      </c>
      <c r="CK715" s="259">
        <f t="shared" ca="1" si="1168"/>
        <v>26.362416220153612</v>
      </c>
      <c r="CL715" s="259">
        <f t="shared" ca="1" si="1169"/>
        <v>26.933729055038402</v>
      </c>
      <c r="CM715" s="259">
        <f t="shared" ca="1" si="1170"/>
        <v>26.737880394242335</v>
      </c>
      <c r="CN715" s="259">
        <f t="shared" ca="1" si="1171"/>
        <v>26.435025147385264</v>
      </c>
      <c r="CO715">
        <f t="shared" ca="1" si="1172"/>
        <v>100</v>
      </c>
      <c r="CP715">
        <f t="shared" ca="1" si="1173"/>
        <v>16.7</v>
      </c>
      <c r="CQ715" t="e">
        <f t="shared" ca="1" si="1174"/>
        <v>#N/A</v>
      </c>
      <c r="CR715" t="e">
        <f t="shared" ca="1" si="1208"/>
        <v>#N/A</v>
      </c>
      <c r="CS715" t="e">
        <f t="shared" ca="1" si="1209"/>
        <v>#N/A</v>
      </c>
    </row>
    <row r="716" spans="1:97" x14ac:dyDescent="0.25">
      <c r="A716">
        <v>685</v>
      </c>
      <c r="B716" s="100">
        <f ca="1">OFFSET(InputPriceData!B$15,CalculationsAndCharts!$A716+$A$11,0,1,1)</f>
        <v>39503</v>
      </c>
      <c r="C716" s="3">
        <f ca="1">OFFSET(InputPriceData!G$15,CalculationsAndCharts!$A716+$A$11,0,1,1)</f>
        <v>4189400</v>
      </c>
      <c r="D716" s="4">
        <f ca="1">OFFSET(InputPriceData!C$15,CalculationsAndCharts!$A716+$A$11,IF($C$7,7,0),1,1)</f>
        <v>26.16</v>
      </c>
      <c r="E716" s="4">
        <f ca="1">OFFSET(InputPriceData!D$15,CalculationsAndCharts!$A716+$A$11,IF($C$7,7,0),1,1)</f>
        <v>26.8</v>
      </c>
      <c r="F716" s="4">
        <f ca="1">OFFSET(InputPriceData!E$15,CalculationsAndCharts!$A716+$A$11,IF($C$7,7,0),1,1)</f>
        <v>25.85</v>
      </c>
      <c r="G716" s="4">
        <f ca="1">OFFSET(InputPriceData!F$15,CalculationsAndCharts!$A716+$A$11,IF($C$7,7,0),1,1)</f>
        <v>26.67</v>
      </c>
      <c r="H716" s="105">
        <f t="shared" si="1140"/>
        <v>0</v>
      </c>
      <c r="I716" s="105">
        <f t="shared" ca="1" si="1224"/>
        <v>0</v>
      </c>
      <c r="J716" s="105">
        <f t="shared" ca="1" si="1224"/>
        <v>0</v>
      </c>
      <c r="K716" s="105">
        <f t="shared" ca="1" si="1224"/>
        <v>0</v>
      </c>
      <c r="L716" s="4">
        <f t="shared" ca="1" si="1142"/>
        <v>26.44</v>
      </c>
      <c r="M716" s="105">
        <f t="shared" ca="1" si="1143"/>
        <v>1.7200000000000024</v>
      </c>
      <c r="N716" s="105">
        <f t="shared" ca="1" si="1150"/>
        <v>3.8813333333333353</v>
      </c>
      <c r="O716" s="198">
        <f t="shared" ca="1" si="1151"/>
        <v>4.0319805418424535</v>
      </c>
      <c r="P716" s="198">
        <f t="shared" ca="1" si="1152"/>
        <v>3.6287824876582082</v>
      </c>
      <c r="Q716" s="105">
        <f t="shared" ca="1" si="1144"/>
        <v>26.218630291970541</v>
      </c>
      <c r="R716" s="105">
        <f t="shared" ca="1" si="1145"/>
        <v>25.977640765787832</v>
      </c>
      <c r="S716" s="105">
        <f t="shared" ca="1" si="1153"/>
        <v>0</v>
      </c>
      <c r="T716" s="105">
        <f t="shared" si="1154"/>
        <v>0</v>
      </c>
      <c r="U716" s="105">
        <f t="shared" si="1155"/>
        <v>0</v>
      </c>
      <c r="V716" s="115">
        <f t="shared" ca="1" si="1146"/>
        <v>0.94999999999999929</v>
      </c>
      <c r="W716" s="114">
        <f t="shared" ca="1" si="1147"/>
        <v>1.1980154375960907</v>
      </c>
      <c r="X716" s="116">
        <f t="shared" ca="1" si="1148"/>
        <v>9.4919963914364108E-2</v>
      </c>
      <c r="Y716" s="90" t="e">
        <f t="shared" si="1156"/>
        <v>#N/A</v>
      </c>
      <c r="Z716" s="117" t="str">
        <f t="shared" ca="1" si="1157"/>
        <v/>
      </c>
      <c r="AA716" s="112"/>
      <c r="AB716" s="118"/>
      <c r="AC716" s="107"/>
      <c r="AD716" s="107"/>
      <c r="AH716" s="107"/>
      <c r="BE716" s="235">
        <f t="shared" ca="1" si="1158"/>
        <v>26.385000000000002</v>
      </c>
      <c r="BF716" s="235">
        <f t="shared" ref="BF716:BN716" ca="1" si="1233">AVERAGE(OFFSET(BE$31,$A716,0,$BE$27,1))</f>
        <v>26.36</v>
      </c>
      <c r="BG716" s="235">
        <f t="shared" ca="1" si="1233"/>
        <v>26.418749999999999</v>
      </c>
      <c r="BH716" s="235">
        <f t="shared" ca="1" si="1233"/>
        <v>26.51125</v>
      </c>
      <c r="BI716" s="235">
        <f t="shared" ca="1" si="1233"/>
        <v>26.600625000000001</v>
      </c>
      <c r="BJ716" s="235">
        <f t="shared" ca="1" si="1233"/>
        <v>26.652343750000004</v>
      </c>
      <c r="BK716" s="235">
        <f t="shared" ca="1" si="1233"/>
        <v>26.650234375000004</v>
      </c>
      <c r="BL716" s="235">
        <f t="shared" ca="1" si="1233"/>
        <v>26.595039062500003</v>
      </c>
      <c r="BM716" s="235">
        <f t="shared" ca="1" si="1233"/>
        <v>26.496015625000005</v>
      </c>
      <c r="BN716" s="235">
        <f t="shared" ca="1" si="1233"/>
        <v>26.364931640625002</v>
      </c>
      <c r="BO716" s="235">
        <f t="shared" ca="1" si="1160"/>
        <v>26.450146972656249</v>
      </c>
      <c r="BP716" s="235">
        <f t="shared" ca="1" si="1229"/>
        <v>26.430273429327052</v>
      </c>
      <c r="BQ716" s="235">
        <f t="shared" ca="1" si="1230"/>
        <v>26.349730961557849</v>
      </c>
      <c r="BR716" s="235">
        <f t="shared" ca="1" si="1231"/>
        <v>8.0542467769202375E-2</v>
      </c>
      <c r="BS716" s="235">
        <f t="shared" ca="1" si="1232"/>
        <v>26.510815897096254</v>
      </c>
      <c r="BT716" s="235">
        <f t="shared" ca="1" si="1186"/>
        <v>26.479563030496514</v>
      </c>
      <c r="BU716" s="235">
        <f t="shared" ca="1" si="1187"/>
        <v>26.374927067177648</v>
      </c>
      <c r="BV716" s="235">
        <f t="shared" ca="1" si="1188"/>
        <v>26.220789857559829</v>
      </c>
      <c r="BW716" s="235">
        <f t="shared" ca="1" si="1189"/>
        <v>26.534697747516439</v>
      </c>
      <c r="BX716" s="235">
        <f t="shared" ca="1" si="1161"/>
        <v>0.58413629181484905</v>
      </c>
      <c r="BZ716" s="235">
        <f t="shared" ca="1" si="1162"/>
        <v>25.908173670630738</v>
      </c>
      <c r="CA716" s="235">
        <f t="shared" ca="1" si="1163"/>
        <v>76.81412222048202</v>
      </c>
      <c r="CB716" s="235">
        <f t="shared" ca="1" si="1203"/>
        <v>26.445073486328127</v>
      </c>
      <c r="CC716" s="235">
        <f t="shared" ca="1" si="1204"/>
        <v>5.0450734863281284</v>
      </c>
      <c r="CD716" s="81">
        <f t="shared" ca="1" si="1205"/>
        <v>5.0019720865885411</v>
      </c>
      <c r="CE716" s="235">
        <f t="shared" ca="1" si="1164"/>
        <v>100</v>
      </c>
      <c r="CF716" s="235">
        <f t="shared" ca="1" si="1165"/>
        <v>90.850787858679453</v>
      </c>
      <c r="CG716">
        <f t="shared" si="1217"/>
        <v>100</v>
      </c>
      <c r="CH716">
        <f t="shared" si="1217"/>
        <v>50</v>
      </c>
      <c r="CI716">
        <f t="shared" si="1217"/>
        <v>0</v>
      </c>
      <c r="CJ716" t="e">
        <f t="shared" si="1167"/>
        <v>#N/A</v>
      </c>
      <c r="CK716" s="259">
        <f t="shared" ca="1" si="1168"/>
        <v>26.354832440307224</v>
      </c>
      <c r="CL716" s="259">
        <f t="shared" ca="1" si="1169"/>
        <v>26.343708110076804</v>
      </c>
      <c r="CM716" s="259">
        <f t="shared" ca="1" si="1170"/>
        <v>26.34091176818167</v>
      </c>
      <c r="CN716" s="259">
        <f t="shared" ca="1" si="1171"/>
        <v>26.235543584324006</v>
      </c>
      <c r="CO716">
        <f t="shared" ca="1" si="1172"/>
        <v>100</v>
      </c>
      <c r="CP716">
        <f t="shared" ca="1" si="1173"/>
        <v>16.7</v>
      </c>
      <c r="CQ716" t="e">
        <f t="shared" ca="1" si="1174"/>
        <v>#N/A</v>
      </c>
      <c r="CR716" t="e">
        <f t="shared" ca="1" si="1208"/>
        <v>#N/A</v>
      </c>
      <c r="CS716" t="e">
        <f t="shared" ca="1" si="1209"/>
        <v>#N/A</v>
      </c>
    </row>
    <row r="717" spans="1:97" x14ac:dyDescent="0.25">
      <c r="A717">
        <v>686</v>
      </c>
      <c r="B717" s="100">
        <f ca="1">OFFSET(InputPriceData!B$15,CalculationsAndCharts!$A717+$A$11,0,1,1)</f>
        <v>39500</v>
      </c>
      <c r="C717" s="3">
        <f ca="1">OFFSET(InputPriceData!G$15,CalculationsAndCharts!$A717+$A$11,0,1,1)</f>
        <v>6349700</v>
      </c>
      <c r="D717" s="4">
        <f ca="1">OFFSET(InputPriceData!C$15,CalculationsAndCharts!$A717+$A$11,IF($C$7,7,0),1,1)</f>
        <v>26.74</v>
      </c>
      <c r="E717" s="4">
        <f ca="1">OFFSET(InputPriceData!D$15,CalculationsAndCharts!$A717+$A$11,IF($C$7,7,0),1,1)</f>
        <v>26.74</v>
      </c>
      <c r="F717" s="4">
        <f ca="1">OFFSET(InputPriceData!E$15,CalculationsAndCharts!$A717+$A$11,IF($C$7,7,0),1,1)</f>
        <v>24.72</v>
      </c>
      <c r="G717" s="4">
        <f ca="1">OFFSET(InputPriceData!F$15,CalculationsAndCharts!$A717+$A$11,IF($C$7,7,0),1,1)</f>
        <v>26.1</v>
      </c>
      <c r="H717" s="105">
        <f t="shared" si="1140"/>
        <v>0</v>
      </c>
      <c r="I717" s="105">
        <f t="shared" ca="1" si="1224"/>
        <v>0</v>
      </c>
      <c r="J717" s="105">
        <f t="shared" ca="1" si="1224"/>
        <v>0</v>
      </c>
      <c r="K717" s="105">
        <f t="shared" ca="1" si="1224"/>
        <v>0</v>
      </c>
      <c r="L717" s="4">
        <f t="shared" ca="1" si="1142"/>
        <v>25.853333333333335</v>
      </c>
      <c r="M717" s="105">
        <f t="shared" ca="1" si="1143"/>
        <v>2.0100000000000016</v>
      </c>
      <c r="N717" s="105">
        <f t="shared" ca="1" si="1150"/>
        <v>4.0014871794871807</v>
      </c>
      <c r="O717" s="198">
        <f t="shared" ca="1" si="1151"/>
        <v>4.075022601416487</v>
      </c>
      <c r="P717" s="198">
        <f t="shared" ca="1" si="1152"/>
        <v>3.6675203412748383</v>
      </c>
      <c r="Q717" s="105">
        <f t="shared" ca="1" si="1144"/>
        <v>26.155381803962122</v>
      </c>
      <c r="R717" s="105">
        <f t="shared" ca="1" si="1145"/>
        <v>25.908786615449912</v>
      </c>
      <c r="S717" s="105">
        <f t="shared" ca="1" si="1153"/>
        <v>0</v>
      </c>
      <c r="T717" s="105">
        <f t="shared" si="1154"/>
        <v>0</v>
      </c>
      <c r="U717" s="105">
        <f t="shared" si="1155"/>
        <v>0</v>
      </c>
      <c r="V717" s="115">
        <f t="shared" ca="1" si="1146"/>
        <v>2.0199999999999996</v>
      </c>
      <c r="W717" s="114">
        <f t="shared" ca="1" si="1147"/>
        <v>1.3220231563941365</v>
      </c>
      <c r="X717" s="116">
        <f t="shared" ca="1" si="1148"/>
        <v>0.10065222821433473</v>
      </c>
      <c r="Y717" s="90" t="e">
        <f t="shared" si="1156"/>
        <v>#N/A</v>
      </c>
      <c r="Z717" s="117" t="str">
        <f t="shared" ca="1" si="1157"/>
        <v/>
      </c>
      <c r="AA717" s="112"/>
      <c r="AB717" s="118"/>
      <c r="AC717" s="107"/>
      <c r="AD717" s="107"/>
      <c r="AH717" s="107"/>
      <c r="BE717" s="235">
        <f t="shared" ca="1" si="1158"/>
        <v>26.335000000000001</v>
      </c>
      <c r="BF717" s="235">
        <f t="shared" ref="BF717:BN717" ca="1" si="1234">AVERAGE(OFFSET(BE$31,$A717,0,$BE$27,1))</f>
        <v>26.477499999999999</v>
      </c>
      <c r="BG717" s="235">
        <f t="shared" ca="1" si="1234"/>
        <v>26.603750000000002</v>
      </c>
      <c r="BH717" s="235">
        <f t="shared" ca="1" si="1234"/>
        <v>26.690000000000005</v>
      </c>
      <c r="BI717" s="235">
        <f t="shared" ca="1" si="1234"/>
        <v>26.704062500000006</v>
      </c>
      <c r="BJ717" s="235">
        <f t="shared" ca="1" si="1234"/>
        <v>26.648125000000004</v>
      </c>
      <c r="BK717" s="235">
        <f t="shared" ca="1" si="1234"/>
        <v>26.539843750000003</v>
      </c>
      <c r="BL717" s="235">
        <f t="shared" ca="1" si="1234"/>
        <v>26.396992187500004</v>
      </c>
      <c r="BM717" s="235">
        <f t="shared" ca="1" si="1234"/>
        <v>26.233847656250003</v>
      </c>
      <c r="BN717" s="235">
        <f t="shared" ca="1" si="1234"/>
        <v>26.061611328125004</v>
      </c>
      <c r="BO717" s="235">
        <f t="shared" ca="1" si="1160"/>
        <v>26.468036621093752</v>
      </c>
      <c r="BP717" s="235">
        <f t="shared" ca="1" si="1229"/>
        <v>26.410399885997855</v>
      </c>
      <c r="BQ717" s="235">
        <f t="shared" ca="1" si="1230"/>
        <v>26.269188493788647</v>
      </c>
      <c r="BR717" s="235">
        <f t="shared" ca="1" si="1231"/>
        <v>0.14121139220920753</v>
      </c>
      <c r="BS717" s="235">
        <f t="shared" ca="1" si="1232"/>
        <v>26.551611278207062</v>
      </c>
      <c r="BT717" s="235">
        <f t="shared" ca="1" si="1186"/>
        <v>26.448310163896771</v>
      </c>
      <c r="BU717" s="235">
        <f t="shared" ca="1" si="1187"/>
        <v>26.270291103858781</v>
      </c>
      <c r="BV717" s="235">
        <f t="shared" ca="1" si="1188"/>
        <v>26.066652647942014</v>
      </c>
      <c r="BW717" s="235">
        <f t="shared" ca="1" si="1189"/>
        <v>26.60070982805599</v>
      </c>
      <c r="BX717" s="235">
        <f t="shared" ca="1" si="1161"/>
        <v>0.5943369911951365</v>
      </c>
      <c r="BZ717" s="235">
        <f t="shared" ca="1" si="1162"/>
        <v>25.819958301768867</v>
      </c>
      <c r="CA717" s="235">
        <f t="shared" ca="1" si="1163"/>
        <v>82.841281034734635</v>
      </c>
      <c r="CB717" s="235">
        <f t="shared" ca="1" si="1203"/>
        <v>26.160684977213542</v>
      </c>
      <c r="CC717" s="235">
        <f t="shared" ca="1" si="1204"/>
        <v>4.7606849772135433</v>
      </c>
      <c r="CD717" s="81">
        <f t="shared" ca="1" si="1205"/>
        <v>5.7919720865885438</v>
      </c>
      <c r="CE717" s="235">
        <f t="shared" ca="1" si="1164"/>
        <v>82.194542826562099</v>
      </c>
      <c r="CF717" s="235">
        <f t="shared" ca="1" si="1165"/>
        <v>86.891226823278217</v>
      </c>
      <c r="CG717">
        <f t="shared" si="1217"/>
        <v>100</v>
      </c>
      <c r="CH717">
        <f t="shared" si="1217"/>
        <v>50</v>
      </c>
      <c r="CI717">
        <f t="shared" si="1217"/>
        <v>0</v>
      </c>
      <c r="CJ717" t="e">
        <f t="shared" si="1167"/>
        <v>#N/A</v>
      </c>
      <c r="CK717" s="259">
        <f t="shared" ca="1" si="1168"/>
        <v>26.634664880614451</v>
      </c>
      <c r="CL717" s="259">
        <f t="shared" ca="1" si="1169"/>
        <v>26.042416220153612</v>
      </c>
      <c r="CM717" s="259">
        <f t="shared" ca="1" si="1170"/>
        <v>26.27485294696945</v>
      </c>
      <c r="CN717" s="259">
        <f t="shared" ca="1" si="1171"/>
        <v>26.192277774022887</v>
      </c>
      <c r="CO717">
        <f t="shared" ca="1" si="1172"/>
        <v>100</v>
      </c>
      <c r="CP717">
        <f t="shared" ca="1" si="1173"/>
        <v>16.7</v>
      </c>
      <c r="CQ717" t="e">
        <f t="shared" ca="1" si="1174"/>
        <v>#N/A</v>
      </c>
      <c r="CR717" t="e">
        <f t="shared" ca="1" si="1208"/>
        <v>#N/A</v>
      </c>
      <c r="CS717" t="e">
        <f t="shared" ca="1" si="1209"/>
        <v>#N/A</v>
      </c>
    </row>
    <row r="718" spans="1:97" x14ac:dyDescent="0.25">
      <c r="A718">
        <v>687</v>
      </c>
      <c r="B718" s="100">
        <f ca="1">OFFSET(InputPriceData!B$15,CalculationsAndCharts!$A718+$A$11,0,1,1)</f>
        <v>39499</v>
      </c>
      <c r="C718" s="3">
        <f ca="1">OFFSET(InputPriceData!G$15,CalculationsAndCharts!$A718+$A$11,0,1,1)</f>
        <v>3309100</v>
      </c>
      <c r="D718" s="4">
        <f ca="1">OFFSET(InputPriceData!C$15,CalculationsAndCharts!$A718+$A$11,IF($C$7,7,0),1,1)</f>
        <v>26.76</v>
      </c>
      <c r="E718" s="4">
        <f ca="1">OFFSET(InputPriceData!D$15,CalculationsAndCharts!$A718+$A$11,IF($C$7,7,0),1,1)</f>
        <v>27.22</v>
      </c>
      <c r="F718" s="4">
        <f ca="1">OFFSET(InputPriceData!E$15,CalculationsAndCharts!$A718+$A$11,IF($C$7,7,0),1,1)</f>
        <v>26.4</v>
      </c>
      <c r="G718" s="4">
        <f ca="1">OFFSET(InputPriceData!F$15,CalculationsAndCharts!$A718+$A$11,IF($C$7,7,0),1,1)</f>
        <v>26.57</v>
      </c>
      <c r="H718" s="105">
        <f t="shared" si="1140"/>
        <v>0</v>
      </c>
      <c r="I718" s="105">
        <f t="shared" ca="1" si="1224"/>
        <v>0</v>
      </c>
      <c r="J718" s="105">
        <f t="shared" ca="1" si="1224"/>
        <v>0</v>
      </c>
      <c r="K718" s="105">
        <f t="shared" ca="1" si="1224"/>
        <v>0</v>
      </c>
      <c r="L718" s="4">
        <f t="shared" ca="1" si="1142"/>
        <v>26.73</v>
      </c>
      <c r="M718" s="105">
        <f t="shared" ca="1" si="1143"/>
        <v>0.73000000000000043</v>
      </c>
      <c r="N718" s="105">
        <f t="shared" ca="1" si="1150"/>
        <v>3.6273717948717961</v>
      </c>
      <c r="O718" s="198">
        <f t="shared" ca="1" si="1151"/>
        <v>4.0960327219677177</v>
      </c>
      <c r="P718" s="198">
        <f t="shared" ca="1" si="1152"/>
        <v>3.6864294497709462</v>
      </c>
      <c r="Q718" s="105">
        <f t="shared" ca="1" si="1144"/>
        <v>26.241681366998918</v>
      </c>
      <c r="R718" s="105">
        <f t="shared" ca="1" si="1145"/>
        <v>25.838330847303567</v>
      </c>
      <c r="S718" s="105">
        <f t="shared" ca="1" si="1153"/>
        <v>0</v>
      </c>
      <c r="T718" s="105">
        <f t="shared" si="1154"/>
        <v>0</v>
      </c>
      <c r="U718" s="105">
        <f t="shared" si="1155"/>
        <v>0</v>
      </c>
      <c r="V718" s="115">
        <f t="shared" ca="1" si="1146"/>
        <v>0.82000000000000028</v>
      </c>
      <c r="W718" s="114">
        <f t="shared" ca="1" si="1147"/>
        <v>0.97303473459120493</v>
      </c>
      <c r="X718" s="116">
        <f t="shared" ca="1" si="1148"/>
        <v>8.6621555686533874E-2</v>
      </c>
      <c r="Y718" s="90" t="e">
        <f t="shared" si="1156"/>
        <v>#N/A</v>
      </c>
      <c r="Z718" s="117" t="str">
        <f t="shared" ca="1" si="1157"/>
        <v/>
      </c>
      <c r="AA718" s="112"/>
      <c r="AB718" s="118"/>
      <c r="AC718" s="107"/>
      <c r="AD718" s="107"/>
      <c r="AH718" s="107"/>
      <c r="BE718" s="235">
        <f t="shared" ca="1" si="1158"/>
        <v>26.62</v>
      </c>
      <c r="BF718" s="235">
        <f t="shared" ref="BF718:BN718" ca="1" si="1235">AVERAGE(OFFSET(BE$31,$A718,0,$BE$27,1))</f>
        <v>26.730000000000004</v>
      </c>
      <c r="BG718" s="235">
        <f t="shared" ca="1" si="1235"/>
        <v>26.776250000000005</v>
      </c>
      <c r="BH718" s="235">
        <f t="shared" ca="1" si="1235"/>
        <v>26.718125000000004</v>
      </c>
      <c r="BI718" s="235">
        <f t="shared" ca="1" si="1235"/>
        <v>26.592187500000001</v>
      </c>
      <c r="BJ718" s="235">
        <f t="shared" ca="1" si="1235"/>
        <v>26.431562500000002</v>
      </c>
      <c r="BK718" s="235">
        <f t="shared" ca="1" si="1235"/>
        <v>26.254140625000002</v>
      </c>
      <c r="BL718" s="235">
        <f t="shared" ca="1" si="1235"/>
        <v>26.070703125000001</v>
      </c>
      <c r="BM718" s="235">
        <f t="shared" ca="1" si="1235"/>
        <v>25.889375000000001</v>
      </c>
      <c r="BN718" s="235">
        <f t="shared" ca="1" si="1235"/>
        <v>25.717021484375</v>
      </c>
      <c r="BO718" s="235">
        <f t="shared" ca="1" si="1160"/>
        <v>26.536999511718751</v>
      </c>
      <c r="BP718" s="235">
        <f t="shared" ca="1" si="1229"/>
        <v>26.352763150901957</v>
      </c>
      <c r="BQ718" s="235">
        <f t="shared" ca="1" si="1230"/>
        <v>26.12797710157944</v>
      </c>
      <c r="BR718" s="235">
        <f t="shared" ca="1" si="1231"/>
        <v>0.22478604932251756</v>
      </c>
      <c r="BS718" s="235">
        <f t="shared" ca="1" si="1232"/>
        <v>26.577549200224475</v>
      </c>
      <c r="BT718" s="235">
        <f t="shared" ca="1" si="1186"/>
        <v>26.345009049586476</v>
      </c>
      <c r="BU718" s="235">
        <f t="shared" ca="1" si="1187"/>
        <v>26.092272043820795</v>
      </c>
      <c r="BV718" s="235">
        <f t="shared" ca="1" si="1188"/>
        <v>25.863014192025247</v>
      </c>
      <c r="BW718" s="235">
        <f t="shared" ca="1" si="1189"/>
        <v>26.62122520932229</v>
      </c>
      <c r="BX718" s="235">
        <f t="shared" ca="1" si="1161"/>
        <v>0.60258158701455677</v>
      </c>
      <c r="BZ718" s="235">
        <f t="shared" ca="1" si="1162"/>
        <v>25.713050828517801</v>
      </c>
      <c r="CA718" s="235">
        <f t="shared" ca="1" si="1163"/>
        <v>87.678482066800612</v>
      </c>
      <c r="CB718" s="235">
        <f t="shared" ca="1" si="1203"/>
        <v>26.633499755859376</v>
      </c>
      <c r="CC718" s="235">
        <f t="shared" ca="1" si="1204"/>
        <v>5.233499755859377</v>
      </c>
      <c r="CD718" s="81">
        <f t="shared" ca="1" si="1205"/>
        <v>5.7919720865885438</v>
      </c>
      <c r="CE718" s="235">
        <f t="shared" ca="1" si="1164"/>
        <v>90.357820749476275</v>
      </c>
      <c r="CF718" s="235">
        <f t="shared" ca="1" si="1165"/>
        <v>88.512141016793294</v>
      </c>
      <c r="CG718">
        <f t="shared" si="1217"/>
        <v>100</v>
      </c>
      <c r="CH718">
        <f t="shared" si="1217"/>
        <v>50</v>
      </c>
      <c r="CI718">
        <f t="shared" si="1217"/>
        <v>0</v>
      </c>
      <c r="CJ718" t="e">
        <f t="shared" si="1167"/>
        <v>#N/A</v>
      </c>
      <c r="CK718" s="259">
        <f t="shared" ca="1" si="1168"/>
        <v>26.531829761228909</v>
      </c>
      <c r="CL718" s="259">
        <f t="shared" ca="1" si="1169"/>
        <v>26.722332440307227</v>
      </c>
      <c r="CM718" s="259">
        <f t="shared" ca="1" si="1170"/>
        <v>26.55586602272686</v>
      </c>
      <c r="CN718" s="259">
        <f t="shared" ca="1" si="1171"/>
        <v>26.252222395570598</v>
      </c>
      <c r="CO718">
        <f t="shared" ca="1" si="1172"/>
        <v>100</v>
      </c>
      <c r="CP718">
        <f t="shared" ca="1" si="1173"/>
        <v>16.7</v>
      </c>
      <c r="CQ718" t="e">
        <f t="shared" ca="1" si="1174"/>
        <v>#N/A</v>
      </c>
      <c r="CR718" t="e">
        <f t="shared" ca="1" si="1208"/>
        <v>#N/A</v>
      </c>
      <c r="CS718" t="e">
        <f t="shared" ca="1" si="1209"/>
        <v>#N/A</v>
      </c>
    </row>
    <row r="719" spans="1:97" x14ac:dyDescent="0.25">
      <c r="A719">
        <v>688</v>
      </c>
      <c r="B719" s="100">
        <f ca="1">OFFSET(InputPriceData!B$15,CalculationsAndCharts!$A719+$A$11,0,1,1)</f>
        <v>39498</v>
      </c>
      <c r="C719" s="3">
        <f ca="1">OFFSET(InputPriceData!G$15,CalculationsAndCharts!$A719+$A$11,0,1,1)</f>
        <v>3216700</v>
      </c>
      <c r="D719" s="4">
        <f ca="1">OFFSET(InputPriceData!C$15,CalculationsAndCharts!$A719+$A$11,IF($C$7,7,0),1,1)</f>
        <v>26.62</v>
      </c>
      <c r="E719" s="4">
        <f ca="1">OFFSET(InputPriceData!D$15,CalculationsAndCharts!$A719+$A$11,IF($C$7,7,0),1,1)</f>
        <v>26.96</v>
      </c>
      <c r="F719" s="4">
        <f ca="1">OFFSET(InputPriceData!E$15,CalculationsAndCharts!$A719+$A$11,IF($C$7,7,0),1,1)</f>
        <v>26</v>
      </c>
      <c r="G719" s="4">
        <f ca="1">OFFSET(InputPriceData!F$15,CalculationsAndCharts!$A719+$A$11,IF($C$7,7,0),1,1)</f>
        <v>26.67</v>
      </c>
      <c r="H719" s="105">
        <f t="shared" si="1140"/>
        <v>0</v>
      </c>
      <c r="I719" s="105">
        <f t="shared" ca="1" si="1224"/>
        <v>0</v>
      </c>
      <c r="J719" s="105">
        <f t="shared" ca="1" si="1224"/>
        <v>0</v>
      </c>
      <c r="K719" s="105">
        <f t="shared" ca="1" si="1224"/>
        <v>0</v>
      </c>
      <c r="L719" s="4">
        <f t="shared" ca="1" si="1142"/>
        <v>26.543333333333333</v>
      </c>
      <c r="M719" s="105">
        <f t="shared" ca="1" si="1143"/>
        <v>1.0033333333333339</v>
      </c>
      <c r="N719" s="105">
        <f t="shared" ca="1" si="1150"/>
        <v>3.7411538461538467</v>
      </c>
      <c r="O719" s="198">
        <f t="shared" ca="1" si="1151"/>
        <v>4.2299358439951238</v>
      </c>
      <c r="P719" s="198">
        <f t="shared" ca="1" si="1152"/>
        <v>3.8069422595956115</v>
      </c>
      <c r="Q719" s="105">
        <f t="shared" ca="1" si="1144"/>
        <v>26.102161757570041</v>
      </c>
      <c r="R719" s="105">
        <f t="shared" ca="1" si="1145"/>
        <v>25.723087841676321</v>
      </c>
      <c r="S719" s="105">
        <f t="shared" ca="1" si="1153"/>
        <v>0</v>
      </c>
      <c r="T719" s="105">
        <f t="shared" si="1154"/>
        <v>0</v>
      </c>
      <c r="U719" s="105">
        <f t="shared" si="1155"/>
        <v>0</v>
      </c>
      <c r="V719" s="115">
        <f t="shared" ca="1" si="1146"/>
        <v>1.0100000000000016</v>
      </c>
      <c r="W719" s="114">
        <f t="shared" ca="1" si="1147"/>
        <v>1.0495521018868073</v>
      </c>
      <c r="X719" s="116">
        <f t="shared" ca="1" si="1148"/>
        <v>8.9353284660172755E-2</v>
      </c>
      <c r="Y719" s="90" t="e">
        <f t="shared" si="1156"/>
        <v>#N/A</v>
      </c>
      <c r="Z719" s="117" t="str">
        <f t="shared" ca="1" si="1157"/>
        <v/>
      </c>
      <c r="AA719" s="112"/>
      <c r="AB719" s="118"/>
      <c r="AC719" s="107"/>
      <c r="AD719" s="107"/>
      <c r="AH719" s="107"/>
      <c r="BE719" s="235">
        <f t="shared" ca="1" si="1158"/>
        <v>26.840000000000003</v>
      </c>
      <c r="BF719" s="235">
        <f t="shared" ref="BF719:BN719" ca="1" si="1236">AVERAGE(OFFSET(BE$31,$A719,0,$BE$27,1))</f>
        <v>26.822500000000002</v>
      </c>
      <c r="BG719" s="235">
        <f t="shared" ca="1" si="1236"/>
        <v>26.660000000000004</v>
      </c>
      <c r="BH719" s="235">
        <f t="shared" ca="1" si="1236"/>
        <v>26.466250000000002</v>
      </c>
      <c r="BI719" s="235">
        <f t="shared" ca="1" si="1236"/>
        <v>26.270937500000002</v>
      </c>
      <c r="BJ719" s="235">
        <f t="shared" ca="1" si="1236"/>
        <v>26.076718750000001</v>
      </c>
      <c r="BK719" s="235">
        <f t="shared" ca="1" si="1236"/>
        <v>25.887265624999998</v>
      </c>
      <c r="BL719" s="235">
        <f t="shared" ca="1" si="1236"/>
        <v>25.708046874999997</v>
      </c>
      <c r="BM719" s="235">
        <f t="shared" ca="1" si="1236"/>
        <v>25.544667968749998</v>
      </c>
      <c r="BN719" s="235">
        <f t="shared" ca="1" si="1236"/>
        <v>25.4016796875</v>
      </c>
      <c r="BO719" s="235">
        <f t="shared" ca="1" si="1160"/>
        <v>26.464590820312498</v>
      </c>
      <c r="BP719" s="235">
        <f t="shared" ca="1" si="1229"/>
        <v>26.16852679008516</v>
      </c>
      <c r="BQ719" s="235">
        <f t="shared" ca="1" si="1230"/>
        <v>25.903191052256918</v>
      </c>
      <c r="BR719" s="235">
        <f t="shared" ca="1" si="1231"/>
        <v>0.26533573782824149</v>
      </c>
      <c r="BS719" s="235">
        <f t="shared" ca="1" si="1232"/>
        <v>26.433862527913401</v>
      </c>
      <c r="BT719" s="235">
        <f t="shared" ca="1" si="1186"/>
        <v>26.112468898948478</v>
      </c>
      <c r="BU719" s="235">
        <f t="shared" ca="1" si="1187"/>
        <v>25.839535038055114</v>
      </c>
      <c r="BV719" s="235">
        <f t="shared" ca="1" si="1188"/>
        <v>25.633756340229702</v>
      </c>
      <c r="BW719" s="235">
        <f t="shared" ca="1" si="1189"/>
        <v>26.452557922909797</v>
      </c>
      <c r="BX719" s="235">
        <f t="shared" ca="1" si="1161"/>
        <v>0.58172143220627315</v>
      </c>
      <c r="BZ719" s="235">
        <f t="shared" ca="1" si="1162"/>
        <v>25.592562228944562</v>
      </c>
      <c r="CA719" s="235">
        <f t="shared" ca="1" si="1163"/>
        <v>86.959085842151296</v>
      </c>
      <c r="CB719" s="235">
        <f t="shared" ca="1" si="1203"/>
        <v>26.503962076822916</v>
      </c>
      <c r="CC719" s="235">
        <f t="shared" ca="1" si="1204"/>
        <v>5.103962076822917</v>
      </c>
      <c r="CD719" s="81">
        <f t="shared" ca="1" si="1205"/>
        <v>5.7919720865885438</v>
      </c>
      <c r="CE719" s="235">
        <f t="shared" ca="1" si="1164"/>
        <v>88.121316893796305</v>
      </c>
      <c r="CF719" s="235">
        <f t="shared" ca="1" si="1165"/>
        <v>81.914989087701372</v>
      </c>
      <c r="CG719">
        <f t="shared" si="1217"/>
        <v>100</v>
      </c>
      <c r="CH719">
        <f t="shared" si="1217"/>
        <v>50</v>
      </c>
      <c r="CI719">
        <f t="shared" si="1217"/>
        <v>0</v>
      </c>
      <c r="CJ719" t="e">
        <f t="shared" si="1167"/>
        <v>#N/A</v>
      </c>
      <c r="CK719" s="259">
        <f t="shared" ca="1" si="1168"/>
        <v>26.501159522457819</v>
      </c>
      <c r="CL719" s="259">
        <f t="shared" ca="1" si="1169"/>
        <v>26.505914880614455</v>
      </c>
      <c r="CM719" s="259">
        <f t="shared" ca="1" si="1170"/>
        <v>26.439776704544769</v>
      </c>
      <c r="CN719" s="259">
        <f t="shared" ca="1" si="1171"/>
        <v>26.064178377675951</v>
      </c>
      <c r="CO719">
        <f t="shared" ca="1" si="1172"/>
        <v>100</v>
      </c>
      <c r="CP719">
        <f t="shared" ca="1" si="1173"/>
        <v>16.7</v>
      </c>
      <c r="CQ719" t="e">
        <f t="shared" ca="1" si="1174"/>
        <v>#N/A</v>
      </c>
      <c r="CR719" t="e">
        <f t="shared" ca="1" si="1208"/>
        <v>#N/A</v>
      </c>
      <c r="CS719" t="e">
        <f t="shared" ca="1" si="1209"/>
        <v>#N/A</v>
      </c>
    </row>
    <row r="720" spans="1:97" x14ac:dyDescent="0.25">
      <c r="A720">
        <v>689</v>
      </c>
      <c r="B720" s="100">
        <f ca="1">OFFSET(InputPriceData!B$15,CalculationsAndCharts!$A720+$A$11,0,1,1)</f>
        <v>39497</v>
      </c>
      <c r="C720" s="3">
        <f ca="1">OFFSET(InputPriceData!G$15,CalculationsAndCharts!$A720+$A$11,0,1,1)</f>
        <v>4868800</v>
      </c>
      <c r="D720" s="4">
        <f ca="1">OFFSET(InputPriceData!C$15,CalculationsAndCharts!$A720+$A$11,IF($C$7,7,0),1,1)</f>
        <v>27.01</v>
      </c>
      <c r="E720" s="4">
        <f ca="1">OFFSET(InputPriceData!D$15,CalculationsAndCharts!$A720+$A$11,IF($C$7,7,0),1,1)</f>
        <v>27.38</v>
      </c>
      <c r="F720" s="4">
        <f ca="1">OFFSET(InputPriceData!E$15,CalculationsAndCharts!$A720+$A$11,IF($C$7,7,0),1,1)</f>
        <v>26.62</v>
      </c>
      <c r="G720" s="4">
        <f ca="1">OFFSET(InputPriceData!F$15,CalculationsAndCharts!$A720+$A$11,IF($C$7,7,0),1,1)</f>
        <v>27.01</v>
      </c>
      <c r="H720" s="105">
        <f t="shared" si="1140"/>
        <v>0</v>
      </c>
      <c r="I720" s="105">
        <f t="shared" ca="1" si="1224"/>
        <v>0</v>
      </c>
      <c r="J720" s="105">
        <f t="shared" ca="1" si="1224"/>
        <v>0</v>
      </c>
      <c r="K720" s="105">
        <f t="shared" ca="1" si="1224"/>
        <v>0</v>
      </c>
      <c r="L720" s="4">
        <f t="shared" ca="1" si="1142"/>
        <v>27.003333333333334</v>
      </c>
      <c r="M720" s="105">
        <f t="shared" ca="1" si="1143"/>
        <v>1.2333333333333343</v>
      </c>
      <c r="N720" s="105">
        <f t="shared" ca="1" si="1150"/>
        <v>3.7721025641025641</v>
      </c>
      <c r="O720" s="198">
        <f t="shared" ca="1" si="1151"/>
        <v>4.3695878433783459</v>
      </c>
      <c r="P720" s="198">
        <f t="shared" ca="1" si="1152"/>
        <v>3.9326290590405115</v>
      </c>
      <c r="Q720" s="105">
        <f t="shared" ca="1" si="1144"/>
        <v>25.976112735923387</v>
      </c>
      <c r="R720" s="105">
        <f t="shared" ca="1" si="1145"/>
        <v>25.614781008563828</v>
      </c>
      <c r="S720" s="105">
        <f t="shared" ca="1" si="1153"/>
        <v>0</v>
      </c>
      <c r="T720" s="105">
        <f t="shared" si="1154"/>
        <v>0</v>
      </c>
      <c r="U720" s="105">
        <f t="shared" si="1155"/>
        <v>0</v>
      </c>
      <c r="V720" s="115">
        <f t="shared" ca="1" si="1146"/>
        <v>0.77999999999999758</v>
      </c>
      <c r="W720" s="114">
        <f t="shared" ca="1" si="1147"/>
        <v>1.0693281528302101</v>
      </c>
      <c r="X720" s="116">
        <f t="shared" ca="1" si="1148"/>
        <v>8.9590083407264348E-2</v>
      </c>
      <c r="Y720" s="90" t="e">
        <f t="shared" si="1156"/>
        <v>#N/A</v>
      </c>
      <c r="Z720" s="117" t="str">
        <f t="shared" ca="1" si="1157"/>
        <v/>
      </c>
      <c r="AA720" s="112"/>
      <c r="AB720" s="118"/>
      <c r="AC720" s="107"/>
      <c r="AD720" s="107"/>
      <c r="AH720" s="107"/>
      <c r="BE720" s="235">
        <f t="shared" ca="1" si="1158"/>
        <v>26.805</v>
      </c>
      <c r="BF720" s="235">
        <f t="shared" ref="BF720:BN720" ca="1" si="1237">AVERAGE(OFFSET(BE$31,$A720,0,$BE$27,1))</f>
        <v>26.497500000000002</v>
      </c>
      <c r="BG720" s="235">
        <f t="shared" ca="1" si="1237"/>
        <v>26.272500000000001</v>
      </c>
      <c r="BH720" s="235">
        <f t="shared" ca="1" si="1237"/>
        <v>26.075625000000002</v>
      </c>
      <c r="BI720" s="235">
        <f t="shared" ca="1" si="1237"/>
        <v>25.8825</v>
      </c>
      <c r="BJ720" s="235">
        <f t="shared" ca="1" si="1237"/>
        <v>25.697812499999998</v>
      </c>
      <c r="BK720" s="235">
        <f t="shared" ca="1" si="1237"/>
        <v>25.528828124999997</v>
      </c>
      <c r="BL720" s="235">
        <f t="shared" ca="1" si="1237"/>
        <v>25.381289062499995</v>
      </c>
      <c r="BM720" s="235">
        <f t="shared" ca="1" si="1237"/>
        <v>25.258691406249998</v>
      </c>
      <c r="BN720" s="235">
        <f t="shared" ca="1" si="1237"/>
        <v>25.16193359375</v>
      </c>
      <c r="BO720" s="235">
        <f t="shared" ca="1" si="1160"/>
        <v>26.194740234375001</v>
      </c>
      <c r="BP720" s="235">
        <f t="shared" ca="1" si="1229"/>
        <v>25.872462759857822</v>
      </c>
      <c r="BQ720" s="235">
        <f t="shared" ca="1" si="1230"/>
        <v>25.637855314428677</v>
      </c>
      <c r="BR720" s="235">
        <f t="shared" ca="1" si="1231"/>
        <v>0.23460744542914469</v>
      </c>
      <c r="BS720" s="235">
        <f t="shared" ca="1" si="1232"/>
        <v>26.107070205286966</v>
      </c>
      <c r="BT720" s="235">
        <f t="shared" ca="1" si="1186"/>
        <v>25.791075269983558</v>
      </c>
      <c r="BU720" s="235">
        <f t="shared" ca="1" si="1187"/>
        <v>25.566601177161751</v>
      </c>
      <c r="BV720" s="235">
        <f t="shared" ca="1" si="1188"/>
        <v>25.427977642404294</v>
      </c>
      <c r="BW720" s="235">
        <f t="shared" ca="1" si="1189"/>
        <v>26.101399920869703</v>
      </c>
      <c r="BX720" s="235">
        <f t="shared" ca="1" si="1161"/>
        <v>0.53590341387924401</v>
      </c>
      <c r="BZ720" s="235">
        <f t="shared" ca="1" si="1162"/>
        <v>25.482011779770918</v>
      </c>
      <c r="CA720" s="235">
        <f t="shared" ca="1" si="1163"/>
        <v>78.894578997697479</v>
      </c>
      <c r="CB720" s="235">
        <f t="shared" ca="1" si="1203"/>
        <v>26.599036783854167</v>
      </c>
      <c r="CC720" s="235">
        <f t="shared" ca="1" si="1204"/>
        <v>5.1990367838541687</v>
      </c>
      <c r="CD720" s="81">
        <f t="shared" ca="1" si="1205"/>
        <v>5.9719720865885435</v>
      </c>
      <c r="CE720" s="235">
        <f t="shared" ca="1" si="1164"/>
        <v>87.057285407107301</v>
      </c>
      <c r="CF720" s="235">
        <f t="shared" ca="1" si="1165"/>
        <v>70.20311076353785</v>
      </c>
      <c r="CG720">
        <f t="shared" si="1217"/>
        <v>100</v>
      </c>
      <c r="CH720">
        <f t="shared" si="1217"/>
        <v>50</v>
      </c>
      <c r="CI720">
        <f t="shared" si="1217"/>
        <v>0</v>
      </c>
      <c r="CJ720" t="e">
        <f t="shared" si="1167"/>
        <v>#N/A</v>
      </c>
      <c r="CK720" s="259">
        <f t="shared" ca="1" si="1168"/>
        <v>25.997319044915638</v>
      </c>
      <c r="CL720" s="259">
        <f t="shared" ca="1" si="1169"/>
        <v>26.594909522457819</v>
      </c>
      <c r="CM720" s="259">
        <f t="shared" ca="1" si="1170"/>
        <v>26.37073895201906</v>
      </c>
      <c r="CN720" s="259">
        <f t="shared" ca="1" si="1171"/>
        <v>25.887483776500549</v>
      </c>
      <c r="CO720">
        <f t="shared" ca="1" si="1172"/>
        <v>100</v>
      </c>
      <c r="CP720">
        <f t="shared" ca="1" si="1173"/>
        <v>16.7</v>
      </c>
      <c r="CQ720" t="e">
        <f t="shared" ca="1" si="1174"/>
        <v>#N/A</v>
      </c>
      <c r="CR720" t="e">
        <f t="shared" ca="1" si="1208"/>
        <v>#N/A</v>
      </c>
      <c r="CS720" t="e">
        <f t="shared" ca="1" si="1209"/>
        <v>#N/A</v>
      </c>
    </row>
    <row r="721" spans="1:97" x14ac:dyDescent="0.25">
      <c r="A721">
        <v>690</v>
      </c>
      <c r="B721" s="100">
        <f ca="1">OFFSET(InputPriceData!B$15,CalculationsAndCharts!$A721+$A$11,0,1,1)</f>
        <v>39493</v>
      </c>
      <c r="C721" s="3">
        <f ca="1">OFFSET(InputPriceData!G$15,CalculationsAndCharts!$A721+$A$11,0,1,1)</f>
        <v>5385000</v>
      </c>
      <c r="D721" s="4">
        <f ca="1">OFFSET(InputPriceData!C$15,CalculationsAndCharts!$A721+$A$11,IF($C$7,7,0),1,1)</f>
        <v>25.77</v>
      </c>
      <c r="E721" s="4">
        <f ca="1">OFFSET(InputPriceData!D$15,CalculationsAndCharts!$A721+$A$11,IF($C$7,7,0),1,1)</f>
        <v>27.38</v>
      </c>
      <c r="F721" s="4">
        <f ca="1">OFFSET(InputPriceData!E$15,CalculationsAndCharts!$A721+$A$11,IF($C$7,7,0),1,1)</f>
        <v>25.77</v>
      </c>
      <c r="G721" s="4">
        <f ca="1">OFFSET(InputPriceData!F$15,CalculationsAndCharts!$A721+$A$11,IF($C$7,7,0),1,1)</f>
        <v>26.6</v>
      </c>
      <c r="H721" s="105">
        <f t="shared" si="1140"/>
        <v>0</v>
      </c>
      <c r="I721" s="105">
        <f t="shared" ca="1" si="1224"/>
        <v>0</v>
      </c>
      <c r="J721" s="105">
        <f t="shared" ca="1" si="1224"/>
        <v>0</v>
      </c>
      <c r="K721" s="105">
        <f t="shared" ca="1" si="1224"/>
        <v>0</v>
      </c>
      <c r="L721" s="4">
        <f t="shared" ca="1" si="1142"/>
        <v>26.583333333333332</v>
      </c>
      <c r="M721" s="105">
        <f t="shared" ca="1" si="1143"/>
        <v>1.1133333333333333</v>
      </c>
      <c r="N721" s="105">
        <f t="shared" ca="1" si="1150"/>
        <v>3.7730128205128204</v>
      </c>
      <c r="O721" s="198">
        <f t="shared" ca="1" si="1151"/>
        <v>4.5402979231714262</v>
      </c>
      <c r="P721" s="198">
        <f t="shared" ca="1" si="1152"/>
        <v>4.0862681308542834</v>
      </c>
      <c r="Q721" s="105">
        <f t="shared" ca="1" si="1144"/>
        <v>25.6826211366634</v>
      </c>
      <c r="R721" s="105">
        <f t="shared" ca="1" si="1145"/>
        <v>25.511543372175382</v>
      </c>
      <c r="S721" s="105">
        <f t="shared" ca="1" si="1153"/>
        <v>0</v>
      </c>
      <c r="T721" s="105">
        <f t="shared" si="1154"/>
        <v>0</v>
      </c>
      <c r="U721" s="105">
        <f t="shared" si="1155"/>
        <v>0</v>
      </c>
      <c r="V721" s="115">
        <f t="shared" ca="1" si="1146"/>
        <v>1.6099999999999994</v>
      </c>
      <c r="W721" s="114">
        <f t="shared" ca="1" si="1147"/>
        <v>1.2139922292453162</v>
      </c>
      <c r="X721" s="116">
        <f t="shared" ca="1" si="1148"/>
        <v>9.5638805610726185E-2</v>
      </c>
      <c r="Y721" s="90" t="e">
        <f t="shared" si="1156"/>
        <v>#N/A</v>
      </c>
      <c r="Z721" s="117" t="str">
        <f t="shared" ca="1" si="1157"/>
        <v/>
      </c>
      <c r="AA721" s="112"/>
      <c r="AB721" s="118"/>
      <c r="AC721" s="107"/>
      <c r="AD721" s="107"/>
      <c r="AH721" s="107"/>
      <c r="BE721" s="235">
        <f t="shared" ca="1" si="1158"/>
        <v>26.19</v>
      </c>
      <c r="BF721" s="235">
        <f t="shared" ref="BF721:BN721" ca="1" si="1238">AVERAGE(OFFSET(BE$31,$A721,0,$BE$27,1))</f>
        <v>26.047499999999999</v>
      </c>
      <c r="BG721" s="235">
        <f t="shared" ca="1" si="1238"/>
        <v>25.87875</v>
      </c>
      <c r="BH721" s="235">
        <f t="shared" ca="1" si="1238"/>
        <v>25.689374999999998</v>
      </c>
      <c r="BI721" s="235">
        <f t="shared" ca="1" si="1238"/>
        <v>25.513124999999999</v>
      </c>
      <c r="BJ721" s="235">
        <f t="shared" ca="1" si="1238"/>
        <v>25.359843749999996</v>
      </c>
      <c r="BK721" s="235">
        <f t="shared" ca="1" si="1238"/>
        <v>25.233749999999997</v>
      </c>
      <c r="BL721" s="235">
        <f t="shared" ca="1" si="1238"/>
        <v>25.136093750000001</v>
      </c>
      <c r="BM721" s="235">
        <f t="shared" ca="1" si="1238"/>
        <v>25.065175781249998</v>
      </c>
      <c r="BN721" s="235">
        <f t="shared" ca="1" si="1238"/>
        <v>25.019726562499997</v>
      </c>
      <c r="BO721" s="235">
        <f t="shared" ca="1" si="1160"/>
        <v>25.774135742187497</v>
      </c>
      <c r="BP721" s="235">
        <f t="shared" ca="1" si="1229"/>
        <v>25.550185285340643</v>
      </c>
      <c r="BQ721" s="235">
        <f t="shared" ca="1" si="1230"/>
        <v>25.403247868999536</v>
      </c>
      <c r="BR721" s="235">
        <f t="shared" ca="1" si="1231"/>
        <v>0.1469374163411068</v>
      </c>
      <c r="BS721" s="235">
        <f t="shared" ca="1" si="1232"/>
        <v>25.697122701681749</v>
      </c>
      <c r="BT721" s="235">
        <f t="shared" ca="1" si="1186"/>
        <v>25.47508033468015</v>
      </c>
      <c r="BU721" s="235">
        <f t="shared" ca="1" si="1187"/>
        <v>25.342127084339943</v>
      </c>
      <c r="BV721" s="235">
        <f t="shared" ca="1" si="1188"/>
        <v>25.28935410764684</v>
      </c>
      <c r="BW721" s="235">
        <f t="shared" ca="1" si="1189"/>
        <v>25.688213858667478</v>
      </c>
      <c r="BX721" s="235">
        <f t="shared" ca="1" si="1161"/>
        <v>0.53077250386048347</v>
      </c>
      <c r="BZ721" s="235">
        <f t="shared" ca="1" si="1162"/>
        <v>25.407991543205675</v>
      </c>
      <c r="CA721" s="235">
        <f t="shared" ca="1" si="1163"/>
        <v>63.198795784618277</v>
      </c>
      <c r="CB721" s="235">
        <f t="shared" ca="1" si="1203"/>
        <v>26.178734537760413</v>
      </c>
      <c r="CC721" s="235">
        <f t="shared" ca="1" si="1204"/>
        <v>4.778734537760414</v>
      </c>
      <c r="CD721" s="81">
        <f t="shared" ca="1" si="1205"/>
        <v>6.7719720865885407</v>
      </c>
      <c r="CE721" s="235">
        <f t="shared" ca="1" si="1164"/>
        <v>70.566364962200495</v>
      </c>
      <c r="CF721" s="235">
        <f t="shared" ca="1" si="1165"/>
        <v>55.151675268709937</v>
      </c>
      <c r="CG721">
        <f t="shared" si="1217"/>
        <v>100</v>
      </c>
      <c r="CH721">
        <f t="shared" si="1217"/>
        <v>50</v>
      </c>
      <c r="CI721">
        <f t="shared" si="1217"/>
        <v>0</v>
      </c>
      <c r="CJ721" t="e">
        <f t="shared" si="1167"/>
        <v>#N/A</v>
      </c>
      <c r="CK721" s="259">
        <f t="shared" ca="1" si="1168"/>
        <v>25.614638089831274</v>
      </c>
      <c r="CL721" s="259">
        <f t="shared" ca="1" si="1169"/>
        <v>26.247319044915638</v>
      </c>
      <c r="CM721" s="259">
        <f t="shared" ca="1" si="1170"/>
        <v>25.949009364476215</v>
      </c>
      <c r="CN721" s="259">
        <f t="shared" ca="1" si="1171"/>
        <v>25.604513478117639</v>
      </c>
      <c r="CO721">
        <f t="shared" ca="1" si="1172"/>
        <v>100</v>
      </c>
      <c r="CP721">
        <f t="shared" ca="1" si="1173"/>
        <v>16.7</v>
      </c>
      <c r="CQ721" t="e">
        <f t="shared" ca="1" si="1174"/>
        <v>#N/A</v>
      </c>
      <c r="CR721" t="e">
        <f t="shared" ca="1" si="1208"/>
        <v>#N/A</v>
      </c>
      <c r="CS721" t="e">
        <f t="shared" ca="1" si="1209"/>
        <v>#N/A</v>
      </c>
    </row>
    <row r="722" spans="1:97" x14ac:dyDescent="0.25">
      <c r="A722">
        <v>691</v>
      </c>
      <c r="B722" s="100">
        <f ca="1">OFFSET(InputPriceData!B$15,CalculationsAndCharts!$A722+$A$11,0,1,1)</f>
        <v>39492</v>
      </c>
      <c r="C722" s="3">
        <f ca="1">OFFSET(InputPriceData!G$15,CalculationsAndCharts!$A722+$A$11,0,1,1)</f>
        <v>3136900</v>
      </c>
      <c r="D722" s="4">
        <f ca="1">OFFSET(InputPriceData!C$15,CalculationsAndCharts!$A722+$A$11,IF($C$7,7,0),1,1)</f>
        <v>26.05</v>
      </c>
      <c r="E722" s="4">
        <f ca="1">OFFSET(InputPriceData!D$15,CalculationsAndCharts!$A722+$A$11,IF($C$7,7,0),1,1)</f>
        <v>26.24</v>
      </c>
      <c r="F722" s="4">
        <f ca="1">OFFSET(InputPriceData!E$15,CalculationsAndCharts!$A722+$A$11,IF($C$7,7,0),1,1)</f>
        <v>25.47</v>
      </c>
      <c r="G722" s="4">
        <f ca="1">OFFSET(InputPriceData!F$15,CalculationsAndCharts!$A722+$A$11,IF($C$7,7,0),1,1)</f>
        <v>25.78</v>
      </c>
      <c r="H722" s="105">
        <f t="shared" si="1140"/>
        <v>0</v>
      </c>
      <c r="I722" s="105">
        <f t="shared" ca="1" si="1224"/>
        <v>0</v>
      </c>
      <c r="J722" s="105">
        <f t="shared" ca="1" si="1224"/>
        <v>0</v>
      </c>
      <c r="K722" s="105">
        <f t="shared" ca="1" si="1224"/>
        <v>0</v>
      </c>
      <c r="L722" s="4">
        <f t="shared" ca="1" si="1142"/>
        <v>25.83</v>
      </c>
      <c r="M722" s="105">
        <f t="shared" ca="1" si="1143"/>
        <v>0.53999999999999915</v>
      </c>
      <c r="N722" s="105">
        <f t="shared" ca="1" si="1150"/>
        <v>3.8922564102564094</v>
      </c>
      <c r="O722" s="198">
        <f t="shared" ca="1" si="1151"/>
        <v>4.7595222382167428</v>
      </c>
      <c r="P722" s="198">
        <f t="shared" ca="1" si="1152"/>
        <v>4.2835700143950683</v>
      </c>
      <c r="Q722" s="105">
        <f t="shared" ca="1" si="1144"/>
        <v>25.425274794757708</v>
      </c>
      <c r="R722" s="105">
        <f t="shared" ca="1" si="1145"/>
        <v>25.462664010893093</v>
      </c>
      <c r="S722" s="105">
        <f t="shared" ca="1" si="1153"/>
        <v>0</v>
      </c>
      <c r="T722" s="105">
        <f t="shared" si="1154"/>
        <v>0</v>
      </c>
      <c r="U722" s="105">
        <f t="shared" si="1155"/>
        <v>0</v>
      </c>
      <c r="V722" s="115">
        <f t="shared" ca="1" si="1146"/>
        <v>0.76999999999999957</v>
      </c>
      <c r="W722" s="114">
        <f t="shared" ca="1" si="1147"/>
        <v>1.0159883438679747</v>
      </c>
      <c r="X722" s="116">
        <f t="shared" ca="1" si="1148"/>
        <v>8.940994351698893E-2</v>
      </c>
      <c r="Y722" s="90" t="e">
        <f t="shared" si="1156"/>
        <v>#N/A</v>
      </c>
      <c r="Z722" s="117" t="str">
        <f t="shared" ca="1" si="1157"/>
        <v/>
      </c>
      <c r="AA722" s="112"/>
      <c r="AB722" s="118"/>
      <c r="AC722" s="107"/>
      <c r="AD722" s="107"/>
      <c r="AH722" s="107"/>
      <c r="BE722" s="235">
        <f t="shared" ca="1" si="1158"/>
        <v>25.905000000000001</v>
      </c>
      <c r="BF722" s="235">
        <f t="shared" ref="BF722:BN722" ca="1" si="1239">AVERAGE(OFFSET(BE$31,$A722,0,$BE$27,1))</f>
        <v>25.71</v>
      </c>
      <c r="BG722" s="235">
        <f t="shared" ca="1" si="1239"/>
        <v>25.5</v>
      </c>
      <c r="BH722" s="235">
        <f t="shared" ca="1" si="1239"/>
        <v>25.336874999999999</v>
      </c>
      <c r="BI722" s="235">
        <f t="shared" ca="1" si="1239"/>
        <v>25.206562499999997</v>
      </c>
      <c r="BJ722" s="235">
        <f t="shared" ca="1" si="1239"/>
        <v>25.107656249999998</v>
      </c>
      <c r="BK722" s="235">
        <f t="shared" ca="1" si="1239"/>
        <v>25.038437500000001</v>
      </c>
      <c r="BL722" s="235">
        <f t="shared" ca="1" si="1239"/>
        <v>24.994257812499999</v>
      </c>
      <c r="BM722" s="235">
        <f t="shared" ca="1" si="1239"/>
        <v>24.974277343749996</v>
      </c>
      <c r="BN722" s="235">
        <f t="shared" ca="1" si="1239"/>
        <v>24.983808593749998</v>
      </c>
      <c r="BO722" s="235">
        <f t="shared" ca="1" si="1160"/>
        <v>25.492187499999996</v>
      </c>
      <c r="BP722" s="235">
        <f t="shared" ca="1" si="1229"/>
        <v>25.326234828493789</v>
      </c>
      <c r="BQ722" s="235">
        <f t="shared" ca="1" si="1230"/>
        <v>25.256310452658433</v>
      </c>
      <c r="BR722" s="235">
        <f t="shared" ca="1" si="1231"/>
        <v>6.9924375835356045E-2</v>
      </c>
      <c r="BS722" s="235">
        <f t="shared" ca="1" si="1232"/>
        <v>25.396159204329145</v>
      </c>
      <c r="BT722" s="235">
        <f t="shared" ca="1" si="1186"/>
        <v>25.253037967678551</v>
      </c>
      <c r="BU722" s="235">
        <f t="shared" ca="1" si="1187"/>
        <v>25.209173833999735</v>
      </c>
      <c r="BV722" s="235">
        <f t="shared" ca="1" si="1188"/>
        <v>25.236581130953738</v>
      </c>
      <c r="BW722" s="235">
        <f t="shared" ca="1" si="1189"/>
        <v>25.36817353199018</v>
      </c>
      <c r="BX722" s="235">
        <f t="shared" ca="1" si="1161"/>
        <v>0.61387756018924111</v>
      </c>
      <c r="BZ722" s="235">
        <f t="shared" ca="1" si="1162"/>
        <v>25.383745153591775</v>
      </c>
      <c r="CA722" s="235">
        <f t="shared" ca="1" si="1163"/>
        <v>49.365849861135416</v>
      </c>
      <c r="CB722" s="235">
        <f t="shared" ca="1" si="1203"/>
        <v>25.661093749999999</v>
      </c>
      <c r="CC722" s="235">
        <f t="shared" ca="1" si="1204"/>
        <v>4.2610937500000006</v>
      </c>
      <c r="CD722" s="81">
        <f t="shared" ca="1" si="1205"/>
        <v>8.0419720865885438</v>
      </c>
      <c r="CE722" s="235">
        <f t="shared" ca="1" si="1164"/>
        <v>52.985681921305748</v>
      </c>
      <c r="CF722" s="235">
        <f t="shared" ca="1" si="1165"/>
        <v>43.737636395427558</v>
      </c>
      <c r="CG722">
        <f t="shared" si="1217"/>
        <v>100</v>
      </c>
      <c r="CH722">
        <f t="shared" si="1217"/>
        <v>50</v>
      </c>
      <c r="CI722">
        <f t="shared" si="1217"/>
        <v>0</v>
      </c>
      <c r="CJ722" t="e">
        <f t="shared" si="1167"/>
        <v>#N/A</v>
      </c>
      <c r="CK722" s="259">
        <f t="shared" ca="1" si="1168"/>
        <v>25.34427617966255</v>
      </c>
      <c r="CL722" s="259">
        <f t="shared" ca="1" si="1169"/>
        <v>25.703388089831272</v>
      </c>
      <c r="CM722" s="259">
        <f t="shared" ca="1" si="1170"/>
        <v>25.526126718571472</v>
      </c>
      <c r="CN722" s="259">
        <f t="shared" ca="1" si="1171"/>
        <v>25.347391251398438</v>
      </c>
      <c r="CO722">
        <f t="shared" ca="1" si="1172"/>
        <v>100</v>
      </c>
      <c r="CP722">
        <f t="shared" ca="1" si="1173"/>
        <v>16.7</v>
      </c>
      <c r="CQ722" t="e">
        <f t="shared" ca="1" si="1174"/>
        <v>#N/A</v>
      </c>
      <c r="CR722">
        <f t="shared" ca="1" si="1208"/>
        <v>26.05</v>
      </c>
      <c r="CS722" t="e">
        <f t="shared" ca="1" si="1209"/>
        <v>#N/A</v>
      </c>
    </row>
    <row r="723" spans="1:97" x14ac:dyDescent="0.25">
      <c r="A723">
        <v>692</v>
      </c>
      <c r="B723" s="100">
        <f ca="1">OFFSET(InputPriceData!B$15,CalculationsAndCharts!$A723+$A$11,0,1,1)</f>
        <v>39491</v>
      </c>
      <c r="C723" s="3">
        <f ca="1">OFFSET(InputPriceData!G$15,CalculationsAndCharts!$A723+$A$11,0,1,1)</f>
        <v>3360400</v>
      </c>
      <c r="D723" s="4">
        <f ca="1">OFFSET(InputPriceData!C$15,CalculationsAndCharts!$A723+$A$11,IF($C$7,7,0),1,1)</f>
        <v>25.3</v>
      </c>
      <c r="E723" s="4">
        <f ca="1">OFFSET(InputPriceData!D$15,CalculationsAndCharts!$A723+$A$11,IF($C$7,7,0),1,1)</f>
        <v>26.12</v>
      </c>
      <c r="F723" s="4">
        <f ca="1">OFFSET(InputPriceData!E$15,CalculationsAndCharts!$A723+$A$11,IF($C$7,7,0),1,1)</f>
        <v>25.29</v>
      </c>
      <c r="G723" s="4">
        <f ca="1">OFFSET(InputPriceData!F$15,CalculationsAndCharts!$A723+$A$11,IF($C$7,7,0),1,1)</f>
        <v>26.03</v>
      </c>
      <c r="H723" s="105">
        <f t="shared" si="1140"/>
        <v>0</v>
      </c>
      <c r="I723" s="105">
        <f t="shared" ca="1" si="1224"/>
        <v>0</v>
      </c>
      <c r="J723" s="105">
        <f t="shared" ca="1" si="1224"/>
        <v>0</v>
      </c>
      <c r="K723" s="105">
        <f t="shared" ca="1" si="1224"/>
        <v>0</v>
      </c>
      <c r="L723" s="4">
        <f t="shared" ca="1" si="1142"/>
        <v>25.813333333333333</v>
      </c>
      <c r="M723" s="105">
        <f t="shared" ca="1" si="1143"/>
        <v>1.1833333333333336</v>
      </c>
      <c r="N723" s="105">
        <f t="shared" ca="1" si="1150"/>
        <v>3.9377692307692298</v>
      </c>
      <c r="O723" s="198">
        <f t="shared" ca="1" si="1151"/>
        <v>5.0073124747768389</v>
      </c>
      <c r="P723" s="198">
        <f t="shared" ca="1" si="1152"/>
        <v>4.5065812272991552</v>
      </c>
      <c r="Q723" s="105">
        <f t="shared" ca="1" si="1144"/>
        <v>25.309639021831341</v>
      </c>
      <c r="R723" s="105">
        <f t="shared" ca="1" si="1145"/>
        <v>25.473346644074631</v>
      </c>
      <c r="S723" s="105">
        <f t="shared" ca="1" si="1153"/>
        <v>0</v>
      </c>
      <c r="T723" s="105">
        <f t="shared" si="1154"/>
        <v>0</v>
      </c>
      <c r="U723" s="105">
        <f t="shared" si="1155"/>
        <v>0</v>
      </c>
      <c r="V723" s="115">
        <f t="shared" ca="1" si="1146"/>
        <v>1.120000000000001</v>
      </c>
      <c r="W723" s="114">
        <f t="shared" ca="1" si="1147"/>
        <v>1.1389825158019622</v>
      </c>
      <c r="X723" s="116">
        <f t="shared" ca="1" si="1148"/>
        <v>9.3756531532922099E-2</v>
      </c>
      <c r="Y723" s="90" t="e">
        <f t="shared" si="1156"/>
        <v>#N/A</v>
      </c>
      <c r="Z723" s="117" t="str">
        <f t="shared" ca="1" si="1157"/>
        <v/>
      </c>
      <c r="AA723" s="112"/>
      <c r="AB723" s="118"/>
      <c r="AC723" s="107"/>
      <c r="AD723" s="107"/>
      <c r="AH723" s="107"/>
      <c r="BE723" s="235">
        <f t="shared" ca="1" si="1158"/>
        <v>25.515000000000001</v>
      </c>
      <c r="BF723" s="235">
        <f t="shared" ref="BF723:BN723" ca="1" si="1240">AVERAGE(OFFSET(BE$31,$A723,0,$BE$27,1))</f>
        <v>25.29</v>
      </c>
      <c r="BG723" s="235">
        <f t="shared" ca="1" si="1240"/>
        <v>25.173749999999998</v>
      </c>
      <c r="BH723" s="235">
        <f t="shared" ca="1" si="1240"/>
        <v>25.076249999999998</v>
      </c>
      <c r="BI723" s="235">
        <f t="shared" ca="1" si="1240"/>
        <v>25.008749999999999</v>
      </c>
      <c r="BJ723" s="235">
        <f t="shared" ca="1" si="1240"/>
        <v>24.96921875</v>
      </c>
      <c r="BK723" s="235">
        <f t="shared" ca="1" si="1240"/>
        <v>24.950078124999997</v>
      </c>
      <c r="BL723" s="235">
        <f t="shared" ca="1" si="1240"/>
        <v>24.954296874999997</v>
      </c>
      <c r="BM723" s="235">
        <f t="shared" ca="1" si="1240"/>
        <v>24.993339843749997</v>
      </c>
      <c r="BN723" s="235">
        <f t="shared" ca="1" si="1240"/>
        <v>25.076855468749997</v>
      </c>
      <c r="BO723" s="235">
        <f t="shared" ca="1" si="1160"/>
        <v>25.218064453125002</v>
      </c>
      <c r="BP723" s="235">
        <f t="shared" ca="1" si="1229"/>
        <v>25.160282156987584</v>
      </c>
      <c r="BQ723" s="235">
        <f t="shared" ca="1" si="1230"/>
        <v>25.186386076823077</v>
      </c>
      <c r="BR723" s="235">
        <f t="shared" ca="1" si="1231"/>
        <v>-2.6103919835492206E-2</v>
      </c>
      <c r="BS723" s="235">
        <f t="shared" ca="1" si="1232"/>
        <v>25.134178237152092</v>
      </c>
      <c r="BT723" s="235">
        <f t="shared" ca="1" si="1186"/>
        <v>25.109916731027955</v>
      </c>
      <c r="BU723" s="235">
        <f t="shared" ca="1" si="1187"/>
        <v>25.165309700320918</v>
      </c>
      <c r="BV723" s="235">
        <f t="shared" ca="1" si="1188"/>
        <v>25.263988427907744</v>
      </c>
      <c r="BW723" s="235">
        <f t="shared" ca="1" si="1189"/>
        <v>25.097809520028857</v>
      </c>
      <c r="BX723" s="235">
        <f t="shared" ca="1" si="1161"/>
        <v>0.72230494334140938</v>
      </c>
      <c r="BZ723" s="235">
        <f t="shared" ca="1" si="1162"/>
        <v>25.403475989554213</v>
      </c>
      <c r="CA723" s="235">
        <f t="shared" ca="1" si="1163"/>
        <v>39.420449342651217</v>
      </c>
      <c r="CB723" s="235">
        <f t="shared" ca="1" si="1203"/>
        <v>25.515698893229168</v>
      </c>
      <c r="CC723" s="235">
        <f t="shared" ca="1" si="1204"/>
        <v>4.1156988932291689</v>
      </c>
      <c r="CD723" s="81">
        <f t="shared" ca="1" si="1205"/>
        <v>9.8219720865885449</v>
      </c>
      <c r="CE723" s="235">
        <f t="shared" ca="1" si="1164"/>
        <v>41.902978922623575</v>
      </c>
      <c r="CF723" s="235">
        <f t="shared" ca="1" si="1165"/>
        <v>37.902377405438195</v>
      </c>
      <c r="CG723">
        <f t="shared" si="1217"/>
        <v>100</v>
      </c>
      <c r="CH723">
        <f t="shared" si="1217"/>
        <v>50</v>
      </c>
      <c r="CI723">
        <f t="shared" si="1217"/>
        <v>0</v>
      </c>
      <c r="CJ723" t="e">
        <f t="shared" si="1167"/>
        <v>#N/A</v>
      </c>
      <c r="CK723" s="259">
        <f t="shared" ca="1" si="1168"/>
        <v>25.003552359325099</v>
      </c>
      <c r="CL723" s="259">
        <f t="shared" ca="1" si="1169"/>
        <v>25.453026179662551</v>
      </c>
      <c r="CM723" s="259">
        <f t="shared" ca="1" si="1170"/>
        <v>25.323544530952454</v>
      </c>
      <c r="CN723" s="259">
        <f t="shared" ca="1" si="1171"/>
        <v>25.204992516025303</v>
      </c>
      <c r="CO723">
        <f t="shared" ca="1" si="1172"/>
        <v>100</v>
      </c>
      <c r="CP723">
        <f t="shared" ca="1" si="1173"/>
        <v>16.7</v>
      </c>
      <c r="CQ723" t="e">
        <f t="shared" ca="1" si="1174"/>
        <v>#N/A</v>
      </c>
      <c r="CR723" t="e">
        <f t="shared" ca="1" si="1208"/>
        <v>#N/A</v>
      </c>
      <c r="CS723" t="e">
        <f t="shared" ca="1" si="1209"/>
        <v>#N/A</v>
      </c>
    </row>
    <row r="724" spans="1:97" x14ac:dyDescent="0.25">
      <c r="A724">
        <v>693</v>
      </c>
      <c r="B724" s="100">
        <f ca="1">OFFSET(InputPriceData!B$15,CalculationsAndCharts!$A724+$A$11,0,1,1)</f>
        <v>39490</v>
      </c>
      <c r="C724" s="3">
        <f ca="1">OFFSET(InputPriceData!G$15,CalculationsAndCharts!$A724+$A$11,0,1,1)</f>
        <v>3197400</v>
      </c>
      <c r="D724" s="4">
        <f ca="1">OFFSET(InputPriceData!C$15,CalculationsAndCharts!$A724+$A$11,IF($C$7,7,0),1,1)</f>
        <v>25.24</v>
      </c>
      <c r="E724" s="4">
        <f ca="1">OFFSET(InputPriceData!D$15,CalculationsAndCharts!$A724+$A$11,IF($C$7,7,0),1,1)</f>
        <v>25.57</v>
      </c>
      <c r="F724" s="4">
        <f ca="1">OFFSET(InputPriceData!E$15,CalculationsAndCharts!$A724+$A$11,IF($C$7,7,0),1,1)</f>
        <v>24.63</v>
      </c>
      <c r="G724" s="4">
        <f ca="1">OFFSET(InputPriceData!F$15,CalculationsAndCharts!$A724+$A$11,IF($C$7,7,0),1,1)</f>
        <v>25</v>
      </c>
      <c r="H724" s="105">
        <f t="shared" si="1140"/>
        <v>0</v>
      </c>
      <c r="I724" s="105">
        <f t="shared" ca="1" si="1224"/>
        <v>0</v>
      </c>
      <c r="J724" s="105">
        <f t="shared" ca="1" si="1224"/>
        <v>0</v>
      </c>
      <c r="K724" s="105">
        <f t="shared" ca="1" si="1224"/>
        <v>0</v>
      </c>
      <c r="L724" s="4">
        <f t="shared" ca="1" si="1142"/>
        <v>25.066666666666666</v>
      </c>
      <c r="M724" s="105">
        <f t="shared" ca="1" si="1143"/>
        <v>0.74666666666666615</v>
      </c>
      <c r="N724" s="105">
        <f t="shared" ca="1" si="1150"/>
        <v>4.095243589743589</v>
      </c>
      <c r="O724" s="198">
        <f t="shared" ca="1" si="1151"/>
        <v>5.3128962587790127</v>
      </c>
      <c r="P724" s="198">
        <f t="shared" ca="1" si="1152"/>
        <v>4.781606632901112</v>
      </c>
      <c r="Q724" s="105">
        <f t="shared" ca="1" si="1144"/>
        <v>25.1657263614022</v>
      </c>
      <c r="R724" s="105">
        <f t="shared" ca="1" si="1145"/>
        <v>25.520120250429859</v>
      </c>
      <c r="S724" s="105">
        <f t="shared" ca="1" si="1153"/>
        <v>0</v>
      </c>
      <c r="T724" s="105">
        <f t="shared" si="1154"/>
        <v>0</v>
      </c>
      <c r="U724" s="105">
        <f t="shared" si="1155"/>
        <v>0</v>
      </c>
      <c r="V724" s="115">
        <f t="shared" ca="1" si="1146"/>
        <v>0.94000000000000128</v>
      </c>
      <c r="W724" s="114">
        <f t="shared" ca="1" si="1147"/>
        <v>1.1484737737029427</v>
      </c>
      <c r="X724" s="116">
        <f t="shared" ca="1" si="1148"/>
        <v>9.5938950948117718E-2</v>
      </c>
      <c r="Y724" s="90" t="e">
        <f t="shared" si="1156"/>
        <v>#N/A</v>
      </c>
      <c r="Z724" s="117" t="str">
        <f t="shared" ca="1" si="1157"/>
        <v/>
      </c>
      <c r="AA724" s="112"/>
      <c r="AB724" s="118"/>
      <c r="AC724" s="107"/>
      <c r="AD724" s="107"/>
      <c r="AH724" s="107"/>
      <c r="BE724" s="235">
        <f t="shared" ca="1" si="1158"/>
        <v>25.064999999999998</v>
      </c>
      <c r="BF724" s="235">
        <f t="shared" ref="BF724:BN724" ca="1" si="1241">AVERAGE(OFFSET(BE$31,$A724,0,$BE$27,1))</f>
        <v>25.057499999999997</v>
      </c>
      <c r="BG724" s="235">
        <f t="shared" ca="1" si="1241"/>
        <v>24.978749999999998</v>
      </c>
      <c r="BH724" s="235">
        <f t="shared" ca="1" si="1241"/>
        <v>24.941249999999997</v>
      </c>
      <c r="BI724" s="235">
        <f t="shared" ca="1" si="1241"/>
        <v>24.9296875</v>
      </c>
      <c r="BJ724" s="235">
        <f t="shared" ca="1" si="1241"/>
        <v>24.930937499999999</v>
      </c>
      <c r="BK724" s="235">
        <f t="shared" ca="1" si="1241"/>
        <v>24.958515624999997</v>
      </c>
      <c r="BL724" s="235">
        <f t="shared" ca="1" si="1241"/>
        <v>25.032382812499996</v>
      </c>
      <c r="BM724" s="235">
        <f t="shared" ca="1" si="1241"/>
        <v>25.160371093749998</v>
      </c>
      <c r="BN724" s="235">
        <f t="shared" ca="1" si="1241"/>
        <v>25.333154296875001</v>
      </c>
      <c r="BO724" s="235">
        <f t="shared" ca="1" si="1160"/>
        <v>25.035939941406248</v>
      </c>
      <c r="BP724" s="235">
        <f t="shared" ca="1" si="1229"/>
        <v>25.102499860850166</v>
      </c>
      <c r="BQ724" s="235">
        <f t="shared" ca="1" si="1230"/>
        <v>25.212489996658565</v>
      </c>
      <c r="BR724" s="235">
        <f t="shared" ca="1" si="1231"/>
        <v>-0.109990135808399</v>
      </c>
      <c r="BS724" s="235">
        <f t="shared" ca="1" si="1232"/>
        <v>24.992509725041767</v>
      </c>
      <c r="BT724" s="235">
        <f t="shared" ca="1" si="1186"/>
        <v>25.085655224903817</v>
      </c>
      <c r="BU724" s="235">
        <f t="shared" ca="1" si="1187"/>
        <v>25.220702669613878</v>
      </c>
      <c r="BV724" s="235">
        <f t="shared" ca="1" si="1188"/>
        <v>25.36266715549457</v>
      </c>
      <c r="BW724" s="235">
        <f t="shared" ca="1" si="1189"/>
        <v>24.95752482136438</v>
      </c>
      <c r="BX724" s="235">
        <f t="shared" ca="1" si="1161"/>
        <v>0.84673062558655887</v>
      </c>
      <c r="BZ724" s="235">
        <f t="shared" ca="1" si="1162"/>
        <v>25.466132008254235</v>
      </c>
      <c r="CA724" s="235">
        <f t="shared" ca="1" si="1163"/>
        <v>34.983205652402035</v>
      </c>
      <c r="CB724" s="235">
        <f t="shared" ca="1" si="1203"/>
        <v>25.051303304036459</v>
      </c>
      <c r="CC724" s="235">
        <f t="shared" ca="1" si="1204"/>
        <v>3.6513033040364604</v>
      </c>
      <c r="CD724" s="81">
        <f t="shared" ca="1" si="1205"/>
        <v>10.051972086588542</v>
      </c>
      <c r="CE724" s="235">
        <f t="shared" ca="1" si="1164"/>
        <v>36.324248342353357</v>
      </c>
      <c r="CF724" s="235">
        <f t="shared" ca="1" si="1165"/>
        <v>35.381220448667044</v>
      </c>
      <c r="CG724">
        <f t="shared" si="1217"/>
        <v>100</v>
      </c>
      <c r="CH724">
        <f t="shared" si="1217"/>
        <v>50</v>
      </c>
      <c r="CI724">
        <f t="shared" si="1217"/>
        <v>0</v>
      </c>
      <c r="CJ724" t="e">
        <f t="shared" si="1167"/>
        <v>#N/A</v>
      </c>
      <c r="CK724" s="259">
        <f t="shared" ca="1" si="1168"/>
        <v>24.897104718650194</v>
      </c>
      <c r="CL724" s="259">
        <f t="shared" ca="1" si="1169"/>
        <v>25.051776179662546</v>
      </c>
      <c r="CM724" s="259">
        <f t="shared" ca="1" si="1170"/>
        <v>24.997018662698537</v>
      </c>
      <c r="CN724" s="259">
        <f t="shared" ca="1" si="1171"/>
        <v>25.105779050570405</v>
      </c>
      <c r="CO724">
        <f t="shared" ca="1" si="1172"/>
        <v>0</v>
      </c>
      <c r="CP724" t="e">
        <f t="shared" ca="1" si="1173"/>
        <v>#N/A</v>
      </c>
      <c r="CQ724">
        <f t="shared" ca="1" si="1174"/>
        <v>16.7</v>
      </c>
      <c r="CR724" t="e">
        <f t="shared" ca="1" si="1208"/>
        <v>#N/A</v>
      </c>
      <c r="CS724" t="e">
        <f t="shared" ca="1" si="1209"/>
        <v>#N/A</v>
      </c>
    </row>
    <row r="725" spans="1:97" x14ac:dyDescent="0.25">
      <c r="A725">
        <v>694</v>
      </c>
      <c r="B725" s="100">
        <f ca="1">OFFSET(InputPriceData!B$15,CalculationsAndCharts!$A725+$A$11,0,1,1)</f>
        <v>39489</v>
      </c>
      <c r="C725" s="3">
        <f ca="1">OFFSET(InputPriceData!G$15,CalculationsAndCharts!$A725+$A$11,0,1,1)</f>
        <v>2916200</v>
      </c>
      <c r="D725" s="4">
        <f ca="1">OFFSET(InputPriceData!C$15,CalculationsAndCharts!$A725+$A$11,IF($C$7,7,0),1,1)</f>
        <v>24.94</v>
      </c>
      <c r="E725" s="4">
        <f ca="1">OFFSET(InputPriceData!D$15,CalculationsAndCharts!$A725+$A$11,IF($C$7,7,0),1,1)</f>
        <v>25.25</v>
      </c>
      <c r="F725" s="4">
        <f ca="1">OFFSET(InputPriceData!E$15,CalculationsAndCharts!$A725+$A$11,IF($C$7,7,0),1,1)</f>
        <v>24.32</v>
      </c>
      <c r="G725" s="4">
        <f ca="1">OFFSET(InputPriceData!F$15,CalculationsAndCharts!$A725+$A$11,IF($C$7,7,0),1,1)</f>
        <v>25.13</v>
      </c>
      <c r="H725" s="105">
        <f t="shared" si="1140"/>
        <v>0</v>
      </c>
      <c r="I725" s="105">
        <f t="shared" ca="1" si="1224"/>
        <v>0</v>
      </c>
      <c r="J725" s="105">
        <f t="shared" ca="1" si="1224"/>
        <v>0</v>
      </c>
      <c r="K725" s="105">
        <f t="shared" ca="1" si="1224"/>
        <v>0</v>
      </c>
      <c r="L725" s="4">
        <f t="shared" ca="1" si="1142"/>
        <v>24.900000000000002</v>
      </c>
      <c r="M725" s="105">
        <f t="shared" ca="1" si="1143"/>
        <v>0.65000000000000213</v>
      </c>
      <c r="N725" s="105">
        <f t="shared" ca="1" si="1150"/>
        <v>4.655961538461538</v>
      </c>
      <c r="O725" s="198">
        <f t="shared" ca="1" si="1151"/>
        <v>5.6607970213605627</v>
      </c>
      <c r="P725" s="198">
        <f t="shared" ca="1" si="1152"/>
        <v>5.0947173192245065</v>
      </c>
      <c r="Q725" s="105">
        <f t="shared" ca="1" si="1144"/>
        <v>25.194029131326637</v>
      </c>
      <c r="R725" s="105">
        <f t="shared" ca="1" si="1145"/>
        <v>25.621375647294904</v>
      </c>
      <c r="S725" s="105">
        <f t="shared" ca="1" si="1153"/>
        <v>0</v>
      </c>
      <c r="T725" s="105">
        <f t="shared" si="1154"/>
        <v>0</v>
      </c>
      <c r="U725" s="105">
        <f t="shared" si="1155"/>
        <v>0</v>
      </c>
      <c r="V725" s="115">
        <f t="shared" ca="1" si="1146"/>
        <v>0.92999999999999972</v>
      </c>
      <c r="W725" s="114">
        <f t="shared" ca="1" si="1147"/>
        <v>1.2527106605544134</v>
      </c>
      <c r="X725" s="116">
        <f t="shared" ca="1" si="1148"/>
        <v>9.9849210527433882E-2</v>
      </c>
      <c r="Y725" s="90" t="e">
        <f t="shared" si="1156"/>
        <v>#N/A</v>
      </c>
      <c r="Z725" s="117" t="str">
        <f t="shared" ca="1" si="1157"/>
        <v/>
      </c>
      <c r="AA725" s="112"/>
      <c r="AB725" s="118"/>
      <c r="AC725" s="107"/>
      <c r="AD725" s="107"/>
      <c r="AH725" s="107"/>
      <c r="BE725" s="235">
        <f t="shared" ca="1" si="1158"/>
        <v>25.049999999999997</v>
      </c>
      <c r="BF725" s="235">
        <f t="shared" ref="BF725:BN725" ca="1" si="1242">AVERAGE(OFFSET(BE$31,$A725,0,$BE$27,1))</f>
        <v>24.9</v>
      </c>
      <c r="BG725" s="235">
        <f t="shared" ca="1" si="1242"/>
        <v>24.903749999999999</v>
      </c>
      <c r="BH725" s="235">
        <f t="shared" ca="1" si="1242"/>
        <v>24.918125</v>
      </c>
      <c r="BI725" s="235">
        <f t="shared" ca="1" si="1242"/>
        <v>24.932187499999998</v>
      </c>
      <c r="BJ725" s="235">
        <f t="shared" ca="1" si="1242"/>
        <v>24.986093749999998</v>
      </c>
      <c r="BK725" s="235">
        <f t="shared" ca="1" si="1242"/>
        <v>25.106249999999999</v>
      </c>
      <c r="BL725" s="235">
        <f t="shared" ca="1" si="1242"/>
        <v>25.288359374999999</v>
      </c>
      <c r="BM725" s="235">
        <f t="shared" ca="1" si="1242"/>
        <v>25.505937500000002</v>
      </c>
      <c r="BN725" s="235">
        <f t="shared" ca="1" si="1242"/>
        <v>25.724716796875001</v>
      </c>
      <c r="BO725" s="235">
        <f t="shared" ca="1" si="1160"/>
        <v>25.047052246093749</v>
      </c>
      <c r="BP725" s="235">
        <f t="shared" ca="1" si="1229"/>
        <v>25.169059780294081</v>
      </c>
      <c r="BQ725" s="235">
        <f t="shared" ca="1" si="1230"/>
        <v>25.322480132466964</v>
      </c>
      <c r="BR725" s="235">
        <f t="shared" ca="1" si="1231"/>
        <v>-0.15342035217288341</v>
      </c>
      <c r="BS725" s="235">
        <f t="shared" ca="1" si="1232"/>
        <v>25.015639428121197</v>
      </c>
      <c r="BT725" s="235">
        <f t="shared" ca="1" si="1186"/>
        <v>25.178800724765871</v>
      </c>
      <c r="BU725" s="235">
        <f t="shared" ca="1" si="1187"/>
        <v>25.355750114323936</v>
      </c>
      <c r="BV725" s="235">
        <f t="shared" ca="1" si="1188"/>
        <v>25.504631641375262</v>
      </c>
      <c r="BW725" s="235">
        <f t="shared" ca="1" si="1189"/>
        <v>24.973783472701079</v>
      </c>
      <c r="BX725" s="235">
        <f t="shared" ca="1" si="1161"/>
        <v>0.97589077601126151</v>
      </c>
      <c r="BZ725" s="235">
        <f t="shared" ca="1" si="1162"/>
        <v>25.561306775411218</v>
      </c>
      <c r="CA725" s="235">
        <f t="shared" ca="1" si="1163"/>
        <v>34.949050724930771</v>
      </c>
      <c r="CB725" s="235">
        <f t="shared" ca="1" si="1203"/>
        <v>24.973526123046874</v>
      </c>
      <c r="CC725" s="235">
        <f t="shared" ca="1" si="1204"/>
        <v>3.5735261230468751</v>
      </c>
      <c r="CD725" s="81">
        <f t="shared" ca="1" si="1205"/>
        <v>10.071972086588545</v>
      </c>
      <c r="CE725" s="235">
        <f t="shared" ca="1" si="1164"/>
        <v>35.479904951337652</v>
      </c>
      <c r="CF725" s="235">
        <f t="shared" ca="1" si="1165"/>
        <v>34.630918973849312</v>
      </c>
      <c r="CG725">
        <f t="shared" si="1217"/>
        <v>100</v>
      </c>
      <c r="CH725">
        <f t="shared" si="1217"/>
        <v>50</v>
      </c>
      <c r="CI725">
        <f t="shared" si="1217"/>
        <v>0</v>
      </c>
      <c r="CJ725" t="e">
        <f t="shared" si="1167"/>
        <v>#N/A</v>
      </c>
      <c r="CK725" s="259">
        <f t="shared" ca="1" si="1168"/>
        <v>24.884209437300392</v>
      </c>
      <c r="CL725" s="259">
        <f t="shared" ca="1" si="1169"/>
        <v>24.841052359325097</v>
      </c>
      <c r="CM725" s="259">
        <f t="shared" ca="1" si="1170"/>
        <v>24.950586660053116</v>
      </c>
      <c r="CN725" s="259">
        <f t="shared" ca="1" si="1171"/>
        <v>25.127380198933551</v>
      </c>
      <c r="CO725">
        <f t="shared" ca="1" si="1172"/>
        <v>0</v>
      </c>
      <c r="CP725" t="e">
        <f t="shared" ca="1" si="1173"/>
        <v>#N/A</v>
      </c>
      <c r="CQ725">
        <f t="shared" ca="1" si="1174"/>
        <v>16.7</v>
      </c>
      <c r="CR725" t="e">
        <f t="shared" ca="1" si="1208"/>
        <v>#N/A</v>
      </c>
      <c r="CS725" t="e">
        <f t="shared" ca="1" si="1209"/>
        <v>#N/A</v>
      </c>
    </row>
    <row r="726" spans="1:97" x14ac:dyDescent="0.25">
      <c r="A726">
        <v>695</v>
      </c>
      <c r="B726" s="100">
        <f ca="1">OFFSET(InputPriceData!B$15,CalculationsAndCharts!$A726+$A$11,0,1,1)</f>
        <v>39486</v>
      </c>
      <c r="C726" s="3">
        <f ca="1">OFFSET(InputPriceData!G$15,CalculationsAndCharts!$A726+$A$11,0,1,1)</f>
        <v>3781500</v>
      </c>
      <c r="D726" s="4">
        <f ca="1">OFFSET(InputPriceData!C$15,CalculationsAndCharts!$A726+$A$11,IF($C$7,7,0),1,1)</f>
        <v>24.7</v>
      </c>
      <c r="E726" s="4">
        <f ca="1">OFFSET(InputPriceData!D$15,CalculationsAndCharts!$A726+$A$11,IF($C$7,7,0),1,1)</f>
        <v>25.19</v>
      </c>
      <c r="F726" s="4">
        <f ca="1">OFFSET(InputPriceData!E$15,CalculationsAndCharts!$A726+$A$11,IF($C$7,7,0),1,1)</f>
        <v>24.25</v>
      </c>
      <c r="G726" s="4">
        <f ca="1">OFFSET(InputPriceData!F$15,CalculationsAndCharts!$A726+$A$11,IF($C$7,7,0),1,1)</f>
        <v>24.97</v>
      </c>
      <c r="H726" s="105">
        <f t="shared" si="1140"/>
        <v>0</v>
      </c>
      <c r="I726" s="105">
        <f t="shared" ca="1" si="1224"/>
        <v>0</v>
      </c>
      <c r="J726" s="105">
        <f t="shared" ca="1" si="1224"/>
        <v>0</v>
      </c>
      <c r="K726" s="105">
        <f t="shared" ca="1" si="1224"/>
        <v>0</v>
      </c>
      <c r="L726" s="4">
        <f t="shared" ca="1" si="1142"/>
        <v>24.803333333333331</v>
      </c>
      <c r="M726" s="105">
        <f t="shared" ca="1" si="1143"/>
        <v>0.76333333333333186</v>
      </c>
      <c r="N726" s="105">
        <f t="shared" ca="1" si="1150"/>
        <v>5.6162820512820506</v>
      </c>
      <c r="O726" s="198">
        <f t="shared" ca="1" si="1151"/>
        <v>5.9478928736174268</v>
      </c>
      <c r="P726" s="198">
        <f t="shared" ca="1" si="1152"/>
        <v>5.3531035862556839</v>
      </c>
      <c r="Q726" s="105">
        <f t="shared" ca="1" si="1144"/>
        <v>25.278037454562817</v>
      </c>
      <c r="R726" s="105">
        <f t="shared" ca="1" si="1145"/>
        <v>25.743474651857266</v>
      </c>
      <c r="S726" s="105">
        <f t="shared" ca="1" si="1153"/>
        <v>0</v>
      </c>
      <c r="T726" s="105">
        <f t="shared" si="1154"/>
        <v>0</v>
      </c>
      <c r="U726" s="105">
        <f t="shared" si="1155"/>
        <v>0</v>
      </c>
      <c r="V726" s="115">
        <f t="shared" ca="1" si="1146"/>
        <v>0.94000000000000128</v>
      </c>
      <c r="W726" s="114">
        <f t="shared" ca="1" si="1147"/>
        <v>1.4140659908316202</v>
      </c>
      <c r="X726" s="116">
        <f t="shared" ca="1" si="1148"/>
        <v>0.10663059634888347</v>
      </c>
      <c r="Y726" s="90" t="e">
        <f t="shared" si="1156"/>
        <v>#N/A</v>
      </c>
      <c r="Z726" s="117" t="str">
        <f t="shared" ca="1" si="1157"/>
        <v/>
      </c>
      <c r="AA726" s="112"/>
      <c r="AB726" s="118"/>
      <c r="AC726" s="107"/>
      <c r="AD726" s="107"/>
      <c r="AH726" s="107"/>
      <c r="BE726" s="235">
        <f t="shared" ca="1" si="1158"/>
        <v>24.75</v>
      </c>
      <c r="BF726" s="235">
        <f t="shared" ref="BF726:BN726" ca="1" si="1243">AVERAGE(OFFSET(BE$31,$A726,0,$BE$27,1))</f>
        <v>24.907499999999999</v>
      </c>
      <c r="BG726" s="235">
        <f t="shared" ca="1" si="1243"/>
        <v>24.932500000000001</v>
      </c>
      <c r="BH726" s="235">
        <f t="shared" ca="1" si="1243"/>
        <v>24.946249999999999</v>
      </c>
      <c r="BI726" s="235">
        <f t="shared" ca="1" si="1243"/>
        <v>25.04</v>
      </c>
      <c r="BJ726" s="235">
        <f t="shared" ca="1" si="1243"/>
        <v>25.22640625</v>
      </c>
      <c r="BK726" s="235">
        <f t="shared" ca="1" si="1243"/>
        <v>25.470468750000002</v>
      </c>
      <c r="BL726" s="235">
        <f t="shared" ca="1" si="1243"/>
        <v>25.723515625000001</v>
      </c>
      <c r="BM726" s="235">
        <f t="shared" ca="1" si="1243"/>
        <v>25.943496093749999</v>
      </c>
      <c r="BN726" s="235">
        <f t="shared" ca="1" si="1243"/>
        <v>26.102666015624997</v>
      </c>
      <c r="BO726" s="235">
        <f t="shared" ca="1" si="1160"/>
        <v>25.078827636718753</v>
      </c>
      <c r="BP726" s="235">
        <f t="shared" ca="1" si="1229"/>
        <v>25.291067314494413</v>
      </c>
      <c r="BQ726" s="235">
        <f t="shared" ca="1" si="1230"/>
        <v>25.475900484639851</v>
      </c>
      <c r="BR726" s="235">
        <f t="shared" ca="1" si="1231"/>
        <v>-0.18483317014543843</v>
      </c>
      <c r="BS726" s="235">
        <f t="shared" ca="1" si="1232"/>
        <v>25.106234144348974</v>
      </c>
      <c r="BT726" s="235">
        <f t="shared" ca="1" si="1186"/>
        <v>25.341962021410549</v>
      </c>
      <c r="BU726" s="235">
        <f t="shared" ca="1" si="1187"/>
        <v>25.532699503882</v>
      </c>
      <c r="BV726" s="235">
        <f t="shared" ca="1" si="1188"/>
        <v>25.653513168426592</v>
      </c>
      <c r="BW726" s="235">
        <f t="shared" ca="1" si="1189"/>
        <v>25.081300721012234</v>
      </c>
      <c r="BX726" s="235">
        <f t="shared" ca="1" si="1161"/>
        <v>1.0967879349210854</v>
      </c>
      <c r="BZ726" s="235">
        <f t="shared" ca="1" si="1162"/>
        <v>25.67418020958355</v>
      </c>
      <c r="CA726" s="235">
        <f t="shared" ca="1" si="1163"/>
        <v>36.486004502457106</v>
      </c>
      <c r="CB726" s="235">
        <f t="shared" ca="1" si="1203"/>
        <v>24.941080485026042</v>
      </c>
      <c r="CC726" s="235">
        <f t="shared" ca="1" si="1204"/>
        <v>3.5410804850260433</v>
      </c>
      <c r="CD726" s="81">
        <f t="shared" ca="1" si="1205"/>
        <v>10.31197208658854</v>
      </c>
      <c r="CE726" s="235">
        <f t="shared" ca="1" si="1164"/>
        <v>34.339508052310116</v>
      </c>
      <c r="CF726" s="235">
        <f t="shared" ca="1" si="1165"/>
        <v>35.457933132607728</v>
      </c>
      <c r="CG726">
        <f t="shared" si="1217"/>
        <v>100</v>
      </c>
      <c r="CH726">
        <f t="shared" si="1217"/>
        <v>50</v>
      </c>
      <c r="CI726">
        <f t="shared" si="1217"/>
        <v>0</v>
      </c>
      <c r="CJ726" t="e">
        <f t="shared" si="1167"/>
        <v>#N/A</v>
      </c>
      <c r="CK726" s="259">
        <f t="shared" ca="1" si="1168"/>
        <v>24.99091887460078</v>
      </c>
      <c r="CL726" s="259">
        <f t="shared" ca="1" si="1169"/>
        <v>24.802104718650195</v>
      </c>
      <c r="CM726" s="259">
        <f t="shared" ca="1" si="1170"/>
        <v>24.984311100088526</v>
      </c>
      <c r="CN726" s="259">
        <f t="shared" ca="1" si="1171"/>
        <v>25.241911334776937</v>
      </c>
      <c r="CO726">
        <f t="shared" ca="1" si="1172"/>
        <v>0</v>
      </c>
      <c r="CP726" t="e">
        <f t="shared" ca="1" si="1173"/>
        <v>#N/A</v>
      </c>
      <c r="CQ726">
        <f t="shared" ca="1" si="1174"/>
        <v>16.7</v>
      </c>
      <c r="CR726" t="e">
        <f t="shared" ca="1" si="1208"/>
        <v>#N/A</v>
      </c>
      <c r="CS726" t="e">
        <f t="shared" ca="1" si="1209"/>
        <v>#N/A</v>
      </c>
    </row>
    <row r="727" spans="1:97" x14ac:dyDescent="0.25">
      <c r="A727">
        <v>696</v>
      </c>
      <c r="B727" s="100">
        <f ca="1">OFFSET(InputPriceData!B$15,CalculationsAndCharts!$A727+$A$11,0,1,1)</f>
        <v>39485</v>
      </c>
      <c r="C727" s="3">
        <f ca="1">OFFSET(InputPriceData!G$15,CalculationsAndCharts!$A727+$A$11,0,1,1)</f>
        <v>6160100</v>
      </c>
      <c r="D727" s="4">
        <f ca="1">OFFSET(InputPriceData!C$15,CalculationsAndCharts!$A727+$A$11,IF($C$7,7,0),1,1)</f>
        <v>24.89</v>
      </c>
      <c r="E727" s="4">
        <f ca="1">OFFSET(InputPriceData!D$15,CalculationsAndCharts!$A727+$A$11,IF($C$7,7,0),1,1)</f>
        <v>25.18</v>
      </c>
      <c r="F727" s="4">
        <f ca="1">OFFSET(InputPriceData!E$15,CalculationsAndCharts!$A727+$A$11,IF($C$7,7,0),1,1)</f>
        <v>24.04</v>
      </c>
      <c r="G727" s="4">
        <f ca="1">OFFSET(InputPriceData!F$15,CalculationsAndCharts!$A727+$A$11,IF($C$7,7,0),1,1)</f>
        <v>24.53</v>
      </c>
      <c r="H727" s="105">
        <f t="shared" si="1140"/>
        <v>0</v>
      </c>
      <c r="I727" s="105">
        <f t="shared" ca="1" si="1224"/>
        <v>0</v>
      </c>
      <c r="J727" s="105">
        <f t="shared" ca="1" si="1224"/>
        <v>0</v>
      </c>
      <c r="K727" s="105">
        <f t="shared" ca="1" si="1224"/>
        <v>0</v>
      </c>
      <c r="L727" s="4">
        <f t="shared" ca="1" si="1142"/>
        <v>24.583333333333332</v>
      </c>
      <c r="M727" s="105">
        <f t="shared" ca="1" si="1143"/>
        <v>1.240000000000002</v>
      </c>
      <c r="N727" s="105">
        <f t="shared" ca="1" si="1150"/>
        <v>6.1169230769230758</v>
      </c>
      <c r="O727" s="198">
        <f t="shared" ca="1" si="1151"/>
        <v>6.0426388228561052</v>
      </c>
      <c r="P727" s="198">
        <f t="shared" ca="1" si="1152"/>
        <v>5.4383749405704949</v>
      </c>
      <c r="Q727" s="105">
        <f t="shared" ca="1" si="1144"/>
        <v>25.413667203485527</v>
      </c>
      <c r="R727" s="105">
        <f t="shared" ca="1" si="1145"/>
        <v>25.87645670822711</v>
      </c>
      <c r="S727" s="105">
        <f t="shared" ca="1" si="1153"/>
        <v>0</v>
      </c>
      <c r="T727" s="105">
        <f t="shared" si="1154"/>
        <v>0</v>
      </c>
      <c r="U727" s="105">
        <f t="shared" si="1155"/>
        <v>0</v>
      </c>
      <c r="V727" s="115">
        <f t="shared" ca="1" si="1146"/>
        <v>1.5600000000000023</v>
      </c>
      <c r="W727" s="114">
        <f t="shared" ca="1" si="1147"/>
        <v>1.6510989862474297</v>
      </c>
      <c r="X727" s="116">
        <f t="shared" ca="1" si="1148"/>
        <v>0.11730937571330737</v>
      </c>
      <c r="Y727" s="90" t="e">
        <f t="shared" si="1156"/>
        <v>#N/A</v>
      </c>
      <c r="Z727" s="117" t="str">
        <f t="shared" ca="1" si="1157"/>
        <v/>
      </c>
      <c r="AA727" s="112"/>
      <c r="AB727" s="118"/>
      <c r="AC727" s="107"/>
      <c r="AD727" s="107"/>
      <c r="AH727" s="107"/>
      <c r="BE727" s="235">
        <f t="shared" ca="1" si="1158"/>
        <v>25.065000000000001</v>
      </c>
      <c r="BF727" s="235">
        <f t="shared" ref="BF727:BN727" ca="1" si="1244">AVERAGE(OFFSET(BE$31,$A727,0,$BE$27,1))</f>
        <v>24.957500000000003</v>
      </c>
      <c r="BG727" s="235">
        <f t="shared" ca="1" si="1244"/>
        <v>24.96</v>
      </c>
      <c r="BH727" s="235">
        <f t="shared" ca="1" si="1244"/>
        <v>25.133750000000003</v>
      </c>
      <c r="BI727" s="235">
        <f t="shared" ca="1" si="1244"/>
        <v>25.412812500000001</v>
      </c>
      <c r="BJ727" s="235">
        <f t="shared" ca="1" si="1244"/>
        <v>25.71453125</v>
      </c>
      <c r="BK727" s="235">
        <f t="shared" ca="1" si="1244"/>
        <v>25.9765625</v>
      </c>
      <c r="BL727" s="235">
        <f t="shared" ca="1" si="1244"/>
        <v>26.163476562500001</v>
      </c>
      <c r="BM727" s="235">
        <f t="shared" ca="1" si="1244"/>
        <v>26.261835937499999</v>
      </c>
      <c r="BN727" s="235">
        <f t="shared" ca="1" si="1244"/>
        <v>26.273603515624998</v>
      </c>
      <c r="BO727" s="235">
        <f t="shared" ca="1" si="1160"/>
        <v>25.305266113281249</v>
      </c>
      <c r="BP727" s="235">
        <f t="shared" ca="1" si="1229"/>
        <v>25.503306992270073</v>
      </c>
      <c r="BQ727" s="235">
        <f t="shared" ca="1" si="1230"/>
        <v>25.66073365478529</v>
      </c>
      <c r="BR727" s="235">
        <f t="shared" ca="1" si="1231"/>
        <v>-0.15742666251521698</v>
      </c>
      <c r="BS727" s="235">
        <f t="shared" ca="1" si="1232"/>
        <v>25.345880329754856</v>
      </c>
      <c r="BT727" s="235">
        <f t="shared" ca="1" si="1186"/>
        <v>25.577689898472123</v>
      </c>
      <c r="BU727" s="235">
        <f t="shared" ca="1" si="1187"/>
        <v>25.723436986353452</v>
      </c>
      <c r="BV727" s="235">
        <f t="shared" ca="1" si="1188"/>
        <v>25.774326832971184</v>
      </c>
      <c r="BW727" s="235">
        <f t="shared" ca="1" si="1189"/>
        <v>25.337085569327186</v>
      </c>
      <c r="BX727" s="235">
        <f t="shared" ca="1" si="1161"/>
        <v>1.1861924129414976</v>
      </c>
      <c r="BZ727" s="235">
        <f t="shared" ca="1" si="1162"/>
        <v>25.794699212959117</v>
      </c>
      <c r="CA727" s="235">
        <f t="shared" ca="1" si="1163"/>
        <v>40.355408645357386</v>
      </c>
      <c r="CB727" s="235">
        <f t="shared" ca="1" si="1203"/>
        <v>24.944299723307289</v>
      </c>
      <c r="CC727" s="235">
        <f t="shared" ca="1" si="1204"/>
        <v>3.5442997233072902</v>
      </c>
      <c r="CD727" s="81">
        <f t="shared" ca="1" si="1205"/>
        <v>10.401972086588543</v>
      </c>
      <c r="CE727" s="235">
        <f t="shared" ca="1" si="1164"/>
        <v>34.073343917900161</v>
      </c>
      <c r="CF727" s="235">
        <f t="shared" ca="1" si="1165"/>
        <v>35.961920016699089</v>
      </c>
      <c r="CG727">
        <f t="shared" si="1217"/>
        <v>100</v>
      </c>
      <c r="CH727">
        <f t="shared" si="1217"/>
        <v>50</v>
      </c>
      <c r="CI727">
        <f t="shared" si="1217"/>
        <v>0</v>
      </c>
      <c r="CJ727" t="e">
        <f t="shared" si="1167"/>
        <v>#N/A</v>
      </c>
      <c r="CK727" s="259">
        <f t="shared" ca="1" si="1168"/>
        <v>25.321837749201556</v>
      </c>
      <c r="CL727" s="259">
        <f t="shared" ca="1" si="1169"/>
        <v>24.835918874600779</v>
      </c>
      <c r="CM727" s="259">
        <f t="shared" ca="1" si="1170"/>
        <v>25.104962944591986</v>
      </c>
      <c r="CN727" s="259">
        <f t="shared" ca="1" si="1171"/>
        <v>25.417833981227638</v>
      </c>
      <c r="CO727">
        <f t="shared" ca="1" si="1172"/>
        <v>0</v>
      </c>
      <c r="CP727" t="e">
        <f t="shared" ca="1" si="1173"/>
        <v>#N/A</v>
      </c>
      <c r="CQ727">
        <f t="shared" ca="1" si="1174"/>
        <v>16.7</v>
      </c>
      <c r="CR727" t="e">
        <f t="shared" ca="1" si="1208"/>
        <v>#N/A</v>
      </c>
      <c r="CS727" t="e">
        <f t="shared" ca="1" si="1209"/>
        <v>#N/A</v>
      </c>
    </row>
    <row r="728" spans="1:97" x14ac:dyDescent="0.25">
      <c r="A728">
        <v>697</v>
      </c>
      <c r="B728" s="100">
        <f ca="1">OFFSET(InputPriceData!B$15,CalculationsAndCharts!$A728+$A$11,0,1,1)</f>
        <v>39484</v>
      </c>
      <c r="C728" s="3">
        <f ca="1">OFFSET(InputPriceData!G$15,CalculationsAndCharts!$A728+$A$11,0,1,1)</f>
        <v>4809000</v>
      </c>
      <c r="D728" s="4">
        <f ca="1">OFFSET(InputPriceData!C$15,CalculationsAndCharts!$A728+$A$11,IF($C$7,7,0),1,1)</f>
        <v>24.41</v>
      </c>
      <c r="E728" s="4">
        <f ca="1">OFFSET(InputPriceData!D$15,CalculationsAndCharts!$A728+$A$11,IF($C$7,7,0),1,1)</f>
        <v>25.99</v>
      </c>
      <c r="F728" s="4">
        <f ca="1">OFFSET(InputPriceData!E$15,CalculationsAndCharts!$A728+$A$11,IF($C$7,7,0),1,1)</f>
        <v>24.25</v>
      </c>
      <c r="G728" s="4">
        <f ca="1">OFFSET(InputPriceData!F$15,CalculationsAndCharts!$A728+$A$11,IF($C$7,7,0),1,1)</f>
        <v>25.6</v>
      </c>
      <c r="H728" s="105">
        <f t="shared" si="1140"/>
        <v>0</v>
      </c>
      <c r="I728" s="105">
        <f t="shared" ca="1" si="1224"/>
        <v>0</v>
      </c>
      <c r="J728" s="105">
        <f t="shared" ca="1" si="1224"/>
        <v>0</v>
      </c>
      <c r="K728" s="105">
        <f t="shared" ca="1" si="1224"/>
        <v>0</v>
      </c>
      <c r="L728" s="4">
        <f t="shared" ca="1" si="1142"/>
        <v>25.28</v>
      </c>
      <c r="M728" s="105">
        <f t="shared" ca="1" si="1143"/>
        <v>1.2800000000000011</v>
      </c>
      <c r="N728" s="105">
        <f t="shared" ca="1" si="1150"/>
        <v>6.0058717948717932</v>
      </c>
      <c r="O728" s="198">
        <f t="shared" ca="1" si="1151"/>
        <v>6.0214147502655422</v>
      </c>
      <c r="P728" s="198">
        <f t="shared" ca="1" si="1152"/>
        <v>5.4192732752389885</v>
      </c>
      <c r="Q728" s="105">
        <f t="shared" ca="1" si="1144"/>
        <v>25.650905452100442</v>
      </c>
      <c r="R728" s="105">
        <f t="shared" ca="1" si="1145"/>
        <v>26.008682281010419</v>
      </c>
      <c r="S728" s="105">
        <f t="shared" ca="1" si="1153"/>
        <v>0</v>
      </c>
      <c r="T728" s="105">
        <f t="shared" si="1154"/>
        <v>0</v>
      </c>
      <c r="U728" s="105">
        <f t="shared" si="1155"/>
        <v>0</v>
      </c>
      <c r="V728" s="115">
        <f t="shared" ca="1" si="1146"/>
        <v>1.889999999999997</v>
      </c>
      <c r="W728" s="114">
        <f t="shared" ca="1" si="1147"/>
        <v>1.6966484793711434</v>
      </c>
      <c r="X728" s="116">
        <f t="shared" ca="1" si="1148"/>
        <v>0.11627533122543529</v>
      </c>
      <c r="Y728" s="90" t="e">
        <f t="shared" si="1156"/>
        <v>#N/A</v>
      </c>
      <c r="Z728" s="117" t="str">
        <f t="shared" ca="1" si="1157"/>
        <v/>
      </c>
      <c r="AA728" s="112"/>
      <c r="AB728" s="118"/>
      <c r="AC728" s="107"/>
      <c r="AD728" s="107"/>
      <c r="AH728" s="107"/>
      <c r="BE728" s="235">
        <f t="shared" ca="1" si="1158"/>
        <v>24.85</v>
      </c>
      <c r="BF728" s="235">
        <f t="shared" ref="BF728:BN728" ca="1" si="1245">AVERAGE(OFFSET(BE$31,$A728,0,$BE$27,1))</f>
        <v>24.962500000000002</v>
      </c>
      <c r="BG728" s="235">
        <f t="shared" ca="1" si="1245"/>
        <v>25.307500000000005</v>
      </c>
      <c r="BH728" s="235">
        <f t="shared" ca="1" si="1245"/>
        <v>25.691875000000003</v>
      </c>
      <c r="BI728" s="235">
        <f t="shared" ca="1" si="1245"/>
        <v>26.016250000000003</v>
      </c>
      <c r="BJ728" s="235">
        <f t="shared" ca="1" si="1245"/>
        <v>26.23859375</v>
      </c>
      <c r="BK728" s="235">
        <f t="shared" ca="1" si="1245"/>
        <v>26.350390624999999</v>
      </c>
      <c r="BL728" s="235">
        <f t="shared" ca="1" si="1245"/>
        <v>26.360195312499997</v>
      </c>
      <c r="BM728" s="235">
        <f t="shared" ca="1" si="1245"/>
        <v>26.285371093749998</v>
      </c>
      <c r="BN728" s="235">
        <f t="shared" ca="1" si="1245"/>
        <v>26.145966796874998</v>
      </c>
      <c r="BO728" s="235">
        <f t="shared" ca="1" si="1160"/>
        <v>25.440150878906252</v>
      </c>
      <c r="BP728" s="235">
        <f t="shared" ca="1" si="1229"/>
        <v>25.701347871258896</v>
      </c>
      <c r="BQ728" s="235">
        <f t="shared" ca="1" si="1230"/>
        <v>25.818160317300503</v>
      </c>
      <c r="BR728" s="235">
        <f t="shared" ca="1" si="1231"/>
        <v>-0.11681244604160668</v>
      </c>
      <c r="BS728" s="235">
        <f t="shared" ca="1" si="1232"/>
        <v>25.58453542521729</v>
      </c>
      <c r="BT728" s="235">
        <f t="shared" ca="1" si="1186"/>
        <v>25.809499467189394</v>
      </c>
      <c r="BU728" s="235">
        <f t="shared" ca="1" si="1187"/>
        <v>25.869184074234781</v>
      </c>
      <c r="BV728" s="235">
        <f t="shared" ca="1" si="1188"/>
        <v>25.825216679588912</v>
      </c>
      <c r="BW728" s="235">
        <f t="shared" ca="1" si="1189"/>
        <v>25.646162858452747</v>
      </c>
      <c r="BX728" s="235">
        <f t="shared" ca="1" si="1161"/>
        <v>1.2441826139720171</v>
      </c>
      <c r="BZ728" s="235">
        <f t="shared" ca="1" si="1162"/>
        <v>25.904852193327827</v>
      </c>
      <c r="CA728" s="235">
        <f t="shared" ca="1" si="1163"/>
        <v>44.802022388634299</v>
      </c>
      <c r="CB728" s="235">
        <f t="shared" ca="1" si="1203"/>
        <v>25.360075439453126</v>
      </c>
      <c r="CC728" s="235">
        <f t="shared" ca="1" si="1204"/>
        <v>3.9600754394531279</v>
      </c>
      <c r="CD728" s="81">
        <f t="shared" ca="1" si="1205"/>
        <v>10.431972086588544</v>
      </c>
      <c r="CE728" s="235">
        <f t="shared" ca="1" si="1164"/>
        <v>37.960947427612886</v>
      </c>
      <c r="CF728" s="235">
        <f t="shared" ca="1" si="1165"/>
        <v>38.855631020027339</v>
      </c>
      <c r="CG728">
        <f t="shared" si="1217"/>
        <v>100</v>
      </c>
      <c r="CH728">
        <f t="shared" si="1217"/>
        <v>50</v>
      </c>
      <c r="CI728">
        <f t="shared" si="1217"/>
        <v>0</v>
      </c>
      <c r="CJ728" t="e">
        <f t="shared" si="1167"/>
        <v>#N/A</v>
      </c>
      <c r="CK728" s="259">
        <f t="shared" ca="1" si="1168"/>
        <v>25.581175498403116</v>
      </c>
      <c r="CL728" s="259">
        <f t="shared" ca="1" si="1169"/>
        <v>25.220918874600777</v>
      </c>
      <c r="CM728" s="259">
        <f t="shared" ca="1" si="1170"/>
        <v>25.45271601876442</v>
      </c>
      <c r="CN728" s="259">
        <f t="shared" ca="1" si="1171"/>
        <v>25.650600023878379</v>
      </c>
      <c r="CO728">
        <f t="shared" ca="1" si="1172"/>
        <v>0</v>
      </c>
      <c r="CP728" t="e">
        <f t="shared" ca="1" si="1173"/>
        <v>#N/A</v>
      </c>
      <c r="CQ728">
        <f t="shared" ca="1" si="1174"/>
        <v>16.7</v>
      </c>
      <c r="CR728" t="e">
        <f t="shared" ca="1" si="1208"/>
        <v>#N/A</v>
      </c>
      <c r="CS728">
        <f t="shared" ca="1" si="1209"/>
        <v>24.41</v>
      </c>
    </row>
    <row r="729" spans="1:97" x14ac:dyDescent="0.25">
      <c r="A729">
        <v>698</v>
      </c>
      <c r="B729" s="100">
        <f ca="1">OFFSET(InputPriceData!B$15,CalculationsAndCharts!$A729+$A$11,0,1,1)</f>
        <v>39483</v>
      </c>
      <c r="C729" s="3">
        <f ca="1">OFFSET(InputPriceData!G$15,CalculationsAndCharts!$A729+$A$11,0,1,1)</f>
        <v>3273000</v>
      </c>
      <c r="D729" s="4">
        <f ca="1">OFFSET(InputPriceData!C$15,CalculationsAndCharts!$A729+$A$11,IF($C$7,7,0),1,1)</f>
        <v>25.7</v>
      </c>
      <c r="E729" s="4">
        <f ca="1">OFFSET(InputPriceData!D$15,CalculationsAndCharts!$A729+$A$11,IF($C$7,7,0),1,1)</f>
        <v>25.7</v>
      </c>
      <c r="F729" s="4">
        <f ca="1">OFFSET(InputPriceData!E$15,CalculationsAndCharts!$A729+$A$11,IF($C$7,7,0),1,1)</f>
        <v>24</v>
      </c>
      <c r="G729" s="4">
        <f ca="1">OFFSET(InputPriceData!F$15,CalculationsAndCharts!$A729+$A$11,IF($C$7,7,0),1,1)</f>
        <v>24.1</v>
      </c>
      <c r="H729" s="105">
        <f t="shared" si="1140"/>
        <v>0</v>
      </c>
      <c r="I729" s="105">
        <f t="shared" ca="1" si="1224"/>
        <v>0</v>
      </c>
      <c r="J729" s="105">
        <f t="shared" ca="1" si="1224"/>
        <v>0</v>
      </c>
      <c r="K729" s="105">
        <f t="shared" ca="1" si="1224"/>
        <v>0</v>
      </c>
      <c r="L729" s="4">
        <f t="shared" ca="1" si="1142"/>
        <v>24.600000000000005</v>
      </c>
      <c r="M729" s="105">
        <f t="shared" ca="1" si="1143"/>
        <v>2.16</v>
      </c>
      <c r="N729" s="105">
        <f t="shared" ca="1" si="1150"/>
        <v>5.8802564102564094</v>
      </c>
      <c r="O729" s="198">
        <f t="shared" ca="1" si="1151"/>
        <v>6.0258555946637564</v>
      </c>
      <c r="P729" s="198">
        <f t="shared" ca="1" si="1152"/>
        <v>5.4232700351973806</v>
      </c>
      <c r="Q729" s="105">
        <f t="shared" ca="1" si="1144"/>
        <v>25.756878438414855</v>
      </c>
      <c r="R729" s="105">
        <f t="shared" ca="1" si="1145"/>
        <v>26.110904232127552</v>
      </c>
      <c r="S729" s="105">
        <f t="shared" ca="1" si="1153"/>
        <v>0</v>
      </c>
      <c r="T729" s="105">
        <f t="shared" si="1154"/>
        <v>0</v>
      </c>
      <c r="U729" s="105">
        <f t="shared" si="1155"/>
        <v>0</v>
      </c>
      <c r="V729" s="115">
        <f t="shared" ca="1" si="1146"/>
        <v>2.0500000000000007</v>
      </c>
      <c r="W729" s="114">
        <f t="shared" ca="1" si="1147"/>
        <v>1.5999727190567168</v>
      </c>
      <c r="X729" s="116">
        <f t="shared" ca="1" si="1148"/>
        <v>0.11638890950442808</v>
      </c>
      <c r="Y729" s="90" t="e">
        <f t="shared" si="1156"/>
        <v>#N/A</v>
      </c>
      <c r="Z729" s="117" t="str">
        <f t="shared" ca="1" si="1157"/>
        <v/>
      </c>
      <c r="AA729" s="112"/>
      <c r="AB729" s="118"/>
      <c r="AC729" s="107"/>
      <c r="AD729" s="107"/>
      <c r="AH729" s="107"/>
      <c r="BE729" s="235">
        <f t="shared" ca="1" si="1158"/>
        <v>25.075000000000003</v>
      </c>
      <c r="BF729" s="235">
        <f t="shared" ref="BF729:BN729" ca="1" si="1246">AVERAGE(OFFSET(BE$31,$A729,0,$BE$27,1))</f>
        <v>25.652500000000003</v>
      </c>
      <c r="BG729" s="235">
        <f t="shared" ca="1" si="1246"/>
        <v>26.076250000000002</v>
      </c>
      <c r="BH729" s="235">
        <f t="shared" ca="1" si="1246"/>
        <v>26.340625000000003</v>
      </c>
      <c r="BI729" s="235">
        <f t="shared" ca="1" si="1246"/>
        <v>26.4609375</v>
      </c>
      <c r="BJ729" s="235">
        <f t="shared" ca="1" si="1246"/>
        <v>26.462187499999999</v>
      </c>
      <c r="BK729" s="235">
        <f t="shared" ca="1" si="1246"/>
        <v>26.369999999999997</v>
      </c>
      <c r="BL729" s="235">
        <f t="shared" ca="1" si="1246"/>
        <v>26.210546874999999</v>
      </c>
      <c r="BM729" s="235">
        <f t="shared" ca="1" si="1246"/>
        <v>26.006562499999998</v>
      </c>
      <c r="BN729" s="235">
        <f t="shared" ca="1" si="1246"/>
        <v>25.7766796875</v>
      </c>
      <c r="BO729" s="235">
        <f t="shared" ca="1" si="1160"/>
        <v>25.809095703124996</v>
      </c>
      <c r="BP729" s="235">
        <f t="shared" ca="1" si="1229"/>
        <v>25.962544863611541</v>
      </c>
      <c r="BQ729" s="235">
        <f t="shared" ca="1" si="1230"/>
        <v>25.93497276334211</v>
      </c>
      <c r="BR729" s="235">
        <f t="shared" ca="1" si="1231"/>
        <v>2.7572100269431132E-2</v>
      </c>
      <c r="BS729" s="235">
        <f t="shared" ca="1" si="1232"/>
        <v>25.990116963880972</v>
      </c>
      <c r="BT729" s="235">
        <f t="shared" ca="1" si="1186"/>
        <v>26.034463509161498</v>
      </c>
      <c r="BU729" s="235">
        <f t="shared" ca="1" si="1187"/>
        <v>25.928868681280171</v>
      </c>
      <c r="BV729" s="235">
        <f t="shared" ca="1" si="1188"/>
        <v>25.781249284943044</v>
      </c>
      <c r="BW729" s="235">
        <f t="shared" ca="1" si="1189"/>
        <v>26.098033768587015</v>
      </c>
      <c r="BX729" s="235">
        <f t="shared" ca="1" si="1161"/>
        <v>1.2863612353592924</v>
      </c>
      <c r="BZ729" s="235">
        <f t="shared" ca="1" si="1162"/>
        <v>25.996545176564712</v>
      </c>
      <c r="CA729" s="235">
        <f t="shared" ca="1" si="1163"/>
        <v>51.9723968126643</v>
      </c>
      <c r="CB729" s="235">
        <f t="shared" ca="1" si="1203"/>
        <v>25.204547851562502</v>
      </c>
      <c r="CC729" s="235">
        <f t="shared" ca="1" si="1204"/>
        <v>3.8045478515625035</v>
      </c>
      <c r="CD729" s="81">
        <f t="shared" ca="1" si="1205"/>
        <v>10.611972086588544</v>
      </c>
      <c r="CE729" s="235">
        <f t="shared" ca="1" si="1164"/>
        <v>35.851468704584207</v>
      </c>
      <c r="CF729" s="235">
        <f t="shared" ca="1" si="1165"/>
        <v>40.746443292058323</v>
      </c>
      <c r="CG729">
        <f t="shared" si="1217"/>
        <v>100</v>
      </c>
      <c r="CH729">
        <f t="shared" si="1217"/>
        <v>50</v>
      </c>
      <c r="CI729">
        <f t="shared" si="1217"/>
        <v>0</v>
      </c>
      <c r="CJ729" t="e">
        <f t="shared" si="1167"/>
        <v>#N/A</v>
      </c>
      <c r="CK729" s="259">
        <f t="shared" ca="1" si="1168"/>
        <v>26.287350996806232</v>
      </c>
      <c r="CL729" s="259">
        <f t="shared" ca="1" si="1169"/>
        <v>25.362425498403116</v>
      </c>
      <c r="CM729" s="259">
        <f t="shared" ca="1" si="1170"/>
        <v>25.56786003127403</v>
      </c>
      <c r="CN729" s="259">
        <f t="shared" ca="1" si="1171"/>
        <v>25.822472483589419</v>
      </c>
      <c r="CO729">
        <f t="shared" ca="1" si="1172"/>
        <v>0</v>
      </c>
      <c r="CP729" t="e">
        <f t="shared" ca="1" si="1173"/>
        <v>#N/A</v>
      </c>
      <c r="CQ729">
        <f t="shared" ca="1" si="1174"/>
        <v>16.7</v>
      </c>
      <c r="CR729" t="e">
        <f t="shared" ca="1" si="1208"/>
        <v>#N/A</v>
      </c>
      <c r="CS729" t="e">
        <f t="shared" ca="1" si="1209"/>
        <v>#N/A</v>
      </c>
    </row>
    <row r="730" spans="1:97" x14ac:dyDescent="0.25">
      <c r="A730">
        <v>699</v>
      </c>
      <c r="B730" s="100">
        <f ca="1">OFFSET(InputPriceData!B$15,CalculationsAndCharts!$A730+$A$11,0,1,1)</f>
        <v>39482</v>
      </c>
      <c r="C730" s="3">
        <f ca="1">OFFSET(InputPriceData!G$15,CalculationsAndCharts!$A730+$A$11,0,1,1)</f>
        <v>2224700</v>
      </c>
      <c r="D730" s="4">
        <f ca="1">OFFSET(InputPriceData!C$15,CalculationsAndCharts!$A730+$A$11,IF($C$7,7,0),1,1)</f>
        <v>26.59</v>
      </c>
      <c r="E730" s="4">
        <f ca="1">OFFSET(InputPriceData!D$15,CalculationsAndCharts!$A730+$A$11,IF($C$7,7,0),1,1)</f>
        <v>26.59</v>
      </c>
      <c r="F730" s="4">
        <f ca="1">OFFSET(InputPriceData!E$15,CalculationsAndCharts!$A730+$A$11,IF($C$7,7,0),1,1)</f>
        <v>25.84</v>
      </c>
      <c r="G730" s="4">
        <f ca="1">OFFSET(InputPriceData!F$15,CalculationsAndCharts!$A730+$A$11,IF($C$7,7,0),1,1)</f>
        <v>26.05</v>
      </c>
      <c r="H730" s="105">
        <f t="shared" si="1140"/>
        <v>0</v>
      </c>
      <c r="I730" s="105">
        <f t="shared" ca="1" si="1224"/>
        <v>0</v>
      </c>
      <c r="J730" s="105">
        <f t="shared" ca="1" si="1224"/>
        <v>0</v>
      </c>
      <c r="K730" s="105">
        <f t="shared" ca="1" si="1224"/>
        <v>0</v>
      </c>
      <c r="L730" s="4">
        <f t="shared" ca="1" si="1142"/>
        <v>26.16</v>
      </c>
      <c r="M730" s="105">
        <f t="shared" ca="1" si="1143"/>
        <v>0.64000000000000057</v>
      </c>
      <c r="N730" s="105">
        <f t="shared" ca="1" si="1150"/>
        <v>5.698205128205128</v>
      </c>
      <c r="O730" s="198">
        <f t="shared" ca="1" si="1151"/>
        <v>6.0674553616372844</v>
      </c>
      <c r="P730" s="198">
        <f t="shared" ca="1" si="1152"/>
        <v>5.4607098254735558</v>
      </c>
      <c r="Q730" s="105">
        <f t="shared" ca="1" si="1144"/>
        <v>26.087415135104809</v>
      </c>
      <c r="R730" s="105">
        <f t="shared" ca="1" si="1145"/>
        <v>26.212054458902607</v>
      </c>
      <c r="S730" s="105">
        <f t="shared" ca="1" si="1153"/>
        <v>0</v>
      </c>
      <c r="T730" s="105">
        <f t="shared" si="1154"/>
        <v>0</v>
      </c>
      <c r="U730" s="105">
        <f t="shared" si="1155"/>
        <v>0</v>
      </c>
      <c r="V730" s="115">
        <f t="shared" ca="1" si="1146"/>
        <v>0.75</v>
      </c>
      <c r="W730" s="114">
        <f t="shared" ca="1" si="1147"/>
        <v>1.3749590785850749</v>
      </c>
      <c r="X730" s="116">
        <f t="shared" ca="1" si="1148"/>
        <v>0.10278153852533878</v>
      </c>
      <c r="Y730" s="90" t="e">
        <f t="shared" si="1156"/>
        <v>#N/A</v>
      </c>
      <c r="Z730" s="117" t="str">
        <f t="shared" ca="1" si="1157"/>
        <v/>
      </c>
      <c r="AA730" s="112"/>
      <c r="AB730" s="118"/>
      <c r="AC730" s="107"/>
      <c r="AD730" s="107"/>
      <c r="AH730" s="107"/>
      <c r="BE730" s="235">
        <f t="shared" ca="1" si="1158"/>
        <v>26.23</v>
      </c>
      <c r="BF730" s="235">
        <f t="shared" ref="BF730:BN730" ca="1" si="1247">AVERAGE(OFFSET(BE$31,$A730,0,$BE$27,1))</f>
        <v>26.5</v>
      </c>
      <c r="BG730" s="235">
        <f t="shared" ca="1" si="1247"/>
        <v>26.605</v>
      </c>
      <c r="BH730" s="235">
        <f t="shared" ca="1" si="1247"/>
        <v>26.581250000000001</v>
      </c>
      <c r="BI730" s="235">
        <f t="shared" ca="1" si="1247"/>
        <v>26.463437499999998</v>
      </c>
      <c r="BJ730" s="235">
        <f t="shared" ca="1" si="1247"/>
        <v>26.277812499999996</v>
      </c>
      <c r="BK730" s="235">
        <f t="shared" ca="1" si="1247"/>
        <v>26.051093749999996</v>
      </c>
      <c r="BL730" s="235">
        <f t="shared" ca="1" si="1247"/>
        <v>25.802578124999997</v>
      </c>
      <c r="BM730" s="235">
        <f t="shared" ca="1" si="1247"/>
        <v>25.546796874999998</v>
      </c>
      <c r="BN730" s="235">
        <f t="shared" ca="1" si="1247"/>
        <v>25.301689453125</v>
      </c>
      <c r="BO730" s="235">
        <f t="shared" ca="1" si="1160"/>
        <v>26.278545410156248</v>
      </c>
      <c r="BP730" s="235">
        <f t="shared" ca="1" si="1229"/>
        <v>26.115994024098089</v>
      </c>
      <c r="BQ730" s="235">
        <f t="shared" ca="1" si="1230"/>
        <v>25.907400663072679</v>
      </c>
      <c r="BR730" s="235">
        <f t="shared" ca="1" si="1231"/>
        <v>0.20859336102541093</v>
      </c>
      <c r="BS730" s="235">
        <f t="shared" ca="1" si="1232"/>
        <v>26.3245873851235</v>
      </c>
      <c r="BT730" s="235">
        <f t="shared" ca="1" si="1186"/>
        <v>26.078810054442023</v>
      </c>
      <c r="BU730" s="235">
        <f t="shared" ca="1" si="1187"/>
        <v>25.823273853398845</v>
      </c>
      <c r="BV730" s="235">
        <f t="shared" ca="1" si="1188"/>
        <v>25.633629888605917</v>
      </c>
      <c r="BW730" s="235">
        <f t="shared" ca="1" si="1189"/>
        <v>26.400238491735458</v>
      </c>
      <c r="BX730" s="235">
        <f t="shared" ca="1" si="1161"/>
        <v>1.357325516694462</v>
      </c>
      <c r="BZ730" s="235">
        <f t="shared" ca="1" si="1162"/>
        <v>26.054627125424499</v>
      </c>
      <c r="CA730" s="235">
        <f t="shared" ca="1" si="1163"/>
        <v>56.365668405627524</v>
      </c>
      <c r="CB730" s="235">
        <f t="shared" ca="1" si="1203"/>
        <v>26.219272705078126</v>
      </c>
      <c r="CC730" s="235">
        <f t="shared" ca="1" si="1204"/>
        <v>4.8192727050781272</v>
      </c>
      <c r="CD730" s="81">
        <f t="shared" ca="1" si="1205"/>
        <v>11.271972086588541</v>
      </c>
      <c r="CE730" s="235">
        <f t="shared" ca="1" si="1164"/>
        <v>42.75447692788493</v>
      </c>
      <c r="CF730" s="235">
        <f t="shared" ca="1" si="1165"/>
        <v>43.297621194537633</v>
      </c>
      <c r="CG730">
        <f t="shared" si="1217"/>
        <v>100</v>
      </c>
      <c r="CH730">
        <f t="shared" si="1217"/>
        <v>50</v>
      </c>
      <c r="CI730">
        <f t="shared" si="1217"/>
        <v>0</v>
      </c>
      <c r="CJ730" t="e">
        <f t="shared" si="1167"/>
        <v>#N/A</v>
      </c>
      <c r="CK730" s="259">
        <f t="shared" ca="1" si="1168"/>
        <v>26.307201993612466</v>
      </c>
      <c r="CL730" s="259">
        <f t="shared" ca="1" si="1169"/>
        <v>26.251175498403118</v>
      </c>
      <c r="CM730" s="259">
        <f t="shared" ca="1" si="1170"/>
        <v>26.213100052123377</v>
      </c>
      <c r="CN730" s="259">
        <f t="shared" ca="1" si="1171"/>
        <v>26.00649127766394</v>
      </c>
      <c r="CO730">
        <f t="shared" ca="1" si="1172"/>
        <v>100</v>
      </c>
      <c r="CP730">
        <f t="shared" ca="1" si="1173"/>
        <v>16.7</v>
      </c>
      <c r="CQ730" t="e">
        <f t="shared" ca="1" si="1174"/>
        <v>#N/A</v>
      </c>
      <c r="CR730" t="e">
        <f t="shared" ca="1" si="1208"/>
        <v>#N/A</v>
      </c>
      <c r="CS730" t="e">
        <f t="shared" ca="1" si="1209"/>
        <v>#N/A</v>
      </c>
    </row>
    <row r="731" spans="1:97" x14ac:dyDescent="0.25">
      <c r="A731">
        <v>700</v>
      </c>
      <c r="B731" s="100">
        <f ca="1">OFFSET(InputPriceData!B$15,CalculationsAndCharts!$A731+$A$11,0,1,1)</f>
        <v>39479</v>
      </c>
      <c r="C731" s="3">
        <f ca="1">OFFSET(InputPriceData!G$15,CalculationsAndCharts!$A731+$A$11,0,1,1)</f>
        <v>3821200</v>
      </c>
      <c r="D731" s="4">
        <f ca="1">OFFSET(InputPriceData!C$15,CalculationsAndCharts!$A731+$A$11,IF($C$7,7,0),1,1)</f>
        <v>26.64</v>
      </c>
      <c r="E731" s="4">
        <f ca="1">OFFSET(InputPriceData!D$15,CalculationsAndCharts!$A731+$A$11,IF($C$7,7,0),1,1)</f>
        <v>27.39</v>
      </c>
      <c r="F731" s="4">
        <f ca="1">OFFSET(InputPriceData!E$15,CalculationsAndCharts!$A731+$A$11,IF($C$7,7,0),1,1)</f>
        <v>25.64</v>
      </c>
      <c r="G731" s="4">
        <f ca="1">OFFSET(InputPriceData!F$15,CalculationsAndCharts!$A731+$A$11,IF($C$7,7,0),1,1)</f>
        <v>26.41</v>
      </c>
      <c r="H731" s="105">
        <f t="shared" si="1140"/>
        <v>0</v>
      </c>
      <c r="I731" s="105">
        <f t="shared" ca="1" si="1224"/>
        <v>0</v>
      </c>
      <c r="J731" s="105">
        <f t="shared" ca="1" si="1224"/>
        <v>0</v>
      </c>
      <c r="K731" s="105">
        <f t="shared" ca="1" si="1224"/>
        <v>0</v>
      </c>
      <c r="L731" s="4">
        <f t="shared" ca="1" si="1142"/>
        <v>26.48</v>
      </c>
      <c r="M731" s="105">
        <f t="shared" ca="1" si="1143"/>
        <v>1.1466666666666647</v>
      </c>
      <c r="N731" s="105">
        <f t="shared" ca="1" si="1150"/>
        <v>6.0641282051282053</v>
      </c>
      <c r="O731" s="198">
        <f t="shared" ca="1" si="1151"/>
        <v>6.1729554283321857</v>
      </c>
      <c r="P731" s="198">
        <f t="shared" ca="1" si="1152"/>
        <v>5.5556598854989669</v>
      </c>
      <c r="Q731" s="105">
        <f t="shared" ca="1" si="1144"/>
        <v>26.066676602277614</v>
      </c>
      <c r="R731" s="105">
        <f t="shared" ca="1" si="1145"/>
        <v>26.247665694273408</v>
      </c>
      <c r="S731" s="105">
        <f t="shared" ca="1" si="1153"/>
        <v>0</v>
      </c>
      <c r="T731" s="105">
        <f t="shared" si="1154"/>
        <v>0</v>
      </c>
      <c r="U731" s="105">
        <f t="shared" si="1155"/>
        <v>0</v>
      </c>
      <c r="V731" s="115">
        <f t="shared" ca="1" si="1146"/>
        <v>1.75</v>
      </c>
      <c r="W731" s="114">
        <f t="shared" ca="1" si="1147"/>
        <v>1.6874386178776124</v>
      </c>
      <c r="X731" s="116">
        <f t="shared" ca="1" si="1148"/>
        <v>0.11389392721990202</v>
      </c>
      <c r="Y731" s="90" t="e">
        <f t="shared" si="1156"/>
        <v>#N/A</v>
      </c>
      <c r="Z731" s="117" t="str">
        <f t="shared" ca="1" si="1157"/>
        <v/>
      </c>
      <c r="AA731" s="112"/>
      <c r="AB731" s="118"/>
      <c r="AC731" s="107"/>
      <c r="AD731" s="107"/>
      <c r="AH731" s="107"/>
      <c r="BE731" s="235">
        <f t="shared" ca="1" si="1158"/>
        <v>26.77</v>
      </c>
      <c r="BF731" s="235">
        <f t="shared" ref="BF731:BN731" ca="1" si="1248">AVERAGE(OFFSET(BE$31,$A731,0,$BE$27,1))</f>
        <v>26.71</v>
      </c>
      <c r="BG731" s="235">
        <f t="shared" ca="1" si="1248"/>
        <v>26.557500000000001</v>
      </c>
      <c r="BH731" s="235">
        <f t="shared" ca="1" si="1248"/>
        <v>26.345624999999998</v>
      </c>
      <c r="BI731" s="235">
        <f t="shared" ca="1" si="1248"/>
        <v>26.092187499999998</v>
      </c>
      <c r="BJ731" s="235">
        <f t="shared" ca="1" si="1248"/>
        <v>25.824374999999996</v>
      </c>
      <c r="BK731" s="235">
        <f t="shared" ca="1" si="1248"/>
        <v>25.554062499999997</v>
      </c>
      <c r="BL731" s="235">
        <f t="shared" ca="1" si="1248"/>
        <v>25.291015625</v>
      </c>
      <c r="BM731" s="235">
        <f t="shared" ca="1" si="1248"/>
        <v>25.056582031249999</v>
      </c>
      <c r="BN731" s="235">
        <f t="shared" ca="1" si="1248"/>
        <v>24.879746093750001</v>
      </c>
      <c r="BO731" s="235">
        <f t="shared" ca="1" si="1160"/>
        <v>26.287585937500001</v>
      </c>
      <c r="BP731" s="235">
        <f t="shared" ca="1" si="1229"/>
        <v>25.953442638039931</v>
      </c>
      <c r="BQ731" s="235">
        <f t="shared" ca="1" si="1230"/>
        <v>25.698807302047268</v>
      </c>
      <c r="BR731" s="235">
        <f t="shared" ca="1" si="1231"/>
        <v>0.25463533599266341</v>
      </c>
      <c r="BS731" s="235">
        <f t="shared" ca="1" si="1232"/>
        <v>26.208077974032594</v>
      </c>
      <c r="BT731" s="235">
        <f t="shared" ca="1" si="1186"/>
        <v>25.833032723760546</v>
      </c>
      <c r="BU731" s="235">
        <f t="shared" ca="1" si="1187"/>
        <v>25.567737652355667</v>
      </c>
      <c r="BV731" s="235">
        <f t="shared" ca="1" si="1188"/>
        <v>25.443985923812988</v>
      </c>
      <c r="BW731" s="235">
        <f t="shared" ca="1" si="1189"/>
        <v>26.239871138027638</v>
      </c>
      <c r="BX731" s="235">
        <f t="shared" ca="1" si="1161"/>
        <v>1.526518464142131</v>
      </c>
      <c r="BZ731" s="235">
        <f t="shared" ca="1" si="1162"/>
        <v>26.100343416939126</v>
      </c>
      <c r="CA731" s="235">
        <f t="shared" ca="1" si="1163"/>
        <v>52.285064418905058</v>
      </c>
      <c r="CB731" s="235">
        <f t="shared" ca="1" si="1203"/>
        <v>26.383792968750001</v>
      </c>
      <c r="CC731" s="235">
        <f t="shared" ca="1" si="1204"/>
        <v>4.9837929687500022</v>
      </c>
      <c r="CD731" s="81">
        <f t="shared" ca="1" si="1205"/>
        <v>11.421972086588539</v>
      </c>
      <c r="CE731" s="235">
        <f t="shared" ca="1" si="1164"/>
        <v>43.633384243705834</v>
      </c>
      <c r="CF731" s="235">
        <f t="shared" ca="1" si="1165"/>
        <v>41.749643906514159</v>
      </c>
      <c r="CG731">
        <f t="shared" si="1217"/>
        <v>100</v>
      </c>
      <c r="CH731">
        <f t="shared" si="1217"/>
        <v>50</v>
      </c>
      <c r="CI731">
        <f t="shared" si="1217"/>
        <v>0</v>
      </c>
      <c r="CJ731" t="e">
        <f t="shared" si="1167"/>
        <v>#N/A</v>
      </c>
      <c r="CK731" s="259">
        <f t="shared" ca="1" si="1168"/>
        <v>26.094403987224936</v>
      </c>
      <c r="CL731" s="259">
        <f t="shared" ca="1" si="1169"/>
        <v>26.411100996806233</v>
      </c>
      <c r="CM731" s="259">
        <f t="shared" ca="1" si="1170"/>
        <v>26.248500086872294</v>
      </c>
      <c r="CN731" s="259">
        <f t="shared" ca="1" si="1171"/>
        <v>25.908617589368269</v>
      </c>
      <c r="CO731">
        <f t="shared" ca="1" si="1172"/>
        <v>100</v>
      </c>
      <c r="CP731">
        <f t="shared" ca="1" si="1173"/>
        <v>16.7</v>
      </c>
      <c r="CQ731" t="e">
        <f t="shared" ca="1" si="1174"/>
        <v>#N/A</v>
      </c>
      <c r="CR731" t="e">
        <f t="shared" ca="1" si="1208"/>
        <v>#N/A</v>
      </c>
      <c r="CS731" t="e">
        <f t="shared" ca="1" si="1209"/>
        <v>#N/A</v>
      </c>
    </row>
    <row r="732" spans="1:97" x14ac:dyDescent="0.25">
      <c r="A732">
        <v>701</v>
      </c>
      <c r="B732" s="100">
        <f ca="1">OFFSET(InputPriceData!B$15,CalculationsAndCharts!$A732+$A$11,0,1,1)</f>
        <v>39478</v>
      </c>
      <c r="C732" s="3">
        <f ca="1">OFFSET(InputPriceData!G$15,CalculationsAndCharts!$A732+$A$11,0,1,1)</f>
        <v>3242800</v>
      </c>
      <c r="D732" s="4">
        <f ca="1">OFFSET(InputPriceData!C$15,CalculationsAndCharts!$A732+$A$11,IF($C$7,7,0),1,1)</f>
        <v>25.65</v>
      </c>
      <c r="E732" s="4">
        <f ca="1">OFFSET(InputPriceData!D$15,CalculationsAndCharts!$A732+$A$11,IF($C$7,7,0),1,1)</f>
        <v>27.58</v>
      </c>
      <c r="F732" s="4">
        <f ca="1">OFFSET(InputPriceData!E$15,CalculationsAndCharts!$A732+$A$11,IF($C$7,7,0),1,1)</f>
        <v>25.65</v>
      </c>
      <c r="G732" s="4">
        <f ca="1">OFFSET(InputPriceData!F$15,CalculationsAndCharts!$A732+$A$11,IF($C$7,7,0),1,1)</f>
        <v>27.13</v>
      </c>
      <c r="H732" s="105">
        <f t="shared" si="1140"/>
        <v>0</v>
      </c>
      <c r="I732" s="105">
        <f t="shared" ref="I732:K751" ca="1" si="1249">IF($S$16,AVERAGE(OFFSET($G732,0,0,I$31,1)),0)</f>
        <v>0</v>
      </c>
      <c r="J732" s="105">
        <f t="shared" ca="1" si="1249"/>
        <v>0</v>
      </c>
      <c r="K732" s="105">
        <f t="shared" ca="1" si="1249"/>
        <v>0</v>
      </c>
      <c r="L732" s="4">
        <f t="shared" ca="1" si="1142"/>
        <v>26.786666666666665</v>
      </c>
      <c r="M732" s="105">
        <f t="shared" ca="1" si="1143"/>
        <v>1.1166666666666636</v>
      </c>
      <c r="N732" s="105">
        <f t="shared" ca="1" si="1150"/>
        <v>5.9585384615384616</v>
      </c>
      <c r="O732" s="198">
        <f t="shared" ca="1" si="1151"/>
        <v>6.2040489206761809</v>
      </c>
      <c r="P732" s="198">
        <f t="shared" ca="1" si="1152"/>
        <v>5.5836440286085631</v>
      </c>
      <c r="Q732" s="105">
        <f t="shared" ca="1" si="1144"/>
        <v>25.948584202928362</v>
      </c>
      <c r="R732" s="105">
        <f t="shared" ca="1" si="1145"/>
        <v>26.299376863415063</v>
      </c>
      <c r="S732" s="105">
        <f t="shared" ca="1" si="1153"/>
        <v>0</v>
      </c>
      <c r="T732" s="105">
        <f t="shared" si="1154"/>
        <v>0</v>
      </c>
      <c r="U732" s="105">
        <f t="shared" si="1155"/>
        <v>0</v>
      </c>
      <c r="V732" s="115">
        <f t="shared" ca="1" si="1146"/>
        <v>1.9299999999999997</v>
      </c>
      <c r="W732" s="114">
        <f t="shared" ca="1" si="1147"/>
        <v>1.6561579268164188</v>
      </c>
      <c r="X732" s="116">
        <f t="shared" ca="1" si="1148"/>
        <v>0.11104526084837518</v>
      </c>
      <c r="Y732" s="90" t="e">
        <f t="shared" si="1156"/>
        <v>#N/A</v>
      </c>
      <c r="Z732" s="117" t="str">
        <f t="shared" ca="1" si="1157"/>
        <v/>
      </c>
      <c r="AA732" s="112"/>
      <c r="AB732" s="118"/>
      <c r="AC732" s="107"/>
      <c r="AD732" s="107"/>
      <c r="AH732" s="107"/>
      <c r="BE732" s="235">
        <f t="shared" ca="1" si="1158"/>
        <v>26.65</v>
      </c>
      <c r="BF732" s="235">
        <f t="shared" ref="BF732:BN732" ca="1" si="1250">AVERAGE(OFFSET(BE$31,$A732,0,$BE$27,1))</f>
        <v>26.405000000000001</v>
      </c>
      <c r="BG732" s="235">
        <f t="shared" ca="1" si="1250"/>
        <v>26.133749999999999</v>
      </c>
      <c r="BH732" s="235">
        <f t="shared" ca="1" si="1250"/>
        <v>25.838749999999997</v>
      </c>
      <c r="BI732" s="235">
        <f t="shared" ca="1" si="1250"/>
        <v>25.556562499999998</v>
      </c>
      <c r="BJ732" s="235">
        <f t="shared" ca="1" si="1250"/>
        <v>25.283749999999998</v>
      </c>
      <c r="BK732" s="235">
        <f t="shared" ca="1" si="1250"/>
        <v>25.027968749999999</v>
      </c>
      <c r="BL732" s="235">
        <f t="shared" ca="1" si="1250"/>
        <v>24.822148437499997</v>
      </c>
      <c r="BM732" s="235">
        <f t="shared" ca="1" si="1250"/>
        <v>24.702910156249999</v>
      </c>
      <c r="BN732" s="235">
        <f t="shared" ca="1" si="1250"/>
        <v>24.689746093749999</v>
      </c>
      <c r="BO732" s="235">
        <f t="shared" ca="1" si="1160"/>
        <v>25.951591796875004</v>
      </c>
      <c r="BP732" s="235">
        <f t="shared" ca="1" si="1229"/>
        <v>25.619299338579861</v>
      </c>
      <c r="BQ732" s="235">
        <f t="shared" ca="1" si="1230"/>
        <v>25.444171966054604</v>
      </c>
      <c r="BR732" s="235">
        <f t="shared" ca="1" si="1231"/>
        <v>0.17512737252525667</v>
      </c>
      <c r="BS732" s="235">
        <f t="shared" ca="1" si="1232"/>
        <v>25.794426711105118</v>
      </c>
      <c r="BT732" s="235">
        <f t="shared" ca="1" si="1186"/>
        <v>25.457987473488497</v>
      </c>
      <c r="BU732" s="235">
        <f t="shared" ca="1" si="1187"/>
        <v>25.302442580950789</v>
      </c>
      <c r="BV732" s="235">
        <f t="shared" ca="1" si="1188"/>
        <v>25.320234195270313</v>
      </c>
      <c r="BW732" s="235">
        <f t="shared" ca="1" si="1189"/>
        <v>25.786868872883428</v>
      </c>
      <c r="BX732" s="235">
        <f t="shared" ca="1" si="1161"/>
        <v>1.8096311048413458</v>
      </c>
      <c r="BZ732" s="235">
        <f t="shared" ca="1" si="1162"/>
        <v>26.19170597743372</v>
      </c>
      <c r="CA732" s="235">
        <f t="shared" ca="1" si="1163"/>
        <v>44.407187416993125</v>
      </c>
      <c r="CB732" s="235">
        <f t="shared" ca="1" si="1203"/>
        <v>26.369129231770835</v>
      </c>
      <c r="CC732" s="235">
        <f t="shared" ca="1" si="1204"/>
        <v>4.969129231770836</v>
      </c>
      <c r="CD732" s="81">
        <f t="shared" ca="1" si="1205"/>
        <v>11.421972086588539</v>
      </c>
      <c r="CE732" s="235">
        <f t="shared" ca="1" si="1164"/>
        <v>43.505002412022108</v>
      </c>
      <c r="CF732" s="235">
        <f t="shared" ca="1" si="1165"/>
        <v>38.037091255098737</v>
      </c>
      <c r="CG732">
        <f t="shared" si="1217"/>
        <v>100</v>
      </c>
      <c r="CH732">
        <f t="shared" si="1217"/>
        <v>50</v>
      </c>
      <c r="CI732">
        <f t="shared" si="1217"/>
        <v>0</v>
      </c>
      <c r="CJ732" t="e">
        <f t="shared" si="1167"/>
        <v>#N/A</v>
      </c>
      <c r="CK732" s="259">
        <f t="shared" ca="1" si="1168"/>
        <v>25.686307974449875</v>
      </c>
      <c r="CL732" s="259">
        <f t="shared" ca="1" si="1169"/>
        <v>26.354701993612466</v>
      </c>
      <c r="CM732" s="259">
        <f t="shared" ca="1" si="1170"/>
        <v>26.094166811453825</v>
      </c>
      <c r="CN732" s="259">
        <f t="shared" ca="1" si="1171"/>
        <v>25.707624226393087</v>
      </c>
      <c r="CO732">
        <f t="shared" ca="1" si="1172"/>
        <v>100</v>
      </c>
      <c r="CP732">
        <f t="shared" ca="1" si="1173"/>
        <v>16.7</v>
      </c>
      <c r="CQ732" t="e">
        <f t="shared" ca="1" si="1174"/>
        <v>#N/A</v>
      </c>
      <c r="CR732">
        <f t="shared" ca="1" si="1208"/>
        <v>25.65</v>
      </c>
      <c r="CS732" t="e">
        <f t="shared" ca="1" si="1209"/>
        <v>#N/A</v>
      </c>
    </row>
    <row r="733" spans="1:97" x14ac:dyDescent="0.25">
      <c r="A733">
        <v>702</v>
      </c>
      <c r="B733" s="100">
        <f ca="1">OFFSET(InputPriceData!B$15,CalculationsAndCharts!$A733+$A$11,0,1,1)</f>
        <v>39477</v>
      </c>
      <c r="C733" s="3">
        <f ca="1">OFFSET(InputPriceData!G$15,CalculationsAndCharts!$A733+$A$11,0,1,1)</f>
        <v>2650600</v>
      </c>
      <c r="D733" s="4">
        <f ca="1">OFFSET(InputPriceData!C$15,CalculationsAndCharts!$A733+$A$11,IF($C$7,7,0),1,1)</f>
        <v>25.97</v>
      </c>
      <c r="E733" s="4">
        <f ca="1">OFFSET(InputPriceData!D$15,CalculationsAndCharts!$A733+$A$11,IF($C$7,7,0),1,1)</f>
        <v>26.87</v>
      </c>
      <c r="F733" s="4">
        <f ca="1">OFFSET(InputPriceData!E$15,CalculationsAndCharts!$A733+$A$11,IF($C$7,7,0),1,1)</f>
        <v>25.67</v>
      </c>
      <c r="G733" s="4">
        <f ca="1">OFFSET(InputPriceData!F$15,CalculationsAndCharts!$A733+$A$11,IF($C$7,7,0),1,1)</f>
        <v>26.17</v>
      </c>
      <c r="H733" s="105">
        <f t="shared" si="1140"/>
        <v>0</v>
      </c>
      <c r="I733" s="105">
        <f t="shared" ca="1" si="1249"/>
        <v>0</v>
      </c>
      <c r="J733" s="105">
        <f t="shared" ca="1" si="1249"/>
        <v>0</v>
      </c>
      <c r="K733" s="105">
        <f t="shared" ca="1" si="1249"/>
        <v>0</v>
      </c>
      <c r="L733" s="4">
        <f t="shared" ca="1" si="1142"/>
        <v>26.236666666666668</v>
      </c>
      <c r="M733" s="105">
        <f t="shared" ca="1" si="1143"/>
        <v>1.2366666666666681</v>
      </c>
      <c r="N733" s="105">
        <f t="shared" ca="1" si="1150"/>
        <v>5.8766153846153859</v>
      </c>
      <c r="O733" s="198">
        <f t="shared" ca="1" si="1151"/>
        <v>6.2741947661441007</v>
      </c>
      <c r="P733" s="198">
        <f t="shared" ca="1" si="1152"/>
        <v>5.6467752895296908</v>
      </c>
      <c r="Q733" s="105">
        <f t="shared" ca="1" si="1144"/>
        <v>25.709132070431707</v>
      </c>
      <c r="R733" s="105">
        <f t="shared" ca="1" si="1145"/>
        <v>26.399603337839835</v>
      </c>
      <c r="S733" s="105">
        <f t="shared" ca="1" si="1153"/>
        <v>0</v>
      </c>
      <c r="T733" s="105">
        <f t="shared" si="1154"/>
        <v>0</v>
      </c>
      <c r="U733" s="105">
        <f t="shared" si="1155"/>
        <v>0</v>
      </c>
      <c r="V733" s="115">
        <f t="shared" ca="1" si="1146"/>
        <v>1.1999999999999993</v>
      </c>
      <c r="W733" s="114">
        <f t="shared" ca="1" si="1147"/>
        <v>1.5192368902246283</v>
      </c>
      <c r="X733" s="116">
        <f t="shared" ca="1" si="1148"/>
        <v>0.10805261330625252</v>
      </c>
      <c r="Y733" s="90" t="e">
        <f t="shared" si="1156"/>
        <v>#N/A</v>
      </c>
      <c r="Z733" s="117" t="str">
        <f t="shared" ca="1" si="1157"/>
        <v/>
      </c>
      <c r="AA733" s="112"/>
      <c r="AB733" s="118"/>
      <c r="AC733" s="107"/>
      <c r="AD733" s="107"/>
      <c r="AH733" s="107"/>
      <c r="BE733" s="235">
        <f t="shared" ca="1" si="1158"/>
        <v>26.16</v>
      </c>
      <c r="BF733" s="235">
        <f t="shared" ref="BF733:BN733" ca="1" si="1251">AVERAGE(OFFSET(BE$31,$A733,0,$BE$27,1))</f>
        <v>25.862499999999997</v>
      </c>
      <c r="BG733" s="235">
        <f t="shared" ca="1" si="1251"/>
        <v>25.543749999999996</v>
      </c>
      <c r="BH733" s="235">
        <f t="shared" ca="1" si="1251"/>
        <v>25.274374999999996</v>
      </c>
      <c r="BI733" s="235">
        <f t="shared" ca="1" si="1251"/>
        <v>25.010937499999997</v>
      </c>
      <c r="BJ733" s="235">
        <f t="shared" ca="1" si="1251"/>
        <v>24.772187499999998</v>
      </c>
      <c r="BK733" s="235">
        <f t="shared" ca="1" si="1251"/>
        <v>24.616328124999995</v>
      </c>
      <c r="BL733" s="235">
        <f t="shared" ca="1" si="1251"/>
        <v>24.583671874999997</v>
      </c>
      <c r="BM733" s="235">
        <f t="shared" ca="1" si="1251"/>
        <v>24.67658203125</v>
      </c>
      <c r="BN733" s="235">
        <f t="shared" ca="1" si="1251"/>
        <v>24.869257812499999</v>
      </c>
      <c r="BO733" s="235">
        <f t="shared" ca="1" si="1160"/>
        <v>25.497948242187498</v>
      </c>
      <c r="BP733" s="235">
        <f t="shared" ca="1" si="1229"/>
        <v>25.287006880284718</v>
      </c>
      <c r="BQ733" s="235">
        <f t="shared" ca="1" si="1230"/>
        <v>25.269044593529351</v>
      </c>
      <c r="BR733" s="235">
        <f t="shared" ca="1" si="1231"/>
        <v>1.7962286755366819E-2</v>
      </c>
      <c r="BS733" s="235">
        <f t="shared" ca="1" si="1232"/>
        <v>25.304969167040085</v>
      </c>
      <c r="BT733" s="235">
        <f t="shared" ca="1" si="1186"/>
        <v>25.121548235871877</v>
      </c>
      <c r="BU733" s="235">
        <f t="shared" ca="1" si="1187"/>
        <v>25.146897688413077</v>
      </c>
      <c r="BV733" s="235">
        <f t="shared" ca="1" si="1188"/>
        <v>25.338025809589837</v>
      </c>
      <c r="BW733" s="235">
        <f t="shared" ca="1" si="1189"/>
        <v>25.261977451966246</v>
      </c>
      <c r="BX733" s="235">
        <f t="shared" ca="1" si="1161"/>
        <v>2.1421967135438784</v>
      </c>
      <c r="BZ733" s="235">
        <f t="shared" ca="1" si="1162"/>
        <v>26.369321401133213</v>
      </c>
      <c r="CA733" s="235">
        <f t="shared" ca="1" si="1163"/>
        <v>37.077004387997277</v>
      </c>
      <c r="CB733" s="235">
        <f t="shared" ca="1" si="1203"/>
        <v>25.867307454427085</v>
      </c>
      <c r="CC733" s="235">
        <f t="shared" ca="1" si="1204"/>
        <v>4.4673074544270861</v>
      </c>
      <c r="CD733" s="81">
        <f t="shared" ca="1" si="1205"/>
        <v>11.721972086588544</v>
      </c>
      <c r="CE733" s="235">
        <f t="shared" ca="1" si="1164"/>
        <v>38.11054506381452</v>
      </c>
      <c r="CF733" s="235">
        <f t="shared" ca="1" si="1165"/>
        <v>30.659240993890762</v>
      </c>
      <c r="CG733">
        <f t="shared" si="1217"/>
        <v>100</v>
      </c>
      <c r="CH733">
        <f t="shared" si="1217"/>
        <v>50</v>
      </c>
      <c r="CI733">
        <f t="shared" si="1217"/>
        <v>0</v>
      </c>
      <c r="CJ733" t="e">
        <f t="shared" si="1167"/>
        <v>#N/A</v>
      </c>
      <c r="CK733" s="259">
        <f t="shared" ca="1" si="1168"/>
        <v>25.202615948899751</v>
      </c>
      <c r="CL733" s="259">
        <f t="shared" ca="1" si="1169"/>
        <v>25.861307974449876</v>
      </c>
      <c r="CM733" s="259">
        <f t="shared" ca="1" si="1170"/>
        <v>25.632500241311934</v>
      </c>
      <c r="CN733" s="259">
        <f t="shared" ca="1" si="1171"/>
        <v>25.448793119505332</v>
      </c>
      <c r="CO733">
        <f t="shared" ca="1" si="1172"/>
        <v>100</v>
      </c>
      <c r="CP733">
        <f t="shared" ca="1" si="1173"/>
        <v>16.7</v>
      </c>
      <c r="CQ733" t="e">
        <f t="shared" ca="1" si="1174"/>
        <v>#N/A</v>
      </c>
      <c r="CR733" t="e">
        <f t="shared" ca="1" si="1208"/>
        <v>#N/A</v>
      </c>
      <c r="CS733" t="e">
        <f t="shared" ca="1" si="1209"/>
        <v>#N/A</v>
      </c>
    </row>
    <row r="734" spans="1:97" x14ac:dyDescent="0.25">
      <c r="A734">
        <v>703</v>
      </c>
      <c r="B734" s="100">
        <f ca="1">OFFSET(InputPriceData!B$15,CalculationsAndCharts!$A734+$A$11,0,1,1)</f>
        <v>39476</v>
      </c>
      <c r="C734" s="3">
        <f ca="1">OFFSET(InputPriceData!G$15,CalculationsAndCharts!$A734+$A$11,0,1,1)</f>
        <v>3124100</v>
      </c>
      <c r="D734" s="4">
        <f ca="1">OFFSET(InputPriceData!C$15,CalculationsAndCharts!$A734+$A$11,IF($C$7,7,0),1,1)</f>
        <v>25.11</v>
      </c>
      <c r="E734" s="4">
        <f ca="1">OFFSET(InputPriceData!D$15,CalculationsAndCharts!$A734+$A$11,IF($C$7,7,0),1,1)</f>
        <v>26.58</v>
      </c>
      <c r="F734" s="4">
        <f ca="1">OFFSET(InputPriceData!E$15,CalculationsAndCharts!$A734+$A$11,IF($C$7,7,0),1,1)</f>
        <v>25</v>
      </c>
      <c r="G734" s="4">
        <f ca="1">OFFSET(InputPriceData!F$15,CalculationsAndCharts!$A734+$A$11,IF($C$7,7,0),1,1)</f>
        <v>26.15</v>
      </c>
      <c r="H734" s="105">
        <f t="shared" si="1140"/>
        <v>0</v>
      </c>
      <c r="I734" s="105">
        <f t="shared" ca="1" si="1249"/>
        <v>0</v>
      </c>
      <c r="J734" s="105">
        <f t="shared" ca="1" si="1249"/>
        <v>0</v>
      </c>
      <c r="K734" s="105">
        <f t="shared" ca="1" si="1249"/>
        <v>0</v>
      </c>
      <c r="L734" s="4">
        <f t="shared" ca="1" si="1142"/>
        <v>25.909999999999997</v>
      </c>
      <c r="M734" s="105">
        <f t="shared" ca="1" si="1143"/>
        <v>1.5499999999999972</v>
      </c>
      <c r="N734" s="105">
        <f t="shared" ca="1" si="1150"/>
        <v>6.4336923076923096</v>
      </c>
      <c r="O734" s="198">
        <f t="shared" ca="1" si="1151"/>
        <v>6.3877888751523049</v>
      </c>
      <c r="P734" s="198">
        <f t="shared" ca="1" si="1152"/>
        <v>5.7490099876370744</v>
      </c>
      <c r="Q734" s="105">
        <f t="shared" ca="1" si="1144"/>
        <v>25.558407900078858</v>
      </c>
      <c r="R734" s="105">
        <f t="shared" ca="1" si="1145"/>
        <v>26.596880842813587</v>
      </c>
      <c r="S734" s="105">
        <f t="shared" ca="1" si="1153"/>
        <v>0</v>
      </c>
      <c r="T734" s="105">
        <f t="shared" si="1154"/>
        <v>0</v>
      </c>
      <c r="U734" s="105">
        <f t="shared" si="1155"/>
        <v>0</v>
      </c>
      <c r="V734" s="115">
        <f t="shared" ca="1" si="1146"/>
        <v>1.5999999999999979</v>
      </c>
      <c r="W734" s="114">
        <f t="shared" ca="1" si="1147"/>
        <v>1.6788553353369426</v>
      </c>
      <c r="X734" s="116">
        <f t="shared" ca="1" si="1148"/>
        <v>0.11420096884653701</v>
      </c>
      <c r="Y734" s="90" t="e">
        <f t="shared" si="1156"/>
        <v>#N/A</v>
      </c>
      <c r="Z734" s="117" t="str">
        <f t="shared" ca="1" si="1157"/>
        <v/>
      </c>
      <c r="AA734" s="112"/>
      <c r="AB734" s="118"/>
      <c r="AC734" s="107"/>
      <c r="AD734" s="107"/>
      <c r="AH734" s="107"/>
      <c r="BE734" s="235">
        <f t="shared" ca="1" si="1158"/>
        <v>25.564999999999998</v>
      </c>
      <c r="BF734" s="235">
        <f t="shared" ref="BF734:BN734" ca="1" si="1252">AVERAGE(OFFSET(BE$31,$A734,0,$BE$27,1))</f>
        <v>25.224999999999998</v>
      </c>
      <c r="BG734" s="235">
        <f t="shared" ca="1" si="1252"/>
        <v>25.004999999999995</v>
      </c>
      <c r="BH734" s="235">
        <f t="shared" ca="1" si="1252"/>
        <v>24.747499999999995</v>
      </c>
      <c r="BI734" s="235">
        <f t="shared" ca="1" si="1252"/>
        <v>24.533437499999998</v>
      </c>
      <c r="BJ734" s="235">
        <f t="shared" ca="1" si="1252"/>
        <v>24.460468749999997</v>
      </c>
      <c r="BK734" s="235">
        <f t="shared" ca="1" si="1252"/>
        <v>24.551015624999998</v>
      </c>
      <c r="BL734" s="235">
        <f t="shared" ca="1" si="1252"/>
        <v>24.769492187499999</v>
      </c>
      <c r="BM734" s="235">
        <f t="shared" ca="1" si="1252"/>
        <v>25.061933593749998</v>
      </c>
      <c r="BN734" s="235">
        <f t="shared" ca="1" si="1252"/>
        <v>25.382695312500001</v>
      </c>
      <c r="BO734" s="235">
        <f t="shared" ca="1" si="1160"/>
        <v>25.099702148437498</v>
      </c>
      <c r="BP734" s="235">
        <f t="shared" ca="1" si="1229"/>
        <v>25.076065518381938</v>
      </c>
      <c r="BQ734" s="235">
        <f t="shared" ca="1" si="1230"/>
        <v>25.251082306773981</v>
      </c>
      <c r="BR734" s="235">
        <f t="shared" ca="1" si="1231"/>
        <v>-0.1750167883920426</v>
      </c>
      <c r="BS734" s="235">
        <f t="shared" ca="1" si="1232"/>
        <v>24.901048729989895</v>
      </c>
      <c r="BT734" s="235">
        <f t="shared" ca="1" si="1186"/>
        <v>24.93812730470367</v>
      </c>
      <c r="BU734" s="235">
        <f t="shared" ca="1" si="1187"/>
        <v>25.172247140954276</v>
      </c>
      <c r="BV734" s="235">
        <f t="shared" ca="1" si="1188"/>
        <v>25.529153930766601</v>
      </c>
      <c r="BW734" s="235">
        <f t="shared" ca="1" si="1189"/>
        <v>24.826794422014789</v>
      </c>
      <c r="BX734" s="235">
        <f t="shared" ca="1" si="1161"/>
        <v>2.4520004618535856</v>
      </c>
      <c r="BZ734" s="235">
        <f t="shared" ca="1" si="1162"/>
        <v>26.649283047207366</v>
      </c>
      <c r="CA734" s="235">
        <f t="shared" ca="1" si="1163"/>
        <v>31.418349491104181</v>
      </c>
      <c r="CB734" s="235">
        <f t="shared" ca="1" si="1203"/>
        <v>25.504851074218749</v>
      </c>
      <c r="CC734" s="235">
        <f t="shared" ca="1" si="1204"/>
        <v>4.1048510742187503</v>
      </c>
      <c r="CD734" s="81">
        <f t="shared" ca="1" si="1205"/>
        <v>12.63197208658854</v>
      </c>
      <c r="CE734" s="235">
        <f t="shared" ca="1" si="1164"/>
        <v>32.495726289459597</v>
      </c>
      <c r="CF734" s="235">
        <f t="shared" ca="1" si="1165"/>
        <v>23.970243538126596</v>
      </c>
      <c r="CG734">
        <f t="shared" si="1217"/>
        <v>100</v>
      </c>
      <c r="CH734">
        <f t="shared" si="1217"/>
        <v>50</v>
      </c>
      <c r="CI734">
        <f t="shared" si="1217"/>
        <v>0</v>
      </c>
      <c r="CJ734" t="e">
        <f t="shared" si="1167"/>
        <v>#N/A</v>
      </c>
      <c r="CK734" s="259">
        <f t="shared" ca="1" si="1168"/>
        <v>24.695231897799502</v>
      </c>
      <c r="CL734" s="259">
        <f t="shared" ca="1" si="1169"/>
        <v>25.420115948899753</v>
      </c>
      <c r="CM734" s="259">
        <f t="shared" ca="1" si="1170"/>
        <v>25.22972262440878</v>
      </c>
      <c r="CN734" s="259">
        <f t="shared" ca="1" si="1171"/>
        <v>25.283787177527515</v>
      </c>
      <c r="CO734">
        <f t="shared" ca="1" si="1172"/>
        <v>0</v>
      </c>
      <c r="CP734" t="e">
        <f t="shared" ca="1" si="1173"/>
        <v>#N/A</v>
      </c>
      <c r="CQ734">
        <f t="shared" ca="1" si="1174"/>
        <v>16.7</v>
      </c>
      <c r="CR734" t="e">
        <f t="shared" ca="1" si="1208"/>
        <v>#N/A</v>
      </c>
      <c r="CS734" t="e">
        <f t="shared" ca="1" si="1209"/>
        <v>#N/A</v>
      </c>
    </row>
    <row r="735" spans="1:97" x14ac:dyDescent="0.25">
      <c r="A735">
        <v>704</v>
      </c>
      <c r="B735" s="100">
        <f ca="1">OFFSET(InputPriceData!B$15,CalculationsAndCharts!$A735+$A$11,0,1,1)</f>
        <v>39475</v>
      </c>
      <c r="C735" s="3">
        <f ca="1">OFFSET(InputPriceData!G$15,CalculationsAndCharts!$A735+$A$11,0,1,1)</f>
        <v>3403400</v>
      </c>
      <c r="D735" s="4">
        <f ca="1">OFFSET(InputPriceData!C$15,CalculationsAndCharts!$A735+$A$11,IF($C$7,7,0),1,1)</f>
        <v>24.61</v>
      </c>
      <c r="E735" s="4">
        <f ca="1">OFFSET(InputPriceData!D$15,CalculationsAndCharts!$A735+$A$11,IF($C$7,7,0),1,1)</f>
        <v>25.14</v>
      </c>
      <c r="F735" s="4">
        <f ca="1">OFFSET(InputPriceData!E$15,CalculationsAndCharts!$A735+$A$11,IF($C$7,7,0),1,1)</f>
        <v>24.36</v>
      </c>
      <c r="G735" s="4">
        <f ca="1">OFFSET(InputPriceData!F$15,CalculationsAndCharts!$A735+$A$11,IF($C$7,7,0),1,1)</f>
        <v>24.98</v>
      </c>
      <c r="H735" s="105">
        <f t="shared" si="1140"/>
        <v>0</v>
      </c>
      <c r="I735" s="105">
        <f t="shared" ca="1" si="1249"/>
        <v>0</v>
      </c>
      <c r="J735" s="105">
        <f t="shared" ca="1" si="1249"/>
        <v>0</v>
      </c>
      <c r="K735" s="105">
        <f t="shared" ca="1" si="1249"/>
        <v>0</v>
      </c>
      <c r="L735" s="4">
        <f t="shared" ca="1" si="1142"/>
        <v>24.826666666666668</v>
      </c>
      <c r="M735" s="105">
        <f t="shared" ca="1" si="1143"/>
        <v>0.706666666666667</v>
      </c>
      <c r="N735" s="105">
        <f t="shared" ca="1" si="1150"/>
        <v>6.4546282051282073</v>
      </c>
      <c r="O735" s="198">
        <f t="shared" ca="1" si="1151"/>
        <v>6.3746736087123024</v>
      </c>
      <c r="P735" s="198">
        <f t="shared" ca="1" si="1152"/>
        <v>5.7372062478410726</v>
      </c>
      <c r="Q735" s="105">
        <f t="shared" ca="1" si="1144"/>
        <v>25.457953014387108</v>
      </c>
      <c r="R735" s="105">
        <f t="shared" ca="1" si="1145"/>
        <v>26.893587397880651</v>
      </c>
      <c r="S735" s="105">
        <f t="shared" ca="1" si="1153"/>
        <v>0</v>
      </c>
      <c r="T735" s="105">
        <f t="shared" si="1154"/>
        <v>0</v>
      </c>
      <c r="U735" s="105">
        <f t="shared" si="1155"/>
        <v>0</v>
      </c>
      <c r="V735" s="115">
        <f t="shared" ca="1" si="1146"/>
        <v>0.78000000000000114</v>
      </c>
      <c r="W735" s="114">
        <f t="shared" ca="1" si="1147"/>
        <v>1.7182830030054148</v>
      </c>
      <c r="X735" s="116">
        <f t="shared" ca="1" si="1148"/>
        <v>0.11878634919957626</v>
      </c>
      <c r="Y735" s="90" t="e">
        <f t="shared" si="1156"/>
        <v>#N/A</v>
      </c>
      <c r="Z735" s="117" t="str">
        <f t="shared" ca="1" si="1157"/>
        <v/>
      </c>
      <c r="AA735" s="112"/>
      <c r="AB735" s="118"/>
      <c r="AC735" s="107"/>
      <c r="AD735" s="107"/>
      <c r="AH735" s="107"/>
      <c r="BE735" s="235">
        <f t="shared" ca="1" si="1158"/>
        <v>24.884999999999998</v>
      </c>
      <c r="BF735" s="235">
        <f t="shared" ref="BF735:BN735" ca="1" si="1253">AVERAGE(OFFSET(BE$31,$A735,0,$BE$27,1))</f>
        <v>24.784999999999997</v>
      </c>
      <c r="BG735" s="235">
        <f t="shared" ca="1" si="1253"/>
        <v>24.49</v>
      </c>
      <c r="BH735" s="235">
        <f t="shared" ca="1" si="1253"/>
        <v>24.319375000000001</v>
      </c>
      <c r="BI735" s="235">
        <f t="shared" ca="1" si="1253"/>
        <v>24.387499999999999</v>
      </c>
      <c r="BJ735" s="235">
        <f t="shared" ca="1" si="1253"/>
        <v>24.641562499999999</v>
      </c>
      <c r="BK735" s="235">
        <f t="shared" ca="1" si="1253"/>
        <v>24.98796875</v>
      </c>
      <c r="BL735" s="235">
        <f t="shared" ca="1" si="1253"/>
        <v>25.354375000000001</v>
      </c>
      <c r="BM735" s="235">
        <f t="shared" ca="1" si="1253"/>
        <v>25.703457031250004</v>
      </c>
      <c r="BN735" s="235">
        <f t="shared" ca="1" si="1253"/>
        <v>26.025117187500001</v>
      </c>
      <c r="BO735" s="235">
        <f t="shared" ca="1" si="1160"/>
        <v>24.838686523437502</v>
      </c>
      <c r="BP735" s="235">
        <f t="shared" ca="1" si="1229"/>
        <v>25.052428888326382</v>
      </c>
      <c r="BQ735" s="235">
        <f t="shared" ca="1" si="1230"/>
        <v>25.426099095166023</v>
      </c>
      <c r="BR735" s="235">
        <f t="shared" ca="1" si="1231"/>
        <v>-0.37367020683964114</v>
      </c>
      <c r="BS735" s="235">
        <f t="shared" ca="1" si="1232"/>
        <v>24.678758681486741</v>
      </c>
      <c r="BT735" s="235">
        <f t="shared" ca="1" si="1186"/>
        <v>24.975205879417448</v>
      </c>
      <c r="BU735" s="235">
        <f t="shared" ca="1" si="1187"/>
        <v>25.406366977204879</v>
      </c>
      <c r="BV735" s="235">
        <f t="shared" ca="1" si="1188"/>
        <v>25.886060720578925</v>
      </c>
      <c r="BW735" s="235">
        <f t="shared" ca="1" si="1189"/>
        <v>24.592577427216639</v>
      </c>
      <c r="BX735" s="235">
        <f t="shared" ca="1" si="1161"/>
        <v>2.6912490571946512</v>
      </c>
      <c r="BZ735" s="235">
        <f t="shared" ca="1" si="1162"/>
        <v>27.028410689642378</v>
      </c>
      <c r="CA735" s="235">
        <f t="shared" ca="1" si="1163"/>
        <v>27.372651038057011</v>
      </c>
      <c r="CB735" s="235">
        <f t="shared" ca="1" si="1203"/>
        <v>24.832676595052085</v>
      </c>
      <c r="CC735" s="235">
        <f t="shared" ca="1" si="1204"/>
        <v>3.4326765950520866</v>
      </c>
      <c r="CD735" s="81">
        <f t="shared" ca="1" si="1205"/>
        <v>16.06197208658854</v>
      </c>
      <c r="CE735" s="235">
        <f t="shared" ca="1" si="1164"/>
        <v>21.371451628398173</v>
      </c>
      <c r="CF735" s="235">
        <f t="shared" ca="1" si="1165"/>
        <v>18.603820119524094</v>
      </c>
      <c r="CG735">
        <f t="shared" si="1217"/>
        <v>100</v>
      </c>
      <c r="CH735">
        <f t="shared" si="1217"/>
        <v>50</v>
      </c>
      <c r="CI735">
        <f t="shared" si="1217"/>
        <v>0</v>
      </c>
      <c r="CJ735" t="e">
        <f t="shared" si="1167"/>
        <v>#N/A</v>
      </c>
      <c r="CK735" s="259">
        <f t="shared" ca="1" si="1168"/>
        <v>24.617963795599007</v>
      </c>
      <c r="CL735" s="259">
        <f t="shared" ca="1" si="1169"/>
        <v>24.722615948899751</v>
      </c>
      <c r="CM735" s="259">
        <f t="shared" ca="1" si="1170"/>
        <v>24.77620437401464</v>
      </c>
      <c r="CN735" s="259">
        <f t="shared" ca="1" si="1171"/>
        <v>25.229255668978617</v>
      </c>
      <c r="CO735">
        <f t="shared" ca="1" si="1172"/>
        <v>0</v>
      </c>
      <c r="CP735" t="e">
        <f t="shared" ca="1" si="1173"/>
        <v>#N/A</v>
      </c>
      <c r="CQ735">
        <f t="shared" ca="1" si="1174"/>
        <v>16.7</v>
      </c>
      <c r="CR735" t="e">
        <f t="shared" ca="1" si="1208"/>
        <v>#N/A</v>
      </c>
      <c r="CS735" t="e">
        <f t="shared" ca="1" si="1209"/>
        <v>#N/A</v>
      </c>
    </row>
    <row r="736" spans="1:97" x14ac:dyDescent="0.25">
      <c r="A736">
        <v>705</v>
      </c>
      <c r="B736" s="100">
        <f ca="1">OFFSET(InputPriceData!B$15,CalculationsAndCharts!$A736+$A$11,0,1,1)</f>
        <v>39472</v>
      </c>
      <c r="C736" s="3">
        <f ca="1">OFFSET(InputPriceData!G$15,CalculationsAndCharts!$A736+$A$11,0,1,1)</f>
        <v>4012500</v>
      </c>
      <c r="D736" s="4">
        <f ca="1">OFFSET(InputPriceData!C$15,CalculationsAndCharts!$A736+$A$11,IF($C$7,7,0),1,1)</f>
        <v>25.3</v>
      </c>
      <c r="E736" s="4">
        <f ca="1">OFFSET(InputPriceData!D$15,CalculationsAndCharts!$A736+$A$11,IF($C$7,7,0),1,1)</f>
        <v>25.43</v>
      </c>
      <c r="F736" s="4">
        <f ca="1">OFFSET(InputPriceData!E$15,CalculationsAndCharts!$A736+$A$11,IF($C$7,7,0),1,1)</f>
        <v>24.12</v>
      </c>
      <c r="G736" s="4">
        <f ca="1">OFFSET(InputPriceData!F$15,CalculationsAndCharts!$A736+$A$11,IF($C$7,7,0),1,1)</f>
        <v>24.79</v>
      </c>
      <c r="H736" s="105">
        <f t="shared" ref="H736:H799" si="1254">IF($S$16,$C$17*G736+$D$17*H737,0)</f>
        <v>0</v>
      </c>
      <c r="I736" s="105">
        <f t="shared" ca="1" si="1249"/>
        <v>0</v>
      </c>
      <c r="J736" s="105">
        <f t="shared" ca="1" si="1249"/>
        <v>0</v>
      </c>
      <c r="K736" s="105">
        <f t="shared" ca="1" si="1249"/>
        <v>0</v>
      </c>
      <c r="L736" s="4">
        <f t="shared" ref="L736:L799" ca="1" si="1255">AVERAGE(E736:G736)</f>
        <v>24.78</v>
      </c>
      <c r="M736" s="105">
        <f t="shared" ref="M736:M799" ca="1" si="1256">IF(L736&gt;=L737,L736-F737,L737-F736)</f>
        <v>1.7600000000000016</v>
      </c>
      <c r="N736" s="105">
        <f t="shared" ca="1" si="1150"/>
        <v>6.8778974358974381</v>
      </c>
      <c r="O736" s="198">
        <f t="shared" ca="1" si="1151"/>
        <v>6.3518294383077576</v>
      </c>
      <c r="P736" s="198">
        <f t="shared" ca="1" si="1152"/>
        <v>5.7166464944769819</v>
      </c>
      <c r="Q736" s="105">
        <f t="shared" ref="Q736:Q799" ca="1" si="1257">(L736*$E$17+Q737*$F$17)</f>
        <v>25.638320542307238</v>
      </c>
      <c r="R736" s="105">
        <f t="shared" ref="R736:R799" ca="1" si="1258">Q736*$E$17+R737*$F$17</f>
        <v>27.303768650307379</v>
      </c>
      <c r="S736" s="105">
        <f t="shared" ca="1" si="1153"/>
        <v>0</v>
      </c>
      <c r="T736" s="105">
        <f t="shared" si="1154"/>
        <v>0</v>
      </c>
      <c r="U736" s="105">
        <f t="shared" si="1155"/>
        <v>0</v>
      </c>
      <c r="V736" s="115">
        <f t="shared" ref="V736:V799" ca="1" si="1259">MAX(E736-F736,ABS(E736-G737),ABS(F736-G737))</f>
        <v>1.3099999999999987</v>
      </c>
      <c r="W736" s="114">
        <f t="shared" ref="W736:W799" ca="1" si="1260">(W737*($W$31-1)+V736)/$W$31</f>
        <v>2.1874245045081215</v>
      </c>
      <c r="X736" s="116">
        <f t="shared" ref="X736:X799" ca="1" si="1261">$B$16+W736/G736*$F$16</f>
        <v>0.13823818089988388</v>
      </c>
      <c r="Y736" s="90" t="e">
        <f t="shared" si="1156"/>
        <v>#N/A</v>
      </c>
      <c r="Z736" s="117" t="str">
        <f t="shared" ca="1" si="1157"/>
        <v/>
      </c>
      <c r="AA736" s="112"/>
      <c r="AB736" s="118"/>
      <c r="AC736" s="107"/>
      <c r="AD736" s="107"/>
      <c r="AH736" s="107"/>
      <c r="BE736" s="235">
        <f t="shared" ca="1" si="1158"/>
        <v>24.684999999999999</v>
      </c>
      <c r="BF736" s="235">
        <f t="shared" ref="BF736:BN736" ca="1" si="1262">AVERAGE(OFFSET(BE$31,$A736,0,$BE$27,1))</f>
        <v>24.195</v>
      </c>
      <c r="BG736" s="235">
        <f t="shared" ca="1" si="1262"/>
        <v>24.14875</v>
      </c>
      <c r="BH736" s="235">
        <f t="shared" ca="1" si="1262"/>
        <v>24.455624999999998</v>
      </c>
      <c r="BI736" s="235">
        <f t="shared" ca="1" si="1262"/>
        <v>24.895624999999999</v>
      </c>
      <c r="BJ736" s="235">
        <f t="shared" ca="1" si="1262"/>
        <v>25.334375000000001</v>
      </c>
      <c r="BK736" s="235">
        <f t="shared" ca="1" si="1262"/>
        <v>25.720781250000002</v>
      </c>
      <c r="BL736" s="235">
        <f t="shared" ca="1" si="1262"/>
        <v>26.052539062500003</v>
      </c>
      <c r="BM736" s="235">
        <f t="shared" ca="1" si="1262"/>
        <v>26.346777343750002</v>
      </c>
      <c r="BN736" s="235">
        <f t="shared" ca="1" si="1262"/>
        <v>26.622197265625005</v>
      </c>
      <c r="BO736" s="235">
        <f t="shared" ca="1" si="1160"/>
        <v>24.82673974609375</v>
      </c>
      <c r="BP736" s="235">
        <f t="shared" ca="1" si="1229"/>
        <v>25.266171253215266</v>
      </c>
      <c r="BQ736" s="235">
        <f t="shared" ca="1" si="1230"/>
        <v>25.799769302005664</v>
      </c>
      <c r="BR736" s="235">
        <f t="shared" ca="1" si="1231"/>
        <v>-0.53359804879039885</v>
      </c>
      <c r="BS736" s="235">
        <f t="shared" ca="1" si="1232"/>
        <v>24.732573204424867</v>
      </c>
      <c r="BT736" s="235">
        <f t="shared" ca="1" si="1186"/>
        <v>25.271653077348155</v>
      </c>
      <c r="BU736" s="235">
        <f t="shared" ca="1" si="1187"/>
        <v>25.83752807499231</v>
      </c>
      <c r="BV736" s="235">
        <f t="shared" ca="1" si="1188"/>
        <v>26.365754463952975</v>
      </c>
      <c r="BW736" s="235">
        <f t="shared" ca="1" si="1189"/>
        <v>24.668129471020499</v>
      </c>
      <c r="BX736" s="235">
        <f t="shared" ca="1" si="1161"/>
        <v>2.8295900437695796</v>
      </c>
      <c r="BZ736" s="235">
        <f t="shared" ca="1" si="1162"/>
        <v>27.488532331826036</v>
      </c>
      <c r="CA736" s="235">
        <f t="shared" ca="1" si="1163"/>
        <v>25.081170618551901</v>
      </c>
      <c r="CB736" s="235">
        <f t="shared" ca="1" si="1203"/>
        <v>24.803369873046876</v>
      </c>
      <c r="CC736" s="235">
        <f t="shared" ca="1" si="1204"/>
        <v>3.4033698730468771</v>
      </c>
      <c r="CD736" s="81">
        <f t="shared" ca="1" si="1205"/>
        <v>18.861972086588544</v>
      </c>
      <c r="CE736" s="235">
        <f t="shared" ca="1" si="1164"/>
        <v>18.043552696522013</v>
      </c>
      <c r="CF736" s="235">
        <f t="shared" ca="1" si="1165"/>
        <v>16.465325141429371</v>
      </c>
      <c r="CG736">
        <f t="shared" si="1217"/>
        <v>100</v>
      </c>
      <c r="CH736">
        <f t="shared" si="1217"/>
        <v>50</v>
      </c>
      <c r="CI736">
        <f t="shared" si="1217"/>
        <v>0</v>
      </c>
      <c r="CJ736" t="e">
        <f t="shared" si="1167"/>
        <v>#N/A</v>
      </c>
      <c r="CK736" s="259">
        <f t="shared" ca="1" si="1168"/>
        <v>24.32592759119801</v>
      </c>
      <c r="CL736" s="259">
        <f t="shared" ca="1" si="1169"/>
        <v>24.696481897799504</v>
      </c>
      <c r="CM736" s="259">
        <f t="shared" ca="1" si="1170"/>
        <v>24.742562845579958</v>
      </c>
      <c r="CN736" s="259">
        <f t="shared" ca="1" si="1171"/>
        <v>25.431911557010167</v>
      </c>
      <c r="CO736">
        <f t="shared" ca="1" si="1172"/>
        <v>0</v>
      </c>
      <c r="CP736" t="e">
        <f t="shared" ca="1" si="1173"/>
        <v>#N/A</v>
      </c>
      <c r="CQ736">
        <f t="shared" ca="1" si="1174"/>
        <v>16.7</v>
      </c>
      <c r="CR736" t="e">
        <f t="shared" ca="1" si="1208"/>
        <v>#N/A</v>
      </c>
      <c r="CS736" t="e">
        <f t="shared" ca="1" si="1209"/>
        <v>#N/A</v>
      </c>
    </row>
    <row r="737" spans="1:97" x14ac:dyDescent="0.25">
      <c r="A737">
        <v>706</v>
      </c>
      <c r="B737" s="100">
        <f ca="1">OFFSET(InputPriceData!B$15,CalculationsAndCharts!$A737+$A$11,0,1,1)</f>
        <v>39471</v>
      </c>
      <c r="C737" s="3">
        <f ca="1">OFFSET(InputPriceData!G$15,CalculationsAndCharts!$A737+$A$11,0,1,1)</f>
        <v>6784300</v>
      </c>
      <c r="D737" s="4">
        <f ca="1">OFFSET(InputPriceData!C$15,CalculationsAndCharts!$A737+$A$11,IF($C$7,7,0),1,1)</f>
        <v>23.07</v>
      </c>
      <c r="E737" s="4">
        <f ca="1">OFFSET(InputPriceData!D$15,CalculationsAndCharts!$A737+$A$11,IF($C$7,7,0),1,1)</f>
        <v>25</v>
      </c>
      <c r="F737" s="4">
        <f ca="1">OFFSET(InputPriceData!E$15,CalculationsAndCharts!$A737+$A$11,IF($C$7,7,0),1,1)</f>
        <v>23.02</v>
      </c>
      <c r="G737" s="4">
        <f ca="1">OFFSET(InputPriceData!F$15,CalculationsAndCharts!$A737+$A$11,IF($C$7,7,0),1,1)</f>
        <v>24.58</v>
      </c>
      <c r="H737" s="105">
        <f t="shared" si="1254"/>
        <v>0</v>
      </c>
      <c r="I737" s="105">
        <f t="shared" ca="1" si="1249"/>
        <v>0</v>
      </c>
      <c r="J737" s="105">
        <f t="shared" ca="1" si="1249"/>
        <v>0</v>
      </c>
      <c r="K737" s="105">
        <f t="shared" ca="1" si="1249"/>
        <v>0</v>
      </c>
      <c r="L737" s="4">
        <f t="shared" ca="1" si="1255"/>
        <v>24.2</v>
      </c>
      <c r="M737" s="105">
        <f t="shared" ca="1" si="1256"/>
        <v>2.8000000000000007</v>
      </c>
      <c r="N737" s="105">
        <f t="shared" ref="N737:N800" ca="1" si="1263">AVERAGE(OFFSET(M737,0,0,$F$19,1))*$F$20</f>
        <v>7.0026025641025651</v>
      </c>
      <c r="O737" s="198">
        <f t="shared" ref="O737:O800" ca="1" si="1264">(N737*$E$17+O738*$F$17)</f>
        <v>6.2015242961392776</v>
      </c>
      <c r="P737" s="198">
        <f t="shared" ref="P737:P800" ca="1" si="1265">O737*$F$21</f>
        <v>5.58137186652535</v>
      </c>
      <c r="Q737" s="105">
        <f t="shared" ca="1" si="1257"/>
        <v>25.883554982966444</v>
      </c>
      <c r="R737" s="105">
        <f t="shared" ca="1" si="1258"/>
        <v>27.779610966878849</v>
      </c>
      <c r="S737" s="105">
        <f t="shared" ref="S737:S800" ca="1" si="1266">IF($S$15,AVERAGE(OFFSET(Q737,0,0,$F$18,1)),0)</f>
        <v>0</v>
      </c>
      <c r="T737" s="105">
        <f t="shared" ref="T737:T800" si="1267">IF($S$15,R737+O737,0)</f>
        <v>0</v>
      </c>
      <c r="U737" s="105">
        <f t="shared" ref="U737:U800" si="1268">IF($S$15,R737-P737,0)</f>
        <v>0</v>
      </c>
      <c r="V737" s="115">
        <f t="shared" ca="1" si="1259"/>
        <v>2.1700000000000017</v>
      </c>
      <c r="W737" s="114">
        <f t="shared" ca="1" si="1260"/>
        <v>2.6261367567621829</v>
      </c>
      <c r="X737" s="116">
        <f t="shared" ca="1" si="1261"/>
        <v>0.15684038880236711</v>
      </c>
      <c r="Y737" s="90" t="e">
        <f t="shared" ref="Y737:Y800" si="1269">IF($A737=$B$28,Y$31,NA())</f>
        <v>#N/A</v>
      </c>
      <c r="Z737" s="117" t="str">
        <f t="shared" ref="Z737:Z800" ca="1" si="1270">IF(AA737="","",OFFSET($B$31,AA737,0,1,1))</f>
        <v/>
      </c>
      <c r="AA737" s="112"/>
      <c r="AB737" s="118"/>
      <c r="AC737" s="107"/>
      <c r="AD737" s="107"/>
      <c r="AH737" s="107"/>
      <c r="BE737" s="235">
        <f t="shared" ref="BE737:BE800" ca="1" si="1271">AVERAGE(OFFSET($G$31,$A737,0,$BE$27,1))</f>
        <v>23.704999999999998</v>
      </c>
      <c r="BF737" s="235">
        <f t="shared" ref="BF737:BN737" ca="1" si="1272">AVERAGE(OFFSET(BE$31,$A737,0,$BE$27,1))</f>
        <v>24.102499999999999</v>
      </c>
      <c r="BG737" s="235">
        <f t="shared" ca="1" si="1272"/>
        <v>24.762499999999999</v>
      </c>
      <c r="BH737" s="235">
        <f t="shared" ca="1" si="1272"/>
        <v>25.335625</v>
      </c>
      <c r="BI737" s="235">
        <f t="shared" ca="1" si="1272"/>
        <v>25.773125</v>
      </c>
      <c r="BJ737" s="235">
        <f t="shared" ca="1" si="1272"/>
        <v>26.107187500000002</v>
      </c>
      <c r="BK737" s="235">
        <f t="shared" ca="1" si="1272"/>
        <v>26.384296875</v>
      </c>
      <c r="BL737" s="235">
        <f t="shared" ca="1" si="1272"/>
        <v>26.641015625000001</v>
      </c>
      <c r="BM737" s="235">
        <f t="shared" ca="1" si="1272"/>
        <v>26.897617187500003</v>
      </c>
      <c r="BN737" s="235">
        <f t="shared" ca="1" si="1272"/>
        <v>27.158925781250005</v>
      </c>
      <c r="BO737" s="235">
        <f t="shared" ref="BO737:BO800" ca="1" si="1273">(5*BE737+4*BF737+3*BG737+2*BH737+BI737+BJ737+BK737+BL737+BM737+BN737)/20</f>
        <v>24.942795898437499</v>
      </c>
      <c r="BP737" s="235">
        <f t="shared" ca="1" si="1229"/>
        <v>25.705602760336781</v>
      </c>
      <c r="BQ737" s="235">
        <f t="shared" ca="1" si="1230"/>
        <v>26.333367350796063</v>
      </c>
      <c r="BR737" s="235">
        <f t="shared" ca="1" si="1231"/>
        <v>-0.62776459045928235</v>
      </c>
      <c r="BS737" s="235">
        <f t="shared" ca="1" si="1232"/>
        <v>25.077838169877499</v>
      </c>
      <c r="BT737" s="235">
        <f t="shared" ca="1" si="1186"/>
        <v>25.810732950271447</v>
      </c>
      <c r="BU737" s="235">
        <f t="shared" ca="1" si="1187"/>
        <v>26.403403072636465</v>
      </c>
      <c r="BV737" s="235">
        <f t="shared" ca="1" si="1188"/>
        <v>26.893980852913636</v>
      </c>
      <c r="BW737" s="235">
        <f t="shared" ca="1" si="1189"/>
        <v>25.115970485818586</v>
      </c>
      <c r="BX737" s="235">
        <f t="shared" ref="BX737:BX800" ca="1" si="1274">_xlfn.STDEV.P(OFFSET(BW737,0,0,$BG$27,1))</f>
        <v>2.876583578288586</v>
      </c>
      <c r="BZ737" s="235">
        <f t="shared" ref="BZ737:BZ800" ca="1" si="1275">SUMPRODUCT(OFFSET(BW737,0,0,$BG$27,1),OFFSET($BY$31,1,0,$BG$27,1))/$BH$27</f>
        <v>27.997001824118581</v>
      </c>
      <c r="CA737" s="235">
        <f t="shared" ref="CA737:CA800" ca="1" si="1276">(BW737+2*BX737-BZ737)/(4*BX737)*100</f>
        <v>24.961345117477375</v>
      </c>
      <c r="CB737" s="235">
        <f t="shared" ca="1" si="1203"/>
        <v>24.571397949218749</v>
      </c>
      <c r="CC737" s="235">
        <f t="shared" ca="1" si="1204"/>
        <v>3.1713979492187505</v>
      </c>
      <c r="CD737" s="81">
        <f t="shared" ca="1" si="1205"/>
        <v>19.341972086588541</v>
      </c>
      <c r="CE737" s="235">
        <f t="shared" ref="CE737:CE800" ca="1" si="1277">IF(CD737&lt;0.000000000001,IF($A737&gt;=$A$8,50,CE738),MIN(100,MAX(0,100*CC737/CD737)))</f>
        <v>16.396456033652093</v>
      </c>
      <c r="CF737" s="235">
        <f t="shared" ref="CF737:CF800" ca="1" si="1278">AVERAGE(OFFSET(CE$31,$A737,0,$BJ$27,1))</f>
        <v>14.432100049531028</v>
      </c>
      <c r="CG737">
        <f t="shared" ref="CG737:CI768" si="1279">CG$30</f>
        <v>100</v>
      </c>
      <c r="CH737">
        <f t="shared" si="1279"/>
        <v>50</v>
      </c>
      <c r="CI737">
        <f t="shared" si="1279"/>
        <v>0</v>
      </c>
      <c r="CJ737" t="e">
        <f t="shared" ref="CJ737:CJ800" si="1280">IF($A737=$B$28,CJ$30,NA())</f>
        <v>#N/A</v>
      </c>
      <c r="CK737" s="259">
        <f t="shared" ref="CK737:CK800" ca="1" si="1281">IF(A737&gt;=$A$8,0,(AVERAGE(D738:G738)+CK738)/2)</f>
        <v>24.734355182396015</v>
      </c>
      <c r="CL737" s="259">
        <f t="shared" ref="CL737:CL800" ca="1" si="1282">(AVERAGE(D737:G737)+CK737+MAX(E737,CK737)+MIN(F737,CK737))/4</f>
        <v>24.167963795599004</v>
      </c>
      <c r="CM737" s="259">
        <f t="shared" ref="CM737:CM800" ca="1" si="1283">IF(A737&gt;=$A$8,L737,(L737*CM$28+CM738*CM$29))</f>
        <v>24.717604742633263</v>
      </c>
      <c r="CN737" s="259">
        <f t="shared" ref="CN737:CN800" ca="1" si="1284">IF(A737&gt;=$A$8,CL737,(CL737*CN$28+CN738*CN$29))</f>
        <v>25.726083420694437</v>
      </c>
      <c r="CO737">
        <f t="shared" ref="CO737:CO800" ca="1" si="1285">IF(AND(CM737&gt;CN737,G737&gt;D737),100,IF(AND(CM737&lt;CN737,G737&lt;D737),0,CO738))</f>
        <v>0</v>
      </c>
      <c r="CP737" t="e">
        <f t="shared" ref="CP737:CP800" ca="1" si="1286">IF($S$17,IF($A737&gt;$A$8,NA(),IF($CO737=100,CP$30,NA())),NA())</f>
        <v>#N/A</v>
      </c>
      <c r="CQ737">
        <f t="shared" ref="CQ737:CQ800" ca="1" si="1287">IF($S$17,IF($A737&gt;$A$8,NA(),IF($CO737=0,CQ$30,NA())),NA())</f>
        <v>16.7</v>
      </c>
      <c r="CR737" t="e">
        <f t="shared" ca="1" si="1208"/>
        <v>#N/A</v>
      </c>
      <c r="CS737" t="e">
        <f t="shared" ca="1" si="1209"/>
        <v>#N/A</v>
      </c>
    </row>
    <row r="738" spans="1:97" x14ac:dyDescent="0.25">
      <c r="A738">
        <v>707</v>
      </c>
      <c r="B738" s="100">
        <f ca="1">OFFSET(InputPriceData!B$15,CalculationsAndCharts!$A738+$A$11,0,1,1)</f>
        <v>39470</v>
      </c>
      <c r="C738" s="3">
        <f ca="1">OFFSET(InputPriceData!G$15,CalculationsAndCharts!$A738+$A$11,0,1,1)</f>
        <v>10563700</v>
      </c>
      <c r="D738" s="4">
        <f ca="1">OFFSET(InputPriceData!C$15,CalculationsAndCharts!$A738+$A$11,IF($C$7,7,0),1,1)</f>
        <v>24.55</v>
      </c>
      <c r="E738" s="4">
        <f ca="1">OFFSET(InputPriceData!D$15,CalculationsAndCharts!$A738+$A$11,IF($C$7,7,0),1,1)</f>
        <v>24.55</v>
      </c>
      <c r="F738" s="4">
        <f ca="1">OFFSET(InputPriceData!E$15,CalculationsAndCharts!$A738+$A$11,IF($C$7,7,0),1,1)</f>
        <v>21.4</v>
      </c>
      <c r="G738" s="4">
        <f ca="1">OFFSET(InputPriceData!F$15,CalculationsAndCharts!$A738+$A$11,IF($C$7,7,0),1,1)</f>
        <v>22.83</v>
      </c>
      <c r="H738" s="105">
        <f t="shared" si="1254"/>
        <v>0</v>
      </c>
      <c r="I738" s="105">
        <f t="shared" ca="1" si="1249"/>
        <v>0</v>
      </c>
      <c r="J738" s="105">
        <f t="shared" ca="1" si="1249"/>
        <v>0</v>
      </c>
      <c r="K738" s="105">
        <f t="shared" ca="1" si="1249"/>
        <v>0</v>
      </c>
      <c r="L738" s="4">
        <f t="shared" ca="1" si="1255"/>
        <v>22.926666666666666</v>
      </c>
      <c r="M738" s="105">
        <f t="shared" ca="1" si="1256"/>
        <v>4.1666666666666679</v>
      </c>
      <c r="N738" s="105">
        <f t="shared" ca="1" si="1263"/>
        <v>6.7832307692307694</v>
      </c>
      <c r="O738" s="198">
        <f t="shared" ca="1" si="1264"/>
        <v>5.9726447910069087</v>
      </c>
      <c r="P738" s="198">
        <f t="shared" ca="1" si="1265"/>
        <v>5.375380311906218</v>
      </c>
      <c r="Q738" s="105">
        <f t="shared" ca="1" si="1257"/>
        <v>26.364570692385428</v>
      </c>
      <c r="R738" s="105">
        <f t="shared" ca="1" si="1258"/>
        <v>28.321341247996678</v>
      </c>
      <c r="S738" s="105">
        <f t="shared" ca="1" si="1266"/>
        <v>0</v>
      </c>
      <c r="T738" s="105">
        <f t="shared" si="1267"/>
        <v>0</v>
      </c>
      <c r="U738" s="105">
        <f t="shared" si="1268"/>
        <v>0</v>
      </c>
      <c r="V738" s="115">
        <f t="shared" ca="1" si="1259"/>
        <v>4.7700000000000031</v>
      </c>
      <c r="W738" s="114">
        <f t="shared" ca="1" si="1260"/>
        <v>2.8542051351432733</v>
      </c>
      <c r="X738" s="116">
        <f t="shared" ca="1" si="1261"/>
        <v>0.17501993583632386</v>
      </c>
      <c r="Y738" s="90" t="e">
        <f t="shared" si="1269"/>
        <v>#N/A</v>
      </c>
      <c r="Z738" s="117" t="str">
        <f t="shared" ca="1" si="1270"/>
        <v/>
      </c>
      <c r="AA738" s="112"/>
      <c r="AB738" s="118"/>
      <c r="AC738" s="107"/>
      <c r="AD738" s="107"/>
      <c r="AH738" s="107"/>
      <c r="BE738" s="235">
        <f t="shared" ca="1" si="1271"/>
        <v>24.5</v>
      </c>
      <c r="BF738" s="235">
        <f t="shared" ref="BF738:BN738" ca="1" si="1288">AVERAGE(OFFSET(BE$31,$A738,0,$BE$27,1))</f>
        <v>25.422499999999999</v>
      </c>
      <c r="BG738" s="235">
        <f t="shared" ca="1" si="1288"/>
        <v>25.908749999999998</v>
      </c>
      <c r="BH738" s="235">
        <f t="shared" ca="1" si="1288"/>
        <v>26.210625</v>
      </c>
      <c r="BI738" s="235">
        <f t="shared" ca="1" si="1288"/>
        <v>26.44125</v>
      </c>
      <c r="BJ738" s="235">
        <f t="shared" ca="1" si="1288"/>
        <v>26.661406249999999</v>
      </c>
      <c r="BK738" s="235">
        <f t="shared" ca="1" si="1288"/>
        <v>26.897734374999999</v>
      </c>
      <c r="BL738" s="235">
        <f t="shared" ca="1" si="1288"/>
        <v>27.154218750000002</v>
      </c>
      <c r="BM738" s="235">
        <f t="shared" ca="1" si="1288"/>
        <v>27.420234375000003</v>
      </c>
      <c r="BN738" s="235">
        <f t="shared" ca="1" si="1288"/>
        <v>27.675439453125001</v>
      </c>
      <c r="BO738" s="235">
        <f t="shared" ca="1" si="1273"/>
        <v>25.82938916015625</v>
      </c>
      <c r="BP738" s="235">
        <f t="shared" ca="1" si="1229"/>
        <v>26.468409622236067</v>
      </c>
      <c r="BQ738" s="235">
        <f t="shared" ca="1" si="1230"/>
        <v>26.961131941255346</v>
      </c>
      <c r="BR738" s="235">
        <f t="shared" ca="1" si="1231"/>
        <v>-0.4927223190192791</v>
      </c>
      <c r="BS738" s="235">
        <f t="shared" ca="1" si="1232"/>
        <v>25.975687303216787</v>
      </c>
      <c r="BT738" s="235">
        <f t="shared" ca="1" si="1186"/>
        <v>26.543627730665396</v>
      </c>
      <c r="BU738" s="235">
        <f t="shared" ca="1" si="1187"/>
        <v>26.996073195001486</v>
      </c>
      <c r="BV738" s="235">
        <f t="shared" ca="1" si="1188"/>
        <v>27.384558633190807</v>
      </c>
      <c r="BW738" s="235">
        <f t="shared" ca="1" si="1189"/>
        <v>26.027222240182539</v>
      </c>
      <c r="BX738" s="235">
        <f t="shared" ca="1" si="1274"/>
        <v>2.8789100140742638</v>
      </c>
      <c r="BZ738" s="235">
        <f t="shared" ca="1" si="1275"/>
        <v>28.512764404959317</v>
      </c>
      <c r="CA738" s="235">
        <f t="shared" ca="1" si="1276"/>
        <v>28.415944292930412</v>
      </c>
      <c r="CB738" s="235">
        <f t="shared" ca="1" si="1203"/>
        <v>24.378027913411458</v>
      </c>
      <c r="CC738" s="235">
        <f t="shared" ca="1" si="1204"/>
        <v>2.9780279134114593</v>
      </c>
      <c r="CD738" s="81">
        <f t="shared" ca="1" si="1205"/>
        <v>19.911972086588541</v>
      </c>
      <c r="CE738" s="235">
        <f t="shared" ca="1" si="1277"/>
        <v>14.955966694114004</v>
      </c>
      <c r="CF738" s="235">
        <f t="shared" ca="1" si="1278"/>
        <v>11.160037453303049</v>
      </c>
      <c r="CG738">
        <f t="shared" si="1279"/>
        <v>100</v>
      </c>
      <c r="CH738">
        <f t="shared" si="1279"/>
        <v>50</v>
      </c>
      <c r="CI738">
        <f t="shared" si="1279"/>
        <v>0</v>
      </c>
      <c r="CJ738" t="e">
        <f t="shared" si="1280"/>
        <v>#N/A</v>
      </c>
      <c r="CK738" s="259">
        <f t="shared" ca="1" si="1281"/>
        <v>26.136210364792035</v>
      </c>
      <c r="CL738" s="259">
        <f t="shared" ca="1" si="1282"/>
        <v>24.251230182396014</v>
      </c>
      <c r="CM738" s="259">
        <f t="shared" ca="1" si="1283"/>
        <v>25.062674571055439</v>
      </c>
      <c r="CN738" s="259">
        <f t="shared" ca="1" si="1284"/>
        <v>26.349331270732613</v>
      </c>
      <c r="CO738">
        <f t="shared" ca="1" si="1285"/>
        <v>0</v>
      </c>
      <c r="CP738" t="e">
        <f t="shared" ca="1" si="1286"/>
        <v>#N/A</v>
      </c>
      <c r="CQ738">
        <f t="shared" ca="1" si="1287"/>
        <v>16.7</v>
      </c>
      <c r="CR738" t="e">
        <f t="shared" ca="1" si="1208"/>
        <v>#N/A</v>
      </c>
      <c r="CS738" t="e">
        <f t="shared" ca="1" si="1209"/>
        <v>#N/A</v>
      </c>
    </row>
    <row r="739" spans="1:97" x14ac:dyDescent="0.25">
      <c r="A739">
        <v>708</v>
      </c>
      <c r="B739" s="100">
        <f ca="1">OFFSET(InputPriceData!B$15,CalculationsAndCharts!$A739+$A$11,0,1,1)</f>
        <v>39469</v>
      </c>
      <c r="C739" s="3">
        <f ca="1">OFFSET(InputPriceData!G$15,CalculationsAndCharts!$A739+$A$11,0,1,1)</f>
        <v>2960700</v>
      </c>
      <c r="D739" s="4">
        <f ca="1">OFFSET(InputPriceData!C$15,CalculationsAndCharts!$A739+$A$11,IF($C$7,7,0),1,1)</f>
        <v>24.55</v>
      </c>
      <c r="E739" s="4">
        <f ca="1">OFFSET(InputPriceData!D$15,CalculationsAndCharts!$A739+$A$11,IF($C$7,7,0),1,1)</f>
        <v>26.53</v>
      </c>
      <c r="F739" s="4">
        <f ca="1">OFFSET(InputPriceData!E$15,CalculationsAndCharts!$A739+$A$11,IF($C$7,7,0),1,1)</f>
        <v>24</v>
      </c>
      <c r="G739" s="4">
        <f ca="1">OFFSET(InputPriceData!F$15,CalculationsAndCharts!$A739+$A$11,IF($C$7,7,0),1,1)</f>
        <v>26.17</v>
      </c>
      <c r="H739" s="105">
        <f t="shared" si="1254"/>
        <v>0</v>
      </c>
      <c r="I739" s="105">
        <f t="shared" ca="1" si="1249"/>
        <v>0</v>
      </c>
      <c r="J739" s="105">
        <f t="shared" ca="1" si="1249"/>
        <v>0</v>
      </c>
      <c r="K739" s="105">
        <f t="shared" ca="1" si="1249"/>
        <v>0</v>
      </c>
      <c r="L739" s="4">
        <f t="shared" ca="1" si="1255"/>
        <v>25.566666666666666</v>
      </c>
      <c r="M739" s="105">
        <f t="shared" ca="1" si="1256"/>
        <v>2.596666666666664</v>
      </c>
      <c r="N739" s="105">
        <f t="shared" ca="1" si="1263"/>
        <v>6.1069102564102558</v>
      </c>
      <c r="O739" s="198">
        <f t="shared" ca="1" si="1264"/>
        <v>5.7410487972286628</v>
      </c>
      <c r="P739" s="198">
        <f t="shared" ca="1" si="1265"/>
        <v>5.1669439175057965</v>
      </c>
      <c r="Q739" s="105">
        <f t="shared" ca="1" si="1257"/>
        <v>27.346828985447932</v>
      </c>
      <c r="R739" s="105">
        <f t="shared" ca="1" si="1258"/>
        <v>28.880418549599892</v>
      </c>
      <c r="S739" s="105">
        <f t="shared" ca="1" si="1266"/>
        <v>0</v>
      </c>
      <c r="T739" s="105">
        <f t="shared" si="1267"/>
        <v>0</v>
      </c>
      <c r="U739" s="105">
        <f t="shared" si="1268"/>
        <v>0</v>
      </c>
      <c r="V739" s="115">
        <f t="shared" ca="1" si="1259"/>
        <v>2.5300000000000011</v>
      </c>
      <c r="W739" s="114">
        <f t="shared" ca="1" si="1260"/>
        <v>1.8963077027149087</v>
      </c>
      <c r="X739" s="116">
        <f t="shared" ca="1" si="1261"/>
        <v>0.1224611273486782</v>
      </c>
      <c r="Y739" s="90" t="e">
        <f t="shared" si="1269"/>
        <v>#N/A</v>
      </c>
      <c r="Z739" s="117" t="str">
        <f t="shared" ca="1" si="1270"/>
        <v/>
      </c>
      <c r="AA739" s="112"/>
      <c r="AB739" s="118"/>
      <c r="AC739" s="107"/>
      <c r="AD739" s="107"/>
      <c r="AH739" s="107"/>
      <c r="BE739" s="235">
        <f t="shared" ca="1" si="1271"/>
        <v>26.344999999999999</v>
      </c>
      <c r="BF739" s="235">
        <f t="shared" ref="BF739:BN739" ca="1" si="1289">AVERAGE(OFFSET(BE$31,$A739,0,$BE$27,1))</f>
        <v>26.395</v>
      </c>
      <c r="BG739" s="235">
        <f t="shared" ca="1" si="1289"/>
        <v>26.512500000000003</v>
      </c>
      <c r="BH739" s="235">
        <f t="shared" ca="1" si="1289"/>
        <v>26.671875</v>
      </c>
      <c r="BI739" s="235">
        <f t="shared" ca="1" si="1289"/>
        <v>26.881562500000001</v>
      </c>
      <c r="BJ739" s="235">
        <f t="shared" ca="1" si="1289"/>
        <v>27.134062500000002</v>
      </c>
      <c r="BK739" s="235">
        <f t="shared" ca="1" si="1289"/>
        <v>27.410703125000005</v>
      </c>
      <c r="BL739" s="235">
        <f t="shared" ca="1" si="1289"/>
        <v>27.686250000000005</v>
      </c>
      <c r="BM739" s="235">
        <f t="shared" ca="1" si="1289"/>
        <v>27.930644531250003</v>
      </c>
      <c r="BN739" s="235">
        <f t="shared" ca="1" si="1289"/>
        <v>28.116396484375002</v>
      </c>
      <c r="BO739" s="235">
        <f t="shared" ca="1" si="1273"/>
        <v>26.767293457031258</v>
      </c>
      <c r="BP739" s="235">
        <f t="shared" ca="1" si="1229"/>
        <v>27.107430084315887</v>
      </c>
      <c r="BQ739" s="235">
        <f t="shared" ca="1" si="1230"/>
        <v>27.453854260274625</v>
      </c>
      <c r="BR739" s="235">
        <f t="shared" ca="1" si="1231"/>
        <v>-0.34642417595873809</v>
      </c>
      <c r="BS739" s="235">
        <f t="shared" ca="1" si="1232"/>
        <v>26.761005908357149</v>
      </c>
      <c r="BT739" s="235">
        <f t="shared" ca="1" si="1186"/>
        <v>27.111568158114004</v>
      </c>
      <c r="BU739" s="235">
        <f t="shared" ca="1" si="1187"/>
        <v>27.448518659337573</v>
      </c>
      <c r="BV739" s="235">
        <f t="shared" ca="1" si="1188"/>
        <v>27.773044071380131</v>
      </c>
      <c r="BW739" s="235">
        <f t="shared" ca="1" si="1189"/>
        <v>26.762192567709409</v>
      </c>
      <c r="BX739" s="235">
        <f t="shared" ca="1" si="1274"/>
        <v>2.8810541645327374</v>
      </c>
      <c r="BZ739" s="235">
        <f t="shared" ca="1" si="1275"/>
        <v>28.982161285397538</v>
      </c>
      <c r="CA739" s="235">
        <f t="shared" ca="1" si="1276"/>
        <v>30.736489224872177</v>
      </c>
      <c r="CB739" s="235">
        <f t="shared" ca="1" si="1203"/>
        <v>26.16698006184896</v>
      </c>
      <c r="CC739" s="235">
        <f t="shared" ca="1" si="1204"/>
        <v>2.1669800618489603</v>
      </c>
      <c r="CD739" s="81">
        <f t="shared" ca="1" si="1205"/>
        <v>18.143019938151042</v>
      </c>
      <c r="CE739" s="235">
        <f t="shared" ca="1" si="1277"/>
        <v>11.943877420826984</v>
      </c>
      <c r="CF739" s="235">
        <f t="shared" ca="1" si="1278"/>
        <v>9.0619010928144501</v>
      </c>
      <c r="CG739">
        <f t="shared" si="1279"/>
        <v>100</v>
      </c>
      <c r="CH739">
        <f t="shared" si="1279"/>
        <v>50</v>
      </c>
      <c r="CI739">
        <f t="shared" si="1279"/>
        <v>0</v>
      </c>
      <c r="CJ739" t="e">
        <f t="shared" si="1280"/>
        <v>#N/A</v>
      </c>
      <c r="CK739" s="259">
        <f t="shared" ca="1" si="1281"/>
        <v>26.959920729584073</v>
      </c>
      <c r="CL739" s="259">
        <f t="shared" ca="1" si="1282"/>
        <v>25.808085364792035</v>
      </c>
      <c r="CM739" s="259">
        <f t="shared" ca="1" si="1283"/>
        <v>26.486679840647952</v>
      </c>
      <c r="CN739" s="259">
        <f t="shared" ca="1" si="1284"/>
        <v>27.188571706067254</v>
      </c>
      <c r="CO739">
        <f t="shared" ca="1" si="1285"/>
        <v>0</v>
      </c>
      <c r="CP739" t="e">
        <f t="shared" ca="1" si="1286"/>
        <v>#N/A</v>
      </c>
      <c r="CQ739">
        <f t="shared" ca="1" si="1287"/>
        <v>16.7</v>
      </c>
      <c r="CR739" t="e">
        <f t="shared" ca="1" si="1208"/>
        <v>#N/A</v>
      </c>
      <c r="CS739" t="e">
        <f t="shared" ca="1" si="1209"/>
        <v>#N/A</v>
      </c>
    </row>
    <row r="740" spans="1:97" x14ac:dyDescent="0.25">
      <c r="A740">
        <v>709</v>
      </c>
      <c r="B740" s="100">
        <f ca="1">OFFSET(InputPriceData!B$15,CalculationsAndCharts!$A740+$A$11,0,1,1)</f>
        <v>39465</v>
      </c>
      <c r="C740" s="3">
        <f ca="1">OFFSET(InputPriceData!G$15,CalculationsAndCharts!$A740+$A$11,0,1,1)</f>
        <v>2461100</v>
      </c>
      <c r="D740" s="4">
        <f ca="1">OFFSET(InputPriceData!C$15,CalculationsAndCharts!$A740+$A$11,IF($C$7,7,0),1,1)</f>
        <v>26.47</v>
      </c>
      <c r="E740" s="4">
        <f ca="1">OFFSET(InputPriceData!D$15,CalculationsAndCharts!$A740+$A$11,IF($C$7,7,0),1,1)</f>
        <v>27.24</v>
      </c>
      <c r="F740" s="4">
        <f ca="1">OFFSET(InputPriceData!E$15,CalculationsAndCharts!$A740+$A$11,IF($C$7,7,0),1,1)</f>
        <v>26.03</v>
      </c>
      <c r="G740" s="4">
        <f ca="1">OFFSET(InputPriceData!F$15,CalculationsAndCharts!$A740+$A$11,IF($C$7,7,0),1,1)</f>
        <v>26.52</v>
      </c>
      <c r="H740" s="105">
        <f t="shared" si="1254"/>
        <v>0</v>
      </c>
      <c r="I740" s="105">
        <f t="shared" ca="1" si="1249"/>
        <v>0</v>
      </c>
      <c r="J740" s="105">
        <f t="shared" ca="1" si="1249"/>
        <v>0</v>
      </c>
      <c r="K740" s="105">
        <f t="shared" ca="1" si="1249"/>
        <v>0</v>
      </c>
      <c r="L740" s="4">
        <f t="shared" ca="1" si="1255"/>
        <v>26.596666666666664</v>
      </c>
      <c r="M740" s="105">
        <f t="shared" ca="1" si="1256"/>
        <v>0.83333333333333215</v>
      </c>
      <c r="N740" s="105">
        <f t="shared" ca="1" si="1263"/>
        <v>5.9794743589743584</v>
      </c>
      <c r="O740" s="198">
        <f t="shared" ca="1" si="1264"/>
        <v>5.6365169517482068</v>
      </c>
      <c r="P740" s="198">
        <f t="shared" ca="1" si="1265"/>
        <v>5.0728652565733858</v>
      </c>
      <c r="Q740" s="105">
        <f t="shared" ca="1" si="1257"/>
        <v>27.85544679081401</v>
      </c>
      <c r="R740" s="105">
        <f t="shared" ca="1" si="1258"/>
        <v>29.31858699650045</v>
      </c>
      <c r="S740" s="105">
        <f t="shared" ca="1" si="1266"/>
        <v>0</v>
      </c>
      <c r="T740" s="105">
        <f t="shared" si="1267"/>
        <v>0</v>
      </c>
      <c r="U740" s="105">
        <f t="shared" si="1268"/>
        <v>0</v>
      </c>
      <c r="V740" s="115">
        <f t="shared" ca="1" si="1259"/>
        <v>1.2099999999999973</v>
      </c>
      <c r="W740" s="114">
        <f t="shared" ca="1" si="1260"/>
        <v>1.5794615540723627</v>
      </c>
      <c r="X740" s="116">
        <f t="shared" ca="1" si="1261"/>
        <v>0.1095573738337995</v>
      </c>
      <c r="Y740" s="90" t="e">
        <f t="shared" si="1269"/>
        <v>#N/A</v>
      </c>
      <c r="Z740" s="117" t="str">
        <f t="shared" ca="1" si="1270"/>
        <v/>
      </c>
      <c r="AA740" s="112"/>
      <c r="AB740" s="118"/>
      <c r="AC740" s="107"/>
      <c r="AD740" s="107"/>
      <c r="AH740" s="107"/>
      <c r="BE740" s="235">
        <f t="shared" ca="1" si="1271"/>
        <v>26.445</v>
      </c>
      <c r="BF740" s="235">
        <f t="shared" ref="BF740:BN740" ca="1" si="1290">AVERAGE(OFFSET(BE$31,$A740,0,$BE$27,1))</f>
        <v>26.630000000000003</v>
      </c>
      <c r="BG740" s="235">
        <f t="shared" ca="1" si="1290"/>
        <v>26.831250000000001</v>
      </c>
      <c r="BH740" s="235">
        <f t="shared" ca="1" si="1290"/>
        <v>27.091250000000002</v>
      </c>
      <c r="BI740" s="235">
        <f t="shared" ca="1" si="1290"/>
        <v>27.386562500000004</v>
      </c>
      <c r="BJ740" s="235">
        <f t="shared" ca="1" si="1290"/>
        <v>27.687343750000004</v>
      </c>
      <c r="BK740" s="235">
        <f t="shared" ca="1" si="1290"/>
        <v>27.961796875000005</v>
      </c>
      <c r="BL740" s="235">
        <f t="shared" ca="1" si="1290"/>
        <v>28.175039062500002</v>
      </c>
      <c r="BM740" s="235">
        <f t="shared" ca="1" si="1290"/>
        <v>28.302148437500001</v>
      </c>
      <c r="BN740" s="235">
        <f t="shared" ca="1" si="1290"/>
        <v>28.341191406250001</v>
      </c>
      <c r="BO740" s="235">
        <f t="shared" ca="1" si="1273"/>
        <v>27.063766601562502</v>
      </c>
      <c r="BP740" s="235">
        <f t="shared" ca="1" si="1229"/>
        <v>27.447566711600516</v>
      </c>
      <c r="BQ740" s="235">
        <f t="shared" ca="1" si="1230"/>
        <v>27.800278436233363</v>
      </c>
      <c r="BR740" s="235">
        <f t="shared" ca="1" si="1231"/>
        <v>-0.35271172463284728</v>
      </c>
      <c r="BS740" s="235">
        <f t="shared" ca="1" si="1232"/>
        <v>27.094854986967668</v>
      </c>
      <c r="BT740" s="235">
        <f t="shared" ca="1" si="1186"/>
        <v>27.462130407870863</v>
      </c>
      <c r="BU740" s="235">
        <f t="shared" ca="1" si="1187"/>
        <v>27.785469160561142</v>
      </c>
      <c r="BV740" s="235">
        <f t="shared" ca="1" si="1188"/>
        <v>28.097569483422689</v>
      </c>
      <c r="BW740" s="235">
        <f t="shared" ca="1" si="1189"/>
        <v>27.127553225351861</v>
      </c>
      <c r="BX740" s="235">
        <f t="shared" ca="1" si="1274"/>
        <v>2.872788518951201</v>
      </c>
      <c r="BZ740" s="235">
        <f t="shared" ca="1" si="1275"/>
        <v>29.419632036312574</v>
      </c>
      <c r="CA740" s="235">
        <f t="shared" ca="1" si="1276"/>
        <v>30.05353686983624</v>
      </c>
      <c r="CB740" s="235">
        <f t="shared" ca="1" si="1203"/>
        <v>26.830216634114585</v>
      </c>
      <c r="CC740" s="235">
        <f t="shared" ca="1" si="1204"/>
        <v>1.1502166341145852</v>
      </c>
      <c r="CD740" s="81">
        <f t="shared" ca="1" si="1205"/>
        <v>17.479783365885417</v>
      </c>
      <c r="CE740" s="235">
        <f t="shared" ca="1" si="1277"/>
        <v>6.5802682449681624</v>
      </c>
      <c r="CF740" s="235">
        <f t="shared" ca="1" si="1278"/>
        <v>8.7291859443549296</v>
      </c>
      <c r="CG740">
        <f t="shared" si="1279"/>
        <v>100</v>
      </c>
      <c r="CH740">
        <f t="shared" si="1279"/>
        <v>50</v>
      </c>
      <c r="CI740">
        <f t="shared" si="1279"/>
        <v>0</v>
      </c>
      <c r="CJ740" t="e">
        <f t="shared" si="1280"/>
        <v>#N/A</v>
      </c>
      <c r="CK740" s="259">
        <f t="shared" ca="1" si="1281"/>
        <v>27.354841459168149</v>
      </c>
      <c r="CL740" s="259">
        <f t="shared" ca="1" si="1282"/>
        <v>26.826170729584074</v>
      </c>
      <c r="CM740" s="259">
        <f t="shared" ca="1" si="1283"/>
        <v>27.100021956635477</v>
      </c>
      <c r="CN740" s="259">
        <f t="shared" ca="1" si="1284"/>
        <v>27.74076624257734</v>
      </c>
      <c r="CO740">
        <f t="shared" ca="1" si="1285"/>
        <v>0</v>
      </c>
      <c r="CP740" t="e">
        <f t="shared" ca="1" si="1286"/>
        <v>#N/A</v>
      </c>
      <c r="CQ740">
        <f t="shared" ca="1" si="1287"/>
        <v>16.7</v>
      </c>
      <c r="CR740" t="e">
        <f t="shared" ca="1" si="1208"/>
        <v>#N/A</v>
      </c>
      <c r="CS740" t="e">
        <f t="shared" ca="1" si="1209"/>
        <v>#N/A</v>
      </c>
    </row>
    <row r="741" spans="1:97" x14ac:dyDescent="0.25">
      <c r="A741">
        <v>710</v>
      </c>
      <c r="B741" s="100">
        <f ca="1">OFFSET(InputPriceData!B$15,CalculationsAndCharts!$A741+$A$11,0,1,1)</f>
        <v>39464</v>
      </c>
      <c r="C741" s="3">
        <f ca="1">OFFSET(InputPriceData!G$15,CalculationsAndCharts!$A741+$A$11,0,1,1)</f>
        <v>3135200</v>
      </c>
      <c r="D741" s="4">
        <f ca="1">OFFSET(InputPriceData!C$15,CalculationsAndCharts!$A741+$A$11,IF($C$7,7,0),1,1)</f>
        <v>27.55</v>
      </c>
      <c r="E741" s="4">
        <f ca="1">OFFSET(InputPriceData!D$15,CalculationsAndCharts!$A741+$A$11,IF($C$7,7,0),1,1)</f>
        <v>27.89</v>
      </c>
      <c r="F741" s="4">
        <f ca="1">OFFSET(InputPriceData!E$15,CalculationsAndCharts!$A741+$A$11,IF($C$7,7,0),1,1)</f>
        <v>26.33</v>
      </c>
      <c r="G741" s="4">
        <f ca="1">OFFSET(InputPriceData!F$15,CalculationsAndCharts!$A741+$A$11,IF($C$7,7,0),1,1)</f>
        <v>26.37</v>
      </c>
      <c r="H741" s="105">
        <f t="shared" si="1254"/>
        <v>0</v>
      </c>
      <c r="I741" s="105">
        <f t="shared" ca="1" si="1249"/>
        <v>0</v>
      </c>
      <c r="J741" s="105">
        <f t="shared" ca="1" si="1249"/>
        <v>0</v>
      </c>
      <c r="K741" s="105">
        <f t="shared" ca="1" si="1249"/>
        <v>0</v>
      </c>
      <c r="L741" s="4">
        <f t="shared" ca="1" si="1255"/>
        <v>26.863333333333333</v>
      </c>
      <c r="M741" s="105">
        <f t="shared" ca="1" si="1256"/>
        <v>0.82000000000000384</v>
      </c>
      <c r="N741" s="105">
        <f t="shared" ca="1" si="1263"/>
        <v>5.9448846153846162</v>
      </c>
      <c r="O741" s="198">
        <f t="shared" ca="1" si="1264"/>
        <v>5.5385291211121634</v>
      </c>
      <c r="P741" s="198">
        <f t="shared" ca="1" si="1265"/>
        <v>4.9846762090009475</v>
      </c>
      <c r="Q741" s="105">
        <f t="shared" ca="1" si="1257"/>
        <v>28.215098254856109</v>
      </c>
      <c r="R741" s="105">
        <f t="shared" ca="1" si="1258"/>
        <v>29.736627055268006</v>
      </c>
      <c r="S741" s="105">
        <f t="shared" ca="1" si="1266"/>
        <v>0</v>
      </c>
      <c r="T741" s="105">
        <f t="shared" si="1267"/>
        <v>0</v>
      </c>
      <c r="U741" s="105">
        <f t="shared" si="1268"/>
        <v>0</v>
      </c>
      <c r="V741" s="115">
        <f t="shared" ca="1" si="1259"/>
        <v>1.5600000000000023</v>
      </c>
      <c r="W741" s="114">
        <f t="shared" ca="1" si="1260"/>
        <v>1.7641923311085457</v>
      </c>
      <c r="X741" s="116">
        <f t="shared" ca="1" si="1261"/>
        <v>0.11690149150961493</v>
      </c>
      <c r="Y741" s="90" t="e">
        <f t="shared" si="1269"/>
        <v>#N/A</v>
      </c>
      <c r="Z741" s="117" t="str">
        <f t="shared" ca="1" si="1270"/>
        <v/>
      </c>
      <c r="AA741" s="112"/>
      <c r="AB741" s="118"/>
      <c r="AC741" s="107"/>
      <c r="AD741" s="107"/>
      <c r="AH741" s="107"/>
      <c r="BE741" s="235">
        <f t="shared" ca="1" si="1271"/>
        <v>26.815000000000001</v>
      </c>
      <c r="BF741" s="235">
        <f t="shared" ref="BF741:BN741" ca="1" si="1291">AVERAGE(OFFSET(BE$31,$A741,0,$BE$27,1))</f>
        <v>27.032499999999999</v>
      </c>
      <c r="BG741" s="235">
        <f t="shared" ca="1" si="1291"/>
        <v>27.35125</v>
      </c>
      <c r="BH741" s="235">
        <f t="shared" ca="1" si="1291"/>
        <v>27.681875000000002</v>
      </c>
      <c r="BI741" s="235">
        <f t="shared" ca="1" si="1291"/>
        <v>27.988125000000004</v>
      </c>
      <c r="BJ741" s="235">
        <f t="shared" ca="1" si="1291"/>
        <v>28.236250000000002</v>
      </c>
      <c r="BK741" s="235">
        <f t="shared" ca="1" si="1291"/>
        <v>28.388281249999999</v>
      </c>
      <c r="BL741" s="235">
        <f t="shared" ca="1" si="1291"/>
        <v>28.429257812499998</v>
      </c>
      <c r="BM741" s="235">
        <f t="shared" ca="1" si="1291"/>
        <v>28.380234375000001</v>
      </c>
      <c r="BN741" s="235">
        <f t="shared" ca="1" si="1291"/>
        <v>28.2895703125</v>
      </c>
      <c r="BO741" s="235">
        <f t="shared" ca="1" si="1273"/>
        <v>27.4667109375</v>
      </c>
      <c r="BP741" s="235">
        <f t="shared" ca="1" si="1229"/>
        <v>27.831366821638532</v>
      </c>
      <c r="BQ741" s="235">
        <f t="shared" ca="1" si="1230"/>
        <v>28.15299016086621</v>
      </c>
      <c r="BR741" s="235">
        <f t="shared" ca="1" si="1231"/>
        <v>-0.32162333922767772</v>
      </c>
      <c r="BS741" s="235">
        <f t="shared" ca="1" si="1232"/>
        <v>27.509743482410855</v>
      </c>
      <c r="BT741" s="235">
        <f t="shared" ca="1" si="1186"/>
        <v>27.829405828774057</v>
      </c>
      <c r="BU741" s="235">
        <f t="shared" ca="1" si="1187"/>
        <v>28.108807913251422</v>
      </c>
      <c r="BV741" s="235">
        <f t="shared" ca="1" si="1188"/>
        <v>28.409669806284231</v>
      </c>
      <c r="BW741" s="235">
        <f t="shared" ca="1" si="1189"/>
        <v>27.571463552852141</v>
      </c>
      <c r="BX741" s="235">
        <f t="shared" ca="1" si="1274"/>
        <v>2.8410392487731375</v>
      </c>
      <c r="BZ741" s="235">
        <f t="shared" ca="1" si="1275"/>
        <v>29.862915549638046</v>
      </c>
      <c r="CA741" s="235">
        <f t="shared" ca="1" si="1276"/>
        <v>29.83614624669972</v>
      </c>
      <c r="CB741" s="235">
        <f t="shared" ca="1" si="1203"/>
        <v>27.165022135416667</v>
      </c>
      <c r="CC741" s="235">
        <f t="shared" ca="1" si="1204"/>
        <v>1.4850221354166671</v>
      </c>
      <c r="CD741" s="81">
        <f t="shared" ca="1" si="1205"/>
        <v>17.144977864583336</v>
      </c>
      <c r="CE741" s="235">
        <f t="shared" ca="1" si="1277"/>
        <v>8.6615576126482026</v>
      </c>
      <c r="CF741" s="235">
        <f t="shared" ca="1" si="1278"/>
        <v>11.089964392698164</v>
      </c>
      <c r="CG741">
        <f t="shared" si="1279"/>
        <v>100</v>
      </c>
      <c r="CH741">
        <f t="shared" si="1279"/>
        <v>50</v>
      </c>
      <c r="CI741">
        <f t="shared" si="1279"/>
        <v>0</v>
      </c>
      <c r="CJ741" t="e">
        <f t="shared" si="1280"/>
        <v>#N/A</v>
      </c>
      <c r="CK741" s="259">
        <f t="shared" ca="1" si="1281"/>
        <v>27.674682918336302</v>
      </c>
      <c r="CL741" s="259">
        <f t="shared" ca="1" si="1282"/>
        <v>27.232420729584074</v>
      </c>
      <c r="CM741" s="259">
        <f t="shared" ca="1" si="1283"/>
        <v>27.435592149948018</v>
      </c>
      <c r="CN741" s="259">
        <f t="shared" ca="1" si="1284"/>
        <v>28.106604447774647</v>
      </c>
      <c r="CO741">
        <f t="shared" ca="1" si="1285"/>
        <v>0</v>
      </c>
      <c r="CP741" t="e">
        <f t="shared" ca="1" si="1286"/>
        <v>#N/A</v>
      </c>
      <c r="CQ741">
        <f t="shared" ca="1" si="1287"/>
        <v>16.7</v>
      </c>
      <c r="CR741" t="e">
        <f t="shared" ca="1" si="1208"/>
        <v>#N/A</v>
      </c>
      <c r="CS741" t="e">
        <f t="shared" ca="1" si="1209"/>
        <v>#N/A</v>
      </c>
    </row>
    <row r="742" spans="1:97" x14ac:dyDescent="0.25">
      <c r="A742">
        <v>711</v>
      </c>
      <c r="B742" s="100">
        <f ca="1">OFFSET(InputPriceData!B$15,CalculationsAndCharts!$A742+$A$11,0,1,1)</f>
        <v>39463</v>
      </c>
      <c r="C742" s="3">
        <f ca="1">OFFSET(InputPriceData!G$15,CalculationsAndCharts!$A742+$A$11,0,1,1)</f>
        <v>3596800</v>
      </c>
      <c r="D742" s="4">
        <f ca="1">OFFSET(InputPriceData!C$15,CalculationsAndCharts!$A742+$A$11,IF($C$7,7,0),1,1)</f>
        <v>27</v>
      </c>
      <c r="E742" s="4">
        <f ca="1">OFFSET(InputPriceData!D$15,CalculationsAndCharts!$A742+$A$11,IF($C$7,7,0),1,1)</f>
        <v>28.11</v>
      </c>
      <c r="F742" s="4">
        <f ca="1">OFFSET(InputPriceData!E$15,CalculationsAndCharts!$A742+$A$11,IF($C$7,7,0),1,1)</f>
        <v>26.08</v>
      </c>
      <c r="G742" s="4">
        <f ca="1">OFFSET(InputPriceData!F$15,CalculationsAndCharts!$A742+$A$11,IF($C$7,7,0),1,1)</f>
        <v>27.26</v>
      </c>
      <c r="H742" s="105">
        <f t="shared" si="1254"/>
        <v>0</v>
      </c>
      <c r="I742" s="105">
        <f t="shared" ca="1" si="1249"/>
        <v>0</v>
      </c>
      <c r="J742" s="105">
        <f t="shared" ca="1" si="1249"/>
        <v>0</v>
      </c>
      <c r="K742" s="105">
        <f t="shared" ca="1" si="1249"/>
        <v>0</v>
      </c>
      <c r="L742" s="4">
        <f t="shared" ca="1" si="1255"/>
        <v>27.150000000000002</v>
      </c>
      <c r="M742" s="105">
        <f t="shared" ca="1" si="1256"/>
        <v>1.4933333333333358</v>
      </c>
      <c r="N742" s="105">
        <f t="shared" ca="1" si="1263"/>
        <v>5.8893589743589736</v>
      </c>
      <c r="O742" s="198">
        <f t="shared" ca="1" si="1264"/>
        <v>5.422427551320034</v>
      </c>
      <c r="P742" s="198">
        <f t="shared" ca="1" si="1265"/>
        <v>4.8801847961880309</v>
      </c>
      <c r="Q742" s="105">
        <f t="shared" ca="1" si="1257"/>
        <v>28.601316803862616</v>
      </c>
      <c r="R742" s="105">
        <f t="shared" ca="1" si="1258"/>
        <v>30.171349569671406</v>
      </c>
      <c r="S742" s="105">
        <f t="shared" ca="1" si="1266"/>
        <v>0</v>
      </c>
      <c r="T742" s="105">
        <f t="shared" si="1267"/>
        <v>0</v>
      </c>
      <c r="U742" s="105">
        <f t="shared" si="1268"/>
        <v>0</v>
      </c>
      <c r="V742" s="115">
        <f t="shared" ca="1" si="1259"/>
        <v>2.0300000000000011</v>
      </c>
      <c r="W742" s="114">
        <f t="shared" ca="1" si="1260"/>
        <v>1.8662884966628177</v>
      </c>
      <c r="X742" s="116">
        <f t="shared" ca="1" si="1261"/>
        <v>0.11846252739041885</v>
      </c>
      <c r="Y742" s="90" t="e">
        <f t="shared" si="1269"/>
        <v>#N/A</v>
      </c>
      <c r="Z742" s="117" t="str">
        <f t="shared" ca="1" si="1270"/>
        <v/>
      </c>
      <c r="AA742" s="112"/>
      <c r="AB742" s="118"/>
      <c r="AC742" s="107"/>
      <c r="AD742" s="107"/>
      <c r="AH742" s="107"/>
      <c r="BE742" s="235">
        <f t="shared" ca="1" si="1271"/>
        <v>27.25</v>
      </c>
      <c r="BF742" s="235">
        <f t="shared" ref="BF742:BN742" ca="1" si="1292">AVERAGE(OFFSET(BE$31,$A742,0,$BE$27,1))</f>
        <v>27.67</v>
      </c>
      <c r="BG742" s="235">
        <f t="shared" ca="1" si="1292"/>
        <v>28.012500000000003</v>
      </c>
      <c r="BH742" s="235">
        <f t="shared" ca="1" si="1292"/>
        <v>28.294375000000002</v>
      </c>
      <c r="BI742" s="235">
        <f t="shared" ca="1" si="1292"/>
        <v>28.484375</v>
      </c>
      <c r="BJ742" s="235">
        <f t="shared" ca="1" si="1292"/>
        <v>28.540312499999999</v>
      </c>
      <c r="BK742" s="235">
        <f t="shared" ca="1" si="1292"/>
        <v>28.470234375</v>
      </c>
      <c r="BL742" s="235">
        <f t="shared" ca="1" si="1292"/>
        <v>28.331210937500003</v>
      </c>
      <c r="BM742" s="235">
        <f t="shared" ca="1" si="1292"/>
        <v>28.19890625</v>
      </c>
      <c r="BN742" s="235">
        <f t="shared" ca="1" si="1292"/>
        <v>28.138974609375001</v>
      </c>
      <c r="BO742" s="235">
        <f t="shared" ca="1" si="1273"/>
        <v>27.886013183593757</v>
      </c>
      <c r="BP742" s="235">
        <f t="shared" ca="1" si="1229"/>
        <v>28.196022705777061</v>
      </c>
      <c r="BQ742" s="235">
        <f t="shared" ca="1" si="1230"/>
        <v>28.474613500093891</v>
      </c>
      <c r="BR742" s="235">
        <f t="shared" ca="1" si="1231"/>
        <v>-0.27859079431683043</v>
      </c>
      <c r="BS742" s="235">
        <f t="shared" ca="1" si="1232"/>
        <v>27.917431911460231</v>
      </c>
      <c r="BT742" s="235">
        <f t="shared" ca="1" si="1186"/>
        <v>28.149068175137256</v>
      </c>
      <c r="BU742" s="235">
        <f t="shared" ca="1" si="1187"/>
        <v>28.388209997728787</v>
      </c>
      <c r="BV742" s="235">
        <f t="shared" ca="1" si="1188"/>
        <v>28.710531699317041</v>
      </c>
      <c r="BW742" s="235">
        <f t="shared" ca="1" si="1189"/>
        <v>27.993106231542438</v>
      </c>
      <c r="BX742" s="235">
        <f t="shared" ca="1" si="1274"/>
        <v>2.805527133732368</v>
      </c>
      <c r="BZ742" s="235">
        <f t="shared" ca="1" si="1275"/>
        <v>30.303131818201077</v>
      </c>
      <c r="CA742" s="235">
        <f t="shared" ca="1" si="1276"/>
        <v>29.415405050944294</v>
      </c>
      <c r="CB742" s="235">
        <f t="shared" ca="1" si="1203"/>
        <v>27.51800659179688</v>
      </c>
      <c r="CC742" s="235">
        <f t="shared" ca="1" si="1204"/>
        <v>1.83800659179688</v>
      </c>
      <c r="CD742" s="81">
        <f t="shared" ca="1" si="1205"/>
        <v>16.791993408203123</v>
      </c>
      <c r="CE742" s="235">
        <f t="shared" ca="1" si="1277"/>
        <v>10.945731975448419</v>
      </c>
      <c r="CF742" s="235">
        <f t="shared" ca="1" si="1278"/>
        <v>14.268133143880609</v>
      </c>
      <c r="CG742">
        <f t="shared" si="1279"/>
        <v>100</v>
      </c>
      <c r="CH742">
        <f t="shared" si="1279"/>
        <v>50</v>
      </c>
      <c r="CI742">
        <f t="shared" si="1279"/>
        <v>0</v>
      </c>
      <c r="CJ742" t="e">
        <f t="shared" si="1280"/>
        <v>#N/A</v>
      </c>
      <c r="CK742" s="259">
        <f t="shared" ca="1" si="1281"/>
        <v>28.236865836672603</v>
      </c>
      <c r="CL742" s="259">
        <f t="shared" ca="1" si="1282"/>
        <v>27.416557918336302</v>
      </c>
      <c r="CM742" s="259">
        <f t="shared" ca="1" si="1283"/>
        <v>27.817098027691138</v>
      </c>
      <c r="CN742" s="259">
        <f t="shared" ca="1" si="1284"/>
        <v>28.456277935050878</v>
      </c>
      <c r="CO742">
        <f t="shared" ca="1" si="1285"/>
        <v>0</v>
      </c>
      <c r="CP742" t="e">
        <f t="shared" ca="1" si="1286"/>
        <v>#N/A</v>
      </c>
      <c r="CQ742">
        <f t="shared" ca="1" si="1287"/>
        <v>16.7</v>
      </c>
      <c r="CR742" t="e">
        <f t="shared" ca="1" si="1208"/>
        <v>#N/A</v>
      </c>
      <c r="CS742" t="e">
        <f t="shared" ca="1" si="1209"/>
        <v>#N/A</v>
      </c>
    </row>
    <row r="743" spans="1:97" x14ac:dyDescent="0.25">
      <c r="A743">
        <v>712</v>
      </c>
      <c r="B743" s="100">
        <f ca="1">OFFSET(InputPriceData!B$15,CalculationsAndCharts!$A743+$A$11,0,1,1)</f>
        <v>39462</v>
      </c>
      <c r="C743" s="3">
        <f ca="1">OFFSET(InputPriceData!G$15,CalculationsAndCharts!$A743+$A$11,0,1,1)</f>
        <v>3418400</v>
      </c>
      <c r="D743" s="4">
        <f ca="1">OFFSET(InputPriceData!C$15,CalculationsAndCharts!$A743+$A$11,IF($C$7,7,0),1,1)</f>
        <v>28.44</v>
      </c>
      <c r="E743" s="4">
        <f ca="1">OFFSET(InputPriceData!D$15,CalculationsAndCharts!$A743+$A$11,IF($C$7,7,0),1,1)</f>
        <v>28.56</v>
      </c>
      <c r="F743" s="4">
        <f ca="1">OFFSET(InputPriceData!E$15,CalculationsAndCharts!$A743+$A$11,IF($C$7,7,0),1,1)</f>
        <v>26.92</v>
      </c>
      <c r="G743" s="4">
        <f ca="1">OFFSET(InputPriceData!F$15,CalculationsAndCharts!$A743+$A$11,IF($C$7,7,0),1,1)</f>
        <v>27.24</v>
      </c>
      <c r="H743" s="105">
        <f t="shared" si="1254"/>
        <v>0</v>
      </c>
      <c r="I743" s="105">
        <f t="shared" ca="1" si="1249"/>
        <v>0</v>
      </c>
      <c r="J743" s="105">
        <f t="shared" ca="1" si="1249"/>
        <v>0</v>
      </c>
      <c r="K743" s="105">
        <f t="shared" ca="1" si="1249"/>
        <v>0</v>
      </c>
      <c r="L743" s="4">
        <f t="shared" ca="1" si="1255"/>
        <v>27.573333333333334</v>
      </c>
      <c r="M743" s="105">
        <f t="shared" ca="1" si="1256"/>
        <v>1.9800000000000004</v>
      </c>
      <c r="N743" s="105">
        <f t="shared" ca="1" si="1263"/>
        <v>5.6927435897435892</v>
      </c>
      <c r="O743" s="198">
        <f t="shared" ca="1" si="1264"/>
        <v>5.2890185733089083</v>
      </c>
      <c r="P743" s="198">
        <f t="shared" ca="1" si="1265"/>
        <v>4.7601167159780173</v>
      </c>
      <c r="Q743" s="105">
        <f t="shared" ca="1" si="1257"/>
        <v>29.015978747823361</v>
      </c>
      <c r="R743" s="105">
        <f t="shared" ca="1" si="1258"/>
        <v>30.619930359902487</v>
      </c>
      <c r="S743" s="105">
        <f t="shared" ca="1" si="1266"/>
        <v>0</v>
      </c>
      <c r="T743" s="105">
        <f t="shared" si="1267"/>
        <v>0</v>
      </c>
      <c r="U743" s="105">
        <f t="shared" si="1268"/>
        <v>0</v>
      </c>
      <c r="V743" s="115">
        <f t="shared" ca="1" si="1259"/>
        <v>2.0199999999999996</v>
      </c>
      <c r="W743" s="114">
        <f t="shared" ca="1" si="1260"/>
        <v>1.7844327449942259</v>
      </c>
      <c r="X743" s="116">
        <f t="shared" ca="1" si="1261"/>
        <v>0.11550781002181447</v>
      </c>
      <c r="Y743" s="90" t="e">
        <f t="shared" si="1269"/>
        <v>#N/A</v>
      </c>
      <c r="Z743" s="117" t="str">
        <f t="shared" ca="1" si="1270"/>
        <v/>
      </c>
      <c r="AA743" s="112"/>
      <c r="AB743" s="118"/>
      <c r="AC743" s="107"/>
      <c r="AD743" s="107"/>
      <c r="AH743" s="107"/>
      <c r="BE743" s="235">
        <f t="shared" ca="1" si="1271"/>
        <v>28.09</v>
      </c>
      <c r="BF743" s="235">
        <f t="shared" ref="BF743:BN743" ca="1" si="1293">AVERAGE(OFFSET(BE$31,$A743,0,$BE$27,1))</f>
        <v>28.355</v>
      </c>
      <c r="BG743" s="235">
        <f t="shared" ca="1" si="1293"/>
        <v>28.576250000000002</v>
      </c>
      <c r="BH743" s="235">
        <f t="shared" ca="1" si="1293"/>
        <v>28.674375000000001</v>
      </c>
      <c r="BI743" s="235">
        <f t="shared" ca="1" si="1293"/>
        <v>28.596250000000001</v>
      </c>
      <c r="BJ743" s="235">
        <f t="shared" ca="1" si="1293"/>
        <v>28.400156250000002</v>
      </c>
      <c r="BK743" s="235">
        <f t="shared" ca="1" si="1293"/>
        <v>28.192187500000003</v>
      </c>
      <c r="BL743" s="235">
        <f t="shared" ca="1" si="1293"/>
        <v>28.066601562500001</v>
      </c>
      <c r="BM743" s="235">
        <f t="shared" ca="1" si="1293"/>
        <v>28.079042968750002</v>
      </c>
      <c r="BN743" s="235">
        <f t="shared" ca="1" si="1293"/>
        <v>28.245683593750002</v>
      </c>
      <c r="BO743" s="235">
        <f t="shared" ca="1" si="1273"/>
        <v>28.326371093749998</v>
      </c>
      <c r="BP743" s="235">
        <f t="shared" ca="1" si="1229"/>
        <v>28.506032227960368</v>
      </c>
      <c r="BQ743" s="235">
        <f t="shared" ca="1" si="1230"/>
        <v>28.753204294410722</v>
      </c>
      <c r="BR743" s="235">
        <f t="shared" ca="1" si="1231"/>
        <v>-0.24717206645035361</v>
      </c>
      <c r="BS743" s="235">
        <f t="shared" ca="1" si="1232"/>
        <v>28.258860161510015</v>
      </c>
      <c r="BT743" s="235">
        <f t="shared" ca="1" si="1186"/>
        <v>28.380704438814281</v>
      </c>
      <c r="BU743" s="235">
        <f t="shared" ca="1" si="1187"/>
        <v>28.627351820320314</v>
      </c>
      <c r="BV743" s="235">
        <f t="shared" ca="1" si="1188"/>
        <v>29.032853400905296</v>
      </c>
      <c r="BW743" s="235">
        <f t="shared" ca="1" si="1189"/>
        <v>28.2929112563872</v>
      </c>
      <c r="BX743" s="235">
        <f t="shared" ca="1" si="1274"/>
        <v>2.7760883287671887</v>
      </c>
      <c r="BZ743" s="235">
        <f t="shared" ca="1" si="1275"/>
        <v>30.74310700475025</v>
      </c>
      <c r="CA743" s="235">
        <f t="shared" ca="1" si="1276"/>
        <v>27.934818184881554</v>
      </c>
      <c r="CB743" s="235">
        <f t="shared" ca="1" si="1203"/>
        <v>27.949852213541668</v>
      </c>
      <c r="CC743" s="235">
        <f t="shared" ca="1" si="1204"/>
        <v>2.2698522135416681</v>
      </c>
      <c r="CD743" s="81">
        <f t="shared" ca="1" si="1205"/>
        <v>16.61361393229167</v>
      </c>
      <c r="CE743" s="235">
        <f t="shared" ca="1" si="1277"/>
        <v>13.66260358999787</v>
      </c>
      <c r="CF743" s="235">
        <f t="shared" ca="1" si="1278"/>
        <v>16.452025914547544</v>
      </c>
      <c r="CG743">
        <f t="shared" si="1279"/>
        <v>100</v>
      </c>
      <c r="CH743">
        <f t="shared" si="1279"/>
        <v>50</v>
      </c>
      <c r="CI743">
        <f t="shared" si="1279"/>
        <v>0</v>
      </c>
      <c r="CJ743" t="e">
        <f t="shared" si="1280"/>
        <v>#N/A</v>
      </c>
      <c r="CK743" s="259">
        <f t="shared" ca="1" si="1281"/>
        <v>28.683731673345207</v>
      </c>
      <c r="CL743" s="259">
        <f t="shared" ca="1" si="1282"/>
        <v>28.019365836672602</v>
      </c>
      <c r="CM743" s="259">
        <f t="shared" ca="1" si="1283"/>
        <v>28.2618300461519</v>
      </c>
      <c r="CN743" s="259">
        <f t="shared" ca="1" si="1284"/>
        <v>28.872165941736711</v>
      </c>
      <c r="CO743">
        <f t="shared" ca="1" si="1285"/>
        <v>0</v>
      </c>
      <c r="CP743" t="e">
        <f t="shared" ca="1" si="1286"/>
        <v>#N/A</v>
      </c>
      <c r="CQ743">
        <f t="shared" ca="1" si="1287"/>
        <v>16.7</v>
      </c>
      <c r="CR743" t="e">
        <f t="shared" ca="1" si="1208"/>
        <v>#N/A</v>
      </c>
      <c r="CS743" t="e">
        <f t="shared" ca="1" si="1209"/>
        <v>#N/A</v>
      </c>
    </row>
    <row r="744" spans="1:97" x14ac:dyDescent="0.25">
      <c r="A744">
        <v>713</v>
      </c>
      <c r="B744" s="100">
        <f ca="1">OFFSET(InputPriceData!B$15,CalculationsAndCharts!$A744+$A$11,0,1,1)</f>
        <v>39461</v>
      </c>
      <c r="C744" s="3">
        <f ca="1">OFFSET(InputPriceData!G$15,CalculationsAndCharts!$A744+$A$11,0,1,1)</f>
        <v>2820800</v>
      </c>
      <c r="D744" s="4">
        <f ca="1">OFFSET(InputPriceData!C$15,CalculationsAndCharts!$A744+$A$11,IF($C$7,7,0),1,1)</f>
        <v>28.8</v>
      </c>
      <c r="E744" s="4">
        <f ca="1">OFFSET(InputPriceData!D$15,CalculationsAndCharts!$A744+$A$11,IF($C$7,7,0),1,1)</f>
        <v>29.21</v>
      </c>
      <c r="F744" s="4">
        <f ca="1">OFFSET(InputPriceData!E$15,CalculationsAndCharts!$A744+$A$11,IF($C$7,7,0),1,1)</f>
        <v>28.55</v>
      </c>
      <c r="G744" s="4">
        <f ca="1">OFFSET(InputPriceData!F$15,CalculationsAndCharts!$A744+$A$11,IF($C$7,7,0),1,1)</f>
        <v>28.94</v>
      </c>
      <c r="H744" s="105">
        <f t="shared" si="1254"/>
        <v>0</v>
      </c>
      <c r="I744" s="105">
        <f t="shared" ca="1" si="1249"/>
        <v>0</v>
      </c>
      <c r="J744" s="105">
        <f t="shared" ca="1" si="1249"/>
        <v>0</v>
      </c>
      <c r="K744" s="105">
        <f t="shared" ca="1" si="1249"/>
        <v>0</v>
      </c>
      <c r="L744" s="4">
        <f t="shared" ca="1" si="1255"/>
        <v>28.900000000000002</v>
      </c>
      <c r="M744" s="105">
        <f t="shared" ca="1" si="1256"/>
        <v>0.76000000000000156</v>
      </c>
      <c r="N744" s="105">
        <f t="shared" ca="1" si="1263"/>
        <v>5.3523076923076935</v>
      </c>
      <c r="O744" s="198">
        <f t="shared" ca="1" si="1264"/>
        <v>5.1736685686132846</v>
      </c>
      <c r="P744" s="198">
        <f t="shared" ca="1" si="1265"/>
        <v>4.6563017117519561</v>
      </c>
      <c r="Q744" s="105">
        <f t="shared" ca="1" si="1257"/>
        <v>29.428163151963368</v>
      </c>
      <c r="R744" s="105">
        <f t="shared" ca="1" si="1258"/>
        <v>31.078202249067949</v>
      </c>
      <c r="S744" s="105">
        <f t="shared" ca="1" si="1266"/>
        <v>0</v>
      </c>
      <c r="T744" s="105">
        <f t="shared" si="1267"/>
        <v>0</v>
      </c>
      <c r="U744" s="105">
        <f t="shared" si="1268"/>
        <v>0</v>
      </c>
      <c r="V744" s="115">
        <f t="shared" ca="1" si="1259"/>
        <v>0.91000000000000014</v>
      </c>
      <c r="W744" s="114">
        <f t="shared" ca="1" si="1260"/>
        <v>1.6666491174913387</v>
      </c>
      <c r="X744" s="116">
        <f t="shared" ca="1" si="1261"/>
        <v>0.10758981055602415</v>
      </c>
      <c r="Y744" s="90" t="e">
        <f t="shared" si="1269"/>
        <v>#N/A</v>
      </c>
      <c r="Z744" s="117" t="str">
        <f t="shared" ca="1" si="1270"/>
        <v/>
      </c>
      <c r="AA744" s="112"/>
      <c r="AB744" s="118"/>
      <c r="AC744" s="107"/>
      <c r="AD744" s="107"/>
      <c r="AH744" s="107"/>
      <c r="BE744" s="235">
        <f t="shared" ca="1" si="1271"/>
        <v>28.62</v>
      </c>
      <c r="BF744" s="235">
        <f t="shared" ref="BF744:BN744" ca="1" si="1294">AVERAGE(OFFSET(BE$31,$A744,0,$BE$27,1))</f>
        <v>28.797499999999999</v>
      </c>
      <c r="BG744" s="235">
        <f t="shared" ca="1" si="1294"/>
        <v>28.772500000000001</v>
      </c>
      <c r="BH744" s="235">
        <f t="shared" ca="1" si="1294"/>
        <v>28.518125000000001</v>
      </c>
      <c r="BI744" s="235">
        <f t="shared" ca="1" si="1294"/>
        <v>28.204062499999999</v>
      </c>
      <c r="BJ744" s="235">
        <f t="shared" ca="1" si="1294"/>
        <v>27.98421875</v>
      </c>
      <c r="BK744" s="235">
        <f t="shared" ca="1" si="1294"/>
        <v>27.941015624999999</v>
      </c>
      <c r="BL744" s="235">
        <f t="shared" ca="1" si="1294"/>
        <v>28.091484375</v>
      </c>
      <c r="BM744" s="235">
        <f t="shared" ca="1" si="1294"/>
        <v>28.412324218750001</v>
      </c>
      <c r="BN744" s="235">
        <f t="shared" ca="1" si="1294"/>
        <v>28.863076171875001</v>
      </c>
      <c r="BO744" s="235">
        <f t="shared" ca="1" si="1273"/>
        <v>28.556996582031253</v>
      </c>
      <c r="BP744" s="235">
        <f t="shared" ca="1" si="1229"/>
        <v>28.685693362170742</v>
      </c>
      <c r="BQ744" s="235">
        <f t="shared" ca="1" si="1230"/>
        <v>29.000376360861072</v>
      </c>
      <c r="BR744" s="235">
        <f t="shared" ca="1" si="1231"/>
        <v>-0.3146829986903299</v>
      </c>
      <c r="BS744" s="235">
        <f t="shared" ca="1" si="1232"/>
        <v>28.371010363480412</v>
      </c>
      <c r="BT744" s="235">
        <f t="shared" ca="1" si="1186"/>
        <v>28.502548716118547</v>
      </c>
      <c r="BU744" s="235">
        <f t="shared" ca="1" si="1187"/>
        <v>28.873999201826344</v>
      </c>
      <c r="BV744" s="235">
        <f t="shared" ca="1" si="1188"/>
        <v>29.438354981490274</v>
      </c>
      <c r="BW744" s="235">
        <f t="shared" ca="1" si="1189"/>
        <v>28.324003524366869</v>
      </c>
      <c r="BX744" s="235">
        <f t="shared" ca="1" si="1274"/>
        <v>2.7685943698143474</v>
      </c>
      <c r="BZ744" s="235">
        <f t="shared" ca="1" si="1275"/>
        <v>31.199002379718724</v>
      </c>
      <c r="CA744" s="235">
        <f t="shared" ca="1" si="1276"/>
        <v>24.039183143821781</v>
      </c>
      <c r="CB744" s="235">
        <f t="shared" ca="1" si="1203"/>
        <v>28.728498291015626</v>
      </c>
      <c r="CC744" s="235">
        <f t="shared" ca="1" si="1204"/>
        <v>3.0484982910156262</v>
      </c>
      <c r="CD744" s="81">
        <f t="shared" ca="1" si="1205"/>
        <v>16.753613932291671</v>
      </c>
      <c r="CE744" s="235">
        <f t="shared" ca="1" si="1277"/>
        <v>18.196063866195537</v>
      </c>
      <c r="CF744" s="235">
        <f t="shared" ca="1" si="1278"/>
        <v>17.914999209916004</v>
      </c>
      <c r="CG744">
        <f t="shared" si="1279"/>
        <v>100</v>
      </c>
      <c r="CH744">
        <f t="shared" si="1279"/>
        <v>50</v>
      </c>
      <c r="CI744">
        <f t="shared" si="1279"/>
        <v>0</v>
      </c>
      <c r="CJ744" t="e">
        <f t="shared" si="1280"/>
        <v>#N/A</v>
      </c>
      <c r="CK744" s="259">
        <f t="shared" ca="1" si="1281"/>
        <v>28.492463346690418</v>
      </c>
      <c r="CL744" s="259">
        <f t="shared" ca="1" si="1282"/>
        <v>28.767481673345209</v>
      </c>
      <c r="CM744" s="259">
        <f t="shared" ca="1" si="1283"/>
        <v>28.720827854697614</v>
      </c>
      <c r="CN744" s="259">
        <f t="shared" ca="1" si="1284"/>
        <v>29.213285983762354</v>
      </c>
      <c r="CO744">
        <f t="shared" ca="1" si="1285"/>
        <v>0</v>
      </c>
      <c r="CP744" t="e">
        <f t="shared" ca="1" si="1286"/>
        <v>#N/A</v>
      </c>
      <c r="CQ744">
        <f t="shared" ca="1" si="1287"/>
        <v>16.7</v>
      </c>
      <c r="CR744" t="e">
        <f t="shared" ca="1" si="1208"/>
        <v>#N/A</v>
      </c>
      <c r="CS744" t="e">
        <f t="shared" ca="1" si="1209"/>
        <v>#N/A</v>
      </c>
    </row>
    <row r="745" spans="1:97" x14ac:dyDescent="0.25">
      <c r="A745">
        <v>714</v>
      </c>
      <c r="B745" s="100">
        <f ca="1">OFFSET(InputPriceData!B$15,CalculationsAndCharts!$A745+$A$11,0,1,1)</f>
        <v>39458</v>
      </c>
      <c r="C745" s="3">
        <f ca="1">OFFSET(InputPriceData!G$15,CalculationsAndCharts!$A745+$A$11,0,1,1)</f>
        <v>4921500</v>
      </c>
      <c r="D745" s="4">
        <f ca="1">OFFSET(InputPriceData!C$15,CalculationsAndCharts!$A745+$A$11,IF($C$7,7,0),1,1)</f>
        <v>29.32</v>
      </c>
      <c r="E745" s="4">
        <f ca="1">OFFSET(InputPriceData!D$15,CalculationsAndCharts!$A745+$A$11,IF($C$7,7,0),1,1)</f>
        <v>29.38</v>
      </c>
      <c r="F745" s="4">
        <f ca="1">OFFSET(InputPriceData!E$15,CalculationsAndCharts!$A745+$A$11,IF($C$7,7,0),1,1)</f>
        <v>28.14</v>
      </c>
      <c r="G745" s="4">
        <f ca="1">OFFSET(InputPriceData!F$15,CalculationsAndCharts!$A745+$A$11,IF($C$7,7,0),1,1)</f>
        <v>28.3</v>
      </c>
      <c r="H745" s="105">
        <f t="shared" si="1254"/>
        <v>0</v>
      </c>
      <c r="I745" s="105">
        <f t="shared" ca="1" si="1249"/>
        <v>0</v>
      </c>
      <c r="J745" s="105">
        <f t="shared" ca="1" si="1249"/>
        <v>0</v>
      </c>
      <c r="K745" s="105">
        <f t="shared" ca="1" si="1249"/>
        <v>0</v>
      </c>
      <c r="L745" s="4">
        <f t="shared" ca="1" si="1255"/>
        <v>28.606666666666666</v>
      </c>
      <c r="M745" s="105">
        <f t="shared" ca="1" si="1256"/>
        <v>0.81666666666666643</v>
      </c>
      <c r="N745" s="105">
        <f t="shared" ca="1" si="1263"/>
        <v>5.2703846153846161</v>
      </c>
      <c r="O745" s="198">
        <f t="shared" ca="1" si="1264"/>
        <v>5.1226288189863105</v>
      </c>
      <c r="P745" s="198">
        <f t="shared" ca="1" si="1265"/>
        <v>4.6103659370876793</v>
      </c>
      <c r="Q745" s="105">
        <f t="shared" ca="1" si="1257"/>
        <v>29.579066909667191</v>
      </c>
      <c r="R745" s="105">
        <f t="shared" ca="1" si="1258"/>
        <v>31.549641991097829</v>
      </c>
      <c r="S745" s="105">
        <f t="shared" ca="1" si="1266"/>
        <v>0</v>
      </c>
      <c r="T745" s="105">
        <f t="shared" si="1267"/>
        <v>0</v>
      </c>
      <c r="U745" s="105">
        <f t="shared" si="1268"/>
        <v>0</v>
      </c>
      <c r="V745" s="115">
        <f t="shared" ca="1" si="1259"/>
        <v>1.509999999999998</v>
      </c>
      <c r="W745" s="114">
        <f t="shared" ca="1" si="1260"/>
        <v>2.0449736762370079</v>
      </c>
      <c r="X745" s="116">
        <f t="shared" ca="1" si="1261"/>
        <v>0.12226055393063633</v>
      </c>
      <c r="Y745" s="90" t="e">
        <f t="shared" si="1269"/>
        <v>#N/A</v>
      </c>
      <c r="Z745" s="117" t="str">
        <f t="shared" ca="1" si="1270"/>
        <v/>
      </c>
      <c r="AA745" s="112"/>
      <c r="AB745" s="118"/>
      <c r="AC745" s="107"/>
      <c r="AD745" s="107"/>
      <c r="AH745" s="107"/>
      <c r="BE745" s="235">
        <f t="shared" ca="1" si="1271"/>
        <v>28.975000000000001</v>
      </c>
      <c r="BF745" s="235">
        <f t="shared" ref="BF745:BN745" ca="1" si="1295">AVERAGE(OFFSET(BE$31,$A745,0,$BE$27,1))</f>
        <v>28.747500000000002</v>
      </c>
      <c r="BG745" s="235">
        <f t="shared" ca="1" si="1295"/>
        <v>28.263750000000002</v>
      </c>
      <c r="BH745" s="235">
        <f t="shared" ca="1" si="1295"/>
        <v>27.89</v>
      </c>
      <c r="BI745" s="235">
        <f t="shared" ca="1" si="1295"/>
        <v>27.764375000000001</v>
      </c>
      <c r="BJ745" s="235">
        <f t="shared" ca="1" si="1295"/>
        <v>27.897812500000001</v>
      </c>
      <c r="BK745" s="235">
        <f t="shared" ca="1" si="1295"/>
        <v>28.241953125000002</v>
      </c>
      <c r="BL745" s="235">
        <f t="shared" ca="1" si="1295"/>
        <v>28.733164062500002</v>
      </c>
      <c r="BM745" s="235">
        <f t="shared" ca="1" si="1295"/>
        <v>29.313828125000001</v>
      </c>
      <c r="BN745" s="235">
        <f t="shared" ca="1" si="1295"/>
        <v>29.937226562500001</v>
      </c>
      <c r="BO745" s="235">
        <f t="shared" ca="1" si="1273"/>
        <v>28.616230468749997</v>
      </c>
      <c r="BP745" s="235">
        <f t="shared" ca="1" si="1229"/>
        <v>28.814390142310231</v>
      </c>
      <c r="BQ745" s="235">
        <f t="shared" ca="1" si="1230"/>
        <v>29.315059359551402</v>
      </c>
      <c r="BR745" s="235">
        <f t="shared" ca="1" si="1231"/>
        <v>-0.50066921724117108</v>
      </c>
      <c r="BS745" s="235">
        <f t="shared" ca="1" si="1232"/>
        <v>28.31372092506906</v>
      </c>
      <c r="BT745" s="235">
        <f t="shared" ca="1" si="1186"/>
        <v>28.634087068756685</v>
      </c>
      <c r="BU745" s="235">
        <f t="shared" ca="1" si="1187"/>
        <v>29.245449687534137</v>
      </c>
      <c r="BV745" s="235">
        <f t="shared" ca="1" si="1188"/>
        <v>30.002710761154205</v>
      </c>
      <c r="BW745" s="235">
        <f t="shared" ca="1" si="1189"/>
        <v>28.168622904821845</v>
      </c>
      <c r="BX745" s="235">
        <f t="shared" ca="1" si="1274"/>
        <v>2.8174243191563</v>
      </c>
      <c r="BZ745" s="235">
        <f t="shared" ca="1" si="1275"/>
        <v>31.708026687541444</v>
      </c>
      <c r="CA745" s="235">
        <f t="shared" ca="1" si="1276"/>
        <v>18.593621498061175</v>
      </c>
      <c r="CB745" s="235">
        <f t="shared" ca="1" si="1203"/>
        <v>28.611448567708329</v>
      </c>
      <c r="CC745" s="235">
        <f t="shared" ca="1" si="1204"/>
        <v>2.9314485677083297</v>
      </c>
      <c r="CD745" s="81">
        <f t="shared" ca="1" si="1205"/>
        <v>16.753613932291671</v>
      </c>
      <c r="CE745" s="235">
        <f t="shared" ca="1" si="1277"/>
        <v>17.497410287449227</v>
      </c>
      <c r="CF745" s="235">
        <f t="shared" ca="1" si="1278"/>
        <v>15.861487596484437</v>
      </c>
      <c r="CG745">
        <f t="shared" si="1279"/>
        <v>100</v>
      </c>
      <c r="CH745">
        <f t="shared" si="1279"/>
        <v>50</v>
      </c>
      <c r="CI745">
        <f t="shared" si="1279"/>
        <v>0</v>
      </c>
      <c r="CJ745" t="e">
        <f t="shared" si="1280"/>
        <v>#N/A</v>
      </c>
      <c r="CK745" s="259">
        <f t="shared" ca="1" si="1281"/>
        <v>28.199926693380835</v>
      </c>
      <c r="CL745" s="259">
        <f t="shared" ca="1" si="1282"/>
        <v>28.62623167334521</v>
      </c>
      <c r="CM745" s="259">
        <f t="shared" ca="1" si="1283"/>
        <v>28.601379757829353</v>
      </c>
      <c r="CN745" s="259">
        <f t="shared" ca="1" si="1284"/>
        <v>29.391607707929211</v>
      </c>
      <c r="CO745">
        <f t="shared" ca="1" si="1285"/>
        <v>0</v>
      </c>
      <c r="CP745" t="e">
        <f t="shared" ca="1" si="1286"/>
        <v>#N/A</v>
      </c>
      <c r="CQ745">
        <f t="shared" ca="1" si="1287"/>
        <v>16.7</v>
      </c>
      <c r="CR745" t="e">
        <f t="shared" ca="1" si="1208"/>
        <v>#N/A</v>
      </c>
      <c r="CS745" t="e">
        <f t="shared" ca="1" si="1209"/>
        <v>#N/A</v>
      </c>
    </row>
    <row r="746" spans="1:97" x14ac:dyDescent="0.25">
      <c r="A746">
        <v>715</v>
      </c>
      <c r="B746" s="100">
        <f ca="1">OFFSET(InputPriceData!B$15,CalculationsAndCharts!$A746+$A$11,0,1,1)</f>
        <v>39457</v>
      </c>
      <c r="C746" s="3">
        <f ca="1">OFFSET(InputPriceData!G$15,CalculationsAndCharts!$A746+$A$11,0,1,1)</f>
        <v>8780100</v>
      </c>
      <c r="D746" s="4">
        <f ca="1">OFFSET(InputPriceData!C$15,CalculationsAndCharts!$A746+$A$11,IF($C$7,7,0),1,1)</f>
        <v>27.06</v>
      </c>
      <c r="E746" s="4">
        <f ca="1">OFFSET(InputPriceData!D$15,CalculationsAndCharts!$A746+$A$11,IF($C$7,7,0),1,1)</f>
        <v>30.17</v>
      </c>
      <c r="F746" s="4">
        <f ca="1">OFFSET(InputPriceData!E$15,CalculationsAndCharts!$A746+$A$11,IF($C$7,7,0),1,1)</f>
        <v>27.05</v>
      </c>
      <c r="G746" s="4">
        <f ca="1">OFFSET(InputPriceData!F$15,CalculationsAndCharts!$A746+$A$11,IF($C$7,7,0),1,1)</f>
        <v>29.65</v>
      </c>
      <c r="H746" s="105">
        <f t="shared" si="1254"/>
        <v>0</v>
      </c>
      <c r="I746" s="105">
        <f t="shared" ca="1" si="1249"/>
        <v>0</v>
      </c>
      <c r="J746" s="105">
        <f t="shared" ca="1" si="1249"/>
        <v>0</v>
      </c>
      <c r="K746" s="105">
        <f t="shared" ca="1" si="1249"/>
        <v>0</v>
      </c>
      <c r="L746" s="4">
        <f t="shared" ca="1" si="1255"/>
        <v>28.956666666666667</v>
      </c>
      <c r="M746" s="105">
        <f t="shared" ca="1" si="1256"/>
        <v>3.2766666666666673</v>
      </c>
      <c r="N746" s="105">
        <f t="shared" ca="1" si="1263"/>
        <v>5.3750641025641048</v>
      </c>
      <c r="O746" s="198">
        <f t="shared" ca="1" si="1264"/>
        <v>5.0804128771582233</v>
      </c>
      <c r="P746" s="198">
        <f t="shared" ca="1" si="1265"/>
        <v>4.5723715894424011</v>
      </c>
      <c r="Q746" s="105">
        <f t="shared" ca="1" si="1257"/>
        <v>29.856895550524484</v>
      </c>
      <c r="R746" s="105">
        <f t="shared" ca="1" si="1258"/>
        <v>32.112663442935151</v>
      </c>
      <c r="S746" s="105">
        <f t="shared" ca="1" si="1266"/>
        <v>0</v>
      </c>
      <c r="T746" s="105">
        <f t="shared" si="1267"/>
        <v>0</v>
      </c>
      <c r="U746" s="105">
        <f t="shared" si="1268"/>
        <v>0</v>
      </c>
      <c r="V746" s="115">
        <f t="shared" ca="1" si="1259"/>
        <v>3.120000000000001</v>
      </c>
      <c r="W746" s="114">
        <f t="shared" ca="1" si="1260"/>
        <v>2.3124605143555126</v>
      </c>
      <c r="X746" s="116">
        <f t="shared" ca="1" si="1261"/>
        <v>0.12799192291249623</v>
      </c>
      <c r="Y746" s="90" t="e">
        <f t="shared" si="1269"/>
        <v>#N/A</v>
      </c>
      <c r="Z746" s="117" t="str">
        <f t="shared" ca="1" si="1270"/>
        <v/>
      </c>
      <c r="AA746" s="112"/>
      <c r="AB746" s="118"/>
      <c r="AC746" s="107"/>
      <c r="AD746" s="107"/>
      <c r="AH746" s="107"/>
      <c r="BE746" s="235">
        <f t="shared" ca="1" si="1271"/>
        <v>28.52</v>
      </c>
      <c r="BF746" s="235">
        <f t="shared" ref="BF746:BN746" ca="1" si="1296">AVERAGE(OFFSET(BE$31,$A746,0,$BE$27,1))</f>
        <v>27.78</v>
      </c>
      <c r="BG746" s="235">
        <f t="shared" ca="1" si="1296"/>
        <v>27.516249999999999</v>
      </c>
      <c r="BH746" s="235">
        <f t="shared" ca="1" si="1296"/>
        <v>27.638749999999998</v>
      </c>
      <c r="BI746" s="235">
        <f t="shared" ca="1" si="1296"/>
        <v>28.03125</v>
      </c>
      <c r="BJ746" s="235">
        <f t="shared" ca="1" si="1296"/>
        <v>28.58609375</v>
      </c>
      <c r="BK746" s="235">
        <f t="shared" ca="1" si="1296"/>
        <v>29.224375000000002</v>
      </c>
      <c r="BL746" s="235">
        <f t="shared" ca="1" si="1296"/>
        <v>29.894492187500003</v>
      </c>
      <c r="BM746" s="235">
        <f t="shared" ca="1" si="1296"/>
        <v>30.560625000000002</v>
      </c>
      <c r="BN746" s="235">
        <f t="shared" ca="1" si="1296"/>
        <v>31.194882812500005</v>
      </c>
      <c r="BO746" s="235">
        <f t="shared" ca="1" si="1273"/>
        <v>28.451898437499999</v>
      </c>
      <c r="BP746" s="235">
        <f t="shared" ca="1" si="1229"/>
        <v>29.012549815870461</v>
      </c>
      <c r="BQ746" s="235">
        <f t="shared" ca="1" si="1230"/>
        <v>29.815728576792573</v>
      </c>
      <c r="BR746" s="235">
        <f t="shared" ca="1" si="1231"/>
        <v>-0.80317876092211193</v>
      </c>
      <c r="BS746" s="235">
        <f t="shared" ca="1" si="1232"/>
        <v>28.209371054948349</v>
      </c>
      <c r="BT746" s="235">
        <f t="shared" ca="1" si="1186"/>
        <v>28.954453212444314</v>
      </c>
      <c r="BU746" s="235">
        <f t="shared" ca="1" si="1187"/>
        <v>29.856812306311589</v>
      </c>
      <c r="BV746" s="235">
        <f t="shared" ca="1" si="1188"/>
        <v>30.759971834774277</v>
      </c>
      <c r="BW746" s="235">
        <f t="shared" ca="1" si="1189"/>
        <v>28.052894553172436</v>
      </c>
      <c r="BX746" s="235">
        <f t="shared" ca="1" si="1274"/>
        <v>2.9476223324570703</v>
      </c>
      <c r="BZ746" s="235">
        <f t="shared" ca="1" si="1275"/>
        <v>32.302315896179998</v>
      </c>
      <c r="CA746" s="235">
        <f t="shared" ca="1" si="1276"/>
        <v>13.958905995045297</v>
      </c>
      <c r="CB746" s="235">
        <f t="shared" ca="1" si="1203"/>
        <v>28.704282552083335</v>
      </c>
      <c r="CC746" s="235">
        <f t="shared" ca="1" si="1204"/>
        <v>3.024282552083335</v>
      </c>
      <c r="CD746" s="81">
        <f t="shared" ca="1" si="1205"/>
        <v>16.753613932291671</v>
      </c>
      <c r="CE746" s="235">
        <f t="shared" ca="1" si="1277"/>
        <v>18.051523476103245</v>
      </c>
      <c r="CF746" s="235">
        <f t="shared" ca="1" si="1278"/>
        <v>13.715385438954733</v>
      </c>
      <c r="CG746">
        <f t="shared" si="1279"/>
        <v>100</v>
      </c>
      <c r="CH746">
        <f t="shared" si="1279"/>
        <v>50</v>
      </c>
      <c r="CI746">
        <f t="shared" si="1279"/>
        <v>0</v>
      </c>
      <c r="CJ746" t="e">
        <f t="shared" si="1280"/>
        <v>#N/A</v>
      </c>
      <c r="CK746" s="259">
        <f t="shared" ca="1" si="1281"/>
        <v>27.917353386761668</v>
      </c>
      <c r="CL746" s="259">
        <f t="shared" ca="1" si="1282"/>
        <v>28.404963346690419</v>
      </c>
      <c r="CM746" s="259">
        <f t="shared" ca="1" si="1283"/>
        <v>28.597855151937811</v>
      </c>
      <c r="CN746" s="259">
        <f t="shared" ca="1" si="1284"/>
        <v>29.69775812176281</v>
      </c>
      <c r="CO746">
        <f t="shared" ca="1" si="1285"/>
        <v>0</v>
      </c>
      <c r="CP746" t="e">
        <f t="shared" ca="1" si="1286"/>
        <v>#N/A</v>
      </c>
      <c r="CQ746">
        <f t="shared" ca="1" si="1287"/>
        <v>16.7</v>
      </c>
      <c r="CR746" t="e">
        <f t="shared" ca="1" si="1208"/>
        <v>#N/A</v>
      </c>
      <c r="CS746" t="e">
        <f t="shared" ca="1" si="1209"/>
        <v>#N/A</v>
      </c>
    </row>
    <row r="747" spans="1:97" x14ac:dyDescent="0.25">
      <c r="A747">
        <v>716</v>
      </c>
      <c r="B747" s="100">
        <f ca="1">OFFSET(InputPriceData!B$15,CalculationsAndCharts!$A747+$A$11,0,1,1)</f>
        <v>39456</v>
      </c>
      <c r="C747" s="3">
        <f ca="1">OFFSET(InputPriceData!G$15,CalculationsAndCharts!$A747+$A$11,0,1,1)</f>
        <v>5782000</v>
      </c>
      <c r="D747" s="4">
        <f ca="1">OFFSET(InputPriceData!C$15,CalculationsAndCharts!$A747+$A$11,IF($C$7,7,0),1,1)</f>
        <v>26.58</v>
      </c>
      <c r="E747" s="4">
        <f ca="1">OFFSET(InputPriceData!D$15,CalculationsAndCharts!$A747+$A$11,IF($C$7,7,0),1,1)</f>
        <v>27.71</v>
      </c>
      <c r="F747" s="4">
        <f ca="1">OFFSET(InputPriceData!E$15,CalculationsAndCharts!$A747+$A$11,IF($C$7,7,0),1,1)</f>
        <v>25.68</v>
      </c>
      <c r="G747" s="4">
        <f ca="1">OFFSET(InputPriceData!F$15,CalculationsAndCharts!$A747+$A$11,IF($C$7,7,0),1,1)</f>
        <v>27.39</v>
      </c>
      <c r="H747" s="105">
        <f t="shared" si="1254"/>
        <v>0</v>
      </c>
      <c r="I747" s="105">
        <f t="shared" ca="1" si="1249"/>
        <v>0</v>
      </c>
      <c r="J747" s="105">
        <f t="shared" ca="1" si="1249"/>
        <v>0</v>
      </c>
      <c r="K747" s="105">
        <f t="shared" ca="1" si="1249"/>
        <v>0</v>
      </c>
      <c r="L747" s="4">
        <f t="shared" ca="1" si="1255"/>
        <v>26.926666666666666</v>
      </c>
      <c r="M747" s="105">
        <f t="shared" ca="1" si="1256"/>
        <v>1.6266666666666687</v>
      </c>
      <c r="N747" s="105">
        <f t="shared" ca="1" si="1263"/>
        <v>4.9472435897435894</v>
      </c>
      <c r="O747" s="198">
        <f t="shared" ca="1" si="1264"/>
        <v>4.996226812756543</v>
      </c>
      <c r="P747" s="198">
        <f t="shared" ca="1" si="1265"/>
        <v>4.4966041314808889</v>
      </c>
      <c r="Q747" s="105">
        <f t="shared" ca="1" si="1257"/>
        <v>30.11410380305529</v>
      </c>
      <c r="R747" s="105">
        <f t="shared" ca="1" si="1258"/>
        <v>32.75716855505248</v>
      </c>
      <c r="S747" s="105">
        <f t="shared" ca="1" si="1266"/>
        <v>0</v>
      </c>
      <c r="T747" s="105">
        <f t="shared" si="1267"/>
        <v>0</v>
      </c>
      <c r="U747" s="105">
        <f t="shared" si="1268"/>
        <v>0</v>
      </c>
      <c r="V747" s="115">
        <f t="shared" ca="1" si="1259"/>
        <v>2.0300000000000011</v>
      </c>
      <c r="W747" s="114">
        <f t="shared" ca="1" si="1260"/>
        <v>1.9086907715332686</v>
      </c>
      <c r="X747" s="116">
        <f t="shared" ca="1" si="1261"/>
        <v>0.11968567986612882</v>
      </c>
      <c r="Y747" s="90" t="e">
        <f t="shared" si="1269"/>
        <v>#N/A</v>
      </c>
      <c r="Z747" s="117" t="str">
        <f t="shared" ca="1" si="1270"/>
        <v/>
      </c>
      <c r="AA747" s="112"/>
      <c r="AB747" s="118"/>
      <c r="AC747" s="107"/>
      <c r="AD747" s="107"/>
      <c r="AH747" s="107"/>
      <c r="BE747" s="235">
        <f t="shared" ca="1" si="1271"/>
        <v>27.04</v>
      </c>
      <c r="BF747" s="235">
        <f t="shared" ref="BF747:BN747" ca="1" si="1297">AVERAGE(OFFSET(BE$31,$A747,0,$BE$27,1))</f>
        <v>27.252499999999998</v>
      </c>
      <c r="BG747" s="235">
        <f t="shared" ca="1" si="1297"/>
        <v>27.761249999999997</v>
      </c>
      <c r="BH747" s="235">
        <f t="shared" ca="1" si="1297"/>
        <v>28.423749999999998</v>
      </c>
      <c r="BI747" s="235">
        <f t="shared" ca="1" si="1297"/>
        <v>29.1409375</v>
      </c>
      <c r="BJ747" s="235">
        <f t="shared" ca="1" si="1297"/>
        <v>29.862656250000001</v>
      </c>
      <c r="BK747" s="235">
        <f t="shared" ca="1" si="1297"/>
        <v>30.564609375000003</v>
      </c>
      <c r="BL747" s="235">
        <f t="shared" ca="1" si="1297"/>
        <v>31.226757812500004</v>
      </c>
      <c r="BM747" s="235">
        <f t="shared" ca="1" si="1297"/>
        <v>31.829140625000004</v>
      </c>
      <c r="BN747" s="235">
        <f t="shared" ca="1" si="1297"/>
        <v>32.356757812500007</v>
      </c>
      <c r="BO747" s="235">
        <f t="shared" ca="1" si="1273"/>
        <v>28.466105468749994</v>
      </c>
      <c r="BP747" s="235">
        <f t="shared" ca="1" si="1229"/>
        <v>29.573201194240923</v>
      </c>
      <c r="BQ747" s="235">
        <f t="shared" ca="1" si="1230"/>
        <v>30.618907337714681</v>
      </c>
      <c r="BR747" s="235">
        <f t="shared" ca="1" si="1231"/>
        <v>-1.0457061434737582</v>
      </c>
      <c r="BS747" s="235">
        <f t="shared" ca="1" si="1232"/>
        <v>28.527495050767165</v>
      </c>
      <c r="BT747" s="235">
        <f t="shared" ca="1" si="1186"/>
        <v>29.699535369940275</v>
      </c>
      <c r="BU747" s="235">
        <f t="shared" ca="1" si="1187"/>
        <v>30.759171400178865</v>
      </c>
      <c r="BV747" s="235">
        <f t="shared" ca="1" si="1188"/>
        <v>31.663131363236964</v>
      </c>
      <c r="BW747" s="235">
        <f t="shared" ca="1" si="1189"/>
        <v>28.484223272521199</v>
      </c>
      <c r="BX747" s="235">
        <f t="shared" ca="1" si="1274"/>
        <v>3.1253279490337502</v>
      </c>
      <c r="BZ747" s="235">
        <f t="shared" ca="1" si="1275"/>
        <v>32.988915080363853</v>
      </c>
      <c r="CA747" s="235">
        <f t="shared" ca="1" si="1276"/>
        <v>13.966247052286468</v>
      </c>
      <c r="CB747" s="235">
        <f t="shared" ca="1" si="1203"/>
        <v>27.696386067708332</v>
      </c>
      <c r="CC747" s="235">
        <f t="shared" ca="1" si="1204"/>
        <v>2.0163860677083321</v>
      </c>
      <c r="CD747" s="81">
        <f t="shared" ca="1" si="1205"/>
        <v>16.753613932291671</v>
      </c>
      <c r="CE747" s="235">
        <f t="shared" ca="1" si="1277"/>
        <v>12.035529025900845</v>
      </c>
      <c r="CF747" s="235">
        <f t="shared" ca="1" si="1278"/>
        <v>11.910907912029373</v>
      </c>
      <c r="CG747">
        <f t="shared" si="1279"/>
        <v>100</v>
      </c>
      <c r="CH747">
        <f t="shared" si="1279"/>
        <v>50</v>
      </c>
      <c r="CI747">
        <f t="shared" si="1279"/>
        <v>0</v>
      </c>
      <c r="CJ747" t="e">
        <f t="shared" si="1280"/>
        <v>#N/A</v>
      </c>
      <c r="CK747" s="259">
        <f t="shared" ca="1" si="1281"/>
        <v>28.994706773523333</v>
      </c>
      <c r="CL747" s="259">
        <f t="shared" ca="1" si="1282"/>
        <v>27.627353386761669</v>
      </c>
      <c r="CM747" s="259">
        <f t="shared" ca="1" si="1283"/>
        <v>28.358647475451903</v>
      </c>
      <c r="CN747" s="259">
        <f t="shared" ca="1" si="1284"/>
        <v>30.214876031791768</v>
      </c>
      <c r="CO747">
        <f t="shared" ca="1" si="1285"/>
        <v>0</v>
      </c>
      <c r="CP747" t="e">
        <f t="shared" ca="1" si="1286"/>
        <v>#N/A</v>
      </c>
      <c r="CQ747">
        <f t="shared" ca="1" si="1287"/>
        <v>16.7</v>
      </c>
      <c r="CR747" t="e">
        <f t="shared" ca="1" si="1208"/>
        <v>#N/A</v>
      </c>
      <c r="CS747" t="e">
        <f t="shared" ca="1" si="1209"/>
        <v>#N/A</v>
      </c>
    </row>
    <row r="748" spans="1:97" x14ac:dyDescent="0.25">
      <c r="A748">
        <v>717</v>
      </c>
      <c r="B748" s="100">
        <f ca="1">OFFSET(InputPriceData!B$15,CalculationsAndCharts!$A748+$A$11,0,1,1)</f>
        <v>39455</v>
      </c>
      <c r="C748" s="3">
        <f ca="1">OFFSET(InputPriceData!G$15,CalculationsAndCharts!$A748+$A$11,0,1,1)</f>
        <v>5239000</v>
      </c>
      <c r="D748" s="4">
        <f ca="1">OFFSET(InputPriceData!C$15,CalculationsAndCharts!$A748+$A$11,IF($C$7,7,0),1,1)</f>
        <v>28.48</v>
      </c>
      <c r="E748" s="4">
        <f ca="1">OFFSET(InputPriceData!D$15,CalculationsAndCharts!$A748+$A$11,IF($C$7,7,0),1,1)</f>
        <v>28.61</v>
      </c>
      <c r="F748" s="4">
        <f ca="1">OFFSET(InputPriceData!E$15,CalculationsAndCharts!$A748+$A$11,IF($C$7,7,0),1,1)</f>
        <v>26.62</v>
      </c>
      <c r="G748" s="4">
        <f ca="1">OFFSET(InputPriceData!F$15,CalculationsAndCharts!$A748+$A$11,IF($C$7,7,0),1,1)</f>
        <v>26.69</v>
      </c>
      <c r="H748" s="105">
        <f t="shared" si="1254"/>
        <v>0</v>
      </c>
      <c r="I748" s="105">
        <f t="shared" ca="1" si="1249"/>
        <v>0</v>
      </c>
      <c r="J748" s="105">
        <f t="shared" ca="1" si="1249"/>
        <v>0</v>
      </c>
      <c r="K748" s="105">
        <f t="shared" ca="1" si="1249"/>
        <v>0</v>
      </c>
      <c r="L748" s="4">
        <f t="shared" ca="1" si="1255"/>
        <v>27.306666666666668</v>
      </c>
      <c r="M748" s="105">
        <f t="shared" ca="1" si="1256"/>
        <v>2.2566666666666642</v>
      </c>
      <c r="N748" s="105">
        <f t="shared" ca="1" si="1263"/>
        <v>4.7706538461538441</v>
      </c>
      <c r="O748" s="198">
        <f t="shared" ca="1" si="1264"/>
        <v>5.0102220193316729</v>
      </c>
      <c r="P748" s="198">
        <f t="shared" ca="1" si="1265"/>
        <v>4.5091998173985059</v>
      </c>
      <c r="Q748" s="105">
        <f t="shared" ca="1" si="1257"/>
        <v>31.024800127737755</v>
      </c>
      <c r="R748" s="105">
        <f t="shared" ca="1" si="1258"/>
        <v>33.512329912765964</v>
      </c>
      <c r="S748" s="105">
        <f t="shared" ca="1" si="1266"/>
        <v>0</v>
      </c>
      <c r="T748" s="105">
        <f t="shared" si="1267"/>
        <v>0</v>
      </c>
      <c r="U748" s="105">
        <f t="shared" si="1268"/>
        <v>0</v>
      </c>
      <c r="V748" s="115">
        <f t="shared" ca="1" si="1259"/>
        <v>1.9899999999999984</v>
      </c>
      <c r="W748" s="114">
        <f t="shared" ca="1" si="1260"/>
        <v>1.8480361572999027</v>
      </c>
      <c r="X748" s="116">
        <f t="shared" ca="1" si="1261"/>
        <v>0.11924077022479965</v>
      </c>
      <c r="Y748" s="90" t="e">
        <f t="shared" si="1269"/>
        <v>#N/A</v>
      </c>
      <c r="Z748" s="117" t="str">
        <f t="shared" ca="1" si="1270"/>
        <v/>
      </c>
      <c r="AA748" s="112"/>
      <c r="AB748" s="118"/>
      <c r="AC748" s="107"/>
      <c r="AD748" s="107"/>
      <c r="AH748" s="107"/>
      <c r="BE748" s="235">
        <f t="shared" ca="1" si="1271"/>
        <v>27.465</v>
      </c>
      <c r="BF748" s="235">
        <f t="shared" ref="BF748:BN748" ca="1" si="1298">AVERAGE(OFFSET(BE$31,$A748,0,$BE$27,1))</f>
        <v>28.27</v>
      </c>
      <c r="BG748" s="235">
        <f t="shared" ca="1" si="1298"/>
        <v>29.08625</v>
      </c>
      <c r="BH748" s="235">
        <f t="shared" ca="1" si="1298"/>
        <v>29.858125000000001</v>
      </c>
      <c r="BI748" s="235">
        <f t="shared" ca="1" si="1298"/>
        <v>30.584375000000001</v>
      </c>
      <c r="BJ748" s="235">
        <f t="shared" ca="1" si="1298"/>
        <v>31.266562500000003</v>
      </c>
      <c r="BK748" s="235">
        <f t="shared" ca="1" si="1298"/>
        <v>31.888906250000005</v>
      </c>
      <c r="BL748" s="235">
        <f t="shared" ca="1" si="1298"/>
        <v>32.431523437500005</v>
      </c>
      <c r="BM748" s="235">
        <f t="shared" ca="1" si="1298"/>
        <v>32.884375000000006</v>
      </c>
      <c r="BN748" s="235">
        <f t="shared" ca="1" si="1298"/>
        <v>33.250341796875006</v>
      </c>
      <c r="BO748" s="235">
        <f t="shared" ca="1" si="1273"/>
        <v>29.484304199218748</v>
      </c>
      <c r="BP748" s="235">
        <f t="shared" ca="1" si="1229"/>
        <v>30.680296919731852</v>
      </c>
      <c r="BQ748" s="235">
        <f t="shared" ca="1" si="1230"/>
        <v>31.664613481188443</v>
      </c>
      <c r="BR748" s="235">
        <f t="shared" ca="1" si="1231"/>
        <v>-0.98431656145659119</v>
      </c>
      <c r="BS748" s="235">
        <f t="shared" ca="1" si="1232"/>
        <v>29.695980358275261</v>
      </c>
      <c r="BT748" s="235">
        <f t="shared" ref="BT748:BT811" ca="1" si="1299">BS748*$BF$28+$BF$29*BT749</f>
        <v>30.871575689113385</v>
      </c>
      <c r="BU748" s="235">
        <f t="shared" ref="BU748:BU811" ca="1" si="1300">BT748*$BF$28+$BF$29*BU749</f>
        <v>31.818807430417454</v>
      </c>
      <c r="BV748" s="235">
        <f t="shared" ref="BV748:BV811" ca="1" si="1301">BU748*$BF$28+$BF$29*BV749</f>
        <v>32.567091326295063</v>
      </c>
      <c r="BW748" s="235">
        <f t="shared" ref="BW748:BW811" ca="1" si="1302">3*BT748-3*BU748+BV748</f>
        <v>29.725396102382852</v>
      </c>
      <c r="BX748" s="235">
        <f t="shared" ca="1" si="1274"/>
        <v>3.2845284317458585</v>
      </c>
      <c r="BZ748" s="235">
        <f t="shared" ca="1" si="1275"/>
        <v>33.713520221722867</v>
      </c>
      <c r="CA748" s="235">
        <f t="shared" ca="1" si="1276"/>
        <v>19.644621730217704</v>
      </c>
      <c r="CB748" s="235">
        <f t="shared" ca="1" si="1203"/>
        <v>28.395485432942706</v>
      </c>
      <c r="CC748" s="235">
        <f t="shared" ca="1" si="1204"/>
        <v>1.7754854329427054</v>
      </c>
      <c r="CD748" s="81">
        <f t="shared" ca="1" si="1205"/>
        <v>16.054514567057296</v>
      </c>
      <c r="CE748" s="235">
        <f t="shared" ca="1" si="1277"/>
        <v>11.059103814860109</v>
      </c>
      <c r="CF748" s="235">
        <f t="shared" ca="1" si="1278"/>
        <v>11.625240846626914</v>
      </c>
      <c r="CG748">
        <f t="shared" si="1279"/>
        <v>100</v>
      </c>
      <c r="CH748">
        <f t="shared" si="1279"/>
        <v>50</v>
      </c>
      <c r="CI748">
        <f t="shared" si="1279"/>
        <v>0</v>
      </c>
      <c r="CJ748" t="e">
        <f t="shared" si="1280"/>
        <v>#N/A</v>
      </c>
      <c r="CK748" s="259">
        <f t="shared" ca="1" si="1281"/>
        <v>30.389413547046665</v>
      </c>
      <c r="CL748" s="259">
        <f t="shared" ca="1" si="1282"/>
        <v>28.749706773523336</v>
      </c>
      <c r="CM748" s="259">
        <f t="shared" ca="1" si="1283"/>
        <v>29.313301347975397</v>
      </c>
      <c r="CN748" s="259">
        <f t="shared" ca="1" si="1284"/>
        <v>31.249885089803804</v>
      </c>
      <c r="CO748">
        <f t="shared" ca="1" si="1285"/>
        <v>0</v>
      </c>
      <c r="CP748" t="e">
        <f t="shared" ca="1" si="1286"/>
        <v>#N/A</v>
      </c>
      <c r="CQ748">
        <f t="shared" ca="1" si="1287"/>
        <v>16.7</v>
      </c>
      <c r="CR748" t="e">
        <f t="shared" ca="1" si="1208"/>
        <v>#N/A</v>
      </c>
      <c r="CS748" t="e">
        <f t="shared" ca="1" si="1209"/>
        <v>#N/A</v>
      </c>
    </row>
    <row r="749" spans="1:97" x14ac:dyDescent="0.25">
      <c r="A749">
        <v>718</v>
      </c>
      <c r="B749" s="100">
        <f ca="1">OFFSET(InputPriceData!B$15,CalculationsAndCharts!$A749+$A$11,0,1,1)</f>
        <v>39454</v>
      </c>
      <c r="C749" s="3">
        <f ca="1">OFFSET(InputPriceData!G$15,CalculationsAndCharts!$A749+$A$11,0,1,1)</f>
        <v>6342000</v>
      </c>
      <c r="D749" s="4">
        <f ca="1">OFFSET(InputPriceData!C$15,CalculationsAndCharts!$A749+$A$11,IF($C$7,7,0),1,1)</f>
        <v>30.01</v>
      </c>
      <c r="E749" s="4">
        <f ca="1">OFFSET(InputPriceData!D$15,CalculationsAndCharts!$A749+$A$11,IF($C$7,7,0),1,1)</f>
        <v>30.35</v>
      </c>
      <c r="F749" s="4">
        <f ca="1">OFFSET(InputPriceData!E$15,CalculationsAndCharts!$A749+$A$11,IF($C$7,7,0),1,1)</f>
        <v>28.04</v>
      </c>
      <c r="G749" s="4">
        <f ca="1">OFFSET(InputPriceData!F$15,CalculationsAndCharts!$A749+$A$11,IF($C$7,7,0),1,1)</f>
        <v>28.24</v>
      </c>
      <c r="H749" s="105">
        <f t="shared" si="1254"/>
        <v>0</v>
      </c>
      <c r="I749" s="105">
        <f t="shared" ca="1" si="1249"/>
        <v>0</v>
      </c>
      <c r="J749" s="105">
        <f t="shared" ca="1" si="1249"/>
        <v>0</v>
      </c>
      <c r="K749" s="105">
        <f t="shared" ca="1" si="1249"/>
        <v>0</v>
      </c>
      <c r="L749" s="4">
        <f t="shared" ca="1" si="1255"/>
        <v>28.876666666666665</v>
      </c>
      <c r="M749" s="105">
        <f t="shared" ca="1" si="1256"/>
        <v>2.216666666666665</v>
      </c>
      <c r="N749" s="105">
        <f t="shared" ca="1" si="1263"/>
        <v>4.4047307692307704</v>
      </c>
      <c r="O749" s="198">
        <f t="shared" ca="1" si="1264"/>
        <v>5.0786700688110527</v>
      </c>
      <c r="P749" s="198">
        <f t="shared" ca="1" si="1265"/>
        <v>4.5708030619299471</v>
      </c>
      <c r="Q749" s="105">
        <f t="shared" ca="1" si="1257"/>
        <v>32.087123973758068</v>
      </c>
      <c r="R749" s="105">
        <f t="shared" ca="1" si="1258"/>
        <v>34.223052708488311</v>
      </c>
      <c r="S749" s="105">
        <f t="shared" ca="1" si="1266"/>
        <v>0</v>
      </c>
      <c r="T749" s="105">
        <f t="shared" si="1267"/>
        <v>0</v>
      </c>
      <c r="U749" s="105">
        <f t="shared" si="1268"/>
        <v>0</v>
      </c>
      <c r="V749" s="115">
        <f t="shared" ca="1" si="1259"/>
        <v>2.3100000000000023</v>
      </c>
      <c r="W749" s="114">
        <f t="shared" ca="1" si="1260"/>
        <v>1.7770542359498549</v>
      </c>
      <c r="X749" s="116">
        <f t="shared" ca="1" si="1261"/>
        <v>0.11292684971493822</v>
      </c>
      <c r="Y749" s="90" t="e">
        <f t="shared" si="1269"/>
        <v>#N/A</v>
      </c>
      <c r="Z749" s="117" t="str">
        <f t="shared" ca="1" si="1270"/>
        <v/>
      </c>
      <c r="AA749" s="112"/>
      <c r="AB749" s="118"/>
      <c r="AC749" s="107"/>
      <c r="AD749" s="107"/>
      <c r="AH749" s="107"/>
      <c r="BE749" s="235">
        <f t="shared" ca="1" si="1271"/>
        <v>29.074999999999999</v>
      </c>
      <c r="BF749" s="235">
        <f t="shared" ref="BF749:BN749" ca="1" si="1303">AVERAGE(OFFSET(BE$31,$A749,0,$BE$27,1))</f>
        <v>29.9025</v>
      </c>
      <c r="BG749" s="235">
        <f t="shared" ca="1" si="1303"/>
        <v>30.630000000000003</v>
      </c>
      <c r="BH749" s="235">
        <f t="shared" ca="1" si="1303"/>
        <v>31.310625000000002</v>
      </c>
      <c r="BI749" s="235">
        <f t="shared" ca="1" si="1303"/>
        <v>31.948750000000004</v>
      </c>
      <c r="BJ749" s="235">
        <f t="shared" ca="1" si="1303"/>
        <v>32.511250000000004</v>
      </c>
      <c r="BK749" s="235">
        <f t="shared" ca="1" si="1303"/>
        <v>32.974140625000004</v>
      </c>
      <c r="BL749" s="235">
        <f t="shared" ca="1" si="1303"/>
        <v>33.337226562500007</v>
      </c>
      <c r="BM749" s="235">
        <f t="shared" ca="1" si="1303"/>
        <v>33.616308593750006</v>
      </c>
      <c r="BN749" s="235">
        <f t="shared" ca="1" si="1303"/>
        <v>33.831386718750004</v>
      </c>
      <c r="BO749" s="235">
        <f t="shared" ca="1" si="1273"/>
        <v>30.885765624999998</v>
      </c>
      <c r="BP749" s="235">
        <f t="shared" ca="1" si="1229"/>
        <v>31.876289640244959</v>
      </c>
      <c r="BQ749" s="235">
        <f t="shared" ca="1" si="1230"/>
        <v>32.648930042645034</v>
      </c>
      <c r="BR749" s="235">
        <f t="shared" ca="1" si="1231"/>
        <v>-0.77264040240007503</v>
      </c>
      <c r="BS749" s="235">
        <f t="shared" ca="1" si="1232"/>
        <v>31.103649237844884</v>
      </c>
      <c r="BT749" s="235">
        <f t="shared" ca="1" si="1299"/>
        <v>32.047171019951506</v>
      </c>
      <c r="BU749" s="235">
        <f t="shared" ca="1" si="1300"/>
        <v>32.766039171721523</v>
      </c>
      <c r="BV749" s="235">
        <f t="shared" ca="1" si="1301"/>
        <v>33.315375222172676</v>
      </c>
      <c r="BW749" s="235">
        <f t="shared" ca="1" si="1302"/>
        <v>31.158770766862631</v>
      </c>
      <c r="BX749" s="235">
        <f t="shared" ca="1" si="1274"/>
        <v>3.4398995151725003</v>
      </c>
      <c r="BZ749" s="235">
        <f t="shared" ca="1" si="1275"/>
        <v>34.386022336809425</v>
      </c>
      <c r="CA749" s="235">
        <f t="shared" ca="1" si="1276"/>
        <v>26.545451722410558</v>
      </c>
      <c r="CB749" s="235">
        <f t="shared" ca="1" si="1203"/>
        <v>29.881216145833331</v>
      </c>
      <c r="CC749" s="235">
        <f t="shared" ca="1" si="1204"/>
        <v>1.8412161458333323</v>
      </c>
      <c r="CD749" s="81">
        <f t="shared" ca="1" si="1205"/>
        <v>14.568783854166671</v>
      </c>
      <c r="CE749" s="235">
        <f t="shared" ca="1" si="1277"/>
        <v>12.638090895327165</v>
      </c>
      <c r="CF749" s="235">
        <f t="shared" ca="1" si="1278"/>
        <v>11.39190140518591</v>
      </c>
      <c r="CG749">
        <f t="shared" si="1279"/>
        <v>100</v>
      </c>
      <c r="CH749">
        <f t="shared" si="1279"/>
        <v>50</v>
      </c>
      <c r="CI749">
        <f t="shared" si="1279"/>
        <v>0</v>
      </c>
      <c r="CJ749" t="e">
        <f t="shared" si="1280"/>
        <v>#N/A</v>
      </c>
      <c r="CK749" s="259">
        <f t="shared" ca="1" si="1281"/>
        <v>31.618827094093334</v>
      </c>
      <c r="CL749" s="259">
        <f t="shared" ca="1" si="1282"/>
        <v>30.109413547046664</v>
      </c>
      <c r="CM749" s="259">
        <f t="shared" ca="1" si="1283"/>
        <v>30.651057802181214</v>
      </c>
      <c r="CN749" s="259">
        <f t="shared" ca="1" si="1284"/>
        <v>32.249956416315989</v>
      </c>
      <c r="CO749">
        <f t="shared" ca="1" si="1285"/>
        <v>0</v>
      </c>
      <c r="CP749" t="e">
        <f t="shared" ca="1" si="1286"/>
        <v>#N/A</v>
      </c>
      <c r="CQ749">
        <f t="shared" ca="1" si="1287"/>
        <v>16.7</v>
      </c>
      <c r="CR749" t="e">
        <f t="shared" ca="1" si="1208"/>
        <v>#N/A</v>
      </c>
      <c r="CS749" t="e">
        <f t="shared" ca="1" si="1209"/>
        <v>#N/A</v>
      </c>
    </row>
    <row r="750" spans="1:97" x14ac:dyDescent="0.25">
      <c r="A750">
        <v>719</v>
      </c>
      <c r="B750" s="100">
        <f ca="1">OFFSET(InputPriceData!B$15,CalculationsAndCharts!$A750+$A$11,0,1,1)</f>
        <v>39451</v>
      </c>
      <c r="C750" s="3">
        <f ca="1">OFFSET(InputPriceData!G$15,CalculationsAndCharts!$A750+$A$11,0,1,1)</f>
        <v>4337700</v>
      </c>
      <c r="D750" s="4">
        <f ca="1">OFFSET(InputPriceData!C$15,CalculationsAndCharts!$A750+$A$11,IF($C$7,7,0),1,1)</f>
        <v>31.15</v>
      </c>
      <c r="E750" s="4">
        <f ca="1">OFFSET(InputPriceData!D$15,CalculationsAndCharts!$A750+$A$11,IF($C$7,7,0),1,1)</f>
        <v>31.15</v>
      </c>
      <c r="F750" s="4">
        <f ca="1">OFFSET(InputPriceData!E$15,CalculationsAndCharts!$A750+$A$11,IF($C$7,7,0),1,1)</f>
        <v>29.71</v>
      </c>
      <c r="G750" s="4">
        <f ca="1">OFFSET(InputPriceData!F$15,CalculationsAndCharts!$A750+$A$11,IF($C$7,7,0),1,1)</f>
        <v>29.91</v>
      </c>
      <c r="H750" s="105">
        <f t="shared" si="1254"/>
        <v>0</v>
      </c>
      <c r="I750" s="105">
        <f t="shared" ca="1" si="1249"/>
        <v>0</v>
      </c>
      <c r="J750" s="105">
        <f t="shared" ca="1" si="1249"/>
        <v>0</v>
      </c>
      <c r="K750" s="105">
        <f t="shared" ca="1" si="1249"/>
        <v>0</v>
      </c>
      <c r="L750" s="4">
        <f t="shared" ca="1" si="1255"/>
        <v>30.256666666666664</v>
      </c>
      <c r="M750" s="105">
        <f t="shared" ca="1" si="1256"/>
        <v>1.9966666666666661</v>
      </c>
      <c r="N750" s="105">
        <f t="shared" ca="1" si="1263"/>
        <v>4.3164358974358974</v>
      </c>
      <c r="O750" s="198">
        <f t="shared" ca="1" si="1264"/>
        <v>5.2712241544054192</v>
      </c>
      <c r="P750" s="198">
        <f t="shared" ca="1" si="1265"/>
        <v>4.7441017389648774</v>
      </c>
      <c r="Q750" s="105">
        <f t="shared" ca="1" si="1257"/>
        <v>33.004397490069898</v>
      </c>
      <c r="R750" s="105">
        <f t="shared" ca="1" si="1258"/>
        <v>34.833318061268379</v>
      </c>
      <c r="S750" s="105">
        <f t="shared" ca="1" si="1266"/>
        <v>0</v>
      </c>
      <c r="T750" s="105">
        <f t="shared" si="1267"/>
        <v>0</v>
      </c>
      <c r="U750" s="105">
        <f t="shared" si="1268"/>
        <v>0</v>
      </c>
      <c r="V750" s="115">
        <f t="shared" ca="1" si="1259"/>
        <v>1.8399999999999999</v>
      </c>
      <c r="W750" s="114">
        <f t="shared" ca="1" si="1260"/>
        <v>1.5105813539247812</v>
      </c>
      <c r="X750" s="116">
        <f t="shared" ca="1" si="1261"/>
        <v>0.10050422447090543</v>
      </c>
      <c r="Y750" s="90" t="e">
        <f t="shared" si="1269"/>
        <v>#N/A</v>
      </c>
      <c r="Z750" s="117" t="str">
        <f t="shared" ca="1" si="1270"/>
        <v/>
      </c>
      <c r="AA750" s="112"/>
      <c r="AB750" s="118"/>
      <c r="AC750" s="107"/>
      <c r="AD750" s="107"/>
      <c r="AH750" s="107"/>
      <c r="BE750" s="235">
        <f t="shared" ca="1" si="1271"/>
        <v>30.73</v>
      </c>
      <c r="BF750" s="235">
        <f t="shared" ref="BF750:BN750" ca="1" si="1304">AVERAGE(OFFSET(BE$31,$A750,0,$BE$27,1))</f>
        <v>31.357500000000002</v>
      </c>
      <c r="BG750" s="235">
        <f t="shared" ca="1" si="1304"/>
        <v>31.991250000000001</v>
      </c>
      <c r="BH750" s="235">
        <f t="shared" ca="1" si="1304"/>
        <v>32.586875000000006</v>
      </c>
      <c r="BI750" s="235">
        <f t="shared" ca="1" si="1304"/>
        <v>33.073750000000004</v>
      </c>
      <c r="BJ750" s="235">
        <f t="shared" ca="1" si="1304"/>
        <v>33.437031250000004</v>
      </c>
      <c r="BK750" s="235">
        <f t="shared" ca="1" si="1304"/>
        <v>33.700312500000003</v>
      </c>
      <c r="BL750" s="235">
        <f t="shared" ca="1" si="1304"/>
        <v>33.895390625000005</v>
      </c>
      <c r="BM750" s="235">
        <f t="shared" ca="1" si="1304"/>
        <v>34.046464843750002</v>
      </c>
      <c r="BN750" s="235">
        <f t="shared" ca="1" si="1304"/>
        <v>34.167988281250004</v>
      </c>
      <c r="BO750" s="235">
        <f t="shared" ca="1" si="1273"/>
        <v>32.127421875000003</v>
      </c>
      <c r="BP750" s="235">
        <f t="shared" ca="1" si="1229"/>
        <v>32.866813655489921</v>
      </c>
      <c r="BQ750" s="235">
        <f t="shared" ca="1" si="1230"/>
        <v>33.421570445045106</v>
      </c>
      <c r="BR750" s="235">
        <f t="shared" ca="1" si="1231"/>
        <v>-0.55475678955518504</v>
      </c>
      <c r="BS750" s="235">
        <f t="shared" ca="1" si="1232"/>
        <v>32.312056865934736</v>
      </c>
      <c r="BT750" s="235">
        <f t="shared" ca="1" si="1299"/>
        <v>32.990692802058135</v>
      </c>
      <c r="BU750" s="235">
        <f t="shared" ca="1" si="1300"/>
        <v>33.484907323491541</v>
      </c>
      <c r="BV750" s="235">
        <f t="shared" ca="1" si="1301"/>
        <v>33.864711272623822</v>
      </c>
      <c r="BW750" s="235">
        <f t="shared" ca="1" si="1302"/>
        <v>32.382067708323603</v>
      </c>
      <c r="BX750" s="235">
        <f t="shared" ca="1" si="1274"/>
        <v>3.5865125045242703</v>
      </c>
      <c r="BZ750" s="235">
        <f t="shared" ca="1" si="1275"/>
        <v>34.978487711867402</v>
      </c>
      <c r="CA750" s="235">
        <f t="shared" ca="1" si="1276"/>
        <v>31.901499017022143</v>
      </c>
      <c r="CB750" s="235">
        <f t="shared" ca="1" si="1203"/>
        <v>31.192044270833335</v>
      </c>
      <c r="CC750" s="235">
        <f t="shared" ca="1" si="1204"/>
        <v>1.4820442708333346</v>
      </c>
      <c r="CD750" s="81">
        <f t="shared" ca="1" si="1205"/>
        <v>13.257955729166667</v>
      </c>
      <c r="CE750" s="235">
        <f t="shared" ca="1" si="1277"/>
        <v>11.178527829693461</v>
      </c>
      <c r="CF750" s="235">
        <f t="shared" ca="1" si="1278"/>
        <v>11.530872431790128</v>
      </c>
      <c r="CG750">
        <f t="shared" si="1279"/>
        <v>100</v>
      </c>
      <c r="CH750">
        <f t="shared" si="1279"/>
        <v>50</v>
      </c>
      <c r="CI750">
        <f t="shared" si="1279"/>
        <v>0</v>
      </c>
      <c r="CJ750" t="e">
        <f t="shared" si="1280"/>
        <v>#N/A</v>
      </c>
      <c r="CK750" s="259">
        <f t="shared" ca="1" si="1281"/>
        <v>32.75765418818667</v>
      </c>
      <c r="CL750" s="259">
        <f t="shared" ca="1" si="1282"/>
        <v>31.426327094093338</v>
      </c>
      <c r="CM750" s="259">
        <f t="shared" ca="1" si="1283"/>
        <v>31.833985225857575</v>
      </c>
      <c r="CN750" s="259">
        <f t="shared" ca="1" si="1284"/>
        <v>33.10617356402372</v>
      </c>
      <c r="CO750">
        <f t="shared" ca="1" si="1285"/>
        <v>0</v>
      </c>
      <c r="CP750" t="e">
        <f t="shared" ca="1" si="1286"/>
        <v>#N/A</v>
      </c>
      <c r="CQ750">
        <f t="shared" ca="1" si="1287"/>
        <v>16.7</v>
      </c>
      <c r="CR750" t="e">
        <f t="shared" ca="1" si="1208"/>
        <v>#N/A</v>
      </c>
      <c r="CS750" t="e">
        <f t="shared" ca="1" si="1209"/>
        <v>#N/A</v>
      </c>
    </row>
    <row r="751" spans="1:97" x14ac:dyDescent="0.25">
      <c r="A751">
        <v>720</v>
      </c>
      <c r="B751" s="100">
        <f ca="1">OFFSET(InputPriceData!B$15,CalculationsAndCharts!$A751+$A$11,0,1,1)</f>
        <v>39450</v>
      </c>
      <c r="C751" s="3">
        <f ca="1">OFFSET(InputPriceData!G$15,CalculationsAndCharts!$A751+$A$11,0,1,1)</f>
        <v>3529000</v>
      </c>
      <c r="D751" s="4">
        <f ca="1">OFFSET(InputPriceData!C$15,CalculationsAndCharts!$A751+$A$11,IF($C$7,7,0),1,1)</f>
        <v>32.42</v>
      </c>
      <c r="E751" s="4">
        <f ca="1">OFFSET(InputPriceData!D$15,CalculationsAndCharts!$A751+$A$11,IF($C$7,7,0),1,1)</f>
        <v>32.42</v>
      </c>
      <c r="F751" s="4">
        <f ca="1">OFFSET(InputPriceData!E$15,CalculationsAndCharts!$A751+$A$11,IF($C$7,7,0),1,1)</f>
        <v>31.15</v>
      </c>
      <c r="G751" s="4">
        <f ca="1">OFFSET(InputPriceData!F$15,CalculationsAndCharts!$A751+$A$11,IF($C$7,7,0),1,1)</f>
        <v>31.55</v>
      </c>
      <c r="H751" s="105">
        <f t="shared" si="1254"/>
        <v>0</v>
      </c>
      <c r="I751" s="105">
        <f t="shared" ca="1" si="1249"/>
        <v>0</v>
      </c>
      <c r="J751" s="105">
        <f t="shared" ca="1" si="1249"/>
        <v>0</v>
      </c>
      <c r="K751" s="105">
        <f t="shared" ca="1" si="1249"/>
        <v>0</v>
      </c>
      <c r="L751" s="4">
        <f t="shared" ca="1" si="1255"/>
        <v>31.706666666666667</v>
      </c>
      <c r="M751" s="105">
        <f t="shared" ca="1" si="1256"/>
        <v>1.6899999999999977</v>
      </c>
      <c r="N751" s="105">
        <f t="shared" ca="1" si="1263"/>
        <v>4.5622051282051288</v>
      </c>
      <c r="O751" s="198">
        <f t="shared" ca="1" si="1264"/>
        <v>5.5440207992538548</v>
      </c>
      <c r="P751" s="198">
        <f t="shared" ca="1" si="1265"/>
        <v>4.9896187193284698</v>
      </c>
      <c r="Q751" s="105">
        <f t="shared" ca="1" si="1257"/>
        <v>33.789463439613677</v>
      </c>
      <c r="R751" s="105">
        <f t="shared" ca="1" si="1258"/>
        <v>35.355866795896517</v>
      </c>
      <c r="S751" s="105">
        <f t="shared" ca="1" si="1266"/>
        <v>0</v>
      </c>
      <c r="T751" s="105">
        <f t="shared" si="1267"/>
        <v>0</v>
      </c>
      <c r="U751" s="105">
        <f t="shared" si="1268"/>
        <v>0</v>
      </c>
      <c r="V751" s="115">
        <f t="shared" ca="1" si="1259"/>
        <v>1.2700000000000031</v>
      </c>
      <c r="W751" s="114">
        <f t="shared" ca="1" si="1260"/>
        <v>1.3458720308871719</v>
      </c>
      <c r="X751" s="116">
        <f t="shared" ca="1" si="1261"/>
        <v>9.2658384497216223E-2</v>
      </c>
      <c r="Y751" s="90" t="e">
        <f t="shared" si="1269"/>
        <v>#N/A</v>
      </c>
      <c r="Z751" s="117" t="str">
        <f t="shared" ca="1" si="1270"/>
        <v/>
      </c>
      <c r="AA751" s="112"/>
      <c r="AB751" s="118"/>
      <c r="AC751" s="107"/>
      <c r="AD751" s="107"/>
      <c r="AH751" s="107"/>
      <c r="BE751" s="235">
        <f t="shared" ca="1" si="1271"/>
        <v>31.984999999999999</v>
      </c>
      <c r="BF751" s="235">
        <f t="shared" ref="BF751:BN751" ca="1" si="1305">AVERAGE(OFFSET(BE$31,$A751,0,$BE$27,1))</f>
        <v>32.625</v>
      </c>
      <c r="BG751" s="235">
        <f t="shared" ca="1" si="1305"/>
        <v>33.182500000000005</v>
      </c>
      <c r="BH751" s="235">
        <f t="shared" ca="1" si="1305"/>
        <v>33.560625000000002</v>
      </c>
      <c r="BI751" s="235">
        <f t="shared" ca="1" si="1305"/>
        <v>33.800312500000004</v>
      </c>
      <c r="BJ751" s="235">
        <f t="shared" ca="1" si="1305"/>
        <v>33.963593750000001</v>
      </c>
      <c r="BK751" s="235">
        <f t="shared" ca="1" si="1305"/>
        <v>34.090468749999999</v>
      </c>
      <c r="BL751" s="235">
        <f t="shared" ca="1" si="1305"/>
        <v>34.197539062499999</v>
      </c>
      <c r="BM751" s="235">
        <f t="shared" ca="1" si="1305"/>
        <v>34.289511718749999</v>
      </c>
      <c r="BN751" s="235">
        <f t="shared" ca="1" si="1305"/>
        <v>34.368779296875005</v>
      </c>
      <c r="BO751" s="235">
        <f t="shared" ca="1" si="1273"/>
        <v>33.090197753906253</v>
      </c>
      <c r="BP751" s="235">
        <f t="shared" ca="1" si="1229"/>
        <v>33.606205435979845</v>
      </c>
      <c r="BQ751" s="235">
        <f t="shared" ca="1" si="1230"/>
        <v>33.976327234600284</v>
      </c>
      <c r="BR751" s="235">
        <f t="shared" ca="1" si="1231"/>
        <v>-0.37012179862043837</v>
      </c>
      <c r="BS751" s="235">
        <f t="shared" ca="1" si="1232"/>
        <v>33.236083637359407</v>
      </c>
      <c r="BT751" s="235">
        <f t="shared" ca="1" si="1299"/>
        <v>33.669328738181541</v>
      </c>
      <c r="BU751" s="235">
        <f t="shared" ca="1" si="1300"/>
        <v>33.97912184492494</v>
      </c>
      <c r="BV751" s="235">
        <f t="shared" ca="1" si="1301"/>
        <v>34.244515221756103</v>
      </c>
      <c r="BW751" s="235">
        <f t="shared" ca="1" si="1302"/>
        <v>33.315135901525906</v>
      </c>
      <c r="BX751" s="235">
        <f t="shared" ca="1" si="1274"/>
        <v>3.687759399588181</v>
      </c>
      <c r="BZ751" s="235">
        <f t="shared" ca="1" si="1275"/>
        <v>35.504447503277774</v>
      </c>
      <c r="CA751" s="235">
        <f t="shared" ca="1" si="1276"/>
        <v>35.158253531966096</v>
      </c>
      <c r="CB751" s="235">
        <f t="shared" ca="1" si="1203"/>
        <v>32.398432210286458</v>
      </c>
      <c r="CC751" s="235">
        <f t="shared" ca="1" si="1204"/>
        <v>1.2484322102864596</v>
      </c>
      <c r="CD751" s="81">
        <f t="shared" ca="1" si="1205"/>
        <v>12.051567789713545</v>
      </c>
      <c r="CE751" s="235">
        <f t="shared" ca="1" si="1277"/>
        <v>10.359085490537108</v>
      </c>
      <c r="CF751" s="235">
        <f t="shared" ca="1" si="1278"/>
        <v>10.013650666055922</v>
      </c>
      <c r="CG751">
        <f t="shared" si="1279"/>
        <v>100</v>
      </c>
      <c r="CH751">
        <f t="shared" si="1279"/>
        <v>50</v>
      </c>
      <c r="CI751">
        <f t="shared" si="1279"/>
        <v>0</v>
      </c>
      <c r="CJ751" t="e">
        <f t="shared" si="1280"/>
        <v>#N/A</v>
      </c>
      <c r="CK751" s="259">
        <f t="shared" ca="1" si="1281"/>
        <v>33.630308376373343</v>
      </c>
      <c r="CL751" s="259">
        <f t="shared" ca="1" si="1282"/>
        <v>32.573904188186674</v>
      </c>
      <c r="CM751" s="259">
        <f t="shared" ca="1" si="1283"/>
        <v>32.885530931984846</v>
      </c>
      <c r="CN751" s="259">
        <f t="shared" ca="1" si="1284"/>
        <v>33.778112151995877</v>
      </c>
      <c r="CO751">
        <f t="shared" ca="1" si="1285"/>
        <v>0</v>
      </c>
      <c r="CP751" t="e">
        <f t="shared" ca="1" si="1286"/>
        <v>#N/A</v>
      </c>
      <c r="CQ751">
        <f t="shared" ca="1" si="1287"/>
        <v>16.7</v>
      </c>
      <c r="CR751" t="e">
        <f t="shared" ca="1" si="1208"/>
        <v>#N/A</v>
      </c>
      <c r="CS751" t="e">
        <f t="shared" ca="1" si="1209"/>
        <v>#N/A</v>
      </c>
    </row>
    <row r="752" spans="1:97" x14ac:dyDescent="0.25">
      <c r="A752">
        <v>721</v>
      </c>
      <c r="B752" s="100">
        <f ca="1">OFFSET(InputPriceData!B$15,CalculationsAndCharts!$A752+$A$11,0,1,1)</f>
        <v>39449</v>
      </c>
      <c r="C752" s="3">
        <f ca="1">OFFSET(InputPriceData!G$15,CalculationsAndCharts!$A752+$A$11,0,1,1)</f>
        <v>3971500</v>
      </c>
      <c r="D752" s="4">
        <f ca="1">OFFSET(InputPriceData!C$15,CalculationsAndCharts!$A752+$A$11,IF($C$7,7,0),1,1)</f>
        <v>33.78</v>
      </c>
      <c r="E752" s="4">
        <f ca="1">OFFSET(InputPriceData!D$15,CalculationsAndCharts!$A752+$A$11,IF($C$7,7,0),1,1)</f>
        <v>34.200000000000003</v>
      </c>
      <c r="F752" s="4">
        <f ca="1">OFFSET(InputPriceData!E$15,CalculationsAndCharts!$A752+$A$11,IF($C$7,7,0),1,1)</f>
        <v>31.9</v>
      </c>
      <c r="G752" s="4">
        <f ca="1">OFFSET(InputPriceData!F$15,CalculationsAndCharts!$A752+$A$11,IF($C$7,7,0),1,1)</f>
        <v>32.42</v>
      </c>
      <c r="H752" s="105">
        <f t="shared" si="1254"/>
        <v>0</v>
      </c>
      <c r="I752" s="105">
        <f t="shared" ref="I752:K771" ca="1" si="1306">IF($S$16,AVERAGE(OFFSET($G752,0,0,I$31,1)),0)</f>
        <v>0</v>
      </c>
      <c r="J752" s="105">
        <f t="shared" ca="1" si="1306"/>
        <v>0</v>
      </c>
      <c r="K752" s="105">
        <f t="shared" ca="1" si="1306"/>
        <v>0</v>
      </c>
      <c r="L752" s="4">
        <f t="shared" ca="1" si="1255"/>
        <v>32.839999999999996</v>
      </c>
      <c r="M752" s="105">
        <f t="shared" ca="1" si="1256"/>
        <v>2.1299999999999955</v>
      </c>
      <c r="N752" s="105">
        <f t="shared" ca="1" si="1263"/>
        <v>5.751910256410258</v>
      </c>
      <c r="O752" s="198">
        <f t="shared" ca="1" si="1264"/>
        <v>5.8245395624106333</v>
      </c>
      <c r="P752" s="198">
        <f t="shared" ca="1" si="1265"/>
        <v>5.24208560616957</v>
      </c>
      <c r="Q752" s="105">
        <f t="shared" ca="1" si="1257"/>
        <v>34.384548231884246</v>
      </c>
      <c r="R752" s="105">
        <f t="shared" ca="1" si="1258"/>
        <v>35.803410611977334</v>
      </c>
      <c r="S752" s="105">
        <f t="shared" ca="1" si="1266"/>
        <v>0</v>
      </c>
      <c r="T752" s="105">
        <f t="shared" si="1267"/>
        <v>0</v>
      </c>
      <c r="U752" s="105">
        <f t="shared" si="1268"/>
        <v>0</v>
      </c>
      <c r="V752" s="115">
        <f t="shared" ca="1" si="1259"/>
        <v>2.3000000000000043</v>
      </c>
      <c r="W752" s="114">
        <f t="shared" ca="1" si="1260"/>
        <v>1.383808046330756</v>
      </c>
      <c r="X752" s="116">
        <f t="shared" ca="1" si="1261"/>
        <v>9.2683776876334237E-2</v>
      </c>
      <c r="Y752" s="90" t="e">
        <f t="shared" si="1269"/>
        <v>#N/A</v>
      </c>
      <c r="Z752" s="117" t="str">
        <f t="shared" ca="1" si="1270"/>
        <v/>
      </c>
      <c r="AA752" s="112"/>
      <c r="AB752" s="118"/>
      <c r="AC752" s="107"/>
      <c r="AD752" s="107"/>
      <c r="AH752" s="107"/>
      <c r="BE752" s="235">
        <f t="shared" ca="1" si="1271"/>
        <v>33.265000000000001</v>
      </c>
      <c r="BF752" s="235">
        <f t="shared" ref="BF752:BN752" ca="1" si="1307">AVERAGE(OFFSET(BE$31,$A752,0,$BE$27,1))</f>
        <v>33.74</v>
      </c>
      <c r="BG752" s="235">
        <f t="shared" ca="1" si="1307"/>
        <v>33.938749999999999</v>
      </c>
      <c r="BH752" s="235">
        <f t="shared" ca="1" si="1307"/>
        <v>34.04</v>
      </c>
      <c r="BI752" s="235">
        <f t="shared" ca="1" si="1307"/>
        <v>34.126874999999998</v>
      </c>
      <c r="BJ752" s="235">
        <f t="shared" ca="1" si="1307"/>
        <v>34.217343749999998</v>
      </c>
      <c r="BK752" s="235">
        <f t="shared" ca="1" si="1307"/>
        <v>34.304609374999998</v>
      </c>
      <c r="BL752" s="235">
        <f t="shared" ca="1" si="1307"/>
        <v>34.381484374999999</v>
      </c>
      <c r="BM752" s="235">
        <f t="shared" ca="1" si="1307"/>
        <v>34.448046875000003</v>
      </c>
      <c r="BN752" s="235">
        <f t="shared" ca="1" si="1307"/>
        <v>34.508740234375004</v>
      </c>
      <c r="BO752" s="235">
        <f t="shared" ca="1" si="1273"/>
        <v>33.858417480468745</v>
      </c>
      <c r="BP752" s="235">
        <f t="shared" ca="1" si="1229"/>
        <v>34.12221311805343</v>
      </c>
      <c r="BQ752" s="235">
        <f t="shared" ca="1" si="1230"/>
        <v>34.346449033220722</v>
      </c>
      <c r="BR752" s="235">
        <f t="shared" ca="1" si="1231"/>
        <v>-0.22423591516729147</v>
      </c>
      <c r="BS752" s="235">
        <f t="shared" ca="1" si="1232"/>
        <v>33.897977202886139</v>
      </c>
      <c r="BT752" s="235">
        <f t="shared" ca="1" si="1299"/>
        <v>34.102573839003675</v>
      </c>
      <c r="BU752" s="235">
        <f t="shared" ca="1" si="1300"/>
        <v>34.288914951668339</v>
      </c>
      <c r="BV752" s="235">
        <f t="shared" ca="1" si="1301"/>
        <v>34.509908598587259</v>
      </c>
      <c r="BW752" s="235">
        <f t="shared" ca="1" si="1302"/>
        <v>33.950885260593282</v>
      </c>
      <c r="BX752" s="235">
        <f t="shared" ca="1" si="1274"/>
        <v>3.7430588438452146</v>
      </c>
      <c r="BZ752" s="235">
        <f t="shared" ca="1" si="1275"/>
        <v>35.98736625617201</v>
      </c>
      <c r="CA752" s="235">
        <f t="shared" ca="1" si="1276"/>
        <v>36.398283592793682</v>
      </c>
      <c r="CB752" s="235">
        <f t="shared" ca="1" si="1203"/>
        <v>33.349208740234374</v>
      </c>
      <c r="CC752" s="235">
        <f t="shared" ca="1" si="1204"/>
        <v>1.4492087402343756</v>
      </c>
      <c r="CD752" s="81">
        <f t="shared" ca="1" si="1205"/>
        <v>11.100791259765629</v>
      </c>
      <c r="CE752" s="235">
        <f t="shared" ca="1" si="1277"/>
        <v>13.055003975139812</v>
      </c>
      <c r="CF752" s="235">
        <f t="shared" ca="1" si="1278"/>
        <v>9.0457034214169454</v>
      </c>
      <c r="CG752">
        <f t="shared" si="1279"/>
        <v>100</v>
      </c>
      <c r="CH752">
        <f t="shared" si="1279"/>
        <v>50</v>
      </c>
      <c r="CI752">
        <f t="shared" si="1279"/>
        <v>0</v>
      </c>
      <c r="CJ752" t="e">
        <f t="shared" si="1280"/>
        <v>#N/A</v>
      </c>
      <c r="CK752" s="259">
        <f t="shared" ca="1" si="1281"/>
        <v>34.185616752746682</v>
      </c>
      <c r="CL752" s="259">
        <f t="shared" ca="1" si="1282"/>
        <v>33.340154188186673</v>
      </c>
      <c r="CM752" s="259">
        <f t="shared" ca="1" si="1283"/>
        <v>33.671440442196968</v>
      </c>
      <c r="CN752" s="259">
        <f t="shared" ca="1" si="1284"/>
        <v>34.259795337519563</v>
      </c>
      <c r="CO752">
        <f t="shared" ca="1" si="1285"/>
        <v>0</v>
      </c>
      <c r="CP752" t="e">
        <f t="shared" ca="1" si="1286"/>
        <v>#N/A</v>
      </c>
      <c r="CQ752">
        <f t="shared" ca="1" si="1287"/>
        <v>16.7</v>
      </c>
      <c r="CR752" t="e">
        <f t="shared" ca="1" si="1208"/>
        <v>#N/A</v>
      </c>
      <c r="CS752" t="e">
        <f t="shared" ca="1" si="1209"/>
        <v>#N/A</v>
      </c>
    </row>
    <row r="753" spans="1:97" x14ac:dyDescent="0.25">
      <c r="A753">
        <v>722</v>
      </c>
      <c r="B753" s="100">
        <f ca="1">OFFSET(InputPriceData!B$15,CalculationsAndCharts!$A753+$A$11,0,1,1)</f>
        <v>39447</v>
      </c>
      <c r="C753" s="3">
        <f ca="1">OFFSET(InputPriceData!G$15,CalculationsAndCharts!$A753+$A$11,0,1,1)</f>
        <v>2275800</v>
      </c>
      <c r="D753" s="4">
        <f ca="1">OFFSET(InputPriceData!C$15,CalculationsAndCharts!$A753+$A$11,IF($C$7,7,0),1,1)</f>
        <v>34.159999999999997</v>
      </c>
      <c r="E753" s="4">
        <f ca="1">OFFSET(InputPriceData!D$15,CalculationsAndCharts!$A753+$A$11,IF($C$7,7,0),1,1)</f>
        <v>34.43</v>
      </c>
      <c r="F753" s="4">
        <f ca="1">OFFSET(InputPriceData!E$15,CalculationsAndCharts!$A753+$A$11,IF($C$7,7,0),1,1)</f>
        <v>33.549999999999997</v>
      </c>
      <c r="G753" s="4">
        <f ca="1">OFFSET(InputPriceData!F$15,CalculationsAndCharts!$A753+$A$11,IF($C$7,7,0),1,1)</f>
        <v>34.11</v>
      </c>
      <c r="H753" s="105">
        <f t="shared" si="1254"/>
        <v>0</v>
      </c>
      <c r="I753" s="105">
        <f t="shared" ca="1" si="1306"/>
        <v>0</v>
      </c>
      <c r="J753" s="105">
        <f t="shared" ca="1" si="1306"/>
        <v>0</v>
      </c>
      <c r="K753" s="105">
        <f t="shared" ca="1" si="1306"/>
        <v>0</v>
      </c>
      <c r="L753" s="4">
        <f t="shared" ca="1" si="1255"/>
        <v>34.029999999999994</v>
      </c>
      <c r="M753" s="105">
        <f t="shared" ca="1" si="1256"/>
        <v>0.70666666666667055</v>
      </c>
      <c r="N753" s="105">
        <f t="shared" ca="1" si="1263"/>
        <v>5.3905384615384637</v>
      </c>
      <c r="O753" s="198">
        <f t="shared" ca="1" si="1264"/>
        <v>5.8452907926964555</v>
      </c>
      <c r="P753" s="198">
        <f t="shared" ca="1" si="1265"/>
        <v>5.2607617134268096</v>
      </c>
      <c r="Q753" s="105">
        <f t="shared" ca="1" si="1257"/>
        <v>34.825847726708318</v>
      </c>
      <c r="R753" s="105">
        <f t="shared" ca="1" si="1258"/>
        <v>36.208799863432503</v>
      </c>
      <c r="S753" s="105">
        <f t="shared" ca="1" si="1266"/>
        <v>0</v>
      </c>
      <c r="T753" s="105">
        <f t="shared" si="1267"/>
        <v>0</v>
      </c>
      <c r="U753" s="105">
        <f t="shared" si="1268"/>
        <v>0</v>
      </c>
      <c r="V753" s="115">
        <f t="shared" ca="1" si="1259"/>
        <v>0.88000000000000256</v>
      </c>
      <c r="W753" s="114">
        <f t="shared" ca="1" si="1260"/>
        <v>0.92571206949613172</v>
      </c>
      <c r="X753" s="116">
        <f t="shared" ca="1" si="1261"/>
        <v>7.7139022852422509E-2</v>
      </c>
      <c r="Y753" s="90" t="e">
        <f t="shared" si="1269"/>
        <v>#N/A</v>
      </c>
      <c r="Z753" s="117" t="str">
        <f t="shared" ca="1" si="1270"/>
        <v/>
      </c>
      <c r="AA753" s="112"/>
      <c r="AB753" s="118"/>
      <c r="AC753" s="107"/>
      <c r="AD753" s="107"/>
      <c r="AH753" s="107"/>
      <c r="BE753" s="235">
        <f t="shared" ca="1" si="1271"/>
        <v>34.215000000000003</v>
      </c>
      <c r="BF753" s="235">
        <f t="shared" ref="BF753:BN753" ca="1" si="1308">AVERAGE(OFFSET(BE$31,$A753,0,$BE$27,1))</f>
        <v>34.137500000000003</v>
      </c>
      <c r="BG753" s="235">
        <f t="shared" ca="1" si="1308"/>
        <v>34.141249999999999</v>
      </c>
      <c r="BH753" s="235">
        <f t="shared" ca="1" si="1308"/>
        <v>34.213749999999997</v>
      </c>
      <c r="BI753" s="235">
        <f t="shared" ca="1" si="1308"/>
        <v>34.307812499999997</v>
      </c>
      <c r="BJ753" s="235">
        <f t="shared" ca="1" si="1308"/>
        <v>34.391874999999999</v>
      </c>
      <c r="BK753" s="235">
        <f t="shared" ca="1" si="1308"/>
        <v>34.458359375000001</v>
      </c>
      <c r="BL753" s="235">
        <f t="shared" ca="1" si="1308"/>
        <v>34.514609375000006</v>
      </c>
      <c r="BM753" s="235">
        <f t="shared" ca="1" si="1308"/>
        <v>34.569433593750006</v>
      </c>
      <c r="BN753" s="235">
        <f t="shared" ca="1" si="1308"/>
        <v>34.626552734375004</v>
      </c>
      <c r="BO753" s="235">
        <f t="shared" ca="1" si="1273"/>
        <v>34.267244628906248</v>
      </c>
      <c r="BP753" s="235">
        <f t="shared" ca="1" si="1229"/>
        <v>34.386008755638116</v>
      </c>
      <c r="BQ753" s="235">
        <f t="shared" ca="1" si="1230"/>
        <v>34.570684948388013</v>
      </c>
      <c r="BR753" s="235">
        <f t="shared" ca="1" si="1231"/>
        <v>-0.18467619274989744</v>
      </c>
      <c r="BS753" s="235">
        <f t="shared" ca="1" si="1232"/>
        <v>34.201332562888219</v>
      </c>
      <c r="BT753" s="235">
        <f t="shared" ca="1" si="1299"/>
        <v>34.307170475121211</v>
      </c>
      <c r="BU753" s="235">
        <f t="shared" ca="1" si="1300"/>
        <v>34.475256064333003</v>
      </c>
      <c r="BV753" s="235">
        <f t="shared" ca="1" si="1301"/>
        <v>34.730902245506186</v>
      </c>
      <c r="BW753" s="235">
        <f t="shared" ca="1" si="1302"/>
        <v>34.226645477870804</v>
      </c>
      <c r="BX753" s="235">
        <f t="shared" ca="1" si="1274"/>
        <v>3.7639568509277694</v>
      </c>
      <c r="BZ753" s="235">
        <f t="shared" ca="1" si="1275"/>
        <v>36.454311947914121</v>
      </c>
      <c r="CA753" s="235">
        <f t="shared" ca="1" si="1276"/>
        <v>35.203958505168401</v>
      </c>
      <c r="CB753" s="235">
        <f t="shared" ca="1" si="1203"/>
        <v>34.148622314453121</v>
      </c>
      <c r="CC753" s="235">
        <f t="shared" ca="1" si="1204"/>
        <v>0.68862231445312005</v>
      </c>
      <c r="CD753" s="81">
        <f t="shared" ca="1" si="1205"/>
        <v>10.391377685546878</v>
      </c>
      <c r="CE753" s="235">
        <f t="shared" ca="1" si="1277"/>
        <v>6.6268625324908417</v>
      </c>
      <c r="CF753" s="235">
        <f t="shared" ca="1" si="1278"/>
        <v>6.8152172299351763</v>
      </c>
      <c r="CG753">
        <f t="shared" si="1279"/>
        <v>100</v>
      </c>
      <c r="CH753">
        <f t="shared" si="1279"/>
        <v>50</v>
      </c>
      <c r="CI753">
        <f t="shared" si="1279"/>
        <v>0</v>
      </c>
      <c r="CJ753" t="e">
        <f t="shared" si="1280"/>
        <v>#N/A</v>
      </c>
      <c r="CK753" s="259">
        <f t="shared" ca="1" si="1281"/>
        <v>34.308733505493358</v>
      </c>
      <c r="CL753" s="259">
        <f t="shared" ca="1" si="1282"/>
        <v>34.087808376373346</v>
      </c>
      <c r="CM753" s="259">
        <f t="shared" ca="1" si="1283"/>
        <v>34.225734070328279</v>
      </c>
      <c r="CN753" s="259">
        <f t="shared" ca="1" si="1284"/>
        <v>34.627651797252724</v>
      </c>
      <c r="CO753">
        <f t="shared" ca="1" si="1285"/>
        <v>0</v>
      </c>
      <c r="CP753" t="e">
        <f t="shared" ca="1" si="1286"/>
        <v>#N/A</v>
      </c>
      <c r="CQ753">
        <f t="shared" ca="1" si="1287"/>
        <v>16.7</v>
      </c>
      <c r="CR753" t="e">
        <f t="shared" ca="1" si="1208"/>
        <v>#N/A</v>
      </c>
      <c r="CS753" t="e">
        <f t="shared" ca="1" si="1209"/>
        <v>#N/A</v>
      </c>
    </row>
    <row r="754" spans="1:97" x14ac:dyDescent="0.25">
      <c r="A754">
        <v>723</v>
      </c>
      <c r="B754" s="100">
        <f ca="1">OFFSET(InputPriceData!B$15,CalculationsAndCharts!$A754+$A$11,0,1,1)</f>
        <v>39444</v>
      </c>
      <c r="C754" s="3">
        <f ca="1">OFFSET(InputPriceData!G$15,CalculationsAndCharts!$A754+$A$11,0,1,1)</f>
        <v>1537500</v>
      </c>
      <c r="D754" s="4">
        <f ca="1">OFFSET(InputPriceData!C$15,CalculationsAndCharts!$A754+$A$11,IF($C$7,7,0),1,1)</f>
        <v>34.200000000000003</v>
      </c>
      <c r="E754" s="4">
        <f ca="1">OFFSET(InputPriceData!D$15,CalculationsAndCharts!$A754+$A$11,IF($C$7,7,0),1,1)</f>
        <v>34.450000000000003</v>
      </c>
      <c r="F754" s="4">
        <f ca="1">OFFSET(InputPriceData!E$15,CalculationsAndCharts!$A754+$A$11,IF($C$7,7,0),1,1)</f>
        <v>34</v>
      </c>
      <c r="G754" s="4">
        <f ca="1">OFFSET(InputPriceData!F$15,CalculationsAndCharts!$A754+$A$11,IF($C$7,7,0),1,1)</f>
        <v>34.32</v>
      </c>
      <c r="H754" s="105">
        <f t="shared" si="1254"/>
        <v>0</v>
      </c>
      <c r="I754" s="105">
        <f t="shared" ca="1" si="1306"/>
        <v>0</v>
      </c>
      <c r="J754" s="105">
        <f t="shared" ca="1" si="1306"/>
        <v>0</v>
      </c>
      <c r="K754" s="105">
        <f t="shared" ca="1" si="1306"/>
        <v>0</v>
      </c>
      <c r="L754" s="4">
        <f t="shared" ca="1" si="1255"/>
        <v>34.256666666666668</v>
      </c>
      <c r="M754" s="105">
        <f t="shared" ca="1" si="1256"/>
        <v>0.61666666666666714</v>
      </c>
      <c r="N754" s="105">
        <f t="shared" ca="1" si="1263"/>
        <v>5.7646538461538475</v>
      </c>
      <c r="O754" s="198">
        <f t="shared" ca="1" si="1264"/>
        <v>5.975220030170167</v>
      </c>
      <c r="P754" s="198">
        <f t="shared" ca="1" si="1265"/>
        <v>5.3776980271531505</v>
      </c>
      <c r="Q754" s="105">
        <f t="shared" ca="1" si="1257"/>
        <v>35.053232791482124</v>
      </c>
      <c r="R754" s="105">
        <f t="shared" ca="1" si="1258"/>
        <v>36.603929045353695</v>
      </c>
      <c r="S754" s="105">
        <f t="shared" ca="1" si="1266"/>
        <v>0</v>
      </c>
      <c r="T754" s="105">
        <f t="shared" si="1267"/>
        <v>0</v>
      </c>
      <c r="U754" s="105">
        <f t="shared" si="1268"/>
        <v>0</v>
      </c>
      <c r="V754" s="115">
        <f t="shared" ca="1" si="1259"/>
        <v>0.65000000000000568</v>
      </c>
      <c r="W754" s="114">
        <f t="shared" ca="1" si="1260"/>
        <v>0.94856810424419624</v>
      </c>
      <c r="X754" s="116">
        <f t="shared" ca="1" si="1261"/>
        <v>7.7638930776346052E-2</v>
      </c>
      <c r="Y754" s="90" t="e">
        <f t="shared" si="1269"/>
        <v>#N/A</v>
      </c>
      <c r="Z754" s="117" t="str">
        <f t="shared" ca="1" si="1270"/>
        <v/>
      </c>
      <c r="AA754" s="112"/>
      <c r="AB754" s="118"/>
      <c r="AC754" s="107"/>
      <c r="AD754" s="107"/>
      <c r="AH754" s="107"/>
      <c r="BE754" s="235">
        <f t="shared" ca="1" si="1271"/>
        <v>34.06</v>
      </c>
      <c r="BF754" s="235">
        <f t="shared" ref="BF754:BN754" ca="1" si="1309">AVERAGE(OFFSET(BE$31,$A754,0,$BE$27,1))</f>
        <v>34.144999999999996</v>
      </c>
      <c r="BG754" s="235">
        <f t="shared" ca="1" si="1309"/>
        <v>34.286249999999995</v>
      </c>
      <c r="BH754" s="235">
        <f t="shared" ca="1" si="1309"/>
        <v>34.401874999999997</v>
      </c>
      <c r="BI754" s="235">
        <f t="shared" ca="1" si="1309"/>
        <v>34.475937500000001</v>
      </c>
      <c r="BJ754" s="235">
        <f t="shared" ca="1" si="1309"/>
        <v>34.524843750000002</v>
      </c>
      <c r="BK754" s="235">
        <f t="shared" ca="1" si="1309"/>
        <v>34.570859375000005</v>
      </c>
      <c r="BL754" s="235">
        <f t="shared" ca="1" si="1309"/>
        <v>34.624257812500005</v>
      </c>
      <c r="BM754" s="235">
        <f t="shared" ca="1" si="1309"/>
        <v>34.683671875000002</v>
      </c>
      <c r="BN754" s="235">
        <f t="shared" ca="1" si="1309"/>
        <v>34.745830078125003</v>
      </c>
      <c r="BO754" s="235">
        <f t="shared" ca="1" si="1273"/>
        <v>34.308395019531254</v>
      </c>
      <c r="BP754" s="235">
        <f t="shared" ca="1" si="1229"/>
        <v>34.504772882369977</v>
      </c>
      <c r="BQ754" s="235">
        <f t="shared" ca="1" si="1230"/>
        <v>34.755361141137911</v>
      </c>
      <c r="BR754" s="235">
        <f t="shared" ca="1" si="1231"/>
        <v>-0.25058825876793378</v>
      </c>
      <c r="BS754" s="235">
        <f t="shared" ca="1" si="1232"/>
        <v>34.254184623602043</v>
      </c>
      <c r="BT754" s="235">
        <f t="shared" ca="1" si="1299"/>
        <v>34.413008387354211</v>
      </c>
      <c r="BU754" s="235">
        <f t="shared" ca="1" si="1300"/>
        <v>34.643341653544795</v>
      </c>
      <c r="BV754" s="235">
        <f t="shared" ca="1" si="1301"/>
        <v>34.98654842667937</v>
      </c>
      <c r="BW754" s="235">
        <f t="shared" ca="1" si="1302"/>
        <v>34.295548628107618</v>
      </c>
      <c r="BX754" s="235">
        <f t="shared" ca="1" si="1274"/>
        <v>3.7553678564604249</v>
      </c>
      <c r="BZ754" s="235">
        <f t="shared" ca="1" si="1275"/>
        <v>36.942919608490044</v>
      </c>
      <c r="CA754" s="235">
        <f t="shared" ca="1" si="1276"/>
        <v>32.376087499470195</v>
      </c>
      <c r="CB754" s="235">
        <f t="shared" ca="1" si="1203"/>
        <v>34.282530843098961</v>
      </c>
      <c r="CC754" s="235">
        <f t="shared" ca="1" si="1204"/>
        <v>0.82253084309895996</v>
      </c>
      <c r="CD754" s="81">
        <f t="shared" ca="1" si="1205"/>
        <v>11.03291682942708</v>
      </c>
      <c r="CE754" s="235">
        <f t="shared" ca="1" si="1277"/>
        <v>7.4552437566201846</v>
      </c>
      <c r="CF754" s="235">
        <f t="shared" ca="1" si="1278"/>
        <v>7.5308642329457633</v>
      </c>
      <c r="CG754">
        <f t="shared" si="1279"/>
        <v>100</v>
      </c>
      <c r="CH754">
        <f t="shared" si="1279"/>
        <v>50</v>
      </c>
      <c r="CI754">
        <f t="shared" si="1279"/>
        <v>0</v>
      </c>
      <c r="CJ754" t="e">
        <f t="shared" si="1280"/>
        <v>#N/A</v>
      </c>
      <c r="CK754" s="259">
        <f t="shared" ca="1" si="1281"/>
        <v>34.374967010986715</v>
      </c>
      <c r="CL754" s="259">
        <f t="shared" ca="1" si="1282"/>
        <v>34.266866752746679</v>
      </c>
      <c r="CM754" s="259">
        <f t="shared" ca="1" si="1283"/>
        <v>34.356223450547134</v>
      </c>
      <c r="CN754" s="259">
        <f t="shared" ca="1" si="1284"/>
        <v>34.84358916560447</v>
      </c>
      <c r="CO754">
        <f t="shared" ca="1" si="1285"/>
        <v>0</v>
      </c>
      <c r="CP754" t="e">
        <f t="shared" ca="1" si="1286"/>
        <v>#N/A</v>
      </c>
      <c r="CQ754">
        <f t="shared" ca="1" si="1287"/>
        <v>16.7</v>
      </c>
      <c r="CR754" t="e">
        <f t="shared" ca="1" si="1208"/>
        <v>#N/A</v>
      </c>
      <c r="CS754" t="e">
        <f t="shared" ca="1" si="1209"/>
        <v>#N/A</v>
      </c>
    </row>
    <row r="755" spans="1:97" x14ac:dyDescent="0.25">
      <c r="A755">
        <v>724</v>
      </c>
      <c r="B755" s="100">
        <f ca="1">OFFSET(InputPriceData!B$15,CalculationsAndCharts!$A755+$A$11,0,1,1)</f>
        <v>39443</v>
      </c>
      <c r="C755" s="3">
        <f ca="1">OFFSET(InputPriceData!G$15,CalculationsAndCharts!$A755+$A$11,0,1,1)</f>
        <v>2192500</v>
      </c>
      <c r="D755" s="4">
        <f ca="1">OFFSET(InputPriceData!C$15,CalculationsAndCharts!$A755+$A$11,IF($C$7,7,0),1,1)</f>
        <v>34.69</v>
      </c>
      <c r="E755" s="4">
        <f ca="1">OFFSET(InputPriceData!D$15,CalculationsAndCharts!$A755+$A$11,IF($C$7,7,0),1,1)</f>
        <v>34.69</v>
      </c>
      <c r="F755" s="4">
        <f ca="1">OFFSET(InputPriceData!E$15,CalculationsAndCharts!$A755+$A$11,IF($C$7,7,0),1,1)</f>
        <v>33.64</v>
      </c>
      <c r="G755" s="4">
        <f ca="1">OFFSET(InputPriceData!F$15,CalculationsAndCharts!$A755+$A$11,IF($C$7,7,0),1,1)</f>
        <v>33.799999999999997</v>
      </c>
      <c r="H755" s="105">
        <f t="shared" si="1254"/>
        <v>0</v>
      </c>
      <c r="I755" s="105">
        <f t="shared" ca="1" si="1306"/>
        <v>0</v>
      </c>
      <c r="J755" s="105">
        <f t="shared" ca="1" si="1306"/>
        <v>0</v>
      </c>
      <c r="K755" s="105">
        <f t="shared" ca="1" si="1306"/>
        <v>0</v>
      </c>
      <c r="L755" s="4">
        <f t="shared" ca="1" si="1255"/>
        <v>34.043333333333329</v>
      </c>
      <c r="M755" s="105">
        <f t="shared" ca="1" si="1256"/>
        <v>0.77333333333333343</v>
      </c>
      <c r="N755" s="105">
        <f t="shared" ca="1" si="1263"/>
        <v>5.8028846153846176</v>
      </c>
      <c r="O755" s="198">
        <f t="shared" ca="1" si="1264"/>
        <v>6.035381797031973</v>
      </c>
      <c r="P755" s="198">
        <f t="shared" ca="1" si="1265"/>
        <v>5.4318436173287754</v>
      </c>
      <c r="Q755" s="105">
        <f t="shared" ca="1" si="1257"/>
        <v>35.280823112857966</v>
      </c>
      <c r="R755" s="105">
        <f t="shared" ca="1" si="1258"/>
        <v>37.046985117888426</v>
      </c>
      <c r="S755" s="105">
        <f t="shared" ca="1" si="1266"/>
        <v>0</v>
      </c>
      <c r="T755" s="105">
        <f t="shared" si="1267"/>
        <v>0</v>
      </c>
      <c r="U755" s="105">
        <f t="shared" si="1268"/>
        <v>0</v>
      </c>
      <c r="V755" s="115">
        <f t="shared" ca="1" si="1259"/>
        <v>1.0499999999999972</v>
      </c>
      <c r="W755" s="114">
        <f t="shared" ca="1" si="1260"/>
        <v>1.0978521563662915</v>
      </c>
      <c r="X755" s="116">
        <f t="shared" ca="1" si="1261"/>
        <v>8.248083302858851E-2</v>
      </c>
      <c r="Y755" s="90" t="e">
        <f t="shared" si="1269"/>
        <v>#N/A</v>
      </c>
      <c r="Z755" s="117" t="str">
        <f t="shared" ca="1" si="1270"/>
        <v/>
      </c>
      <c r="AA755" s="112"/>
      <c r="AB755" s="118"/>
      <c r="AC755" s="107"/>
      <c r="AD755" s="107"/>
      <c r="AH755" s="107"/>
      <c r="BE755" s="235">
        <f t="shared" ca="1" si="1271"/>
        <v>34.229999999999997</v>
      </c>
      <c r="BF755" s="235">
        <f t="shared" ref="BF755:BN755" ca="1" si="1310">AVERAGE(OFFSET(BE$31,$A755,0,$BE$27,1))</f>
        <v>34.427499999999995</v>
      </c>
      <c r="BG755" s="235">
        <f t="shared" ca="1" si="1310"/>
        <v>34.517499999999998</v>
      </c>
      <c r="BH755" s="235">
        <f t="shared" ca="1" si="1310"/>
        <v>34.549999999999997</v>
      </c>
      <c r="BI755" s="235">
        <f t="shared" ca="1" si="1310"/>
        <v>34.573750000000004</v>
      </c>
      <c r="BJ755" s="235">
        <f t="shared" ca="1" si="1310"/>
        <v>34.616875000000007</v>
      </c>
      <c r="BK755" s="235">
        <f t="shared" ca="1" si="1310"/>
        <v>34.677656250000005</v>
      </c>
      <c r="BL755" s="235">
        <f t="shared" ca="1" si="1310"/>
        <v>34.743085937500005</v>
      </c>
      <c r="BM755" s="235">
        <f t="shared" ca="1" si="1310"/>
        <v>34.807988281250005</v>
      </c>
      <c r="BN755" s="235">
        <f t="shared" ca="1" si="1310"/>
        <v>34.884804687500008</v>
      </c>
      <c r="BO755" s="235">
        <f t="shared" ca="1" si="1273"/>
        <v>34.490833007812505</v>
      </c>
      <c r="BP755" s="235">
        <f t="shared" ca="1" si="1229"/>
        <v>34.701150745208693</v>
      </c>
      <c r="BQ755" s="235">
        <f t="shared" ca="1" si="1230"/>
        <v>35.005949399905845</v>
      </c>
      <c r="BR755" s="235">
        <f t="shared" ca="1" si="1231"/>
        <v>-0.30479865469715151</v>
      </c>
      <c r="BS755" s="235">
        <f t="shared" ca="1" si="1232"/>
        <v>34.396352090511542</v>
      </c>
      <c r="BT755" s="235">
        <f t="shared" ca="1" si="1299"/>
        <v>34.571832151106378</v>
      </c>
      <c r="BU755" s="235">
        <f t="shared" ca="1" si="1300"/>
        <v>34.873674919735372</v>
      </c>
      <c r="BV755" s="235">
        <f t="shared" ca="1" si="1301"/>
        <v>35.329755199813945</v>
      </c>
      <c r="BW755" s="235">
        <f t="shared" ca="1" si="1302"/>
        <v>34.424226893926971</v>
      </c>
      <c r="BX755" s="235">
        <f t="shared" ca="1" si="1274"/>
        <v>3.6961629983257267</v>
      </c>
      <c r="BZ755" s="235">
        <f t="shared" ca="1" si="1275"/>
        <v>37.475265103906139</v>
      </c>
      <c r="CA755" s="235">
        <f t="shared" ca="1" si="1276"/>
        <v>29.363476317459359</v>
      </c>
      <c r="CB755" s="235">
        <f t="shared" ca="1" si="1203"/>
        <v>34.267083170572917</v>
      </c>
      <c r="CC755" s="235">
        <f t="shared" ca="1" si="1204"/>
        <v>0.80708317057291623</v>
      </c>
      <c r="CD755" s="81">
        <f t="shared" ca="1" si="1205"/>
        <v>12.682916829427086</v>
      </c>
      <c r="CE755" s="235">
        <f t="shared" ca="1" si="1277"/>
        <v>6.3635454006945018</v>
      </c>
      <c r="CF755" s="235">
        <f t="shared" ca="1" si="1278"/>
        <v>8.2514586996171264</v>
      </c>
      <c r="CG755">
        <f t="shared" si="1279"/>
        <v>100</v>
      </c>
      <c r="CH755">
        <f t="shared" si="1279"/>
        <v>50</v>
      </c>
      <c r="CI755">
        <f t="shared" si="1279"/>
        <v>0</v>
      </c>
      <c r="CJ755" t="e">
        <f t="shared" si="1280"/>
        <v>#N/A</v>
      </c>
      <c r="CK755" s="259">
        <f t="shared" ca="1" si="1281"/>
        <v>34.544934021973432</v>
      </c>
      <c r="CL755" s="259">
        <f t="shared" ca="1" si="1282"/>
        <v>34.269983505493357</v>
      </c>
      <c r="CM755" s="259">
        <f t="shared" ca="1" si="1283"/>
        <v>34.422594639800778</v>
      </c>
      <c r="CN755" s="259">
        <f t="shared" ca="1" si="1284"/>
        <v>35.074278130747587</v>
      </c>
      <c r="CO755">
        <f t="shared" ca="1" si="1285"/>
        <v>0</v>
      </c>
      <c r="CP755" t="e">
        <f t="shared" ca="1" si="1286"/>
        <v>#N/A</v>
      </c>
      <c r="CQ755">
        <f t="shared" ca="1" si="1287"/>
        <v>16.7</v>
      </c>
      <c r="CR755" t="e">
        <f t="shared" ca="1" si="1208"/>
        <v>#N/A</v>
      </c>
      <c r="CS755" t="e">
        <f t="shared" ca="1" si="1209"/>
        <v>#N/A</v>
      </c>
    </row>
    <row r="756" spans="1:97" x14ac:dyDescent="0.25">
      <c r="A756">
        <v>725</v>
      </c>
      <c r="B756" s="100">
        <f ca="1">OFFSET(InputPriceData!B$15,CalculationsAndCharts!$A756+$A$11,0,1,1)</f>
        <v>39442</v>
      </c>
      <c r="C756" s="3">
        <f ca="1">OFFSET(InputPriceData!G$15,CalculationsAndCharts!$A756+$A$11,0,1,1)</f>
        <v>1961400</v>
      </c>
      <c r="D756" s="4">
        <f ca="1">OFFSET(InputPriceData!C$15,CalculationsAndCharts!$A756+$A$11,IF($C$7,7,0),1,1)</f>
        <v>34.229999999999997</v>
      </c>
      <c r="E756" s="4">
        <f ca="1">OFFSET(InputPriceData!D$15,CalculationsAndCharts!$A756+$A$11,IF($C$7,7,0),1,1)</f>
        <v>34.78</v>
      </c>
      <c r="F756" s="4">
        <f ca="1">OFFSET(InputPriceData!E$15,CalculationsAndCharts!$A756+$A$11,IF($C$7,7,0),1,1)</f>
        <v>33.799999999999997</v>
      </c>
      <c r="G756" s="4">
        <f ca="1">OFFSET(InputPriceData!F$15,CalculationsAndCharts!$A756+$A$11,IF($C$7,7,0),1,1)</f>
        <v>34.659999999999997</v>
      </c>
      <c r="H756" s="105">
        <f t="shared" si="1254"/>
        <v>0</v>
      </c>
      <c r="I756" s="105">
        <f t="shared" ca="1" si="1306"/>
        <v>0</v>
      </c>
      <c r="J756" s="105">
        <f t="shared" ca="1" si="1306"/>
        <v>0</v>
      </c>
      <c r="K756" s="105">
        <f t="shared" ca="1" si="1306"/>
        <v>0</v>
      </c>
      <c r="L756" s="4">
        <f t="shared" ca="1" si="1255"/>
        <v>34.413333333333334</v>
      </c>
      <c r="M756" s="105">
        <f t="shared" ca="1" si="1256"/>
        <v>0.73333333333334139</v>
      </c>
      <c r="N756" s="105">
        <f t="shared" ca="1" si="1263"/>
        <v>5.8274615384615389</v>
      </c>
      <c r="O756" s="198">
        <f t="shared" ca="1" si="1264"/>
        <v>6.101809563216932</v>
      </c>
      <c r="P756" s="198">
        <f t="shared" ca="1" si="1265"/>
        <v>5.4916286068952394</v>
      </c>
      <c r="Q756" s="105">
        <f t="shared" ca="1" si="1257"/>
        <v>35.634391621293574</v>
      </c>
      <c r="R756" s="105">
        <f t="shared" ca="1" si="1258"/>
        <v>37.551602833611412</v>
      </c>
      <c r="S756" s="105">
        <f t="shared" ca="1" si="1266"/>
        <v>0</v>
      </c>
      <c r="T756" s="105">
        <f t="shared" si="1267"/>
        <v>0</v>
      </c>
      <c r="U756" s="105">
        <f t="shared" si="1268"/>
        <v>0</v>
      </c>
      <c r="V756" s="115">
        <f t="shared" ca="1" si="1259"/>
        <v>0.98000000000000398</v>
      </c>
      <c r="W756" s="114">
        <f t="shared" ca="1" si="1260"/>
        <v>1.1217782345494387</v>
      </c>
      <c r="X756" s="116">
        <f t="shared" ca="1" si="1261"/>
        <v>8.2365211614236544E-2</v>
      </c>
      <c r="Y756" s="90" t="e">
        <f t="shared" si="1269"/>
        <v>#N/A</v>
      </c>
      <c r="Z756" s="117" t="str">
        <f t="shared" ca="1" si="1270"/>
        <v/>
      </c>
      <c r="AA756" s="112"/>
      <c r="AB756" s="118"/>
      <c r="AC756" s="107"/>
      <c r="AD756" s="107"/>
      <c r="AH756" s="107"/>
      <c r="BE756" s="235">
        <f t="shared" ca="1" si="1271"/>
        <v>34.625</v>
      </c>
      <c r="BF756" s="235">
        <f t="shared" ref="BF756:BN756" ca="1" si="1311">AVERAGE(OFFSET(BE$31,$A756,0,$BE$27,1))</f>
        <v>34.607500000000002</v>
      </c>
      <c r="BG756" s="235">
        <f t="shared" ca="1" si="1311"/>
        <v>34.582500000000003</v>
      </c>
      <c r="BH756" s="235">
        <f t="shared" ca="1" si="1311"/>
        <v>34.597500000000004</v>
      </c>
      <c r="BI756" s="235">
        <f t="shared" ca="1" si="1311"/>
        <v>34.660000000000004</v>
      </c>
      <c r="BJ756" s="235">
        <f t="shared" ca="1" si="1311"/>
        <v>34.738437500000003</v>
      </c>
      <c r="BK756" s="235">
        <f t="shared" ca="1" si="1311"/>
        <v>34.808515625000005</v>
      </c>
      <c r="BL756" s="235">
        <f t="shared" ca="1" si="1311"/>
        <v>34.872890625000011</v>
      </c>
      <c r="BM756" s="235">
        <f t="shared" ca="1" si="1311"/>
        <v>34.961621093750011</v>
      </c>
      <c r="BN756" s="235">
        <f t="shared" ca="1" si="1311"/>
        <v>35.119042968750009</v>
      </c>
      <c r="BO756" s="235">
        <f t="shared" ca="1" si="1273"/>
        <v>34.682900390625008</v>
      </c>
      <c r="BP756" s="235">
        <f t="shared" ca="1" si="1229"/>
        <v>34.911468482604874</v>
      </c>
      <c r="BQ756" s="235">
        <f t="shared" ca="1" si="1230"/>
        <v>35.310748054602989</v>
      </c>
      <c r="BR756" s="235">
        <f t="shared" ca="1" si="1231"/>
        <v>-0.39927957199811459</v>
      </c>
      <c r="BS756" s="235">
        <f t="shared" ca="1" si="1232"/>
        <v>34.51218891060676</v>
      </c>
      <c r="BT756" s="235">
        <f t="shared" ca="1" si="1299"/>
        <v>34.747312211701214</v>
      </c>
      <c r="BU756" s="235">
        <f t="shared" ca="1" si="1300"/>
        <v>35.175517688364366</v>
      </c>
      <c r="BV756" s="235">
        <f t="shared" ca="1" si="1301"/>
        <v>35.785835479892519</v>
      </c>
      <c r="BW756" s="235">
        <f t="shared" ca="1" si="1302"/>
        <v>34.501219049903064</v>
      </c>
      <c r="BX756" s="235">
        <f t="shared" ca="1" si="1274"/>
        <v>3.5642030685376009</v>
      </c>
      <c r="BZ756" s="235">
        <f t="shared" ca="1" si="1275"/>
        <v>38.042100852826678</v>
      </c>
      <c r="CA756" s="235">
        <f t="shared" ca="1" si="1276"/>
        <v>25.16357980427555</v>
      </c>
      <c r="CB756" s="235">
        <f t="shared" ca="1" si="1203"/>
        <v>34.548116861979167</v>
      </c>
      <c r="CC756" s="235">
        <f t="shared" ca="1" si="1204"/>
        <v>1.0881168619791666</v>
      </c>
      <c r="CD756" s="81">
        <f t="shared" ca="1" si="1205"/>
        <v>12.401883138020835</v>
      </c>
      <c r="CE756" s="235">
        <f t="shared" ca="1" si="1277"/>
        <v>8.7738035415226037</v>
      </c>
      <c r="CF756" s="235">
        <f t="shared" ca="1" si="1278"/>
        <v>9.8183820219972571</v>
      </c>
      <c r="CG756">
        <f t="shared" si="1279"/>
        <v>100</v>
      </c>
      <c r="CH756">
        <f t="shared" si="1279"/>
        <v>50</v>
      </c>
      <c r="CI756">
        <f t="shared" si="1279"/>
        <v>0</v>
      </c>
      <c r="CJ756" t="e">
        <f t="shared" si="1280"/>
        <v>#N/A</v>
      </c>
      <c r="CK756" s="259">
        <f t="shared" ca="1" si="1281"/>
        <v>34.722368043946865</v>
      </c>
      <c r="CL756" s="259">
        <f t="shared" ca="1" si="1282"/>
        <v>34.417467010986712</v>
      </c>
      <c r="CM756" s="259">
        <f t="shared" ca="1" si="1283"/>
        <v>34.675435510779081</v>
      </c>
      <c r="CN756" s="259">
        <f t="shared" ca="1" si="1284"/>
        <v>35.395995980849278</v>
      </c>
      <c r="CO756">
        <f t="shared" ca="1" si="1285"/>
        <v>0</v>
      </c>
      <c r="CP756" t="e">
        <f t="shared" ca="1" si="1286"/>
        <v>#N/A</v>
      </c>
      <c r="CQ756">
        <f t="shared" ca="1" si="1287"/>
        <v>16.7</v>
      </c>
      <c r="CR756" t="e">
        <f t="shared" ca="1" si="1208"/>
        <v>#N/A</v>
      </c>
      <c r="CS756" t="e">
        <f t="shared" ca="1" si="1209"/>
        <v>#N/A</v>
      </c>
    </row>
    <row r="757" spans="1:97" x14ac:dyDescent="0.25">
      <c r="A757">
        <v>726</v>
      </c>
      <c r="B757" s="100">
        <f ca="1">OFFSET(InputPriceData!B$15,CalculationsAndCharts!$A757+$A$11,0,1,1)</f>
        <v>39440</v>
      </c>
      <c r="C757" s="3">
        <f ca="1">OFFSET(InputPriceData!G$15,CalculationsAndCharts!$A757+$A$11,0,1,1)</f>
        <v>691600</v>
      </c>
      <c r="D757" s="4">
        <f ca="1">OFFSET(InputPriceData!C$15,CalculationsAndCharts!$A757+$A$11,IF($C$7,7,0),1,1)</f>
        <v>34.590000000000003</v>
      </c>
      <c r="E757" s="4">
        <f ca="1">OFFSET(InputPriceData!D$15,CalculationsAndCharts!$A757+$A$11,IF($C$7,7,0),1,1)</f>
        <v>34.81</v>
      </c>
      <c r="F757" s="4">
        <f ca="1">OFFSET(InputPriceData!E$15,CalculationsAndCharts!$A757+$A$11,IF($C$7,7,0),1,1)</f>
        <v>34.200000000000003</v>
      </c>
      <c r="G757" s="4">
        <f ca="1">OFFSET(InputPriceData!F$15,CalculationsAndCharts!$A757+$A$11,IF($C$7,7,0),1,1)</f>
        <v>34.590000000000003</v>
      </c>
      <c r="H757" s="105">
        <f t="shared" si="1254"/>
        <v>0</v>
      </c>
      <c r="I757" s="105">
        <f t="shared" ca="1" si="1306"/>
        <v>0</v>
      </c>
      <c r="J757" s="105">
        <f t="shared" ca="1" si="1306"/>
        <v>0</v>
      </c>
      <c r="K757" s="105">
        <f t="shared" ca="1" si="1306"/>
        <v>0</v>
      </c>
      <c r="L757" s="4">
        <f t="shared" ca="1" si="1255"/>
        <v>34.533333333333339</v>
      </c>
      <c r="M757" s="105">
        <f t="shared" ca="1" si="1256"/>
        <v>0.46000000000000085</v>
      </c>
      <c r="N757" s="105">
        <f t="shared" ca="1" si="1263"/>
        <v>5.997679487179485</v>
      </c>
      <c r="O757" s="198">
        <f t="shared" ca="1" si="1264"/>
        <v>6.1801947131470447</v>
      </c>
      <c r="P757" s="198">
        <f t="shared" ca="1" si="1265"/>
        <v>5.5621752418323407</v>
      </c>
      <c r="Q757" s="105">
        <f t="shared" ca="1" si="1257"/>
        <v>35.983265417853644</v>
      </c>
      <c r="R757" s="105">
        <f t="shared" ca="1" si="1258"/>
        <v>38.099377465702219</v>
      </c>
      <c r="S757" s="105">
        <f t="shared" ca="1" si="1266"/>
        <v>0</v>
      </c>
      <c r="T757" s="105">
        <f t="shared" si="1267"/>
        <v>0</v>
      </c>
      <c r="U757" s="105">
        <f t="shared" si="1268"/>
        <v>0</v>
      </c>
      <c r="V757" s="115">
        <f t="shared" ca="1" si="1259"/>
        <v>0.60999999999999943</v>
      </c>
      <c r="W757" s="114">
        <f t="shared" ca="1" si="1260"/>
        <v>1.1926673518241562</v>
      </c>
      <c r="X757" s="116">
        <f t="shared" ca="1" si="1261"/>
        <v>8.4480120029608446E-2</v>
      </c>
      <c r="Y757" s="90" t="e">
        <f t="shared" si="1269"/>
        <v>#N/A</v>
      </c>
      <c r="Z757" s="117" t="str">
        <f t="shared" ca="1" si="1270"/>
        <v/>
      </c>
      <c r="AA757" s="112"/>
      <c r="AB757" s="118"/>
      <c r="AC757" s="107"/>
      <c r="AD757" s="107"/>
      <c r="AH757" s="107"/>
      <c r="BE757" s="235">
        <f t="shared" ca="1" si="1271"/>
        <v>34.590000000000003</v>
      </c>
      <c r="BF757" s="235">
        <f t="shared" ref="BF757:BN757" ca="1" si="1312">AVERAGE(OFFSET(BE$31,$A757,0,$BE$27,1))</f>
        <v>34.557500000000005</v>
      </c>
      <c r="BG757" s="235">
        <f t="shared" ca="1" si="1312"/>
        <v>34.612500000000004</v>
      </c>
      <c r="BH757" s="235">
        <f t="shared" ca="1" si="1312"/>
        <v>34.722500000000004</v>
      </c>
      <c r="BI757" s="235">
        <f t="shared" ca="1" si="1312"/>
        <v>34.816875000000003</v>
      </c>
      <c r="BJ757" s="235">
        <f t="shared" ca="1" si="1312"/>
        <v>34.878593750000007</v>
      </c>
      <c r="BK757" s="235">
        <f t="shared" ca="1" si="1312"/>
        <v>34.937265625000009</v>
      </c>
      <c r="BL757" s="235">
        <f t="shared" ca="1" si="1312"/>
        <v>35.050351562500005</v>
      </c>
      <c r="BM757" s="235">
        <f t="shared" ca="1" si="1312"/>
        <v>35.276464843750006</v>
      </c>
      <c r="BN757" s="235">
        <f t="shared" ca="1" si="1312"/>
        <v>35.651992187499999</v>
      </c>
      <c r="BO757" s="235">
        <f t="shared" ca="1" si="1273"/>
        <v>34.753702148437512</v>
      </c>
      <c r="BP757" s="235">
        <f t="shared" ca="1" si="1229"/>
        <v>35.140036574584748</v>
      </c>
      <c r="BQ757" s="235">
        <f t="shared" ca="1" si="1230"/>
        <v>35.710027626601104</v>
      </c>
      <c r="BR757" s="235">
        <f t="shared" ca="1" si="1231"/>
        <v>-0.56999105201635558</v>
      </c>
      <c r="BS757" s="235">
        <f t="shared" ca="1" si="1232"/>
        <v>34.570045522568392</v>
      </c>
      <c r="BT757" s="235">
        <f t="shared" ca="1" si="1299"/>
        <v>34.982435512795675</v>
      </c>
      <c r="BU757" s="235">
        <f t="shared" ca="1" si="1300"/>
        <v>35.60372316502751</v>
      </c>
      <c r="BV757" s="235">
        <f t="shared" ca="1" si="1301"/>
        <v>36.396153271420673</v>
      </c>
      <c r="BW757" s="235">
        <f t="shared" ca="1" si="1302"/>
        <v>34.532290314725159</v>
      </c>
      <c r="BX757" s="235">
        <f t="shared" ca="1" si="1274"/>
        <v>3.3530189457645987</v>
      </c>
      <c r="BZ757" s="235">
        <f t="shared" ca="1" si="1275"/>
        <v>38.645015895816712</v>
      </c>
      <c r="CA757" s="235">
        <f t="shared" ca="1" si="1276"/>
        <v>19.335652082382477</v>
      </c>
      <c r="CB757" s="235">
        <f t="shared" ca="1" si="1203"/>
        <v>34.643517740885429</v>
      </c>
      <c r="CC757" s="235">
        <f t="shared" ca="1" si="1204"/>
        <v>1.1835177408854278</v>
      </c>
      <c r="CD757" s="81">
        <f t="shared" ca="1" si="1205"/>
        <v>12.306482259114574</v>
      </c>
      <c r="CE757" s="235">
        <f t="shared" ca="1" si="1277"/>
        <v>9.6170271566342755</v>
      </c>
      <c r="CF757" s="235">
        <f t="shared" ca="1" si="1278"/>
        <v>10.76785649423323</v>
      </c>
      <c r="CG757">
        <f t="shared" si="1279"/>
        <v>100</v>
      </c>
      <c r="CH757">
        <f t="shared" si="1279"/>
        <v>50</v>
      </c>
      <c r="CI757">
        <f t="shared" si="1279"/>
        <v>0</v>
      </c>
      <c r="CJ757" t="e">
        <f t="shared" si="1280"/>
        <v>#N/A</v>
      </c>
      <c r="CK757" s="259">
        <f t="shared" ca="1" si="1281"/>
        <v>34.897236087893731</v>
      </c>
      <c r="CL757" s="259">
        <f t="shared" ca="1" si="1282"/>
        <v>34.635493043946866</v>
      </c>
      <c r="CM757" s="259">
        <f t="shared" ca="1" si="1283"/>
        <v>34.85017029574292</v>
      </c>
      <c r="CN757" s="259">
        <f t="shared" ca="1" si="1284"/>
        <v>35.787407568794308</v>
      </c>
      <c r="CO757">
        <f t="shared" ca="1" si="1285"/>
        <v>0</v>
      </c>
      <c r="CP757" t="e">
        <f t="shared" ca="1" si="1286"/>
        <v>#N/A</v>
      </c>
      <c r="CQ757">
        <f t="shared" ca="1" si="1287"/>
        <v>16.7</v>
      </c>
      <c r="CR757" t="e">
        <f t="shared" ca="1" si="1208"/>
        <v>#N/A</v>
      </c>
      <c r="CS757" t="e">
        <f t="shared" ca="1" si="1209"/>
        <v>#N/A</v>
      </c>
    </row>
    <row r="758" spans="1:97" x14ac:dyDescent="0.25">
      <c r="A758">
        <v>727</v>
      </c>
      <c r="B758" s="100">
        <f ca="1">OFFSET(InputPriceData!B$15,CalculationsAndCharts!$A758+$A$11,0,1,1)</f>
        <v>39437</v>
      </c>
      <c r="C758" s="3">
        <f ca="1">OFFSET(InputPriceData!G$15,CalculationsAndCharts!$A758+$A$11,0,1,1)</f>
        <v>3284000</v>
      </c>
      <c r="D758" s="4">
        <f ca="1">OFFSET(InputPriceData!C$15,CalculationsAndCharts!$A758+$A$11,IF($C$7,7,0),1,1)</f>
        <v>34.81</v>
      </c>
      <c r="E758" s="4">
        <f ca="1">OFFSET(InputPriceData!D$15,CalculationsAndCharts!$A758+$A$11,IF($C$7,7,0),1,1)</f>
        <v>34.99</v>
      </c>
      <c r="F758" s="4">
        <f ca="1">OFFSET(InputPriceData!E$15,CalculationsAndCharts!$A758+$A$11,IF($C$7,7,0),1,1)</f>
        <v>34.4</v>
      </c>
      <c r="G758" s="4">
        <f ca="1">OFFSET(InputPriceData!F$15,CalculationsAndCharts!$A758+$A$11,IF($C$7,7,0),1,1)</f>
        <v>34.590000000000003</v>
      </c>
      <c r="H758" s="105">
        <f t="shared" si="1254"/>
        <v>0</v>
      </c>
      <c r="I758" s="105">
        <f t="shared" ca="1" si="1306"/>
        <v>0</v>
      </c>
      <c r="J758" s="105">
        <f t="shared" ca="1" si="1306"/>
        <v>0</v>
      </c>
      <c r="K758" s="105">
        <f t="shared" ca="1" si="1306"/>
        <v>0</v>
      </c>
      <c r="L758" s="4">
        <f t="shared" ca="1" si="1255"/>
        <v>34.660000000000004</v>
      </c>
      <c r="M758" s="105">
        <f t="shared" ca="1" si="1256"/>
        <v>1.2000000000000028</v>
      </c>
      <c r="N758" s="105">
        <f t="shared" ca="1" si="1263"/>
        <v>6.2525512820512787</v>
      </c>
      <c r="O758" s="198">
        <f t="shared" ca="1" si="1264"/>
        <v>6.2323419205663475</v>
      </c>
      <c r="P758" s="198">
        <f t="shared" ca="1" si="1265"/>
        <v>5.6091077285097128</v>
      </c>
      <c r="Q758" s="105">
        <f t="shared" ca="1" si="1257"/>
        <v>36.39753172771659</v>
      </c>
      <c r="R758" s="105">
        <f t="shared" ca="1" si="1258"/>
        <v>38.703980907944668</v>
      </c>
      <c r="S758" s="105">
        <f t="shared" ca="1" si="1266"/>
        <v>0</v>
      </c>
      <c r="T758" s="105">
        <f t="shared" si="1267"/>
        <v>0</v>
      </c>
      <c r="U758" s="105">
        <f t="shared" si="1268"/>
        <v>0</v>
      </c>
      <c r="V758" s="115">
        <f t="shared" ca="1" si="1259"/>
        <v>0.59000000000000341</v>
      </c>
      <c r="W758" s="114">
        <f t="shared" ca="1" si="1260"/>
        <v>1.4840010277362345</v>
      </c>
      <c r="X758" s="116">
        <f t="shared" ca="1" si="1261"/>
        <v>9.2902602709922941E-2</v>
      </c>
      <c r="Y758" s="90" t="e">
        <f t="shared" si="1269"/>
        <v>#N/A</v>
      </c>
      <c r="Z758" s="117" t="str">
        <f t="shared" ca="1" si="1270"/>
        <v/>
      </c>
      <c r="AA758" s="112"/>
      <c r="AB758" s="118"/>
      <c r="AC758" s="107"/>
      <c r="AD758" s="107"/>
      <c r="AH758" s="107"/>
      <c r="BE758" s="235">
        <f t="shared" ca="1" si="1271"/>
        <v>34.525000000000006</v>
      </c>
      <c r="BF758" s="235">
        <f t="shared" ref="BF758:BN758" ca="1" si="1313">AVERAGE(OFFSET(BE$31,$A758,0,$BE$27,1))</f>
        <v>34.667500000000004</v>
      </c>
      <c r="BG758" s="235">
        <f t="shared" ca="1" si="1313"/>
        <v>34.832500000000003</v>
      </c>
      <c r="BH758" s="235">
        <f t="shared" ca="1" si="1313"/>
        <v>34.911250000000003</v>
      </c>
      <c r="BI758" s="235">
        <f t="shared" ca="1" si="1313"/>
        <v>34.940312500000005</v>
      </c>
      <c r="BJ758" s="235">
        <f t="shared" ca="1" si="1313"/>
        <v>34.995937500000004</v>
      </c>
      <c r="BK758" s="235">
        <f t="shared" ca="1" si="1313"/>
        <v>35.163437500000001</v>
      </c>
      <c r="BL758" s="235">
        <f t="shared" ca="1" si="1313"/>
        <v>35.502578124999999</v>
      </c>
      <c r="BM758" s="235">
        <f t="shared" ca="1" si="1313"/>
        <v>36.027519531249993</v>
      </c>
      <c r="BN758" s="235">
        <f t="shared" ca="1" si="1313"/>
        <v>36.710595703124994</v>
      </c>
      <c r="BO758" s="235">
        <f t="shared" ca="1" si="1273"/>
        <v>34.947769042968758</v>
      </c>
      <c r="BP758" s="235">
        <f t="shared" ca="1" si="1229"/>
        <v>35.526371000731984</v>
      </c>
      <c r="BQ758" s="235">
        <f t="shared" ca="1" si="1230"/>
        <v>36.280018678617452</v>
      </c>
      <c r="BR758" s="235">
        <f t="shared" ca="1" si="1231"/>
        <v>-0.75364767788546771</v>
      </c>
      <c r="BS758" s="235">
        <f t="shared" ca="1" si="1232"/>
        <v>34.772723322846517</v>
      </c>
      <c r="BT758" s="235">
        <f t="shared" ca="1" si="1299"/>
        <v>35.39482550302295</v>
      </c>
      <c r="BU758" s="235">
        <f t="shared" ca="1" si="1300"/>
        <v>36.225010817259346</v>
      </c>
      <c r="BV758" s="235">
        <f t="shared" ca="1" si="1301"/>
        <v>37.188583377813835</v>
      </c>
      <c r="BW758" s="235">
        <f t="shared" ca="1" si="1302"/>
        <v>34.698027435104642</v>
      </c>
      <c r="BX758" s="235">
        <f t="shared" ca="1" si="1274"/>
        <v>3.0620452590230456</v>
      </c>
      <c r="BZ758" s="235">
        <f t="shared" ca="1" si="1275"/>
        <v>39.285184037517062</v>
      </c>
      <c r="CA758" s="235">
        <f t="shared" ca="1" si="1276"/>
        <v>12.548262563271445</v>
      </c>
      <c r="CB758" s="235">
        <f t="shared" ca="1" si="1203"/>
        <v>34.803884521484378</v>
      </c>
      <c r="CC758" s="235">
        <f t="shared" ca="1" si="1204"/>
        <v>1.3438845214843766</v>
      </c>
      <c r="CD758" s="81">
        <f t="shared" ca="1" si="1205"/>
        <v>12.146115478515625</v>
      </c>
      <c r="CE758" s="235">
        <f t="shared" ca="1" si="1277"/>
        <v>11.06431536783489</v>
      </c>
      <c r="CF758" s="235">
        <f t="shared" ca="1" si="1278"/>
        <v>11.289814773325602</v>
      </c>
      <c r="CG758">
        <f t="shared" si="1279"/>
        <v>100</v>
      </c>
      <c r="CH758">
        <f t="shared" si="1279"/>
        <v>50</v>
      </c>
      <c r="CI758">
        <f t="shared" si="1279"/>
        <v>0</v>
      </c>
      <c r="CJ758" t="e">
        <f t="shared" si="1280"/>
        <v>#N/A</v>
      </c>
      <c r="CK758" s="259">
        <f t="shared" ca="1" si="1281"/>
        <v>35.096972175787457</v>
      </c>
      <c r="CL758" s="259">
        <f t="shared" ca="1" si="1282"/>
        <v>34.822861087893727</v>
      </c>
      <c r="CM758" s="259">
        <f t="shared" ca="1" si="1283"/>
        <v>35.061394937349306</v>
      </c>
      <c r="CN758" s="259">
        <f t="shared" ca="1" si="1284"/>
        <v>36.248173378733291</v>
      </c>
      <c r="CO758">
        <f t="shared" ca="1" si="1285"/>
        <v>0</v>
      </c>
      <c r="CP758" t="e">
        <f t="shared" ca="1" si="1286"/>
        <v>#N/A</v>
      </c>
      <c r="CQ758">
        <f t="shared" ca="1" si="1287"/>
        <v>16.7</v>
      </c>
      <c r="CR758" t="e">
        <f t="shared" ca="1" si="1208"/>
        <v>#N/A</v>
      </c>
      <c r="CS758" t="e">
        <f t="shared" ca="1" si="1209"/>
        <v>#N/A</v>
      </c>
    </row>
    <row r="759" spans="1:97" x14ac:dyDescent="0.25">
      <c r="A759">
        <v>728</v>
      </c>
      <c r="B759" s="100">
        <f ca="1">OFFSET(InputPriceData!B$15,CalculationsAndCharts!$A759+$A$11,0,1,1)</f>
        <v>39436</v>
      </c>
      <c r="C759" s="3">
        <f ca="1">OFFSET(InputPriceData!G$15,CalculationsAndCharts!$A759+$A$11,0,1,1)</f>
        <v>3886200</v>
      </c>
      <c r="D759" s="4">
        <f ca="1">OFFSET(InputPriceData!C$15,CalculationsAndCharts!$A759+$A$11,IF($C$7,7,0),1,1)</f>
        <v>35.299999999999997</v>
      </c>
      <c r="E759" s="4">
        <f ca="1">OFFSET(InputPriceData!D$15,CalculationsAndCharts!$A759+$A$11,IF($C$7,7,0),1,1)</f>
        <v>35.65</v>
      </c>
      <c r="F759" s="4">
        <f ca="1">OFFSET(InputPriceData!E$15,CalculationsAndCharts!$A759+$A$11,IF($C$7,7,0),1,1)</f>
        <v>33.46</v>
      </c>
      <c r="G759" s="4">
        <f ca="1">OFFSET(InputPriceData!F$15,CalculationsAndCharts!$A759+$A$11,IF($C$7,7,0),1,1)</f>
        <v>34.46</v>
      </c>
      <c r="H759" s="105">
        <f t="shared" si="1254"/>
        <v>0</v>
      </c>
      <c r="I759" s="105">
        <f t="shared" ca="1" si="1306"/>
        <v>0</v>
      </c>
      <c r="J759" s="105">
        <f t="shared" ca="1" si="1306"/>
        <v>0</v>
      </c>
      <c r="K759" s="105">
        <f t="shared" ca="1" si="1306"/>
        <v>0</v>
      </c>
      <c r="L759" s="4">
        <f t="shared" ca="1" si="1255"/>
        <v>34.523333333333333</v>
      </c>
      <c r="M759" s="105">
        <f t="shared" ca="1" si="1256"/>
        <v>1.7099999999999937</v>
      </c>
      <c r="N759" s="105">
        <f t="shared" ca="1" si="1263"/>
        <v>6.3872692307692267</v>
      </c>
      <c r="O759" s="198">
        <f t="shared" ca="1" si="1264"/>
        <v>6.2265678172849377</v>
      </c>
      <c r="P759" s="198">
        <f t="shared" ca="1" si="1265"/>
        <v>5.6039110355564441</v>
      </c>
      <c r="Q759" s="105">
        <f t="shared" ca="1" si="1257"/>
        <v>36.893969364207038</v>
      </c>
      <c r="R759" s="105">
        <f t="shared" ca="1" si="1258"/>
        <v>39.362966388009831</v>
      </c>
      <c r="S759" s="105">
        <f t="shared" ca="1" si="1266"/>
        <v>0</v>
      </c>
      <c r="T759" s="105">
        <f t="shared" si="1267"/>
        <v>0</v>
      </c>
      <c r="U759" s="105">
        <f t="shared" si="1268"/>
        <v>0</v>
      </c>
      <c r="V759" s="115">
        <f t="shared" ca="1" si="1259"/>
        <v>2.1899999999999977</v>
      </c>
      <c r="W759" s="114">
        <f t="shared" ca="1" si="1260"/>
        <v>1.9310015416043498</v>
      </c>
      <c r="X759" s="116">
        <f t="shared" ca="1" si="1261"/>
        <v>0.10603602848532645</v>
      </c>
      <c r="Y759" s="90" t="e">
        <f t="shared" si="1269"/>
        <v>#N/A</v>
      </c>
      <c r="Z759" s="117" t="str">
        <f t="shared" ca="1" si="1270"/>
        <v/>
      </c>
      <c r="AA759" s="112"/>
      <c r="AB759" s="118"/>
      <c r="AC759" s="107"/>
      <c r="AD759" s="107"/>
      <c r="AH759" s="107"/>
      <c r="BE759" s="235">
        <f t="shared" ca="1" si="1271"/>
        <v>34.81</v>
      </c>
      <c r="BF759" s="235">
        <f t="shared" ref="BF759:BN759" ca="1" si="1314">AVERAGE(OFFSET(BE$31,$A759,0,$BE$27,1))</f>
        <v>34.997500000000002</v>
      </c>
      <c r="BG759" s="235">
        <f t="shared" ca="1" si="1314"/>
        <v>34.99</v>
      </c>
      <c r="BH759" s="235">
        <f t="shared" ca="1" si="1314"/>
        <v>34.969374999999999</v>
      </c>
      <c r="BI759" s="235">
        <f t="shared" ca="1" si="1314"/>
        <v>35.051562500000003</v>
      </c>
      <c r="BJ759" s="235">
        <f t="shared" ca="1" si="1314"/>
        <v>35.330937499999997</v>
      </c>
      <c r="BK759" s="235">
        <f t="shared" ca="1" si="1314"/>
        <v>35.841718749999998</v>
      </c>
      <c r="BL759" s="235">
        <f t="shared" ca="1" si="1314"/>
        <v>36.552460937499994</v>
      </c>
      <c r="BM759" s="235">
        <f t="shared" ca="1" si="1314"/>
        <v>37.393671874999995</v>
      </c>
      <c r="BN759" s="235">
        <f t="shared" ca="1" si="1314"/>
        <v>38.288193359374993</v>
      </c>
      <c r="BO759" s="235">
        <f t="shared" ca="1" si="1273"/>
        <v>35.370364746093756</v>
      </c>
      <c r="BP759" s="235">
        <f t="shared" ca="1" si="1229"/>
        <v>36.10497295849521</v>
      </c>
      <c r="BQ759" s="235">
        <f t="shared" ca="1" si="1230"/>
        <v>37.033666356502927</v>
      </c>
      <c r="BR759" s="235">
        <f t="shared" ca="1" si="1231"/>
        <v>-0.92869339800771655</v>
      </c>
      <c r="BS759" s="235">
        <f t="shared" ca="1" si="1232"/>
        <v>35.176279560487494</v>
      </c>
      <c r="BT759" s="235">
        <f t="shared" ca="1" si="1299"/>
        <v>36.016927683199384</v>
      </c>
      <c r="BU759" s="235">
        <f t="shared" ca="1" si="1300"/>
        <v>37.055196131495748</v>
      </c>
      <c r="BV759" s="235">
        <f t="shared" ca="1" si="1301"/>
        <v>38.152155938368324</v>
      </c>
      <c r="BW759" s="235">
        <f t="shared" ca="1" si="1302"/>
        <v>35.037350593479232</v>
      </c>
      <c r="BX759" s="235">
        <f t="shared" ca="1" si="1274"/>
        <v>2.705486894565682</v>
      </c>
      <c r="BZ759" s="235">
        <f t="shared" ca="1" si="1275"/>
        <v>39.945736762324273</v>
      </c>
      <c r="CA759" s="235">
        <f t="shared" ca="1" si="1276"/>
        <v>4.644151310581397</v>
      </c>
      <c r="CB759" s="235">
        <f t="shared" ca="1" si="1203"/>
        <v>34.946849039713541</v>
      </c>
      <c r="CC759" s="235">
        <f t="shared" ca="1" si="1204"/>
        <v>1.4868490397135403</v>
      </c>
      <c r="CD759" s="81">
        <f t="shared" ca="1" si="1205"/>
        <v>12.793150960286461</v>
      </c>
      <c r="CE759" s="235">
        <f t="shared" ca="1" si="1277"/>
        <v>11.622226958230526</v>
      </c>
      <c r="CF759" s="235">
        <f t="shared" ca="1" si="1278"/>
        <v>11.81306805620803</v>
      </c>
      <c r="CG759">
        <f t="shared" si="1279"/>
        <v>100</v>
      </c>
      <c r="CH759">
        <f t="shared" si="1279"/>
        <v>50</v>
      </c>
      <c r="CI759">
        <f t="shared" si="1279"/>
        <v>0</v>
      </c>
      <c r="CJ759" t="e">
        <f t="shared" si="1280"/>
        <v>#N/A</v>
      </c>
      <c r="CK759" s="259">
        <f t="shared" ca="1" si="1281"/>
        <v>35.476444351574905</v>
      </c>
      <c r="CL759" s="259">
        <f t="shared" ca="1" si="1282"/>
        <v>34.825986087893732</v>
      </c>
      <c r="CM759" s="259">
        <f t="shared" ca="1" si="1283"/>
        <v>35.328991562248845</v>
      </c>
      <c r="CN759" s="259">
        <f t="shared" ca="1" si="1284"/>
        <v>36.81829829506912</v>
      </c>
      <c r="CO759">
        <f t="shared" ca="1" si="1285"/>
        <v>0</v>
      </c>
      <c r="CP759" t="e">
        <f t="shared" ca="1" si="1286"/>
        <v>#N/A</v>
      </c>
      <c r="CQ759">
        <f t="shared" ca="1" si="1287"/>
        <v>16.7</v>
      </c>
      <c r="CR759" t="e">
        <f t="shared" ca="1" si="1208"/>
        <v>#N/A</v>
      </c>
      <c r="CS759" t="e">
        <f t="shared" ca="1" si="1209"/>
        <v>#N/A</v>
      </c>
    </row>
    <row r="760" spans="1:97" x14ac:dyDescent="0.25">
      <c r="A760">
        <v>729</v>
      </c>
      <c r="B760" s="100">
        <f ca="1">OFFSET(InputPriceData!B$15,CalculationsAndCharts!$A760+$A$11,0,1,1)</f>
        <v>39435</v>
      </c>
      <c r="C760" s="3">
        <f ca="1">OFFSET(InputPriceData!G$15,CalculationsAndCharts!$A760+$A$11,0,1,1)</f>
        <v>2376200</v>
      </c>
      <c r="D760" s="4">
        <f ca="1">OFFSET(InputPriceData!C$15,CalculationsAndCharts!$A760+$A$11,IF($C$7,7,0),1,1)</f>
        <v>35.08</v>
      </c>
      <c r="E760" s="4">
        <f ca="1">OFFSET(InputPriceData!D$15,CalculationsAndCharts!$A760+$A$11,IF($C$7,7,0),1,1)</f>
        <v>35.799999999999997</v>
      </c>
      <c r="F760" s="4">
        <f ca="1">OFFSET(InputPriceData!E$15,CalculationsAndCharts!$A760+$A$11,IF($C$7,7,0),1,1)</f>
        <v>34.549999999999997</v>
      </c>
      <c r="G760" s="4">
        <f ca="1">OFFSET(InputPriceData!F$15,CalculationsAndCharts!$A760+$A$11,IF($C$7,7,0),1,1)</f>
        <v>35.159999999999997</v>
      </c>
      <c r="H760" s="105">
        <f t="shared" si="1254"/>
        <v>0</v>
      </c>
      <c r="I760" s="105">
        <f t="shared" ca="1" si="1306"/>
        <v>0</v>
      </c>
      <c r="J760" s="105">
        <f t="shared" ca="1" si="1306"/>
        <v>0</v>
      </c>
      <c r="K760" s="105">
        <f t="shared" ca="1" si="1306"/>
        <v>0</v>
      </c>
      <c r="L760" s="4">
        <f t="shared" ca="1" si="1255"/>
        <v>35.169999999999995</v>
      </c>
      <c r="M760" s="105">
        <f t="shared" ca="1" si="1256"/>
        <v>0.97999999999999687</v>
      </c>
      <c r="N760" s="105">
        <f t="shared" ca="1" si="1263"/>
        <v>6.3208205128205108</v>
      </c>
      <c r="O760" s="198">
        <f t="shared" ca="1" si="1264"/>
        <v>6.1806531277179975</v>
      </c>
      <c r="P760" s="198">
        <f t="shared" ca="1" si="1265"/>
        <v>5.5625878149461983</v>
      </c>
      <c r="Q760" s="105">
        <f t="shared" ca="1" si="1257"/>
        <v>37.571293944456663</v>
      </c>
      <c r="R760" s="105">
        <f t="shared" ca="1" si="1258"/>
        <v>40.068394109096346</v>
      </c>
      <c r="S760" s="105">
        <f t="shared" ca="1" si="1266"/>
        <v>0</v>
      </c>
      <c r="T760" s="105">
        <f t="shared" si="1267"/>
        <v>0</v>
      </c>
      <c r="U760" s="105">
        <f t="shared" si="1268"/>
        <v>0</v>
      </c>
      <c r="V760" s="115">
        <f t="shared" ca="1" si="1259"/>
        <v>1.25</v>
      </c>
      <c r="W760" s="114">
        <f t="shared" ca="1" si="1260"/>
        <v>1.8015023124065257</v>
      </c>
      <c r="X760" s="116">
        <f t="shared" ca="1" si="1261"/>
        <v>0.10123726713329141</v>
      </c>
      <c r="Y760" s="90" t="e">
        <f t="shared" si="1269"/>
        <v>#N/A</v>
      </c>
      <c r="Z760" s="117" t="str">
        <f t="shared" ca="1" si="1270"/>
        <v/>
      </c>
      <c r="AA760" s="112"/>
      <c r="AB760" s="118"/>
      <c r="AC760" s="107"/>
      <c r="AD760" s="107"/>
      <c r="AH760" s="107"/>
      <c r="BE760" s="235">
        <f t="shared" ca="1" si="1271"/>
        <v>35.185000000000002</v>
      </c>
      <c r="BF760" s="235">
        <f t="shared" ref="BF760:BN760" ca="1" si="1315">AVERAGE(OFFSET(BE$31,$A760,0,$BE$27,1))</f>
        <v>34.982500000000002</v>
      </c>
      <c r="BG760" s="235">
        <f t="shared" ca="1" si="1315"/>
        <v>34.948750000000004</v>
      </c>
      <c r="BH760" s="235">
        <f t="shared" ca="1" si="1315"/>
        <v>35.133749999999999</v>
      </c>
      <c r="BI760" s="235">
        <f t="shared" ca="1" si="1315"/>
        <v>35.610312499999992</v>
      </c>
      <c r="BJ760" s="235">
        <f t="shared" ca="1" si="1315"/>
        <v>36.352499999999992</v>
      </c>
      <c r="BK760" s="235">
        <f t="shared" ca="1" si="1315"/>
        <v>37.26320312499999</v>
      </c>
      <c r="BL760" s="235">
        <f t="shared" ca="1" si="1315"/>
        <v>38.23488281249999</v>
      </c>
      <c r="BM760" s="235">
        <f t="shared" ca="1" si="1315"/>
        <v>39.182714843749991</v>
      </c>
      <c r="BN760" s="235">
        <f t="shared" ca="1" si="1315"/>
        <v>40.051201171874993</v>
      </c>
      <c r="BO760" s="235">
        <f t="shared" ca="1" si="1273"/>
        <v>35.883178222656248</v>
      </c>
      <c r="BP760" s="235">
        <f t="shared" ca="1" si="1229"/>
        <v>36.839581170896665</v>
      </c>
      <c r="BQ760" s="235">
        <f t="shared" ca="1" si="1230"/>
        <v>37.962359754510643</v>
      </c>
      <c r="BR760" s="235">
        <f t="shared" ca="1" si="1231"/>
        <v>-1.1227785836139788</v>
      </c>
      <c r="BS760" s="235">
        <f t="shared" ca="1" si="1232"/>
        <v>35.716802587282686</v>
      </c>
      <c r="BT760" s="235">
        <f t="shared" ca="1" si="1299"/>
        <v>36.857575805911267</v>
      </c>
      <c r="BU760" s="235">
        <f t="shared" ca="1" si="1300"/>
        <v>38.093464579792112</v>
      </c>
      <c r="BV760" s="235">
        <f t="shared" ca="1" si="1301"/>
        <v>39.2491157452409</v>
      </c>
      <c r="BW760" s="235">
        <f t="shared" ca="1" si="1302"/>
        <v>35.541449423598365</v>
      </c>
      <c r="BX760" s="235">
        <f t="shared" ca="1" si="1274"/>
        <v>2.2906327889451812</v>
      </c>
      <c r="BZ760" s="235">
        <f t="shared" ca="1" si="1275"/>
        <v>40.60731236432845</v>
      </c>
      <c r="CA760" s="235">
        <f t="shared" ca="1" si="1276"/>
        <v>-5.2889027562431243</v>
      </c>
      <c r="CB760" s="235">
        <f t="shared" ref="CB760:CB823" ca="1" si="1316">(BO760+L760)/2</f>
        <v>35.526589111328121</v>
      </c>
      <c r="CC760" s="235">
        <f t="shared" ref="CC760:CC823" ca="1" si="1317">CB760-MIN(OFFSET(F760,0,0,$BI$27,1))</f>
        <v>1.4865891113281222</v>
      </c>
      <c r="CD760" s="81">
        <f t="shared" ref="CD760:CD823" ca="1" si="1318">MAX(OFFSET(E760,0,0,$BI$27,1))-MIN(OFFSET(CB760,0,0,$BI$27,1))</f>
        <v>13.293410888671879</v>
      </c>
      <c r="CE760" s="235">
        <f t="shared" ca="1" si="1277"/>
        <v>11.182901993911397</v>
      </c>
      <c r="CF760" s="235">
        <f t="shared" ca="1" si="1278"/>
        <v>13.686758784335515</v>
      </c>
      <c r="CG760">
        <f t="shared" si="1279"/>
        <v>100</v>
      </c>
      <c r="CH760">
        <f t="shared" si="1279"/>
        <v>50</v>
      </c>
      <c r="CI760">
        <f t="shared" si="1279"/>
        <v>0</v>
      </c>
      <c r="CJ760" t="e">
        <f t="shared" si="1280"/>
        <v>#N/A</v>
      </c>
      <c r="CK760" s="259">
        <f t="shared" ca="1" si="1281"/>
        <v>35.805388703149816</v>
      </c>
      <c r="CL760" s="259">
        <f t="shared" ca="1" si="1282"/>
        <v>35.327069351574906</v>
      </c>
      <c r="CM760" s="259">
        <f t="shared" ca="1" si="1283"/>
        <v>35.866097048192522</v>
      </c>
      <c r="CN760" s="259">
        <f t="shared" ca="1" si="1284"/>
        <v>37.615223177939271</v>
      </c>
      <c r="CO760">
        <f t="shared" ca="1" si="1285"/>
        <v>0</v>
      </c>
      <c r="CP760" t="e">
        <f t="shared" ca="1" si="1286"/>
        <v>#N/A</v>
      </c>
      <c r="CQ760">
        <f t="shared" ca="1" si="1287"/>
        <v>16.7</v>
      </c>
      <c r="CR760" t="e">
        <f t="shared" ca="1" si="1208"/>
        <v>#N/A</v>
      </c>
      <c r="CS760" t="e">
        <f t="shared" ca="1" si="1209"/>
        <v>#N/A</v>
      </c>
    </row>
    <row r="761" spans="1:97" x14ac:dyDescent="0.25">
      <c r="A761">
        <v>730</v>
      </c>
      <c r="B761" s="100">
        <f ca="1">OFFSET(InputPriceData!B$15,CalculationsAndCharts!$A761+$A$11,0,1,1)</f>
        <v>39434</v>
      </c>
      <c r="C761" s="3">
        <f ca="1">OFFSET(InputPriceData!G$15,CalculationsAndCharts!$A761+$A$11,0,1,1)</f>
        <v>3251100</v>
      </c>
      <c r="D761" s="4">
        <f ca="1">OFFSET(InputPriceData!C$15,CalculationsAndCharts!$A761+$A$11,IF($C$7,7,0),1,1)</f>
        <v>34.78</v>
      </c>
      <c r="E761" s="4">
        <f ca="1">OFFSET(InputPriceData!D$15,CalculationsAndCharts!$A761+$A$11,IF($C$7,7,0),1,1)</f>
        <v>35.47</v>
      </c>
      <c r="F761" s="4">
        <f ca="1">OFFSET(InputPriceData!E$15,CalculationsAndCharts!$A761+$A$11,IF($C$7,7,0),1,1)</f>
        <v>34.19</v>
      </c>
      <c r="G761" s="4">
        <f ca="1">OFFSET(InputPriceData!F$15,CalculationsAndCharts!$A761+$A$11,IF($C$7,7,0),1,1)</f>
        <v>35.21</v>
      </c>
      <c r="H761" s="105">
        <f t="shared" si="1254"/>
        <v>0</v>
      </c>
      <c r="I761" s="105">
        <f t="shared" ca="1" si="1306"/>
        <v>0</v>
      </c>
      <c r="J761" s="105">
        <f t="shared" ca="1" si="1306"/>
        <v>0</v>
      </c>
      <c r="K761" s="105">
        <f t="shared" ca="1" si="1306"/>
        <v>0</v>
      </c>
      <c r="L761" s="4">
        <f t="shared" ca="1" si="1255"/>
        <v>34.956666666666671</v>
      </c>
      <c r="M761" s="105">
        <f t="shared" ca="1" si="1256"/>
        <v>0.9166666666666714</v>
      </c>
      <c r="N761" s="105">
        <f t="shared" ca="1" si="1263"/>
        <v>6.508333333333332</v>
      </c>
      <c r="O761" s="198">
        <f t="shared" ca="1" si="1264"/>
        <v>6.1406053034029942</v>
      </c>
      <c r="P761" s="198">
        <f t="shared" ca="1" si="1265"/>
        <v>5.5265447730626951</v>
      </c>
      <c r="Q761" s="105">
        <f t="shared" ca="1" si="1257"/>
        <v>38.25737792858714</v>
      </c>
      <c r="R761" s="105">
        <f t="shared" ca="1" si="1258"/>
        <v>40.781851298993402</v>
      </c>
      <c r="S761" s="105">
        <f t="shared" ca="1" si="1266"/>
        <v>0</v>
      </c>
      <c r="T761" s="105">
        <f t="shared" si="1267"/>
        <v>0</v>
      </c>
      <c r="U761" s="105">
        <f t="shared" si="1268"/>
        <v>0</v>
      </c>
      <c r="V761" s="115">
        <f t="shared" ca="1" si="1259"/>
        <v>1.2800000000000011</v>
      </c>
      <c r="W761" s="114">
        <f t="shared" ca="1" si="1260"/>
        <v>2.0772534686097885</v>
      </c>
      <c r="X761" s="116">
        <f t="shared" ca="1" si="1261"/>
        <v>0.10899612236892328</v>
      </c>
      <c r="Y761" s="90" t="e">
        <f t="shared" si="1269"/>
        <v>#N/A</v>
      </c>
      <c r="Z761" s="117" t="str">
        <f t="shared" ca="1" si="1270"/>
        <v/>
      </c>
      <c r="AA761" s="112"/>
      <c r="AB761" s="118"/>
      <c r="AC761" s="107"/>
      <c r="AD761" s="107"/>
      <c r="AH761" s="107"/>
      <c r="BE761" s="235">
        <f t="shared" ca="1" si="1271"/>
        <v>34.78</v>
      </c>
      <c r="BF761" s="235">
        <f t="shared" ref="BF761:BN761" ca="1" si="1319">AVERAGE(OFFSET(BE$31,$A761,0,$BE$27,1))</f>
        <v>34.914999999999999</v>
      </c>
      <c r="BG761" s="235">
        <f t="shared" ca="1" si="1319"/>
        <v>35.318749999999994</v>
      </c>
      <c r="BH761" s="235">
        <f t="shared" ca="1" si="1319"/>
        <v>36.086874999999992</v>
      </c>
      <c r="BI761" s="235">
        <f t="shared" ca="1" si="1319"/>
        <v>37.094687499999992</v>
      </c>
      <c r="BJ761" s="235">
        <f t="shared" ca="1" si="1319"/>
        <v>38.173906249999995</v>
      </c>
      <c r="BK761" s="235">
        <f t="shared" ca="1" si="1319"/>
        <v>39.206562499999997</v>
      </c>
      <c r="BL761" s="235">
        <f t="shared" ca="1" si="1319"/>
        <v>40.130546874999993</v>
      </c>
      <c r="BM761" s="235">
        <f t="shared" ca="1" si="1319"/>
        <v>40.919687499999995</v>
      </c>
      <c r="BN761" s="235">
        <f t="shared" ca="1" si="1319"/>
        <v>41.565712890624994</v>
      </c>
      <c r="BO761" s="235">
        <f t="shared" ca="1" si="1273"/>
        <v>36.439055175781256</v>
      </c>
      <c r="BP761" s="235">
        <f t="shared" ca="1" si="1229"/>
        <v>37.795984119137074</v>
      </c>
      <c r="BQ761" s="235">
        <f t="shared" ca="1" si="1230"/>
        <v>39.085138338124629</v>
      </c>
      <c r="BR761" s="235">
        <f t="shared" ca="1" si="1231"/>
        <v>-1.2891542189875551</v>
      </c>
      <c r="BS761" s="235">
        <f t="shared" ca="1" si="1232"/>
        <v>36.506829900149519</v>
      </c>
      <c r="BT761" s="235">
        <f t="shared" ca="1" si="1299"/>
        <v>37.998349024539849</v>
      </c>
      <c r="BU761" s="235">
        <f t="shared" ca="1" si="1300"/>
        <v>39.329353353672957</v>
      </c>
      <c r="BV761" s="235">
        <f t="shared" ca="1" si="1301"/>
        <v>40.404766910689688</v>
      </c>
      <c r="BW761" s="235">
        <f t="shared" ca="1" si="1302"/>
        <v>36.411753923290362</v>
      </c>
      <c r="BX761" s="235">
        <f t="shared" ca="1" si="1274"/>
        <v>1.8116964859605094</v>
      </c>
      <c r="BZ761" s="235">
        <f t="shared" ca="1" si="1275"/>
        <v>41.250797731312353</v>
      </c>
      <c r="CA761" s="235">
        <f t="shared" ca="1" si="1276"/>
        <v>-16.775034415553151</v>
      </c>
      <c r="CB761" s="235">
        <f t="shared" ca="1" si="1316"/>
        <v>35.697860921223963</v>
      </c>
      <c r="CC761" s="235">
        <f t="shared" ca="1" si="1317"/>
        <v>1.6578609212239641</v>
      </c>
      <c r="CD761" s="81">
        <f t="shared" ca="1" si="1318"/>
        <v>13.122139078776037</v>
      </c>
      <c r="CE761" s="235">
        <f t="shared" ca="1" si="1277"/>
        <v>12.634075216482163</v>
      </c>
      <c r="CF761" s="235">
        <f t="shared" ca="1" si="1278"/>
        <v>17.709914100757231</v>
      </c>
      <c r="CG761">
        <f t="shared" si="1279"/>
        <v>100</v>
      </c>
      <c r="CH761">
        <f t="shared" si="1279"/>
        <v>50</v>
      </c>
      <c r="CI761">
        <f t="shared" si="1279"/>
        <v>0</v>
      </c>
      <c r="CJ761" t="e">
        <f t="shared" si="1280"/>
        <v>#N/A</v>
      </c>
      <c r="CK761" s="259">
        <f t="shared" ca="1" si="1281"/>
        <v>36.698277406299638</v>
      </c>
      <c r="CL761" s="259">
        <f t="shared" ca="1" si="1282"/>
        <v>35.624763703149817</v>
      </c>
      <c r="CM761" s="259">
        <f t="shared" ca="1" si="1283"/>
        <v>36.330161746987542</v>
      </c>
      <c r="CN761" s="259">
        <f t="shared" ca="1" si="1284"/>
        <v>38.530484708485019</v>
      </c>
      <c r="CO761">
        <f t="shared" ca="1" si="1285"/>
        <v>0</v>
      </c>
      <c r="CP761" t="e">
        <f t="shared" ca="1" si="1286"/>
        <v>#N/A</v>
      </c>
      <c r="CQ761">
        <f t="shared" ca="1" si="1287"/>
        <v>16.7</v>
      </c>
      <c r="CR761" t="e">
        <f t="shared" ca="1" si="1208"/>
        <v>#N/A</v>
      </c>
      <c r="CS761" t="e">
        <f t="shared" ca="1" si="1209"/>
        <v>#N/A</v>
      </c>
    </row>
    <row r="762" spans="1:97" x14ac:dyDescent="0.25">
      <c r="A762">
        <v>731</v>
      </c>
      <c r="B762" s="100">
        <f ca="1">OFFSET(InputPriceData!B$15,CalculationsAndCharts!$A762+$A$11,0,1,1)</f>
        <v>39433</v>
      </c>
      <c r="C762" s="3">
        <f ca="1">OFFSET(InputPriceData!G$15,CalculationsAndCharts!$A762+$A$11,0,1,1)</f>
        <v>5810700</v>
      </c>
      <c r="D762" s="4">
        <f ca="1">OFFSET(InputPriceData!C$15,CalculationsAndCharts!$A762+$A$11,IF($C$7,7,0),1,1)</f>
        <v>35.43</v>
      </c>
      <c r="E762" s="4">
        <f ca="1">OFFSET(InputPriceData!D$15,CalculationsAndCharts!$A762+$A$11,IF($C$7,7,0),1,1)</f>
        <v>36.1</v>
      </c>
      <c r="F762" s="4">
        <f ca="1">OFFSET(InputPriceData!E$15,CalculationsAndCharts!$A762+$A$11,IF($C$7,7,0),1,1)</f>
        <v>34.04</v>
      </c>
      <c r="G762" s="4">
        <f ca="1">OFFSET(InputPriceData!F$15,CalculationsAndCharts!$A762+$A$11,IF($C$7,7,0),1,1)</f>
        <v>34.35</v>
      </c>
      <c r="H762" s="105">
        <f t="shared" si="1254"/>
        <v>0</v>
      </c>
      <c r="I762" s="105">
        <f t="shared" ca="1" si="1306"/>
        <v>0</v>
      </c>
      <c r="J762" s="105">
        <f t="shared" ca="1" si="1306"/>
        <v>0</v>
      </c>
      <c r="K762" s="105">
        <f t="shared" ca="1" si="1306"/>
        <v>0</v>
      </c>
      <c r="L762" s="4">
        <f t="shared" ca="1" si="1255"/>
        <v>34.830000000000005</v>
      </c>
      <c r="M762" s="105">
        <f t="shared" ca="1" si="1256"/>
        <v>1.8933333333333309</v>
      </c>
      <c r="N762" s="105">
        <f t="shared" ca="1" si="1263"/>
        <v>6.5210769230769214</v>
      </c>
      <c r="O762" s="198">
        <f t="shared" ca="1" si="1264"/>
        <v>6.0355401519943257</v>
      </c>
      <c r="P762" s="198">
        <f t="shared" ca="1" si="1265"/>
        <v>5.4319861367948929</v>
      </c>
      <c r="Q762" s="105">
        <f t="shared" ca="1" si="1257"/>
        <v>39.200438289135846</v>
      </c>
      <c r="R762" s="105">
        <f t="shared" ca="1" si="1258"/>
        <v>41.50312940482376</v>
      </c>
      <c r="S762" s="105">
        <f t="shared" ca="1" si="1266"/>
        <v>0</v>
      </c>
      <c r="T762" s="105">
        <f t="shared" si="1267"/>
        <v>0</v>
      </c>
      <c r="U762" s="105">
        <f t="shared" si="1268"/>
        <v>0</v>
      </c>
      <c r="V762" s="115">
        <f t="shared" ca="1" si="1259"/>
        <v>2.0600000000000023</v>
      </c>
      <c r="W762" s="114">
        <f t="shared" ca="1" si="1260"/>
        <v>2.475880202914682</v>
      </c>
      <c r="X762" s="116">
        <f t="shared" ca="1" si="1261"/>
        <v>0.12207802628572582</v>
      </c>
      <c r="Y762" s="90" t="e">
        <f t="shared" si="1269"/>
        <v>#N/A</v>
      </c>
      <c r="Z762" s="117" t="str">
        <f t="shared" ca="1" si="1270"/>
        <v/>
      </c>
      <c r="AA762" s="112"/>
      <c r="AB762" s="118"/>
      <c r="AC762" s="107"/>
      <c r="AD762" s="107"/>
      <c r="AH762" s="107"/>
      <c r="BE762" s="235">
        <f t="shared" ca="1" si="1271"/>
        <v>35.049999999999997</v>
      </c>
      <c r="BF762" s="235">
        <f t="shared" ref="BF762:BN762" ca="1" si="1320">AVERAGE(OFFSET(BE$31,$A762,0,$BE$27,1))</f>
        <v>35.722499999999997</v>
      </c>
      <c r="BG762" s="235">
        <f t="shared" ca="1" si="1320"/>
        <v>36.854999999999997</v>
      </c>
      <c r="BH762" s="235">
        <f t="shared" ca="1" si="1320"/>
        <v>38.102499999999992</v>
      </c>
      <c r="BI762" s="235">
        <f t="shared" ca="1" si="1320"/>
        <v>39.253124999999997</v>
      </c>
      <c r="BJ762" s="235">
        <f t="shared" ca="1" si="1320"/>
        <v>40.239218749999999</v>
      </c>
      <c r="BK762" s="235">
        <f t="shared" ca="1" si="1320"/>
        <v>41.054531249999997</v>
      </c>
      <c r="BL762" s="235">
        <f t="shared" ca="1" si="1320"/>
        <v>41.708828124999997</v>
      </c>
      <c r="BM762" s="235">
        <f t="shared" ca="1" si="1320"/>
        <v>42.211738281249993</v>
      </c>
      <c r="BN762" s="235">
        <f t="shared" ca="1" si="1320"/>
        <v>42.571992187499994</v>
      </c>
      <c r="BO762" s="235">
        <f t="shared" ca="1" si="1273"/>
        <v>37.597471679687487</v>
      </c>
      <c r="BP762" s="235">
        <f t="shared" ca="1" si="1229"/>
        <v>39.152913062492892</v>
      </c>
      <c r="BQ762" s="235">
        <f t="shared" ca="1" si="1230"/>
        <v>40.374292557112184</v>
      </c>
      <c r="BR762" s="235">
        <f t="shared" ca="1" si="1231"/>
        <v>-1.221379494619292</v>
      </c>
      <c r="BS762" s="235">
        <f t="shared" ca="1" si="1232"/>
        <v>37.931533567873601</v>
      </c>
      <c r="BT762" s="235">
        <f t="shared" ca="1" si="1299"/>
        <v>39.489868148930185</v>
      </c>
      <c r="BU762" s="235">
        <f t="shared" ca="1" si="1300"/>
        <v>40.660357682806058</v>
      </c>
      <c r="BV762" s="235">
        <f t="shared" ca="1" si="1301"/>
        <v>41.480180467706425</v>
      </c>
      <c r="BW762" s="235">
        <f t="shared" ca="1" si="1302"/>
        <v>37.968711866078799</v>
      </c>
      <c r="BX762" s="235">
        <f t="shared" ca="1" si="1274"/>
        <v>1.2906935695726323</v>
      </c>
      <c r="BZ762" s="235">
        <f t="shared" ca="1" si="1275"/>
        <v>41.834547963774284</v>
      </c>
      <c r="CA762" s="235">
        <f t="shared" ca="1" si="1276"/>
        <v>-24.879045437863336</v>
      </c>
      <c r="CB762" s="235">
        <f t="shared" ca="1" si="1316"/>
        <v>36.21373583984375</v>
      </c>
      <c r="CC762" s="235">
        <f t="shared" ca="1" si="1317"/>
        <v>2.1737358398437507</v>
      </c>
      <c r="CD762" s="81">
        <f t="shared" ca="1" si="1318"/>
        <v>12.60626416015625</v>
      </c>
      <c r="CE762" s="235">
        <f t="shared" ca="1" si="1277"/>
        <v>17.243299142612987</v>
      </c>
      <c r="CF762" s="235">
        <f t="shared" ca="1" si="1278"/>
        <v>25.533533273783586</v>
      </c>
      <c r="CG762">
        <f t="shared" si="1279"/>
        <v>100</v>
      </c>
      <c r="CH762">
        <f t="shared" si="1279"/>
        <v>50</v>
      </c>
      <c r="CI762">
        <f t="shared" si="1279"/>
        <v>0</v>
      </c>
      <c r="CJ762" t="e">
        <f t="shared" si="1280"/>
        <v>#N/A</v>
      </c>
      <c r="CK762" s="259">
        <f t="shared" ca="1" si="1281"/>
        <v>38.416554812599273</v>
      </c>
      <c r="CL762" s="259">
        <f t="shared" ca="1" si="1282"/>
        <v>36.463277406299639</v>
      </c>
      <c r="CM762" s="259">
        <f t="shared" ca="1" si="1283"/>
        <v>37.245825133868124</v>
      </c>
      <c r="CN762" s="259">
        <f t="shared" ca="1" si="1284"/>
        <v>39.692773110619108</v>
      </c>
      <c r="CO762">
        <f t="shared" ca="1" si="1285"/>
        <v>0</v>
      </c>
      <c r="CP762" t="e">
        <f t="shared" ca="1" si="1286"/>
        <v>#N/A</v>
      </c>
      <c r="CQ762">
        <f t="shared" ca="1" si="1287"/>
        <v>16.7</v>
      </c>
      <c r="CR762" t="e">
        <f t="shared" ref="CR762:CR825" ca="1" si="1321">IF(AND($S$18,$CO763&gt;$CO764),$D762,NA())</f>
        <v>#N/A</v>
      </c>
      <c r="CS762" t="e">
        <f t="shared" ref="CS762:CS825" ca="1" si="1322">IF(AND($S$18,$CO763&lt;$CO764),$D762,NA())</f>
        <v>#N/A</v>
      </c>
    </row>
    <row r="763" spans="1:97" x14ac:dyDescent="0.25">
      <c r="A763">
        <v>732</v>
      </c>
      <c r="B763" s="100">
        <f ca="1">OFFSET(InputPriceData!B$15,CalculationsAndCharts!$A763+$A$11,0,1,1)</f>
        <v>39430</v>
      </c>
      <c r="C763" s="3">
        <f ca="1">OFFSET(InputPriceData!G$15,CalculationsAndCharts!$A763+$A$11,0,1,1)</f>
        <v>5622900</v>
      </c>
      <c r="D763" s="4">
        <f ca="1">OFFSET(InputPriceData!C$15,CalculationsAndCharts!$A763+$A$11,IF($C$7,7,0),1,1)</f>
        <v>36.950000000000003</v>
      </c>
      <c r="E763" s="4">
        <f ca="1">OFFSET(InputPriceData!D$15,CalculationsAndCharts!$A763+$A$11,IF($C$7,7,0),1,1)</f>
        <v>37.01</v>
      </c>
      <c r="F763" s="4">
        <f ca="1">OFFSET(InputPriceData!E$15,CalculationsAndCharts!$A763+$A$11,IF($C$7,7,0),1,1)</f>
        <v>35.04</v>
      </c>
      <c r="G763" s="4">
        <f ca="1">OFFSET(InputPriceData!F$15,CalculationsAndCharts!$A763+$A$11,IF($C$7,7,0),1,1)</f>
        <v>35.75</v>
      </c>
      <c r="H763" s="105">
        <f t="shared" si="1254"/>
        <v>0</v>
      </c>
      <c r="I763" s="105">
        <f t="shared" ca="1" si="1306"/>
        <v>0</v>
      </c>
      <c r="J763" s="105">
        <f t="shared" ca="1" si="1306"/>
        <v>0</v>
      </c>
      <c r="K763" s="105">
        <f t="shared" ca="1" si="1306"/>
        <v>0</v>
      </c>
      <c r="L763" s="4">
        <f t="shared" ca="1" si="1255"/>
        <v>35.93333333333333</v>
      </c>
      <c r="M763" s="105">
        <f t="shared" ca="1" si="1256"/>
        <v>2.8966666666666683</v>
      </c>
      <c r="N763" s="105">
        <f t="shared" ca="1" si="1263"/>
        <v>6.7422692307692316</v>
      </c>
      <c r="O763" s="198">
        <f t="shared" ca="1" si="1264"/>
        <v>5.8968153602564408</v>
      </c>
      <c r="P763" s="198">
        <f t="shared" ca="1" si="1265"/>
        <v>5.3071338242307968</v>
      </c>
      <c r="Q763" s="105">
        <f t="shared" ca="1" si="1257"/>
        <v>40.449134943174656</v>
      </c>
      <c r="R763" s="105">
        <f t="shared" ca="1" si="1258"/>
        <v>42.161041152163165</v>
      </c>
      <c r="S763" s="105">
        <f t="shared" ca="1" si="1266"/>
        <v>0</v>
      </c>
      <c r="T763" s="105">
        <f t="shared" si="1267"/>
        <v>0</v>
      </c>
      <c r="U763" s="105">
        <f t="shared" si="1268"/>
        <v>0</v>
      </c>
      <c r="V763" s="115">
        <f t="shared" ca="1" si="1259"/>
        <v>2</v>
      </c>
      <c r="W763" s="114">
        <f t="shared" ca="1" si="1260"/>
        <v>2.6838203043720221</v>
      </c>
      <c r="X763" s="116">
        <f t="shared" ca="1" si="1261"/>
        <v>0.12507189662579082</v>
      </c>
      <c r="Y763" s="90" t="e">
        <f t="shared" si="1269"/>
        <v>#N/A</v>
      </c>
      <c r="Z763" s="117" t="str">
        <f t="shared" ca="1" si="1270"/>
        <v/>
      </c>
      <c r="AA763" s="112"/>
      <c r="AB763" s="118"/>
      <c r="AC763" s="107"/>
      <c r="AD763" s="107"/>
      <c r="AH763" s="107"/>
      <c r="BE763" s="235">
        <f t="shared" ca="1" si="1271"/>
        <v>36.394999999999996</v>
      </c>
      <c r="BF763" s="235">
        <f t="shared" ref="BF763:BN763" ca="1" si="1323">AVERAGE(OFFSET(BE$31,$A763,0,$BE$27,1))</f>
        <v>37.987499999999997</v>
      </c>
      <c r="BG763" s="235">
        <f t="shared" ca="1" si="1323"/>
        <v>39.349999999999994</v>
      </c>
      <c r="BH763" s="235">
        <f t="shared" ca="1" si="1323"/>
        <v>40.403749999999995</v>
      </c>
      <c r="BI763" s="235">
        <f t="shared" ca="1" si="1323"/>
        <v>41.225312500000001</v>
      </c>
      <c r="BJ763" s="235">
        <f t="shared" ca="1" si="1323"/>
        <v>41.869843750000001</v>
      </c>
      <c r="BK763" s="235">
        <f t="shared" ca="1" si="1323"/>
        <v>42.363124999999997</v>
      </c>
      <c r="BL763" s="235">
        <f t="shared" ca="1" si="1323"/>
        <v>42.714648437499996</v>
      </c>
      <c r="BM763" s="235">
        <f t="shared" ca="1" si="1323"/>
        <v>42.932246093749995</v>
      </c>
      <c r="BN763" s="235">
        <f t="shared" ca="1" si="1323"/>
        <v>43.033154296874997</v>
      </c>
      <c r="BO763" s="235">
        <f t="shared" ca="1" si="1273"/>
        <v>39.346041503906243</v>
      </c>
      <c r="BP763" s="235">
        <f t="shared" ca="1" si="1229"/>
        <v>40.708354445298298</v>
      </c>
      <c r="BQ763" s="235">
        <f t="shared" ca="1" si="1230"/>
        <v>41.595672051731484</v>
      </c>
      <c r="BR763" s="235">
        <f t="shared" ca="1" si="1231"/>
        <v>-0.8873176064331858</v>
      </c>
      <c r="BS763" s="235">
        <f t="shared" ca="1" si="1232"/>
        <v>39.821036838865112</v>
      </c>
      <c r="BT763" s="235">
        <f t="shared" ca="1" si="1299"/>
        <v>41.04820272998677</v>
      </c>
      <c r="BU763" s="235">
        <f t="shared" ca="1" si="1300"/>
        <v>41.830847216681931</v>
      </c>
      <c r="BV763" s="235">
        <f t="shared" ca="1" si="1301"/>
        <v>42.300003252606793</v>
      </c>
      <c r="BW763" s="235">
        <f t="shared" ca="1" si="1302"/>
        <v>39.952069792521307</v>
      </c>
      <c r="BX763" s="235">
        <f t="shared" ca="1" si="1274"/>
        <v>0.85871247397763195</v>
      </c>
      <c r="BZ763" s="235">
        <f t="shared" ca="1" si="1275"/>
        <v>42.281294147353819</v>
      </c>
      <c r="CA763" s="235">
        <f t="shared" ca="1" si="1276"/>
        <v>-17.811532539038861</v>
      </c>
      <c r="CB763" s="235">
        <f t="shared" ca="1" si="1316"/>
        <v>37.639687418619786</v>
      </c>
      <c r="CC763" s="235">
        <f t="shared" ca="1" si="1317"/>
        <v>2.5996874186197871</v>
      </c>
      <c r="CD763" s="81">
        <f t="shared" ca="1" si="1318"/>
        <v>11.180312581380214</v>
      </c>
      <c r="CE763" s="235">
        <f t="shared" ca="1" si="1277"/>
        <v>23.252367943176548</v>
      </c>
      <c r="CF763" s="235">
        <f t="shared" ca="1" si="1278"/>
        <v>33.846692396257836</v>
      </c>
      <c r="CG763">
        <f t="shared" si="1279"/>
        <v>100</v>
      </c>
      <c r="CH763">
        <f t="shared" si="1279"/>
        <v>50</v>
      </c>
      <c r="CI763">
        <f t="shared" si="1279"/>
        <v>0</v>
      </c>
      <c r="CJ763" t="e">
        <f t="shared" si="1280"/>
        <v>#N/A</v>
      </c>
      <c r="CK763" s="259">
        <f t="shared" ca="1" si="1281"/>
        <v>40.645609625198546</v>
      </c>
      <c r="CL763" s="259">
        <f t="shared" ca="1" si="1282"/>
        <v>38.129679812599271</v>
      </c>
      <c r="CM763" s="259">
        <f t="shared" ca="1" si="1283"/>
        <v>38.856375223113538</v>
      </c>
      <c r="CN763" s="259">
        <f t="shared" ca="1" si="1284"/>
        <v>40.984571392346894</v>
      </c>
      <c r="CO763">
        <f t="shared" ca="1" si="1285"/>
        <v>0</v>
      </c>
      <c r="CP763" t="e">
        <f t="shared" ca="1" si="1286"/>
        <v>#N/A</v>
      </c>
      <c r="CQ763">
        <f t="shared" ca="1" si="1287"/>
        <v>16.7</v>
      </c>
      <c r="CR763" t="e">
        <f t="shared" ca="1" si="1321"/>
        <v>#N/A</v>
      </c>
      <c r="CS763" t="e">
        <f t="shared" ca="1" si="1322"/>
        <v>#N/A</v>
      </c>
    </row>
    <row r="764" spans="1:97" x14ac:dyDescent="0.25">
      <c r="A764">
        <v>733</v>
      </c>
      <c r="B764" s="100">
        <f ca="1">OFFSET(InputPriceData!B$15,CalculationsAndCharts!$A764+$A$11,0,1,1)</f>
        <v>39429</v>
      </c>
      <c r="C764" s="3">
        <f ca="1">OFFSET(InputPriceData!G$15,CalculationsAndCharts!$A764+$A$11,0,1,1)</f>
        <v>13594500</v>
      </c>
      <c r="D764" s="4">
        <f ca="1">OFFSET(InputPriceData!C$15,CalculationsAndCharts!$A764+$A$11,IF($C$7,7,0),1,1)</f>
        <v>40.36</v>
      </c>
      <c r="E764" s="4">
        <f ca="1">OFFSET(InputPriceData!D$15,CalculationsAndCharts!$A764+$A$11,IF($C$7,7,0),1,1)</f>
        <v>40.44</v>
      </c>
      <c r="F764" s="4">
        <f ca="1">OFFSET(InputPriceData!E$15,CalculationsAndCharts!$A764+$A$11,IF($C$7,7,0),1,1)</f>
        <v>36.33</v>
      </c>
      <c r="G764" s="4">
        <f ca="1">OFFSET(InputPriceData!F$15,CalculationsAndCharts!$A764+$A$11,IF($C$7,7,0),1,1)</f>
        <v>37.04</v>
      </c>
      <c r="H764" s="105">
        <f t="shared" si="1254"/>
        <v>0</v>
      </c>
      <c r="I764" s="105">
        <f t="shared" ca="1" si="1306"/>
        <v>0</v>
      </c>
      <c r="J764" s="105">
        <f t="shared" ca="1" si="1306"/>
        <v>0</v>
      </c>
      <c r="K764" s="105">
        <f t="shared" ca="1" si="1306"/>
        <v>0</v>
      </c>
      <c r="L764" s="4">
        <f t="shared" ca="1" si="1255"/>
        <v>37.936666666666667</v>
      </c>
      <c r="M764" s="105">
        <f t="shared" ca="1" si="1256"/>
        <v>6.0466666666666669</v>
      </c>
      <c r="N764" s="105">
        <f t="shared" ca="1" si="1263"/>
        <v>6.163346153846156</v>
      </c>
      <c r="O764" s="198">
        <f t="shared" ca="1" si="1264"/>
        <v>5.6552571115385009</v>
      </c>
      <c r="P764" s="198">
        <f t="shared" ca="1" si="1265"/>
        <v>5.0897314003846512</v>
      </c>
      <c r="Q764" s="105">
        <f t="shared" ca="1" si="1257"/>
        <v>41.739363974557897</v>
      </c>
      <c r="R764" s="105">
        <f t="shared" ca="1" si="1258"/>
        <v>42.650157211874166</v>
      </c>
      <c r="S764" s="105">
        <f t="shared" ca="1" si="1266"/>
        <v>0</v>
      </c>
      <c r="T764" s="105">
        <f t="shared" si="1267"/>
        <v>0</v>
      </c>
      <c r="U764" s="105">
        <f t="shared" si="1268"/>
        <v>0</v>
      </c>
      <c r="V764" s="115">
        <f t="shared" ca="1" si="1259"/>
        <v>5.7899999999999991</v>
      </c>
      <c r="W764" s="114">
        <f t="shared" ca="1" si="1260"/>
        <v>3.025730456558033</v>
      </c>
      <c r="X764" s="116">
        <f t="shared" ca="1" si="1261"/>
        <v>0.13168818727208514</v>
      </c>
      <c r="Y764" s="90" t="e">
        <f t="shared" si="1269"/>
        <v>#N/A</v>
      </c>
      <c r="Z764" s="117" t="str">
        <f t="shared" ca="1" si="1270"/>
        <v/>
      </c>
      <c r="AA764" s="112"/>
      <c r="AB764" s="118"/>
      <c r="AC764" s="107"/>
      <c r="AD764" s="107"/>
      <c r="AH764" s="107"/>
      <c r="BE764" s="235">
        <f t="shared" ca="1" si="1271"/>
        <v>39.58</v>
      </c>
      <c r="BF764" s="235">
        <f t="shared" ref="BF764:BN764" ca="1" si="1324">AVERAGE(OFFSET(BE$31,$A764,0,$BE$27,1))</f>
        <v>40.712499999999999</v>
      </c>
      <c r="BG764" s="235">
        <f t="shared" ca="1" si="1324"/>
        <v>41.457499999999996</v>
      </c>
      <c r="BH764" s="235">
        <f t="shared" ca="1" si="1324"/>
        <v>42.046875</v>
      </c>
      <c r="BI764" s="235">
        <f t="shared" ca="1" si="1324"/>
        <v>42.514375000000001</v>
      </c>
      <c r="BJ764" s="235">
        <f t="shared" ca="1" si="1324"/>
        <v>42.856406249999999</v>
      </c>
      <c r="BK764" s="235">
        <f t="shared" ca="1" si="1324"/>
        <v>43.066171874999995</v>
      </c>
      <c r="BL764" s="235">
        <f t="shared" ca="1" si="1324"/>
        <v>43.149843749999995</v>
      </c>
      <c r="BM764" s="235">
        <f t="shared" ca="1" si="1324"/>
        <v>43.134062499999999</v>
      </c>
      <c r="BN764" s="235">
        <f t="shared" ca="1" si="1324"/>
        <v>43.059833984374997</v>
      </c>
      <c r="BO764" s="235">
        <f t="shared" ca="1" si="1273"/>
        <v>41.349847167968747</v>
      </c>
      <c r="BP764" s="235">
        <f t="shared" ca="1" si="1229"/>
        <v>42.07066738669036</v>
      </c>
      <c r="BQ764" s="235">
        <f t="shared" ca="1" si="1230"/>
        <v>42.482989658164676</v>
      </c>
      <c r="BR764" s="235">
        <f t="shared" ca="1" si="1231"/>
        <v>-0.41232227147431644</v>
      </c>
      <c r="BS764" s="235">
        <f t="shared" ca="1" si="1232"/>
        <v>41.658345115216044</v>
      </c>
      <c r="BT764" s="235">
        <f t="shared" ca="1" si="1299"/>
        <v>42.275368621108434</v>
      </c>
      <c r="BU764" s="235">
        <f t="shared" ca="1" si="1300"/>
        <v>42.613491703377093</v>
      </c>
      <c r="BV764" s="235">
        <f t="shared" ca="1" si="1301"/>
        <v>42.769159288531654</v>
      </c>
      <c r="BW764" s="235">
        <f t="shared" ca="1" si="1302"/>
        <v>41.75479004172567</v>
      </c>
      <c r="BX764" s="235">
        <f t="shared" ca="1" si="1274"/>
        <v>0.71958575216358456</v>
      </c>
      <c r="BZ764" s="235">
        <f t="shared" ca="1" si="1275"/>
        <v>42.540532728103365</v>
      </c>
      <c r="CA764" s="235">
        <f t="shared" ca="1" si="1276"/>
        <v>22.70156183557016</v>
      </c>
      <c r="CB764" s="235">
        <f t="shared" ca="1" si="1316"/>
        <v>39.643256917317707</v>
      </c>
      <c r="CC764" s="235">
        <f t="shared" ca="1" si="1317"/>
        <v>3.3132569173177089</v>
      </c>
      <c r="CD764" s="81">
        <f t="shared" ca="1" si="1318"/>
        <v>9.1767430826822931</v>
      </c>
      <c r="CE764" s="235">
        <f t="shared" ca="1" si="1277"/>
        <v>36.104932735561221</v>
      </c>
      <c r="CF764" s="235">
        <f t="shared" ca="1" si="1278"/>
        <v>40.974155029911678</v>
      </c>
      <c r="CG764">
        <f t="shared" si="1279"/>
        <v>100</v>
      </c>
      <c r="CH764">
        <f t="shared" si="1279"/>
        <v>50</v>
      </c>
      <c r="CI764">
        <f t="shared" si="1279"/>
        <v>0</v>
      </c>
      <c r="CJ764" t="e">
        <f t="shared" si="1280"/>
        <v>#N/A</v>
      </c>
      <c r="CK764" s="259">
        <f t="shared" ca="1" si="1281"/>
        <v>42.748719250397102</v>
      </c>
      <c r="CL764" s="259">
        <f t="shared" ca="1" si="1282"/>
        <v>40.092484625198551</v>
      </c>
      <c r="CM764" s="259">
        <f t="shared" ca="1" si="1283"/>
        <v>40.805069816300346</v>
      </c>
      <c r="CN764" s="259">
        <f t="shared" ca="1" si="1284"/>
        <v>42.126528024245943</v>
      </c>
      <c r="CO764">
        <f t="shared" ca="1" si="1285"/>
        <v>0</v>
      </c>
      <c r="CP764" t="e">
        <f t="shared" ca="1" si="1286"/>
        <v>#N/A</v>
      </c>
      <c r="CQ764">
        <f t="shared" ca="1" si="1287"/>
        <v>16.7</v>
      </c>
      <c r="CR764" t="e">
        <f t="shared" ca="1" si="1321"/>
        <v>#N/A</v>
      </c>
      <c r="CS764" t="e">
        <f t="shared" ca="1" si="1322"/>
        <v>#N/A</v>
      </c>
    </row>
    <row r="765" spans="1:97" x14ac:dyDescent="0.25">
      <c r="A765">
        <v>734</v>
      </c>
      <c r="B765" s="100">
        <f ca="1">OFFSET(InputPriceData!B$15,CalculationsAndCharts!$A765+$A$11,0,1,1)</f>
        <v>39428</v>
      </c>
      <c r="C765" s="3">
        <f ca="1">OFFSET(InputPriceData!G$15,CalculationsAndCharts!$A765+$A$11,0,1,1)</f>
        <v>3800000</v>
      </c>
      <c r="D765" s="4">
        <f ca="1">OFFSET(InputPriceData!C$15,CalculationsAndCharts!$A765+$A$11,IF($C$7,7,0),1,1)</f>
        <v>42.68</v>
      </c>
      <c r="E765" s="4">
        <f ca="1">OFFSET(InputPriceData!D$15,CalculationsAndCharts!$A765+$A$11,IF($C$7,7,0),1,1)</f>
        <v>43.24</v>
      </c>
      <c r="F765" s="4">
        <f ca="1">OFFSET(InputPriceData!E$15,CalculationsAndCharts!$A765+$A$11,IF($C$7,7,0),1,1)</f>
        <v>41.77</v>
      </c>
      <c r="G765" s="4">
        <f ca="1">OFFSET(InputPriceData!F$15,CalculationsAndCharts!$A765+$A$11,IF($C$7,7,0),1,1)</f>
        <v>42.12</v>
      </c>
      <c r="H765" s="105">
        <f t="shared" si="1254"/>
        <v>0</v>
      </c>
      <c r="I765" s="105">
        <f t="shared" ca="1" si="1306"/>
        <v>0</v>
      </c>
      <c r="J765" s="105">
        <f t="shared" ca="1" si="1306"/>
        <v>0</v>
      </c>
      <c r="K765" s="105">
        <f t="shared" ca="1" si="1306"/>
        <v>0</v>
      </c>
      <c r="L765" s="4">
        <f t="shared" ca="1" si="1255"/>
        <v>42.376666666666665</v>
      </c>
      <c r="M765" s="105">
        <f t="shared" ca="1" si="1256"/>
        <v>0.80666666666666487</v>
      </c>
      <c r="N765" s="105">
        <f t="shared" ca="1" si="1263"/>
        <v>4.7724743589743612</v>
      </c>
      <c r="O765" s="198">
        <f t="shared" ca="1" si="1264"/>
        <v>5.5100888137363135</v>
      </c>
      <c r="P765" s="198">
        <f t="shared" ca="1" si="1265"/>
        <v>4.9590799323626822</v>
      </c>
      <c r="Q765" s="105">
        <f t="shared" ca="1" si="1257"/>
        <v>42.825848919669681</v>
      </c>
      <c r="R765" s="105">
        <f t="shared" ca="1" si="1258"/>
        <v>42.910383851107383</v>
      </c>
      <c r="S765" s="105">
        <f t="shared" ca="1" si="1266"/>
        <v>0</v>
      </c>
      <c r="T765" s="105">
        <f t="shared" si="1267"/>
        <v>0</v>
      </c>
      <c r="U765" s="105">
        <f t="shared" si="1268"/>
        <v>0</v>
      </c>
      <c r="V765" s="115">
        <f t="shared" ca="1" si="1259"/>
        <v>1.6700000000000017</v>
      </c>
      <c r="W765" s="114">
        <f t="shared" ca="1" si="1260"/>
        <v>1.6435956848370499</v>
      </c>
      <c r="X765" s="116">
        <f t="shared" ca="1" si="1261"/>
        <v>8.9021739905912861E-2</v>
      </c>
      <c r="Y765" s="90" t="e">
        <f t="shared" si="1269"/>
        <v>#N/A</v>
      </c>
      <c r="Z765" s="117" t="str">
        <f t="shared" ca="1" si="1270"/>
        <v/>
      </c>
      <c r="AA765" s="112"/>
      <c r="AB765" s="118"/>
      <c r="AC765" s="107"/>
      <c r="AD765" s="107"/>
      <c r="AH765" s="107"/>
      <c r="BE765" s="235">
        <f t="shared" ca="1" si="1271"/>
        <v>41.844999999999999</v>
      </c>
      <c r="BF765" s="235">
        <f t="shared" ref="BF765:BN765" ca="1" si="1325">AVERAGE(OFFSET(BE$31,$A765,0,$BE$27,1))</f>
        <v>42.202500000000001</v>
      </c>
      <c r="BG765" s="235">
        <f t="shared" ca="1" si="1325"/>
        <v>42.636250000000004</v>
      </c>
      <c r="BH765" s="235">
        <f t="shared" ca="1" si="1325"/>
        <v>42.981875000000002</v>
      </c>
      <c r="BI765" s="235">
        <f t="shared" ca="1" si="1325"/>
        <v>43.198437499999997</v>
      </c>
      <c r="BJ765" s="235">
        <f t="shared" ca="1" si="1325"/>
        <v>43.275937499999998</v>
      </c>
      <c r="BK765" s="235">
        <f t="shared" ca="1" si="1325"/>
        <v>43.233515624999995</v>
      </c>
      <c r="BL765" s="235">
        <f t="shared" ca="1" si="1325"/>
        <v>43.118281249999995</v>
      </c>
      <c r="BM765" s="235">
        <f t="shared" ca="1" si="1325"/>
        <v>42.985605468749995</v>
      </c>
      <c r="BN765" s="235">
        <f t="shared" ca="1" si="1325"/>
        <v>42.878623046874992</v>
      </c>
      <c r="BO765" s="235">
        <f t="shared" ca="1" si="1273"/>
        <v>42.529895019531253</v>
      </c>
      <c r="BP765" s="235">
        <f t="shared" ca="1" si="1229"/>
        <v>42.79148760541198</v>
      </c>
      <c r="BQ765" s="235">
        <f t="shared" ca="1" si="1230"/>
        <v>42.895311929638993</v>
      </c>
      <c r="BR765" s="235">
        <f t="shared" ca="1" si="1231"/>
        <v>-0.10382432422701271</v>
      </c>
      <c r="BS765" s="235">
        <f t="shared" ca="1" si="1232"/>
        <v>42.687663281184967</v>
      </c>
      <c r="BT765" s="235">
        <f t="shared" ca="1" si="1299"/>
        <v>42.892392127000825</v>
      </c>
      <c r="BU765" s="235">
        <f t="shared" ca="1" si="1300"/>
        <v>42.951614785645745</v>
      </c>
      <c r="BV765" s="235">
        <f t="shared" ca="1" si="1301"/>
        <v>42.924826873686222</v>
      </c>
      <c r="BW765" s="235">
        <f t="shared" ca="1" si="1302"/>
        <v>42.747158897751468</v>
      </c>
      <c r="BX765" s="235">
        <f t="shared" ca="1" si="1274"/>
        <v>0.83491245105253709</v>
      </c>
      <c r="BZ765" s="235">
        <f t="shared" ca="1" si="1275"/>
        <v>42.625654729632458</v>
      </c>
      <c r="CA765" s="235">
        <f t="shared" ca="1" si="1276"/>
        <v>53.638230809884256</v>
      </c>
      <c r="CB765" s="235">
        <f t="shared" ca="1" si="1316"/>
        <v>42.453280843098959</v>
      </c>
      <c r="CC765" s="235">
        <f t="shared" ca="1" si="1317"/>
        <v>3.193280843098961</v>
      </c>
      <c r="CD765" s="81">
        <f t="shared" ca="1" si="1318"/>
        <v>7.5701058756510378</v>
      </c>
      <c r="CE765" s="235">
        <f t="shared" ca="1" si="1277"/>
        <v>42.182776510035737</v>
      </c>
      <c r="CF765" s="235">
        <f t="shared" ca="1" si="1278"/>
        <v>45.873339901857094</v>
      </c>
      <c r="CG765">
        <f t="shared" si="1279"/>
        <v>100</v>
      </c>
      <c r="CH765">
        <f t="shared" si="1279"/>
        <v>50</v>
      </c>
      <c r="CI765">
        <f t="shared" si="1279"/>
        <v>0</v>
      </c>
      <c r="CJ765" t="e">
        <f t="shared" si="1280"/>
        <v>#N/A</v>
      </c>
      <c r="CK765" s="259">
        <f t="shared" ca="1" si="1281"/>
        <v>43.044938500794203</v>
      </c>
      <c r="CL765" s="259">
        <f t="shared" ca="1" si="1282"/>
        <v>42.626859625198556</v>
      </c>
      <c r="CM765" s="259">
        <f t="shared" ca="1" si="1283"/>
        <v>42.717338582722796</v>
      </c>
      <c r="CN765" s="259">
        <f t="shared" ca="1" si="1284"/>
        <v>42.940145383864895</v>
      </c>
      <c r="CO765">
        <f t="shared" ca="1" si="1285"/>
        <v>0</v>
      </c>
      <c r="CP765" t="e">
        <f t="shared" ca="1" si="1286"/>
        <v>#N/A</v>
      </c>
      <c r="CQ765">
        <f t="shared" ca="1" si="1287"/>
        <v>16.7</v>
      </c>
      <c r="CR765" t="e">
        <f t="shared" ca="1" si="1321"/>
        <v>#N/A</v>
      </c>
      <c r="CS765">
        <f t="shared" ca="1" si="1322"/>
        <v>42.68</v>
      </c>
    </row>
    <row r="766" spans="1:97" x14ac:dyDescent="0.25">
      <c r="A766">
        <v>735</v>
      </c>
      <c r="B766" s="100">
        <f ca="1">OFFSET(InputPriceData!B$15,CalculationsAndCharts!$A766+$A$11,0,1,1)</f>
        <v>39427</v>
      </c>
      <c r="C766" s="3">
        <f ca="1">OFFSET(InputPriceData!G$15,CalculationsAndCharts!$A766+$A$11,0,1,1)</f>
        <v>3622100</v>
      </c>
      <c r="D766" s="4">
        <f ca="1">OFFSET(InputPriceData!C$15,CalculationsAndCharts!$A766+$A$11,IF($C$7,7,0),1,1)</f>
        <v>43.6</v>
      </c>
      <c r="E766" s="4">
        <f ca="1">OFFSET(InputPriceData!D$15,CalculationsAndCharts!$A766+$A$11,IF($C$7,7,0),1,1)</f>
        <v>43.72</v>
      </c>
      <c r="F766" s="4">
        <f ca="1">OFFSET(InputPriceData!E$15,CalculationsAndCharts!$A766+$A$11,IF($C$7,7,0),1,1)</f>
        <v>41.57</v>
      </c>
      <c r="G766" s="4">
        <f ca="1">OFFSET(InputPriceData!F$15,CalculationsAndCharts!$A766+$A$11,IF($C$7,7,0),1,1)</f>
        <v>41.57</v>
      </c>
      <c r="H766" s="105">
        <f t="shared" si="1254"/>
        <v>0</v>
      </c>
      <c r="I766" s="105">
        <f t="shared" ca="1" si="1306"/>
        <v>0</v>
      </c>
      <c r="J766" s="105">
        <f t="shared" ca="1" si="1306"/>
        <v>0</v>
      </c>
      <c r="K766" s="105">
        <f t="shared" ca="1" si="1306"/>
        <v>0</v>
      </c>
      <c r="L766" s="4">
        <f t="shared" ca="1" si="1255"/>
        <v>42.286666666666662</v>
      </c>
      <c r="M766" s="105">
        <f t="shared" ca="1" si="1256"/>
        <v>2.076666666666668</v>
      </c>
      <c r="N766" s="105">
        <f t="shared" ca="1" si="1263"/>
        <v>5.0036794871794905</v>
      </c>
      <c r="O766" s="198">
        <f t="shared" ca="1" si="1264"/>
        <v>5.7208358008111571</v>
      </c>
      <c r="P766" s="198">
        <f t="shared" ca="1" si="1265"/>
        <v>5.1487522207300414</v>
      </c>
      <c r="Q766" s="105">
        <f t="shared" ca="1" si="1257"/>
        <v>42.954186706241977</v>
      </c>
      <c r="R766" s="105">
        <f t="shared" ca="1" si="1258"/>
        <v>42.934536688661005</v>
      </c>
      <c r="S766" s="105">
        <f t="shared" ca="1" si="1266"/>
        <v>0</v>
      </c>
      <c r="T766" s="105">
        <f t="shared" si="1267"/>
        <v>0</v>
      </c>
      <c r="U766" s="105">
        <f t="shared" si="1268"/>
        <v>0</v>
      </c>
      <c r="V766" s="115">
        <f t="shared" ca="1" si="1259"/>
        <v>2.1499999999999986</v>
      </c>
      <c r="W766" s="114">
        <f t="shared" ca="1" si="1260"/>
        <v>1.6303935272555741</v>
      </c>
      <c r="X766" s="116">
        <f t="shared" ca="1" si="1261"/>
        <v>8.9220436065806458E-2</v>
      </c>
      <c r="Y766" s="90" t="e">
        <f t="shared" si="1269"/>
        <v>#N/A</v>
      </c>
      <c r="Z766" s="117" t="str">
        <f t="shared" ca="1" si="1270"/>
        <v/>
      </c>
      <c r="AA766" s="112"/>
      <c r="AB766" s="118"/>
      <c r="AC766" s="107"/>
      <c r="AD766" s="107"/>
      <c r="AH766" s="107"/>
      <c r="BE766" s="235">
        <f t="shared" ca="1" si="1271"/>
        <v>42.56</v>
      </c>
      <c r="BF766" s="235">
        <f t="shared" ref="BF766:BN766" ca="1" si="1326">AVERAGE(OFFSET(BE$31,$A766,0,$BE$27,1))</f>
        <v>43.07</v>
      </c>
      <c r="BG766" s="235">
        <f t="shared" ca="1" si="1326"/>
        <v>43.327500000000001</v>
      </c>
      <c r="BH766" s="235">
        <f t="shared" ca="1" si="1326"/>
        <v>43.414999999999999</v>
      </c>
      <c r="BI766" s="235">
        <f t="shared" ca="1" si="1326"/>
        <v>43.353437499999998</v>
      </c>
      <c r="BJ766" s="235">
        <f t="shared" ca="1" si="1326"/>
        <v>43.19109375</v>
      </c>
      <c r="BK766" s="235">
        <f t="shared" ca="1" si="1326"/>
        <v>43.003046874999995</v>
      </c>
      <c r="BL766" s="235">
        <f t="shared" ca="1" si="1326"/>
        <v>42.852929687499994</v>
      </c>
      <c r="BM766" s="235">
        <f t="shared" ca="1" si="1326"/>
        <v>42.771640624999996</v>
      </c>
      <c r="BN766" s="235">
        <f t="shared" ca="1" si="1326"/>
        <v>42.757949218749999</v>
      </c>
      <c r="BO766" s="235">
        <f t="shared" ca="1" si="1273"/>
        <v>42.991129882812508</v>
      </c>
      <c r="BP766" s="235">
        <f t="shared" ca="1" si="1229"/>
        <v>43.053080191292707</v>
      </c>
      <c r="BQ766" s="235">
        <f t="shared" ca="1" si="1230"/>
        <v>42.999136253866013</v>
      </c>
      <c r="BR766" s="235">
        <f t="shared" ca="1" si="1231"/>
        <v>5.3943937426694788E-2</v>
      </c>
      <c r="BS766" s="235">
        <f t="shared" ca="1" si="1232"/>
        <v>43.107024128719402</v>
      </c>
      <c r="BT766" s="235">
        <f t="shared" ca="1" si="1299"/>
        <v>43.097120972816683</v>
      </c>
      <c r="BU766" s="235">
        <f t="shared" ca="1" si="1300"/>
        <v>43.010837444290658</v>
      </c>
      <c r="BV766" s="235">
        <f t="shared" ca="1" si="1301"/>
        <v>42.898038961726698</v>
      </c>
      <c r="BW766" s="235">
        <f t="shared" ca="1" si="1302"/>
        <v>43.156889547304743</v>
      </c>
      <c r="BX766" s="235">
        <f t="shared" ca="1" si="1274"/>
        <v>0.99130301255397379</v>
      </c>
      <c r="BZ766" s="235">
        <f t="shared" ca="1" si="1275"/>
        <v>42.618870399664587</v>
      </c>
      <c r="CA766" s="235">
        <f t="shared" ca="1" si="1276"/>
        <v>63.568483622732444</v>
      </c>
      <c r="CB766" s="235">
        <f t="shared" ca="1" si="1316"/>
        <v>42.638898274739589</v>
      </c>
      <c r="CC766" s="235">
        <f t="shared" ca="1" si="1317"/>
        <v>3.3788982747395906</v>
      </c>
      <c r="CD766" s="81">
        <f t="shared" ca="1" si="1318"/>
        <v>7.5701058756510378</v>
      </c>
      <c r="CE766" s="235">
        <f t="shared" ca="1" si="1277"/>
        <v>44.634755844138063</v>
      </c>
      <c r="CF766" s="235">
        <f t="shared" ca="1" si="1278"/>
        <v>48.335785909559299</v>
      </c>
      <c r="CG766">
        <f t="shared" si="1279"/>
        <v>100</v>
      </c>
      <c r="CH766">
        <f t="shared" si="1279"/>
        <v>50</v>
      </c>
      <c r="CI766">
        <f t="shared" si="1279"/>
        <v>0</v>
      </c>
      <c r="CJ766" t="e">
        <f t="shared" si="1280"/>
        <v>#N/A</v>
      </c>
      <c r="CK766" s="259">
        <f t="shared" ca="1" si="1281"/>
        <v>43.474877001588418</v>
      </c>
      <c r="CL766" s="259">
        <f t="shared" ca="1" si="1282"/>
        <v>42.844969250397099</v>
      </c>
      <c r="CM766" s="259">
        <f t="shared" ca="1" si="1283"/>
        <v>42.944453193426881</v>
      </c>
      <c r="CN766" s="259">
        <f t="shared" ca="1" si="1284"/>
        <v>43.065459687331433</v>
      </c>
      <c r="CO766">
        <f t="shared" ca="1" si="1285"/>
        <v>0</v>
      </c>
      <c r="CP766" t="e">
        <f t="shared" ca="1" si="1286"/>
        <v>#N/A</v>
      </c>
      <c r="CQ766">
        <f t="shared" ca="1" si="1287"/>
        <v>16.7</v>
      </c>
      <c r="CR766" t="e">
        <f t="shared" ca="1" si="1321"/>
        <v>#N/A</v>
      </c>
      <c r="CS766" t="e">
        <f t="shared" ca="1" si="1322"/>
        <v>#N/A</v>
      </c>
    </row>
    <row r="767" spans="1:97" x14ac:dyDescent="0.25">
      <c r="A767">
        <v>736</v>
      </c>
      <c r="B767" s="100">
        <f ca="1">OFFSET(InputPriceData!B$15,CalculationsAndCharts!$A767+$A$11,0,1,1)</f>
        <v>39426</v>
      </c>
      <c r="C767" s="3">
        <f ca="1">OFFSET(InputPriceData!G$15,CalculationsAndCharts!$A767+$A$11,0,1,1)</f>
        <v>1733900</v>
      </c>
      <c r="D767" s="4">
        <f ca="1">OFFSET(InputPriceData!C$15,CalculationsAndCharts!$A767+$A$11,IF($C$7,7,0),1,1)</f>
        <v>43.77</v>
      </c>
      <c r="E767" s="4">
        <f ca="1">OFFSET(InputPriceData!D$15,CalculationsAndCharts!$A767+$A$11,IF($C$7,7,0),1,1)</f>
        <v>44.29</v>
      </c>
      <c r="F767" s="4">
        <f ca="1">OFFSET(InputPriceData!E$15,CalculationsAndCharts!$A767+$A$11,IF($C$7,7,0),1,1)</f>
        <v>43.1</v>
      </c>
      <c r="G767" s="4">
        <f ca="1">OFFSET(InputPriceData!F$15,CalculationsAndCharts!$A767+$A$11,IF($C$7,7,0),1,1)</f>
        <v>43.55</v>
      </c>
      <c r="H767" s="105">
        <f t="shared" si="1254"/>
        <v>0</v>
      </c>
      <c r="I767" s="105">
        <f t="shared" ca="1" si="1306"/>
        <v>0</v>
      </c>
      <c r="J767" s="105">
        <f t="shared" ca="1" si="1306"/>
        <v>0</v>
      </c>
      <c r="K767" s="105">
        <f t="shared" ca="1" si="1306"/>
        <v>0</v>
      </c>
      <c r="L767" s="4">
        <f t="shared" ca="1" si="1255"/>
        <v>43.646666666666668</v>
      </c>
      <c r="M767" s="105">
        <f t="shared" ca="1" si="1256"/>
        <v>0.75666666666666771</v>
      </c>
      <c r="N767" s="105">
        <f t="shared" ca="1" si="1263"/>
        <v>4.8944487179487215</v>
      </c>
      <c r="O767" s="198">
        <f t="shared" ca="1" si="1264"/>
        <v>5.925737604705918</v>
      </c>
      <c r="P767" s="198">
        <f t="shared" ca="1" si="1265"/>
        <v>5.333163844235326</v>
      </c>
      <c r="Q767" s="105">
        <f t="shared" ca="1" si="1257"/>
        <v>43.144906717549205</v>
      </c>
      <c r="R767" s="105">
        <f t="shared" ca="1" si="1258"/>
        <v>42.928922397923586</v>
      </c>
      <c r="S767" s="105">
        <f t="shared" ca="1" si="1266"/>
        <v>0</v>
      </c>
      <c r="T767" s="105">
        <f t="shared" si="1267"/>
        <v>0</v>
      </c>
      <c r="U767" s="105">
        <f t="shared" si="1268"/>
        <v>0</v>
      </c>
      <c r="V767" s="115">
        <f t="shared" ca="1" si="1259"/>
        <v>1.1899999999999977</v>
      </c>
      <c r="W767" s="114">
        <f t="shared" ca="1" si="1260"/>
        <v>1.3705902908833618</v>
      </c>
      <c r="X767" s="116">
        <f t="shared" ca="1" si="1261"/>
        <v>8.1471648470341274E-2</v>
      </c>
      <c r="Y767" s="90" t="e">
        <f t="shared" si="1269"/>
        <v>#N/A</v>
      </c>
      <c r="Z767" s="117" t="str">
        <f t="shared" ca="1" si="1270"/>
        <v/>
      </c>
      <c r="AA767" s="112"/>
      <c r="AB767" s="118"/>
      <c r="AC767" s="107"/>
      <c r="AD767" s="107"/>
      <c r="AH767" s="107"/>
      <c r="BE767" s="235">
        <f t="shared" ca="1" si="1271"/>
        <v>43.58</v>
      </c>
      <c r="BF767" s="235">
        <f t="shared" ref="BF767:BN767" ca="1" si="1327">AVERAGE(OFFSET(BE$31,$A767,0,$BE$27,1))</f>
        <v>43.585000000000001</v>
      </c>
      <c r="BG767" s="235">
        <f t="shared" ca="1" si="1327"/>
        <v>43.502499999999998</v>
      </c>
      <c r="BH767" s="235">
        <f t="shared" ca="1" si="1327"/>
        <v>43.291874999999997</v>
      </c>
      <c r="BI767" s="235">
        <f t="shared" ca="1" si="1327"/>
        <v>43.028750000000002</v>
      </c>
      <c r="BJ767" s="235">
        <f t="shared" ca="1" si="1327"/>
        <v>42.814999999999998</v>
      </c>
      <c r="BK767" s="235">
        <f t="shared" ca="1" si="1327"/>
        <v>42.7028125</v>
      </c>
      <c r="BL767" s="235">
        <f t="shared" ca="1" si="1327"/>
        <v>42.690351562499998</v>
      </c>
      <c r="BM767" s="235">
        <f t="shared" ca="1" si="1327"/>
        <v>42.744257812499995</v>
      </c>
      <c r="BN767" s="235">
        <f t="shared" ca="1" si="1327"/>
        <v>42.820654296874999</v>
      </c>
      <c r="BO767" s="235">
        <f t="shared" ca="1" si="1273"/>
        <v>43.306653808593751</v>
      </c>
      <c r="BP767" s="235">
        <f t="shared" ca="1" si="1229"/>
        <v>43.115030499772914</v>
      </c>
      <c r="BQ767" s="235">
        <f t="shared" ca="1" si="1230"/>
        <v>42.945192316439311</v>
      </c>
      <c r="BR767" s="235">
        <f t="shared" ca="1" si="1231"/>
        <v>0.1698381833336029</v>
      </c>
      <c r="BS767" s="235">
        <f t="shared" ca="1" si="1232"/>
        <v>43.284868683106517</v>
      </c>
      <c r="BT767" s="235">
        <f t="shared" ca="1" si="1299"/>
        <v>43.087217816913963</v>
      </c>
      <c r="BU767" s="235">
        <f t="shared" ca="1" si="1300"/>
        <v>42.924553915764633</v>
      </c>
      <c r="BV767" s="235">
        <f t="shared" ca="1" si="1301"/>
        <v>42.785240479162738</v>
      </c>
      <c r="BW767" s="235">
        <f t="shared" ca="1" si="1302"/>
        <v>43.273232182610755</v>
      </c>
      <c r="BX767" s="235">
        <f t="shared" ca="1" si="1274"/>
        <v>1.1342945774267887</v>
      </c>
      <c r="BZ767" s="235">
        <f t="shared" ca="1" si="1275"/>
        <v>42.580398376228224</v>
      </c>
      <c r="CA767" s="235">
        <f t="shared" ca="1" si="1276"/>
        <v>65.270147194793637</v>
      </c>
      <c r="CB767" s="235">
        <f t="shared" ca="1" si="1316"/>
        <v>43.476660237630213</v>
      </c>
      <c r="CC767" s="235">
        <f t="shared" ca="1" si="1317"/>
        <v>4.2166602376302151</v>
      </c>
      <c r="CD767" s="81">
        <f t="shared" ca="1" si="1318"/>
        <v>8.3001058756510346</v>
      </c>
      <c r="CE767" s="235">
        <f t="shared" ca="1" si="1277"/>
        <v>50.802487351397467</v>
      </c>
      <c r="CF767" s="235">
        <f t="shared" ca="1" si="1278"/>
        <v>48.827834858184623</v>
      </c>
      <c r="CG767">
        <f t="shared" si="1279"/>
        <v>100</v>
      </c>
      <c r="CH767">
        <f t="shared" si="1279"/>
        <v>50</v>
      </c>
      <c r="CI767">
        <f t="shared" si="1279"/>
        <v>0</v>
      </c>
      <c r="CJ767" t="e">
        <f t="shared" si="1280"/>
        <v>#N/A</v>
      </c>
      <c r="CK767" s="259">
        <f t="shared" ca="1" si="1281"/>
        <v>43.27225400317684</v>
      </c>
      <c r="CL767" s="259">
        <f t="shared" ca="1" si="1282"/>
        <v>43.584938500794209</v>
      </c>
      <c r="CM767" s="259">
        <f t="shared" ca="1" si="1283"/>
        <v>43.382977544600365</v>
      </c>
      <c r="CN767" s="259">
        <f t="shared" ca="1" si="1284"/>
        <v>43.153655862105168</v>
      </c>
      <c r="CO767">
        <f t="shared" ca="1" si="1285"/>
        <v>100</v>
      </c>
      <c r="CP767">
        <f t="shared" ca="1" si="1286"/>
        <v>16.7</v>
      </c>
      <c r="CQ767" t="e">
        <f t="shared" ca="1" si="1287"/>
        <v>#N/A</v>
      </c>
      <c r="CR767" t="e">
        <f t="shared" ca="1" si="1321"/>
        <v>#N/A</v>
      </c>
      <c r="CS767" t="e">
        <f t="shared" ca="1" si="1322"/>
        <v>#N/A</v>
      </c>
    </row>
    <row r="768" spans="1:97" x14ac:dyDescent="0.25">
      <c r="A768">
        <v>737</v>
      </c>
      <c r="B768" s="100">
        <f ca="1">OFFSET(InputPriceData!B$15,CalculationsAndCharts!$A768+$A$11,0,1,1)</f>
        <v>39423</v>
      </c>
      <c r="C768" s="3">
        <f ca="1">OFFSET(InputPriceData!G$15,CalculationsAndCharts!$A768+$A$11,0,1,1)</f>
        <v>1816200</v>
      </c>
      <c r="D768" s="4">
        <f ca="1">OFFSET(InputPriceData!C$15,CalculationsAndCharts!$A768+$A$11,IF($C$7,7,0),1,1)</f>
        <v>43.68</v>
      </c>
      <c r="E768" s="4">
        <f ca="1">OFFSET(InputPriceData!D$15,CalculationsAndCharts!$A768+$A$11,IF($C$7,7,0),1,1)</f>
        <v>44.31</v>
      </c>
      <c r="F768" s="4">
        <f ca="1">OFFSET(InputPriceData!E$15,CalculationsAndCharts!$A768+$A$11,IF($C$7,7,0),1,1)</f>
        <v>42.89</v>
      </c>
      <c r="G768" s="4">
        <f ca="1">OFFSET(InputPriceData!F$15,CalculationsAndCharts!$A768+$A$11,IF($C$7,7,0),1,1)</f>
        <v>43.61</v>
      </c>
      <c r="H768" s="105">
        <f t="shared" si="1254"/>
        <v>0</v>
      </c>
      <c r="I768" s="105">
        <f t="shared" ca="1" si="1306"/>
        <v>0</v>
      </c>
      <c r="J768" s="105">
        <f t="shared" ca="1" si="1306"/>
        <v>0</v>
      </c>
      <c r="K768" s="105">
        <f t="shared" ca="1" si="1306"/>
        <v>0</v>
      </c>
      <c r="L768" s="4">
        <f t="shared" ca="1" si="1255"/>
        <v>43.603333333333332</v>
      </c>
      <c r="M768" s="105">
        <f t="shared" ca="1" si="1256"/>
        <v>0.86333333333332973</v>
      </c>
      <c r="N768" s="105">
        <f t="shared" ca="1" si="1263"/>
        <v>5.3313717948717985</v>
      </c>
      <c r="O768" s="198">
        <f t="shared" ca="1" si="1264"/>
        <v>6.220391572350831</v>
      </c>
      <c r="P768" s="198">
        <f t="shared" ca="1" si="1265"/>
        <v>5.5983524151157482</v>
      </c>
      <c r="Q768" s="105">
        <f t="shared" ca="1" si="1257"/>
        <v>43.001546732087078</v>
      </c>
      <c r="R768" s="105">
        <f t="shared" ca="1" si="1258"/>
        <v>42.867212592316264</v>
      </c>
      <c r="S768" s="105">
        <f t="shared" ca="1" si="1266"/>
        <v>0</v>
      </c>
      <c r="T768" s="105">
        <f t="shared" si="1267"/>
        <v>0</v>
      </c>
      <c r="U768" s="105">
        <f t="shared" si="1268"/>
        <v>0</v>
      </c>
      <c r="V768" s="115">
        <f t="shared" ca="1" si="1259"/>
        <v>1.4200000000000017</v>
      </c>
      <c r="W768" s="114">
        <f t="shared" ca="1" si="1260"/>
        <v>1.4608854363250441</v>
      </c>
      <c r="X768" s="116">
        <f t="shared" ca="1" si="1261"/>
        <v>8.3498863479134239E-2</v>
      </c>
      <c r="Y768" s="90" t="e">
        <f t="shared" si="1269"/>
        <v>#N/A</v>
      </c>
      <c r="Z768" s="117" t="str">
        <f t="shared" ca="1" si="1270"/>
        <v/>
      </c>
      <c r="AA768" s="112"/>
      <c r="AB768" s="118"/>
      <c r="AC768" s="107"/>
      <c r="AD768" s="107"/>
      <c r="AH768" s="107"/>
      <c r="BE768" s="235">
        <f t="shared" ca="1" si="1271"/>
        <v>43.59</v>
      </c>
      <c r="BF768" s="235">
        <f t="shared" ref="BF768:BN768" ca="1" si="1328">AVERAGE(OFFSET(BE$31,$A768,0,$BE$27,1))</f>
        <v>43.42</v>
      </c>
      <c r="BG768" s="235">
        <f t="shared" ca="1" si="1328"/>
        <v>43.081249999999997</v>
      </c>
      <c r="BH768" s="235">
        <f t="shared" ca="1" si="1328"/>
        <v>42.765625</v>
      </c>
      <c r="BI768" s="235">
        <f t="shared" ca="1" si="1328"/>
        <v>42.60125</v>
      </c>
      <c r="BJ768" s="235">
        <f t="shared" ca="1" si="1328"/>
        <v>42.590625000000003</v>
      </c>
      <c r="BK768" s="235">
        <f t="shared" ca="1" si="1328"/>
        <v>42.677890625000003</v>
      </c>
      <c r="BL768" s="235">
        <f t="shared" ca="1" si="1328"/>
        <v>42.7981640625</v>
      </c>
      <c r="BM768" s="235">
        <f t="shared" ca="1" si="1328"/>
        <v>42.897050781250002</v>
      </c>
      <c r="BN768" s="235">
        <f t="shared" ca="1" si="1328"/>
        <v>42.938232421875</v>
      </c>
      <c r="BO768" s="235">
        <f t="shared" ca="1" si="1273"/>
        <v>43.145410644531253</v>
      </c>
      <c r="BP768" s="235">
        <f t="shared" ca="1" si="1229"/>
        <v>42.923407190952076</v>
      </c>
      <c r="BQ768" s="235">
        <f t="shared" ca="1" si="1230"/>
        <v>42.775354133105708</v>
      </c>
      <c r="BR768" s="235">
        <f t="shared" ca="1" si="1231"/>
        <v>0.14805305784636857</v>
      </c>
      <c r="BS768" s="235">
        <f t="shared" ca="1" si="1232"/>
        <v>43.071460248798445</v>
      </c>
      <c r="BT768" s="235">
        <f t="shared" ca="1" si="1299"/>
        <v>42.889566950721417</v>
      </c>
      <c r="BU768" s="235">
        <f t="shared" ca="1" si="1300"/>
        <v>42.761890014615297</v>
      </c>
      <c r="BV768" s="235">
        <f t="shared" ca="1" si="1301"/>
        <v>42.645927042560842</v>
      </c>
      <c r="BW768" s="235">
        <f t="shared" ca="1" si="1302"/>
        <v>43.028957850879195</v>
      </c>
      <c r="BX768" s="235">
        <f t="shared" ca="1" si="1274"/>
        <v>1.2528050937698543</v>
      </c>
      <c r="BZ768" s="235">
        <f t="shared" ca="1" si="1275"/>
        <v>42.540599131144624</v>
      </c>
      <c r="CA768" s="235">
        <f t="shared" ca="1" si="1276"/>
        <v>59.745305198772691</v>
      </c>
      <c r="CB768" s="235">
        <f t="shared" ca="1" si="1316"/>
        <v>43.374371988932296</v>
      </c>
      <c r="CC768" s="235">
        <f t="shared" ca="1" si="1317"/>
        <v>4.1143719889322981</v>
      </c>
      <c r="CD768" s="81">
        <f t="shared" ca="1" si="1318"/>
        <v>8.3001058756510346</v>
      </c>
      <c r="CE768" s="235">
        <f t="shared" ca="1" si="1277"/>
        <v>49.57011453314238</v>
      </c>
      <c r="CF768" s="235">
        <f t="shared" ca="1" si="1278"/>
        <v>45.522700583910002</v>
      </c>
      <c r="CG768">
        <f t="shared" si="1279"/>
        <v>100</v>
      </c>
      <c r="CH768">
        <f t="shared" si="1279"/>
        <v>50</v>
      </c>
      <c r="CI768">
        <f t="shared" si="1279"/>
        <v>0</v>
      </c>
      <c r="CJ768" t="e">
        <f t="shared" si="1280"/>
        <v>#N/A</v>
      </c>
      <c r="CK768" s="259">
        <f t="shared" ca="1" si="1281"/>
        <v>42.922008006353678</v>
      </c>
      <c r="CL768" s="259">
        <f t="shared" ca="1" si="1282"/>
        <v>43.436127001588417</v>
      </c>
      <c r="CM768" s="259">
        <f t="shared" ca="1" si="1283"/>
        <v>43.207184796556163</v>
      </c>
      <c r="CN768" s="259">
        <f t="shared" ca="1" si="1284"/>
        <v>42.981142806629556</v>
      </c>
      <c r="CO768">
        <f t="shared" ca="1" si="1285"/>
        <v>100</v>
      </c>
      <c r="CP768">
        <f t="shared" ca="1" si="1286"/>
        <v>16.7</v>
      </c>
      <c r="CQ768" t="e">
        <f t="shared" ca="1" si="1287"/>
        <v>#N/A</v>
      </c>
      <c r="CR768">
        <f t="shared" ca="1" si="1321"/>
        <v>43.68</v>
      </c>
      <c r="CS768" t="e">
        <f t="shared" ca="1" si="1322"/>
        <v>#N/A</v>
      </c>
    </row>
    <row r="769" spans="1:97" x14ac:dyDescent="0.25">
      <c r="A769">
        <v>738</v>
      </c>
      <c r="B769" s="100">
        <f ca="1">OFFSET(InputPriceData!B$15,CalculationsAndCharts!$A769+$A$11,0,1,1)</f>
        <v>39422</v>
      </c>
      <c r="C769" s="3">
        <f ca="1">OFFSET(InputPriceData!G$15,CalculationsAndCharts!$A769+$A$11,0,1,1)</f>
        <v>1263700</v>
      </c>
      <c r="D769" s="4">
        <f ca="1">OFFSET(InputPriceData!C$15,CalculationsAndCharts!$A769+$A$11,IF($C$7,7,0),1,1)</f>
        <v>42.82</v>
      </c>
      <c r="E769" s="4">
        <f ca="1">OFFSET(InputPriceData!D$15,CalculationsAndCharts!$A769+$A$11,IF($C$7,7,0),1,1)</f>
        <v>43.73</v>
      </c>
      <c r="F769" s="4">
        <f ca="1">OFFSET(InputPriceData!E$15,CalculationsAndCharts!$A769+$A$11,IF($C$7,7,0),1,1)</f>
        <v>42.74</v>
      </c>
      <c r="G769" s="4">
        <f ca="1">OFFSET(InputPriceData!F$15,CalculationsAndCharts!$A769+$A$11,IF($C$7,7,0),1,1)</f>
        <v>43.57</v>
      </c>
      <c r="H769" s="105">
        <f t="shared" si="1254"/>
        <v>0</v>
      </c>
      <c r="I769" s="105">
        <f t="shared" ca="1" si="1306"/>
        <v>0</v>
      </c>
      <c r="J769" s="105">
        <f t="shared" ca="1" si="1306"/>
        <v>0</v>
      </c>
      <c r="K769" s="105">
        <f t="shared" ca="1" si="1306"/>
        <v>0</v>
      </c>
      <c r="L769" s="4">
        <f t="shared" ca="1" si="1255"/>
        <v>43.346666666666664</v>
      </c>
      <c r="M769" s="105">
        <f t="shared" ca="1" si="1256"/>
        <v>1.356666666666662</v>
      </c>
      <c r="N769" s="105">
        <f t="shared" ca="1" si="1263"/>
        <v>6.2652948717948753</v>
      </c>
      <c r="O769" s="198">
        <f t="shared" ca="1" si="1264"/>
        <v>6.4743972230591256</v>
      </c>
      <c r="P769" s="198">
        <f t="shared" ca="1" si="1265"/>
        <v>5.8269575007532133</v>
      </c>
      <c r="Q769" s="105">
        <f t="shared" ca="1" si="1257"/>
        <v>42.829607703159581</v>
      </c>
      <c r="R769" s="105">
        <f t="shared" ca="1" si="1258"/>
        <v>42.828831409524611</v>
      </c>
      <c r="S769" s="105">
        <f t="shared" ca="1" si="1266"/>
        <v>0</v>
      </c>
      <c r="T769" s="105">
        <f t="shared" si="1267"/>
        <v>0</v>
      </c>
      <c r="U769" s="105">
        <f t="shared" si="1268"/>
        <v>0</v>
      </c>
      <c r="V769" s="115">
        <f t="shared" ca="1" si="1259"/>
        <v>0.98999999999999488</v>
      </c>
      <c r="W769" s="114">
        <f t="shared" ca="1" si="1260"/>
        <v>1.4813281544875654</v>
      </c>
      <c r="X769" s="116">
        <f t="shared" ca="1" si="1261"/>
        <v>8.399881006397901E-2</v>
      </c>
      <c r="Y769" s="90" t="e">
        <f t="shared" si="1269"/>
        <v>#N/A</v>
      </c>
      <c r="Z769" s="117" t="str">
        <f t="shared" ca="1" si="1270"/>
        <v/>
      </c>
      <c r="AA769" s="112"/>
      <c r="AB769" s="118"/>
      <c r="AC769" s="107"/>
      <c r="AD769" s="107"/>
      <c r="AH769" s="107"/>
      <c r="BE769" s="235">
        <f t="shared" ca="1" si="1271"/>
        <v>43.25</v>
      </c>
      <c r="BF769" s="235">
        <f t="shared" ref="BF769:BN769" ca="1" si="1329">AVERAGE(OFFSET(BE$31,$A769,0,$BE$27,1))</f>
        <v>42.7425</v>
      </c>
      <c r="BG769" s="235">
        <f t="shared" ca="1" si="1329"/>
        <v>42.45</v>
      </c>
      <c r="BH769" s="235">
        <f t="shared" ca="1" si="1329"/>
        <v>42.436875000000001</v>
      </c>
      <c r="BI769" s="235">
        <f t="shared" ca="1" si="1329"/>
        <v>42.58</v>
      </c>
      <c r="BJ769" s="235">
        <f t="shared" ca="1" si="1329"/>
        <v>42.765156249999997</v>
      </c>
      <c r="BK769" s="235">
        <f t="shared" ca="1" si="1329"/>
        <v>42.918437499999996</v>
      </c>
      <c r="BL769" s="235">
        <f t="shared" ca="1" si="1329"/>
        <v>42.995937499999997</v>
      </c>
      <c r="BM769" s="235">
        <f t="shared" ca="1" si="1329"/>
        <v>42.979414062499998</v>
      </c>
      <c r="BN769" s="235">
        <f t="shared" ca="1" si="1329"/>
        <v>42.874121093749999</v>
      </c>
      <c r="BO769" s="235">
        <f t="shared" ca="1" si="1273"/>
        <v>42.827840820312503</v>
      </c>
      <c r="BP769" s="235">
        <f t="shared" ca="1" si="1229"/>
        <v>42.701403737372893</v>
      </c>
      <c r="BQ769" s="235">
        <f t="shared" ca="1" si="1230"/>
        <v>42.627301075259339</v>
      </c>
      <c r="BR769" s="235">
        <f t="shared" ca="1" si="1231"/>
        <v>7.4102662113553208E-2</v>
      </c>
      <c r="BS769" s="235">
        <f t="shared" ca="1" si="1232"/>
        <v>42.775506399486446</v>
      </c>
      <c r="BT769" s="235">
        <f t="shared" ca="1" si="1299"/>
        <v>42.707673652644388</v>
      </c>
      <c r="BU769" s="235">
        <f t="shared" ca="1" si="1300"/>
        <v>42.634213078509177</v>
      </c>
      <c r="BV769" s="235">
        <f t="shared" ca="1" si="1301"/>
        <v>42.529964070506388</v>
      </c>
      <c r="BW769" s="235">
        <f t="shared" ca="1" si="1302"/>
        <v>42.750345792912022</v>
      </c>
      <c r="BX769" s="235">
        <f t="shared" ca="1" si="1274"/>
        <v>1.4011547427000568</v>
      </c>
      <c r="BZ769" s="235">
        <f t="shared" ca="1" si="1275"/>
        <v>42.541725048422883</v>
      </c>
      <c r="CA769" s="235">
        <f t="shared" ca="1" si="1276"/>
        <v>53.722300223726968</v>
      </c>
      <c r="CB769" s="235">
        <f t="shared" ca="1" si="1316"/>
        <v>43.087253743489583</v>
      </c>
      <c r="CC769" s="235">
        <f t="shared" ca="1" si="1317"/>
        <v>3.8272537434895852</v>
      </c>
      <c r="CD769" s="81">
        <f t="shared" ca="1" si="1318"/>
        <v>8.3001058756510346</v>
      </c>
      <c r="CE769" s="235">
        <f t="shared" ca="1" si="1277"/>
        <v>46.110902690014029</v>
      </c>
      <c r="CF769" s="235">
        <f t="shared" ca="1" si="1278"/>
        <v>40.961208533362331</v>
      </c>
      <c r="CG769">
        <f t="shared" ref="CG769:CI800" si="1330">CG$30</f>
        <v>100</v>
      </c>
      <c r="CH769">
        <f t="shared" si="1330"/>
        <v>50</v>
      </c>
      <c r="CI769">
        <f t="shared" si="1330"/>
        <v>0</v>
      </c>
      <c r="CJ769" t="e">
        <f t="shared" si="1280"/>
        <v>#N/A</v>
      </c>
      <c r="CK769" s="259">
        <f t="shared" ca="1" si="1281"/>
        <v>42.629016012707353</v>
      </c>
      <c r="CL769" s="259">
        <f t="shared" ca="1" si="1282"/>
        <v>43.050758006353675</v>
      </c>
      <c r="CM769" s="259">
        <f t="shared" ca="1" si="1283"/>
        <v>42.943085772038046</v>
      </c>
      <c r="CN769" s="259">
        <f t="shared" ca="1" si="1284"/>
        <v>42.799149128646015</v>
      </c>
      <c r="CO769">
        <f t="shared" ca="1" si="1285"/>
        <v>100</v>
      </c>
      <c r="CP769">
        <f t="shared" ca="1" si="1286"/>
        <v>16.7</v>
      </c>
      <c r="CQ769" t="e">
        <f t="shared" ca="1" si="1287"/>
        <v>#N/A</v>
      </c>
      <c r="CR769" t="e">
        <f t="shared" ca="1" si="1321"/>
        <v>#N/A</v>
      </c>
      <c r="CS769" t="e">
        <f t="shared" ca="1" si="1322"/>
        <v>#N/A</v>
      </c>
    </row>
    <row r="770" spans="1:97" x14ac:dyDescent="0.25">
      <c r="A770">
        <v>739</v>
      </c>
      <c r="B770" s="100">
        <f ca="1">OFFSET(InputPriceData!B$15,CalculationsAndCharts!$A770+$A$11,0,1,1)</f>
        <v>39421</v>
      </c>
      <c r="C770" s="3">
        <f ca="1">OFFSET(InputPriceData!G$15,CalculationsAndCharts!$A770+$A$11,0,1,1)</f>
        <v>2868500</v>
      </c>
      <c r="D770" s="4">
        <f ca="1">OFFSET(InputPriceData!C$15,CalculationsAndCharts!$A770+$A$11,IF($C$7,7,0),1,1)</f>
        <v>42.13</v>
      </c>
      <c r="E770" s="4">
        <f ca="1">OFFSET(InputPriceData!D$15,CalculationsAndCharts!$A770+$A$11,IF($C$7,7,0),1,1)</f>
        <v>43.52</v>
      </c>
      <c r="F770" s="4">
        <f ca="1">OFFSET(InputPriceData!E$15,CalculationsAndCharts!$A770+$A$11,IF($C$7,7,0),1,1)</f>
        <v>41.99</v>
      </c>
      <c r="G770" s="4">
        <f ca="1">OFFSET(InputPriceData!F$15,CalculationsAndCharts!$A770+$A$11,IF($C$7,7,0),1,1)</f>
        <v>42.93</v>
      </c>
      <c r="H770" s="105">
        <f t="shared" si="1254"/>
        <v>0</v>
      </c>
      <c r="I770" s="105">
        <f t="shared" ca="1" si="1306"/>
        <v>0</v>
      </c>
      <c r="J770" s="105">
        <f t="shared" ca="1" si="1306"/>
        <v>0</v>
      </c>
      <c r="K770" s="105">
        <f t="shared" ca="1" si="1306"/>
        <v>0</v>
      </c>
      <c r="L770" s="4">
        <f t="shared" ca="1" si="1255"/>
        <v>42.813333333333333</v>
      </c>
      <c r="M770" s="105">
        <f t="shared" ca="1" si="1256"/>
        <v>1.3933333333333309</v>
      </c>
      <c r="N770" s="105">
        <f t="shared" ca="1" si="1263"/>
        <v>6.2880512820512848</v>
      </c>
      <c r="O770" s="198">
        <f t="shared" ca="1" si="1264"/>
        <v>6.5341407519917691</v>
      </c>
      <c r="P770" s="198">
        <f t="shared" ca="1" si="1265"/>
        <v>5.8807266767925928</v>
      </c>
      <c r="Q770" s="105">
        <f t="shared" ca="1" si="1257"/>
        <v>42.681876570728981</v>
      </c>
      <c r="R770" s="105">
        <f t="shared" ca="1" si="1258"/>
        <v>42.828609611343197</v>
      </c>
      <c r="S770" s="105">
        <f t="shared" ca="1" si="1266"/>
        <v>0</v>
      </c>
      <c r="T770" s="105">
        <f t="shared" si="1267"/>
        <v>0</v>
      </c>
      <c r="U770" s="105">
        <f t="shared" si="1268"/>
        <v>0</v>
      </c>
      <c r="V770" s="115">
        <f t="shared" ca="1" si="1259"/>
        <v>1.980000000000004</v>
      </c>
      <c r="W770" s="114">
        <f t="shared" ca="1" si="1260"/>
        <v>1.7269922317313509</v>
      </c>
      <c r="X770" s="116">
        <f t="shared" ca="1" si="1261"/>
        <v>9.0228097641075033E-2</v>
      </c>
      <c r="Y770" s="90" t="e">
        <f t="shared" si="1269"/>
        <v>#N/A</v>
      </c>
      <c r="Z770" s="117" t="str">
        <f t="shared" ca="1" si="1270"/>
        <v/>
      </c>
      <c r="AA770" s="112"/>
      <c r="AB770" s="118"/>
      <c r="AC770" s="107"/>
      <c r="AD770" s="107"/>
      <c r="AH770" s="107"/>
      <c r="BE770" s="235">
        <f t="shared" ca="1" si="1271"/>
        <v>42.234999999999999</v>
      </c>
      <c r="BF770" s="235">
        <f t="shared" ref="BF770:BN770" ca="1" si="1331">AVERAGE(OFFSET(BE$31,$A770,0,$BE$27,1))</f>
        <v>42.157499999999999</v>
      </c>
      <c r="BG770" s="235">
        <f t="shared" ca="1" si="1331"/>
        <v>42.423749999999998</v>
      </c>
      <c r="BH770" s="235">
        <f t="shared" ca="1" si="1331"/>
        <v>42.723124999999996</v>
      </c>
      <c r="BI770" s="235">
        <f t="shared" ca="1" si="1331"/>
        <v>42.950312499999995</v>
      </c>
      <c r="BJ770" s="235">
        <f t="shared" ca="1" si="1331"/>
        <v>43.071718749999995</v>
      </c>
      <c r="BK770" s="235">
        <f t="shared" ca="1" si="1331"/>
        <v>43.073437499999997</v>
      </c>
      <c r="BL770" s="235">
        <f t="shared" ca="1" si="1331"/>
        <v>42.962890625</v>
      </c>
      <c r="BM770" s="235">
        <f t="shared" ca="1" si="1331"/>
        <v>42.768828124999999</v>
      </c>
      <c r="BN770" s="235">
        <f t="shared" ca="1" si="1331"/>
        <v>42.530498046874996</v>
      </c>
      <c r="BO770" s="235">
        <f t="shared" ca="1" si="1273"/>
        <v>42.49400927734375</v>
      </c>
      <c r="BP770" s="235">
        <f t="shared" ca="1" si="1229"/>
        <v>42.574966654433283</v>
      </c>
      <c r="BQ770" s="235">
        <f t="shared" ca="1" si="1230"/>
        <v>42.553198413145779</v>
      </c>
      <c r="BR770" s="235">
        <f t="shared" ca="1" si="1231"/>
        <v>2.1768241287503542E-2</v>
      </c>
      <c r="BS770" s="235">
        <f t="shared" ca="1" si="1232"/>
        <v>42.596734895720786</v>
      </c>
      <c r="BT770" s="235">
        <f t="shared" ca="1" si="1299"/>
        <v>42.639840905802338</v>
      </c>
      <c r="BU770" s="235">
        <f t="shared" ca="1" si="1300"/>
        <v>42.560752504373959</v>
      </c>
      <c r="BV770" s="235">
        <f t="shared" ca="1" si="1301"/>
        <v>42.425715062503599</v>
      </c>
      <c r="BW770" s="235">
        <f t="shared" ca="1" si="1302"/>
        <v>42.662980266788736</v>
      </c>
      <c r="BX770" s="235">
        <f t="shared" ca="1" si="1274"/>
        <v>1.6069568314022378</v>
      </c>
      <c r="BZ770" s="235">
        <f t="shared" ca="1" si="1275"/>
        <v>42.594137055296152</v>
      </c>
      <c r="CA770" s="235">
        <f t="shared" ca="1" si="1276"/>
        <v>51.07101837067566</v>
      </c>
      <c r="CB770" s="235">
        <f t="shared" ca="1" si="1316"/>
        <v>42.653671305338541</v>
      </c>
      <c r="CC770" s="235">
        <f t="shared" ca="1" si="1317"/>
        <v>3.3936713053385432</v>
      </c>
      <c r="CD770" s="81">
        <f t="shared" ca="1" si="1318"/>
        <v>8.3001058756510346</v>
      </c>
      <c r="CE770" s="235">
        <f t="shared" ca="1" si="1277"/>
        <v>40.88708452857361</v>
      </c>
      <c r="CF770" s="235">
        <f t="shared" ca="1" si="1278"/>
        <v>40.801550771926763</v>
      </c>
      <c r="CG770">
        <f t="shared" si="1330"/>
        <v>100</v>
      </c>
      <c r="CH770">
        <f t="shared" si="1330"/>
        <v>50</v>
      </c>
      <c r="CI770">
        <f t="shared" si="1330"/>
        <v>0</v>
      </c>
      <c r="CJ770" t="e">
        <f t="shared" si="1280"/>
        <v>#N/A</v>
      </c>
      <c r="CK770" s="259">
        <f t="shared" ca="1" si="1281"/>
        <v>42.615532025414709</v>
      </c>
      <c r="CL770" s="259">
        <f t="shared" ca="1" si="1282"/>
        <v>42.692008006353682</v>
      </c>
      <c r="CM770" s="259">
        <f t="shared" ca="1" si="1283"/>
        <v>42.674031842285629</v>
      </c>
      <c r="CN770" s="259">
        <f t="shared" ca="1" si="1284"/>
        <v>42.698505577562955</v>
      </c>
      <c r="CO770">
        <f t="shared" ca="1" si="1285"/>
        <v>0</v>
      </c>
      <c r="CP770" t="e">
        <f t="shared" ca="1" si="1286"/>
        <v>#N/A</v>
      </c>
      <c r="CQ770">
        <f t="shared" ca="1" si="1287"/>
        <v>16.7</v>
      </c>
      <c r="CR770" t="e">
        <f t="shared" ca="1" si="1321"/>
        <v>#N/A</v>
      </c>
      <c r="CS770">
        <f t="shared" ca="1" si="1322"/>
        <v>42.13</v>
      </c>
    </row>
    <row r="771" spans="1:97" x14ac:dyDescent="0.25">
      <c r="A771">
        <v>740</v>
      </c>
      <c r="B771" s="100">
        <f ca="1">OFFSET(InputPriceData!B$15,CalculationsAndCharts!$A771+$A$11,0,1,1)</f>
        <v>39420</v>
      </c>
      <c r="C771" s="3">
        <f ca="1">OFFSET(InputPriceData!G$15,CalculationsAndCharts!$A771+$A$11,0,1,1)</f>
        <v>3705400</v>
      </c>
      <c r="D771" s="4">
        <f ca="1">OFFSET(InputPriceData!C$15,CalculationsAndCharts!$A771+$A$11,IF($C$7,7,0),1,1)</f>
        <v>42.32</v>
      </c>
      <c r="E771" s="4">
        <f ca="1">OFFSET(InputPriceData!D$15,CalculationsAndCharts!$A771+$A$11,IF($C$7,7,0),1,1)</f>
        <v>42.58</v>
      </c>
      <c r="F771" s="4">
        <f ca="1">OFFSET(InputPriceData!E$15,CalculationsAndCharts!$A771+$A$11,IF($C$7,7,0),1,1)</f>
        <v>41.42</v>
      </c>
      <c r="G771" s="4">
        <f ca="1">OFFSET(InputPriceData!F$15,CalculationsAndCharts!$A771+$A$11,IF($C$7,7,0),1,1)</f>
        <v>41.54</v>
      </c>
      <c r="H771" s="105">
        <f t="shared" si="1254"/>
        <v>0</v>
      </c>
      <c r="I771" s="105">
        <f t="shared" ca="1" si="1306"/>
        <v>0</v>
      </c>
      <c r="J771" s="105">
        <f t="shared" ca="1" si="1306"/>
        <v>0</v>
      </c>
      <c r="K771" s="105">
        <f t="shared" ca="1" si="1306"/>
        <v>0</v>
      </c>
      <c r="L771" s="4">
        <f t="shared" ca="1" si="1255"/>
        <v>41.846666666666664</v>
      </c>
      <c r="M771" s="105">
        <f t="shared" ca="1" si="1256"/>
        <v>1.6933333333333351</v>
      </c>
      <c r="N771" s="105">
        <f t="shared" ca="1" si="1263"/>
        <v>6.5156153846153879</v>
      </c>
      <c r="O771" s="198">
        <f t="shared" ca="1" si="1264"/>
        <v>6.6044520291176214</v>
      </c>
      <c r="P771" s="198">
        <f t="shared" ca="1" si="1265"/>
        <v>5.9440068262058592</v>
      </c>
      <c r="Q771" s="105">
        <f t="shared" ca="1" si="1257"/>
        <v>42.644317495699163</v>
      </c>
      <c r="R771" s="105">
        <f t="shared" ca="1" si="1258"/>
        <v>42.870533337232978</v>
      </c>
      <c r="S771" s="105">
        <f t="shared" ca="1" si="1266"/>
        <v>0</v>
      </c>
      <c r="T771" s="105">
        <f t="shared" si="1267"/>
        <v>0</v>
      </c>
      <c r="U771" s="105">
        <f t="shared" si="1268"/>
        <v>0</v>
      </c>
      <c r="V771" s="115">
        <f t="shared" ca="1" si="1259"/>
        <v>1.1999999999999957</v>
      </c>
      <c r="W771" s="114">
        <f t="shared" ca="1" si="1260"/>
        <v>1.6004883475970246</v>
      </c>
      <c r="X771" s="116">
        <f t="shared" ca="1" si="1261"/>
        <v>8.8528848040371325E-2</v>
      </c>
      <c r="Y771" s="90" t="e">
        <f t="shared" si="1269"/>
        <v>#N/A</v>
      </c>
      <c r="Z771" s="117" t="str">
        <f t="shared" ca="1" si="1270"/>
        <v/>
      </c>
      <c r="AA771" s="112"/>
      <c r="AB771" s="118"/>
      <c r="AC771" s="107"/>
      <c r="AD771" s="107"/>
      <c r="AH771" s="107"/>
      <c r="BE771" s="235">
        <f t="shared" ca="1" si="1271"/>
        <v>42.08</v>
      </c>
      <c r="BF771" s="235">
        <f t="shared" ref="BF771:BN771" ca="1" si="1332">AVERAGE(OFFSET(BE$31,$A771,0,$BE$27,1))</f>
        <v>42.69</v>
      </c>
      <c r="BG771" s="235">
        <f t="shared" ca="1" si="1332"/>
        <v>43.022499999999994</v>
      </c>
      <c r="BH771" s="235">
        <f t="shared" ca="1" si="1332"/>
        <v>43.177499999999995</v>
      </c>
      <c r="BI771" s="235">
        <f t="shared" ca="1" si="1332"/>
        <v>43.193124999999995</v>
      </c>
      <c r="BJ771" s="235">
        <f t="shared" ca="1" si="1332"/>
        <v>43.075156249999992</v>
      </c>
      <c r="BK771" s="235">
        <f t="shared" ca="1" si="1332"/>
        <v>42.852343749999996</v>
      </c>
      <c r="BL771" s="235">
        <f t="shared" ca="1" si="1332"/>
        <v>42.574765624999998</v>
      </c>
      <c r="BM771" s="235">
        <f t="shared" ca="1" si="1332"/>
        <v>42.29216796875</v>
      </c>
      <c r="BN771" s="235">
        <f t="shared" ca="1" si="1332"/>
        <v>42.038447265624995</v>
      </c>
      <c r="BO771" s="235">
        <f t="shared" ca="1" si="1273"/>
        <v>42.630425292968752</v>
      </c>
      <c r="BP771" s="235">
        <f t="shared" ca="1" si="1229"/>
        <v>42.655924031522808</v>
      </c>
      <c r="BQ771" s="235">
        <f t="shared" ca="1" si="1230"/>
        <v>42.531430171858275</v>
      </c>
      <c r="BR771" s="235">
        <f t="shared" ca="1" si="1231"/>
        <v>0.12449385966453264</v>
      </c>
      <c r="BS771" s="235">
        <f t="shared" ca="1" si="1232"/>
        <v>42.780417891187341</v>
      </c>
      <c r="BT771" s="235">
        <f t="shared" ca="1" si="1299"/>
        <v>42.682946915883889</v>
      </c>
      <c r="BU771" s="235">
        <f t="shared" ca="1" si="1300"/>
        <v>42.481664102945579</v>
      </c>
      <c r="BV771" s="235">
        <f t="shared" ca="1" si="1301"/>
        <v>42.290677620633247</v>
      </c>
      <c r="BW771" s="235">
        <f t="shared" ca="1" si="1302"/>
        <v>42.894526059448182</v>
      </c>
      <c r="BX771" s="235">
        <f t="shared" ca="1" si="1274"/>
        <v>1.8189939583227712</v>
      </c>
      <c r="BZ771" s="235">
        <f t="shared" ca="1" si="1275"/>
        <v>42.681428657062163</v>
      </c>
      <c r="CA771" s="235">
        <f t="shared" ca="1" si="1276"/>
        <v>52.928781063441633</v>
      </c>
      <c r="CB771" s="235">
        <f t="shared" ca="1" si="1316"/>
        <v>42.238545979817708</v>
      </c>
      <c r="CC771" s="235">
        <f t="shared" ca="1" si="1317"/>
        <v>2.9785459798177101</v>
      </c>
      <c r="CD771" s="81">
        <f t="shared" ca="1" si="1318"/>
        <v>8.3001058756510346</v>
      </c>
      <c r="CE771" s="235">
        <f t="shared" ca="1" si="1277"/>
        <v>35.885638381499348</v>
      </c>
      <c r="CF771" s="235">
        <f t="shared" ca="1" si="1278"/>
        <v>43.546686542009326</v>
      </c>
      <c r="CG771">
        <f t="shared" si="1330"/>
        <v>100</v>
      </c>
      <c r="CH771">
        <f t="shared" si="1330"/>
        <v>50</v>
      </c>
      <c r="CI771">
        <f t="shared" si="1330"/>
        <v>0</v>
      </c>
      <c r="CJ771" t="e">
        <f t="shared" si="1280"/>
        <v>#N/A</v>
      </c>
      <c r="CK771" s="259">
        <f t="shared" ca="1" si="1281"/>
        <v>43.266064050829421</v>
      </c>
      <c r="CL771" s="259">
        <f t="shared" ca="1" si="1282"/>
        <v>42.479282025414705</v>
      </c>
      <c r="CM771" s="259">
        <f t="shared" ca="1" si="1283"/>
        <v>42.581164181587162</v>
      </c>
      <c r="CN771" s="259">
        <f t="shared" ca="1" si="1284"/>
        <v>42.70110460604667</v>
      </c>
      <c r="CO771">
        <f t="shared" ca="1" si="1285"/>
        <v>0</v>
      </c>
      <c r="CP771" t="e">
        <f t="shared" ca="1" si="1286"/>
        <v>#N/A</v>
      </c>
      <c r="CQ771">
        <f t="shared" ca="1" si="1287"/>
        <v>16.7</v>
      </c>
      <c r="CR771" t="e">
        <f t="shared" ca="1" si="1321"/>
        <v>#N/A</v>
      </c>
      <c r="CS771" t="e">
        <f t="shared" ca="1" si="1322"/>
        <v>#N/A</v>
      </c>
    </row>
    <row r="772" spans="1:97" x14ac:dyDescent="0.25">
      <c r="A772">
        <v>741</v>
      </c>
      <c r="B772" s="100">
        <f ca="1">OFFSET(InputPriceData!B$15,CalculationsAndCharts!$A772+$A$11,0,1,1)</f>
        <v>39419</v>
      </c>
      <c r="C772" s="3">
        <f ca="1">OFFSET(InputPriceData!G$15,CalculationsAndCharts!$A772+$A$11,0,1,1)</f>
        <v>2014600</v>
      </c>
      <c r="D772" s="4">
        <f ca="1">OFFSET(InputPriceData!C$15,CalculationsAndCharts!$A772+$A$11,IF($C$7,7,0),1,1)</f>
        <v>44.05</v>
      </c>
      <c r="E772" s="4">
        <f ca="1">OFFSET(InputPriceData!D$15,CalculationsAndCharts!$A772+$A$11,IF($C$7,7,0),1,1)</f>
        <v>44.28</v>
      </c>
      <c r="F772" s="4">
        <f ca="1">OFFSET(InputPriceData!E$15,CalculationsAndCharts!$A772+$A$11,IF($C$7,7,0),1,1)</f>
        <v>42.44</v>
      </c>
      <c r="G772" s="4">
        <f ca="1">OFFSET(InputPriceData!F$15,CalculationsAndCharts!$A772+$A$11,IF($C$7,7,0),1,1)</f>
        <v>42.62</v>
      </c>
      <c r="H772" s="105">
        <f t="shared" si="1254"/>
        <v>0</v>
      </c>
      <c r="I772" s="105">
        <f t="shared" ref="I772:K791" ca="1" si="1333">IF($S$16,AVERAGE(OFFSET($G772,0,0,I$31,1)),0)</f>
        <v>0</v>
      </c>
      <c r="J772" s="105">
        <f t="shared" ca="1" si="1333"/>
        <v>0</v>
      </c>
      <c r="K772" s="105">
        <f t="shared" ca="1" si="1333"/>
        <v>0</v>
      </c>
      <c r="L772" s="4">
        <f t="shared" ca="1" si="1255"/>
        <v>43.113333333333337</v>
      </c>
      <c r="M772" s="105">
        <f t="shared" ca="1" si="1256"/>
        <v>1.4666666666666686</v>
      </c>
      <c r="N772" s="105">
        <f t="shared" ca="1" si="1263"/>
        <v>6.3217307692307703</v>
      </c>
      <c r="O772" s="198">
        <f t="shared" ca="1" si="1264"/>
        <v>6.6298339275468301</v>
      </c>
      <c r="P772" s="198">
        <f t="shared" ca="1" si="1265"/>
        <v>5.9668505347921474</v>
      </c>
      <c r="Q772" s="105">
        <f t="shared" ca="1" si="1257"/>
        <v>42.872217732565588</v>
      </c>
      <c r="R772" s="105">
        <f t="shared" ca="1" si="1258"/>
        <v>42.935166434814072</v>
      </c>
      <c r="S772" s="105">
        <f t="shared" ca="1" si="1266"/>
        <v>0</v>
      </c>
      <c r="T772" s="105">
        <f t="shared" si="1267"/>
        <v>0</v>
      </c>
      <c r="U772" s="105">
        <f t="shared" si="1268"/>
        <v>0</v>
      </c>
      <c r="V772" s="115">
        <f t="shared" ca="1" si="1259"/>
        <v>1.8400000000000034</v>
      </c>
      <c r="W772" s="114">
        <f t="shared" ca="1" si="1260"/>
        <v>1.800732521395539</v>
      </c>
      <c r="X772" s="116">
        <f t="shared" ca="1" si="1261"/>
        <v>9.2250880370613311E-2</v>
      </c>
      <c r="Y772" s="90" t="e">
        <f t="shared" si="1269"/>
        <v>#N/A</v>
      </c>
      <c r="Z772" s="117" t="str">
        <f t="shared" ca="1" si="1270"/>
        <v/>
      </c>
      <c r="AA772" s="112"/>
      <c r="AB772" s="118"/>
      <c r="AC772" s="107"/>
      <c r="AD772" s="107"/>
      <c r="AH772" s="107"/>
      <c r="BE772" s="235">
        <f t="shared" ca="1" si="1271"/>
        <v>43.3</v>
      </c>
      <c r="BF772" s="235">
        <f t="shared" ref="BF772:BN772" ca="1" si="1334">AVERAGE(OFFSET(BE$31,$A772,0,$BE$27,1))</f>
        <v>43.354999999999997</v>
      </c>
      <c r="BG772" s="235">
        <f t="shared" ca="1" si="1334"/>
        <v>43.332499999999996</v>
      </c>
      <c r="BH772" s="235">
        <f t="shared" ca="1" si="1334"/>
        <v>43.208749999999995</v>
      </c>
      <c r="BI772" s="235">
        <f t="shared" ca="1" si="1334"/>
        <v>42.957187499999996</v>
      </c>
      <c r="BJ772" s="235">
        <f t="shared" ca="1" si="1334"/>
        <v>42.629531249999999</v>
      </c>
      <c r="BK772" s="235">
        <f t="shared" ca="1" si="1334"/>
        <v>42.2971875</v>
      </c>
      <c r="BL772" s="235">
        <f t="shared" ca="1" si="1334"/>
        <v>42.009570312500003</v>
      </c>
      <c r="BM772" s="235">
        <f t="shared" ca="1" si="1334"/>
        <v>41.784726562499998</v>
      </c>
      <c r="BN772" s="235">
        <f t="shared" ca="1" si="1334"/>
        <v>41.620068359374997</v>
      </c>
      <c r="BO772" s="235">
        <f t="shared" ca="1" si="1273"/>
        <v>42.98166357421875</v>
      </c>
      <c r="BP772" s="235">
        <f t="shared" ca="1" si="1229"/>
        <v>42.681422770076864</v>
      </c>
      <c r="BQ772" s="235">
        <f t="shared" ca="1" si="1230"/>
        <v>42.406936312193736</v>
      </c>
      <c r="BR772" s="235">
        <f t="shared" ca="1" si="1231"/>
        <v>0.27448645788312831</v>
      </c>
      <c r="BS772" s="235">
        <f t="shared" ca="1" si="1232"/>
        <v>42.955909227959992</v>
      </c>
      <c r="BT772" s="235">
        <f t="shared" ca="1" si="1299"/>
        <v>42.58547594058043</v>
      </c>
      <c r="BU772" s="235">
        <f t="shared" ca="1" si="1300"/>
        <v>42.28038129000727</v>
      </c>
      <c r="BV772" s="235">
        <f t="shared" ca="1" si="1301"/>
        <v>42.099691138320921</v>
      </c>
      <c r="BW772" s="235">
        <f t="shared" ca="1" si="1302"/>
        <v>43.014975090040394</v>
      </c>
      <c r="BX772" s="235">
        <f t="shared" ca="1" si="1274"/>
        <v>1.9989438230144283</v>
      </c>
      <c r="BZ772" s="235">
        <f t="shared" ca="1" si="1275"/>
        <v>42.76953060547357</v>
      </c>
      <c r="CA772" s="235">
        <f t="shared" ca="1" si="1276"/>
        <v>53.069677118248038</v>
      </c>
      <c r="CB772" s="235">
        <f t="shared" ca="1" si="1316"/>
        <v>43.047498453776043</v>
      </c>
      <c r="CC772" s="235">
        <f t="shared" ca="1" si="1317"/>
        <v>3.7874984537760454</v>
      </c>
      <c r="CD772" s="81">
        <f t="shared" ca="1" si="1318"/>
        <v>8.3001058756510346</v>
      </c>
      <c r="CE772" s="235">
        <f t="shared" ca="1" si="1277"/>
        <v>45.631929405707318</v>
      </c>
      <c r="CF772" s="235">
        <f t="shared" ca="1" si="1278"/>
        <v>45.174395447462331</v>
      </c>
      <c r="CG772">
        <f t="shared" si="1330"/>
        <v>100</v>
      </c>
      <c r="CH772">
        <f t="shared" si="1330"/>
        <v>50</v>
      </c>
      <c r="CI772">
        <f t="shared" si="1330"/>
        <v>0</v>
      </c>
      <c r="CJ772" t="e">
        <f t="shared" si="1280"/>
        <v>#N/A</v>
      </c>
      <c r="CK772" s="259">
        <f t="shared" ca="1" si="1281"/>
        <v>43.184628101658845</v>
      </c>
      <c r="CL772" s="259">
        <f t="shared" ca="1" si="1282"/>
        <v>43.313032025414714</v>
      </c>
      <c r="CM772" s="259">
        <f t="shared" ca="1" si="1283"/>
        <v>43.070829191534159</v>
      </c>
      <c r="CN772" s="259">
        <f t="shared" ca="1" si="1284"/>
        <v>42.789833638299456</v>
      </c>
      <c r="CO772">
        <f t="shared" ca="1" si="1285"/>
        <v>100</v>
      </c>
      <c r="CP772">
        <f t="shared" ca="1" si="1286"/>
        <v>16.7</v>
      </c>
      <c r="CQ772" t="e">
        <f t="shared" ca="1" si="1287"/>
        <v>#N/A</v>
      </c>
      <c r="CR772" t="e">
        <f t="shared" ca="1" si="1321"/>
        <v>#N/A</v>
      </c>
      <c r="CS772" t="e">
        <f t="shared" ca="1" si="1322"/>
        <v>#N/A</v>
      </c>
    </row>
    <row r="773" spans="1:97" x14ac:dyDescent="0.25">
      <c r="A773">
        <v>742</v>
      </c>
      <c r="B773" s="100">
        <f ca="1">OFFSET(InputPriceData!B$15,CalculationsAndCharts!$A773+$A$11,0,1,1)</f>
        <v>39416</v>
      </c>
      <c r="C773" s="3">
        <f ca="1">OFFSET(InputPriceData!G$15,CalculationsAndCharts!$A773+$A$11,0,1,1)</f>
        <v>2582600</v>
      </c>
      <c r="D773" s="4">
        <f ca="1">OFFSET(InputPriceData!C$15,CalculationsAndCharts!$A773+$A$11,IF($C$7,7,0),1,1)</f>
        <v>43.44</v>
      </c>
      <c r="E773" s="4">
        <f ca="1">OFFSET(InputPriceData!D$15,CalculationsAndCharts!$A773+$A$11,IF($C$7,7,0),1,1)</f>
        <v>44.45</v>
      </c>
      <c r="F773" s="4">
        <f ca="1">OFFSET(InputPriceData!E$15,CalculationsAndCharts!$A773+$A$11,IF($C$7,7,0),1,1)</f>
        <v>43.29</v>
      </c>
      <c r="G773" s="4">
        <f ca="1">OFFSET(InputPriceData!F$15,CalculationsAndCharts!$A773+$A$11,IF($C$7,7,0),1,1)</f>
        <v>43.98</v>
      </c>
      <c r="H773" s="105">
        <f t="shared" si="1254"/>
        <v>0</v>
      </c>
      <c r="I773" s="105">
        <f t="shared" ca="1" si="1333"/>
        <v>0</v>
      </c>
      <c r="J773" s="105">
        <f t="shared" ca="1" si="1333"/>
        <v>0</v>
      </c>
      <c r="K773" s="105">
        <f t="shared" ca="1" si="1333"/>
        <v>0</v>
      </c>
      <c r="L773" s="4">
        <f t="shared" ca="1" si="1255"/>
        <v>43.906666666666666</v>
      </c>
      <c r="M773" s="105">
        <f t="shared" ca="1" si="1256"/>
        <v>1.6666666666666643</v>
      </c>
      <c r="N773" s="105">
        <f t="shared" ca="1" si="1263"/>
        <v>6.5174358974358952</v>
      </c>
      <c r="O773" s="198">
        <f t="shared" ca="1" si="1264"/>
        <v>6.7178634013514182</v>
      </c>
      <c r="P773" s="198">
        <f t="shared" ca="1" si="1265"/>
        <v>6.0460770612162769</v>
      </c>
      <c r="Q773" s="105">
        <f t="shared" ca="1" si="1257"/>
        <v>42.803327560917658</v>
      </c>
      <c r="R773" s="105">
        <f t="shared" ca="1" si="1258"/>
        <v>42.953151778313639</v>
      </c>
      <c r="S773" s="105">
        <f t="shared" ca="1" si="1266"/>
        <v>0</v>
      </c>
      <c r="T773" s="105">
        <f t="shared" si="1267"/>
        <v>0</v>
      </c>
      <c r="U773" s="105">
        <f t="shared" si="1268"/>
        <v>0</v>
      </c>
      <c r="V773" s="115">
        <f t="shared" ca="1" si="1259"/>
        <v>1.6099999999999994</v>
      </c>
      <c r="W773" s="114">
        <f t="shared" ca="1" si="1260"/>
        <v>1.7810987820933069</v>
      </c>
      <c r="X773" s="116">
        <f t="shared" ca="1" si="1261"/>
        <v>9.0497925922994701E-2</v>
      </c>
      <c r="Y773" s="90" t="e">
        <f t="shared" si="1269"/>
        <v>#N/A</v>
      </c>
      <c r="Z773" s="117" t="str">
        <f t="shared" ca="1" si="1270"/>
        <v/>
      </c>
      <c r="AA773" s="112"/>
      <c r="AB773" s="118"/>
      <c r="AC773" s="107"/>
      <c r="AD773" s="107"/>
      <c r="AH773" s="107"/>
      <c r="BE773" s="235">
        <f t="shared" ca="1" si="1271"/>
        <v>43.41</v>
      </c>
      <c r="BF773" s="235">
        <f t="shared" ref="BF773:BN773" ca="1" si="1335">AVERAGE(OFFSET(BE$31,$A773,0,$BE$27,1))</f>
        <v>43.31</v>
      </c>
      <c r="BG773" s="235">
        <f t="shared" ca="1" si="1335"/>
        <v>43.085000000000001</v>
      </c>
      <c r="BH773" s="235">
        <f t="shared" ca="1" si="1335"/>
        <v>42.705624999999998</v>
      </c>
      <c r="BI773" s="235">
        <f t="shared" ca="1" si="1335"/>
        <v>42.301874999999995</v>
      </c>
      <c r="BJ773" s="235">
        <f t="shared" ca="1" si="1335"/>
        <v>41.96484375</v>
      </c>
      <c r="BK773" s="235">
        <f t="shared" ca="1" si="1335"/>
        <v>41.721953124999999</v>
      </c>
      <c r="BL773" s="235">
        <f t="shared" ca="1" si="1335"/>
        <v>41.5598828125</v>
      </c>
      <c r="BM773" s="235">
        <f t="shared" ca="1" si="1335"/>
        <v>41.455410156249997</v>
      </c>
      <c r="BN773" s="235">
        <f t="shared" ca="1" si="1335"/>
        <v>41.395205078125002</v>
      </c>
      <c r="BO773" s="235">
        <f t="shared" ca="1" si="1273"/>
        <v>42.767770996093745</v>
      </c>
      <c r="BP773" s="235">
        <f t="shared" ca="1" si="1229"/>
        <v>42.381181965934985</v>
      </c>
      <c r="BQ773" s="235">
        <f t="shared" ca="1" si="1230"/>
        <v>42.132449854310607</v>
      </c>
      <c r="BR773" s="235">
        <f t="shared" ca="1" si="1231"/>
        <v>0.24873211162437769</v>
      </c>
      <c r="BS773" s="235">
        <f t="shared" ca="1" si="1232"/>
        <v>42.629914077559363</v>
      </c>
      <c r="BT773" s="235">
        <f t="shared" ca="1" si="1299"/>
        <v>42.215042653200868</v>
      </c>
      <c r="BU773" s="235">
        <f t="shared" ca="1" si="1300"/>
        <v>41.975286639434117</v>
      </c>
      <c r="BV773" s="235">
        <f t="shared" ca="1" si="1301"/>
        <v>41.919000986634572</v>
      </c>
      <c r="BW773" s="235">
        <f t="shared" ca="1" si="1302"/>
        <v>42.638269027934825</v>
      </c>
      <c r="BX773" s="235">
        <f t="shared" ca="1" si="1274"/>
        <v>2.1293002570504469</v>
      </c>
      <c r="BZ773" s="235">
        <f t="shared" ca="1" si="1275"/>
        <v>42.868637105382838</v>
      </c>
      <c r="CA773" s="235">
        <f t="shared" ca="1" si="1276"/>
        <v>47.295260770701184</v>
      </c>
      <c r="CB773" s="235">
        <f t="shared" ca="1" si="1316"/>
        <v>43.337218831380206</v>
      </c>
      <c r="CC773" s="235">
        <f t="shared" ca="1" si="1317"/>
        <v>4.0772188313802076</v>
      </c>
      <c r="CD773" s="81">
        <f t="shared" ca="1" si="1318"/>
        <v>8.3001058756510346</v>
      </c>
      <c r="CE773" s="235">
        <f t="shared" ca="1" si="1277"/>
        <v>49.122491838821311</v>
      </c>
      <c r="CF773" s="235">
        <f t="shared" ca="1" si="1278"/>
        <v>42.888357488354245</v>
      </c>
      <c r="CG773">
        <f t="shared" si="1330"/>
        <v>100</v>
      </c>
      <c r="CH773">
        <f t="shared" si="1330"/>
        <v>50</v>
      </c>
      <c r="CI773">
        <f t="shared" si="1330"/>
        <v>0</v>
      </c>
      <c r="CJ773" t="e">
        <f t="shared" si="1280"/>
        <v>#N/A</v>
      </c>
      <c r="CK773" s="259">
        <f t="shared" ca="1" si="1281"/>
        <v>42.579256203317684</v>
      </c>
      <c r="CL773" s="259">
        <f t="shared" ca="1" si="1282"/>
        <v>43.349628101658851</v>
      </c>
      <c r="CM773" s="259">
        <f t="shared" ca="1" si="1283"/>
        <v>43.042493097001383</v>
      </c>
      <c r="CN773" s="259">
        <f t="shared" ca="1" si="1284"/>
        <v>42.58055428345336</v>
      </c>
      <c r="CO773">
        <f t="shared" ca="1" si="1285"/>
        <v>100</v>
      </c>
      <c r="CP773">
        <f t="shared" ca="1" si="1286"/>
        <v>16.7</v>
      </c>
      <c r="CQ773" t="e">
        <f t="shared" ca="1" si="1287"/>
        <v>#N/A</v>
      </c>
      <c r="CR773" t="e">
        <f t="shared" ca="1" si="1321"/>
        <v>#N/A</v>
      </c>
      <c r="CS773" t="e">
        <f t="shared" ca="1" si="1322"/>
        <v>#N/A</v>
      </c>
    </row>
    <row r="774" spans="1:97" x14ac:dyDescent="0.25">
      <c r="A774">
        <v>743</v>
      </c>
      <c r="B774" s="100">
        <f ca="1">OFFSET(InputPriceData!B$15,CalculationsAndCharts!$A774+$A$11,0,1,1)</f>
        <v>39415</v>
      </c>
      <c r="C774" s="3">
        <f ca="1">OFFSET(InputPriceData!G$15,CalculationsAndCharts!$A774+$A$11,0,1,1)</f>
        <v>2299900</v>
      </c>
      <c r="D774" s="4">
        <f ca="1">OFFSET(InputPriceData!C$15,CalculationsAndCharts!$A774+$A$11,IF($C$7,7,0),1,1)</f>
        <v>43.31</v>
      </c>
      <c r="E774" s="4">
        <f ca="1">OFFSET(InputPriceData!D$15,CalculationsAndCharts!$A774+$A$11,IF($C$7,7,0),1,1)</f>
        <v>43.76</v>
      </c>
      <c r="F774" s="4">
        <f ca="1">OFFSET(InputPriceData!E$15,CalculationsAndCharts!$A774+$A$11,IF($C$7,7,0),1,1)</f>
        <v>42.24</v>
      </c>
      <c r="G774" s="4">
        <f ca="1">OFFSET(InputPriceData!F$15,CalculationsAndCharts!$A774+$A$11,IF($C$7,7,0),1,1)</f>
        <v>42.84</v>
      </c>
      <c r="H774" s="105">
        <f t="shared" si="1254"/>
        <v>0</v>
      </c>
      <c r="I774" s="105">
        <f t="shared" ca="1" si="1333"/>
        <v>0</v>
      </c>
      <c r="J774" s="105">
        <f t="shared" ca="1" si="1333"/>
        <v>0</v>
      </c>
      <c r="K774" s="105">
        <f t="shared" ca="1" si="1333"/>
        <v>0</v>
      </c>
      <c r="L774" s="4">
        <f t="shared" ca="1" si="1255"/>
        <v>42.946666666666665</v>
      </c>
      <c r="M774" s="105">
        <f t="shared" ca="1" si="1256"/>
        <v>0.96333333333333826</v>
      </c>
      <c r="N774" s="105">
        <f t="shared" ca="1" si="1263"/>
        <v>6.4236794871794851</v>
      </c>
      <c r="O774" s="198">
        <f t="shared" ca="1" si="1264"/>
        <v>6.7751284024701395</v>
      </c>
      <c r="P774" s="198">
        <f t="shared" ca="1" si="1265"/>
        <v>6.0976155622231261</v>
      </c>
      <c r="Q774" s="105">
        <f t="shared" ca="1" si="1257"/>
        <v>42.488087816417945</v>
      </c>
      <c r="R774" s="105">
        <f t="shared" ca="1" si="1258"/>
        <v>42.995958697569634</v>
      </c>
      <c r="S774" s="105">
        <f t="shared" ca="1" si="1266"/>
        <v>0</v>
      </c>
      <c r="T774" s="105">
        <f t="shared" si="1267"/>
        <v>0</v>
      </c>
      <c r="U774" s="105">
        <f t="shared" si="1268"/>
        <v>0</v>
      </c>
      <c r="V774" s="115">
        <f t="shared" ca="1" si="1259"/>
        <v>1.519999999999996</v>
      </c>
      <c r="W774" s="114">
        <f t="shared" ca="1" si="1260"/>
        <v>1.8666481731399607</v>
      </c>
      <c r="X774" s="116">
        <f t="shared" ca="1" si="1261"/>
        <v>9.3572553061156888E-2</v>
      </c>
      <c r="Y774" s="90" t="e">
        <f t="shared" si="1269"/>
        <v>#N/A</v>
      </c>
      <c r="Z774" s="117" t="str">
        <f t="shared" ca="1" si="1270"/>
        <v/>
      </c>
      <c r="AA774" s="112"/>
      <c r="AB774" s="118"/>
      <c r="AC774" s="107"/>
      <c r="AD774" s="107"/>
      <c r="AH774" s="107"/>
      <c r="BE774" s="235">
        <f t="shared" ca="1" si="1271"/>
        <v>43.21</v>
      </c>
      <c r="BF774" s="235">
        <f t="shared" ref="BF774:BN774" ca="1" si="1336">AVERAGE(OFFSET(BE$31,$A774,0,$BE$27,1))</f>
        <v>42.86</v>
      </c>
      <c r="BG774" s="235">
        <f t="shared" ca="1" si="1336"/>
        <v>42.326250000000002</v>
      </c>
      <c r="BH774" s="235">
        <f t="shared" ca="1" si="1336"/>
        <v>41.898125</v>
      </c>
      <c r="BI774" s="235">
        <f t="shared" ca="1" si="1336"/>
        <v>41.627812500000005</v>
      </c>
      <c r="BJ774" s="235">
        <f t="shared" ca="1" si="1336"/>
        <v>41.479062500000005</v>
      </c>
      <c r="BK774" s="235">
        <f t="shared" ca="1" si="1336"/>
        <v>41.397812500000001</v>
      </c>
      <c r="BL774" s="235">
        <f t="shared" ca="1" si="1336"/>
        <v>41.350937500000001</v>
      </c>
      <c r="BM774" s="235">
        <f t="shared" ca="1" si="1336"/>
        <v>41.335000000000001</v>
      </c>
      <c r="BN774" s="235">
        <f t="shared" ca="1" si="1336"/>
        <v>41.365068359375002</v>
      </c>
      <c r="BO774" s="235">
        <f t="shared" ca="1" si="1273"/>
        <v>42.341034667968749</v>
      </c>
      <c r="BP774" s="235">
        <f t="shared" ca="1" si="1229"/>
        <v>41.994592935776225</v>
      </c>
      <c r="BQ774" s="235">
        <f t="shared" ca="1" si="1230"/>
        <v>41.883717742686237</v>
      </c>
      <c r="BR774" s="235">
        <f t="shared" ca="1" si="1231"/>
        <v>0.1108751930899885</v>
      </c>
      <c r="BS774" s="235">
        <f t="shared" ca="1" si="1232"/>
        <v>42.105468128866214</v>
      </c>
      <c r="BT774" s="235">
        <f t="shared" ca="1" si="1299"/>
        <v>41.800171228842373</v>
      </c>
      <c r="BU774" s="235">
        <f t="shared" ca="1" si="1300"/>
        <v>41.735530625667366</v>
      </c>
      <c r="BV774" s="235">
        <f t="shared" ca="1" si="1301"/>
        <v>41.862715333835027</v>
      </c>
      <c r="BW774" s="235">
        <f t="shared" ca="1" si="1302"/>
        <v>42.056637143360049</v>
      </c>
      <c r="BX774" s="235">
        <f t="shared" ca="1" si="1274"/>
        <v>2.2168730065618196</v>
      </c>
      <c r="BZ774" s="235">
        <f t="shared" ca="1" si="1275"/>
        <v>43.033298915822044</v>
      </c>
      <c r="CA774" s="235">
        <f t="shared" ca="1" si="1276"/>
        <v>38.986042845359975</v>
      </c>
      <c r="CB774" s="235">
        <f t="shared" ca="1" si="1316"/>
        <v>42.643850667317707</v>
      </c>
      <c r="CC774" s="235">
        <f t="shared" ca="1" si="1317"/>
        <v>3.3838506673177093</v>
      </c>
      <c r="CD774" s="81">
        <f t="shared" ca="1" si="1318"/>
        <v>8.3001058756510346</v>
      </c>
      <c r="CE774" s="235">
        <f t="shared" ca="1" si="1277"/>
        <v>40.768765097858356</v>
      </c>
      <c r="CF774" s="235">
        <f t="shared" ca="1" si="1278"/>
        <v>34.505634270511273</v>
      </c>
      <c r="CG774">
        <f t="shared" si="1330"/>
        <v>100</v>
      </c>
      <c r="CH774">
        <f t="shared" si="1330"/>
        <v>50</v>
      </c>
      <c r="CI774">
        <f t="shared" si="1330"/>
        <v>0</v>
      </c>
      <c r="CJ774" t="e">
        <f t="shared" si="1280"/>
        <v>#N/A</v>
      </c>
      <c r="CK774" s="259">
        <f t="shared" ca="1" si="1281"/>
        <v>42.121012406635359</v>
      </c>
      <c r="CL774" s="259">
        <f t="shared" ca="1" si="1282"/>
        <v>42.759881203317676</v>
      </c>
      <c r="CM774" s="259">
        <f t="shared" ca="1" si="1283"/>
        <v>42.466377383891199</v>
      </c>
      <c r="CN774" s="259">
        <f t="shared" ca="1" si="1284"/>
        <v>42.272924756171165</v>
      </c>
      <c r="CO774">
        <f t="shared" ca="1" si="1285"/>
        <v>100</v>
      </c>
      <c r="CP774">
        <f t="shared" ca="1" si="1286"/>
        <v>16.7</v>
      </c>
      <c r="CQ774" t="e">
        <f t="shared" ca="1" si="1287"/>
        <v>#N/A</v>
      </c>
      <c r="CR774">
        <f t="shared" ca="1" si="1321"/>
        <v>43.31</v>
      </c>
      <c r="CS774" t="e">
        <f t="shared" ca="1" si="1322"/>
        <v>#N/A</v>
      </c>
    </row>
    <row r="775" spans="1:97" x14ac:dyDescent="0.25">
      <c r="A775">
        <v>744</v>
      </c>
      <c r="B775" s="100">
        <f ca="1">OFFSET(InputPriceData!B$15,CalculationsAndCharts!$A775+$A$11,0,1,1)</f>
        <v>39414</v>
      </c>
      <c r="C775" s="3">
        <f ca="1">OFFSET(InputPriceData!G$15,CalculationsAndCharts!$A775+$A$11,0,1,1)</f>
        <v>3399200</v>
      </c>
      <c r="D775" s="4">
        <f ca="1">OFFSET(InputPriceData!C$15,CalculationsAndCharts!$A775+$A$11,IF($C$7,7,0),1,1)</f>
        <v>42</v>
      </c>
      <c r="E775" s="4">
        <f ca="1">OFFSET(InputPriceData!D$15,CalculationsAndCharts!$A775+$A$11,IF($C$7,7,0),1,1)</f>
        <v>44.04</v>
      </c>
      <c r="F775" s="4">
        <f ca="1">OFFSET(InputPriceData!E$15,CalculationsAndCharts!$A775+$A$11,IF($C$7,7,0),1,1)</f>
        <v>41.99</v>
      </c>
      <c r="G775" s="4">
        <f ca="1">OFFSET(InputPriceData!F$15,CalculationsAndCharts!$A775+$A$11,IF($C$7,7,0),1,1)</f>
        <v>43.58</v>
      </c>
      <c r="H775" s="105">
        <f t="shared" si="1254"/>
        <v>0</v>
      </c>
      <c r="I775" s="105">
        <f t="shared" ca="1" si="1333"/>
        <v>0</v>
      </c>
      <c r="J775" s="105">
        <f t="shared" ca="1" si="1333"/>
        <v>0</v>
      </c>
      <c r="K775" s="105">
        <f t="shared" ca="1" si="1333"/>
        <v>0</v>
      </c>
      <c r="L775" s="4">
        <f t="shared" ca="1" si="1255"/>
        <v>43.20333333333334</v>
      </c>
      <c r="M775" s="105">
        <f t="shared" ca="1" si="1256"/>
        <v>2.7033333333333402</v>
      </c>
      <c r="N775" s="105">
        <f t="shared" ca="1" si="1263"/>
        <v>6.876076923076921</v>
      </c>
      <c r="O775" s="198">
        <f t="shared" ca="1" si="1264"/>
        <v>6.8755423782674701</v>
      </c>
      <c r="P775" s="198">
        <f t="shared" ca="1" si="1265"/>
        <v>6.1879881404407229</v>
      </c>
      <c r="Q775" s="105">
        <f t="shared" ca="1" si="1257"/>
        <v>42.357065287775455</v>
      </c>
      <c r="R775" s="105">
        <f t="shared" ca="1" si="1258"/>
        <v>43.141064663612966</v>
      </c>
      <c r="S775" s="105">
        <f t="shared" ca="1" si="1266"/>
        <v>0</v>
      </c>
      <c r="T775" s="105">
        <f t="shared" si="1267"/>
        <v>0</v>
      </c>
      <c r="U775" s="105">
        <f t="shared" si="1268"/>
        <v>0</v>
      </c>
      <c r="V775" s="115">
        <f t="shared" ca="1" si="1259"/>
        <v>2.6000000000000014</v>
      </c>
      <c r="W775" s="114">
        <f t="shared" ca="1" si="1260"/>
        <v>2.039972259709943</v>
      </c>
      <c r="X775" s="116">
        <f t="shared" ca="1" si="1261"/>
        <v>9.6809826978199703E-2</v>
      </c>
      <c r="Y775" s="90" t="e">
        <f t="shared" si="1269"/>
        <v>#N/A</v>
      </c>
      <c r="Z775" s="117" t="str">
        <f t="shared" ca="1" si="1270"/>
        <v/>
      </c>
      <c r="AA775" s="112"/>
      <c r="AB775" s="118"/>
      <c r="AC775" s="107"/>
      <c r="AD775" s="107"/>
      <c r="AH775" s="107"/>
      <c r="BE775" s="235">
        <f t="shared" ca="1" si="1271"/>
        <v>42.51</v>
      </c>
      <c r="BF775" s="235">
        <f t="shared" ref="BF775:BN775" ca="1" si="1337">AVERAGE(OFFSET(BE$31,$A775,0,$BE$27,1))</f>
        <v>41.792500000000004</v>
      </c>
      <c r="BG775" s="235">
        <f t="shared" ca="1" si="1337"/>
        <v>41.47</v>
      </c>
      <c r="BH775" s="235">
        <f t="shared" ca="1" si="1337"/>
        <v>41.357500000000002</v>
      </c>
      <c r="BI775" s="235">
        <f t="shared" ca="1" si="1337"/>
        <v>41.330312500000005</v>
      </c>
      <c r="BJ775" s="235">
        <f t="shared" ca="1" si="1337"/>
        <v>41.316562500000003</v>
      </c>
      <c r="BK775" s="235">
        <f t="shared" ca="1" si="1337"/>
        <v>41.304062500000001</v>
      </c>
      <c r="BL775" s="235">
        <f t="shared" ca="1" si="1337"/>
        <v>41.319062500000001</v>
      </c>
      <c r="BM775" s="235">
        <f t="shared" ca="1" si="1337"/>
        <v>41.395136718750003</v>
      </c>
      <c r="BN775" s="235">
        <f t="shared" ca="1" si="1337"/>
        <v>41.553906249999997</v>
      </c>
      <c r="BO775" s="235">
        <f t="shared" ca="1" si="1273"/>
        <v>41.753202148437495</v>
      </c>
      <c r="BP775" s="235">
        <f t="shared" ca="1" si="1229"/>
        <v>41.648151203583701</v>
      </c>
      <c r="BQ775" s="235">
        <f t="shared" ca="1" si="1230"/>
        <v>41.772842549596248</v>
      </c>
      <c r="BR775" s="235">
        <f t="shared" ca="1" si="1231"/>
        <v>-0.12469134601254694</v>
      </c>
      <c r="BS775" s="235">
        <f t="shared" ca="1" si="1232"/>
        <v>41.523459857571154</v>
      </c>
      <c r="BT775" s="235">
        <f t="shared" ca="1" si="1299"/>
        <v>41.494874328818526</v>
      </c>
      <c r="BU775" s="235">
        <f t="shared" ca="1" si="1300"/>
        <v>41.670890022492351</v>
      </c>
      <c r="BV775" s="235">
        <f t="shared" ca="1" si="1301"/>
        <v>41.989900042002688</v>
      </c>
      <c r="BW775" s="235">
        <f t="shared" ca="1" si="1302"/>
        <v>41.461852960981219</v>
      </c>
      <c r="BX775" s="235">
        <f t="shared" ca="1" si="1274"/>
        <v>2.2615784642358294</v>
      </c>
      <c r="BZ775" s="235">
        <f t="shared" ca="1" si="1275"/>
        <v>43.28999540713906</v>
      </c>
      <c r="CA775" s="235">
        <f t="shared" ca="1" si="1276"/>
        <v>29.791299803790373</v>
      </c>
      <c r="CB775" s="235">
        <f t="shared" ca="1" si="1316"/>
        <v>42.478267740885414</v>
      </c>
      <c r="CC775" s="235">
        <f t="shared" ca="1" si="1317"/>
        <v>3.2182677408854161</v>
      </c>
      <c r="CD775" s="81">
        <f t="shared" ca="1" si="1318"/>
        <v>8.3001058756510346</v>
      </c>
      <c r="CE775" s="235">
        <f t="shared" ca="1" si="1277"/>
        <v>38.773815528383061</v>
      </c>
      <c r="CF775" s="235">
        <f t="shared" ca="1" si="1278"/>
        <v>29.554252795375266</v>
      </c>
      <c r="CG775">
        <f t="shared" si="1330"/>
        <v>100</v>
      </c>
      <c r="CH775">
        <f t="shared" si="1330"/>
        <v>50</v>
      </c>
      <c r="CI775">
        <f t="shared" si="1330"/>
        <v>0</v>
      </c>
      <c r="CJ775" t="e">
        <f t="shared" si="1280"/>
        <v>#N/A</v>
      </c>
      <c r="CK775" s="259">
        <f t="shared" ca="1" si="1281"/>
        <v>41.339524813270721</v>
      </c>
      <c r="CL775" s="259">
        <f t="shared" ca="1" si="1282"/>
        <v>42.405387406635356</v>
      </c>
      <c r="CM775" s="259">
        <f t="shared" ca="1" si="1283"/>
        <v>42.14618452870755</v>
      </c>
      <c r="CN775" s="259">
        <f t="shared" ca="1" si="1284"/>
        <v>42.078142177312557</v>
      </c>
      <c r="CO775">
        <f t="shared" ca="1" si="1285"/>
        <v>100</v>
      </c>
      <c r="CP775">
        <f t="shared" ca="1" si="1286"/>
        <v>16.7</v>
      </c>
      <c r="CQ775" t="e">
        <f t="shared" ca="1" si="1287"/>
        <v>#N/A</v>
      </c>
      <c r="CR775" t="e">
        <f t="shared" ca="1" si="1321"/>
        <v>#N/A</v>
      </c>
      <c r="CS775" t="e">
        <f t="shared" ca="1" si="1322"/>
        <v>#N/A</v>
      </c>
    </row>
    <row r="776" spans="1:97" x14ac:dyDescent="0.25">
      <c r="A776">
        <v>745</v>
      </c>
      <c r="B776" s="100">
        <f ca="1">OFFSET(InputPriceData!B$15,CalculationsAndCharts!$A776+$A$11,0,1,1)</f>
        <v>39413</v>
      </c>
      <c r="C776" s="3">
        <f ca="1">OFFSET(InputPriceData!G$15,CalculationsAndCharts!$A776+$A$11,0,1,1)</f>
        <v>1882600</v>
      </c>
      <c r="D776" s="4">
        <f ca="1">OFFSET(InputPriceData!C$15,CalculationsAndCharts!$A776+$A$11,IF($C$7,7,0),1,1)</f>
        <v>41.16</v>
      </c>
      <c r="E776" s="4">
        <f ca="1">OFFSET(InputPriceData!D$15,CalculationsAndCharts!$A776+$A$11,IF($C$7,7,0),1,1)</f>
        <v>41.74</v>
      </c>
      <c r="F776" s="4">
        <f ca="1">OFFSET(InputPriceData!E$15,CalculationsAndCharts!$A776+$A$11,IF($C$7,7,0),1,1)</f>
        <v>40.5</v>
      </c>
      <c r="G776" s="4">
        <f ca="1">OFFSET(InputPriceData!F$15,CalculationsAndCharts!$A776+$A$11,IF($C$7,7,0),1,1)</f>
        <v>41.44</v>
      </c>
      <c r="H776" s="105">
        <f t="shared" si="1254"/>
        <v>0</v>
      </c>
      <c r="I776" s="105">
        <f t="shared" ca="1" si="1333"/>
        <v>0</v>
      </c>
      <c r="J776" s="105">
        <f t="shared" ca="1" si="1333"/>
        <v>0</v>
      </c>
      <c r="K776" s="105">
        <f t="shared" ca="1" si="1333"/>
        <v>0</v>
      </c>
      <c r="L776" s="4">
        <f t="shared" ca="1" si="1255"/>
        <v>41.226666666666667</v>
      </c>
      <c r="M776" s="105">
        <f t="shared" ca="1" si="1256"/>
        <v>0.77666666666667084</v>
      </c>
      <c r="N776" s="105">
        <f t="shared" ca="1" si="1263"/>
        <v>6.7959743589743553</v>
      </c>
      <c r="O776" s="198">
        <f t="shared" ca="1" si="1264"/>
        <v>6.8753896511790549</v>
      </c>
      <c r="P776" s="198">
        <f t="shared" ca="1" si="1265"/>
        <v>6.1878506860611493</v>
      </c>
      <c r="Q776" s="105">
        <f t="shared" ca="1" si="1257"/>
        <v>42.115274417616064</v>
      </c>
      <c r="R776" s="105">
        <f t="shared" ca="1" si="1258"/>
        <v>43.365064485280826</v>
      </c>
      <c r="S776" s="105">
        <f t="shared" ca="1" si="1266"/>
        <v>0</v>
      </c>
      <c r="T776" s="105">
        <f t="shared" si="1267"/>
        <v>0</v>
      </c>
      <c r="U776" s="105">
        <f t="shared" si="1268"/>
        <v>0</v>
      </c>
      <c r="V776" s="115">
        <f t="shared" ca="1" si="1259"/>
        <v>1.240000000000002</v>
      </c>
      <c r="W776" s="114">
        <f t="shared" ca="1" si="1260"/>
        <v>1.759958389564914</v>
      </c>
      <c r="X776" s="116">
        <f t="shared" ca="1" si="1261"/>
        <v>9.2470038358226703E-2</v>
      </c>
      <c r="Y776" s="90" t="e">
        <f t="shared" si="1269"/>
        <v>#N/A</v>
      </c>
      <c r="Z776" s="117" t="str">
        <f t="shared" ca="1" si="1270"/>
        <v/>
      </c>
      <c r="AA776" s="112"/>
      <c r="AB776" s="118"/>
      <c r="AC776" s="107"/>
      <c r="AD776" s="107"/>
      <c r="AH776" s="107"/>
      <c r="BE776" s="235">
        <f t="shared" ca="1" si="1271"/>
        <v>41.075000000000003</v>
      </c>
      <c r="BF776" s="235">
        <f t="shared" ref="BF776:BN776" ca="1" si="1338">AVERAGE(OFFSET(BE$31,$A776,0,$BE$27,1))</f>
        <v>41.147500000000001</v>
      </c>
      <c r="BG776" s="235">
        <f t="shared" ca="1" si="1338"/>
        <v>41.245000000000005</v>
      </c>
      <c r="BH776" s="235">
        <f t="shared" ca="1" si="1338"/>
        <v>41.303125000000001</v>
      </c>
      <c r="BI776" s="235">
        <f t="shared" ca="1" si="1338"/>
        <v>41.302812500000002</v>
      </c>
      <c r="BJ776" s="235">
        <f t="shared" ca="1" si="1338"/>
        <v>41.291562500000005</v>
      </c>
      <c r="BK776" s="235">
        <f t="shared" ca="1" si="1338"/>
        <v>41.334062500000002</v>
      </c>
      <c r="BL776" s="235">
        <f t="shared" ca="1" si="1338"/>
        <v>41.471210937500004</v>
      </c>
      <c r="BM776" s="235">
        <f t="shared" ca="1" si="1338"/>
        <v>41.712675781249999</v>
      </c>
      <c r="BN776" s="235">
        <f t="shared" ca="1" si="1338"/>
        <v>42.043857421874996</v>
      </c>
      <c r="BO776" s="235">
        <f t="shared" ca="1" si="1273"/>
        <v>41.273121582031258</v>
      </c>
      <c r="BP776" s="235">
        <f t="shared" ca="1" si="1229"/>
        <v>41.543100258729908</v>
      </c>
      <c r="BQ776" s="235">
        <f t="shared" ca="1" si="1230"/>
        <v>41.897533895608802</v>
      </c>
      <c r="BR776" s="235">
        <f t="shared" ca="1" si="1231"/>
        <v>-0.35443363687889473</v>
      </c>
      <c r="BS776" s="235">
        <f t="shared" ca="1" si="1232"/>
        <v>41.188666621851013</v>
      </c>
      <c r="BT776" s="235">
        <f t="shared" ca="1" si="1299"/>
        <v>41.466288800065897</v>
      </c>
      <c r="BU776" s="235">
        <f t="shared" ca="1" si="1300"/>
        <v>41.846905716166177</v>
      </c>
      <c r="BV776" s="235">
        <f t="shared" ca="1" si="1301"/>
        <v>42.308910061513025</v>
      </c>
      <c r="BW776" s="235">
        <f t="shared" ca="1" si="1302"/>
        <v>41.167059313212185</v>
      </c>
      <c r="BX776" s="235">
        <f t="shared" ca="1" si="1274"/>
        <v>2.2385561791267703</v>
      </c>
      <c r="BZ776" s="235">
        <f t="shared" ca="1" si="1275"/>
        <v>43.644973115408405</v>
      </c>
      <c r="CA776" s="235">
        <f t="shared" ca="1" si="1276"/>
        <v>22.326874959613281</v>
      </c>
      <c r="CB776" s="235">
        <f t="shared" ca="1" si="1316"/>
        <v>41.249894124348963</v>
      </c>
      <c r="CC776" s="235">
        <f t="shared" ca="1" si="1317"/>
        <v>1.9898941243489645</v>
      </c>
      <c r="CD776" s="81">
        <f t="shared" ca="1" si="1318"/>
        <v>8.3001058756510346</v>
      </c>
      <c r="CE776" s="235">
        <f t="shared" ca="1" si="1277"/>
        <v>23.974322185292404</v>
      </c>
      <c r="CF776" s="235">
        <f t="shared" ca="1" si="1278"/>
        <v>26.570002258346211</v>
      </c>
      <c r="CG776">
        <f t="shared" si="1330"/>
        <v>100</v>
      </c>
      <c r="CH776">
        <f t="shared" si="1330"/>
        <v>50</v>
      </c>
      <c r="CI776">
        <f t="shared" si="1330"/>
        <v>0</v>
      </c>
      <c r="CJ776" t="e">
        <f t="shared" si="1280"/>
        <v>#N/A</v>
      </c>
      <c r="CK776" s="259">
        <f t="shared" ca="1" si="1281"/>
        <v>41.469049626541441</v>
      </c>
      <c r="CL776" s="259">
        <f t="shared" ca="1" si="1282"/>
        <v>41.229762406635359</v>
      </c>
      <c r="CM776" s="259">
        <f t="shared" ca="1" si="1283"/>
        <v>41.441418658957019</v>
      </c>
      <c r="CN776" s="259">
        <f t="shared" ca="1" si="1284"/>
        <v>41.947244085583442</v>
      </c>
      <c r="CO776">
        <f t="shared" ca="1" si="1285"/>
        <v>0</v>
      </c>
      <c r="CP776" t="e">
        <f t="shared" ca="1" si="1286"/>
        <v>#N/A</v>
      </c>
      <c r="CQ776">
        <f t="shared" ca="1" si="1287"/>
        <v>16.7</v>
      </c>
      <c r="CR776" t="e">
        <f t="shared" ca="1" si="1321"/>
        <v>#N/A</v>
      </c>
      <c r="CS776" t="e">
        <f t="shared" ca="1" si="1322"/>
        <v>#N/A</v>
      </c>
    </row>
    <row r="777" spans="1:97" x14ac:dyDescent="0.25">
      <c r="A777">
        <v>746</v>
      </c>
      <c r="B777" s="100">
        <f ca="1">OFFSET(InputPriceData!B$15,CalculationsAndCharts!$A777+$A$11,0,1,1)</f>
        <v>39412</v>
      </c>
      <c r="C777" s="3">
        <f ca="1">OFFSET(InputPriceData!G$15,CalculationsAndCharts!$A777+$A$11,0,1,1)</f>
        <v>1655100</v>
      </c>
      <c r="D777" s="4">
        <f ca="1">OFFSET(InputPriceData!C$15,CalculationsAndCharts!$A777+$A$11,IF($C$7,7,0),1,1)</f>
        <v>41.62</v>
      </c>
      <c r="E777" s="4">
        <f ca="1">OFFSET(InputPriceData!D$15,CalculationsAndCharts!$A777+$A$11,IF($C$7,7,0),1,1)</f>
        <v>42.48</v>
      </c>
      <c r="F777" s="4">
        <f ca="1">OFFSET(InputPriceData!E$15,CalculationsAndCharts!$A777+$A$11,IF($C$7,7,0),1,1)</f>
        <v>40.64</v>
      </c>
      <c r="G777" s="4">
        <f ca="1">OFFSET(InputPriceData!F$15,CalculationsAndCharts!$A777+$A$11,IF($C$7,7,0),1,1)</f>
        <v>40.71</v>
      </c>
      <c r="H777" s="105">
        <f t="shared" si="1254"/>
        <v>0</v>
      </c>
      <c r="I777" s="105">
        <f t="shared" ca="1" si="1333"/>
        <v>0</v>
      </c>
      <c r="J777" s="105">
        <f t="shared" ca="1" si="1333"/>
        <v>0</v>
      </c>
      <c r="K777" s="105">
        <f t="shared" ca="1" si="1333"/>
        <v>0</v>
      </c>
      <c r="L777" s="4">
        <f t="shared" ca="1" si="1255"/>
        <v>41.276666666666671</v>
      </c>
      <c r="M777" s="105">
        <f t="shared" ca="1" si="1256"/>
        <v>0.95333333333333314</v>
      </c>
      <c r="N777" s="105">
        <f t="shared" ca="1" si="1263"/>
        <v>6.8305641025640966</v>
      </c>
      <c r="O777" s="198">
        <f t="shared" ca="1" si="1264"/>
        <v>6.898079734666112</v>
      </c>
      <c r="P777" s="198">
        <f t="shared" ca="1" si="1265"/>
        <v>6.2082717611995006</v>
      </c>
      <c r="Q777" s="105">
        <f t="shared" ca="1" si="1257"/>
        <v>42.369162346458751</v>
      </c>
      <c r="R777" s="105">
        <f t="shared" ca="1" si="1258"/>
        <v>43.72214736175647</v>
      </c>
      <c r="S777" s="105">
        <f t="shared" ca="1" si="1266"/>
        <v>0</v>
      </c>
      <c r="T777" s="105">
        <f t="shared" si="1267"/>
        <v>0</v>
      </c>
      <c r="U777" s="105">
        <f t="shared" si="1268"/>
        <v>0</v>
      </c>
      <c r="V777" s="115">
        <f t="shared" ca="1" si="1259"/>
        <v>1.8399999999999963</v>
      </c>
      <c r="W777" s="114">
        <f t="shared" ca="1" si="1260"/>
        <v>2.0199375843473701</v>
      </c>
      <c r="X777" s="116">
        <f t="shared" ca="1" si="1261"/>
        <v>9.9617724990109804E-2</v>
      </c>
      <c r="Y777" s="90" t="e">
        <f t="shared" si="1269"/>
        <v>#N/A</v>
      </c>
      <c r="Z777" s="117" t="str">
        <f t="shared" ca="1" si="1270"/>
        <v/>
      </c>
      <c r="AA777" s="112"/>
      <c r="AB777" s="118"/>
      <c r="AC777" s="107"/>
      <c r="AD777" s="107"/>
      <c r="AH777" s="107"/>
      <c r="BE777" s="235">
        <f t="shared" ca="1" si="1271"/>
        <v>41.22</v>
      </c>
      <c r="BF777" s="235">
        <f t="shared" ref="BF777:BN777" ca="1" si="1339">AVERAGE(OFFSET(BE$31,$A777,0,$BE$27,1))</f>
        <v>41.342500000000001</v>
      </c>
      <c r="BG777" s="235">
        <f t="shared" ca="1" si="1339"/>
        <v>41.361249999999998</v>
      </c>
      <c r="BH777" s="235">
        <f t="shared" ca="1" si="1339"/>
        <v>41.302500000000002</v>
      </c>
      <c r="BI777" s="235">
        <f t="shared" ca="1" si="1339"/>
        <v>41.280312500000008</v>
      </c>
      <c r="BJ777" s="235">
        <f t="shared" ca="1" si="1339"/>
        <v>41.376562500000006</v>
      </c>
      <c r="BK777" s="235">
        <f t="shared" ca="1" si="1339"/>
        <v>41.608359375000006</v>
      </c>
      <c r="BL777" s="235">
        <f t="shared" ca="1" si="1339"/>
        <v>41.954140625000001</v>
      </c>
      <c r="BM777" s="235">
        <f t="shared" ca="1" si="1339"/>
        <v>42.375039062499994</v>
      </c>
      <c r="BN777" s="235">
        <f t="shared" ca="1" si="1339"/>
        <v>42.825332031249999</v>
      </c>
      <c r="BO777" s="235">
        <f t="shared" ca="1" si="1273"/>
        <v>41.478924804687509</v>
      </c>
      <c r="BP777" s="235">
        <f t="shared" ca="1" si="1229"/>
        <v>41.81307893542855</v>
      </c>
      <c r="BQ777" s="235">
        <f t="shared" ca="1" si="1230"/>
        <v>42.25196753248769</v>
      </c>
      <c r="BR777" s="235">
        <f t="shared" ca="1" si="1231"/>
        <v>-0.4388885970591403</v>
      </c>
      <c r="BS777" s="235">
        <f t="shared" ca="1" si="1232"/>
        <v>41.374190338369409</v>
      </c>
      <c r="BT777" s="235">
        <f t="shared" ca="1" si="1299"/>
        <v>41.74391097828078</v>
      </c>
      <c r="BU777" s="235">
        <f t="shared" ca="1" si="1300"/>
        <v>42.227522632266457</v>
      </c>
      <c r="BV777" s="235">
        <f t="shared" ca="1" si="1301"/>
        <v>42.770914406859873</v>
      </c>
      <c r="BW777" s="235">
        <f t="shared" ca="1" si="1302"/>
        <v>41.320079444902845</v>
      </c>
      <c r="BX777" s="235">
        <f t="shared" ca="1" si="1274"/>
        <v>2.1312579608112916</v>
      </c>
      <c r="BZ777" s="235">
        <f t="shared" ca="1" si="1275"/>
        <v>44.06817866842745</v>
      </c>
      <c r="CA777" s="235">
        <f t="shared" ca="1" si="1276"/>
        <v>17.764352391222175</v>
      </c>
      <c r="CB777" s="235">
        <f t="shared" ca="1" si="1316"/>
        <v>41.37779573567709</v>
      </c>
      <c r="CC777" s="235">
        <f t="shared" ca="1" si="1317"/>
        <v>2.1177957356770918</v>
      </c>
      <c r="CD777" s="81">
        <f t="shared" ca="1" si="1318"/>
        <v>8.1722042643229074</v>
      </c>
      <c r="CE777" s="235">
        <f t="shared" ca="1" si="1277"/>
        <v>25.914620672450333</v>
      </c>
      <c r="CF777" s="235">
        <f t="shared" ca="1" si="1278"/>
        <v>27.890789230419745</v>
      </c>
      <c r="CG777">
        <f t="shared" si="1330"/>
        <v>100</v>
      </c>
      <c r="CH777">
        <f t="shared" si="1330"/>
        <v>50</v>
      </c>
      <c r="CI777">
        <f t="shared" si="1330"/>
        <v>0</v>
      </c>
      <c r="CJ777" t="e">
        <f t="shared" si="1280"/>
        <v>#N/A</v>
      </c>
      <c r="CK777" s="259">
        <f t="shared" ca="1" si="1281"/>
        <v>41.575599253082885</v>
      </c>
      <c r="CL777" s="259">
        <f t="shared" ca="1" si="1282"/>
        <v>41.514524813270725</v>
      </c>
      <c r="CM777" s="259">
        <f t="shared" ca="1" si="1283"/>
        <v>41.584586653817254</v>
      </c>
      <c r="CN777" s="259">
        <f t="shared" ca="1" si="1284"/>
        <v>42.234236757162677</v>
      </c>
      <c r="CO777">
        <f t="shared" ca="1" si="1285"/>
        <v>0</v>
      </c>
      <c r="CP777" t="e">
        <f t="shared" ca="1" si="1286"/>
        <v>#N/A</v>
      </c>
      <c r="CQ777">
        <f t="shared" ca="1" si="1287"/>
        <v>16.7</v>
      </c>
      <c r="CR777" t="e">
        <f t="shared" ca="1" si="1321"/>
        <v>#N/A</v>
      </c>
      <c r="CS777" t="e">
        <f t="shared" ca="1" si="1322"/>
        <v>#N/A</v>
      </c>
    </row>
    <row r="778" spans="1:97" x14ac:dyDescent="0.25">
      <c r="A778">
        <v>747</v>
      </c>
      <c r="B778" s="100">
        <f ca="1">OFFSET(InputPriceData!B$15,CalculationsAndCharts!$A778+$A$11,0,1,1)</f>
        <v>39409</v>
      </c>
      <c r="C778" s="3">
        <f ca="1">OFFSET(InputPriceData!G$15,CalculationsAndCharts!$A778+$A$11,0,1,1)</f>
        <v>610800</v>
      </c>
      <c r="D778" s="4">
        <f ca="1">OFFSET(InputPriceData!C$15,CalculationsAndCharts!$A778+$A$11,IF($C$7,7,0),1,1)</f>
        <v>41.58</v>
      </c>
      <c r="E778" s="4">
        <f ca="1">OFFSET(InputPriceData!D$15,CalculationsAndCharts!$A778+$A$11,IF($C$7,7,0),1,1)</f>
        <v>42.1</v>
      </c>
      <c r="F778" s="4">
        <f ca="1">OFFSET(InputPriceData!E$15,CalculationsAndCharts!$A778+$A$11,IF($C$7,7,0),1,1)</f>
        <v>40.950000000000003</v>
      </c>
      <c r="G778" s="4">
        <f ca="1">OFFSET(InputPriceData!F$15,CalculationsAndCharts!$A778+$A$11,IF($C$7,7,0),1,1)</f>
        <v>41.73</v>
      </c>
      <c r="H778" s="105">
        <f t="shared" si="1254"/>
        <v>0</v>
      </c>
      <c r="I778" s="105">
        <f t="shared" ca="1" si="1333"/>
        <v>0</v>
      </c>
      <c r="J778" s="105">
        <f t="shared" ca="1" si="1333"/>
        <v>0</v>
      </c>
      <c r="K778" s="105">
        <f t="shared" ca="1" si="1333"/>
        <v>0</v>
      </c>
      <c r="L778" s="4">
        <f t="shared" ca="1" si="1255"/>
        <v>41.593333333333334</v>
      </c>
      <c r="M778" s="105">
        <f t="shared" ca="1" si="1256"/>
        <v>1.653333333333336</v>
      </c>
      <c r="N778" s="105">
        <f t="shared" ca="1" si="1263"/>
        <v>7.3849102564102491</v>
      </c>
      <c r="O778" s="198">
        <f t="shared" ca="1" si="1264"/>
        <v>6.9173699152666881</v>
      </c>
      <c r="P778" s="198">
        <f t="shared" ca="1" si="1265"/>
        <v>6.2256329237400196</v>
      </c>
      <c r="Q778" s="105">
        <f t="shared" ca="1" si="1257"/>
        <v>42.681303969256483</v>
      </c>
      <c r="R778" s="105">
        <f t="shared" ca="1" si="1258"/>
        <v>44.108714508984392</v>
      </c>
      <c r="S778" s="105">
        <f t="shared" ca="1" si="1266"/>
        <v>0</v>
      </c>
      <c r="T778" s="105">
        <f t="shared" si="1267"/>
        <v>0</v>
      </c>
      <c r="U778" s="105">
        <f t="shared" si="1268"/>
        <v>0</v>
      </c>
      <c r="V778" s="115">
        <f t="shared" ca="1" si="1259"/>
        <v>1.1499999999999986</v>
      </c>
      <c r="W778" s="114">
        <f t="shared" ca="1" si="1260"/>
        <v>2.1099063765210571</v>
      </c>
      <c r="X778" s="116">
        <f t="shared" ca="1" si="1261"/>
        <v>0.10056090046779433</v>
      </c>
      <c r="Y778" s="90" t="e">
        <f t="shared" si="1269"/>
        <v>#N/A</v>
      </c>
      <c r="Z778" s="117" t="str">
        <f t="shared" ca="1" si="1270"/>
        <v/>
      </c>
      <c r="AA778" s="112"/>
      <c r="AB778" s="118"/>
      <c r="AC778" s="107"/>
      <c r="AD778" s="107"/>
      <c r="AH778" s="107"/>
      <c r="BE778" s="235">
        <f t="shared" ca="1" si="1271"/>
        <v>41.465000000000003</v>
      </c>
      <c r="BF778" s="235">
        <f t="shared" ref="BF778:BN778" ca="1" si="1340">AVERAGE(OFFSET(BE$31,$A778,0,$BE$27,1))</f>
        <v>41.38</v>
      </c>
      <c r="BG778" s="235">
        <f t="shared" ca="1" si="1340"/>
        <v>41.243750000000006</v>
      </c>
      <c r="BH778" s="235">
        <f t="shared" ca="1" si="1340"/>
        <v>41.258125000000007</v>
      </c>
      <c r="BI778" s="235">
        <f t="shared" ca="1" si="1340"/>
        <v>41.472812500000003</v>
      </c>
      <c r="BJ778" s="235">
        <f t="shared" ca="1" si="1340"/>
        <v>41.84015625</v>
      </c>
      <c r="BK778" s="235">
        <f t="shared" ca="1" si="1340"/>
        <v>42.299921874999995</v>
      </c>
      <c r="BL778" s="235">
        <f t="shared" ca="1" si="1340"/>
        <v>42.795937499999994</v>
      </c>
      <c r="BM778" s="235">
        <f t="shared" ca="1" si="1340"/>
        <v>43.275624999999998</v>
      </c>
      <c r="BN778" s="235">
        <f t="shared" ca="1" si="1340"/>
        <v>43.697197265625</v>
      </c>
      <c r="BO778" s="235">
        <f t="shared" ca="1" si="1273"/>
        <v>41.72370751953126</v>
      </c>
      <c r="BP778" s="235">
        <f t="shared" ca="1" si="1229"/>
        <v>42.147233066169598</v>
      </c>
      <c r="BQ778" s="235">
        <f t="shared" ca="1" si="1230"/>
        <v>42.69085612954683</v>
      </c>
      <c r="BR778" s="235">
        <f t="shared" ca="1" si="1231"/>
        <v>-0.54362306337723254</v>
      </c>
      <c r="BS778" s="235">
        <f t="shared" ca="1" si="1232"/>
        <v>41.603610002792365</v>
      </c>
      <c r="BT778" s="235">
        <f t="shared" ca="1" si="1299"/>
        <v>42.113631618192159</v>
      </c>
      <c r="BU778" s="235">
        <f t="shared" ca="1" si="1300"/>
        <v>42.711134286252133</v>
      </c>
      <c r="BV778" s="235">
        <f t="shared" ca="1" si="1301"/>
        <v>43.314306181453297</v>
      </c>
      <c r="BW778" s="235">
        <f t="shared" ca="1" si="1302"/>
        <v>41.521798177273375</v>
      </c>
      <c r="BX778" s="235">
        <f t="shared" ca="1" si="1274"/>
        <v>1.9524071758147159</v>
      </c>
      <c r="BZ778" s="235">
        <f t="shared" ca="1" si="1275"/>
        <v>44.509093691297387</v>
      </c>
      <c r="CA778" s="235">
        <f t="shared" ca="1" si="1276"/>
        <v>11.74855902205122</v>
      </c>
      <c r="CB778" s="235">
        <f t="shared" ca="1" si="1316"/>
        <v>41.658520426432297</v>
      </c>
      <c r="CC778" s="235">
        <f t="shared" ca="1" si="1317"/>
        <v>2.3985204264322988</v>
      </c>
      <c r="CD778" s="81">
        <f t="shared" ca="1" si="1318"/>
        <v>8.0430410970052009</v>
      </c>
      <c r="CE778" s="235">
        <f t="shared" ca="1" si="1277"/>
        <v>29.821063917295906</v>
      </c>
      <c r="CF778" s="235">
        <f t="shared" ca="1" si="1278"/>
        <v>31.301398563179372</v>
      </c>
      <c r="CG778">
        <f t="shared" si="1330"/>
        <v>100</v>
      </c>
      <c r="CH778">
        <f t="shared" si="1330"/>
        <v>50</v>
      </c>
      <c r="CI778">
        <f t="shared" si="1330"/>
        <v>0</v>
      </c>
      <c r="CJ778" t="e">
        <f t="shared" si="1280"/>
        <v>#N/A</v>
      </c>
      <c r="CK778" s="259">
        <f t="shared" ca="1" si="1281"/>
        <v>41.561198506165766</v>
      </c>
      <c r="CL778" s="259">
        <f t="shared" ca="1" si="1282"/>
        <v>41.550299626541445</v>
      </c>
      <c r="CM778" s="259">
        <f t="shared" ca="1" si="1283"/>
        <v>41.789866645250981</v>
      </c>
      <c r="CN778" s="259">
        <f t="shared" ca="1" si="1284"/>
        <v>42.52212153471946</v>
      </c>
      <c r="CO778">
        <f t="shared" ca="1" si="1285"/>
        <v>0</v>
      </c>
      <c r="CP778" t="e">
        <f t="shared" ca="1" si="1286"/>
        <v>#N/A</v>
      </c>
      <c r="CQ778">
        <f t="shared" ca="1" si="1287"/>
        <v>16.7</v>
      </c>
      <c r="CR778" t="e">
        <f t="shared" ca="1" si="1321"/>
        <v>#N/A</v>
      </c>
      <c r="CS778" t="e">
        <f t="shared" ca="1" si="1322"/>
        <v>#N/A</v>
      </c>
    </row>
    <row r="779" spans="1:97" x14ac:dyDescent="0.25">
      <c r="A779">
        <v>748</v>
      </c>
      <c r="B779" s="100">
        <f ca="1">OFFSET(InputPriceData!B$15,CalculationsAndCharts!$A779+$A$11,0,1,1)</f>
        <v>39407</v>
      </c>
      <c r="C779" s="3">
        <f ca="1">OFFSET(InputPriceData!G$15,CalculationsAndCharts!$A779+$A$11,0,1,1)</f>
        <v>3667300</v>
      </c>
      <c r="D779" s="4">
        <f ca="1">OFFSET(InputPriceData!C$15,CalculationsAndCharts!$A779+$A$11,IF($C$7,7,0),1,1)</f>
        <v>40.6</v>
      </c>
      <c r="E779" s="4">
        <f ca="1">OFFSET(InputPriceData!D$15,CalculationsAndCharts!$A779+$A$11,IF($C$7,7,0),1,1)</f>
        <v>42.11</v>
      </c>
      <c r="F779" s="4">
        <f ca="1">OFFSET(InputPriceData!E$15,CalculationsAndCharts!$A779+$A$11,IF($C$7,7,0),1,1)</f>
        <v>39.94</v>
      </c>
      <c r="G779" s="4">
        <f ca="1">OFFSET(InputPriceData!F$15,CalculationsAndCharts!$A779+$A$11,IF($C$7,7,0),1,1)</f>
        <v>41.2</v>
      </c>
      <c r="H779" s="105">
        <f t="shared" si="1254"/>
        <v>0</v>
      </c>
      <c r="I779" s="105">
        <f t="shared" ca="1" si="1333"/>
        <v>0</v>
      </c>
      <c r="J779" s="105">
        <f t="shared" ca="1" si="1333"/>
        <v>0</v>
      </c>
      <c r="K779" s="105">
        <f t="shared" ca="1" si="1333"/>
        <v>0</v>
      </c>
      <c r="L779" s="4">
        <f t="shared" ca="1" si="1255"/>
        <v>41.083333333333336</v>
      </c>
      <c r="M779" s="105">
        <f t="shared" ca="1" si="1256"/>
        <v>1.6766666666666694</v>
      </c>
      <c r="N779" s="105">
        <f t="shared" ca="1" si="1263"/>
        <v>7.415858974358966</v>
      </c>
      <c r="O779" s="198">
        <f t="shared" ca="1" si="1264"/>
        <v>6.7837869606542425</v>
      </c>
      <c r="P779" s="198">
        <f t="shared" ca="1" si="1265"/>
        <v>6.1054082645888181</v>
      </c>
      <c r="Q779" s="105">
        <f t="shared" ca="1" si="1257"/>
        <v>42.992152722377384</v>
      </c>
      <c r="R779" s="105">
        <f t="shared" ca="1" si="1258"/>
        <v>44.5165460917638</v>
      </c>
      <c r="S779" s="105">
        <f t="shared" ca="1" si="1266"/>
        <v>0</v>
      </c>
      <c r="T779" s="105">
        <f t="shared" si="1267"/>
        <v>0</v>
      </c>
      <c r="U779" s="105">
        <f t="shared" si="1268"/>
        <v>0</v>
      </c>
      <c r="V779" s="115">
        <f t="shared" ca="1" si="1259"/>
        <v>2.1700000000000017</v>
      </c>
      <c r="W779" s="114">
        <f t="shared" ca="1" si="1260"/>
        <v>2.5898595647815861</v>
      </c>
      <c r="X779" s="116">
        <f t="shared" ca="1" si="1261"/>
        <v>0.11286066904809675</v>
      </c>
      <c r="Y779" s="90" t="e">
        <f t="shared" si="1269"/>
        <v>#N/A</v>
      </c>
      <c r="Z779" s="117" t="str">
        <f t="shared" ca="1" si="1270"/>
        <v/>
      </c>
      <c r="AA779" s="112"/>
      <c r="AB779" s="118"/>
      <c r="AC779" s="107"/>
      <c r="AD779" s="107"/>
      <c r="AH779" s="107"/>
      <c r="BE779" s="235">
        <f t="shared" ca="1" si="1271"/>
        <v>41.295000000000002</v>
      </c>
      <c r="BF779" s="235">
        <f t="shared" ref="BF779:BN779" ca="1" si="1341">AVERAGE(OFFSET(BE$31,$A779,0,$BE$27,1))</f>
        <v>41.107500000000002</v>
      </c>
      <c r="BG779" s="235">
        <f t="shared" ca="1" si="1341"/>
        <v>41.272500000000001</v>
      </c>
      <c r="BH779" s="235">
        <f t="shared" ca="1" si="1341"/>
        <v>41.6875</v>
      </c>
      <c r="BI779" s="235">
        <f t="shared" ca="1" si="1341"/>
        <v>42.207499999999996</v>
      </c>
      <c r="BJ779" s="235">
        <f t="shared" ca="1" si="1341"/>
        <v>42.759687499999998</v>
      </c>
      <c r="BK779" s="235">
        <f t="shared" ca="1" si="1341"/>
        <v>43.291953124999999</v>
      </c>
      <c r="BL779" s="235">
        <f t="shared" ca="1" si="1341"/>
        <v>43.755312500000002</v>
      </c>
      <c r="BM779" s="235">
        <f t="shared" ca="1" si="1341"/>
        <v>44.118769531250003</v>
      </c>
      <c r="BN779" s="235">
        <f t="shared" ca="1" si="1341"/>
        <v>44.380966796875001</v>
      </c>
      <c r="BO779" s="235">
        <f t="shared" ca="1" si="1273"/>
        <v>41.930584472656257</v>
      </c>
      <c r="BP779" s="235">
        <f t="shared" ref="BP779:BP842" ca="1" si="1342">BO779*$BF$28+$BF$29*BP780</f>
        <v>42.570758612807936</v>
      </c>
      <c r="BQ779" s="235">
        <f t="shared" ref="BQ779:BQ842" ca="1" si="1343">BP779*$BF$28+$BF$29*BQ780</f>
        <v>43.23447919292407</v>
      </c>
      <c r="BR779" s="235">
        <f t="shared" ref="BR779:BR842" ca="1" si="1344">BP779-BQ779</f>
        <v>-0.66372058011613433</v>
      </c>
      <c r="BS779" s="235">
        <f t="shared" ref="BS779:BS842" ca="1" si="1345">BP779+BR779</f>
        <v>41.907038032691801</v>
      </c>
      <c r="BT779" s="235">
        <f t="shared" ca="1" si="1299"/>
        <v>42.623653233591952</v>
      </c>
      <c r="BU779" s="235">
        <f t="shared" ca="1" si="1300"/>
        <v>43.308636954312114</v>
      </c>
      <c r="BV779" s="235">
        <f t="shared" ca="1" si="1301"/>
        <v>43.917478076654461</v>
      </c>
      <c r="BW779" s="235">
        <f t="shared" ca="1" si="1302"/>
        <v>41.862526914493969</v>
      </c>
      <c r="BX779" s="235">
        <f t="shared" ca="1" si="1274"/>
        <v>1.7028749090332562</v>
      </c>
      <c r="BZ779" s="235">
        <f t="shared" ca="1" si="1275"/>
        <v>44.957329565032666</v>
      </c>
      <c r="CA779" s="235">
        <f t="shared" ca="1" si="1276"/>
        <v>4.5650324324812424</v>
      </c>
      <c r="CB779" s="235">
        <f t="shared" ca="1" si="1316"/>
        <v>41.506958902994796</v>
      </c>
      <c r="CC779" s="235">
        <f t="shared" ca="1" si="1317"/>
        <v>2.2469589029947983</v>
      </c>
      <c r="CD779" s="81">
        <f t="shared" ca="1" si="1318"/>
        <v>8.0430410970052009</v>
      </c>
      <c r="CE779" s="235">
        <f t="shared" ca="1" si="1277"/>
        <v>27.936683101513005</v>
      </c>
      <c r="CF779" s="235">
        <f t="shared" ca="1" si="1278"/>
        <v>35.039549135276424</v>
      </c>
      <c r="CG779">
        <f t="shared" si="1330"/>
        <v>100</v>
      </c>
      <c r="CH779">
        <f t="shared" si="1330"/>
        <v>50</v>
      </c>
      <c r="CI779">
        <f t="shared" si="1330"/>
        <v>0</v>
      </c>
      <c r="CJ779" t="e">
        <f t="shared" si="1280"/>
        <v>#N/A</v>
      </c>
      <c r="CK779" s="259">
        <f t="shared" ca="1" si="1281"/>
        <v>42.159897012331534</v>
      </c>
      <c r="CL779" s="259">
        <f t="shared" ca="1" si="1282"/>
        <v>41.305573506165764</v>
      </c>
      <c r="CM779" s="259">
        <f t="shared" ca="1" si="1283"/>
        <v>41.920888853196082</v>
      </c>
      <c r="CN779" s="259">
        <f t="shared" ca="1" si="1284"/>
        <v>42.910850297990663</v>
      </c>
      <c r="CO779">
        <f t="shared" ca="1" si="1285"/>
        <v>0</v>
      </c>
      <c r="CP779" t="e">
        <f t="shared" ca="1" si="1286"/>
        <v>#N/A</v>
      </c>
      <c r="CQ779">
        <f t="shared" ca="1" si="1287"/>
        <v>16.7</v>
      </c>
      <c r="CR779" t="e">
        <f t="shared" ca="1" si="1321"/>
        <v>#N/A</v>
      </c>
      <c r="CS779" t="e">
        <f t="shared" ca="1" si="1322"/>
        <v>#N/A</v>
      </c>
    </row>
    <row r="780" spans="1:97" x14ac:dyDescent="0.25">
      <c r="A780">
        <v>749</v>
      </c>
      <c r="B780" s="100">
        <f ca="1">OFFSET(InputPriceData!B$15,CalculationsAndCharts!$A780+$A$11,0,1,1)</f>
        <v>39406</v>
      </c>
      <c r="C780" s="3">
        <f ca="1">OFFSET(InputPriceData!G$15,CalculationsAndCharts!$A780+$A$11,0,1,1)</f>
        <v>4907600</v>
      </c>
      <c r="D780" s="4">
        <f ca="1">OFFSET(InputPriceData!C$15,CalculationsAndCharts!$A780+$A$11,IF($C$7,7,0),1,1)</f>
        <v>40.81</v>
      </c>
      <c r="E780" s="4">
        <f ca="1">OFFSET(InputPriceData!D$15,CalculationsAndCharts!$A780+$A$11,IF($C$7,7,0),1,1)</f>
        <v>42.96</v>
      </c>
      <c r="F780" s="4">
        <f ca="1">OFFSET(InputPriceData!E$15,CalculationsAndCharts!$A780+$A$11,IF($C$7,7,0),1,1)</f>
        <v>40.5</v>
      </c>
      <c r="G780" s="4">
        <f ca="1">OFFSET(InputPriceData!F$15,CalculationsAndCharts!$A780+$A$11,IF($C$7,7,0),1,1)</f>
        <v>41.39</v>
      </c>
      <c r="H780" s="105">
        <f t="shared" si="1254"/>
        <v>0</v>
      </c>
      <c r="I780" s="105">
        <f t="shared" ca="1" si="1333"/>
        <v>0</v>
      </c>
      <c r="J780" s="105">
        <f t="shared" ca="1" si="1333"/>
        <v>0</v>
      </c>
      <c r="K780" s="105">
        <f t="shared" ca="1" si="1333"/>
        <v>0</v>
      </c>
      <c r="L780" s="4">
        <f t="shared" ca="1" si="1255"/>
        <v>41.616666666666667</v>
      </c>
      <c r="M780" s="105">
        <f t="shared" ca="1" si="1256"/>
        <v>2.3566666666666691</v>
      </c>
      <c r="N780" s="105">
        <f t="shared" ca="1" si="1263"/>
        <v>7.3048076923076817</v>
      </c>
      <c r="O780" s="198">
        <f t="shared" ca="1" si="1264"/>
        <v>6.6031949567386077</v>
      </c>
      <c r="P780" s="198">
        <f t="shared" ca="1" si="1265"/>
        <v>5.9428754610647472</v>
      </c>
      <c r="Q780" s="105">
        <f t="shared" ca="1" si="1257"/>
        <v>43.53752969067569</v>
      </c>
      <c r="R780" s="105">
        <f t="shared" ca="1" si="1258"/>
        <v>44.952087054445627</v>
      </c>
      <c r="S780" s="105">
        <f t="shared" ca="1" si="1266"/>
        <v>0</v>
      </c>
      <c r="T780" s="105">
        <f t="shared" si="1267"/>
        <v>0</v>
      </c>
      <c r="U780" s="105">
        <f t="shared" si="1268"/>
        <v>0</v>
      </c>
      <c r="V780" s="115">
        <f t="shared" ca="1" si="1259"/>
        <v>2.509999999999998</v>
      </c>
      <c r="W780" s="114">
        <f t="shared" ca="1" si="1260"/>
        <v>2.7997893471723785</v>
      </c>
      <c r="X780" s="116">
        <f t="shared" ca="1" si="1261"/>
        <v>0.11764410116386514</v>
      </c>
      <c r="Y780" s="90" t="e">
        <f t="shared" si="1269"/>
        <v>#N/A</v>
      </c>
      <c r="Z780" s="117" t="str">
        <f t="shared" ca="1" si="1270"/>
        <v/>
      </c>
      <c r="AA780" s="112"/>
      <c r="AB780" s="118"/>
      <c r="AC780" s="107"/>
      <c r="AD780" s="107"/>
      <c r="AH780" s="107"/>
      <c r="BE780" s="235">
        <f t="shared" ca="1" si="1271"/>
        <v>40.92</v>
      </c>
      <c r="BF780" s="235">
        <f t="shared" ref="BF780:BN780" ca="1" si="1346">AVERAGE(OFFSET(BE$31,$A780,0,$BE$27,1))</f>
        <v>41.4375</v>
      </c>
      <c r="BG780" s="235">
        <f t="shared" ca="1" si="1346"/>
        <v>42.102499999999999</v>
      </c>
      <c r="BH780" s="235">
        <f t="shared" ca="1" si="1346"/>
        <v>42.727499999999999</v>
      </c>
      <c r="BI780" s="235">
        <f t="shared" ca="1" si="1346"/>
        <v>43.311875000000001</v>
      </c>
      <c r="BJ780" s="235">
        <f t="shared" ca="1" si="1346"/>
        <v>43.82421875</v>
      </c>
      <c r="BK780" s="235">
        <f t="shared" ca="1" si="1346"/>
        <v>44.218671874999998</v>
      </c>
      <c r="BL780" s="235">
        <f t="shared" ca="1" si="1346"/>
        <v>44.482226562500003</v>
      </c>
      <c r="BM780" s="235">
        <f t="shared" ca="1" si="1346"/>
        <v>44.643164062500006</v>
      </c>
      <c r="BN780" s="235">
        <f t="shared" ca="1" si="1346"/>
        <v>44.752500000000005</v>
      </c>
      <c r="BO780" s="235">
        <f t="shared" ca="1" si="1273"/>
        <v>42.367257812500007</v>
      </c>
      <c r="BP780" s="235">
        <f t="shared" ca="1" si="1342"/>
        <v>43.210932752959621</v>
      </c>
      <c r="BQ780" s="235">
        <f t="shared" ca="1" si="1343"/>
        <v>43.898199773040211</v>
      </c>
      <c r="BR780" s="235">
        <f t="shared" ca="1" si="1344"/>
        <v>-0.68726702008058993</v>
      </c>
      <c r="BS780" s="235">
        <f t="shared" ca="1" si="1345"/>
        <v>42.523665732879032</v>
      </c>
      <c r="BT780" s="235">
        <f t="shared" ca="1" si="1299"/>
        <v>43.340268434492103</v>
      </c>
      <c r="BU780" s="235">
        <f t="shared" ca="1" si="1300"/>
        <v>43.993620675032275</v>
      </c>
      <c r="BV780" s="235">
        <f t="shared" ca="1" si="1301"/>
        <v>44.526319198996802</v>
      </c>
      <c r="BW780" s="235">
        <f t="shared" ca="1" si="1302"/>
        <v>42.566262477376299</v>
      </c>
      <c r="BX780" s="235">
        <f t="shared" ca="1" si="1274"/>
        <v>1.4137021645857877</v>
      </c>
      <c r="BZ780" s="235">
        <f t="shared" ca="1" si="1275"/>
        <v>45.392957772972558</v>
      </c>
      <c r="CA780" s="235">
        <f t="shared" ca="1" si="1276"/>
        <v>1.2538595347040191E-2</v>
      </c>
      <c r="CB780" s="235">
        <f t="shared" ca="1" si="1316"/>
        <v>41.991962239583337</v>
      </c>
      <c r="CC780" s="235">
        <f t="shared" ca="1" si="1317"/>
        <v>2.7319622395833392</v>
      </c>
      <c r="CD780" s="81">
        <f t="shared" ca="1" si="1318"/>
        <v>7.55803776041666</v>
      </c>
      <c r="CE780" s="235">
        <f t="shared" ca="1" si="1277"/>
        <v>36.146448670729207</v>
      </c>
      <c r="CF780" s="235">
        <f t="shared" ca="1" si="1278"/>
        <v>33.462268301714772</v>
      </c>
      <c r="CG780">
        <f t="shared" si="1330"/>
        <v>100</v>
      </c>
      <c r="CH780">
        <f t="shared" si="1330"/>
        <v>50</v>
      </c>
      <c r="CI780">
        <f t="shared" si="1330"/>
        <v>0</v>
      </c>
      <c r="CJ780" t="e">
        <f t="shared" si="1280"/>
        <v>#N/A</v>
      </c>
      <c r="CK780" s="259">
        <f t="shared" ca="1" si="1281"/>
        <v>42.904794024663062</v>
      </c>
      <c r="CL780" s="259">
        <f t="shared" ca="1" si="1282"/>
        <v>41.944948506165765</v>
      </c>
      <c r="CM780" s="259">
        <f t="shared" ca="1" si="1283"/>
        <v>42.479259199771249</v>
      </c>
      <c r="CN780" s="259">
        <f t="shared" ca="1" si="1284"/>
        <v>43.552961014720623</v>
      </c>
      <c r="CO780">
        <f t="shared" ca="1" si="1285"/>
        <v>0</v>
      </c>
      <c r="CP780" t="e">
        <f t="shared" ca="1" si="1286"/>
        <v>#N/A</v>
      </c>
      <c r="CQ780">
        <f t="shared" ca="1" si="1287"/>
        <v>16.7</v>
      </c>
      <c r="CR780" t="e">
        <f t="shared" ca="1" si="1321"/>
        <v>#N/A</v>
      </c>
      <c r="CS780" t="e">
        <f t="shared" ca="1" si="1322"/>
        <v>#N/A</v>
      </c>
    </row>
    <row r="781" spans="1:97" x14ac:dyDescent="0.25">
      <c r="A781">
        <v>750</v>
      </c>
      <c r="B781" s="100">
        <f ca="1">OFFSET(InputPriceData!B$15,CalculationsAndCharts!$A781+$A$11,0,1,1)</f>
        <v>39405</v>
      </c>
      <c r="C781" s="3">
        <f ca="1">OFFSET(InputPriceData!G$15,CalculationsAndCharts!$A781+$A$11,0,1,1)</f>
        <v>6078500</v>
      </c>
      <c r="D781" s="4">
        <f ca="1">OFFSET(InputPriceData!C$15,CalculationsAndCharts!$A781+$A$11,IF($C$7,7,0),1,1)</f>
        <v>43.04</v>
      </c>
      <c r="E781" s="4">
        <f ca="1">OFFSET(InputPriceData!D$15,CalculationsAndCharts!$A781+$A$11,IF($C$7,7,0),1,1)</f>
        <v>43.76</v>
      </c>
      <c r="F781" s="4">
        <f ca="1">OFFSET(InputPriceData!E$15,CalculationsAndCharts!$A781+$A$11,IF($C$7,7,0),1,1)</f>
        <v>39.26</v>
      </c>
      <c r="G781" s="4">
        <f ca="1">OFFSET(InputPriceData!F$15,CalculationsAndCharts!$A781+$A$11,IF($C$7,7,0),1,1)</f>
        <v>40.450000000000003</v>
      </c>
      <c r="H781" s="105">
        <f t="shared" si="1254"/>
        <v>0</v>
      </c>
      <c r="I781" s="105">
        <f t="shared" ca="1" si="1333"/>
        <v>0</v>
      </c>
      <c r="J781" s="105">
        <f t="shared" ca="1" si="1333"/>
        <v>0</v>
      </c>
      <c r="K781" s="105">
        <f t="shared" ca="1" si="1333"/>
        <v>0</v>
      </c>
      <c r="L781" s="4">
        <f t="shared" ca="1" si="1255"/>
        <v>41.156666666666666</v>
      </c>
      <c r="M781" s="105">
        <f t="shared" ca="1" si="1256"/>
        <v>4.2833333333333314</v>
      </c>
      <c r="N781" s="105">
        <f t="shared" ca="1" si="1263"/>
        <v>7.0462948717948608</v>
      </c>
      <c r="O781" s="198">
        <f t="shared" ca="1" si="1264"/>
        <v>6.4027341751474438</v>
      </c>
      <c r="P781" s="198">
        <f t="shared" ca="1" si="1265"/>
        <v>5.7624607576326996</v>
      </c>
      <c r="Q781" s="105">
        <f t="shared" ca="1" si="1257"/>
        <v>44.086347697535416</v>
      </c>
      <c r="R781" s="105">
        <f t="shared" ca="1" si="1258"/>
        <v>45.356246301237036</v>
      </c>
      <c r="S781" s="105">
        <f t="shared" ca="1" si="1266"/>
        <v>0</v>
      </c>
      <c r="T781" s="105">
        <f t="shared" si="1267"/>
        <v>0</v>
      </c>
      <c r="U781" s="105">
        <f t="shared" si="1268"/>
        <v>0</v>
      </c>
      <c r="V781" s="115">
        <f t="shared" ca="1" si="1259"/>
        <v>4.5</v>
      </c>
      <c r="W781" s="114">
        <f t="shared" ca="1" si="1260"/>
        <v>2.9446840207585683</v>
      </c>
      <c r="X781" s="116">
        <f t="shared" ca="1" si="1261"/>
        <v>0.12279812165039723</v>
      </c>
      <c r="Y781" s="90" t="e">
        <f t="shared" si="1269"/>
        <v>#N/A</v>
      </c>
      <c r="Z781" s="117" t="str">
        <f t="shared" ca="1" si="1270"/>
        <v/>
      </c>
      <c r="AA781" s="112"/>
      <c r="AB781" s="118"/>
      <c r="AC781" s="107"/>
      <c r="AD781" s="107"/>
      <c r="AH781" s="107"/>
      <c r="BE781" s="235">
        <f t="shared" ca="1" si="1271"/>
        <v>41.954999999999998</v>
      </c>
      <c r="BF781" s="235">
        <f t="shared" ref="BF781:BN781" ca="1" si="1347">AVERAGE(OFFSET(BE$31,$A781,0,$BE$27,1))</f>
        <v>42.767499999999998</v>
      </c>
      <c r="BG781" s="235">
        <f t="shared" ca="1" si="1347"/>
        <v>43.352499999999999</v>
      </c>
      <c r="BH781" s="235">
        <f t="shared" ca="1" si="1347"/>
        <v>43.896249999999995</v>
      </c>
      <c r="BI781" s="235">
        <f t="shared" ca="1" si="1347"/>
        <v>44.336562499999999</v>
      </c>
      <c r="BJ781" s="235">
        <f t="shared" ca="1" si="1347"/>
        <v>44.613124999999997</v>
      </c>
      <c r="BK781" s="235">
        <f t="shared" ca="1" si="1347"/>
        <v>44.74578125</v>
      </c>
      <c r="BL781" s="235">
        <f t="shared" ca="1" si="1347"/>
        <v>44.804101562500001</v>
      </c>
      <c r="BM781" s="235">
        <f t="shared" ca="1" si="1347"/>
        <v>44.861835937500004</v>
      </c>
      <c r="BN781" s="235">
        <f t="shared" ca="1" si="1347"/>
        <v>44.968876953125005</v>
      </c>
      <c r="BO781" s="235">
        <f t="shared" ca="1" si="1273"/>
        <v>43.351264160156248</v>
      </c>
      <c r="BP781" s="235">
        <f t="shared" ca="1" si="1342"/>
        <v>44.054607693419229</v>
      </c>
      <c r="BQ781" s="235">
        <f t="shared" ca="1" si="1343"/>
        <v>44.585466793120801</v>
      </c>
      <c r="BR781" s="235">
        <f t="shared" ca="1" si="1344"/>
        <v>-0.53085909970157275</v>
      </c>
      <c r="BS781" s="235">
        <f t="shared" ca="1" si="1345"/>
        <v>43.523748593717656</v>
      </c>
      <c r="BT781" s="235">
        <f t="shared" ca="1" si="1299"/>
        <v>44.156871136105167</v>
      </c>
      <c r="BU781" s="235">
        <f t="shared" ca="1" si="1300"/>
        <v>44.646972915572441</v>
      </c>
      <c r="BV781" s="235">
        <f t="shared" ca="1" si="1301"/>
        <v>45.059017722961329</v>
      </c>
      <c r="BW781" s="235">
        <f t="shared" ca="1" si="1302"/>
        <v>43.5887123845595</v>
      </c>
      <c r="BX781" s="235">
        <f t="shared" ca="1" si="1274"/>
        <v>1.150029359736072</v>
      </c>
      <c r="BZ781" s="235">
        <f t="shared" ca="1" si="1275"/>
        <v>45.77235315613278</v>
      </c>
      <c r="CA781" s="235">
        <f t="shared" ca="1" si="1276"/>
        <v>2.5307603434921155</v>
      </c>
      <c r="CB781" s="235">
        <f t="shared" ca="1" si="1316"/>
        <v>42.253965413411457</v>
      </c>
      <c r="CC781" s="235">
        <f t="shared" ca="1" si="1317"/>
        <v>2.9939654134114591</v>
      </c>
      <c r="CD781" s="81">
        <f t="shared" ca="1" si="1318"/>
        <v>7.2960345865885401</v>
      </c>
      <c r="CE781" s="235">
        <f t="shared" ca="1" si="1277"/>
        <v>41.035515633587053</v>
      </c>
      <c r="CF781" s="235">
        <f t="shared" ca="1" si="1278"/>
        <v>29.797820785164507</v>
      </c>
      <c r="CG781">
        <f t="shared" si="1330"/>
        <v>100</v>
      </c>
      <c r="CH781">
        <f t="shared" si="1330"/>
        <v>50</v>
      </c>
      <c r="CI781">
        <f t="shared" si="1330"/>
        <v>0</v>
      </c>
      <c r="CJ781" t="e">
        <f t="shared" si="1280"/>
        <v>#N/A</v>
      </c>
      <c r="CK781" s="259">
        <f t="shared" ca="1" si="1281"/>
        <v>44.182088049326119</v>
      </c>
      <c r="CL781" s="259">
        <f t="shared" ca="1" si="1282"/>
        <v>42.31291902466306</v>
      </c>
      <c r="CM781" s="259">
        <f t="shared" ca="1" si="1283"/>
        <v>43.054320888507633</v>
      </c>
      <c r="CN781" s="259">
        <f t="shared" ca="1" si="1284"/>
        <v>44.196166018142563</v>
      </c>
      <c r="CO781">
        <f t="shared" ca="1" si="1285"/>
        <v>0</v>
      </c>
      <c r="CP781" t="e">
        <f t="shared" ca="1" si="1286"/>
        <v>#N/A</v>
      </c>
      <c r="CQ781">
        <f t="shared" ca="1" si="1287"/>
        <v>16.7</v>
      </c>
      <c r="CR781" t="e">
        <f t="shared" ca="1" si="1321"/>
        <v>#N/A</v>
      </c>
      <c r="CS781" t="e">
        <f t="shared" ca="1" si="1322"/>
        <v>#N/A</v>
      </c>
    </row>
    <row r="782" spans="1:97" x14ac:dyDescent="0.25">
      <c r="A782">
        <v>751</v>
      </c>
      <c r="B782" s="100">
        <f ca="1">OFFSET(InputPriceData!B$15,CalculationsAndCharts!$A782+$A$11,0,1,1)</f>
        <v>39402</v>
      </c>
      <c r="C782" s="3">
        <f ca="1">OFFSET(InputPriceData!G$15,CalculationsAndCharts!$A782+$A$11,0,1,1)</f>
        <v>2893600</v>
      </c>
      <c r="D782" s="4">
        <f ca="1">OFFSET(InputPriceData!C$15,CalculationsAndCharts!$A782+$A$11,IF($C$7,7,0),1,1)</f>
        <v>43.69</v>
      </c>
      <c r="E782" s="4">
        <f ca="1">OFFSET(InputPriceData!D$15,CalculationsAndCharts!$A782+$A$11,IF($C$7,7,0),1,1)</f>
        <v>44.54</v>
      </c>
      <c r="F782" s="4">
        <f ca="1">OFFSET(InputPriceData!E$15,CalculationsAndCharts!$A782+$A$11,IF($C$7,7,0),1,1)</f>
        <v>42.63</v>
      </c>
      <c r="G782" s="4">
        <f ca="1">OFFSET(InputPriceData!F$15,CalculationsAndCharts!$A782+$A$11,IF($C$7,7,0),1,1)</f>
        <v>43.46</v>
      </c>
      <c r="H782" s="105">
        <f t="shared" si="1254"/>
        <v>0</v>
      </c>
      <c r="I782" s="105">
        <f t="shared" ca="1" si="1333"/>
        <v>0</v>
      </c>
      <c r="J782" s="105">
        <f t="shared" ca="1" si="1333"/>
        <v>0</v>
      </c>
      <c r="K782" s="105">
        <f t="shared" ca="1" si="1333"/>
        <v>0</v>
      </c>
      <c r="L782" s="4">
        <f t="shared" ca="1" si="1255"/>
        <v>43.543333333333329</v>
      </c>
      <c r="M782" s="105">
        <f t="shared" ca="1" si="1256"/>
        <v>1.4399999999999906</v>
      </c>
      <c r="N782" s="105">
        <f t="shared" ca="1" si="1263"/>
        <v>6.2279743589743468</v>
      </c>
      <c r="O782" s="198">
        <f t="shared" ca="1" si="1264"/>
        <v>6.2188596903910396</v>
      </c>
      <c r="P782" s="198">
        <f t="shared" ca="1" si="1265"/>
        <v>5.5969737213519357</v>
      </c>
      <c r="Q782" s="105">
        <f t="shared" ca="1" si="1257"/>
        <v>44.923399420640777</v>
      </c>
      <c r="R782" s="105">
        <f t="shared" ca="1" si="1258"/>
        <v>45.719074473723211</v>
      </c>
      <c r="S782" s="105">
        <f t="shared" ca="1" si="1266"/>
        <v>0</v>
      </c>
      <c r="T782" s="105">
        <f t="shared" si="1267"/>
        <v>0</v>
      </c>
      <c r="U782" s="105">
        <f t="shared" si="1268"/>
        <v>0</v>
      </c>
      <c r="V782" s="115">
        <f t="shared" ca="1" si="1259"/>
        <v>1.9099999999999966</v>
      </c>
      <c r="W782" s="114">
        <f t="shared" ca="1" si="1260"/>
        <v>2.1670260311378522</v>
      </c>
      <c r="X782" s="116">
        <f t="shared" ca="1" si="1261"/>
        <v>9.9862540983383624E-2</v>
      </c>
      <c r="Y782" s="90" t="e">
        <f t="shared" si="1269"/>
        <v>#N/A</v>
      </c>
      <c r="Z782" s="117" t="str">
        <f t="shared" ca="1" si="1270"/>
        <v/>
      </c>
      <c r="AA782" s="112"/>
      <c r="AB782" s="118"/>
      <c r="AC782" s="107"/>
      <c r="AD782" s="107"/>
      <c r="AH782" s="107"/>
      <c r="BE782" s="235">
        <f t="shared" ca="1" si="1271"/>
        <v>43.58</v>
      </c>
      <c r="BF782" s="235">
        <f t="shared" ref="BF782:BN782" ca="1" si="1348">AVERAGE(OFFSET(BE$31,$A782,0,$BE$27,1))</f>
        <v>43.9375</v>
      </c>
      <c r="BG782" s="235">
        <f t="shared" ca="1" si="1348"/>
        <v>44.44</v>
      </c>
      <c r="BH782" s="235">
        <f t="shared" ca="1" si="1348"/>
        <v>44.776875000000004</v>
      </c>
      <c r="BI782" s="235">
        <f t="shared" ca="1" si="1348"/>
        <v>44.889687500000001</v>
      </c>
      <c r="BJ782" s="235">
        <f t="shared" ca="1" si="1348"/>
        <v>44.878437500000004</v>
      </c>
      <c r="BK782" s="235">
        <f t="shared" ca="1" si="1348"/>
        <v>44.862421875000003</v>
      </c>
      <c r="BL782" s="235">
        <f t="shared" ca="1" si="1348"/>
        <v>44.919570312499999</v>
      </c>
      <c r="BM782" s="235">
        <f t="shared" ca="1" si="1348"/>
        <v>45.075917968750005</v>
      </c>
      <c r="BN782" s="235">
        <f t="shared" ca="1" si="1348"/>
        <v>45.317050781250003</v>
      </c>
      <c r="BO782" s="235">
        <f t="shared" ca="1" si="1273"/>
        <v>44.323341796875006</v>
      </c>
      <c r="BP782" s="235">
        <f t="shared" ca="1" si="1342"/>
        <v>44.757951226682209</v>
      </c>
      <c r="BQ782" s="235">
        <f t="shared" ca="1" si="1343"/>
        <v>45.116325892822381</v>
      </c>
      <c r="BR782" s="235">
        <f t="shared" ca="1" si="1344"/>
        <v>-0.35837466614017188</v>
      </c>
      <c r="BS782" s="235">
        <f t="shared" ca="1" si="1345"/>
        <v>44.399576560542037</v>
      </c>
      <c r="BT782" s="235">
        <f t="shared" ca="1" si="1299"/>
        <v>44.789993678492678</v>
      </c>
      <c r="BU782" s="235">
        <f t="shared" ca="1" si="1300"/>
        <v>45.137074695039715</v>
      </c>
      <c r="BV782" s="235">
        <f t="shared" ca="1" si="1301"/>
        <v>45.471062530350224</v>
      </c>
      <c r="BW782" s="235">
        <f t="shared" ca="1" si="1302"/>
        <v>44.429819480709085</v>
      </c>
      <c r="BX782" s="235">
        <f t="shared" ca="1" si="1274"/>
        <v>0.98546271831171595</v>
      </c>
      <c r="BZ782" s="235">
        <f t="shared" ca="1" si="1275"/>
        <v>46.054960011974053</v>
      </c>
      <c r="CA782" s="235">
        <f t="shared" ca="1" si="1276"/>
        <v>8.7721457882967613</v>
      </c>
      <c r="CB782" s="235">
        <f t="shared" ca="1" si="1316"/>
        <v>43.933337565104168</v>
      </c>
      <c r="CC782" s="235">
        <f t="shared" ca="1" si="1317"/>
        <v>1.3033375651041652</v>
      </c>
      <c r="CD782" s="81">
        <f t="shared" ca="1" si="1318"/>
        <v>5.6166624348958294</v>
      </c>
      <c r="CE782" s="235">
        <f t="shared" ca="1" si="1277"/>
        <v>23.204840600828057</v>
      </c>
      <c r="CF782" s="235">
        <f t="shared" ca="1" si="1278"/>
        <v>29.162835220974852</v>
      </c>
      <c r="CG782">
        <f t="shared" si="1330"/>
        <v>100</v>
      </c>
      <c r="CH782">
        <f t="shared" si="1330"/>
        <v>50</v>
      </c>
      <c r="CI782">
        <f t="shared" si="1330"/>
        <v>0</v>
      </c>
      <c r="CJ782" t="e">
        <f t="shared" si="1280"/>
        <v>#N/A</v>
      </c>
      <c r="CK782" s="259">
        <f t="shared" ca="1" si="1281"/>
        <v>44.784176098652239</v>
      </c>
      <c r="CL782" s="259">
        <f t="shared" ca="1" si="1282"/>
        <v>43.944588049326114</v>
      </c>
      <c r="CM782" s="259">
        <f t="shared" ca="1" si="1283"/>
        <v>44.319423703068274</v>
      </c>
      <c r="CN782" s="259">
        <f t="shared" ca="1" si="1284"/>
        <v>44.94946481553437</v>
      </c>
      <c r="CO782">
        <f t="shared" ca="1" si="1285"/>
        <v>0</v>
      </c>
      <c r="CP782" t="e">
        <f t="shared" ca="1" si="1286"/>
        <v>#N/A</v>
      </c>
      <c r="CQ782">
        <f t="shared" ca="1" si="1287"/>
        <v>16.7</v>
      </c>
      <c r="CR782" t="e">
        <f t="shared" ca="1" si="1321"/>
        <v>#N/A</v>
      </c>
      <c r="CS782" t="e">
        <f t="shared" ca="1" si="1322"/>
        <v>#N/A</v>
      </c>
    </row>
    <row r="783" spans="1:97" x14ac:dyDescent="0.25">
      <c r="A783">
        <v>752</v>
      </c>
      <c r="B783" s="100">
        <f ca="1">OFFSET(InputPriceData!B$15,CalculationsAndCharts!$A783+$A$11,0,1,1)</f>
        <v>39401</v>
      </c>
      <c r="C783" s="3">
        <f ca="1">OFFSET(InputPriceData!G$15,CalculationsAndCharts!$A783+$A$11,0,1,1)</f>
        <v>3151800</v>
      </c>
      <c r="D783" s="4">
        <f ca="1">OFFSET(InputPriceData!C$15,CalculationsAndCharts!$A783+$A$11,IF($C$7,7,0),1,1)</f>
        <v>44.63</v>
      </c>
      <c r="E783" s="4">
        <f ca="1">OFFSET(InputPriceData!D$15,CalculationsAndCharts!$A783+$A$11,IF($C$7,7,0),1,1)</f>
        <v>45.3</v>
      </c>
      <c r="F783" s="4">
        <f ca="1">OFFSET(InputPriceData!E$15,CalculationsAndCharts!$A783+$A$11,IF($C$7,7,0),1,1)</f>
        <v>43.21</v>
      </c>
      <c r="G783" s="4">
        <f ca="1">OFFSET(InputPriceData!F$15,CalculationsAndCharts!$A783+$A$11,IF($C$7,7,0),1,1)</f>
        <v>43.7</v>
      </c>
      <c r="H783" s="105">
        <f t="shared" si="1254"/>
        <v>0</v>
      </c>
      <c r="I783" s="105">
        <f t="shared" ca="1" si="1333"/>
        <v>0</v>
      </c>
      <c r="J783" s="105">
        <f t="shared" ca="1" si="1333"/>
        <v>0</v>
      </c>
      <c r="K783" s="105">
        <f t="shared" ca="1" si="1333"/>
        <v>0</v>
      </c>
      <c r="L783" s="4">
        <f t="shared" ca="1" si="1255"/>
        <v>44.069999999999993</v>
      </c>
      <c r="M783" s="105">
        <f t="shared" ca="1" si="1256"/>
        <v>2.2266666666666666</v>
      </c>
      <c r="N783" s="105">
        <f t="shared" ca="1" si="1263"/>
        <v>6.0941666666666574</v>
      </c>
      <c r="O783" s="198">
        <f t="shared" ca="1" si="1264"/>
        <v>6.2162554993672376</v>
      </c>
      <c r="P783" s="198">
        <f t="shared" ca="1" si="1265"/>
        <v>5.5946299494305141</v>
      </c>
      <c r="Q783" s="105">
        <f t="shared" ca="1" si="1257"/>
        <v>45.317704017014336</v>
      </c>
      <c r="R783" s="105">
        <f t="shared" ca="1" si="1258"/>
        <v>45.946410203175333</v>
      </c>
      <c r="S783" s="105">
        <f t="shared" ca="1" si="1266"/>
        <v>0</v>
      </c>
      <c r="T783" s="105">
        <f t="shared" si="1267"/>
        <v>0</v>
      </c>
      <c r="U783" s="105">
        <f t="shared" si="1268"/>
        <v>0</v>
      </c>
      <c r="V783" s="115">
        <f t="shared" ca="1" si="1259"/>
        <v>2.0899999999999963</v>
      </c>
      <c r="W783" s="114">
        <f t="shared" ca="1" si="1260"/>
        <v>2.29553904670678</v>
      </c>
      <c r="X783" s="116">
        <f t="shared" ca="1" si="1261"/>
        <v>0.10252949763631075</v>
      </c>
      <c r="Y783" s="90" t="e">
        <f t="shared" si="1269"/>
        <v>#N/A</v>
      </c>
      <c r="Z783" s="117" t="str">
        <f t="shared" ca="1" si="1270"/>
        <v/>
      </c>
      <c r="AA783" s="112"/>
      <c r="AB783" s="118"/>
      <c r="AC783" s="107"/>
      <c r="AD783" s="107"/>
      <c r="AH783" s="107"/>
      <c r="BE783" s="235">
        <f t="shared" ca="1" si="1271"/>
        <v>44.295000000000002</v>
      </c>
      <c r="BF783" s="235">
        <f t="shared" ref="BF783:BN783" ca="1" si="1349">AVERAGE(OFFSET(BE$31,$A783,0,$BE$27,1))</f>
        <v>44.942500000000003</v>
      </c>
      <c r="BG783" s="235">
        <f t="shared" ca="1" si="1349"/>
        <v>45.113750000000003</v>
      </c>
      <c r="BH783" s="235">
        <f t="shared" ca="1" si="1349"/>
        <v>45.002499999999998</v>
      </c>
      <c r="BI783" s="235">
        <f t="shared" ca="1" si="1349"/>
        <v>44.8671875</v>
      </c>
      <c r="BJ783" s="235">
        <f t="shared" ca="1" si="1349"/>
        <v>44.846406250000001</v>
      </c>
      <c r="BK783" s="235">
        <f t="shared" ca="1" si="1349"/>
        <v>44.976718750000003</v>
      </c>
      <c r="BL783" s="235">
        <f t="shared" ca="1" si="1349"/>
        <v>45.232265625000004</v>
      </c>
      <c r="BM783" s="235">
        <f t="shared" ca="1" si="1349"/>
        <v>45.558183593750002</v>
      </c>
      <c r="BN783" s="235">
        <f t="shared" ca="1" si="1349"/>
        <v>45.896181640625002</v>
      </c>
      <c r="BO783" s="235">
        <f t="shared" ca="1" si="1273"/>
        <v>44.89840966796875</v>
      </c>
      <c r="BP783" s="235">
        <f t="shared" ca="1" si="1342"/>
        <v>45.192560656489405</v>
      </c>
      <c r="BQ783" s="235">
        <f t="shared" ca="1" si="1343"/>
        <v>45.474700558962553</v>
      </c>
      <c r="BR783" s="235">
        <f t="shared" ca="1" si="1344"/>
        <v>-0.28213990247314769</v>
      </c>
      <c r="BS783" s="235">
        <f t="shared" ca="1" si="1345"/>
        <v>44.910420754016258</v>
      </c>
      <c r="BT783" s="235">
        <f t="shared" ca="1" si="1299"/>
        <v>45.180410796443319</v>
      </c>
      <c r="BU783" s="235">
        <f t="shared" ca="1" si="1300"/>
        <v>45.484155711586752</v>
      </c>
      <c r="BV783" s="235">
        <f t="shared" ca="1" si="1301"/>
        <v>45.805050365660733</v>
      </c>
      <c r="BW783" s="235">
        <f t="shared" ca="1" si="1302"/>
        <v>44.893815620230455</v>
      </c>
      <c r="BX783" s="235">
        <f t="shared" ca="1" si="1274"/>
        <v>0.92638197418855228</v>
      </c>
      <c r="BZ783" s="235">
        <f t="shared" ca="1" si="1275"/>
        <v>46.252915160285333</v>
      </c>
      <c r="CA783" s="235">
        <f t="shared" ca="1" si="1276"/>
        <v>13.322377325903856</v>
      </c>
      <c r="CB783" s="235">
        <f t="shared" ca="1" si="1316"/>
        <v>44.484204833984371</v>
      </c>
      <c r="CC783" s="235">
        <f t="shared" ca="1" si="1317"/>
        <v>1.2742048339843706</v>
      </c>
      <c r="CD783" s="81">
        <f t="shared" ca="1" si="1318"/>
        <v>5.0657951660156257</v>
      </c>
      <c r="CE783" s="235">
        <f t="shared" ca="1" si="1277"/>
        <v>25.153106121078409</v>
      </c>
      <c r="CF783" s="235">
        <f t="shared" ca="1" si="1278"/>
        <v>32.140469542626697</v>
      </c>
      <c r="CG783">
        <f t="shared" si="1330"/>
        <v>100</v>
      </c>
      <c r="CH783">
        <f t="shared" si="1330"/>
        <v>50</v>
      </c>
      <c r="CI783">
        <f t="shared" si="1330"/>
        <v>0</v>
      </c>
      <c r="CJ783" t="e">
        <f t="shared" si="1280"/>
        <v>#N/A</v>
      </c>
      <c r="CK783" s="259">
        <f t="shared" ca="1" si="1281"/>
        <v>45.35835219730447</v>
      </c>
      <c r="CL783" s="259">
        <f t="shared" ca="1" si="1282"/>
        <v>44.534176098652239</v>
      </c>
      <c r="CM783" s="259">
        <f t="shared" ca="1" si="1283"/>
        <v>44.836817282891573</v>
      </c>
      <c r="CN783" s="259">
        <f t="shared" ca="1" si="1284"/>
        <v>45.351415522017668</v>
      </c>
      <c r="CO783">
        <f t="shared" ca="1" si="1285"/>
        <v>0</v>
      </c>
      <c r="CP783" t="e">
        <f t="shared" ca="1" si="1286"/>
        <v>#N/A</v>
      </c>
      <c r="CQ783">
        <f t="shared" ca="1" si="1287"/>
        <v>16.7</v>
      </c>
      <c r="CR783" t="e">
        <f t="shared" ca="1" si="1321"/>
        <v>#N/A</v>
      </c>
      <c r="CS783" t="e">
        <f t="shared" ca="1" si="1322"/>
        <v>#N/A</v>
      </c>
    </row>
    <row r="784" spans="1:97" x14ac:dyDescent="0.25">
      <c r="A784">
        <v>753</v>
      </c>
      <c r="B784" s="100">
        <f ca="1">OFFSET(InputPriceData!B$15,CalculationsAndCharts!$A784+$A$11,0,1,1)</f>
        <v>39400</v>
      </c>
      <c r="C784" s="3">
        <f ca="1">OFFSET(InputPriceData!G$15,CalculationsAndCharts!$A784+$A$11,0,1,1)</f>
        <v>2061300</v>
      </c>
      <c r="D784" s="4">
        <f ca="1">OFFSET(InputPriceData!C$15,CalculationsAndCharts!$A784+$A$11,IF($C$7,7,0),1,1)</f>
        <v>46.37</v>
      </c>
      <c r="E784" s="4">
        <f ca="1">OFFSET(InputPriceData!D$15,CalculationsAndCharts!$A784+$A$11,IF($C$7,7,0),1,1)</f>
        <v>46.95</v>
      </c>
      <c r="F784" s="4">
        <f ca="1">OFFSET(InputPriceData!E$15,CalculationsAndCharts!$A784+$A$11,IF($C$7,7,0),1,1)</f>
        <v>44.47</v>
      </c>
      <c r="G784" s="4">
        <f ca="1">OFFSET(InputPriceData!F$15,CalculationsAndCharts!$A784+$A$11,IF($C$7,7,0),1,1)</f>
        <v>44.89</v>
      </c>
      <c r="H784" s="105">
        <f t="shared" si="1254"/>
        <v>0</v>
      </c>
      <c r="I784" s="105">
        <f t="shared" ca="1" si="1333"/>
        <v>0</v>
      </c>
      <c r="J784" s="105">
        <f t="shared" ca="1" si="1333"/>
        <v>0</v>
      </c>
      <c r="K784" s="105">
        <f t="shared" ca="1" si="1333"/>
        <v>0</v>
      </c>
      <c r="L784" s="4">
        <f t="shared" ca="1" si="1255"/>
        <v>45.436666666666667</v>
      </c>
      <c r="M784" s="105">
        <f t="shared" ca="1" si="1256"/>
        <v>0.98333333333332718</v>
      </c>
      <c r="N784" s="105">
        <f t="shared" ca="1" si="1263"/>
        <v>6.1032692307692233</v>
      </c>
      <c r="O784" s="198">
        <f t="shared" ca="1" si="1264"/>
        <v>6.2511380229959759</v>
      </c>
      <c r="P784" s="198">
        <f t="shared" ca="1" si="1265"/>
        <v>5.6260242206963786</v>
      </c>
      <c r="Q784" s="105">
        <f t="shared" ca="1" si="1257"/>
        <v>45.67419087901844</v>
      </c>
      <c r="R784" s="105">
        <f t="shared" ca="1" si="1258"/>
        <v>46.126040542078471</v>
      </c>
      <c r="S784" s="105">
        <f t="shared" ca="1" si="1266"/>
        <v>0</v>
      </c>
      <c r="T784" s="105">
        <f t="shared" si="1267"/>
        <v>0</v>
      </c>
      <c r="U784" s="105">
        <f t="shared" si="1268"/>
        <v>0</v>
      </c>
      <c r="V784" s="115">
        <f t="shared" ca="1" si="1259"/>
        <v>2.480000000000004</v>
      </c>
      <c r="W784" s="114">
        <f t="shared" ca="1" si="1260"/>
        <v>2.3983085700601721</v>
      </c>
      <c r="X784" s="116">
        <f t="shared" ca="1" si="1261"/>
        <v>0.10342634373045606</v>
      </c>
      <c r="Y784" s="90" t="e">
        <f t="shared" si="1269"/>
        <v>#N/A</v>
      </c>
      <c r="Z784" s="117" t="str">
        <f t="shared" ca="1" si="1270"/>
        <v/>
      </c>
      <c r="AA784" s="112"/>
      <c r="AB784" s="118"/>
      <c r="AC784" s="107"/>
      <c r="AD784" s="107"/>
      <c r="AH784" s="107"/>
      <c r="BE784" s="235">
        <f t="shared" ca="1" si="1271"/>
        <v>45.59</v>
      </c>
      <c r="BF784" s="235">
        <f t="shared" ref="BF784:BN784" ca="1" si="1350">AVERAGE(OFFSET(BE$31,$A784,0,$BE$27,1))</f>
        <v>45.285000000000004</v>
      </c>
      <c r="BG784" s="235">
        <f t="shared" ca="1" si="1350"/>
        <v>44.891249999999999</v>
      </c>
      <c r="BH784" s="235">
        <f t="shared" ca="1" si="1350"/>
        <v>44.731875000000002</v>
      </c>
      <c r="BI784" s="235">
        <f t="shared" ca="1" si="1350"/>
        <v>44.825625000000002</v>
      </c>
      <c r="BJ784" s="235">
        <f t="shared" ca="1" si="1350"/>
        <v>45.107031250000006</v>
      </c>
      <c r="BK784" s="235">
        <f t="shared" ca="1" si="1350"/>
        <v>45.487812500000004</v>
      </c>
      <c r="BL784" s="235">
        <f t="shared" ca="1" si="1350"/>
        <v>45.884101562500007</v>
      </c>
      <c r="BM784" s="235">
        <f t="shared" ca="1" si="1350"/>
        <v>46.234179687500003</v>
      </c>
      <c r="BN784" s="235">
        <f t="shared" ca="1" si="1350"/>
        <v>46.506113281250002</v>
      </c>
      <c r="BO784" s="235">
        <f t="shared" ca="1" si="1273"/>
        <v>45.363618164062508</v>
      </c>
      <c r="BP784" s="235">
        <f t="shared" ca="1" si="1342"/>
        <v>45.486711645010061</v>
      </c>
      <c r="BQ784" s="235">
        <f t="shared" ca="1" si="1343"/>
        <v>45.756840461435701</v>
      </c>
      <c r="BR784" s="235">
        <f t="shared" ca="1" si="1344"/>
        <v>-0.27012881642563968</v>
      </c>
      <c r="BS784" s="235">
        <f t="shared" ca="1" si="1345"/>
        <v>45.216582828584421</v>
      </c>
      <c r="BT784" s="235">
        <f t="shared" ca="1" si="1299"/>
        <v>45.45040083887038</v>
      </c>
      <c r="BU784" s="235">
        <f t="shared" ca="1" si="1300"/>
        <v>45.787900626730185</v>
      </c>
      <c r="BV784" s="235">
        <f t="shared" ca="1" si="1301"/>
        <v>46.125945019734715</v>
      </c>
      <c r="BW784" s="235">
        <f t="shared" ca="1" si="1302"/>
        <v>45.113445656155292</v>
      </c>
      <c r="BX784" s="235">
        <f t="shared" ca="1" si="1274"/>
        <v>0.9331539670135125</v>
      </c>
      <c r="BZ784" s="235">
        <f t="shared" ca="1" si="1275"/>
        <v>46.401572591742266</v>
      </c>
      <c r="CA784" s="235">
        <f t="shared" ca="1" si="1276"/>
        <v>15.489967863783447</v>
      </c>
      <c r="CB784" s="235">
        <f t="shared" ca="1" si="1316"/>
        <v>45.400142415364584</v>
      </c>
      <c r="CC784" s="235">
        <f t="shared" ca="1" si="1317"/>
        <v>2.1901424153645834</v>
      </c>
      <c r="CD784" s="81">
        <f t="shared" ca="1" si="1318"/>
        <v>5.5970128580729153</v>
      </c>
      <c r="CE784" s="235">
        <f t="shared" ca="1" si="1277"/>
        <v>39.130558941018094</v>
      </c>
      <c r="CF784" s="235">
        <f t="shared" ca="1" si="1278"/>
        <v>44.358059732149378</v>
      </c>
      <c r="CG784">
        <f t="shared" si="1330"/>
        <v>100</v>
      </c>
      <c r="CH784">
        <f t="shared" si="1330"/>
        <v>50</v>
      </c>
      <c r="CI784">
        <f t="shared" si="1330"/>
        <v>0</v>
      </c>
      <c r="CJ784" t="e">
        <f t="shared" si="1280"/>
        <v>#N/A</v>
      </c>
      <c r="CK784" s="259">
        <f t="shared" ca="1" si="1281"/>
        <v>45.046704394608938</v>
      </c>
      <c r="CL784" s="259">
        <f t="shared" ca="1" si="1282"/>
        <v>45.534176098652232</v>
      </c>
      <c r="CM784" s="259">
        <f t="shared" ca="1" si="1283"/>
        <v>45.348028804819293</v>
      </c>
      <c r="CN784" s="259">
        <f t="shared" ca="1" si="1284"/>
        <v>45.67831129136384</v>
      </c>
      <c r="CO784">
        <f t="shared" ca="1" si="1285"/>
        <v>0</v>
      </c>
      <c r="CP784" t="e">
        <f t="shared" ca="1" si="1286"/>
        <v>#N/A</v>
      </c>
      <c r="CQ784">
        <f t="shared" ca="1" si="1287"/>
        <v>16.7</v>
      </c>
      <c r="CR784" t="e">
        <f t="shared" ca="1" si="1321"/>
        <v>#N/A</v>
      </c>
      <c r="CS784" t="e">
        <f t="shared" ca="1" si="1322"/>
        <v>#N/A</v>
      </c>
    </row>
    <row r="785" spans="1:97" x14ac:dyDescent="0.25">
      <c r="A785">
        <v>754</v>
      </c>
      <c r="B785" s="100">
        <f ca="1">OFFSET(InputPriceData!B$15,CalculationsAndCharts!$A785+$A$11,0,1,1)</f>
        <v>39399</v>
      </c>
      <c r="C785" s="3">
        <f ca="1">OFFSET(InputPriceData!G$15,CalculationsAndCharts!$A785+$A$11,0,1,1)</f>
        <v>2020600</v>
      </c>
      <c r="D785" s="4">
        <f ca="1">OFFSET(InputPriceData!C$15,CalculationsAndCharts!$A785+$A$11,IF($C$7,7,0),1,1)</f>
        <v>44.11</v>
      </c>
      <c r="E785" s="4">
        <f ca="1">OFFSET(InputPriceData!D$15,CalculationsAndCharts!$A785+$A$11,IF($C$7,7,0),1,1)</f>
        <v>46.4</v>
      </c>
      <c r="F785" s="4">
        <f ca="1">OFFSET(InputPriceData!E$15,CalculationsAndCharts!$A785+$A$11,IF($C$7,7,0),1,1)</f>
        <v>43.67</v>
      </c>
      <c r="G785" s="4">
        <f ca="1">OFFSET(InputPriceData!F$15,CalculationsAndCharts!$A785+$A$11,IF($C$7,7,0),1,1)</f>
        <v>46.29</v>
      </c>
      <c r="H785" s="105">
        <f t="shared" si="1254"/>
        <v>0</v>
      </c>
      <c r="I785" s="105">
        <f t="shared" ca="1" si="1333"/>
        <v>0</v>
      </c>
      <c r="J785" s="105">
        <f t="shared" ca="1" si="1333"/>
        <v>0</v>
      </c>
      <c r="K785" s="105">
        <f t="shared" ca="1" si="1333"/>
        <v>0</v>
      </c>
      <c r="L785" s="4">
        <f t="shared" ca="1" si="1255"/>
        <v>45.453333333333326</v>
      </c>
      <c r="M785" s="105">
        <f t="shared" ca="1" si="1256"/>
        <v>2.1833333333333229</v>
      </c>
      <c r="N785" s="105">
        <f t="shared" ca="1" si="1263"/>
        <v>6.2489102564102508</v>
      </c>
      <c r="O785" s="198">
        <f t="shared" ca="1" si="1264"/>
        <v>6.2933862493464758</v>
      </c>
      <c r="P785" s="198">
        <f t="shared" ca="1" si="1265"/>
        <v>5.6640476244118281</v>
      </c>
      <c r="Q785" s="105">
        <f t="shared" ca="1" si="1257"/>
        <v>45.742054939690377</v>
      </c>
      <c r="R785" s="105">
        <f t="shared" ca="1" si="1258"/>
        <v>46.255140445809907</v>
      </c>
      <c r="S785" s="105">
        <f t="shared" ca="1" si="1266"/>
        <v>0</v>
      </c>
      <c r="T785" s="105">
        <f t="shared" si="1267"/>
        <v>0</v>
      </c>
      <c r="U785" s="105">
        <f t="shared" si="1268"/>
        <v>0</v>
      </c>
      <c r="V785" s="115">
        <f t="shared" ca="1" si="1259"/>
        <v>2.7299999999999969</v>
      </c>
      <c r="W785" s="114">
        <f t="shared" ca="1" si="1260"/>
        <v>2.3574628550902563</v>
      </c>
      <c r="X785" s="116">
        <f t="shared" ca="1" si="1261"/>
        <v>0.10092812389479924</v>
      </c>
      <c r="Y785" s="90" t="e">
        <f t="shared" si="1269"/>
        <v>#N/A</v>
      </c>
      <c r="Z785" s="117" t="str">
        <f t="shared" ca="1" si="1270"/>
        <v/>
      </c>
      <c r="AA785" s="112"/>
      <c r="AB785" s="118"/>
      <c r="AC785" s="107"/>
      <c r="AD785" s="107"/>
      <c r="AH785" s="107"/>
      <c r="BE785" s="235">
        <f t="shared" ca="1" si="1271"/>
        <v>44.980000000000004</v>
      </c>
      <c r="BF785" s="235">
        <f t="shared" ref="BF785:BN785" ca="1" si="1351">AVERAGE(OFFSET(BE$31,$A785,0,$BE$27,1))</f>
        <v>44.497500000000002</v>
      </c>
      <c r="BG785" s="235">
        <f t="shared" ca="1" si="1351"/>
        <v>44.572500000000005</v>
      </c>
      <c r="BH785" s="235">
        <f t="shared" ca="1" si="1351"/>
        <v>44.919375000000002</v>
      </c>
      <c r="BI785" s="235">
        <f t="shared" ca="1" si="1351"/>
        <v>45.388437500000002</v>
      </c>
      <c r="BJ785" s="235">
        <f t="shared" ca="1" si="1351"/>
        <v>45.868593750000002</v>
      </c>
      <c r="BK785" s="235">
        <f t="shared" ca="1" si="1351"/>
        <v>46.280390625000003</v>
      </c>
      <c r="BL785" s="235">
        <f t="shared" ca="1" si="1351"/>
        <v>46.584257812499999</v>
      </c>
      <c r="BM785" s="235">
        <f t="shared" ca="1" si="1351"/>
        <v>46.778046875000001</v>
      </c>
      <c r="BN785" s="235">
        <f t="shared" ca="1" si="1351"/>
        <v>46.884882812499995</v>
      </c>
      <c r="BO785" s="235">
        <f t="shared" ca="1" si="1273"/>
        <v>45.21154296875001</v>
      </c>
      <c r="BP785" s="235">
        <f t="shared" ca="1" si="1342"/>
        <v>45.609805125957614</v>
      </c>
      <c r="BQ785" s="235">
        <f t="shared" ca="1" si="1343"/>
        <v>46.02696927786134</v>
      </c>
      <c r="BR785" s="235">
        <f t="shared" ca="1" si="1344"/>
        <v>-0.41716415190372658</v>
      </c>
      <c r="BS785" s="235">
        <f t="shared" ca="1" si="1345"/>
        <v>45.192640974053887</v>
      </c>
      <c r="BT785" s="235">
        <f t="shared" ca="1" si="1299"/>
        <v>45.684218849156345</v>
      </c>
      <c r="BU785" s="235">
        <f t="shared" ca="1" si="1300"/>
        <v>46.12540041458999</v>
      </c>
      <c r="BV785" s="235">
        <f t="shared" ca="1" si="1301"/>
        <v>46.463989412739238</v>
      </c>
      <c r="BW785" s="235">
        <f t="shared" ca="1" si="1302"/>
        <v>45.14044471643831</v>
      </c>
      <c r="BX785" s="235">
        <f t="shared" ca="1" si="1274"/>
        <v>0.93843330821051374</v>
      </c>
      <c r="BZ785" s="235">
        <f t="shared" ca="1" si="1275"/>
        <v>46.526687188260873</v>
      </c>
      <c r="CA785" s="235">
        <f t="shared" ca="1" si="1276"/>
        <v>13.070298664431151</v>
      </c>
      <c r="CB785" s="235">
        <f t="shared" ca="1" si="1316"/>
        <v>45.332438151041671</v>
      </c>
      <c r="CC785" s="235">
        <f t="shared" ca="1" si="1317"/>
        <v>2.1224381510416706</v>
      </c>
      <c r="CD785" s="81">
        <f t="shared" ca="1" si="1318"/>
        <v>6.6041915690104247</v>
      </c>
      <c r="CE785" s="235">
        <f t="shared" ca="1" si="1277"/>
        <v>32.137743565783595</v>
      </c>
      <c r="CF785" s="235">
        <f t="shared" ca="1" si="1278"/>
        <v>52.943487674376229</v>
      </c>
      <c r="CG785">
        <f t="shared" si="1330"/>
        <v>100</v>
      </c>
      <c r="CH785">
        <f t="shared" si="1330"/>
        <v>50</v>
      </c>
      <c r="CI785">
        <f t="shared" si="1330"/>
        <v>0</v>
      </c>
      <c r="CJ785" t="e">
        <f t="shared" si="1280"/>
        <v>#N/A</v>
      </c>
      <c r="CK785" s="259">
        <f t="shared" ca="1" si="1281"/>
        <v>44.975908789217875</v>
      </c>
      <c r="CL785" s="259">
        <f t="shared" ca="1" si="1282"/>
        <v>45.040852197304474</v>
      </c>
      <c r="CM785" s="259">
        <f t="shared" ca="1" si="1283"/>
        <v>45.288936896921051</v>
      </c>
      <c r="CN785" s="259">
        <f t="shared" ca="1" si="1284"/>
        <v>45.73596536844849</v>
      </c>
      <c r="CO785">
        <f t="shared" ca="1" si="1285"/>
        <v>0</v>
      </c>
      <c r="CP785" t="e">
        <f t="shared" ca="1" si="1286"/>
        <v>#N/A</v>
      </c>
      <c r="CQ785">
        <f t="shared" ca="1" si="1287"/>
        <v>16.7</v>
      </c>
      <c r="CR785" t="e">
        <f t="shared" ca="1" si="1321"/>
        <v>#N/A</v>
      </c>
      <c r="CS785" t="e">
        <f t="shared" ca="1" si="1322"/>
        <v>#N/A</v>
      </c>
    </row>
    <row r="786" spans="1:97" x14ac:dyDescent="0.25">
      <c r="A786">
        <v>755</v>
      </c>
      <c r="B786" s="100">
        <f ca="1">OFFSET(InputPriceData!B$15,CalculationsAndCharts!$A786+$A$11,0,1,1)</f>
        <v>39398</v>
      </c>
      <c r="C786" s="3">
        <f ca="1">OFFSET(InputPriceData!G$15,CalculationsAndCharts!$A786+$A$11,0,1,1)</f>
        <v>2600200</v>
      </c>
      <c r="D786" s="4">
        <f ca="1">OFFSET(InputPriceData!C$15,CalculationsAndCharts!$A786+$A$11,IF($C$7,7,0),1,1)</f>
        <v>44.6</v>
      </c>
      <c r="E786" s="4">
        <f ca="1">OFFSET(InputPriceData!D$15,CalculationsAndCharts!$A786+$A$11,IF($C$7,7,0),1,1)</f>
        <v>45.15</v>
      </c>
      <c r="F786" s="4">
        <f ca="1">OFFSET(InputPriceData!E$15,CalculationsAndCharts!$A786+$A$11,IF($C$7,7,0),1,1)</f>
        <v>43.27</v>
      </c>
      <c r="G786" s="4">
        <f ca="1">OFFSET(InputPriceData!F$15,CalculationsAndCharts!$A786+$A$11,IF($C$7,7,0),1,1)</f>
        <v>43.67</v>
      </c>
      <c r="H786" s="105">
        <f t="shared" si="1254"/>
        <v>0</v>
      </c>
      <c r="I786" s="105">
        <f t="shared" ca="1" si="1333"/>
        <v>0</v>
      </c>
      <c r="J786" s="105">
        <f t="shared" ca="1" si="1333"/>
        <v>0</v>
      </c>
      <c r="K786" s="105">
        <f t="shared" ca="1" si="1333"/>
        <v>0</v>
      </c>
      <c r="L786" s="4">
        <f t="shared" ca="1" si="1255"/>
        <v>44.03</v>
      </c>
      <c r="M786" s="105">
        <f t="shared" ca="1" si="1256"/>
        <v>1.3233333333333306</v>
      </c>
      <c r="N786" s="105">
        <f t="shared" ca="1" si="1263"/>
        <v>6.1405897435897412</v>
      </c>
      <c r="O786" s="198">
        <f t="shared" ca="1" si="1264"/>
        <v>6.3060936758996826</v>
      </c>
      <c r="P786" s="198">
        <f t="shared" ca="1" si="1265"/>
        <v>5.6754843083097146</v>
      </c>
      <c r="Q786" s="105">
        <f t="shared" ca="1" si="1257"/>
        <v>45.824546827220964</v>
      </c>
      <c r="R786" s="105">
        <f t="shared" ca="1" si="1258"/>
        <v>46.401736304701203</v>
      </c>
      <c r="S786" s="105">
        <f t="shared" ca="1" si="1266"/>
        <v>0</v>
      </c>
      <c r="T786" s="105">
        <f t="shared" si="1267"/>
        <v>0</v>
      </c>
      <c r="U786" s="105">
        <f t="shared" si="1268"/>
        <v>0</v>
      </c>
      <c r="V786" s="115">
        <f t="shared" ca="1" si="1259"/>
        <v>1.8799999999999955</v>
      </c>
      <c r="W786" s="114">
        <f t="shared" ca="1" si="1260"/>
        <v>2.1711942826353861</v>
      </c>
      <c r="X786" s="116">
        <f t="shared" ca="1" si="1261"/>
        <v>9.9718211189269212E-2</v>
      </c>
      <c r="Y786" s="90" t="e">
        <f t="shared" si="1269"/>
        <v>#N/A</v>
      </c>
      <c r="Z786" s="117" t="str">
        <f t="shared" ca="1" si="1270"/>
        <v/>
      </c>
      <c r="AA786" s="112"/>
      <c r="AB786" s="118"/>
      <c r="AC786" s="107"/>
      <c r="AD786" s="107"/>
      <c r="AH786" s="107"/>
      <c r="BE786" s="235">
        <f t="shared" ca="1" si="1271"/>
        <v>44.015000000000001</v>
      </c>
      <c r="BF786" s="235">
        <f t="shared" ref="BF786:BN786" ca="1" si="1352">AVERAGE(OFFSET(BE$31,$A786,0,$BE$27,1))</f>
        <v>44.647500000000001</v>
      </c>
      <c r="BG786" s="235">
        <f t="shared" ca="1" si="1352"/>
        <v>45.266249999999999</v>
      </c>
      <c r="BH786" s="235">
        <f t="shared" ca="1" si="1352"/>
        <v>45.857500000000002</v>
      </c>
      <c r="BI786" s="235">
        <f t="shared" ca="1" si="1352"/>
        <v>46.348750000000003</v>
      </c>
      <c r="BJ786" s="235">
        <f t="shared" ca="1" si="1352"/>
        <v>46.692187500000003</v>
      </c>
      <c r="BK786" s="235">
        <f t="shared" ca="1" si="1352"/>
        <v>46.888125000000002</v>
      </c>
      <c r="BL786" s="235">
        <f t="shared" ca="1" si="1352"/>
        <v>46.971835937500003</v>
      </c>
      <c r="BM786" s="235">
        <f t="shared" ca="1" si="1352"/>
        <v>46.991718749999997</v>
      </c>
      <c r="BN786" s="235">
        <f t="shared" ca="1" si="1352"/>
        <v>46.992333984374994</v>
      </c>
      <c r="BO786" s="235">
        <f t="shared" ca="1" si="1273"/>
        <v>45.353185058593752</v>
      </c>
      <c r="BP786" s="235">
        <f t="shared" ca="1" si="1342"/>
        <v>46.008067283165218</v>
      </c>
      <c r="BQ786" s="235">
        <f t="shared" ca="1" si="1343"/>
        <v>46.44413342976506</v>
      </c>
      <c r="BR786" s="235">
        <f t="shared" ca="1" si="1344"/>
        <v>-0.43606614659984189</v>
      </c>
      <c r="BS786" s="235">
        <f t="shared" ca="1" si="1345"/>
        <v>45.572001136565376</v>
      </c>
      <c r="BT786" s="235">
        <f t="shared" ca="1" si="1299"/>
        <v>46.175796724258802</v>
      </c>
      <c r="BU786" s="235">
        <f t="shared" ca="1" si="1300"/>
        <v>46.566581980023635</v>
      </c>
      <c r="BV786" s="235">
        <f t="shared" ca="1" si="1301"/>
        <v>46.802578410888479</v>
      </c>
      <c r="BW786" s="235">
        <f t="shared" ca="1" si="1302"/>
        <v>45.630222643593974</v>
      </c>
      <c r="BX786" s="235">
        <f t="shared" ca="1" si="1274"/>
        <v>0.92705673667179767</v>
      </c>
      <c r="BZ786" s="235">
        <f t="shared" ca="1" si="1275"/>
        <v>46.649996035464326</v>
      </c>
      <c r="CA786" s="235">
        <f t="shared" ca="1" si="1276"/>
        <v>22.499703860321052</v>
      </c>
      <c r="CB786" s="235">
        <f t="shared" ca="1" si="1316"/>
        <v>44.691592529296877</v>
      </c>
      <c r="CC786" s="235">
        <f t="shared" ca="1" si="1317"/>
        <v>5.6915925292968765</v>
      </c>
      <c r="CD786" s="81">
        <f t="shared" ca="1" si="1318"/>
        <v>9.2088209635416689</v>
      </c>
      <c r="CE786" s="235">
        <f t="shared" ca="1" si="1277"/>
        <v>61.80587668964646</v>
      </c>
      <c r="CF786" s="235">
        <f t="shared" ca="1" si="1278"/>
        <v>68.388894721716042</v>
      </c>
      <c r="CG786">
        <f t="shared" si="1330"/>
        <v>100</v>
      </c>
      <c r="CH786">
        <f t="shared" si="1330"/>
        <v>50</v>
      </c>
      <c r="CI786">
        <f t="shared" si="1330"/>
        <v>0</v>
      </c>
      <c r="CJ786" t="e">
        <f t="shared" si="1280"/>
        <v>#N/A</v>
      </c>
      <c r="CK786" s="259">
        <f t="shared" ca="1" si="1281"/>
        <v>45.779317578435752</v>
      </c>
      <c r="CL786" s="259">
        <f t="shared" ca="1" si="1282"/>
        <v>44.750283789217882</v>
      </c>
      <c r="CM786" s="259">
        <f t="shared" ca="1" si="1283"/>
        <v>45.179339272646203</v>
      </c>
      <c r="CN786" s="259">
        <f t="shared" ca="1" si="1284"/>
        <v>46.014010636906093</v>
      </c>
      <c r="CO786">
        <f t="shared" ca="1" si="1285"/>
        <v>0</v>
      </c>
      <c r="CP786" t="e">
        <f t="shared" ca="1" si="1286"/>
        <v>#N/A</v>
      </c>
      <c r="CQ786">
        <f t="shared" ca="1" si="1287"/>
        <v>16.7</v>
      </c>
      <c r="CR786" t="e">
        <f t="shared" ca="1" si="1321"/>
        <v>#N/A</v>
      </c>
      <c r="CS786" t="e">
        <f t="shared" ca="1" si="1322"/>
        <v>#N/A</v>
      </c>
    </row>
    <row r="787" spans="1:97" x14ac:dyDescent="0.25">
      <c r="A787">
        <v>756</v>
      </c>
      <c r="B787" s="100">
        <f ca="1">OFFSET(InputPriceData!B$15,CalculationsAndCharts!$A787+$A$11,0,1,1)</f>
        <v>39395</v>
      </c>
      <c r="C787" s="3">
        <f ca="1">OFFSET(InputPriceData!G$15,CalculationsAndCharts!$A787+$A$11,0,1,1)</f>
        <v>3129200</v>
      </c>
      <c r="D787" s="4">
        <f ca="1">OFFSET(InputPriceData!C$15,CalculationsAndCharts!$A787+$A$11,IF($C$7,7,0),1,1)</f>
        <v>45.13</v>
      </c>
      <c r="E787" s="4">
        <f ca="1">OFFSET(InputPriceData!D$15,CalculationsAndCharts!$A787+$A$11,IF($C$7,7,0),1,1)</f>
        <v>45.71</v>
      </c>
      <c r="F787" s="4">
        <f ca="1">OFFSET(InputPriceData!E$15,CalculationsAndCharts!$A787+$A$11,IF($C$7,7,0),1,1)</f>
        <v>43.71</v>
      </c>
      <c r="G787" s="4">
        <f ca="1">OFFSET(InputPriceData!F$15,CalculationsAndCharts!$A787+$A$11,IF($C$7,7,0),1,1)</f>
        <v>44.36</v>
      </c>
      <c r="H787" s="105">
        <f t="shared" si="1254"/>
        <v>0</v>
      </c>
      <c r="I787" s="105">
        <f t="shared" ca="1" si="1333"/>
        <v>0</v>
      </c>
      <c r="J787" s="105">
        <f t="shared" ca="1" si="1333"/>
        <v>0</v>
      </c>
      <c r="K787" s="105">
        <f t="shared" ca="1" si="1333"/>
        <v>0</v>
      </c>
      <c r="L787" s="4">
        <f t="shared" ca="1" si="1255"/>
        <v>44.593333333333334</v>
      </c>
      <c r="M787" s="105">
        <f t="shared" ca="1" si="1256"/>
        <v>2.6200000000000045</v>
      </c>
      <c r="N787" s="105">
        <f t="shared" ca="1" si="1263"/>
        <v>6.4009230769230738</v>
      </c>
      <c r="O787" s="198">
        <f t="shared" ca="1" si="1264"/>
        <v>6.3533805137025237</v>
      </c>
      <c r="P787" s="198">
        <f t="shared" ca="1" si="1265"/>
        <v>5.7180424623322716</v>
      </c>
      <c r="Q787" s="105">
        <f t="shared" ca="1" si="1257"/>
        <v>46.337274492141233</v>
      </c>
      <c r="R787" s="105">
        <f t="shared" ca="1" si="1258"/>
        <v>46.566647583981265</v>
      </c>
      <c r="S787" s="105">
        <f t="shared" ca="1" si="1266"/>
        <v>0</v>
      </c>
      <c r="T787" s="105">
        <f t="shared" si="1267"/>
        <v>0</v>
      </c>
      <c r="U787" s="105">
        <f t="shared" si="1268"/>
        <v>0</v>
      </c>
      <c r="V787" s="115">
        <f t="shared" ca="1" si="1259"/>
        <v>2.490000000000002</v>
      </c>
      <c r="W787" s="114">
        <f t="shared" ca="1" si="1260"/>
        <v>2.3167914239530814</v>
      </c>
      <c r="X787" s="116">
        <f t="shared" ca="1" si="1261"/>
        <v>0.10222703841192698</v>
      </c>
      <c r="Y787" s="90" t="e">
        <f t="shared" si="1269"/>
        <v>#N/A</v>
      </c>
      <c r="Z787" s="117" t="str">
        <f t="shared" ca="1" si="1270"/>
        <v/>
      </c>
      <c r="AA787" s="112"/>
      <c r="AB787" s="118"/>
      <c r="AC787" s="107"/>
      <c r="AD787" s="107"/>
      <c r="AH787" s="107"/>
      <c r="BE787" s="235">
        <f t="shared" ca="1" si="1271"/>
        <v>45.28</v>
      </c>
      <c r="BF787" s="235">
        <f t="shared" ref="BF787:BN787" ca="1" si="1353">AVERAGE(OFFSET(BE$31,$A787,0,$BE$27,1))</f>
        <v>45.885000000000005</v>
      </c>
      <c r="BG787" s="235">
        <f t="shared" ca="1" si="1353"/>
        <v>46.448750000000004</v>
      </c>
      <c r="BH787" s="235">
        <f t="shared" ca="1" si="1353"/>
        <v>46.84</v>
      </c>
      <c r="BI787" s="235">
        <f t="shared" ca="1" si="1353"/>
        <v>47.035625000000003</v>
      </c>
      <c r="BJ787" s="235">
        <f t="shared" ca="1" si="1353"/>
        <v>47.084062500000002</v>
      </c>
      <c r="BK787" s="235">
        <f t="shared" ca="1" si="1353"/>
        <v>47.055546874999997</v>
      </c>
      <c r="BL787" s="235">
        <f t="shared" ca="1" si="1353"/>
        <v>47.01160156249999</v>
      </c>
      <c r="BM787" s="235">
        <f t="shared" ca="1" si="1353"/>
        <v>46.992949218749992</v>
      </c>
      <c r="BN787" s="235">
        <f t="shared" ca="1" si="1353"/>
        <v>47.017392578124998</v>
      </c>
      <c r="BO787" s="235">
        <f t="shared" ca="1" si="1273"/>
        <v>46.258171386718757</v>
      </c>
      <c r="BP787" s="235">
        <f t="shared" ca="1" si="1342"/>
        <v>46.662949507736684</v>
      </c>
      <c r="BQ787" s="235">
        <f t="shared" ca="1" si="1343"/>
        <v>46.880199576364902</v>
      </c>
      <c r="BR787" s="235">
        <f t="shared" ca="1" si="1344"/>
        <v>-0.21725006862821772</v>
      </c>
      <c r="BS787" s="235">
        <f t="shared" ca="1" si="1345"/>
        <v>46.445699439108466</v>
      </c>
      <c r="BT787" s="235">
        <f t="shared" ca="1" si="1299"/>
        <v>46.779592311952229</v>
      </c>
      <c r="BU787" s="235">
        <f t="shared" ca="1" si="1300"/>
        <v>46.957367235788467</v>
      </c>
      <c r="BV787" s="235">
        <f t="shared" ca="1" si="1301"/>
        <v>47.038574841753324</v>
      </c>
      <c r="BW787" s="235">
        <f t="shared" ca="1" si="1302"/>
        <v>46.505250070244607</v>
      </c>
      <c r="BX787" s="235">
        <f t="shared" ca="1" si="1274"/>
        <v>0.93956165252157076</v>
      </c>
      <c r="BZ787" s="235">
        <f t="shared" ca="1" si="1275"/>
        <v>46.720223016672662</v>
      </c>
      <c r="CA787" s="235">
        <f t="shared" ca="1" si="1276"/>
        <v>44.27996699708013</v>
      </c>
      <c r="CB787" s="235">
        <f t="shared" ca="1" si="1316"/>
        <v>45.425752360026046</v>
      </c>
      <c r="CC787" s="235">
        <f t="shared" ca="1" si="1317"/>
        <v>7.1857523600260436</v>
      </c>
      <c r="CD787" s="81">
        <f t="shared" ca="1" si="1318"/>
        <v>11.07428263346354</v>
      </c>
      <c r="CE787" s="235">
        <f t="shared" ca="1" si="1277"/>
        <v>64.886842767698639</v>
      </c>
      <c r="CF787" s="235">
        <f t="shared" ca="1" si="1278"/>
        <v>76.747116323312596</v>
      </c>
      <c r="CG787">
        <f t="shared" si="1330"/>
        <v>100</v>
      </c>
      <c r="CH787">
        <f t="shared" si="1330"/>
        <v>50</v>
      </c>
      <c r="CI787">
        <f t="shared" si="1330"/>
        <v>0</v>
      </c>
      <c r="CJ787" t="e">
        <f t="shared" si="1280"/>
        <v>#N/A</v>
      </c>
      <c r="CK787" s="259">
        <f t="shared" ca="1" si="1281"/>
        <v>46.83113515687149</v>
      </c>
      <c r="CL787" s="259">
        <f t="shared" ca="1" si="1282"/>
        <v>45.524942578435748</v>
      </c>
      <c r="CM787" s="259">
        <f t="shared" ca="1" si="1283"/>
        <v>45.945565454410342</v>
      </c>
      <c r="CN787" s="259">
        <f t="shared" ca="1" si="1284"/>
        <v>46.519501375981378</v>
      </c>
      <c r="CO787">
        <f t="shared" ca="1" si="1285"/>
        <v>0</v>
      </c>
      <c r="CP787" t="e">
        <f t="shared" ca="1" si="1286"/>
        <v>#N/A</v>
      </c>
      <c r="CQ787">
        <f t="shared" ca="1" si="1287"/>
        <v>16.7</v>
      </c>
      <c r="CR787" t="e">
        <f t="shared" ca="1" si="1321"/>
        <v>#N/A</v>
      </c>
      <c r="CS787">
        <f t="shared" ca="1" si="1322"/>
        <v>45.13</v>
      </c>
    </row>
    <row r="788" spans="1:97" x14ac:dyDescent="0.25">
      <c r="A788">
        <v>757</v>
      </c>
      <c r="B788" s="100">
        <f ca="1">OFFSET(InputPriceData!B$15,CalculationsAndCharts!$A788+$A$11,0,1,1)</f>
        <v>39394</v>
      </c>
      <c r="C788" s="3">
        <f ca="1">OFFSET(InputPriceData!G$15,CalculationsAndCharts!$A788+$A$11,0,1,1)</f>
        <v>4340900</v>
      </c>
      <c r="D788" s="4">
        <f ca="1">OFFSET(InputPriceData!C$15,CalculationsAndCharts!$A788+$A$11,IF($C$7,7,0),1,1)</f>
        <v>46.4</v>
      </c>
      <c r="E788" s="4">
        <f ca="1">OFFSET(InputPriceData!D$15,CalculationsAndCharts!$A788+$A$11,IF($C$7,7,0),1,1)</f>
        <v>47.74</v>
      </c>
      <c r="F788" s="4">
        <f ca="1">OFFSET(InputPriceData!E$15,CalculationsAndCharts!$A788+$A$11,IF($C$7,7,0),1,1)</f>
        <v>45.05</v>
      </c>
      <c r="G788" s="4">
        <f ca="1">OFFSET(InputPriceData!F$15,CalculationsAndCharts!$A788+$A$11,IF($C$7,7,0),1,1)</f>
        <v>46.2</v>
      </c>
      <c r="H788" s="105">
        <f t="shared" si="1254"/>
        <v>0</v>
      </c>
      <c r="I788" s="105">
        <f t="shared" ca="1" si="1333"/>
        <v>0</v>
      </c>
      <c r="J788" s="105">
        <f t="shared" ca="1" si="1333"/>
        <v>0</v>
      </c>
      <c r="K788" s="105">
        <f t="shared" ca="1" si="1333"/>
        <v>0</v>
      </c>
      <c r="L788" s="4">
        <f t="shared" ca="1" si="1255"/>
        <v>46.330000000000005</v>
      </c>
      <c r="M788" s="105">
        <f t="shared" ca="1" si="1256"/>
        <v>2.4100000000000037</v>
      </c>
      <c r="N788" s="105">
        <f t="shared" ca="1" si="1263"/>
        <v>6.5611282051281998</v>
      </c>
      <c r="O788" s="198">
        <f t="shared" ca="1" si="1264"/>
        <v>6.3397969242109387</v>
      </c>
      <c r="P788" s="198">
        <f t="shared" ca="1" si="1265"/>
        <v>5.7058172317898448</v>
      </c>
      <c r="Q788" s="105">
        <f t="shared" ca="1" si="1257"/>
        <v>46.835543394657776</v>
      </c>
      <c r="R788" s="105">
        <f t="shared" ca="1" si="1258"/>
        <v>46.632182753078418</v>
      </c>
      <c r="S788" s="105">
        <f t="shared" ca="1" si="1266"/>
        <v>0</v>
      </c>
      <c r="T788" s="105">
        <f t="shared" si="1267"/>
        <v>0</v>
      </c>
      <c r="U788" s="105">
        <f t="shared" si="1268"/>
        <v>0</v>
      </c>
      <c r="V788" s="115">
        <f t="shared" ca="1" si="1259"/>
        <v>2.6900000000000048</v>
      </c>
      <c r="W788" s="114">
        <f t="shared" ca="1" si="1260"/>
        <v>2.2301871359296208</v>
      </c>
      <c r="X788" s="116">
        <f t="shared" ca="1" si="1261"/>
        <v>9.8272448829645476E-2</v>
      </c>
      <c r="Y788" s="90" t="e">
        <f t="shared" si="1269"/>
        <v>#N/A</v>
      </c>
      <c r="Z788" s="117" t="str">
        <f t="shared" ca="1" si="1270"/>
        <v/>
      </c>
      <c r="AA788" s="112"/>
      <c r="AB788" s="118"/>
      <c r="AC788" s="107"/>
      <c r="AD788" s="107"/>
      <c r="AH788" s="107"/>
      <c r="BE788" s="235">
        <f t="shared" ca="1" si="1271"/>
        <v>46.49</v>
      </c>
      <c r="BF788" s="235">
        <f t="shared" ref="BF788:BN788" ca="1" si="1354">AVERAGE(OFFSET(BE$31,$A788,0,$BE$27,1))</f>
        <v>47.012500000000003</v>
      </c>
      <c r="BG788" s="235">
        <f t="shared" ca="1" si="1354"/>
        <v>47.231250000000003</v>
      </c>
      <c r="BH788" s="235">
        <f t="shared" ca="1" si="1354"/>
        <v>47.231250000000003</v>
      </c>
      <c r="BI788" s="235">
        <f t="shared" ca="1" si="1354"/>
        <v>47.1325</v>
      </c>
      <c r="BJ788" s="235">
        <f t="shared" ca="1" si="1354"/>
        <v>47.027031249999993</v>
      </c>
      <c r="BK788" s="235">
        <f t="shared" ca="1" si="1354"/>
        <v>46.96765624999999</v>
      </c>
      <c r="BL788" s="235">
        <f t="shared" ca="1" si="1354"/>
        <v>46.974296874999993</v>
      </c>
      <c r="BM788" s="235">
        <f t="shared" ca="1" si="1354"/>
        <v>47.041835937499997</v>
      </c>
      <c r="BN788" s="235">
        <f t="shared" ca="1" si="1354"/>
        <v>47.147490234374999</v>
      </c>
      <c r="BO788" s="235">
        <f t="shared" ca="1" si="1273"/>
        <v>46.947353027343759</v>
      </c>
      <c r="BP788" s="235">
        <f t="shared" ca="1" si="1342"/>
        <v>47.067727628754604</v>
      </c>
      <c r="BQ788" s="235">
        <f t="shared" ca="1" si="1343"/>
        <v>47.097449644993119</v>
      </c>
      <c r="BR788" s="235">
        <f t="shared" ca="1" si="1344"/>
        <v>-2.9722016238515891E-2</v>
      </c>
      <c r="BS788" s="235">
        <f t="shared" ca="1" si="1345"/>
        <v>47.038005612516088</v>
      </c>
      <c r="BT788" s="235">
        <f t="shared" ca="1" si="1299"/>
        <v>47.113485184795991</v>
      </c>
      <c r="BU788" s="235">
        <f t="shared" ca="1" si="1300"/>
        <v>47.135142159624699</v>
      </c>
      <c r="BV788" s="235">
        <f t="shared" ca="1" si="1301"/>
        <v>47.11978244771818</v>
      </c>
      <c r="BW788" s="235">
        <f t="shared" ca="1" si="1302"/>
        <v>47.054811523232061</v>
      </c>
      <c r="BX788" s="235">
        <f t="shared" ca="1" si="1274"/>
        <v>0.95028033192300398</v>
      </c>
      <c r="BZ788" s="235">
        <f t="shared" ca="1" si="1275"/>
        <v>46.693199900125393</v>
      </c>
      <c r="CA788" s="235">
        <f t="shared" ca="1" si="1276"/>
        <v>59.513288104545545</v>
      </c>
      <c r="CB788" s="235">
        <f t="shared" ca="1" si="1316"/>
        <v>46.638676513671882</v>
      </c>
      <c r="CC788" s="235">
        <f t="shared" ca="1" si="1317"/>
        <v>9.2386765136718836</v>
      </c>
      <c r="CD788" s="81">
        <f t="shared" ca="1" si="1318"/>
        <v>11.772919270833327</v>
      </c>
      <c r="CE788" s="235">
        <f t="shared" ca="1" si="1277"/>
        <v>78.473964707803006</v>
      </c>
      <c r="CF788" s="235">
        <f t="shared" ca="1" si="1278"/>
        <v>84.163973696545369</v>
      </c>
      <c r="CG788">
        <f t="shared" si="1330"/>
        <v>100</v>
      </c>
      <c r="CH788">
        <f t="shared" si="1330"/>
        <v>50</v>
      </c>
      <c r="CI788">
        <f t="shared" si="1330"/>
        <v>0</v>
      </c>
      <c r="CJ788" t="e">
        <f t="shared" si="1280"/>
        <v>#N/A</v>
      </c>
      <c r="CK788" s="259">
        <f t="shared" ca="1" si="1281"/>
        <v>47.314770313742983</v>
      </c>
      <c r="CL788" s="259">
        <f t="shared" ca="1" si="1282"/>
        <v>46.613067578435746</v>
      </c>
      <c r="CM788" s="259">
        <f t="shared" ca="1" si="1283"/>
        <v>46.847053535128353</v>
      </c>
      <c r="CN788" s="259">
        <f t="shared" ca="1" si="1284"/>
        <v>46.917324894999624</v>
      </c>
      <c r="CO788">
        <f t="shared" ca="1" si="1285"/>
        <v>0</v>
      </c>
      <c r="CP788" t="e">
        <f t="shared" ca="1" si="1286"/>
        <v>#N/A</v>
      </c>
      <c r="CQ788">
        <f t="shared" ca="1" si="1287"/>
        <v>16.7</v>
      </c>
      <c r="CR788" t="e">
        <f t="shared" ca="1" si="1321"/>
        <v>#N/A</v>
      </c>
      <c r="CS788" t="e">
        <f t="shared" ca="1" si="1322"/>
        <v>#N/A</v>
      </c>
    </row>
    <row r="789" spans="1:97" x14ac:dyDescent="0.25">
      <c r="A789">
        <v>758</v>
      </c>
      <c r="B789" s="100">
        <f ca="1">OFFSET(InputPriceData!B$15,CalculationsAndCharts!$A789+$A$11,0,1,1)</f>
        <v>39393</v>
      </c>
      <c r="C789" s="3">
        <f ca="1">OFFSET(InputPriceData!G$15,CalculationsAndCharts!$A789+$A$11,0,1,1)</f>
        <v>3200800</v>
      </c>
      <c r="D789" s="4">
        <f ca="1">OFFSET(InputPriceData!C$15,CalculationsAndCharts!$A789+$A$11,IF($C$7,7,0),1,1)</f>
        <v>48.23</v>
      </c>
      <c r="E789" s="4">
        <f ca="1">OFFSET(InputPriceData!D$15,CalculationsAndCharts!$A789+$A$11,IF($C$7,7,0),1,1)</f>
        <v>48.82</v>
      </c>
      <c r="F789" s="4">
        <f ca="1">OFFSET(InputPriceData!E$15,CalculationsAndCharts!$A789+$A$11,IF($C$7,7,0),1,1)</f>
        <v>46.78</v>
      </c>
      <c r="G789" s="4">
        <f ca="1">OFFSET(InputPriceData!F$15,CalculationsAndCharts!$A789+$A$11,IF($C$7,7,0),1,1)</f>
        <v>46.78</v>
      </c>
      <c r="H789" s="105">
        <f t="shared" si="1254"/>
        <v>0</v>
      </c>
      <c r="I789" s="105">
        <f t="shared" ca="1" si="1333"/>
        <v>0</v>
      </c>
      <c r="J789" s="105">
        <f t="shared" ca="1" si="1333"/>
        <v>0</v>
      </c>
      <c r="K789" s="105">
        <f t="shared" ca="1" si="1333"/>
        <v>0</v>
      </c>
      <c r="L789" s="4">
        <f t="shared" ca="1" si="1255"/>
        <v>47.46</v>
      </c>
      <c r="M789" s="105">
        <f t="shared" ca="1" si="1256"/>
        <v>0.90333333333332888</v>
      </c>
      <c r="N789" s="105">
        <f t="shared" ca="1" si="1263"/>
        <v>6.3044358974358907</v>
      </c>
      <c r="O789" s="198">
        <f t="shared" ca="1" si="1264"/>
        <v>6.2765594153774362</v>
      </c>
      <c r="P789" s="198">
        <f t="shared" ca="1" si="1265"/>
        <v>5.6489034738396926</v>
      </c>
      <c r="Q789" s="105">
        <f t="shared" ca="1" si="1257"/>
        <v>46.979984364559989</v>
      </c>
      <c r="R789" s="105">
        <f t="shared" ca="1" si="1258"/>
        <v>46.574079712627174</v>
      </c>
      <c r="S789" s="105">
        <f t="shared" ca="1" si="1266"/>
        <v>0</v>
      </c>
      <c r="T789" s="105">
        <f t="shared" si="1267"/>
        <v>0</v>
      </c>
      <c r="U789" s="105">
        <f t="shared" si="1268"/>
        <v>0</v>
      </c>
      <c r="V789" s="115">
        <f t="shared" ca="1" si="1259"/>
        <v>2.0399999999999991</v>
      </c>
      <c r="W789" s="114">
        <f t="shared" ca="1" si="1260"/>
        <v>2.000280703894429</v>
      </c>
      <c r="X789" s="116">
        <f t="shared" ca="1" si="1261"/>
        <v>9.2759313892570097E-2</v>
      </c>
      <c r="Y789" s="90" t="e">
        <f t="shared" si="1269"/>
        <v>#N/A</v>
      </c>
      <c r="Z789" s="117" t="str">
        <f t="shared" ca="1" si="1270"/>
        <v/>
      </c>
      <c r="AA789" s="112"/>
      <c r="AB789" s="118"/>
      <c r="AC789" s="107"/>
      <c r="AD789" s="107"/>
      <c r="AH789" s="107"/>
      <c r="BE789" s="235">
        <f t="shared" ca="1" si="1271"/>
        <v>47.534999999999997</v>
      </c>
      <c r="BF789" s="235">
        <f t="shared" ref="BF789:BN789" ca="1" si="1355">AVERAGE(OFFSET(BE$31,$A789,0,$BE$27,1))</f>
        <v>47.449999999999996</v>
      </c>
      <c r="BG789" s="235">
        <f t="shared" ca="1" si="1355"/>
        <v>47.231249999999996</v>
      </c>
      <c r="BH789" s="235">
        <f t="shared" ca="1" si="1355"/>
        <v>47.033749999999998</v>
      </c>
      <c r="BI789" s="235">
        <f t="shared" ca="1" si="1355"/>
        <v>46.921562499999993</v>
      </c>
      <c r="BJ789" s="235">
        <f t="shared" ca="1" si="1355"/>
        <v>46.908281249999995</v>
      </c>
      <c r="BK789" s="235">
        <f t="shared" ca="1" si="1355"/>
        <v>46.980937499999996</v>
      </c>
      <c r="BL789" s="235">
        <f t="shared" ca="1" si="1355"/>
        <v>47.109375</v>
      </c>
      <c r="BM789" s="235">
        <f t="shared" ca="1" si="1355"/>
        <v>47.253144531250001</v>
      </c>
      <c r="BN789" s="235">
        <f t="shared" ca="1" si="1355"/>
        <v>47.371425781249997</v>
      </c>
      <c r="BO789" s="235">
        <f t="shared" ca="1" si="1273"/>
        <v>47.28904882812499</v>
      </c>
      <c r="BP789" s="235">
        <f t="shared" ca="1" si="1342"/>
        <v>47.188102230165448</v>
      </c>
      <c r="BQ789" s="235">
        <f t="shared" ca="1" si="1343"/>
        <v>47.127171661231642</v>
      </c>
      <c r="BR789" s="235">
        <f t="shared" ca="1" si="1344"/>
        <v>6.0930568933805773E-2</v>
      </c>
      <c r="BS789" s="235">
        <f t="shared" ca="1" si="1345"/>
        <v>47.249032799099254</v>
      </c>
      <c r="BT789" s="235">
        <f t="shared" ca="1" si="1299"/>
        <v>47.188964757075894</v>
      </c>
      <c r="BU789" s="235">
        <f t="shared" ca="1" si="1300"/>
        <v>47.156799134453408</v>
      </c>
      <c r="BV789" s="235">
        <f t="shared" ca="1" si="1301"/>
        <v>47.10442273581166</v>
      </c>
      <c r="BW789" s="235">
        <f t="shared" ca="1" si="1302"/>
        <v>47.200919603679132</v>
      </c>
      <c r="BX789" s="235">
        <f t="shared" ca="1" si="1274"/>
        <v>0.92994437642417327</v>
      </c>
      <c r="BZ789" s="235">
        <f t="shared" ca="1" si="1275"/>
        <v>46.603282374798745</v>
      </c>
      <c r="CA789" s="235">
        <f t="shared" ca="1" si="1276"/>
        <v>66.066477846191916</v>
      </c>
      <c r="CB789" s="235">
        <f t="shared" ca="1" si="1316"/>
        <v>47.374524414062492</v>
      </c>
      <c r="CC789" s="235">
        <f t="shared" ca="1" si="1317"/>
        <v>10.624524414062492</v>
      </c>
      <c r="CD789" s="81">
        <f t="shared" ca="1" si="1318"/>
        <v>12.228888346354161</v>
      </c>
      <c r="CE789" s="235">
        <f t="shared" ca="1" si="1277"/>
        <v>86.88054149443613</v>
      </c>
      <c r="CF789" s="235">
        <f t="shared" ca="1" si="1278"/>
        <v>84.613598975026392</v>
      </c>
      <c r="CG789">
        <f t="shared" si="1330"/>
        <v>100</v>
      </c>
      <c r="CH789">
        <f t="shared" si="1330"/>
        <v>50</v>
      </c>
      <c r="CI789">
        <f t="shared" si="1330"/>
        <v>0</v>
      </c>
      <c r="CJ789" t="e">
        <f t="shared" si="1280"/>
        <v>#N/A</v>
      </c>
      <c r="CK789" s="259">
        <f t="shared" ca="1" si="1281"/>
        <v>46.977040627485977</v>
      </c>
      <c r="CL789" s="259">
        <f t="shared" ca="1" si="1282"/>
        <v>47.55738515687149</v>
      </c>
      <c r="CM789" s="259">
        <f t="shared" ca="1" si="1283"/>
        <v>47.19175589188059</v>
      </c>
      <c r="CN789" s="259">
        <f t="shared" ca="1" si="1284"/>
        <v>47.039027821625176</v>
      </c>
      <c r="CO789">
        <f t="shared" ca="1" si="1285"/>
        <v>100</v>
      </c>
      <c r="CP789">
        <f t="shared" ca="1" si="1286"/>
        <v>16.7</v>
      </c>
      <c r="CQ789" t="e">
        <f t="shared" ca="1" si="1287"/>
        <v>#N/A</v>
      </c>
      <c r="CR789">
        <f t="shared" ca="1" si="1321"/>
        <v>48.23</v>
      </c>
      <c r="CS789" t="e">
        <f t="shared" ca="1" si="1322"/>
        <v>#N/A</v>
      </c>
    </row>
    <row r="790" spans="1:97" x14ac:dyDescent="0.25">
      <c r="A790">
        <v>759</v>
      </c>
      <c r="B790" s="100">
        <f ca="1">OFFSET(InputPriceData!B$15,CalculationsAndCharts!$A790+$A$11,0,1,1)</f>
        <v>39392</v>
      </c>
      <c r="C790" s="3">
        <f ca="1">OFFSET(InputPriceData!G$15,CalculationsAndCharts!$A790+$A$11,0,1,1)</f>
        <v>2370800</v>
      </c>
      <c r="D790" s="4">
        <f ca="1">OFFSET(InputPriceData!C$15,CalculationsAndCharts!$A790+$A$11,IF($C$7,7,0),1,1)</f>
        <v>46.49</v>
      </c>
      <c r="E790" s="4">
        <f ca="1">OFFSET(InputPriceData!D$15,CalculationsAndCharts!$A790+$A$11,IF($C$7,7,0),1,1)</f>
        <v>48.44</v>
      </c>
      <c r="F790" s="4">
        <f ca="1">OFFSET(InputPriceData!E$15,CalculationsAndCharts!$A790+$A$11,IF($C$7,7,0),1,1)</f>
        <v>46.32</v>
      </c>
      <c r="G790" s="4">
        <f ca="1">OFFSET(InputPriceData!F$15,CalculationsAndCharts!$A790+$A$11,IF($C$7,7,0),1,1)</f>
        <v>48.29</v>
      </c>
      <c r="H790" s="105">
        <f t="shared" si="1254"/>
        <v>0</v>
      </c>
      <c r="I790" s="105">
        <f t="shared" ca="1" si="1333"/>
        <v>0</v>
      </c>
      <c r="J790" s="105">
        <f t="shared" ca="1" si="1333"/>
        <v>0</v>
      </c>
      <c r="K790" s="105">
        <f t="shared" ca="1" si="1333"/>
        <v>0</v>
      </c>
      <c r="L790" s="4">
        <f t="shared" ca="1" si="1255"/>
        <v>47.68333333333333</v>
      </c>
      <c r="M790" s="105">
        <f t="shared" ca="1" si="1256"/>
        <v>2.9833333333333272</v>
      </c>
      <c r="N790" s="105">
        <f t="shared" ca="1" si="1263"/>
        <v>6.5238076923076864</v>
      </c>
      <c r="O790" s="198">
        <f t="shared" ca="1" si="1264"/>
        <v>6.2685947062178773</v>
      </c>
      <c r="P790" s="198">
        <f t="shared" ca="1" si="1265"/>
        <v>5.6417352355960899</v>
      </c>
      <c r="Q790" s="105">
        <f t="shared" ca="1" si="1257"/>
        <v>46.842837040148552</v>
      </c>
      <c r="R790" s="105">
        <f t="shared" ca="1" si="1258"/>
        <v>46.458106954932092</v>
      </c>
      <c r="S790" s="105">
        <f t="shared" ca="1" si="1266"/>
        <v>0</v>
      </c>
      <c r="T790" s="105">
        <f t="shared" si="1267"/>
        <v>0</v>
      </c>
      <c r="U790" s="105">
        <f t="shared" si="1268"/>
        <v>0</v>
      </c>
      <c r="V790" s="115">
        <f t="shared" ca="1" si="1259"/>
        <v>2.1199999999999974</v>
      </c>
      <c r="W790" s="114">
        <f t="shared" ca="1" si="1260"/>
        <v>1.980421055841644</v>
      </c>
      <c r="X790" s="116">
        <f t="shared" ca="1" si="1261"/>
        <v>9.1010997221819101E-2</v>
      </c>
      <c r="Y790" s="90" t="e">
        <f t="shared" si="1269"/>
        <v>#N/A</v>
      </c>
      <c r="Z790" s="117" t="str">
        <f t="shared" ca="1" si="1270"/>
        <v/>
      </c>
      <c r="AA790" s="112"/>
      <c r="AB790" s="118"/>
      <c r="AC790" s="107"/>
      <c r="AD790" s="107"/>
      <c r="AH790" s="107"/>
      <c r="BE790" s="235">
        <f t="shared" ca="1" si="1271"/>
        <v>47.364999999999995</v>
      </c>
      <c r="BF790" s="235">
        <f t="shared" ref="BF790:BN790" ca="1" si="1356">AVERAGE(OFFSET(BE$31,$A790,0,$BE$27,1))</f>
        <v>47.012499999999996</v>
      </c>
      <c r="BG790" s="235">
        <f t="shared" ca="1" si="1356"/>
        <v>46.836249999999993</v>
      </c>
      <c r="BH790" s="235">
        <f t="shared" ca="1" si="1356"/>
        <v>46.809374999999996</v>
      </c>
      <c r="BI790" s="235">
        <f t="shared" ca="1" si="1356"/>
        <v>46.894999999999996</v>
      </c>
      <c r="BJ790" s="235">
        <f t="shared" ca="1" si="1356"/>
        <v>47.053593749999997</v>
      </c>
      <c r="BK790" s="235">
        <f t="shared" ca="1" si="1356"/>
        <v>47.237812499999997</v>
      </c>
      <c r="BL790" s="235">
        <f t="shared" ca="1" si="1356"/>
        <v>47.396914062500002</v>
      </c>
      <c r="BM790" s="235">
        <f t="shared" ca="1" si="1356"/>
        <v>47.489707031249999</v>
      </c>
      <c r="BN790" s="235">
        <f t="shared" ca="1" si="1356"/>
        <v>47.495292968749993</v>
      </c>
      <c r="BO790" s="235">
        <f t="shared" ca="1" si="1273"/>
        <v>47.12854101562499</v>
      </c>
      <c r="BP790" s="235">
        <f t="shared" ca="1" si="1342"/>
        <v>47.087155632205906</v>
      </c>
      <c r="BQ790" s="235">
        <f t="shared" ca="1" si="1343"/>
        <v>47.066241092297837</v>
      </c>
      <c r="BR790" s="235">
        <f t="shared" ca="1" si="1344"/>
        <v>2.0914539908069685E-2</v>
      </c>
      <c r="BS790" s="235">
        <f t="shared" ca="1" si="1345"/>
        <v>47.108070172113976</v>
      </c>
      <c r="BT790" s="235">
        <f t="shared" ca="1" si="1299"/>
        <v>47.128896715052534</v>
      </c>
      <c r="BU790" s="235">
        <f t="shared" ca="1" si="1300"/>
        <v>47.124633511830915</v>
      </c>
      <c r="BV790" s="235">
        <f t="shared" ca="1" si="1301"/>
        <v>47.052046337169912</v>
      </c>
      <c r="BW790" s="235">
        <f t="shared" ca="1" si="1302"/>
        <v>47.064835946834791</v>
      </c>
      <c r="BX790" s="235">
        <f t="shared" ca="1" si="1274"/>
        <v>0.9076688250315873</v>
      </c>
      <c r="BZ790" s="235">
        <f t="shared" ca="1" si="1275"/>
        <v>46.495209439698051</v>
      </c>
      <c r="CA790" s="235">
        <f t="shared" ca="1" si="1276"/>
        <v>65.689271555540074</v>
      </c>
      <c r="CB790" s="235">
        <f t="shared" ca="1" si="1316"/>
        <v>47.405937174479163</v>
      </c>
      <c r="CC790" s="235">
        <f t="shared" ca="1" si="1317"/>
        <v>10.655937174479163</v>
      </c>
      <c r="CD790" s="81">
        <f t="shared" ca="1" si="1318"/>
        <v>12.228888346354161</v>
      </c>
      <c r="CE790" s="235">
        <f t="shared" ca="1" si="1277"/>
        <v>87.137414887396972</v>
      </c>
      <c r="CF790" s="235">
        <f t="shared" ca="1" si="1278"/>
        <v>82.986501902127571</v>
      </c>
      <c r="CG790">
        <f t="shared" si="1330"/>
        <v>100</v>
      </c>
      <c r="CH790">
        <f t="shared" si="1330"/>
        <v>50</v>
      </c>
      <c r="CI790">
        <f t="shared" si="1330"/>
        <v>0</v>
      </c>
      <c r="CJ790" t="e">
        <f t="shared" si="1280"/>
        <v>#N/A</v>
      </c>
      <c r="CK790" s="259">
        <f t="shared" ca="1" si="1281"/>
        <v>46.569081254971955</v>
      </c>
      <c r="CL790" s="259">
        <f t="shared" ca="1" si="1282"/>
        <v>47.178520313742986</v>
      </c>
      <c r="CM790" s="259">
        <f t="shared" ca="1" si="1283"/>
        <v>47.012926486467649</v>
      </c>
      <c r="CN790" s="259">
        <f t="shared" ca="1" si="1284"/>
        <v>46.831684887526656</v>
      </c>
      <c r="CO790">
        <f t="shared" ca="1" si="1285"/>
        <v>100</v>
      </c>
      <c r="CP790">
        <f t="shared" ca="1" si="1286"/>
        <v>16.7</v>
      </c>
      <c r="CQ790" t="e">
        <f t="shared" ca="1" si="1287"/>
        <v>#N/A</v>
      </c>
      <c r="CR790" t="e">
        <f t="shared" ca="1" si="1321"/>
        <v>#N/A</v>
      </c>
      <c r="CS790">
        <f t="shared" ca="1" si="1322"/>
        <v>46.49</v>
      </c>
    </row>
    <row r="791" spans="1:97" x14ac:dyDescent="0.25">
      <c r="A791">
        <v>760</v>
      </c>
      <c r="B791" s="100">
        <f ca="1">OFFSET(InputPriceData!B$15,CalculationsAndCharts!$A791+$A$11,0,1,1)</f>
        <v>39391</v>
      </c>
      <c r="C791" s="3">
        <f ca="1">OFFSET(InputPriceData!G$15,CalculationsAndCharts!$A791+$A$11,0,1,1)</f>
        <v>1590800</v>
      </c>
      <c r="D791" s="4">
        <f ca="1">OFFSET(InputPriceData!C$15,CalculationsAndCharts!$A791+$A$11,IF($C$7,7,0),1,1)</f>
        <v>46.68</v>
      </c>
      <c r="E791" s="4">
        <f ca="1">OFFSET(InputPriceData!D$15,CalculationsAndCharts!$A791+$A$11,IF($C$7,7,0),1,1)</f>
        <v>47.1</v>
      </c>
      <c r="F791" s="4">
        <f ca="1">OFFSET(InputPriceData!E$15,CalculationsAndCharts!$A791+$A$11,IF($C$7,7,0),1,1)</f>
        <v>44.7</v>
      </c>
      <c r="G791" s="4">
        <f ca="1">OFFSET(InputPriceData!F$15,CalculationsAndCharts!$A791+$A$11,IF($C$7,7,0),1,1)</f>
        <v>46.44</v>
      </c>
      <c r="H791" s="105">
        <f t="shared" si="1254"/>
        <v>0</v>
      </c>
      <c r="I791" s="105">
        <f t="shared" ca="1" si="1333"/>
        <v>0</v>
      </c>
      <c r="J791" s="105">
        <f t="shared" ca="1" si="1333"/>
        <v>0</v>
      </c>
      <c r="K791" s="105">
        <f t="shared" ca="1" si="1333"/>
        <v>0</v>
      </c>
      <c r="L791" s="4">
        <f t="shared" ca="1" si="1255"/>
        <v>46.080000000000005</v>
      </c>
      <c r="M791" s="105">
        <f t="shared" ca="1" si="1256"/>
        <v>1.7666666666666657</v>
      </c>
      <c r="N791" s="105">
        <f t="shared" ca="1" si="1263"/>
        <v>6.0577564102564052</v>
      </c>
      <c r="O791" s="198">
        <f t="shared" ca="1" si="1264"/>
        <v>6.1956767101922186</v>
      </c>
      <c r="P791" s="198">
        <f t="shared" ca="1" si="1265"/>
        <v>5.5761090391729971</v>
      </c>
      <c r="Q791" s="105">
        <f t="shared" ca="1" si="1257"/>
        <v>46.602695242095756</v>
      </c>
      <c r="R791" s="105">
        <f t="shared" ca="1" si="1258"/>
        <v>46.348184073441665</v>
      </c>
      <c r="S791" s="105">
        <f t="shared" ca="1" si="1266"/>
        <v>0</v>
      </c>
      <c r="T791" s="105">
        <f t="shared" si="1267"/>
        <v>0</v>
      </c>
      <c r="U791" s="105">
        <f t="shared" si="1268"/>
        <v>0</v>
      </c>
      <c r="V791" s="115">
        <f t="shared" ca="1" si="1259"/>
        <v>2.3999999999999986</v>
      </c>
      <c r="W791" s="114">
        <f t="shared" ca="1" si="1260"/>
        <v>1.9106315837624674</v>
      </c>
      <c r="X791" s="116">
        <f t="shared" ca="1" si="1261"/>
        <v>9.1141937634850734E-2</v>
      </c>
      <c r="Y791" s="90" t="e">
        <f t="shared" si="1269"/>
        <v>#N/A</v>
      </c>
      <c r="Z791" s="117" t="str">
        <f t="shared" ca="1" si="1270"/>
        <v/>
      </c>
      <c r="AA791" s="112"/>
      <c r="AB791" s="118"/>
      <c r="AC791" s="107"/>
      <c r="AD791" s="107"/>
      <c r="AH791" s="107"/>
      <c r="BE791" s="235">
        <f t="shared" ca="1" si="1271"/>
        <v>46.66</v>
      </c>
      <c r="BF791" s="235">
        <f t="shared" ref="BF791:BN791" ca="1" si="1357">AVERAGE(OFFSET(BE$31,$A791,0,$BE$27,1))</f>
        <v>46.66</v>
      </c>
      <c r="BG791" s="235">
        <f t="shared" ca="1" si="1357"/>
        <v>46.782499999999999</v>
      </c>
      <c r="BH791" s="235">
        <f t="shared" ca="1" si="1357"/>
        <v>46.980625000000003</v>
      </c>
      <c r="BI791" s="235">
        <f t="shared" ca="1" si="1357"/>
        <v>47.212187499999999</v>
      </c>
      <c r="BJ791" s="235">
        <f t="shared" ca="1" si="1357"/>
        <v>47.422031249999996</v>
      </c>
      <c r="BK791" s="235">
        <f t="shared" ca="1" si="1357"/>
        <v>47.556015625000001</v>
      </c>
      <c r="BL791" s="235">
        <f t="shared" ca="1" si="1357"/>
        <v>47.582499999999996</v>
      </c>
      <c r="BM791" s="235">
        <f t="shared" ca="1" si="1357"/>
        <v>47.500878906249994</v>
      </c>
      <c r="BN791" s="235">
        <f t="shared" ca="1" si="1357"/>
        <v>47.335478515624999</v>
      </c>
      <c r="BO791" s="235">
        <f t="shared" ca="1" si="1273"/>
        <v>46.942892089843753</v>
      </c>
      <c r="BP791" s="235">
        <f t="shared" ca="1" si="1342"/>
        <v>47.045770248786823</v>
      </c>
      <c r="BQ791" s="235">
        <f t="shared" ca="1" si="1343"/>
        <v>47.045326552389767</v>
      </c>
      <c r="BR791" s="235">
        <f t="shared" ca="1" si="1344"/>
        <v>4.4369639705621466E-4</v>
      </c>
      <c r="BS791" s="235">
        <f t="shared" ca="1" si="1345"/>
        <v>47.046213945183879</v>
      </c>
      <c r="BT791" s="235">
        <f t="shared" ca="1" si="1299"/>
        <v>47.149723257991084</v>
      </c>
      <c r="BU791" s="235">
        <f t="shared" ca="1" si="1300"/>
        <v>47.120370308609296</v>
      </c>
      <c r="BV791" s="235">
        <f t="shared" ca="1" si="1301"/>
        <v>46.97945916250891</v>
      </c>
      <c r="BW791" s="235">
        <f t="shared" ca="1" si="1302"/>
        <v>47.06751801065429</v>
      </c>
      <c r="BX791" s="235">
        <f t="shared" ca="1" si="1274"/>
        <v>0.89897318581885166</v>
      </c>
      <c r="BZ791" s="235">
        <f t="shared" ca="1" si="1275"/>
        <v>46.400437753754815</v>
      </c>
      <c r="CA791" s="235">
        <f t="shared" ca="1" si="1276"/>
        <v>68.551172254705364</v>
      </c>
      <c r="CB791" s="235">
        <f t="shared" ca="1" si="1316"/>
        <v>46.511446044921883</v>
      </c>
      <c r="CC791" s="235">
        <f t="shared" ca="1" si="1317"/>
        <v>9.7614460449218825</v>
      </c>
      <c r="CD791" s="81">
        <f t="shared" ca="1" si="1318"/>
        <v>12.228888346354161</v>
      </c>
      <c r="CE791" s="235">
        <f t="shared" ca="1" si="1277"/>
        <v>79.822840543246059</v>
      </c>
      <c r="CF791" s="235">
        <f t="shared" ca="1" si="1278"/>
        <v>82.057327841477857</v>
      </c>
      <c r="CG791">
        <f t="shared" si="1330"/>
        <v>100</v>
      </c>
      <c r="CH791">
        <f t="shared" si="1330"/>
        <v>50</v>
      </c>
      <c r="CI791">
        <f t="shared" si="1330"/>
        <v>0</v>
      </c>
      <c r="CJ791" t="e">
        <f t="shared" si="1280"/>
        <v>#N/A</v>
      </c>
      <c r="CK791" s="259">
        <f t="shared" ca="1" si="1281"/>
        <v>46.908162509943907</v>
      </c>
      <c r="CL791" s="259">
        <f t="shared" ca="1" si="1282"/>
        <v>46.234540627485984</v>
      </c>
      <c r="CM791" s="259">
        <f t="shared" ca="1" si="1283"/>
        <v>46.56598858855719</v>
      </c>
      <c r="CN791" s="259">
        <f t="shared" ca="1" si="1284"/>
        <v>46.692950717040119</v>
      </c>
      <c r="CO791">
        <f t="shared" ca="1" si="1285"/>
        <v>0</v>
      </c>
      <c r="CP791" t="e">
        <f t="shared" ca="1" si="1286"/>
        <v>#N/A</v>
      </c>
      <c r="CQ791">
        <f t="shared" ca="1" si="1287"/>
        <v>16.7</v>
      </c>
      <c r="CR791" t="e">
        <f t="shared" ca="1" si="1321"/>
        <v>#N/A</v>
      </c>
      <c r="CS791" t="e">
        <f t="shared" ca="1" si="1322"/>
        <v>#N/A</v>
      </c>
    </row>
    <row r="792" spans="1:97" x14ac:dyDescent="0.25">
      <c r="A792">
        <v>761</v>
      </c>
      <c r="B792" s="100">
        <f ca="1">OFFSET(InputPriceData!B$15,CalculationsAndCharts!$A792+$A$11,0,1,1)</f>
        <v>39388</v>
      </c>
      <c r="C792" s="3">
        <f ca="1">OFFSET(InputPriceData!G$15,CalculationsAndCharts!$A792+$A$11,0,1,1)</f>
        <v>2611600</v>
      </c>
      <c r="D792" s="4">
        <f ca="1">OFFSET(InputPriceData!C$15,CalculationsAndCharts!$A792+$A$11,IF($C$7,7,0),1,1)</f>
        <v>46.56</v>
      </c>
      <c r="E792" s="4">
        <f ca="1">OFFSET(InputPriceData!D$15,CalculationsAndCharts!$A792+$A$11,IF($C$7,7,0),1,1)</f>
        <v>47</v>
      </c>
      <c r="F792" s="4">
        <f ca="1">OFFSET(InputPriceData!E$15,CalculationsAndCharts!$A792+$A$11,IF($C$7,7,0),1,1)</f>
        <v>45.52</v>
      </c>
      <c r="G792" s="4">
        <f ca="1">OFFSET(InputPriceData!F$15,CalculationsAndCharts!$A792+$A$11,IF($C$7,7,0),1,1)</f>
        <v>46.88</v>
      </c>
      <c r="H792" s="105">
        <f t="shared" si="1254"/>
        <v>0</v>
      </c>
      <c r="I792" s="105">
        <f t="shared" ref="I792:K811" ca="1" si="1358">IF($S$16,AVERAGE(OFFSET($G792,0,0,I$31,1)),0)</f>
        <v>0</v>
      </c>
      <c r="J792" s="105">
        <f t="shared" ca="1" si="1358"/>
        <v>0</v>
      </c>
      <c r="K792" s="105">
        <f t="shared" ca="1" si="1358"/>
        <v>0</v>
      </c>
      <c r="L792" s="4">
        <f t="shared" ca="1" si="1255"/>
        <v>46.466666666666669</v>
      </c>
      <c r="M792" s="105">
        <f t="shared" ca="1" si="1256"/>
        <v>1.269999999999996</v>
      </c>
      <c r="N792" s="105">
        <f t="shared" ca="1" si="1263"/>
        <v>6.1970256410256352</v>
      </c>
      <c r="O792" s="198">
        <f t="shared" ca="1" si="1264"/>
        <v>6.2350825101738803</v>
      </c>
      <c r="P792" s="198">
        <f t="shared" ca="1" si="1265"/>
        <v>5.6115742591564928</v>
      </c>
      <c r="Q792" s="105">
        <f t="shared" ca="1" si="1257"/>
        <v>46.752036739837393</v>
      </c>
      <c r="R792" s="105">
        <f t="shared" ca="1" si="1258"/>
        <v>46.275466596683358</v>
      </c>
      <c r="S792" s="105">
        <f t="shared" ca="1" si="1266"/>
        <v>0</v>
      </c>
      <c r="T792" s="105">
        <f t="shared" si="1267"/>
        <v>0</v>
      </c>
      <c r="U792" s="105">
        <f t="shared" si="1268"/>
        <v>0</v>
      </c>
      <c r="V792" s="115">
        <f t="shared" ca="1" si="1259"/>
        <v>1.4799999999999969</v>
      </c>
      <c r="W792" s="114">
        <f t="shared" ca="1" si="1260"/>
        <v>1.665947375643702</v>
      </c>
      <c r="X792" s="116">
        <f t="shared" ca="1" si="1261"/>
        <v>8.5536420128918558E-2</v>
      </c>
      <c r="Y792" s="90" t="e">
        <f t="shared" si="1269"/>
        <v>#N/A</v>
      </c>
      <c r="Z792" s="117" t="str">
        <f t="shared" ca="1" si="1270"/>
        <v/>
      </c>
      <c r="AA792" s="112"/>
      <c r="AB792" s="118"/>
      <c r="AC792" s="107"/>
      <c r="AD792" s="107"/>
      <c r="AH792" s="107"/>
      <c r="BE792" s="235">
        <f t="shared" ca="1" si="1271"/>
        <v>46.66</v>
      </c>
      <c r="BF792" s="235">
        <f t="shared" ref="BF792:BN792" ca="1" si="1359">AVERAGE(OFFSET(BE$31,$A792,0,$BE$27,1))</f>
        <v>46.905000000000001</v>
      </c>
      <c r="BG792" s="235">
        <f t="shared" ca="1" si="1359"/>
        <v>47.178750000000001</v>
      </c>
      <c r="BH792" s="235">
        <f t="shared" ca="1" si="1359"/>
        <v>47.443749999999994</v>
      </c>
      <c r="BI792" s="235">
        <f t="shared" ca="1" si="1359"/>
        <v>47.631874999999994</v>
      </c>
      <c r="BJ792" s="235">
        <f t="shared" ca="1" si="1359"/>
        <v>47.69</v>
      </c>
      <c r="BK792" s="235">
        <f t="shared" ca="1" si="1359"/>
        <v>47.608984374999999</v>
      </c>
      <c r="BL792" s="235">
        <f t="shared" ca="1" si="1359"/>
        <v>47.4192578125</v>
      </c>
      <c r="BM792" s="235">
        <f t="shared" ca="1" si="1359"/>
        <v>47.170078125000003</v>
      </c>
      <c r="BN792" s="235">
        <f t="shared" ca="1" si="1359"/>
        <v>46.906591796875006</v>
      </c>
      <c r="BO792" s="235">
        <f t="shared" ca="1" si="1273"/>
        <v>47.08852685546875</v>
      </c>
      <c r="BP792" s="235">
        <f t="shared" ca="1" si="1342"/>
        <v>47.148648407729894</v>
      </c>
      <c r="BQ792" s="235">
        <f t="shared" ca="1" si="1343"/>
        <v>47.044882855992704</v>
      </c>
      <c r="BR792" s="235">
        <f t="shared" ca="1" si="1344"/>
        <v>0.10376555173719026</v>
      </c>
      <c r="BS792" s="235">
        <f t="shared" ca="1" si="1345"/>
        <v>47.252413959467084</v>
      </c>
      <c r="BT792" s="235">
        <f t="shared" ca="1" si="1299"/>
        <v>47.253232570798289</v>
      </c>
      <c r="BU792" s="235">
        <f t="shared" ca="1" si="1300"/>
        <v>47.091017359227507</v>
      </c>
      <c r="BV792" s="235">
        <f t="shared" ca="1" si="1301"/>
        <v>46.838548016408524</v>
      </c>
      <c r="BW792" s="235">
        <f t="shared" ca="1" si="1302"/>
        <v>47.325193651120898</v>
      </c>
      <c r="BX792" s="235">
        <f t="shared" ca="1" si="1274"/>
        <v>0.87729614147100277</v>
      </c>
      <c r="BZ792" s="235">
        <f t="shared" ca="1" si="1275"/>
        <v>46.302275761044086</v>
      </c>
      <c r="CA792" s="235">
        <f t="shared" ca="1" si="1276"/>
        <v>79.149731821504403</v>
      </c>
      <c r="CB792" s="235">
        <f t="shared" ca="1" si="1316"/>
        <v>46.777596761067713</v>
      </c>
      <c r="CC792" s="235">
        <f t="shared" ca="1" si="1317"/>
        <v>10.027596761067713</v>
      </c>
      <c r="CD792" s="81">
        <f t="shared" ca="1" si="1318"/>
        <v>12.228888346354161</v>
      </c>
      <c r="CE792" s="235">
        <f t="shared" ca="1" si="1277"/>
        <v>81.999250275739684</v>
      </c>
      <c r="CF792" s="235">
        <f t="shared" ca="1" si="1278"/>
        <v>84.790372234390844</v>
      </c>
      <c r="CG792">
        <f t="shared" si="1330"/>
        <v>100</v>
      </c>
      <c r="CH792">
        <f t="shared" si="1330"/>
        <v>50</v>
      </c>
      <c r="CI792">
        <f t="shared" si="1330"/>
        <v>0</v>
      </c>
      <c r="CJ792" t="e">
        <f t="shared" si="1280"/>
        <v>#N/A</v>
      </c>
      <c r="CK792" s="259">
        <f t="shared" ca="1" si="1281"/>
        <v>47.326325019887804</v>
      </c>
      <c r="CL792" s="259">
        <f t="shared" ca="1" si="1282"/>
        <v>46.665662509943907</v>
      </c>
      <c r="CM792" s="259">
        <f t="shared" ca="1" si="1283"/>
        <v>46.889980980928655</v>
      </c>
      <c r="CN792" s="259">
        <f t="shared" ca="1" si="1284"/>
        <v>46.876314752861774</v>
      </c>
      <c r="CO792">
        <f t="shared" ca="1" si="1285"/>
        <v>100</v>
      </c>
      <c r="CP792">
        <f t="shared" ca="1" si="1286"/>
        <v>16.7</v>
      </c>
      <c r="CQ792" t="e">
        <f t="shared" ca="1" si="1287"/>
        <v>#N/A</v>
      </c>
      <c r="CR792" t="e">
        <f t="shared" ca="1" si="1321"/>
        <v>#N/A</v>
      </c>
      <c r="CS792" t="e">
        <f t="shared" ca="1" si="1322"/>
        <v>#N/A</v>
      </c>
    </row>
    <row r="793" spans="1:97" x14ac:dyDescent="0.25">
      <c r="A793">
        <v>762</v>
      </c>
      <c r="B793" s="100">
        <f ca="1">OFFSET(InputPriceData!B$15,CalculationsAndCharts!$A793+$A$11,0,1,1)</f>
        <v>39387</v>
      </c>
      <c r="C793" s="3">
        <f ca="1">OFFSET(InputPriceData!G$15,CalculationsAndCharts!$A793+$A$11,0,1,1)</f>
        <v>2477700</v>
      </c>
      <c r="D793" s="4">
        <f ca="1">OFFSET(InputPriceData!C$15,CalculationsAndCharts!$A793+$A$11,IF($C$7,7,0),1,1)</f>
        <v>47.75</v>
      </c>
      <c r="E793" s="4">
        <f ca="1">OFFSET(InputPriceData!D$15,CalculationsAndCharts!$A793+$A$11,IF($C$7,7,0),1,1)</f>
        <v>47.77</v>
      </c>
      <c r="F793" s="4">
        <f ca="1">OFFSET(InputPriceData!E$15,CalculationsAndCharts!$A793+$A$11,IF($C$7,7,0),1,1)</f>
        <v>46.16</v>
      </c>
      <c r="G793" s="4">
        <f ca="1">OFFSET(InputPriceData!F$15,CalculationsAndCharts!$A793+$A$11,IF($C$7,7,0),1,1)</f>
        <v>46.44</v>
      </c>
      <c r="H793" s="105">
        <f t="shared" si="1254"/>
        <v>0</v>
      </c>
      <c r="I793" s="105">
        <f t="shared" ca="1" si="1358"/>
        <v>0</v>
      </c>
      <c r="J793" s="105">
        <f t="shared" ca="1" si="1358"/>
        <v>0</v>
      </c>
      <c r="K793" s="105">
        <f t="shared" ca="1" si="1358"/>
        <v>0</v>
      </c>
      <c r="L793" s="4">
        <f t="shared" ca="1" si="1255"/>
        <v>46.79</v>
      </c>
      <c r="M793" s="105">
        <f t="shared" ca="1" si="1256"/>
        <v>1.4099999999999966</v>
      </c>
      <c r="N793" s="105">
        <f t="shared" ca="1" si="1263"/>
        <v>6.1678974358974292</v>
      </c>
      <c r="O793" s="198">
        <f t="shared" ca="1" si="1264"/>
        <v>6.2459559013590935</v>
      </c>
      <c r="P793" s="198">
        <f t="shared" ca="1" si="1265"/>
        <v>5.6213603112231842</v>
      </c>
      <c r="Q793" s="105">
        <f t="shared" ca="1" si="1257"/>
        <v>46.833571046457593</v>
      </c>
      <c r="R793" s="105">
        <f t="shared" ca="1" si="1258"/>
        <v>46.139303698639353</v>
      </c>
      <c r="S793" s="105">
        <f t="shared" ca="1" si="1266"/>
        <v>0</v>
      </c>
      <c r="T793" s="105">
        <f t="shared" si="1267"/>
        <v>0</v>
      </c>
      <c r="U793" s="105">
        <f t="shared" si="1268"/>
        <v>0</v>
      </c>
      <c r="V793" s="115">
        <f t="shared" ca="1" si="1259"/>
        <v>1.7000000000000028</v>
      </c>
      <c r="W793" s="114">
        <f t="shared" ca="1" si="1260"/>
        <v>1.7589210634655548</v>
      </c>
      <c r="X793" s="116">
        <f t="shared" ca="1" si="1261"/>
        <v>8.7875130565580425E-2</v>
      </c>
      <c r="Y793" s="90" t="e">
        <f t="shared" si="1269"/>
        <v>#N/A</v>
      </c>
      <c r="Z793" s="117" t="str">
        <f t="shared" ca="1" si="1270"/>
        <v/>
      </c>
      <c r="AA793" s="112"/>
      <c r="AB793" s="118"/>
      <c r="AC793" s="107"/>
      <c r="AD793" s="107"/>
      <c r="AH793" s="107"/>
      <c r="BE793" s="235">
        <f t="shared" ca="1" si="1271"/>
        <v>47.15</v>
      </c>
      <c r="BF793" s="235">
        <f t="shared" ref="BF793:BN793" ca="1" si="1360">AVERAGE(OFFSET(BE$31,$A793,0,$BE$27,1))</f>
        <v>47.452500000000001</v>
      </c>
      <c r="BG793" s="235">
        <f t="shared" ca="1" si="1360"/>
        <v>47.708749999999995</v>
      </c>
      <c r="BH793" s="235">
        <f t="shared" ca="1" si="1360"/>
        <v>47.819999999999993</v>
      </c>
      <c r="BI793" s="235">
        <f t="shared" ca="1" si="1360"/>
        <v>47.748124999999995</v>
      </c>
      <c r="BJ793" s="235">
        <f t="shared" ca="1" si="1360"/>
        <v>47.527968749999999</v>
      </c>
      <c r="BK793" s="235">
        <f t="shared" ca="1" si="1360"/>
        <v>47.229531250000001</v>
      </c>
      <c r="BL793" s="235">
        <f t="shared" ca="1" si="1360"/>
        <v>46.9208984375</v>
      </c>
      <c r="BM793" s="235">
        <f t="shared" ca="1" si="1360"/>
        <v>46.643105468750001</v>
      </c>
      <c r="BN793" s="235">
        <f t="shared" ca="1" si="1360"/>
        <v>46.406289062500001</v>
      </c>
      <c r="BO793" s="235">
        <f t="shared" ca="1" si="1273"/>
        <v>47.340108398437501</v>
      </c>
      <c r="BP793" s="235">
        <f t="shared" ca="1" si="1342"/>
        <v>47.208769959991031</v>
      </c>
      <c r="BQ793" s="235">
        <f t="shared" ca="1" si="1343"/>
        <v>46.941117304255513</v>
      </c>
      <c r="BR793" s="235">
        <f t="shared" ca="1" si="1344"/>
        <v>0.26765265573551744</v>
      </c>
      <c r="BS793" s="235">
        <f t="shared" ca="1" si="1345"/>
        <v>47.476422615726548</v>
      </c>
      <c r="BT793" s="235">
        <f t="shared" ca="1" si="1299"/>
        <v>47.254051182129487</v>
      </c>
      <c r="BU793" s="235">
        <f t="shared" ca="1" si="1300"/>
        <v>46.928802147656718</v>
      </c>
      <c r="BV793" s="235">
        <f t="shared" ca="1" si="1301"/>
        <v>46.58607867358954</v>
      </c>
      <c r="BW793" s="235">
        <f t="shared" ca="1" si="1302"/>
        <v>47.561825777007826</v>
      </c>
      <c r="BX793" s="235">
        <f t="shared" ca="1" si="1274"/>
        <v>0.82865262801404771</v>
      </c>
      <c r="BZ793" s="235">
        <f t="shared" ca="1" si="1275"/>
        <v>46.169144899713068</v>
      </c>
      <c r="CA793" s="235">
        <f t="shared" ca="1" si="1276"/>
        <v>92.016426129983529</v>
      </c>
      <c r="CB793" s="235">
        <f t="shared" ca="1" si="1316"/>
        <v>47.06505419921875</v>
      </c>
      <c r="CC793" s="235">
        <f t="shared" ca="1" si="1317"/>
        <v>10.31505419921875</v>
      </c>
      <c r="CD793" s="81">
        <f t="shared" ca="1" si="1318"/>
        <v>12.228888346354161</v>
      </c>
      <c r="CE793" s="235">
        <f t="shared" ca="1" si="1277"/>
        <v>84.349892705447843</v>
      </c>
      <c r="CF793" s="235">
        <f t="shared" ca="1" si="1278"/>
        <v>86.98930164465078</v>
      </c>
      <c r="CG793">
        <f t="shared" si="1330"/>
        <v>100</v>
      </c>
      <c r="CH793">
        <f t="shared" si="1330"/>
        <v>50</v>
      </c>
      <c r="CI793">
        <f t="shared" si="1330"/>
        <v>0</v>
      </c>
      <c r="CJ793" t="e">
        <f t="shared" si="1280"/>
        <v>#N/A</v>
      </c>
      <c r="CK793" s="259">
        <f t="shared" ca="1" si="1281"/>
        <v>47.622650039775607</v>
      </c>
      <c r="CL793" s="259">
        <f t="shared" ca="1" si="1282"/>
        <v>47.145662509943904</v>
      </c>
      <c r="CM793" s="259">
        <f t="shared" ca="1" si="1283"/>
        <v>47.172190523769984</v>
      </c>
      <c r="CN793" s="259">
        <f t="shared" ca="1" si="1284"/>
        <v>46.960575650028915</v>
      </c>
      <c r="CO793">
        <f t="shared" ca="1" si="1285"/>
        <v>100</v>
      </c>
      <c r="CP793">
        <f t="shared" ca="1" si="1286"/>
        <v>16.7</v>
      </c>
      <c r="CQ793" t="e">
        <f t="shared" ca="1" si="1287"/>
        <v>#N/A</v>
      </c>
      <c r="CR793" t="e">
        <f t="shared" ca="1" si="1321"/>
        <v>#N/A</v>
      </c>
      <c r="CS793" t="e">
        <f t="shared" ca="1" si="1322"/>
        <v>#N/A</v>
      </c>
    </row>
    <row r="794" spans="1:97" x14ac:dyDescent="0.25">
      <c r="A794">
        <v>763</v>
      </c>
      <c r="B794" s="100">
        <f ca="1">OFFSET(InputPriceData!B$15,CalculationsAndCharts!$A794+$A$11,0,1,1)</f>
        <v>39386</v>
      </c>
      <c r="C794" s="3">
        <f ca="1">OFFSET(InputPriceData!G$15,CalculationsAndCharts!$A794+$A$11,0,1,1)</f>
        <v>2290500</v>
      </c>
      <c r="D794" s="4">
        <f ca="1">OFFSET(InputPriceData!C$15,CalculationsAndCharts!$A794+$A$11,IF($C$7,7,0),1,1)</f>
        <v>47.94</v>
      </c>
      <c r="E794" s="4">
        <f ca="1">OFFSET(InputPriceData!D$15,CalculationsAndCharts!$A794+$A$11,IF($C$7,7,0),1,1)</f>
        <v>48.22</v>
      </c>
      <c r="F794" s="4">
        <f ca="1">OFFSET(InputPriceData!E$15,CalculationsAndCharts!$A794+$A$11,IF($C$7,7,0),1,1)</f>
        <v>46.63</v>
      </c>
      <c r="G794" s="4">
        <f ca="1">OFFSET(InputPriceData!F$15,CalculationsAndCharts!$A794+$A$11,IF($C$7,7,0),1,1)</f>
        <v>47.86</v>
      </c>
      <c r="H794" s="105">
        <f t="shared" si="1254"/>
        <v>0</v>
      </c>
      <c r="I794" s="105">
        <f t="shared" ca="1" si="1358"/>
        <v>0</v>
      </c>
      <c r="J794" s="105">
        <f t="shared" ca="1" si="1358"/>
        <v>0</v>
      </c>
      <c r="K794" s="105">
        <f t="shared" ca="1" si="1358"/>
        <v>0</v>
      </c>
      <c r="L794" s="4">
        <f t="shared" ca="1" si="1255"/>
        <v>47.569999999999993</v>
      </c>
      <c r="M794" s="105">
        <f t="shared" ca="1" si="1256"/>
        <v>1.2866666666666617</v>
      </c>
      <c r="N794" s="105">
        <f t="shared" ca="1" si="1263"/>
        <v>6.1369487179487132</v>
      </c>
      <c r="O794" s="198">
        <f t="shared" ca="1" si="1264"/>
        <v>6.2682583200624258</v>
      </c>
      <c r="P794" s="198">
        <f t="shared" ca="1" si="1265"/>
        <v>5.641432488056183</v>
      </c>
      <c r="Q794" s="105">
        <f t="shared" ca="1" si="1257"/>
        <v>46.846019916874049</v>
      </c>
      <c r="R794" s="105">
        <f t="shared" ca="1" si="1258"/>
        <v>45.940941599262715</v>
      </c>
      <c r="S794" s="105">
        <f t="shared" ca="1" si="1266"/>
        <v>0</v>
      </c>
      <c r="T794" s="105">
        <f t="shared" si="1267"/>
        <v>0</v>
      </c>
      <c r="U794" s="105">
        <f t="shared" si="1268"/>
        <v>0</v>
      </c>
      <c r="V794" s="115">
        <f t="shared" ca="1" si="1259"/>
        <v>1.5899999999999963</v>
      </c>
      <c r="W794" s="114">
        <f t="shared" ca="1" si="1260"/>
        <v>1.7883815951983308</v>
      </c>
      <c r="X794" s="116">
        <f t="shared" ca="1" si="1261"/>
        <v>8.7366936798962208E-2</v>
      </c>
      <c r="Y794" s="90" t="e">
        <f t="shared" si="1269"/>
        <v>#N/A</v>
      </c>
      <c r="Z794" s="117" t="str">
        <f t="shared" ca="1" si="1270"/>
        <v/>
      </c>
      <c r="AA794" s="112"/>
      <c r="AB794" s="118"/>
      <c r="AC794" s="107"/>
      <c r="AD794" s="107"/>
      <c r="AH794" s="107"/>
      <c r="BE794" s="235">
        <f t="shared" ca="1" si="1271"/>
        <v>47.754999999999995</v>
      </c>
      <c r="BF794" s="235">
        <f t="shared" ref="BF794:BN794" ca="1" si="1361">AVERAGE(OFFSET(BE$31,$A794,0,$BE$27,1))</f>
        <v>47.964999999999996</v>
      </c>
      <c r="BG794" s="235">
        <f t="shared" ca="1" si="1361"/>
        <v>47.931249999999999</v>
      </c>
      <c r="BH794" s="235">
        <f t="shared" ca="1" si="1361"/>
        <v>47.676249999999996</v>
      </c>
      <c r="BI794" s="235">
        <f t="shared" ca="1" si="1361"/>
        <v>47.307812499999997</v>
      </c>
      <c r="BJ794" s="235">
        <f t="shared" ca="1" si="1361"/>
        <v>46.931093750000002</v>
      </c>
      <c r="BK794" s="235">
        <f t="shared" ca="1" si="1361"/>
        <v>46.612265624999999</v>
      </c>
      <c r="BL794" s="235">
        <f t="shared" ca="1" si="1361"/>
        <v>46.365312500000002</v>
      </c>
      <c r="BM794" s="235">
        <f t="shared" ca="1" si="1361"/>
        <v>46.169472656250001</v>
      </c>
      <c r="BN794" s="235">
        <f t="shared" ca="1" si="1361"/>
        <v>45.997148437500002</v>
      </c>
      <c r="BO794" s="235">
        <f t="shared" ca="1" si="1273"/>
        <v>47.458217773437489</v>
      </c>
      <c r="BP794" s="235">
        <f t="shared" ca="1" si="1342"/>
        <v>47.077431521544568</v>
      </c>
      <c r="BQ794" s="235">
        <f t="shared" ca="1" si="1343"/>
        <v>46.673464648519989</v>
      </c>
      <c r="BR794" s="235">
        <f t="shared" ca="1" si="1344"/>
        <v>0.40396687302457934</v>
      </c>
      <c r="BS794" s="235">
        <f t="shared" ca="1" si="1345"/>
        <v>47.481398394569148</v>
      </c>
      <c r="BT794" s="235">
        <f t="shared" ca="1" si="1299"/>
        <v>47.031679748532426</v>
      </c>
      <c r="BU794" s="235">
        <f t="shared" ca="1" si="1300"/>
        <v>46.603553113183949</v>
      </c>
      <c r="BV794" s="235">
        <f t="shared" ca="1" si="1301"/>
        <v>46.243355199522355</v>
      </c>
      <c r="BW794" s="235">
        <f t="shared" ca="1" si="1302"/>
        <v>47.527735105567771</v>
      </c>
      <c r="BX794" s="235">
        <f t="shared" ca="1" si="1274"/>
        <v>0.76040654723092704</v>
      </c>
      <c r="BZ794" s="235">
        <f t="shared" ca="1" si="1275"/>
        <v>45.997841618141265</v>
      </c>
      <c r="CA794" s="235">
        <f t="shared" ca="1" si="1276"/>
        <v>100.29853744019309</v>
      </c>
      <c r="CB794" s="235">
        <f t="shared" ca="1" si="1316"/>
        <v>47.514108886718745</v>
      </c>
      <c r="CC794" s="235">
        <f t="shared" ca="1" si="1317"/>
        <v>10.764108886718745</v>
      </c>
      <c r="CD794" s="81">
        <f t="shared" ca="1" si="1318"/>
        <v>12.228888346354161</v>
      </c>
      <c r="CE794" s="235">
        <f t="shared" ca="1" si="1277"/>
        <v>88.021973721985006</v>
      </c>
      <c r="CF794" s="235">
        <f t="shared" ca="1" si="1278"/>
        <v>88.484248226298135</v>
      </c>
      <c r="CG794">
        <f t="shared" si="1330"/>
        <v>100</v>
      </c>
      <c r="CH794">
        <f t="shared" si="1330"/>
        <v>50</v>
      </c>
      <c r="CI794">
        <f t="shared" si="1330"/>
        <v>0</v>
      </c>
      <c r="CJ794" t="e">
        <f t="shared" si="1280"/>
        <v>#N/A</v>
      </c>
      <c r="CK794" s="259">
        <f t="shared" ca="1" si="1281"/>
        <v>47.58280007955122</v>
      </c>
      <c r="CL794" s="259">
        <f t="shared" ca="1" si="1282"/>
        <v>47.523825019887802</v>
      </c>
      <c r="CM794" s="259">
        <f t="shared" ca="1" si="1283"/>
        <v>47.426984206283301</v>
      </c>
      <c r="CN794" s="259">
        <f t="shared" ca="1" si="1284"/>
        <v>46.886540906062912</v>
      </c>
      <c r="CO794">
        <f t="shared" ca="1" si="1285"/>
        <v>100</v>
      </c>
      <c r="CP794">
        <f t="shared" ca="1" si="1286"/>
        <v>16.7</v>
      </c>
      <c r="CQ794" t="e">
        <f t="shared" ca="1" si="1287"/>
        <v>#N/A</v>
      </c>
      <c r="CR794" t="e">
        <f t="shared" ca="1" si="1321"/>
        <v>#N/A</v>
      </c>
      <c r="CS794" t="e">
        <f t="shared" ca="1" si="1322"/>
        <v>#N/A</v>
      </c>
    </row>
    <row r="795" spans="1:97" x14ac:dyDescent="0.25">
      <c r="A795">
        <v>764</v>
      </c>
      <c r="B795" s="100">
        <f ca="1">OFFSET(InputPriceData!B$15,CalculationsAndCharts!$A795+$A$11,0,1,1)</f>
        <v>39385</v>
      </c>
      <c r="C795" s="3">
        <f ca="1">OFFSET(InputPriceData!G$15,CalculationsAndCharts!$A795+$A$11,0,1,1)</f>
        <v>1983300</v>
      </c>
      <c r="D795" s="4">
        <f ca="1">OFFSET(InputPriceData!C$15,CalculationsAndCharts!$A795+$A$11,IF($C$7,7,0),1,1)</f>
        <v>48.69</v>
      </c>
      <c r="E795" s="4">
        <f ca="1">OFFSET(InputPriceData!D$15,CalculationsAndCharts!$A795+$A$11,IF($C$7,7,0),1,1)</f>
        <v>48.74</v>
      </c>
      <c r="F795" s="4">
        <f ca="1">OFFSET(InputPriceData!E$15,CalculationsAndCharts!$A795+$A$11,IF($C$7,7,0),1,1)</f>
        <v>47.36</v>
      </c>
      <c r="G795" s="4">
        <f ca="1">OFFSET(InputPriceData!F$15,CalculationsAndCharts!$A795+$A$11,IF($C$7,7,0),1,1)</f>
        <v>47.65</v>
      </c>
      <c r="H795" s="105">
        <f t="shared" si="1254"/>
        <v>0</v>
      </c>
      <c r="I795" s="105">
        <f t="shared" ca="1" si="1358"/>
        <v>0</v>
      </c>
      <c r="J795" s="105">
        <f t="shared" ca="1" si="1358"/>
        <v>0</v>
      </c>
      <c r="K795" s="105">
        <f t="shared" ca="1" si="1358"/>
        <v>0</v>
      </c>
      <c r="L795" s="4">
        <f t="shared" ca="1" si="1255"/>
        <v>47.916666666666664</v>
      </c>
      <c r="M795" s="105">
        <f t="shared" ca="1" si="1256"/>
        <v>0.95000000000000284</v>
      </c>
      <c r="N795" s="105">
        <f t="shared" ca="1" si="1263"/>
        <v>6.2188717948717906</v>
      </c>
      <c r="O795" s="198">
        <f t="shared" ca="1" si="1264"/>
        <v>6.3057753492377726</v>
      </c>
      <c r="P795" s="198">
        <f t="shared" ca="1" si="1265"/>
        <v>5.6751978143139956</v>
      </c>
      <c r="Q795" s="105">
        <f t="shared" ca="1" si="1257"/>
        <v>46.639168464552348</v>
      </c>
      <c r="R795" s="105">
        <f t="shared" ca="1" si="1258"/>
        <v>45.682347794230907</v>
      </c>
      <c r="S795" s="105">
        <f t="shared" ca="1" si="1266"/>
        <v>0</v>
      </c>
      <c r="T795" s="105">
        <f t="shared" si="1267"/>
        <v>0</v>
      </c>
      <c r="U795" s="105">
        <f t="shared" si="1268"/>
        <v>0</v>
      </c>
      <c r="V795" s="115">
        <f t="shared" ca="1" si="1259"/>
        <v>1.3800000000000026</v>
      </c>
      <c r="W795" s="114">
        <f t="shared" ca="1" si="1260"/>
        <v>1.8875723927974983</v>
      </c>
      <c r="X795" s="116">
        <f t="shared" ca="1" si="1261"/>
        <v>8.9613271622193041E-2</v>
      </c>
      <c r="Y795" s="90" t="e">
        <f t="shared" si="1269"/>
        <v>#N/A</v>
      </c>
      <c r="Z795" s="117" t="str">
        <f t="shared" ca="1" si="1270"/>
        <v/>
      </c>
      <c r="AA795" s="112"/>
      <c r="AB795" s="118"/>
      <c r="AC795" s="107"/>
      <c r="AD795" s="107"/>
      <c r="AH795" s="107"/>
      <c r="BE795" s="235">
        <f t="shared" ca="1" si="1271"/>
        <v>48.174999999999997</v>
      </c>
      <c r="BF795" s="235">
        <f t="shared" ref="BF795:BN795" ca="1" si="1362">AVERAGE(OFFSET(BE$31,$A795,0,$BE$27,1))</f>
        <v>47.897500000000001</v>
      </c>
      <c r="BG795" s="235">
        <f t="shared" ca="1" si="1362"/>
        <v>47.421250000000001</v>
      </c>
      <c r="BH795" s="235">
        <f t="shared" ca="1" si="1362"/>
        <v>46.939374999999998</v>
      </c>
      <c r="BI795" s="235">
        <f t="shared" ca="1" si="1362"/>
        <v>46.554375</v>
      </c>
      <c r="BJ795" s="235">
        <f t="shared" ca="1" si="1362"/>
        <v>46.293437499999996</v>
      </c>
      <c r="BK795" s="235">
        <f t="shared" ca="1" si="1362"/>
        <v>46.118359374999997</v>
      </c>
      <c r="BL795" s="235">
        <f t="shared" ca="1" si="1362"/>
        <v>45.9736328125</v>
      </c>
      <c r="BM795" s="235">
        <f t="shared" ca="1" si="1362"/>
        <v>45.824824218750003</v>
      </c>
      <c r="BN795" s="235">
        <f t="shared" ca="1" si="1362"/>
        <v>45.666962890625001</v>
      </c>
      <c r="BO795" s="235">
        <f t="shared" ca="1" si="1273"/>
        <v>47.251954589843749</v>
      </c>
      <c r="BP795" s="235">
        <f t="shared" ca="1" si="1342"/>
        <v>46.696645269651654</v>
      </c>
      <c r="BQ795" s="235">
        <f t="shared" ca="1" si="1343"/>
        <v>46.26949777549541</v>
      </c>
      <c r="BR795" s="235">
        <f t="shared" ca="1" si="1344"/>
        <v>0.42714749415624453</v>
      </c>
      <c r="BS795" s="235">
        <f t="shared" ca="1" si="1345"/>
        <v>47.123792763807899</v>
      </c>
      <c r="BT795" s="235">
        <f t="shared" ca="1" si="1299"/>
        <v>46.581961102495697</v>
      </c>
      <c r="BU795" s="235">
        <f t="shared" ca="1" si="1300"/>
        <v>46.175426477835479</v>
      </c>
      <c r="BV795" s="235">
        <f t="shared" ca="1" si="1301"/>
        <v>45.883157285860761</v>
      </c>
      <c r="BW795" s="235">
        <f t="shared" ca="1" si="1302"/>
        <v>47.102761159841407</v>
      </c>
      <c r="BX795" s="235">
        <f t="shared" ca="1" si="1274"/>
        <v>0.76987774275640974</v>
      </c>
      <c r="BZ795" s="235">
        <f t="shared" ca="1" si="1275"/>
        <v>45.80992799051193</v>
      </c>
      <c r="CA795" s="235">
        <f t="shared" ca="1" si="1276"/>
        <v>91.981768582525831</v>
      </c>
      <c r="CB795" s="235">
        <f t="shared" ca="1" si="1316"/>
        <v>47.58431062825521</v>
      </c>
      <c r="CC795" s="235">
        <f t="shared" ca="1" si="1317"/>
        <v>10.83431062825521</v>
      </c>
      <c r="CD795" s="81">
        <f t="shared" ca="1" si="1318"/>
        <v>12.228888346354161</v>
      </c>
      <c r="CE795" s="235">
        <f t="shared" ca="1" si="1277"/>
        <v>88.596038506519506</v>
      </c>
      <c r="CF795" s="235">
        <f t="shared" ca="1" si="1278"/>
        <v>87.995080686734767</v>
      </c>
      <c r="CG795">
        <f t="shared" si="1330"/>
        <v>100</v>
      </c>
      <c r="CH795">
        <f t="shared" si="1330"/>
        <v>50</v>
      </c>
      <c r="CI795">
        <f t="shared" si="1330"/>
        <v>0</v>
      </c>
      <c r="CJ795" t="e">
        <f t="shared" si="1280"/>
        <v>#N/A</v>
      </c>
      <c r="CK795" s="259">
        <f t="shared" ca="1" si="1281"/>
        <v>47.05560015910244</v>
      </c>
      <c r="CL795" s="259">
        <f t="shared" ca="1" si="1282"/>
        <v>47.740300079551218</v>
      </c>
      <c r="CM795" s="259">
        <f t="shared" ca="1" si="1283"/>
        <v>47.331640343805503</v>
      </c>
      <c r="CN795" s="259">
        <f t="shared" ca="1" si="1284"/>
        <v>46.631627260532952</v>
      </c>
      <c r="CO795">
        <f t="shared" ca="1" si="1285"/>
        <v>100</v>
      </c>
      <c r="CP795">
        <f t="shared" ca="1" si="1286"/>
        <v>16.7</v>
      </c>
      <c r="CQ795" t="e">
        <f t="shared" ca="1" si="1287"/>
        <v>#N/A</v>
      </c>
      <c r="CR795" t="e">
        <f t="shared" ca="1" si="1321"/>
        <v>#N/A</v>
      </c>
      <c r="CS795" t="e">
        <f t="shared" ca="1" si="1322"/>
        <v>#N/A</v>
      </c>
    </row>
    <row r="796" spans="1:97" x14ac:dyDescent="0.25">
      <c r="A796">
        <v>765</v>
      </c>
      <c r="B796" s="100">
        <f ca="1">OFFSET(InputPriceData!B$15,CalculationsAndCharts!$A796+$A$11,0,1,1)</f>
        <v>39384</v>
      </c>
      <c r="C796" s="3">
        <f ca="1">OFFSET(InputPriceData!G$15,CalculationsAndCharts!$A796+$A$11,0,1,1)</f>
        <v>3403600</v>
      </c>
      <c r="D796" s="4">
        <f ca="1">OFFSET(InputPriceData!C$15,CalculationsAndCharts!$A796+$A$11,IF($C$7,7,0),1,1)</f>
        <v>46.88</v>
      </c>
      <c r="E796" s="4">
        <f ca="1">OFFSET(InputPriceData!D$15,CalculationsAndCharts!$A796+$A$11,IF($C$7,7,0),1,1)</f>
        <v>49.55</v>
      </c>
      <c r="F796" s="4">
        <f ca="1">OFFSET(InputPriceData!E$15,CalculationsAndCharts!$A796+$A$11,IF($C$7,7,0),1,1)</f>
        <v>46.68</v>
      </c>
      <c r="G796" s="4">
        <f ca="1">OFFSET(InputPriceData!F$15,CalculationsAndCharts!$A796+$A$11,IF($C$7,7,0),1,1)</f>
        <v>48.7</v>
      </c>
      <c r="H796" s="105">
        <f t="shared" si="1254"/>
        <v>0</v>
      </c>
      <c r="I796" s="105">
        <f t="shared" ca="1" si="1358"/>
        <v>0</v>
      </c>
      <c r="J796" s="105">
        <f t="shared" ca="1" si="1358"/>
        <v>0</v>
      </c>
      <c r="K796" s="105">
        <f t="shared" ca="1" si="1358"/>
        <v>0</v>
      </c>
      <c r="L796" s="4">
        <f t="shared" ca="1" si="1255"/>
        <v>48.31</v>
      </c>
      <c r="M796" s="105">
        <f t="shared" ca="1" si="1256"/>
        <v>2.2600000000000051</v>
      </c>
      <c r="N796" s="105">
        <f t="shared" ca="1" si="1263"/>
        <v>6.7249743589743538</v>
      </c>
      <c r="O796" s="198">
        <f t="shared" ca="1" si="1264"/>
        <v>6.3306049361994816</v>
      </c>
      <c r="P796" s="198">
        <f t="shared" ca="1" si="1265"/>
        <v>5.6975444425795336</v>
      </c>
      <c r="Q796" s="105">
        <f t="shared" ca="1" si="1257"/>
        <v>46.274168978233973</v>
      </c>
      <c r="R796" s="105">
        <f t="shared" ca="1" si="1258"/>
        <v>45.408970459853357</v>
      </c>
      <c r="S796" s="105">
        <f t="shared" ca="1" si="1266"/>
        <v>0</v>
      </c>
      <c r="T796" s="105">
        <f t="shared" si="1267"/>
        <v>0</v>
      </c>
      <c r="U796" s="105">
        <f t="shared" si="1268"/>
        <v>0</v>
      </c>
      <c r="V796" s="115">
        <f t="shared" ca="1" si="1259"/>
        <v>3.009999999999998</v>
      </c>
      <c r="W796" s="114">
        <f t="shared" ca="1" si="1260"/>
        <v>2.1413585891962463</v>
      </c>
      <c r="X796" s="116">
        <f t="shared" ca="1" si="1261"/>
        <v>9.3970402242222723E-2</v>
      </c>
      <c r="Y796" s="90" t="e">
        <f t="shared" si="1269"/>
        <v>#N/A</v>
      </c>
      <c r="Z796" s="117" t="str">
        <f t="shared" ca="1" si="1270"/>
        <v/>
      </c>
      <c r="AA796" s="112"/>
      <c r="AB796" s="118"/>
      <c r="AC796" s="107"/>
      <c r="AD796" s="107"/>
      <c r="AH796" s="107"/>
      <c r="BE796" s="235">
        <f t="shared" ca="1" si="1271"/>
        <v>47.620000000000005</v>
      </c>
      <c r="BF796" s="235">
        <f t="shared" ref="BF796:BN796" ca="1" si="1363">AVERAGE(OFFSET(BE$31,$A796,0,$BE$27,1))</f>
        <v>46.945</v>
      </c>
      <c r="BG796" s="235">
        <f t="shared" ca="1" si="1363"/>
        <v>46.457499999999996</v>
      </c>
      <c r="BH796" s="235">
        <f t="shared" ca="1" si="1363"/>
        <v>46.169375000000002</v>
      </c>
      <c r="BI796" s="235">
        <f t="shared" ca="1" si="1363"/>
        <v>46.032499999999999</v>
      </c>
      <c r="BJ796" s="235">
        <f t="shared" ca="1" si="1363"/>
        <v>45.943281249999998</v>
      </c>
      <c r="BK796" s="235">
        <f t="shared" ca="1" si="1363"/>
        <v>45.828906250000003</v>
      </c>
      <c r="BL796" s="235">
        <f t="shared" ca="1" si="1363"/>
        <v>45.676015625000005</v>
      </c>
      <c r="BM796" s="235">
        <f t="shared" ca="1" si="1363"/>
        <v>45.509101562500007</v>
      </c>
      <c r="BN796" s="235">
        <f t="shared" ca="1" si="1363"/>
        <v>45.358955078125007</v>
      </c>
      <c r="BO796" s="235">
        <f t="shared" ca="1" si="1273"/>
        <v>46.597000488281267</v>
      </c>
      <c r="BP796" s="235">
        <f t="shared" ca="1" si="1342"/>
        <v>46.14133594945956</v>
      </c>
      <c r="BQ796" s="235">
        <f t="shared" ca="1" si="1343"/>
        <v>45.842350281339165</v>
      </c>
      <c r="BR796" s="235">
        <f t="shared" ca="1" si="1344"/>
        <v>0.29898566812039462</v>
      </c>
      <c r="BS796" s="235">
        <f t="shared" ca="1" si="1345"/>
        <v>46.440321617579954</v>
      </c>
      <c r="BT796" s="235">
        <f t="shared" ca="1" si="1299"/>
        <v>46.040129441183502</v>
      </c>
      <c r="BU796" s="235">
        <f t="shared" ca="1" si="1300"/>
        <v>45.768891853175262</v>
      </c>
      <c r="BV796" s="235">
        <f t="shared" ca="1" si="1301"/>
        <v>45.590888093886036</v>
      </c>
      <c r="BW796" s="235">
        <f t="shared" ca="1" si="1302"/>
        <v>46.404600857910765</v>
      </c>
      <c r="BX796" s="235">
        <f t="shared" ca="1" si="1274"/>
        <v>1.0163558419867473</v>
      </c>
      <c r="BZ796" s="235">
        <f t="shared" ca="1" si="1275"/>
        <v>45.639408025268629</v>
      </c>
      <c r="CA796" s="235">
        <f t="shared" ca="1" si="1276"/>
        <v>68.821971622319708</v>
      </c>
      <c r="CB796" s="235">
        <f t="shared" ca="1" si="1316"/>
        <v>47.453500244140635</v>
      </c>
      <c r="CC796" s="235">
        <f t="shared" ca="1" si="1317"/>
        <v>10.863500244140631</v>
      </c>
      <c r="CD796" s="81">
        <f t="shared" ca="1" si="1318"/>
        <v>12.228888346354161</v>
      </c>
      <c r="CE796" s="235">
        <f t="shared" ca="1" si="1277"/>
        <v>88.834732450389936</v>
      </c>
      <c r="CF796" s="235">
        <f t="shared" ca="1" si="1278"/>
        <v>85.745856271562673</v>
      </c>
      <c r="CG796">
        <f t="shared" si="1330"/>
        <v>100</v>
      </c>
      <c r="CH796">
        <f t="shared" si="1330"/>
        <v>50</v>
      </c>
      <c r="CI796">
        <f t="shared" si="1330"/>
        <v>0</v>
      </c>
      <c r="CJ796" t="e">
        <f t="shared" si="1280"/>
        <v>#N/A</v>
      </c>
      <c r="CK796" s="259">
        <f t="shared" ca="1" si="1281"/>
        <v>46.158700318204879</v>
      </c>
      <c r="CL796" s="259">
        <f t="shared" ca="1" si="1282"/>
        <v>47.454975159102432</v>
      </c>
      <c r="CM796" s="259">
        <f t="shared" ca="1" si="1283"/>
        <v>46.941622795231396</v>
      </c>
      <c r="CN796" s="259">
        <f t="shared" ca="1" si="1284"/>
        <v>46.188158132925643</v>
      </c>
      <c r="CO796">
        <f t="shared" ca="1" si="1285"/>
        <v>100</v>
      </c>
      <c r="CP796">
        <f t="shared" ca="1" si="1286"/>
        <v>16.7</v>
      </c>
      <c r="CQ796" t="e">
        <f t="shared" ca="1" si="1287"/>
        <v>#N/A</v>
      </c>
      <c r="CR796" t="e">
        <f t="shared" ca="1" si="1321"/>
        <v>#N/A</v>
      </c>
      <c r="CS796" t="e">
        <f t="shared" ca="1" si="1322"/>
        <v>#N/A</v>
      </c>
    </row>
    <row r="797" spans="1:97" x14ac:dyDescent="0.25">
      <c r="A797">
        <v>766</v>
      </c>
      <c r="B797" s="100">
        <f ca="1">OFFSET(InputPriceData!B$15,CalculationsAndCharts!$A797+$A$11,0,1,1)</f>
        <v>39381</v>
      </c>
      <c r="C797" s="3">
        <f ca="1">OFFSET(InputPriceData!G$15,CalculationsAndCharts!$A797+$A$11,0,1,1)</f>
        <v>2208600</v>
      </c>
      <c r="D797" s="4">
        <f ca="1">OFFSET(InputPriceData!C$15,CalculationsAndCharts!$A797+$A$11,IF($C$7,7,0),1,1)</f>
        <v>46.6</v>
      </c>
      <c r="E797" s="4">
        <f ca="1">OFFSET(InputPriceData!D$15,CalculationsAndCharts!$A797+$A$11,IF($C$7,7,0),1,1)</f>
        <v>47.35</v>
      </c>
      <c r="F797" s="4">
        <f ca="1">OFFSET(InputPriceData!E$15,CalculationsAndCharts!$A797+$A$11,IF($C$7,7,0),1,1)</f>
        <v>46.05</v>
      </c>
      <c r="G797" s="4">
        <f ca="1">OFFSET(InputPriceData!F$15,CalculationsAndCharts!$A797+$A$11,IF($C$7,7,0),1,1)</f>
        <v>46.54</v>
      </c>
      <c r="H797" s="105">
        <f t="shared" si="1254"/>
        <v>0</v>
      </c>
      <c r="I797" s="105">
        <f t="shared" ca="1" si="1358"/>
        <v>0</v>
      </c>
      <c r="J797" s="105">
        <f t="shared" ca="1" si="1358"/>
        <v>0</v>
      </c>
      <c r="K797" s="105">
        <f t="shared" ca="1" si="1358"/>
        <v>0</v>
      </c>
      <c r="L797" s="4">
        <f t="shared" ca="1" si="1255"/>
        <v>46.646666666666668</v>
      </c>
      <c r="M797" s="105">
        <f t="shared" ca="1" si="1256"/>
        <v>1.5166666666666657</v>
      </c>
      <c r="N797" s="105">
        <f t="shared" ca="1" si="1263"/>
        <v>6.5401923076923021</v>
      </c>
      <c r="O797" s="198">
        <f t="shared" ca="1" si="1264"/>
        <v>6.2179279582638038</v>
      </c>
      <c r="P797" s="198">
        <f t="shared" ca="1" si="1265"/>
        <v>5.5961351624374238</v>
      </c>
      <c r="Q797" s="105">
        <f t="shared" ca="1" si="1257"/>
        <v>45.692502972015106</v>
      </c>
      <c r="R797" s="105">
        <f t="shared" ca="1" si="1258"/>
        <v>45.161770883173183</v>
      </c>
      <c r="S797" s="105">
        <f t="shared" ca="1" si="1266"/>
        <v>0</v>
      </c>
      <c r="T797" s="105">
        <f t="shared" si="1267"/>
        <v>0</v>
      </c>
      <c r="U797" s="105">
        <f t="shared" si="1268"/>
        <v>0</v>
      </c>
      <c r="V797" s="115">
        <f t="shared" ca="1" si="1259"/>
        <v>1.3500000000000014</v>
      </c>
      <c r="W797" s="114">
        <f t="shared" ca="1" si="1260"/>
        <v>1.7070378837943707</v>
      </c>
      <c r="X797" s="116">
        <f t="shared" ca="1" si="1261"/>
        <v>8.6678940347966721E-2</v>
      </c>
      <c r="Y797" s="90" t="e">
        <f t="shared" si="1269"/>
        <v>#N/A</v>
      </c>
      <c r="Z797" s="117" t="str">
        <f t="shared" ca="1" si="1270"/>
        <v/>
      </c>
      <c r="AA797" s="112"/>
      <c r="AB797" s="118"/>
      <c r="AC797" s="107"/>
      <c r="AD797" s="107"/>
      <c r="AH797" s="107"/>
      <c r="BE797" s="235">
        <f t="shared" ca="1" si="1271"/>
        <v>46.269999999999996</v>
      </c>
      <c r="BF797" s="235">
        <f t="shared" ref="BF797:BN797" ca="1" si="1364">AVERAGE(OFFSET(BE$31,$A797,0,$BE$27,1))</f>
        <v>45.97</v>
      </c>
      <c r="BG797" s="235">
        <f t="shared" ca="1" si="1364"/>
        <v>45.881250000000001</v>
      </c>
      <c r="BH797" s="235">
        <f t="shared" ca="1" si="1364"/>
        <v>45.895625000000003</v>
      </c>
      <c r="BI797" s="235">
        <f t="shared" ca="1" si="1364"/>
        <v>45.854062499999998</v>
      </c>
      <c r="BJ797" s="235">
        <f t="shared" ca="1" si="1364"/>
        <v>45.71453125</v>
      </c>
      <c r="BK797" s="235">
        <f t="shared" ca="1" si="1364"/>
        <v>45.523125000000007</v>
      </c>
      <c r="BL797" s="235">
        <f t="shared" ca="1" si="1364"/>
        <v>45.342187500000009</v>
      </c>
      <c r="BM797" s="235">
        <f t="shared" ca="1" si="1364"/>
        <v>45.208808593750007</v>
      </c>
      <c r="BN797" s="235">
        <f t="shared" ca="1" si="1364"/>
        <v>45.129482421875004</v>
      </c>
      <c r="BO797" s="235">
        <f t="shared" ca="1" si="1273"/>
        <v>45.871859863281252</v>
      </c>
      <c r="BP797" s="235">
        <f t="shared" ca="1" si="1342"/>
        <v>45.685671410637852</v>
      </c>
      <c r="BQ797" s="235">
        <f t="shared" ca="1" si="1343"/>
        <v>45.54336461321877</v>
      </c>
      <c r="BR797" s="235">
        <f t="shared" ca="1" si="1344"/>
        <v>0.14230679741908148</v>
      </c>
      <c r="BS797" s="235">
        <f t="shared" ca="1" si="1345"/>
        <v>45.827978208056933</v>
      </c>
      <c r="BT797" s="235">
        <f t="shared" ca="1" si="1299"/>
        <v>45.639937264787051</v>
      </c>
      <c r="BU797" s="235">
        <f t="shared" ca="1" si="1300"/>
        <v>45.497654265167014</v>
      </c>
      <c r="BV797" s="235">
        <f t="shared" ca="1" si="1301"/>
        <v>45.412884334596818</v>
      </c>
      <c r="BW797" s="235">
        <f t="shared" ca="1" si="1302"/>
        <v>45.839733333456913</v>
      </c>
      <c r="BX797" s="235">
        <f t="shared" ca="1" si="1274"/>
        <v>1.5023004717885606</v>
      </c>
      <c r="BZ797" s="235">
        <f t="shared" ca="1" si="1275"/>
        <v>45.507855844607349</v>
      </c>
      <c r="CA797" s="235">
        <f t="shared" ca="1" si="1276"/>
        <v>55.522821417583167</v>
      </c>
      <c r="CB797" s="235">
        <f t="shared" ca="1" si="1316"/>
        <v>46.25926326497396</v>
      </c>
      <c r="CC797" s="235">
        <f t="shared" ca="1" si="1317"/>
        <v>9.6692632649739565</v>
      </c>
      <c r="CD797" s="81">
        <f t="shared" ca="1" si="1318"/>
        <v>11.171304199218746</v>
      </c>
      <c r="CE797" s="235">
        <f t="shared" ca="1" si="1277"/>
        <v>86.554471103294873</v>
      </c>
      <c r="CF797" s="235">
        <f t="shared" ca="1" si="1278"/>
        <v>82.423494590760839</v>
      </c>
      <c r="CG797">
        <f t="shared" si="1330"/>
        <v>100</v>
      </c>
      <c r="CH797">
        <f t="shared" si="1330"/>
        <v>50</v>
      </c>
      <c r="CI797">
        <f t="shared" si="1330"/>
        <v>0</v>
      </c>
      <c r="CJ797" t="e">
        <f t="shared" si="1280"/>
        <v>#N/A</v>
      </c>
      <c r="CK797" s="259">
        <f t="shared" ca="1" si="1281"/>
        <v>45.682400636409767</v>
      </c>
      <c r="CL797" s="259">
        <f t="shared" ca="1" si="1282"/>
        <v>46.33745031820488</v>
      </c>
      <c r="CM797" s="259">
        <f t="shared" ca="1" si="1283"/>
        <v>46.029371325385654</v>
      </c>
      <c r="CN797" s="259">
        <f t="shared" ca="1" si="1284"/>
        <v>45.681431322454927</v>
      </c>
      <c r="CO797">
        <f t="shared" ca="1" si="1285"/>
        <v>100</v>
      </c>
      <c r="CP797">
        <f t="shared" ca="1" si="1286"/>
        <v>16.7</v>
      </c>
      <c r="CQ797" t="e">
        <f t="shared" ca="1" si="1287"/>
        <v>#N/A</v>
      </c>
      <c r="CR797" t="e">
        <f t="shared" ca="1" si="1321"/>
        <v>#N/A</v>
      </c>
      <c r="CS797" t="e">
        <f t="shared" ca="1" si="1322"/>
        <v>#N/A</v>
      </c>
    </row>
    <row r="798" spans="1:97" x14ac:dyDescent="0.25">
      <c r="A798">
        <v>767</v>
      </c>
      <c r="B798" s="100">
        <f ca="1">OFFSET(InputPriceData!B$15,CalculationsAndCharts!$A798+$A$11,0,1,1)</f>
        <v>39380</v>
      </c>
      <c r="C798" s="3">
        <f ca="1">OFFSET(InputPriceData!G$15,CalculationsAndCharts!$A798+$A$11,0,1,1)</f>
        <v>2669400</v>
      </c>
      <c r="D798" s="4">
        <f ca="1">OFFSET(InputPriceData!C$15,CalculationsAndCharts!$A798+$A$11,IF($C$7,7,0),1,1)</f>
        <v>45.55</v>
      </c>
      <c r="E798" s="4">
        <f ca="1">OFFSET(InputPriceData!D$15,CalculationsAndCharts!$A798+$A$11,IF($C$7,7,0),1,1)</f>
        <v>46.65</v>
      </c>
      <c r="F798" s="4">
        <f ca="1">OFFSET(InputPriceData!E$15,CalculationsAndCharts!$A798+$A$11,IF($C$7,7,0),1,1)</f>
        <v>45.13</v>
      </c>
      <c r="G798" s="4">
        <f ca="1">OFFSET(InputPriceData!F$15,CalculationsAndCharts!$A798+$A$11,IF($C$7,7,0),1,1)</f>
        <v>46</v>
      </c>
      <c r="H798" s="105">
        <f t="shared" si="1254"/>
        <v>0</v>
      </c>
      <c r="I798" s="105">
        <f t="shared" ca="1" si="1358"/>
        <v>0</v>
      </c>
      <c r="J798" s="105">
        <f t="shared" ca="1" si="1358"/>
        <v>0</v>
      </c>
      <c r="K798" s="105">
        <f t="shared" ca="1" si="1358"/>
        <v>0</v>
      </c>
      <c r="L798" s="4">
        <f t="shared" ca="1" si="1255"/>
        <v>45.926666666666669</v>
      </c>
      <c r="M798" s="105">
        <f t="shared" ca="1" si="1256"/>
        <v>1.7866666666666688</v>
      </c>
      <c r="N798" s="105">
        <f t="shared" ca="1" si="1263"/>
        <v>6.2698461538461485</v>
      </c>
      <c r="O798" s="198">
        <f t="shared" ca="1" si="1264"/>
        <v>6.1258524298556614</v>
      </c>
      <c r="P798" s="198">
        <f t="shared" ca="1" si="1265"/>
        <v>5.5132671868700953</v>
      </c>
      <c r="Q798" s="105">
        <f t="shared" ca="1" si="1257"/>
        <v>45.419884773543231</v>
      </c>
      <c r="R798" s="105">
        <f t="shared" ca="1" si="1258"/>
        <v>45.010133143504063</v>
      </c>
      <c r="S798" s="105">
        <f t="shared" ca="1" si="1266"/>
        <v>0</v>
      </c>
      <c r="T798" s="105">
        <f t="shared" si="1267"/>
        <v>0</v>
      </c>
      <c r="U798" s="105">
        <f t="shared" si="1268"/>
        <v>0</v>
      </c>
      <c r="V798" s="115">
        <f t="shared" ca="1" si="1259"/>
        <v>1.519999999999996</v>
      </c>
      <c r="W798" s="114">
        <f t="shared" ca="1" si="1260"/>
        <v>1.8855568256915556</v>
      </c>
      <c r="X798" s="116">
        <f t="shared" ca="1" si="1261"/>
        <v>9.0990365775903387E-2</v>
      </c>
      <c r="Y798" s="90" t="e">
        <f t="shared" si="1269"/>
        <v>#N/A</v>
      </c>
      <c r="Z798" s="117" t="str">
        <f t="shared" ca="1" si="1270"/>
        <v/>
      </c>
      <c r="AA798" s="112"/>
      <c r="AB798" s="118"/>
      <c r="AC798" s="107"/>
      <c r="AD798" s="107"/>
      <c r="AH798" s="107"/>
      <c r="BE798" s="235">
        <f t="shared" ca="1" si="1271"/>
        <v>45.67</v>
      </c>
      <c r="BF798" s="235">
        <f t="shared" ref="BF798:BN798" ca="1" si="1365">AVERAGE(OFFSET(BE$31,$A798,0,$BE$27,1))</f>
        <v>45.792500000000004</v>
      </c>
      <c r="BG798" s="235">
        <f t="shared" ca="1" si="1365"/>
        <v>45.910000000000004</v>
      </c>
      <c r="BH798" s="235">
        <f t="shared" ca="1" si="1365"/>
        <v>45.8125</v>
      </c>
      <c r="BI798" s="235">
        <f t="shared" ca="1" si="1365"/>
        <v>45.575000000000003</v>
      </c>
      <c r="BJ798" s="235">
        <f t="shared" ca="1" si="1365"/>
        <v>45.331718750000007</v>
      </c>
      <c r="BK798" s="235">
        <f t="shared" ca="1" si="1365"/>
        <v>45.161250000000003</v>
      </c>
      <c r="BL798" s="235">
        <f t="shared" ca="1" si="1365"/>
        <v>45.075429687500005</v>
      </c>
      <c r="BM798" s="235">
        <f t="shared" ca="1" si="1365"/>
        <v>45.050156250000001</v>
      </c>
      <c r="BN798" s="235">
        <f t="shared" ca="1" si="1365"/>
        <v>45.056279296874997</v>
      </c>
      <c r="BO798" s="235">
        <f t="shared" ca="1" si="1273"/>
        <v>45.606241699218756</v>
      </c>
      <c r="BP798" s="235">
        <f t="shared" ca="1" si="1342"/>
        <v>45.499482957994452</v>
      </c>
      <c r="BQ798" s="235">
        <f t="shared" ca="1" si="1343"/>
        <v>45.401057815799696</v>
      </c>
      <c r="BR798" s="235">
        <f t="shared" ca="1" si="1344"/>
        <v>9.8425142194756177E-2</v>
      </c>
      <c r="BS798" s="235">
        <f t="shared" ca="1" si="1345"/>
        <v>45.597908100189208</v>
      </c>
      <c r="BT798" s="235">
        <f t="shared" ca="1" si="1299"/>
        <v>45.451896321517168</v>
      </c>
      <c r="BU798" s="235">
        <f t="shared" ca="1" si="1300"/>
        <v>45.355371265546985</v>
      </c>
      <c r="BV798" s="235">
        <f t="shared" ca="1" si="1301"/>
        <v>45.328114404026621</v>
      </c>
      <c r="BW798" s="235">
        <f t="shared" ca="1" si="1302"/>
        <v>45.617689571937177</v>
      </c>
      <c r="BX798" s="235">
        <f t="shared" ca="1" si="1274"/>
        <v>2.0874035140176761</v>
      </c>
      <c r="BZ798" s="235">
        <f t="shared" ca="1" si="1275"/>
        <v>45.39428080342207</v>
      </c>
      <c r="CA798" s="235">
        <f t="shared" ca="1" si="1276"/>
        <v>52.675677786001089</v>
      </c>
      <c r="CB798" s="235">
        <f t="shared" ca="1" si="1316"/>
        <v>45.766454182942709</v>
      </c>
      <c r="CC798" s="235">
        <f t="shared" ca="1" si="1317"/>
        <v>9.176454182942706</v>
      </c>
      <c r="CD798" s="81">
        <f t="shared" ca="1" si="1318"/>
        <v>11.211530192057289</v>
      </c>
      <c r="CE798" s="235">
        <f t="shared" ca="1" si="1277"/>
        <v>81.848365261003224</v>
      </c>
      <c r="CF798" s="235">
        <f t="shared" ca="1" si="1278"/>
        <v>81.218749156866252</v>
      </c>
      <c r="CG798">
        <f t="shared" si="1330"/>
        <v>100</v>
      </c>
      <c r="CH798">
        <f t="shared" si="1330"/>
        <v>50</v>
      </c>
      <c r="CI798">
        <f t="shared" si="1330"/>
        <v>0</v>
      </c>
      <c r="CJ798" t="e">
        <f t="shared" si="1280"/>
        <v>#N/A</v>
      </c>
      <c r="CK798" s="259">
        <f t="shared" ca="1" si="1281"/>
        <v>45.532301272819545</v>
      </c>
      <c r="CL798" s="259">
        <f t="shared" ca="1" si="1282"/>
        <v>45.786200318204884</v>
      </c>
      <c r="CM798" s="259">
        <f t="shared" ca="1" si="1283"/>
        <v>45.617841097864975</v>
      </c>
      <c r="CN798" s="259">
        <f t="shared" ca="1" si="1284"/>
        <v>45.41902372415494</v>
      </c>
      <c r="CO798">
        <f t="shared" ca="1" si="1285"/>
        <v>100</v>
      </c>
      <c r="CP798">
        <f t="shared" ca="1" si="1286"/>
        <v>16.7</v>
      </c>
      <c r="CQ798" t="e">
        <f t="shared" ca="1" si="1287"/>
        <v>#N/A</v>
      </c>
      <c r="CR798" t="e">
        <f t="shared" ca="1" si="1321"/>
        <v>#N/A</v>
      </c>
      <c r="CS798" t="e">
        <f t="shared" ca="1" si="1322"/>
        <v>#N/A</v>
      </c>
    </row>
    <row r="799" spans="1:97" x14ac:dyDescent="0.25">
      <c r="A799">
        <v>768</v>
      </c>
      <c r="B799" s="100">
        <f ca="1">OFFSET(InputPriceData!B$15,CalculationsAndCharts!$A799+$A$11,0,1,1)</f>
        <v>39379</v>
      </c>
      <c r="C799" s="3">
        <f ca="1">OFFSET(InputPriceData!G$15,CalculationsAndCharts!$A799+$A$11,0,1,1)</f>
        <v>3050000</v>
      </c>
      <c r="D799" s="4">
        <f ca="1">OFFSET(InputPriceData!C$15,CalculationsAndCharts!$A799+$A$11,IF($C$7,7,0),1,1)</f>
        <v>46.35</v>
      </c>
      <c r="E799" s="4">
        <f ca="1">OFFSET(InputPriceData!D$15,CalculationsAndCharts!$A799+$A$11,IF($C$7,7,0),1,1)</f>
        <v>46.35</v>
      </c>
      <c r="F799" s="4">
        <f ca="1">OFFSET(InputPriceData!E$15,CalculationsAndCharts!$A799+$A$11,IF($C$7,7,0),1,1)</f>
        <v>44.14</v>
      </c>
      <c r="G799" s="4">
        <f ca="1">OFFSET(InputPriceData!F$15,CalculationsAndCharts!$A799+$A$11,IF($C$7,7,0),1,1)</f>
        <v>45.34</v>
      </c>
      <c r="H799" s="105">
        <f t="shared" si="1254"/>
        <v>0</v>
      </c>
      <c r="I799" s="105">
        <f t="shared" ca="1" si="1358"/>
        <v>0</v>
      </c>
      <c r="J799" s="105">
        <f t="shared" ca="1" si="1358"/>
        <v>0</v>
      </c>
      <c r="K799" s="105">
        <f t="shared" ca="1" si="1358"/>
        <v>0</v>
      </c>
      <c r="L799" s="4">
        <f t="shared" ca="1" si="1255"/>
        <v>45.276666666666671</v>
      </c>
      <c r="M799" s="105">
        <f t="shared" ca="1" si="1256"/>
        <v>2.2766666666666637</v>
      </c>
      <c r="N799" s="105">
        <f t="shared" ca="1" si="1263"/>
        <v>5.9840256410256334</v>
      </c>
      <c r="O799" s="198">
        <f t="shared" ca="1" si="1264"/>
        <v>6.0847113658583796</v>
      </c>
      <c r="P799" s="198">
        <f t="shared" ca="1" si="1265"/>
        <v>5.4762402292725421</v>
      </c>
      <c r="Q799" s="105">
        <f t="shared" ca="1" si="1257"/>
        <v>45.275089946936539</v>
      </c>
      <c r="R799" s="105">
        <f t="shared" ca="1" si="1258"/>
        <v>44.89306124920715</v>
      </c>
      <c r="S799" s="105">
        <f t="shared" ca="1" si="1266"/>
        <v>0</v>
      </c>
      <c r="T799" s="105">
        <f t="shared" si="1267"/>
        <v>0</v>
      </c>
      <c r="U799" s="105">
        <f t="shared" si="1268"/>
        <v>0</v>
      </c>
      <c r="V799" s="115">
        <f t="shared" ca="1" si="1259"/>
        <v>2.3500000000000014</v>
      </c>
      <c r="W799" s="114">
        <f t="shared" ca="1" si="1260"/>
        <v>2.0683352385373355</v>
      </c>
      <c r="X799" s="116">
        <f t="shared" ca="1" si="1261"/>
        <v>9.5618333448110618E-2</v>
      </c>
      <c r="Y799" s="90" t="e">
        <f t="shared" si="1269"/>
        <v>#N/A</v>
      </c>
      <c r="Z799" s="117" t="str">
        <f t="shared" ca="1" si="1270"/>
        <v/>
      </c>
      <c r="AA799" s="112"/>
      <c r="AB799" s="118"/>
      <c r="AC799" s="107"/>
      <c r="AD799" s="107"/>
      <c r="AH799" s="107"/>
      <c r="BE799" s="235">
        <f t="shared" ca="1" si="1271"/>
        <v>45.915000000000006</v>
      </c>
      <c r="BF799" s="235">
        <f t="shared" ref="BF799:BN799" ca="1" si="1366">AVERAGE(OFFSET(BE$31,$A799,0,$BE$27,1))</f>
        <v>46.027500000000003</v>
      </c>
      <c r="BG799" s="235">
        <f t="shared" ca="1" si="1366"/>
        <v>45.715000000000003</v>
      </c>
      <c r="BH799" s="235">
        <f t="shared" ca="1" si="1366"/>
        <v>45.337500000000006</v>
      </c>
      <c r="BI799" s="235">
        <f t="shared" ca="1" si="1366"/>
        <v>45.088437500000005</v>
      </c>
      <c r="BJ799" s="235">
        <f t="shared" ca="1" si="1366"/>
        <v>44.990781249999998</v>
      </c>
      <c r="BK799" s="235">
        <f t="shared" ca="1" si="1366"/>
        <v>44.989609375000001</v>
      </c>
      <c r="BL799" s="235">
        <f t="shared" ca="1" si="1366"/>
        <v>45.024882812499996</v>
      </c>
      <c r="BM799" s="235">
        <f t="shared" ca="1" si="1366"/>
        <v>45.062402343749994</v>
      </c>
      <c r="BN799" s="235">
        <f t="shared" ca="1" si="1366"/>
        <v>45.096357421874998</v>
      </c>
      <c r="BO799" s="235">
        <f t="shared" ca="1" si="1273"/>
        <v>45.587873535156263</v>
      </c>
      <c r="BP799" s="235">
        <f t="shared" ca="1" si="1342"/>
        <v>45.392724216770148</v>
      </c>
      <c r="BQ799" s="235">
        <f t="shared" ca="1" si="1343"/>
        <v>45.30263267360494</v>
      </c>
      <c r="BR799" s="235">
        <f t="shared" ca="1" si="1344"/>
        <v>9.0091543165208066E-2</v>
      </c>
      <c r="BS799" s="235">
        <f t="shared" ca="1" si="1345"/>
        <v>45.482815759935356</v>
      </c>
      <c r="BT799" s="235">
        <f t="shared" ca="1" si="1299"/>
        <v>45.305884542845121</v>
      </c>
      <c r="BU799" s="235">
        <f t="shared" ca="1" si="1300"/>
        <v>45.258846209576802</v>
      </c>
      <c r="BV799" s="235">
        <f t="shared" ca="1" si="1301"/>
        <v>45.300857542506257</v>
      </c>
      <c r="BW799" s="235">
        <f t="shared" ca="1" si="1302"/>
        <v>45.441972542311213</v>
      </c>
      <c r="BX799" s="235">
        <f t="shared" ca="1" si="1274"/>
        <v>2.6142561158654254</v>
      </c>
      <c r="BZ799" s="235">
        <f t="shared" ca="1" si="1275"/>
        <v>45.25824284390206</v>
      </c>
      <c r="CA799" s="235">
        <f t="shared" ca="1" si="1276"/>
        <v>51.756997882630309</v>
      </c>
      <c r="CB799" s="235">
        <f t="shared" ca="1" si="1316"/>
        <v>45.432270100911467</v>
      </c>
      <c r="CC799" s="235">
        <f t="shared" ca="1" si="1317"/>
        <v>8.8422701009114633</v>
      </c>
      <c r="CD799" s="81">
        <f t="shared" ca="1" si="1318"/>
        <v>11.211530192057289</v>
      </c>
      <c r="CE799" s="235">
        <f t="shared" ca="1" si="1277"/>
        <v>78.867647407984435</v>
      </c>
      <c r="CF799" s="235">
        <f t="shared" ca="1" si="1278"/>
        <v>78.624339761906086</v>
      </c>
      <c r="CG799">
        <f t="shared" si="1330"/>
        <v>100</v>
      </c>
      <c r="CH799">
        <f t="shared" si="1330"/>
        <v>50</v>
      </c>
      <c r="CI799">
        <f t="shared" si="1330"/>
        <v>0</v>
      </c>
      <c r="CJ799" t="e">
        <f t="shared" si="1280"/>
        <v>#N/A</v>
      </c>
      <c r="CK799" s="259">
        <f t="shared" ca="1" si="1281"/>
        <v>45.519602545639088</v>
      </c>
      <c r="CL799" s="259">
        <f t="shared" ca="1" si="1282"/>
        <v>45.388650636409778</v>
      </c>
      <c r="CM799" s="259">
        <f t="shared" ca="1" si="1283"/>
        <v>45.41195738533051</v>
      </c>
      <c r="CN799" s="259">
        <f t="shared" ca="1" si="1284"/>
        <v>45.272153086534956</v>
      </c>
      <c r="CO799">
        <f t="shared" ca="1" si="1285"/>
        <v>100</v>
      </c>
      <c r="CP799">
        <f t="shared" ca="1" si="1286"/>
        <v>16.7</v>
      </c>
      <c r="CQ799" t="e">
        <f t="shared" ca="1" si="1287"/>
        <v>#N/A</v>
      </c>
      <c r="CR799">
        <f t="shared" ca="1" si="1321"/>
        <v>46.35</v>
      </c>
      <c r="CS799" t="e">
        <f t="shared" ca="1" si="1322"/>
        <v>#N/A</v>
      </c>
    </row>
    <row r="800" spans="1:97" x14ac:dyDescent="0.25">
      <c r="A800">
        <v>769</v>
      </c>
      <c r="B800" s="100">
        <f ca="1">OFFSET(InputPriceData!B$15,CalculationsAndCharts!$A800+$A$11,0,1,1)</f>
        <v>39378</v>
      </c>
      <c r="C800" s="3">
        <f ca="1">OFFSET(InputPriceData!G$15,CalculationsAndCharts!$A800+$A$11,0,1,1)</f>
        <v>2409900</v>
      </c>
      <c r="D800" s="4">
        <f ca="1">OFFSET(InputPriceData!C$15,CalculationsAndCharts!$A800+$A$11,IF($C$7,7,0),1,1)</f>
        <v>46.09</v>
      </c>
      <c r="E800" s="4">
        <f ca="1">OFFSET(InputPriceData!D$15,CalculationsAndCharts!$A800+$A$11,IF($C$7,7,0),1,1)</f>
        <v>47.32</v>
      </c>
      <c r="F800" s="4">
        <f ca="1">OFFSET(InputPriceData!E$15,CalculationsAndCharts!$A800+$A$11,IF($C$7,7,0),1,1)</f>
        <v>45.44</v>
      </c>
      <c r="G800" s="4">
        <f ca="1">OFFSET(InputPriceData!F$15,CalculationsAndCharts!$A800+$A$11,IF($C$7,7,0),1,1)</f>
        <v>46.49</v>
      </c>
      <c r="H800" s="105">
        <f t="shared" ref="H800:H863" si="1367">IF($S$16,$C$17*G800+$D$17*H801,0)</f>
        <v>0</v>
      </c>
      <c r="I800" s="105">
        <f t="shared" ca="1" si="1358"/>
        <v>0</v>
      </c>
      <c r="J800" s="105">
        <f t="shared" ca="1" si="1358"/>
        <v>0</v>
      </c>
      <c r="K800" s="105">
        <f t="shared" ca="1" si="1358"/>
        <v>0</v>
      </c>
      <c r="L800" s="4">
        <f t="shared" ref="L800:L863" ca="1" si="1368">AVERAGE(E800:G800)</f>
        <v>46.416666666666664</v>
      </c>
      <c r="M800" s="105">
        <f t="shared" ref="M800:M863" ca="1" si="1369">IF(L800&gt;=L801,L800-F801,L801-F800)</f>
        <v>3.2066666666666634</v>
      </c>
      <c r="N800" s="105">
        <f t="shared" ca="1" si="1263"/>
        <v>5.8948205128205045</v>
      </c>
      <c r="O800" s="198">
        <f t="shared" ca="1" si="1264"/>
        <v>6.1134787158105928</v>
      </c>
      <c r="P800" s="198">
        <f t="shared" ca="1" si="1265"/>
        <v>5.5021308442295336</v>
      </c>
      <c r="Q800" s="105">
        <f t="shared" ref="Q800:Q863" ca="1" si="1370">(L800*$E$17+Q801*$F$17)</f>
        <v>45.274639455585074</v>
      </c>
      <c r="R800" s="105">
        <f t="shared" ref="R800:R863" ca="1" si="1371">Q800*$E$17+R801*$F$17</f>
        <v>44.783910192713037</v>
      </c>
      <c r="S800" s="105">
        <f t="shared" ca="1" si="1266"/>
        <v>0</v>
      </c>
      <c r="T800" s="105">
        <f t="shared" si="1267"/>
        <v>0</v>
      </c>
      <c r="U800" s="105">
        <f t="shared" si="1268"/>
        <v>0</v>
      </c>
      <c r="V800" s="115">
        <f t="shared" ref="V800:V863" ca="1" si="1372">MAX(E800-F800,ABS(E800-G801),ABS(F800-G801))</f>
        <v>1.8800000000000026</v>
      </c>
      <c r="W800" s="114">
        <f t="shared" ref="W800:W863" ca="1" si="1373">(W801*($W$31-1)+V800)/$W$31</f>
        <v>1.9275028578060027</v>
      </c>
      <c r="X800" s="116">
        <f t="shared" ref="X800:X863" ca="1" si="1374">$B$16+W800/G800*$F$16</f>
        <v>9.1460590617466184E-2</v>
      </c>
      <c r="Y800" s="90" t="e">
        <f t="shared" si="1269"/>
        <v>#N/A</v>
      </c>
      <c r="Z800" s="117" t="str">
        <f t="shared" ca="1" si="1270"/>
        <v/>
      </c>
      <c r="AA800" s="112"/>
      <c r="AB800" s="118"/>
      <c r="AC800" s="107"/>
      <c r="AD800" s="107"/>
      <c r="AH800" s="107"/>
      <c r="BE800" s="235">
        <f t="shared" ca="1" si="1271"/>
        <v>46.14</v>
      </c>
      <c r="BF800" s="235">
        <f t="shared" ref="BF800:BN800" ca="1" si="1375">AVERAGE(OFFSET(BE$31,$A800,0,$BE$27,1))</f>
        <v>45.402500000000003</v>
      </c>
      <c r="BG800" s="235">
        <f t="shared" ca="1" si="1375"/>
        <v>44.96</v>
      </c>
      <c r="BH800" s="235">
        <f t="shared" ca="1" si="1375"/>
        <v>44.839375000000004</v>
      </c>
      <c r="BI800" s="235">
        <f t="shared" ca="1" si="1375"/>
        <v>44.893124999999998</v>
      </c>
      <c r="BJ800" s="235">
        <f t="shared" ca="1" si="1375"/>
        <v>44.988437499999996</v>
      </c>
      <c r="BK800" s="235">
        <f t="shared" ca="1" si="1375"/>
        <v>45.060156249999991</v>
      </c>
      <c r="BL800" s="235">
        <f t="shared" ca="1" si="1375"/>
        <v>45.099921874999993</v>
      </c>
      <c r="BM800" s="235">
        <f t="shared" ca="1" si="1375"/>
        <v>45.130312499999995</v>
      </c>
      <c r="BN800" s="235">
        <f t="shared" ca="1" si="1375"/>
        <v>45.180742187500002</v>
      </c>
      <c r="BO800" s="235">
        <f t="shared" ca="1" si="1273"/>
        <v>45.361072265624998</v>
      </c>
      <c r="BP800" s="235">
        <f t="shared" ca="1" si="1342"/>
        <v>45.19757489838404</v>
      </c>
      <c r="BQ800" s="235">
        <f t="shared" ca="1" si="1343"/>
        <v>45.212541130439732</v>
      </c>
      <c r="BR800" s="235">
        <f t="shared" ca="1" si="1344"/>
        <v>-1.4966232055691364E-2</v>
      </c>
      <c r="BS800" s="235">
        <f t="shared" ca="1" si="1345"/>
        <v>45.182608666328349</v>
      </c>
      <c r="BT800" s="235">
        <f t="shared" ca="1" si="1299"/>
        <v>45.128953325754885</v>
      </c>
      <c r="BU800" s="235">
        <f t="shared" ca="1" si="1300"/>
        <v>45.211807876308491</v>
      </c>
      <c r="BV800" s="235">
        <f t="shared" ca="1" si="1301"/>
        <v>45.342868875435713</v>
      </c>
      <c r="BW800" s="235">
        <f t="shared" ca="1" si="1302"/>
        <v>45.094305223774896</v>
      </c>
      <c r="BX800" s="235">
        <f t="shared" ca="1" si="1274"/>
        <v>3.0333347449156003</v>
      </c>
      <c r="BZ800" s="235">
        <f t="shared" ca="1" si="1275"/>
        <v>45.093906901655842</v>
      </c>
      <c r="CA800" s="235">
        <f t="shared" ca="1" si="1276"/>
        <v>50.003282873079868</v>
      </c>
      <c r="CB800" s="235">
        <f t="shared" ca="1" si="1316"/>
        <v>45.888869466145835</v>
      </c>
      <c r="CC800" s="235">
        <f t="shared" ca="1" si="1317"/>
        <v>9.2988694661458311</v>
      </c>
      <c r="CD800" s="81">
        <f t="shared" ca="1" si="1318"/>
        <v>11.211530192057289</v>
      </c>
      <c r="CE800" s="235">
        <f t="shared" ca="1" si="1277"/>
        <v>82.940234801611069</v>
      </c>
      <c r="CF800" s="235">
        <f t="shared" ca="1" si="1278"/>
        <v>75.950221311494786</v>
      </c>
      <c r="CG800">
        <f t="shared" si="1330"/>
        <v>100</v>
      </c>
      <c r="CH800">
        <f t="shared" si="1330"/>
        <v>50</v>
      </c>
      <c r="CI800">
        <f t="shared" si="1330"/>
        <v>0</v>
      </c>
      <c r="CJ800" t="e">
        <f t="shared" si="1280"/>
        <v>#N/A</v>
      </c>
      <c r="CK800" s="259">
        <f t="shared" ca="1" si="1281"/>
        <v>44.704205091278169</v>
      </c>
      <c r="CL800" s="259">
        <f t="shared" ca="1" si="1282"/>
        <v>45.765852545639085</v>
      </c>
      <c r="CM800" s="259">
        <f t="shared" ca="1" si="1283"/>
        <v>45.50215119777306</v>
      </c>
      <c r="CN800" s="259">
        <f t="shared" ca="1" si="1284"/>
        <v>45.225554066585033</v>
      </c>
      <c r="CO800">
        <f t="shared" ca="1" si="1285"/>
        <v>100</v>
      </c>
      <c r="CP800">
        <f t="shared" ca="1" si="1286"/>
        <v>16.7</v>
      </c>
      <c r="CQ800" t="e">
        <f t="shared" ca="1" si="1287"/>
        <v>#N/A</v>
      </c>
      <c r="CR800" t="e">
        <f t="shared" ca="1" si="1321"/>
        <v>#N/A</v>
      </c>
      <c r="CS800" t="e">
        <f t="shared" ca="1" si="1322"/>
        <v>#N/A</v>
      </c>
    </row>
    <row r="801" spans="1:97" x14ac:dyDescent="0.25">
      <c r="A801">
        <v>770</v>
      </c>
      <c r="B801" s="100">
        <f ca="1">OFFSET(InputPriceData!B$15,CalculationsAndCharts!$A801+$A$11,0,1,1)</f>
        <v>39377</v>
      </c>
      <c r="C801" s="3">
        <f ca="1">OFFSET(InputPriceData!G$15,CalculationsAndCharts!$A801+$A$11,0,1,1)</f>
        <v>4181100</v>
      </c>
      <c r="D801" s="4">
        <f ca="1">OFFSET(InputPriceData!C$15,CalculationsAndCharts!$A801+$A$11,IF($C$7,7,0),1,1)</f>
        <v>43.25</v>
      </c>
      <c r="E801" s="4">
        <f ca="1">OFFSET(InputPriceData!D$15,CalculationsAndCharts!$A801+$A$11,IF($C$7,7,0),1,1)</f>
        <v>45.88</v>
      </c>
      <c r="F801" s="4">
        <f ca="1">OFFSET(InputPriceData!E$15,CalculationsAndCharts!$A801+$A$11,IF($C$7,7,0),1,1)</f>
        <v>43.21</v>
      </c>
      <c r="G801" s="4">
        <f ca="1">OFFSET(InputPriceData!F$15,CalculationsAndCharts!$A801+$A$11,IF($C$7,7,0),1,1)</f>
        <v>45.79</v>
      </c>
      <c r="H801" s="105">
        <f t="shared" si="1367"/>
        <v>0</v>
      </c>
      <c r="I801" s="105">
        <f t="shared" ca="1" si="1358"/>
        <v>0</v>
      </c>
      <c r="J801" s="105">
        <f t="shared" ca="1" si="1358"/>
        <v>0</v>
      </c>
      <c r="K801" s="105">
        <f t="shared" ca="1" si="1358"/>
        <v>0</v>
      </c>
      <c r="L801" s="4">
        <f t="shared" ca="1" si="1368"/>
        <v>44.96</v>
      </c>
      <c r="M801" s="105">
        <f t="shared" ca="1" si="1369"/>
        <v>1.4699999999999989</v>
      </c>
      <c r="N801" s="105">
        <f t="shared" ref="N801:N864" ca="1" si="1376">AVERAGE(OFFSET(M801,0,0,$F$19,1))*$F$20</f>
        <v>5.3732435897435824</v>
      </c>
      <c r="O801" s="198">
        <f t="shared" ref="O801:O864" ca="1" si="1377">(N801*$E$17+O802*$F$17)</f>
        <v>6.1759524880934755</v>
      </c>
      <c r="P801" s="198">
        <f t="shared" ref="P801:P864" ca="1" si="1378">O801*$F$21</f>
        <v>5.5583572392841285</v>
      </c>
      <c r="Q801" s="105">
        <f t="shared" ca="1" si="1370"/>
        <v>44.948345966704615</v>
      </c>
      <c r="R801" s="105">
        <f t="shared" ca="1" si="1371"/>
        <v>44.643701831892457</v>
      </c>
      <c r="S801" s="105">
        <f t="shared" ref="S801:S864" ca="1" si="1379">IF($S$15,AVERAGE(OFFSET(Q801,0,0,$F$18,1)),0)</f>
        <v>0</v>
      </c>
      <c r="T801" s="105">
        <f t="shared" ref="T801:T864" si="1380">IF($S$15,R801+O801,0)</f>
        <v>0</v>
      </c>
      <c r="U801" s="105">
        <f t="shared" ref="U801:U864" si="1381">IF($S$15,R801-P801,0)</f>
        <v>0</v>
      </c>
      <c r="V801" s="115">
        <f t="shared" ca="1" si="1372"/>
        <v>2.6700000000000017</v>
      </c>
      <c r="W801" s="114">
        <f t="shared" ca="1" si="1373"/>
        <v>1.9512542867090026</v>
      </c>
      <c r="X801" s="116">
        <f t="shared" ca="1" si="1374"/>
        <v>9.2613109559052248E-2</v>
      </c>
      <c r="Y801" s="90" t="e">
        <f t="shared" ref="Y801:Y864" si="1382">IF($A801=$B$28,Y$31,NA())</f>
        <v>#N/A</v>
      </c>
      <c r="Z801" s="117" t="str">
        <f t="shared" ref="Z801:Z864" ca="1" si="1383">IF(AA801="","",OFFSET($B$31,AA801,0,1,1))</f>
        <v/>
      </c>
      <c r="AA801" s="112"/>
      <c r="AB801" s="118"/>
      <c r="AC801" s="107"/>
      <c r="AD801" s="107"/>
      <c r="AH801" s="107"/>
      <c r="BE801" s="235">
        <f t="shared" ref="BE801:BE864" ca="1" si="1384">AVERAGE(OFFSET($G$31,$A801,0,$BE$27,1))</f>
        <v>44.664999999999999</v>
      </c>
      <c r="BF801" s="235">
        <f t="shared" ref="BF801:BN801" ca="1" si="1385">AVERAGE(OFFSET(BE$31,$A801,0,$BE$27,1))</f>
        <v>44.517499999999998</v>
      </c>
      <c r="BG801" s="235">
        <f t="shared" ca="1" si="1385"/>
        <v>44.71875</v>
      </c>
      <c r="BH801" s="235">
        <f t="shared" ca="1" si="1385"/>
        <v>44.946874999999999</v>
      </c>
      <c r="BI801" s="235">
        <f t="shared" ca="1" si="1385"/>
        <v>45.083749999999995</v>
      </c>
      <c r="BJ801" s="235">
        <f t="shared" ca="1" si="1385"/>
        <v>45.131874999999994</v>
      </c>
      <c r="BK801" s="235">
        <f t="shared" ca="1" si="1385"/>
        <v>45.139687499999994</v>
      </c>
      <c r="BL801" s="235">
        <f t="shared" ca="1" si="1385"/>
        <v>45.160703124999998</v>
      </c>
      <c r="BM801" s="235">
        <f t="shared" ca="1" si="1385"/>
        <v>45.231171875000001</v>
      </c>
      <c r="BN801" s="235">
        <f t="shared" ca="1" si="1385"/>
        <v>45.361220703124999</v>
      </c>
      <c r="BO801" s="235">
        <f t="shared" ref="BO801:BO864" ca="1" si="1386">(5*BE801+4*BF801+3*BG801+2*BH801+BI801+BJ801+BK801+BL801+BM801+BN801)/20</f>
        <v>44.827670410156252</v>
      </c>
      <c r="BP801" s="235">
        <f t="shared" ca="1" si="1342"/>
        <v>45.034077531143083</v>
      </c>
      <c r="BQ801" s="235">
        <f t="shared" ca="1" si="1343"/>
        <v>45.22750736249543</v>
      </c>
      <c r="BR801" s="235">
        <f t="shared" ca="1" si="1344"/>
        <v>-0.19342983135234704</v>
      </c>
      <c r="BS801" s="235">
        <f t="shared" ca="1" si="1345"/>
        <v>44.840647699790736</v>
      </c>
      <c r="BT801" s="235">
        <f t="shared" ca="1" si="1299"/>
        <v>45.075297985181422</v>
      </c>
      <c r="BU801" s="235">
        <f t="shared" ca="1" si="1300"/>
        <v>45.294662426862097</v>
      </c>
      <c r="BV801" s="235">
        <f t="shared" ca="1" si="1301"/>
        <v>45.473929874562927</v>
      </c>
      <c r="BW801" s="235">
        <f t="shared" ca="1" si="1302"/>
        <v>44.81583654952091</v>
      </c>
      <c r="BX801" s="235">
        <f t="shared" ref="BX801:BX864" ca="1" si="1387">_xlfn.STDEV.P(OFFSET(BW801,0,0,$BG$27,1))</f>
        <v>3.357525617594618</v>
      </c>
      <c r="BZ801" s="235">
        <f t="shared" ref="BZ801:BZ864" ca="1" si="1388">SUMPRODUCT(OFFSET(BW801,0,0,$BG$27,1),OFFSET($BY$31,1,0,$BG$27,1))/$BH$27</f>
        <v>44.921145222304418</v>
      </c>
      <c r="CA801" s="235">
        <f t="shared" ref="CA801:CA864" ca="1" si="1389">(BW801+2*BX801-BZ801)/(4*BX801)*100</f>
        <v>49.215875880204358</v>
      </c>
      <c r="CB801" s="235">
        <f t="shared" ca="1" si="1316"/>
        <v>44.893835205078126</v>
      </c>
      <c r="CC801" s="235">
        <f t="shared" ca="1" si="1317"/>
        <v>8.3038352050781228</v>
      </c>
      <c r="CD801" s="81">
        <f t="shared" ca="1" si="1318"/>
        <v>11.211530192057289</v>
      </c>
      <c r="CE801" s="235">
        <f t="shared" ref="CE801:CE864" ca="1" si="1390">IF(CD801&lt;0.000000000001,IF($A801&gt;=$A$8,50,CE802),MIN(100,MAX(0,100*CC801/CD801)))</f>
        <v>74.065137076122781</v>
      </c>
      <c r="CF801" s="235">
        <f t="shared" ref="CF801:CF864" ca="1" si="1391">AVERAGE(OFFSET(CE$31,$A801,0,$BJ$27,1))</f>
        <v>74.244825118118456</v>
      </c>
      <c r="CG801">
        <f t="shared" ref="CG801:CI832" si="1392">CG$30</f>
        <v>100</v>
      </c>
      <c r="CH801">
        <f t="shared" si="1392"/>
        <v>50</v>
      </c>
      <c r="CI801">
        <f t="shared" si="1392"/>
        <v>0</v>
      </c>
      <c r="CJ801" t="e">
        <f t="shared" ref="CJ801:CJ864" si="1393">IF($A801=$B$28,CJ$30,NA())</f>
        <v>#N/A</v>
      </c>
      <c r="CK801" s="259">
        <f t="shared" ref="CK801:CK864" ca="1" si="1394">IF(A801&gt;=$A$8,0,(AVERAGE(D802:G802)+CK802)/2)</f>
        <v>44.875910182556339</v>
      </c>
      <c r="CL801" s="259">
        <f t="shared" ref="CL801:CL864" ca="1" si="1395">(AVERAGE(D801:G801)+CK801+MAX(E801,CK801)+MIN(F801,CK801))/4</f>
        <v>44.624602545639085</v>
      </c>
      <c r="CM801" s="259">
        <f t="shared" ref="CM801:CM864" ca="1" si="1396">IF(A801&gt;=$A$8,L801,(L801*CM$28+CM802*CM$29))</f>
        <v>44.892474218510657</v>
      </c>
      <c r="CN801" s="259">
        <f t="shared" ref="CN801:CN864" ca="1" si="1397">IF(A801&gt;=$A$8,CL801,(CL801*CN$28+CN802*CN$29))</f>
        <v>45.009434674963416</v>
      </c>
      <c r="CO801">
        <f t="shared" ref="CO801:CO864" ca="1" si="1398">IF(AND(CM801&gt;CN801,G801&gt;D801),100,IF(AND(CM801&lt;CN801,G801&lt;D801),0,CO802))</f>
        <v>0</v>
      </c>
      <c r="CP801" t="e">
        <f t="shared" ref="CP801:CP864" ca="1" si="1399">IF($S$17,IF($A801&gt;$A$8,NA(),IF($CO801=100,CP$30,NA())),NA())</f>
        <v>#N/A</v>
      </c>
      <c r="CQ801">
        <f t="shared" ref="CQ801:CQ864" ca="1" si="1400">IF($S$17,IF($A801&gt;$A$8,NA(),IF($CO801=0,CQ$30,NA())),NA())</f>
        <v>16.7</v>
      </c>
      <c r="CR801" t="e">
        <f t="shared" ca="1" si="1321"/>
        <v>#N/A</v>
      </c>
      <c r="CS801" t="e">
        <f t="shared" ca="1" si="1322"/>
        <v>#N/A</v>
      </c>
    </row>
    <row r="802" spans="1:97" x14ac:dyDescent="0.25">
      <c r="A802">
        <v>771</v>
      </c>
      <c r="B802" s="100">
        <f ca="1">OFFSET(InputPriceData!B$15,CalculationsAndCharts!$A802+$A$11,0,1,1)</f>
        <v>39374</v>
      </c>
      <c r="C802" s="3">
        <f ca="1">OFFSET(InputPriceData!G$15,CalculationsAndCharts!$A802+$A$11,0,1,1)</f>
        <v>2334900</v>
      </c>
      <c r="D802" s="4">
        <f ca="1">OFFSET(InputPriceData!C$15,CalculationsAndCharts!$A802+$A$11,IF($C$7,7,0),1,1)</f>
        <v>45.12</v>
      </c>
      <c r="E802" s="4">
        <f ca="1">OFFSET(InputPriceData!D$15,CalculationsAndCharts!$A802+$A$11,IF($C$7,7,0),1,1)</f>
        <v>45.24</v>
      </c>
      <c r="F802" s="4">
        <f ca="1">OFFSET(InputPriceData!E$15,CalculationsAndCharts!$A802+$A$11,IF($C$7,7,0),1,1)</f>
        <v>43.49</v>
      </c>
      <c r="G802" s="4">
        <f ca="1">OFFSET(InputPriceData!F$15,CalculationsAndCharts!$A802+$A$11,IF($C$7,7,0),1,1)</f>
        <v>43.54</v>
      </c>
      <c r="H802" s="105">
        <f t="shared" si="1367"/>
        <v>0</v>
      </c>
      <c r="I802" s="105">
        <f t="shared" ca="1" si="1358"/>
        <v>0</v>
      </c>
      <c r="J802" s="105">
        <f t="shared" ca="1" si="1358"/>
        <v>0</v>
      </c>
      <c r="K802" s="105">
        <f t="shared" ca="1" si="1358"/>
        <v>0</v>
      </c>
      <c r="L802" s="4">
        <f t="shared" ca="1" si="1368"/>
        <v>44.09</v>
      </c>
      <c r="M802" s="105">
        <f t="shared" ca="1" si="1369"/>
        <v>1.7066666666666634</v>
      </c>
      <c r="N802" s="105">
        <f t="shared" ca="1" si="1376"/>
        <v>6.5547564102564015</v>
      </c>
      <c r="O802" s="198">
        <f t="shared" ca="1" si="1377"/>
        <v>6.4052978876220159</v>
      </c>
      <c r="P802" s="198">
        <f t="shared" ca="1" si="1378"/>
        <v>5.7647680988598147</v>
      </c>
      <c r="Q802" s="105">
        <f t="shared" ca="1" si="1370"/>
        <v>44.945016242905936</v>
      </c>
      <c r="R802" s="105">
        <f t="shared" ca="1" si="1371"/>
        <v>44.556660650517557</v>
      </c>
      <c r="S802" s="105">
        <f t="shared" ca="1" si="1379"/>
        <v>0</v>
      </c>
      <c r="T802" s="105">
        <f t="shared" si="1380"/>
        <v>0</v>
      </c>
      <c r="U802" s="105">
        <f t="shared" si="1381"/>
        <v>0</v>
      </c>
      <c r="V802" s="115">
        <f t="shared" ca="1" si="1372"/>
        <v>1.75</v>
      </c>
      <c r="W802" s="114">
        <f t="shared" ca="1" si="1373"/>
        <v>1.5918814300635031</v>
      </c>
      <c r="X802" s="116">
        <f t="shared" ca="1" si="1374"/>
        <v>8.6561355766272469E-2</v>
      </c>
      <c r="Y802" s="90" t="e">
        <f t="shared" si="1382"/>
        <v>#N/A</v>
      </c>
      <c r="Z802" s="117" t="str">
        <f t="shared" ca="1" si="1383"/>
        <v/>
      </c>
      <c r="AA802" s="112"/>
      <c r="AB802" s="118"/>
      <c r="AC802" s="107"/>
      <c r="AD802" s="107"/>
      <c r="AH802" s="107"/>
      <c r="BE802" s="235">
        <f t="shared" ca="1" si="1384"/>
        <v>44.370000000000005</v>
      </c>
      <c r="BF802" s="235">
        <f t="shared" ref="BF802:BN802" ca="1" si="1401">AVERAGE(OFFSET(BE$31,$A802,0,$BE$27,1))</f>
        <v>44.92</v>
      </c>
      <c r="BG802" s="235">
        <f t="shared" ca="1" si="1401"/>
        <v>45.174999999999997</v>
      </c>
      <c r="BH802" s="235">
        <f t="shared" ca="1" si="1401"/>
        <v>45.220624999999998</v>
      </c>
      <c r="BI802" s="235">
        <f t="shared" ca="1" si="1401"/>
        <v>45.18</v>
      </c>
      <c r="BJ802" s="235">
        <f t="shared" ca="1" si="1401"/>
        <v>45.147500000000001</v>
      </c>
      <c r="BK802" s="235">
        <f t="shared" ca="1" si="1401"/>
        <v>45.181718750000002</v>
      </c>
      <c r="BL802" s="235">
        <f t="shared" ca="1" si="1401"/>
        <v>45.301640625000005</v>
      </c>
      <c r="BM802" s="235">
        <f t="shared" ca="1" si="1401"/>
        <v>45.491269531250005</v>
      </c>
      <c r="BN802" s="235">
        <f t="shared" ca="1" si="1401"/>
        <v>45.715273437500002</v>
      </c>
      <c r="BO802" s="235">
        <f t="shared" ca="1" si="1386"/>
        <v>44.975682617187502</v>
      </c>
      <c r="BP802" s="235">
        <f t="shared" ca="1" si="1342"/>
        <v>45.240484652129908</v>
      </c>
      <c r="BQ802" s="235">
        <f t="shared" ca="1" si="1343"/>
        <v>45.420937193847777</v>
      </c>
      <c r="BR802" s="235">
        <f t="shared" ca="1" si="1344"/>
        <v>-0.18045254171786951</v>
      </c>
      <c r="BS802" s="235">
        <f t="shared" ca="1" si="1345"/>
        <v>45.060032110412038</v>
      </c>
      <c r="BT802" s="235">
        <f t="shared" ca="1" si="1299"/>
        <v>45.3099482705721</v>
      </c>
      <c r="BU802" s="235">
        <f t="shared" ca="1" si="1300"/>
        <v>45.514026868542771</v>
      </c>
      <c r="BV802" s="235">
        <f t="shared" ca="1" si="1301"/>
        <v>45.653197322263765</v>
      </c>
      <c r="BW802" s="235">
        <f t="shared" ca="1" si="1302"/>
        <v>45.040961528351744</v>
      </c>
      <c r="BX802" s="235">
        <f t="shared" ca="1" si="1387"/>
        <v>3.5986725656477945</v>
      </c>
      <c r="BZ802" s="235">
        <f t="shared" ca="1" si="1388"/>
        <v>44.735132359686901</v>
      </c>
      <c r="CA802" s="235">
        <f t="shared" ca="1" si="1389"/>
        <v>52.124597077712977</v>
      </c>
      <c r="CB802" s="235">
        <f t="shared" ca="1" si="1316"/>
        <v>44.532841308593753</v>
      </c>
      <c r="CC802" s="235">
        <f t="shared" ca="1" si="1317"/>
        <v>7.9428413085937493</v>
      </c>
      <c r="CD802" s="81">
        <f t="shared" ca="1" si="1318"/>
        <v>11.211530192057289</v>
      </c>
      <c r="CE802" s="235">
        <f t="shared" ca="1" si="1390"/>
        <v>70.845292056750523</v>
      </c>
      <c r="CF802" s="235">
        <f t="shared" ca="1" si="1391"/>
        <v>76.496051436730923</v>
      </c>
      <c r="CG802">
        <f t="shared" si="1392"/>
        <v>100</v>
      </c>
      <c r="CH802">
        <f t="shared" si="1392"/>
        <v>50</v>
      </c>
      <c r="CI802">
        <f t="shared" si="1392"/>
        <v>0</v>
      </c>
      <c r="CJ802" t="e">
        <f t="shared" si="1393"/>
        <v>#N/A</v>
      </c>
      <c r="CK802" s="259">
        <f t="shared" ca="1" si="1394"/>
        <v>45.404320365112682</v>
      </c>
      <c r="CL802" s="259">
        <f t="shared" ca="1" si="1395"/>
        <v>44.661535182556342</v>
      </c>
      <c r="CM802" s="259">
        <f t="shared" ca="1" si="1396"/>
        <v>44.847457030851089</v>
      </c>
      <c r="CN802" s="259">
        <f t="shared" ca="1" si="1397"/>
        <v>45.16336752669315</v>
      </c>
      <c r="CO802">
        <f t="shared" ca="1" si="1398"/>
        <v>0</v>
      </c>
      <c r="CP802" t="e">
        <f t="shared" ca="1" si="1399"/>
        <v>#N/A</v>
      </c>
      <c r="CQ802">
        <f t="shared" ca="1" si="1400"/>
        <v>16.7</v>
      </c>
      <c r="CR802" t="e">
        <f t="shared" ca="1" si="1321"/>
        <v>#N/A</v>
      </c>
      <c r="CS802">
        <f t="shared" ca="1" si="1322"/>
        <v>45.12</v>
      </c>
    </row>
    <row r="803" spans="1:97" x14ac:dyDescent="0.25">
      <c r="A803">
        <v>772</v>
      </c>
      <c r="B803" s="100">
        <f ca="1">OFFSET(InputPriceData!B$15,CalculationsAndCharts!$A803+$A$11,0,1,1)</f>
        <v>39373</v>
      </c>
      <c r="C803" s="3">
        <f ca="1">OFFSET(InputPriceData!G$15,CalculationsAndCharts!$A803+$A$11,0,1,1)</f>
        <v>1802900</v>
      </c>
      <c r="D803" s="4">
        <f ca="1">OFFSET(InputPriceData!C$15,CalculationsAndCharts!$A803+$A$11,IF($C$7,7,0),1,1)</f>
        <v>45.79</v>
      </c>
      <c r="E803" s="4">
        <f ca="1">OFFSET(InputPriceData!D$15,CalculationsAndCharts!$A803+$A$11,IF($C$7,7,0),1,1)</f>
        <v>45.79</v>
      </c>
      <c r="F803" s="4">
        <f ca="1">OFFSET(InputPriceData!E$15,CalculationsAndCharts!$A803+$A$11,IF($C$7,7,0),1,1)</f>
        <v>44.6</v>
      </c>
      <c r="G803" s="4">
        <f ca="1">OFFSET(InputPriceData!F$15,CalculationsAndCharts!$A803+$A$11,IF($C$7,7,0),1,1)</f>
        <v>45.2</v>
      </c>
      <c r="H803" s="105">
        <f t="shared" si="1367"/>
        <v>0</v>
      </c>
      <c r="I803" s="105">
        <f t="shared" ca="1" si="1358"/>
        <v>0</v>
      </c>
      <c r="J803" s="105">
        <f t="shared" ca="1" si="1358"/>
        <v>0</v>
      </c>
      <c r="K803" s="105">
        <f t="shared" ca="1" si="1358"/>
        <v>0</v>
      </c>
      <c r="L803" s="4">
        <f t="shared" ca="1" si="1368"/>
        <v>45.196666666666665</v>
      </c>
      <c r="M803" s="105">
        <f t="shared" ca="1" si="1369"/>
        <v>1.2766666666666637</v>
      </c>
      <c r="N803" s="105">
        <f t="shared" ca="1" si="1376"/>
        <v>6.9862179487179397</v>
      </c>
      <c r="O803" s="198">
        <f t="shared" ca="1" si="1377"/>
        <v>6.3625954525836201</v>
      </c>
      <c r="P803" s="198">
        <f t="shared" ca="1" si="1378"/>
        <v>5.7263359073252582</v>
      </c>
      <c r="Q803" s="105">
        <f t="shared" ca="1" si="1370"/>
        <v>45.189306598021915</v>
      </c>
      <c r="R803" s="105">
        <f t="shared" ca="1" si="1371"/>
        <v>44.445701909835158</v>
      </c>
      <c r="S803" s="105">
        <f t="shared" ca="1" si="1379"/>
        <v>0</v>
      </c>
      <c r="T803" s="105">
        <f t="shared" si="1380"/>
        <v>0</v>
      </c>
      <c r="U803" s="105">
        <f t="shared" si="1381"/>
        <v>0</v>
      </c>
      <c r="V803" s="115">
        <f t="shared" ca="1" si="1372"/>
        <v>1.1899999999999977</v>
      </c>
      <c r="W803" s="114">
        <f t="shared" ca="1" si="1373"/>
        <v>1.5128221450952548</v>
      </c>
      <c r="X803" s="116">
        <f t="shared" ca="1" si="1374"/>
        <v>8.3469516484408285E-2</v>
      </c>
      <c r="Y803" s="90" t="e">
        <f t="shared" si="1382"/>
        <v>#N/A</v>
      </c>
      <c r="Z803" s="117" t="str">
        <f t="shared" ca="1" si="1383"/>
        <v/>
      </c>
      <c r="AA803" s="112"/>
      <c r="AB803" s="118"/>
      <c r="AC803" s="107"/>
      <c r="AD803" s="107"/>
      <c r="AH803" s="107"/>
      <c r="BE803" s="235">
        <f t="shared" ca="1" si="1384"/>
        <v>45.47</v>
      </c>
      <c r="BF803" s="235">
        <f t="shared" ref="BF803:BN803" ca="1" si="1402">AVERAGE(OFFSET(BE$31,$A803,0,$BE$27,1))</f>
        <v>45.43</v>
      </c>
      <c r="BG803" s="235">
        <f t="shared" ca="1" si="1402"/>
        <v>45.266249999999999</v>
      </c>
      <c r="BH803" s="235">
        <f t="shared" ca="1" si="1402"/>
        <v>45.139375000000001</v>
      </c>
      <c r="BI803" s="235">
        <f t="shared" ca="1" si="1402"/>
        <v>45.115000000000002</v>
      </c>
      <c r="BJ803" s="235">
        <f t="shared" ca="1" si="1402"/>
        <v>45.215937500000003</v>
      </c>
      <c r="BK803" s="235">
        <f t="shared" ca="1" si="1402"/>
        <v>45.421562500000007</v>
      </c>
      <c r="BL803" s="235">
        <f t="shared" ca="1" si="1402"/>
        <v>45.680898437500005</v>
      </c>
      <c r="BM803" s="235">
        <f t="shared" ca="1" si="1402"/>
        <v>45.939277343750007</v>
      </c>
      <c r="BN803" s="235">
        <f t="shared" ca="1" si="1402"/>
        <v>46.157148437500005</v>
      </c>
      <c r="BO803" s="235">
        <f t="shared" ca="1" si="1386"/>
        <v>45.433866210937509</v>
      </c>
      <c r="BP803" s="235">
        <f t="shared" ca="1" si="1342"/>
        <v>45.505286687072314</v>
      </c>
      <c r="BQ803" s="235">
        <f t="shared" ca="1" si="1343"/>
        <v>45.60138973556564</v>
      </c>
      <c r="BR803" s="235">
        <f t="shared" ca="1" si="1344"/>
        <v>-9.6103048493326071E-2</v>
      </c>
      <c r="BS803" s="235">
        <f t="shared" ca="1" si="1345"/>
        <v>45.409183638578988</v>
      </c>
      <c r="BT803" s="235">
        <f t="shared" ca="1" si="1299"/>
        <v>45.559864430732162</v>
      </c>
      <c r="BU803" s="235">
        <f t="shared" ca="1" si="1300"/>
        <v>45.718105466513435</v>
      </c>
      <c r="BV803" s="235">
        <f t="shared" ca="1" si="1301"/>
        <v>45.792367775984751</v>
      </c>
      <c r="BW803" s="235">
        <f t="shared" ca="1" si="1302"/>
        <v>45.317644668640945</v>
      </c>
      <c r="BX803" s="235">
        <f t="shared" ca="1" si="1387"/>
        <v>3.7635176440115767</v>
      </c>
      <c r="BZ803" s="235">
        <f t="shared" ca="1" si="1388"/>
        <v>44.482374783223165</v>
      </c>
      <c r="CA803" s="235">
        <f t="shared" ca="1" si="1389"/>
        <v>55.548465321710651</v>
      </c>
      <c r="CB803" s="235">
        <f t="shared" ca="1" si="1316"/>
        <v>45.315266438802084</v>
      </c>
      <c r="CC803" s="235">
        <f t="shared" ca="1" si="1317"/>
        <v>8.7252664388020804</v>
      </c>
      <c r="CD803" s="81">
        <f t="shared" ca="1" si="1318"/>
        <v>11.211530192057289</v>
      </c>
      <c r="CE803" s="235">
        <f t="shared" ca="1" si="1390"/>
        <v>77.82404622148205</v>
      </c>
      <c r="CF803" s="235">
        <f t="shared" ca="1" si="1391"/>
        <v>78.01741796708005</v>
      </c>
      <c r="CG803">
        <f t="shared" si="1392"/>
        <v>100</v>
      </c>
      <c r="CH803">
        <f t="shared" si="1392"/>
        <v>50</v>
      </c>
      <c r="CI803">
        <f t="shared" si="1392"/>
        <v>0</v>
      </c>
      <c r="CJ803" t="e">
        <f t="shared" si="1393"/>
        <v>#N/A</v>
      </c>
      <c r="CK803" s="259">
        <f t="shared" ca="1" si="1394"/>
        <v>45.463640730225357</v>
      </c>
      <c r="CL803" s="259">
        <f t="shared" ca="1" si="1395"/>
        <v>45.299660182556337</v>
      </c>
      <c r="CM803" s="259">
        <f t="shared" ca="1" si="1396"/>
        <v>45.352428384751803</v>
      </c>
      <c r="CN803" s="259">
        <f t="shared" ca="1" si="1397"/>
        <v>45.364100464347871</v>
      </c>
      <c r="CO803">
        <f t="shared" ca="1" si="1398"/>
        <v>0</v>
      </c>
      <c r="CP803" t="e">
        <f t="shared" ca="1" si="1399"/>
        <v>#N/A</v>
      </c>
      <c r="CQ803">
        <f t="shared" ca="1" si="1400"/>
        <v>16.7</v>
      </c>
      <c r="CR803" t="e">
        <f t="shared" ca="1" si="1321"/>
        <v>#N/A</v>
      </c>
      <c r="CS803" t="e">
        <f t="shared" ca="1" si="1322"/>
        <v>#N/A</v>
      </c>
    </row>
    <row r="804" spans="1:97" x14ac:dyDescent="0.25">
      <c r="A804">
        <v>773</v>
      </c>
      <c r="B804" s="100">
        <f ca="1">OFFSET(InputPriceData!B$15,CalculationsAndCharts!$A804+$A$11,0,1,1)</f>
        <v>39372</v>
      </c>
      <c r="C804" s="3">
        <f ca="1">OFFSET(InputPriceData!G$15,CalculationsAndCharts!$A804+$A$11,0,1,1)</f>
        <v>2800300</v>
      </c>
      <c r="D804" s="4">
        <f ca="1">OFFSET(InputPriceData!C$15,CalculationsAndCharts!$A804+$A$11,IF($C$7,7,0),1,1)</f>
        <v>45.65</v>
      </c>
      <c r="E804" s="4">
        <f ca="1">OFFSET(InputPriceData!D$15,CalculationsAndCharts!$A804+$A$11,IF($C$7,7,0),1,1)</f>
        <v>46.5</v>
      </c>
      <c r="F804" s="4">
        <f ca="1">OFFSET(InputPriceData!E$15,CalculationsAndCharts!$A804+$A$11,IF($C$7,7,0),1,1)</f>
        <v>45.39</v>
      </c>
      <c r="G804" s="4">
        <f ca="1">OFFSET(InputPriceData!F$15,CalculationsAndCharts!$A804+$A$11,IF($C$7,7,0),1,1)</f>
        <v>45.74</v>
      </c>
      <c r="H804" s="105">
        <f t="shared" si="1367"/>
        <v>0</v>
      </c>
      <c r="I804" s="105">
        <f t="shared" ca="1" si="1358"/>
        <v>0</v>
      </c>
      <c r="J804" s="105">
        <f t="shared" ca="1" si="1358"/>
        <v>0</v>
      </c>
      <c r="K804" s="105">
        <f t="shared" ca="1" si="1358"/>
        <v>0</v>
      </c>
      <c r="L804" s="4">
        <f t="shared" ca="1" si="1368"/>
        <v>45.876666666666665</v>
      </c>
      <c r="M804" s="105">
        <f t="shared" ca="1" si="1369"/>
        <v>2.2766666666666637</v>
      </c>
      <c r="N804" s="105">
        <f t="shared" ca="1" si="1376"/>
        <v>7.0708717948717865</v>
      </c>
      <c r="O804" s="198">
        <f t="shared" ca="1" si="1377"/>
        <v>6.1844175965452424</v>
      </c>
      <c r="P804" s="198">
        <f t="shared" ca="1" si="1378"/>
        <v>5.5659758368907184</v>
      </c>
      <c r="Q804" s="105">
        <f t="shared" ca="1" si="1370"/>
        <v>45.187203721266265</v>
      </c>
      <c r="R804" s="105">
        <f t="shared" ca="1" si="1371"/>
        <v>44.233243427496078</v>
      </c>
      <c r="S804" s="105">
        <f t="shared" ca="1" si="1379"/>
        <v>0</v>
      </c>
      <c r="T804" s="105">
        <f t="shared" si="1380"/>
        <v>0</v>
      </c>
      <c r="U804" s="105">
        <f t="shared" si="1381"/>
        <v>0</v>
      </c>
      <c r="V804" s="115">
        <f t="shared" ca="1" si="1372"/>
        <v>1.4600000000000009</v>
      </c>
      <c r="W804" s="114">
        <f t="shared" ca="1" si="1373"/>
        <v>1.6742332176428831</v>
      </c>
      <c r="X804" s="116">
        <f t="shared" ca="1" si="1374"/>
        <v>8.6603262300893824E-2</v>
      </c>
      <c r="Y804" s="90" t="e">
        <f t="shared" si="1382"/>
        <v>#N/A</v>
      </c>
      <c r="Z804" s="117" t="str">
        <f t="shared" ca="1" si="1383"/>
        <v/>
      </c>
      <c r="AA804" s="112"/>
      <c r="AB804" s="118"/>
      <c r="AC804" s="107"/>
      <c r="AD804" s="107"/>
      <c r="AH804" s="107"/>
      <c r="BE804" s="235">
        <f t="shared" ca="1" si="1384"/>
        <v>45.39</v>
      </c>
      <c r="BF804" s="235">
        <f t="shared" ref="BF804:BN804" ca="1" si="1403">AVERAGE(OFFSET(BE$31,$A804,0,$BE$27,1))</f>
        <v>45.102499999999999</v>
      </c>
      <c r="BG804" s="235">
        <f t="shared" ca="1" si="1403"/>
        <v>45.012500000000003</v>
      </c>
      <c r="BH804" s="235">
        <f t="shared" ca="1" si="1403"/>
        <v>45.090625000000003</v>
      </c>
      <c r="BI804" s="235">
        <f t="shared" ca="1" si="1403"/>
        <v>45.316875000000003</v>
      </c>
      <c r="BJ804" s="235">
        <f t="shared" ca="1" si="1403"/>
        <v>45.627187500000005</v>
      </c>
      <c r="BK804" s="235">
        <f t="shared" ca="1" si="1403"/>
        <v>45.940234375000003</v>
      </c>
      <c r="BL804" s="235">
        <f t="shared" ca="1" si="1403"/>
        <v>46.197656250000001</v>
      </c>
      <c r="BM804" s="235">
        <f t="shared" ca="1" si="1403"/>
        <v>46.375019531250004</v>
      </c>
      <c r="BN804" s="235">
        <f t="shared" ca="1" si="1403"/>
        <v>46.471982421874998</v>
      </c>
      <c r="BO804" s="235">
        <f t="shared" ca="1" si="1386"/>
        <v>45.425385253906256</v>
      </c>
      <c r="BP804" s="235">
        <f t="shared" ca="1" si="1342"/>
        <v>45.576707163207118</v>
      </c>
      <c r="BQ804" s="235">
        <f t="shared" ca="1" si="1343"/>
        <v>45.697492784058966</v>
      </c>
      <c r="BR804" s="235">
        <f t="shared" ca="1" si="1344"/>
        <v>-0.12078562085184785</v>
      </c>
      <c r="BS804" s="235">
        <f t="shared" ca="1" si="1345"/>
        <v>45.45592154235527</v>
      </c>
      <c r="BT804" s="235">
        <f t="shared" ca="1" si="1299"/>
        <v>45.710545222885344</v>
      </c>
      <c r="BU804" s="235">
        <f t="shared" ca="1" si="1300"/>
        <v>45.876346502294702</v>
      </c>
      <c r="BV804" s="235">
        <f t="shared" ca="1" si="1301"/>
        <v>45.866630085456066</v>
      </c>
      <c r="BW804" s="235">
        <f t="shared" ca="1" si="1302"/>
        <v>45.369226247227985</v>
      </c>
      <c r="BX804" s="235">
        <f t="shared" ca="1" si="1387"/>
        <v>3.8612510451542597</v>
      </c>
      <c r="BZ804" s="235">
        <f t="shared" ca="1" si="1388"/>
        <v>44.156331559725487</v>
      </c>
      <c r="CA804" s="235">
        <f t="shared" ca="1" si="1389"/>
        <v>57.852990347679132</v>
      </c>
      <c r="CB804" s="235">
        <f t="shared" ca="1" si="1316"/>
        <v>45.651025960286461</v>
      </c>
      <c r="CC804" s="235">
        <f t="shared" ca="1" si="1317"/>
        <v>9.0610259602864573</v>
      </c>
      <c r="CD804" s="81">
        <f t="shared" ca="1" si="1318"/>
        <v>11.211530192057289</v>
      </c>
      <c r="CE804" s="235">
        <f t="shared" ca="1" si="1390"/>
        <v>80.818816031960225</v>
      </c>
      <c r="CF804" s="235">
        <f t="shared" ca="1" si="1391"/>
        <v>77.953972085907608</v>
      </c>
      <c r="CG804">
        <f t="shared" si="1392"/>
        <v>100</v>
      </c>
      <c r="CH804">
        <f t="shared" si="1392"/>
        <v>50</v>
      </c>
      <c r="CI804">
        <f t="shared" si="1392"/>
        <v>0</v>
      </c>
      <c r="CJ804" t="e">
        <f t="shared" si="1393"/>
        <v>#N/A</v>
      </c>
      <c r="CK804" s="259">
        <f t="shared" ca="1" si="1394"/>
        <v>45.107281460450707</v>
      </c>
      <c r="CL804" s="259">
        <f t="shared" ca="1" si="1395"/>
        <v>45.633640730225359</v>
      </c>
      <c r="CM804" s="259">
        <f t="shared" ca="1" si="1396"/>
        <v>45.456269530141896</v>
      </c>
      <c r="CN804" s="259">
        <f t="shared" ca="1" si="1397"/>
        <v>45.389876577064484</v>
      </c>
      <c r="CO804">
        <f t="shared" ca="1" si="1398"/>
        <v>100</v>
      </c>
      <c r="CP804">
        <f t="shared" ca="1" si="1399"/>
        <v>16.7</v>
      </c>
      <c r="CQ804" t="e">
        <f t="shared" ca="1" si="1400"/>
        <v>#N/A</v>
      </c>
      <c r="CR804" t="e">
        <f t="shared" ca="1" si="1321"/>
        <v>#N/A</v>
      </c>
      <c r="CS804" t="e">
        <f t="shared" ca="1" si="1322"/>
        <v>#N/A</v>
      </c>
    </row>
    <row r="805" spans="1:97" x14ac:dyDescent="0.25">
      <c r="A805">
        <v>774</v>
      </c>
      <c r="B805" s="100">
        <f ca="1">OFFSET(InputPriceData!B$15,CalculationsAndCharts!$A805+$A$11,0,1,1)</f>
        <v>39371</v>
      </c>
      <c r="C805" s="3">
        <f ca="1">OFFSET(InputPriceData!G$15,CalculationsAndCharts!$A805+$A$11,0,1,1)</f>
        <v>2680200</v>
      </c>
      <c r="D805" s="4">
        <f ca="1">OFFSET(InputPriceData!C$15,CalculationsAndCharts!$A805+$A$11,IF($C$7,7,0),1,1)</f>
        <v>44.65</v>
      </c>
      <c r="E805" s="4">
        <f ca="1">OFFSET(InputPriceData!D$15,CalculationsAndCharts!$A805+$A$11,IF($C$7,7,0),1,1)</f>
        <v>45.33</v>
      </c>
      <c r="F805" s="4">
        <f ca="1">OFFSET(InputPriceData!E$15,CalculationsAndCharts!$A805+$A$11,IF($C$7,7,0),1,1)</f>
        <v>43.6</v>
      </c>
      <c r="G805" s="4">
        <f ca="1">OFFSET(InputPriceData!F$15,CalculationsAndCharts!$A805+$A$11,IF($C$7,7,0),1,1)</f>
        <v>45.04</v>
      </c>
      <c r="H805" s="105">
        <f t="shared" si="1367"/>
        <v>0</v>
      </c>
      <c r="I805" s="105">
        <f t="shared" ca="1" si="1358"/>
        <v>0</v>
      </c>
      <c r="J805" s="105">
        <f t="shared" ca="1" si="1358"/>
        <v>0</v>
      </c>
      <c r="K805" s="105">
        <f t="shared" ca="1" si="1358"/>
        <v>0</v>
      </c>
      <c r="L805" s="4">
        <f t="shared" ca="1" si="1368"/>
        <v>44.656666666666666</v>
      </c>
      <c r="M805" s="105">
        <f t="shared" ca="1" si="1369"/>
        <v>1.1633333333333269</v>
      </c>
      <c r="N805" s="105">
        <f t="shared" ca="1" si="1376"/>
        <v>6.7996153846153762</v>
      </c>
      <c r="O805" s="198">
        <f t="shared" ca="1" si="1377"/>
        <v>5.9311449684519442</v>
      </c>
      <c r="P805" s="198">
        <f t="shared" ca="1" si="1378"/>
        <v>5.3380304716067499</v>
      </c>
      <c r="Q805" s="105">
        <f t="shared" ca="1" si="1370"/>
        <v>44.990214308294725</v>
      </c>
      <c r="R805" s="105">
        <f t="shared" ca="1" si="1371"/>
        <v>43.96068334356174</v>
      </c>
      <c r="S805" s="105">
        <f t="shared" ca="1" si="1379"/>
        <v>0</v>
      </c>
      <c r="T805" s="105">
        <f t="shared" si="1380"/>
        <v>0</v>
      </c>
      <c r="U805" s="105">
        <f t="shared" si="1381"/>
        <v>0</v>
      </c>
      <c r="V805" s="115">
        <f t="shared" ca="1" si="1372"/>
        <v>1.7299999999999969</v>
      </c>
      <c r="W805" s="114">
        <f t="shared" ca="1" si="1373"/>
        <v>1.7813498264643239</v>
      </c>
      <c r="X805" s="116">
        <f t="shared" ca="1" si="1374"/>
        <v>8.9550395791836684E-2</v>
      </c>
      <c r="Y805" s="90" t="e">
        <f t="shared" si="1382"/>
        <v>#N/A</v>
      </c>
      <c r="Z805" s="117" t="str">
        <f t="shared" ca="1" si="1383"/>
        <v/>
      </c>
      <c r="AA805" s="112"/>
      <c r="AB805" s="118"/>
      <c r="AC805" s="107"/>
      <c r="AD805" s="107"/>
      <c r="AH805" s="107"/>
      <c r="BE805" s="235">
        <f t="shared" ca="1" si="1384"/>
        <v>44.814999999999998</v>
      </c>
      <c r="BF805" s="235">
        <f t="shared" ref="BF805:BN805" ca="1" si="1404">AVERAGE(OFFSET(BE$31,$A805,0,$BE$27,1))</f>
        <v>44.922499999999999</v>
      </c>
      <c r="BG805" s="235">
        <f t="shared" ca="1" si="1404"/>
        <v>45.168750000000003</v>
      </c>
      <c r="BH805" s="235">
        <f t="shared" ca="1" si="1404"/>
        <v>45.543125000000003</v>
      </c>
      <c r="BI805" s="235">
        <f t="shared" ca="1" si="1404"/>
        <v>45.9375</v>
      </c>
      <c r="BJ805" s="235">
        <f t="shared" ca="1" si="1404"/>
        <v>46.253281250000001</v>
      </c>
      <c r="BK805" s="235">
        <f t="shared" ca="1" si="1404"/>
        <v>46.455078125</v>
      </c>
      <c r="BL805" s="235">
        <f t="shared" ca="1" si="1404"/>
        <v>46.552382812499999</v>
      </c>
      <c r="BM805" s="235">
        <f t="shared" ca="1" si="1404"/>
        <v>46.568945312499999</v>
      </c>
      <c r="BN805" s="235">
        <f t="shared" ca="1" si="1404"/>
        <v>46.523847656249998</v>
      </c>
      <c r="BO805" s="235">
        <f t="shared" ca="1" si="1386"/>
        <v>45.432426757812507</v>
      </c>
      <c r="BP805" s="235">
        <f t="shared" ca="1" si="1342"/>
        <v>45.728029072507972</v>
      </c>
      <c r="BQ805" s="235">
        <f t="shared" ca="1" si="1343"/>
        <v>45.818278404910814</v>
      </c>
      <c r="BR805" s="235">
        <f t="shared" ca="1" si="1344"/>
        <v>-9.0249332402841276E-2</v>
      </c>
      <c r="BS805" s="235">
        <f t="shared" ca="1" si="1345"/>
        <v>45.637779740105131</v>
      </c>
      <c r="BT805" s="235">
        <f t="shared" ca="1" si="1299"/>
        <v>45.965168903415417</v>
      </c>
      <c r="BU805" s="235">
        <f t="shared" ca="1" si="1300"/>
        <v>46.04214778170406</v>
      </c>
      <c r="BV805" s="235">
        <f t="shared" ca="1" si="1301"/>
        <v>45.856913668617437</v>
      </c>
      <c r="BW805" s="235">
        <f t="shared" ca="1" si="1302"/>
        <v>45.625977033751496</v>
      </c>
      <c r="BX805" s="235">
        <f t="shared" ca="1" si="1387"/>
        <v>3.9077195635536883</v>
      </c>
      <c r="BZ805" s="235">
        <f t="shared" ca="1" si="1388"/>
        <v>43.780551220764771</v>
      </c>
      <c r="CA805" s="235">
        <f t="shared" ca="1" si="1389"/>
        <v>61.806283581596688</v>
      </c>
      <c r="CB805" s="235">
        <f t="shared" ca="1" si="1316"/>
        <v>45.044546712239587</v>
      </c>
      <c r="CC805" s="235">
        <f t="shared" ca="1" si="1317"/>
        <v>8.4545467122395834</v>
      </c>
      <c r="CD805" s="81">
        <f t="shared" ca="1" si="1318"/>
        <v>11.211530192057289</v>
      </c>
      <c r="CE805" s="235">
        <f t="shared" ca="1" si="1390"/>
        <v>75.409391647797847</v>
      </c>
      <c r="CF805" s="235">
        <f t="shared" ca="1" si="1391"/>
        <v>78.798231313985738</v>
      </c>
      <c r="CG805">
        <f t="shared" si="1392"/>
        <v>100</v>
      </c>
      <c r="CH805">
        <f t="shared" si="1392"/>
        <v>50</v>
      </c>
      <c r="CI805">
        <f t="shared" si="1392"/>
        <v>0</v>
      </c>
      <c r="CJ805" t="e">
        <f t="shared" si="1393"/>
        <v>#N/A</v>
      </c>
      <c r="CK805" s="259">
        <f t="shared" ca="1" si="1394"/>
        <v>45.559562920901428</v>
      </c>
      <c r="CL805" s="259">
        <f t="shared" ca="1" si="1395"/>
        <v>44.843531460450713</v>
      </c>
      <c r="CM805" s="259">
        <f t="shared" ca="1" si="1396"/>
        <v>45.176004772458711</v>
      </c>
      <c r="CN805" s="259">
        <f t="shared" ca="1" si="1397"/>
        <v>45.292370915800134</v>
      </c>
      <c r="CO805">
        <f t="shared" ca="1" si="1398"/>
        <v>100</v>
      </c>
      <c r="CP805">
        <f t="shared" ca="1" si="1399"/>
        <v>16.7</v>
      </c>
      <c r="CQ805" t="e">
        <f t="shared" ca="1" si="1400"/>
        <v>#N/A</v>
      </c>
      <c r="CR805" t="e">
        <f t="shared" ca="1" si="1321"/>
        <v>#N/A</v>
      </c>
      <c r="CS805" t="e">
        <f t="shared" ca="1" si="1322"/>
        <v>#N/A</v>
      </c>
    </row>
    <row r="806" spans="1:97" x14ac:dyDescent="0.25">
      <c r="A806">
        <v>775</v>
      </c>
      <c r="B806" s="100">
        <f ca="1">OFFSET(InputPriceData!B$15,CalculationsAndCharts!$A806+$A$11,0,1,1)</f>
        <v>39370</v>
      </c>
      <c r="C806" s="3">
        <f ca="1">OFFSET(InputPriceData!G$15,CalculationsAndCharts!$A806+$A$11,0,1,1)</f>
        <v>3120700</v>
      </c>
      <c r="D806" s="4">
        <f ca="1">OFFSET(InputPriceData!C$15,CalculationsAndCharts!$A806+$A$11,IF($C$7,7,0),1,1)</f>
        <v>45.42</v>
      </c>
      <c r="E806" s="4">
        <f ca="1">OFFSET(InputPriceData!D$15,CalculationsAndCharts!$A806+$A$11,IF($C$7,7,0),1,1)</f>
        <v>45.47</v>
      </c>
      <c r="F806" s="4">
        <f ca="1">OFFSET(InputPriceData!E$15,CalculationsAndCharts!$A806+$A$11,IF($C$7,7,0),1,1)</f>
        <v>44.23</v>
      </c>
      <c r="G806" s="4">
        <f ca="1">OFFSET(InputPriceData!F$15,CalculationsAndCharts!$A806+$A$11,IF($C$7,7,0),1,1)</f>
        <v>44.59</v>
      </c>
      <c r="H806" s="105">
        <f t="shared" si="1367"/>
        <v>0</v>
      </c>
      <c r="I806" s="105">
        <f t="shared" ca="1" si="1358"/>
        <v>0</v>
      </c>
      <c r="J806" s="105">
        <f t="shared" ca="1" si="1358"/>
        <v>0</v>
      </c>
      <c r="K806" s="105">
        <f t="shared" ca="1" si="1358"/>
        <v>0</v>
      </c>
      <c r="L806" s="4">
        <f t="shared" ca="1" si="1368"/>
        <v>44.763333333333328</v>
      </c>
      <c r="M806" s="105">
        <f t="shared" ca="1" si="1369"/>
        <v>1.2966666666666669</v>
      </c>
      <c r="N806" s="105">
        <f t="shared" ca="1" si="1376"/>
        <v>6.6121025641025595</v>
      </c>
      <c r="O806" s="198">
        <f t="shared" ca="1" si="1377"/>
        <v>5.6830105638338209</v>
      </c>
      <c r="P806" s="198">
        <f t="shared" ca="1" si="1378"/>
        <v>5.1147095074504385</v>
      </c>
      <c r="Q806" s="105">
        <f t="shared" ca="1" si="1370"/>
        <v>45.085513634474168</v>
      </c>
      <c r="R806" s="105">
        <f t="shared" ca="1" si="1371"/>
        <v>43.666531639352314</v>
      </c>
      <c r="S806" s="105">
        <f t="shared" ca="1" si="1379"/>
        <v>0</v>
      </c>
      <c r="T806" s="105">
        <f t="shared" si="1380"/>
        <v>0</v>
      </c>
      <c r="U806" s="105">
        <f t="shared" si="1381"/>
        <v>0</v>
      </c>
      <c r="V806" s="115">
        <f t="shared" ca="1" si="1372"/>
        <v>1.240000000000002</v>
      </c>
      <c r="W806" s="114">
        <f t="shared" ca="1" si="1373"/>
        <v>1.8070247396964874</v>
      </c>
      <c r="X806" s="116">
        <f t="shared" ca="1" si="1374"/>
        <v>9.0525336167223303E-2</v>
      </c>
      <c r="Y806" s="90" t="e">
        <f t="shared" si="1382"/>
        <v>#N/A</v>
      </c>
      <c r="Z806" s="117" t="str">
        <f t="shared" ca="1" si="1383"/>
        <v/>
      </c>
      <c r="AA806" s="112"/>
      <c r="AB806" s="118"/>
      <c r="AC806" s="107"/>
      <c r="AD806" s="107"/>
      <c r="AH806" s="107"/>
      <c r="BE806" s="235">
        <f t="shared" ca="1" si="1384"/>
        <v>45.03</v>
      </c>
      <c r="BF806" s="235">
        <f t="shared" ref="BF806:BN806" ca="1" si="1405">AVERAGE(OFFSET(BE$31,$A806,0,$BE$27,1))</f>
        <v>45.414999999999999</v>
      </c>
      <c r="BG806" s="235">
        <f t="shared" ca="1" si="1405"/>
        <v>45.917500000000004</v>
      </c>
      <c r="BH806" s="235">
        <f t="shared" ca="1" si="1405"/>
        <v>46.331875000000004</v>
      </c>
      <c r="BI806" s="235">
        <f t="shared" ca="1" si="1405"/>
        <v>46.569062500000001</v>
      </c>
      <c r="BJ806" s="235">
        <f t="shared" ca="1" si="1405"/>
        <v>46.656874999999999</v>
      </c>
      <c r="BK806" s="235">
        <f t="shared" ca="1" si="1405"/>
        <v>46.649687499999999</v>
      </c>
      <c r="BL806" s="235">
        <f t="shared" ca="1" si="1405"/>
        <v>46.585507812499998</v>
      </c>
      <c r="BM806" s="235">
        <f t="shared" ca="1" si="1405"/>
        <v>46.478749999999998</v>
      </c>
      <c r="BN806" s="235">
        <f t="shared" ca="1" si="1405"/>
        <v>46.324267578125003</v>
      </c>
      <c r="BO806" s="235">
        <f t="shared" ca="1" si="1386"/>
        <v>45.824520019531256</v>
      </c>
      <c r="BP806" s="235">
        <f t="shared" ca="1" si="1342"/>
        <v>46.023631387203437</v>
      </c>
      <c r="BQ806" s="235">
        <f t="shared" ca="1" si="1343"/>
        <v>45.908527737313662</v>
      </c>
      <c r="BR806" s="235">
        <f t="shared" ca="1" si="1344"/>
        <v>0.11510364988977528</v>
      </c>
      <c r="BS806" s="235">
        <f t="shared" ca="1" si="1345"/>
        <v>46.138735037093213</v>
      </c>
      <c r="BT806" s="235">
        <f t="shared" ca="1" si="1299"/>
        <v>46.292558066725704</v>
      </c>
      <c r="BU806" s="235">
        <f t="shared" ca="1" si="1300"/>
        <v>46.119126659992695</v>
      </c>
      <c r="BV806" s="235">
        <f t="shared" ca="1" si="1301"/>
        <v>45.671679555530815</v>
      </c>
      <c r="BW806" s="235">
        <f t="shared" ca="1" si="1302"/>
        <v>46.191973775729863</v>
      </c>
      <c r="BX806" s="235">
        <f t="shared" ca="1" si="1387"/>
        <v>3.8979485801687264</v>
      </c>
      <c r="BZ806" s="235">
        <f t="shared" ca="1" si="1388"/>
        <v>43.331428761861126</v>
      </c>
      <c r="CA806" s="235">
        <f t="shared" ca="1" si="1389"/>
        <v>68.346477352357198</v>
      </c>
      <c r="CB806" s="235">
        <f t="shared" ca="1" si="1316"/>
        <v>45.293926676432292</v>
      </c>
      <c r="CC806" s="235">
        <f t="shared" ca="1" si="1317"/>
        <v>8.7039266764322889</v>
      </c>
      <c r="CD806" s="81">
        <f t="shared" ca="1" si="1318"/>
        <v>11.211530192057289</v>
      </c>
      <c r="CE806" s="235">
        <f t="shared" ca="1" si="1390"/>
        <v>77.633708577964754</v>
      </c>
      <c r="CF806" s="235">
        <f t="shared" ca="1" si="1391"/>
        <v>85.535053582593605</v>
      </c>
      <c r="CG806">
        <f t="shared" si="1392"/>
        <v>100</v>
      </c>
      <c r="CH806">
        <f t="shared" si="1392"/>
        <v>50</v>
      </c>
      <c r="CI806">
        <f t="shared" si="1392"/>
        <v>0</v>
      </c>
      <c r="CJ806" t="e">
        <f t="shared" si="1393"/>
        <v>#N/A</v>
      </c>
      <c r="CK806" s="259">
        <f t="shared" ca="1" si="1394"/>
        <v>46.19162584180286</v>
      </c>
      <c r="CL806" s="259">
        <f t="shared" ca="1" si="1395"/>
        <v>45.385187920901423</v>
      </c>
      <c r="CM806" s="259">
        <f t="shared" ca="1" si="1396"/>
        <v>45.522230176320079</v>
      </c>
      <c r="CN806" s="259">
        <f t="shared" ca="1" si="1397"/>
        <v>45.4719066979399</v>
      </c>
      <c r="CO806">
        <f t="shared" ca="1" si="1398"/>
        <v>100</v>
      </c>
      <c r="CP806">
        <f t="shared" ca="1" si="1399"/>
        <v>16.7</v>
      </c>
      <c r="CQ806" t="e">
        <f t="shared" ca="1" si="1400"/>
        <v>#N/A</v>
      </c>
      <c r="CR806" t="e">
        <f t="shared" ca="1" si="1321"/>
        <v>#N/A</v>
      </c>
      <c r="CS806" t="e">
        <f t="shared" ca="1" si="1322"/>
        <v>#N/A</v>
      </c>
    </row>
    <row r="807" spans="1:97" x14ac:dyDescent="0.25">
      <c r="A807">
        <v>776</v>
      </c>
      <c r="B807" s="100">
        <f ca="1">OFFSET(InputPriceData!B$15,CalculationsAndCharts!$A807+$A$11,0,1,1)</f>
        <v>39367</v>
      </c>
      <c r="C807" s="3">
        <f ca="1">OFFSET(InputPriceData!G$15,CalculationsAndCharts!$A807+$A$11,0,1,1)</f>
        <v>2915000</v>
      </c>
      <c r="D807" s="4">
        <f ca="1">OFFSET(InputPriceData!C$15,CalculationsAndCharts!$A807+$A$11,IF($C$7,7,0),1,1)</f>
        <v>46.01</v>
      </c>
      <c r="E807" s="4">
        <f ca="1">OFFSET(InputPriceData!D$15,CalculationsAndCharts!$A807+$A$11,IF($C$7,7,0),1,1)</f>
        <v>46.32</v>
      </c>
      <c r="F807" s="4">
        <f ca="1">OFFSET(InputPriceData!E$15,CalculationsAndCharts!$A807+$A$11,IF($C$7,7,0),1,1)</f>
        <v>44.79</v>
      </c>
      <c r="G807" s="4">
        <f ca="1">OFFSET(InputPriceData!F$15,CalculationsAndCharts!$A807+$A$11,IF($C$7,7,0),1,1)</f>
        <v>45.47</v>
      </c>
      <c r="H807" s="105">
        <f t="shared" si="1367"/>
        <v>0</v>
      </c>
      <c r="I807" s="105">
        <f t="shared" ca="1" si="1358"/>
        <v>0</v>
      </c>
      <c r="J807" s="105">
        <f t="shared" ca="1" si="1358"/>
        <v>0</v>
      </c>
      <c r="K807" s="105">
        <f t="shared" ca="1" si="1358"/>
        <v>0</v>
      </c>
      <c r="L807" s="4">
        <f t="shared" ca="1" si="1368"/>
        <v>45.526666666666664</v>
      </c>
      <c r="M807" s="105">
        <f t="shared" ca="1" si="1369"/>
        <v>1.586666666666666</v>
      </c>
      <c r="N807" s="105">
        <f t="shared" ca="1" si="1376"/>
        <v>6.4000128205128162</v>
      </c>
      <c r="O807" s="198">
        <f t="shared" ca="1" si="1377"/>
        <v>5.4175557066141815</v>
      </c>
      <c r="P807" s="198">
        <f t="shared" ca="1" si="1378"/>
        <v>4.8758001359527636</v>
      </c>
      <c r="Q807" s="105">
        <f t="shared" ca="1" si="1370"/>
        <v>45.177565149085837</v>
      </c>
      <c r="R807" s="105">
        <f t="shared" ca="1" si="1371"/>
        <v>43.261108212174641</v>
      </c>
      <c r="S807" s="105">
        <f t="shared" ca="1" si="1379"/>
        <v>0</v>
      </c>
      <c r="T807" s="105">
        <f t="shared" si="1380"/>
        <v>0</v>
      </c>
      <c r="U807" s="105">
        <f t="shared" si="1381"/>
        <v>0</v>
      </c>
      <c r="V807" s="115">
        <f t="shared" ca="1" si="1372"/>
        <v>1.5300000000000011</v>
      </c>
      <c r="W807" s="114">
        <f t="shared" ca="1" si="1373"/>
        <v>2.09053710954473</v>
      </c>
      <c r="X807" s="116">
        <f t="shared" ca="1" si="1374"/>
        <v>9.5976184507251594E-2</v>
      </c>
      <c r="Y807" s="90" t="e">
        <f t="shared" si="1382"/>
        <v>#N/A</v>
      </c>
      <c r="Z807" s="117" t="str">
        <f t="shared" ca="1" si="1383"/>
        <v/>
      </c>
      <c r="AA807" s="112"/>
      <c r="AB807" s="118"/>
      <c r="AC807" s="107"/>
      <c r="AD807" s="107"/>
      <c r="AH807" s="107"/>
      <c r="BE807" s="235">
        <f t="shared" ca="1" si="1384"/>
        <v>45.8</v>
      </c>
      <c r="BF807" s="235">
        <f t="shared" ref="BF807:BN807" ca="1" si="1406">AVERAGE(OFFSET(BE$31,$A807,0,$BE$27,1))</f>
        <v>46.42</v>
      </c>
      <c r="BG807" s="235">
        <f t="shared" ca="1" si="1406"/>
        <v>46.746250000000003</v>
      </c>
      <c r="BH807" s="235">
        <f t="shared" ca="1" si="1406"/>
        <v>46.806250000000006</v>
      </c>
      <c r="BI807" s="235">
        <f t="shared" ca="1" si="1406"/>
        <v>46.744687500000005</v>
      </c>
      <c r="BJ807" s="235">
        <f t="shared" ca="1" si="1406"/>
        <v>46.642499999999998</v>
      </c>
      <c r="BK807" s="235">
        <f t="shared" ca="1" si="1406"/>
        <v>46.521328124999997</v>
      </c>
      <c r="BL807" s="235">
        <f t="shared" ca="1" si="1406"/>
        <v>46.371992187499998</v>
      </c>
      <c r="BM807" s="235">
        <f t="shared" ca="1" si="1406"/>
        <v>46.169785156250001</v>
      </c>
      <c r="BN807" s="235">
        <f t="shared" ca="1" si="1406"/>
        <v>45.884687499999998</v>
      </c>
      <c r="BO807" s="235">
        <f t="shared" ca="1" si="1386"/>
        <v>46.343311523437507</v>
      </c>
      <c r="BP807" s="235">
        <f t="shared" ca="1" si="1342"/>
        <v>46.222742754875625</v>
      </c>
      <c r="BQ807" s="235">
        <f t="shared" ca="1" si="1343"/>
        <v>45.793424087423887</v>
      </c>
      <c r="BR807" s="235">
        <f t="shared" ca="1" si="1344"/>
        <v>0.42931866745173863</v>
      </c>
      <c r="BS807" s="235">
        <f t="shared" ca="1" si="1345"/>
        <v>46.652061422327364</v>
      </c>
      <c r="BT807" s="235">
        <f t="shared" ca="1" si="1299"/>
        <v>46.446381096358202</v>
      </c>
      <c r="BU807" s="235">
        <f t="shared" ca="1" si="1300"/>
        <v>45.945695253259686</v>
      </c>
      <c r="BV807" s="235">
        <f t="shared" ca="1" si="1301"/>
        <v>45.224232451068943</v>
      </c>
      <c r="BW807" s="235">
        <f t="shared" ca="1" si="1302"/>
        <v>46.726289980364484</v>
      </c>
      <c r="BX807" s="235">
        <f t="shared" ca="1" si="1387"/>
        <v>3.8075849241693329</v>
      </c>
      <c r="BZ807" s="235">
        <f t="shared" ca="1" si="1388"/>
        <v>42.771790209762862</v>
      </c>
      <c r="CA807" s="235">
        <f t="shared" ca="1" si="1389"/>
        <v>75.964619630016145</v>
      </c>
      <c r="CB807" s="235">
        <f t="shared" ca="1" si="1316"/>
        <v>45.934989095052089</v>
      </c>
      <c r="CC807" s="235">
        <f t="shared" ca="1" si="1317"/>
        <v>9.3449890950520853</v>
      </c>
      <c r="CD807" s="81">
        <f t="shared" ca="1" si="1318"/>
        <v>11.211530192057289</v>
      </c>
      <c r="CE807" s="235">
        <f t="shared" ca="1" si="1390"/>
        <v>83.351593716194614</v>
      </c>
      <c r="CF807" s="235">
        <f t="shared" ca="1" si="1391"/>
        <v>92.990484056605354</v>
      </c>
      <c r="CG807">
        <f t="shared" si="1392"/>
        <v>100</v>
      </c>
      <c r="CH807">
        <f t="shared" si="1392"/>
        <v>50</v>
      </c>
      <c r="CI807">
        <f t="shared" si="1392"/>
        <v>0</v>
      </c>
      <c r="CJ807" t="e">
        <f t="shared" si="1393"/>
        <v>#N/A</v>
      </c>
      <c r="CK807" s="259">
        <f t="shared" ca="1" si="1394"/>
        <v>46.735751683605713</v>
      </c>
      <c r="CL807" s="259">
        <f t="shared" ca="1" si="1395"/>
        <v>45.977250841802856</v>
      </c>
      <c r="CM807" s="259">
        <f t="shared" ca="1" si="1396"/>
        <v>46.028161404977915</v>
      </c>
      <c r="CN807" s="259">
        <f t="shared" ca="1" si="1397"/>
        <v>45.506594208755295</v>
      </c>
      <c r="CO807">
        <f t="shared" ca="1" si="1398"/>
        <v>100</v>
      </c>
      <c r="CP807">
        <f t="shared" ca="1" si="1399"/>
        <v>16.7</v>
      </c>
      <c r="CQ807" t="e">
        <f t="shared" ca="1" si="1400"/>
        <v>#N/A</v>
      </c>
      <c r="CR807" t="e">
        <f t="shared" ca="1" si="1321"/>
        <v>#N/A</v>
      </c>
      <c r="CS807" t="e">
        <f t="shared" ca="1" si="1322"/>
        <v>#N/A</v>
      </c>
    </row>
    <row r="808" spans="1:97" x14ac:dyDescent="0.25">
      <c r="A808">
        <v>777</v>
      </c>
      <c r="B808" s="100">
        <f ca="1">OFFSET(InputPriceData!B$15,CalculationsAndCharts!$A808+$A$11,0,1,1)</f>
        <v>39366</v>
      </c>
      <c r="C808" s="3">
        <f ca="1">OFFSET(InputPriceData!G$15,CalculationsAndCharts!$A808+$A$11,0,1,1)</f>
        <v>4118800</v>
      </c>
      <c r="D808" s="4">
        <f ca="1">OFFSET(InputPriceData!C$15,CalculationsAndCharts!$A808+$A$11,IF($C$7,7,0),1,1)</f>
        <v>48.39</v>
      </c>
      <c r="E808" s="4">
        <f ca="1">OFFSET(InputPriceData!D$15,CalculationsAndCharts!$A808+$A$11,IF($C$7,7,0),1,1)</f>
        <v>48.39</v>
      </c>
      <c r="F808" s="4">
        <f ca="1">OFFSET(InputPriceData!E$15,CalculationsAndCharts!$A808+$A$11,IF($C$7,7,0),1,1)</f>
        <v>44.61</v>
      </c>
      <c r="G808" s="4">
        <f ca="1">OFFSET(InputPriceData!F$15,CalculationsAndCharts!$A808+$A$11,IF($C$7,7,0),1,1)</f>
        <v>46.13</v>
      </c>
      <c r="H808" s="105">
        <f t="shared" si="1367"/>
        <v>0</v>
      </c>
      <c r="I808" s="105">
        <f t="shared" ca="1" si="1358"/>
        <v>0</v>
      </c>
      <c r="J808" s="105">
        <f t="shared" ca="1" si="1358"/>
        <v>0</v>
      </c>
      <c r="K808" s="105">
        <f t="shared" ca="1" si="1358"/>
        <v>0</v>
      </c>
      <c r="L808" s="4">
        <f t="shared" ca="1" si="1368"/>
        <v>46.376666666666665</v>
      </c>
      <c r="M808" s="105">
        <f t="shared" ca="1" si="1369"/>
        <v>2.8033333333333346</v>
      </c>
      <c r="N808" s="105">
        <f t="shared" ca="1" si="1376"/>
        <v>6.1751794871794816</v>
      </c>
      <c r="O808" s="198">
        <f t="shared" ca="1" si="1377"/>
        <v>5.1368536740717143</v>
      </c>
      <c r="P808" s="198">
        <f t="shared" ca="1" si="1378"/>
        <v>4.6231683066645433</v>
      </c>
      <c r="Q808" s="105">
        <f t="shared" ca="1" si="1370"/>
        <v>45.077821858348457</v>
      </c>
      <c r="R808" s="105">
        <f t="shared" ca="1" si="1371"/>
        <v>42.713549087342869</v>
      </c>
      <c r="S808" s="105">
        <f t="shared" ca="1" si="1379"/>
        <v>0</v>
      </c>
      <c r="T808" s="105">
        <f t="shared" si="1380"/>
        <v>0</v>
      </c>
      <c r="U808" s="105">
        <f t="shared" si="1381"/>
        <v>0</v>
      </c>
      <c r="V808" s="115">
        <f t="shared" ca="1" si="1372"/>
        <v>3.7800000000000011</v>
      </c>
      <c r="W808" s="114">
        <f t="shared" ca="1" si="1373"/>
        <v>2.3708056643170945</v>
      </c>
      <c r="X808" s="116">
        <f t="shared" ca="1" si="1374"/>
        <v>0.10139400963184683</v>
      </c>
      <c r="Y808" s="90" t="e">
        <f t="shared" si="1382"/>
        <v>#N/A</v>
      </c>
      <c r="Z808" s="117" t="str">
        <f t="shared" ca="1" si="1383"/>
        <v/>
      </c>
      <c r="AA808" s="112"/>
      <c r="AB808" s="118"/>
      <c r="AC808" s="107"/>
      <c r="AD808" s="107"/>
      <c r="AH808" s="107"/>
      <c r="BE808" s="235">
        <f t="shared" ca="1" si="1384"/>
        <v>47.040000000000006</v>
      </c>
      <c r="BF808" s="235">
        <f t="shared" ref="BF808:BN808" ca="1" si="1407">AVERAGE(OFFSET(BE$31,$A808,0,$BE$27,1))</f>
        <v>47.072500000000005</v>
      </c>
      <c r="BG808" s="235">
        <f t="shared" ca="1" si="1407"/>
        <v>46.866250000000008</v>
      </c>
      <c r="BH808" s="235">
        <f t="shared" ca="1" si="1407"/>
        <v>46.683125000000004</v>
      </c>
      <c r="BI808" s="235">
        <f t="shared" ca="1" si="1407"/>
        <v>46.540312499999999</v>
      </c>
      <c r="BJ808" s="235">
        <f t="shared" ca="1" si="1407"/>
        <v>46.400156250000002</v>
      </c>
      <c r="BK808" s="235">
        <f t="shared" ca="1" si="1407"/>
        <v>46.22265625</v>
      </c>
      <c r="BL808" s="235">
        <f t="shared" ca="1" si="1407"/>
        <v>45.967578125000003</v>
      </c>
      <c r="BM808" s="235">
        <f t="shared" ca="1" si="1407"/>
        <v>45.599589843750003</v>
      </c>
      <c r="BN808" s="235">
        <f t="shared" ca="1" si="1407"/>
        <v>45.099345703125003</v>
      </c>
      <c r="BO808" s="235">
        <f t="shared" ca="1" si="1386"/>
        <v>46.664231933593761</v>
      </c>
      <c r="BP808" s="235">
        <f t="shared" ca="1" si="1342"/>
        <v>46.102173986313744</v>
      </c>
      <c r="BQ808" s="235">
        <f t="shared" ca="1" si="1343"/>
        <v>45.364105419972155</v>
      </c>
      <c r="BR808" s="235">
        <f t="shared" ca="1" si="1344"/>
        <v>0.73806856634158891</v>
      </c>
      <c r="BS808" s="235">
        <f t="shared" ca="1" si="1345"/>
        <v>46.840242552655333</v>
      </c>
      <c r="BT808" s="235">
        <f t="shared" ca="1" si="1299"/>
        <v>46.24070077038904</v>
      </c>
      <c r="BU808" s="235">
        <f t="shared" ca="1" si="1300"/>
        <v>45.445009410161177</v>
      </c>
      <c r="BV808" s="235">
        <f t="shared" ca="1" si="1301"/>
        <v>44.5027696488782</v>
      </c>
      <c r="BW808" s="235">
        <f t="shared" ca="1" si="1302"/>
        <v>46.88984372956179</v>
      </c>
      <c r="BX808" s="235">
        <f t="shared" ca="1" si="1387"/>
        <v>3.6119489559235465</v>
      </c>
      <c r="BZ808" s="235">
        <f t="shared" ca="1" si="1388"/>
        <v>42.100537575864287</v>
      </c>
      <c r="CA808" s="235">
        <f t="shared" ca="1" si="1389"/>
        <v>83.149043716710764</v>
      </c>
      <c r="CB808" s="235">
        <f t="shared" ca="1" si="1316"/>
        <v>46.52044930013021</v>
      </c>
      <c r="CC808" s="235">
        <f t="shared" ca="1" si="1317"/>
        <v>10.720449300130213</v>
      </c>
      <c r="CD808" s="81">
        <f t="shared" ca="1" si="1318"/>
        <v>11.211530192057289</v>
      </c>
      <c r="CE808" s="235">
        <f t="shared" ca="1" si="1390"/>
        <v>95.619858453621447</v>
      </c>
      <c r="CF808" s="235">
        <f t="shared" ca="1" si="1391"/>
        <v>98.539952817873811</v>
      </c>
      <c r="CG808">
        <f t="shared" si="1392"/>
        <v>100</v>
      </c>
      <c r="CH808">
        <f t="shared" si="1392"/>
        <v>50</v>
      </c>
      <c r="CI808">
        <f t="shared" si="1392"/>
        <v>0</v>
      </c>
      <c r="CJ808" t="e">
        <f t="shared" si="1393"/>
        <v>#N/A</v>
      </c>
      <c r="CK808" s="259">
        <f t="shared" ca="1" si="1394"/>
        <v>46.59150336721143</v>
      </c>
      <c r="CL808" s="259">
        <f t="shared" ca="1" si="1395"/>
        <v>46.617875841802856</v>
      </c>
      <c r="CM808" s="259">
        <f t="shared" ca="1" si="1396"/>
        <v>46.362491230518749</v>
      </c>
      <c r="CN808" s="259">
        <f t="shared" ca="1" si="1397"/>
        <v>45.318331555536268</v>
      </c>
      <c r="CO808">
        <f t="shared" ca="1" si="1398"/>
        <v>100</v>
      </c>
      <c r="CP808">
        <f t="shared" ca="1" si="1399"/>
        <v>16.7</v>
      </c>
      <c r="CQ808" t="e">
        <f t="shared" ca="1" si="1400"/>
        <v>#N/A</v>
      </c>
      <c r="CR808" t="e">
        <f t="shared" ca="1" si="1321"/>
        <v>#N/A</v>
      </c>
      <c r="CS808" t="e">
        <f t="shared" ca="1" si="1322"/>
        <v>#N/A</v>
      </c>
    </row>
    <row r="809" spans="1:97" x14ac:dyDescent="0.25">
      <c r="A809">
        <v>778</v>
      </c>
      <c r="B809" s="100">
        <f ca="1">OFFSET(InputPriceData!B$15,CalculationsAndCharts!$A809+$A$11,0,1,1)</f>
        <v>39365</v>
      </c>
      <c r="C809" s="3">
        <f ca="1">OFFSET(InputPriceData!G$15,CalculationsAndCharts!$A809+$A$11,0,1,1)</f>
        <v>4628100</v>
      </c>
      <c r="D809" s="4">
        <f ca="1">OFFSET(InputPriceData!C$15,CalculationsAndCharts!$A809+$A$11,IF($C$7,7,0),1,1)</f>
        <v>46.3</v>
      </c>
      <c r="E809" s="4">
        <f ca="1">OFFSET(InputPriceData!D$15,CalculationsAndCharts!$A809+$A$11,IF($C$7,7,0),1,1)</f>
        <v>48.1</v>
      </c>
      <c r="F809" s="4">
        <f ca="1">OFFSET(InputPriceData!E$15,CalculationsAndCharts!$A809+$A$11,IF($C$7,7,0),1,1)</f>
        <v>46.19</v>
      </c>
      <c r="G809" s="4">
        <f ca="1">OFFSET(InputPriceData!F$15,CalculationsAndCharts!$A809+$A$11,IF($C$7,7,0),1,1)</f>
        <v>47.95</v>
      </c>
      <c r="H809" s="105">
        <f t="shared" si="1367"/>
        <v>0</v>
      </c>
      <c r="I809" s="105">
        <f t="shared" ca="1" si="1358"/>
        <v>0</v>
      </c>
      <c r="J809" s="105">
        <f t="shared" ca="1" si="1358"/>
        <v>0</v>
      </c>
      <c r="K809" s="105">
        <f t="shared" ca="1" si="1358"/>
        <v>0</v>
      </c>
      <c r="L809" s="4">
        <f t="shared" ca="1" si="1368"/>
        <v>47.413333333333334</v>
      </c>
      <c r="M809" s="105">
        <f t="shared" ca="1" si="1369"/>
        <v>1.5833333333333357</v>
      </c>
      <c r="N809" s="105">
        <f t="shared" ca="1" si="1376"/>
        <v>5.5844230769230716</v>
      </c>
      <c r="O809" s="198">
        <f t="shared" ca="1" si="1377"/>
        <v>4.8401891560409238</v>
      </c>
      <c r="P809" s="198">
        <f t="shared" ca="1" si="1378"/>
        <v>4.3561702404368319</v>
      </c>
      <c r="Q809" s="105">
        <f t="shared" ca="1" si="1370"/>
        <v>44.706723341686114</v>
      </c>
      <c r="R809" s="105">
        <f t="shared" ca="1" si="1371"/>
        <v>42.038042581341273</v>
      </c>
      <c r="S809" s="105">
        <f t="shared" ca="1" si="1379"/>
        <v>0</v>
      </c>
      <c r="T809" s="105">
        <f t="shared" si="1380"/>
        <v>0</v>
      </c>
      <c r="U809" s="105">
        <f t="shared" si="1381"/>
        <v>0</v>
      </c>
      <c r="V809" s="115">
        <f t="shared" ca="1" si="1372"/>
        <v>1.9100000000000037</v>
      </c>
      <c r="W809" s="114">
        <f t="shared" ca="1" si="1373"/>
        <v>1.666208496475641</v>
      </c>
      <c r="X809" s="116">
        <f t="shared" ca="1" si="1374"/>
        <v>8.4748873753402315E-2</v>
      </c>
      <c r="Y809" s="90" t="e">
        <f t="shared" si="1382"/>
        <v>#N/A</v>
      </c>
      <c r="Z809" s="117" t="str">
        <f t="shared" ca="1" si="1383"/>
        <v/>
      </c>
      <c r="AA809" s="112"/>
      <c r="AB809" s="118"/>
      <c r="AC809" s="107"/>
      <c r="AD809" s="107"/>
      <c r="AH809" s="107"/>
      <c r="BE809" s="235">
        <f t="shared" ca="1" si="1384"/>
        <v>47.105000000000004</v>
      </c>
      <c r="BF809" s="235">
        <f t="shared" ref="BF809:BN809" ca="1" si="1408">AVERAGE(OFFSET(BE$31,$A809,0,$BE$27,1))</f>
        <v>46.660000000000004</v>
      </c>
      <c r="BG809" s="235">
        <f t="shared" ca="1" si="1408"/>
        <v>46.5</v>
      </c>
      <c r="BH809" s="235">
        <f t="shared" ca="1" si="1408"/>
        <v>46.397500000000001</v>
      </c>
      <c r="BI809" s="235">
        <f t="shared" ca="1" si="1408"/>
        <v>46.260000000000005</v>
      </c>
      <c r="BJ809" s="235">
        <f t="shared" ca="1" si="1408"/>
        <v>46.045156250000005</v>
      </c>
      <c r="BK809" s="235">
        <f t="shared" ca="1" si="1408"/>
        <v>45.712500000000006</v>
      </c>
      <c r="BL809" s="235">
        <f t="shared" ca="1" si="1408"/>
        <v>45.231601562500003</v>
      </c>
      <c r="BM809" s="235">
        <f t="shared" ca="1" si="1408"/>
        <v>44.599101562500003</v>
      </c>
      <c r="BN809" s="235">
        <f t="shared" ca="1" si="1408"/>
        <v>43.841611328124998</v>
      </c>
      <c r="BO809" s="235">
        <f t="shared" ca="1" si="1386"/>
        <v>46.307498535156256</v>
      </c>
      <c r="BP809" s="235">
        <f t="shared" ca="1" si="1342"/>
        <v>45.540116039033734</v>
      </c>
      <c r="BQ809" s="235">
        <f t="shared" ca="1" si="1343"/>
        <v>44.626036853630566</v>
      </c>
      <c r="BR809" s="235">
        <f t="shared" ca="1" si="1344"/>
        <v>0.91407918540316757</v>
      </c>
      <c r="BS809" s="235">
        <f t="shared" ca="1" si="1345"/>
        <v>46.454195224436901</v>
      </c>
      <c r="BT809" s="235">
        <f t="shared" ca="1" si="1299"/>
        <v>45.64115898812274</v>
      </c>
      <c r="BU809" s="235">
        <f t="shared" ca="1" si="1300"/>
        <v>44.649318049933314</v>
      </c>
      <c r="BV809" s="235">
        <f t="shared" ca="1" si="1301"/>
        <v>43.56052988759523</v>
      </c>
      <c r="BW809" s="235">
        <f t="shared" ca="1" si="1302"/>
        <v>46.536052702163481</v>
      </c>
      <c r="BX809" s="235">
        <f t="shared" ca="1" si="1387"/>
        <v>3.3057857694667061</v>
      </c>
      <c r="BZ809" s="235">
        <f t="shared" ca="1" si="1388"/>
        <v>41.355456894833573</v>
      </c>
      <c r="CA809" s="235">
        <f t="shared" ca="1" si="1389"/>
        <v>89.178248142843572</v>
      </c>
      <c r="CB809" s="235">
        <f t="shared" ca="1" si="1316"/>
        <v>46.860415934244799</v>
      </c>
      <c r="CC809" s="235">
        <f t="shared" ca="1" si="1317"/>
        <v>11.060415934244801</v>
      </c>
      <c r="CD809" s="81">
        <f t="shared" ca="1" si="1318"/>
        <v>10.92153019205729</v>
      </c>
      <c r="CE809" s="235">
        <f t="shared" ca="1" si="1390"/>
        <v>100</v>
      </c>
      <c r="CF809" s="235">
        <f t="shared" ca="1" si="1391"/>
        <v>99.554793188325831</v>
      </c>
      <c r="CG809">
        <f t="shared" si="1392"/>
        <v>100</v>
      </c>
      <c r="CH809">
        <f t="shared" si="1392"/>
        <v>50</v>
      </c>
      <c r="CI809">
        <f t="shared" si="1392"/>
        <v>0</v>
      </c>
      <c r="CJ809" t="e">
        <f t="shared" si="1393"/>
        <v>#N/A</v>
      </c>
      <c r="CK809" s="259">
        <f t="shared" ca="1" si="1394"/>
        <v>46.048006734422863</v>
      </c>
      <c r="CL809" s="259">
        <f t="shared" ca="1" si="1395"/>
        <v>46.832753367211431</v>
      </c>
      <c r="CM809" s="259">
        <f t="shared" ca="1" si="1396"/>
        <v>46.35304093975347</v>
      </c>
      <c r="CN809" s="259">
        <f t="shared" ca="1" si="1397"/>
        <v>44.798513841029632</v>
      </c>
      <c r="CO809">
        <f t="shared" ca="1" si="1398"/>
        <v>100</v>
      </c>
      <c r="CP809">
        <f t="shared" ca="1" si="1399"/>
        <v>16.7</v>
      </c>
      <c r="CQ809" t="e">
        <f t="shared" ca="1" si="1400"/>
        <v>#N/A</v>
      </c>
      <c r="CR809" t="e">
        <f t="shared" ca="1" si="1321"/>
        <v>#N/A</v>
      </c>
      <c r="CS809" t="e">
        <f t="shared" ca="1" si="1322"/>
        <v>#N/A</v>
      </c>
    </row>
    <row r="810" spans="1:97" x14ac:dyDescent="0.25">
      <c r="A810">
        <v>779</v>
      </c>
      <c r="B810" s="100">
        <f ca="1">OFFSET(InputPriceData!B$15,CalculationsAndCharts!$A810+$A$11,0,1,1)</f>
        <v>39364</v>
      </c>
      <c r="C810" s="3">
        <f ca="1">OFFSET(InputPriceData!G$15,CalculationsAndCharts!$A810+$A$11,0,1,1)</f>
        <v>2007800</v>
      </c>
      <c r="D810" s="4">
        <f ca="1">OFFSET(InputPriceData!C$15,CalculationsAndCharts!$A810+$A$11,IF($C$7,7,0),1,1)</f>
        <v>46.61</v>
      </c>
      <c r="E810" s="4">
        <f ca="1">OFFSET(InputPriceData!D$15,CalculationsAndCharts!$A810+$A$11,IF($C$7,7,0),1,1)</f>
        <v>46.95</v>
      </c>
      <c r="F810" s="4">
        <f ca="1">OFFSET(InputPriceData!E$15,CalculationsAndCharts!$A810+$A$11,IF($C$7,7,0),1,1)</f>
        <v>45.83</v>
      </c>
      <c r="G810" s="4">
        <f ca="1">OFFSET(InputPriceData!F$15,CalculationsAndCharts!$A810+$A$11,IF($C$7,7,0),1,1)</f>
        <v>46.26</v>
      </c>
      <c r="H810" s="105">
        <f t="shared" si="1367"/>
        <v>0</v>
      </c>
      <c r="I810" s="105">
        <f t="shared" ca="1" si="1358"/>
        <v>0</v>
      </c>
      <c r="J810" s="105">
        <f t="shared" ca="1" si="1358"/>
        <v>0</v>
      </c>
      <c r="K810" s="105">
        <f t="shared" ca="1" si="1358"/>
        <v>0</v>
      </c>
      <c r="L810" s="4">
        <f t="shared" ca="1" si="1368"/>
        <v>46.346666666666664</v>
      </c>
      <c r="M810" s="105">
        <f t="shared" ca="1" si="1369"/>
        <v>0.52666666666666373</v>
      </c>
      <c r="N810" s="105">
        <f t="shared" ca="1" si="1376"/>
        <v>5.2785769230769182</v>
      </c>
      <c r="O810" s="198">
        <f t="shared" ca="1" si="1377"/>
        <v>4.6275508929317386</v>
      </c>
      <c r="P810" s="198">
        <f t="shared" ca="1" si="1378"/>
        <v>4.1647958036385653</v>
      </c>
      <c r="Q810" s="105">
        <f t="shared" ca="1" si="1370"/>
        <v>43.933406201215476</v>
      </c>
      <c r="R810" s="105">
        <f t="shared" ca="1" si="1371"/>
        <v>41.275562364099898</v>
      </c>
      <c r="S810" s="105">
        <f t="shared" ca="1" si="1379"/>
        <v>0</v>
      </c>
      <c r="T810" s="105">
        <f t="shared" si="1380"/>
        <v>0</v>
      </c>
      <c r="U810" s="105">
        <f t="shared" si="1381"/>
        <v>0</v>
      </c>
      <c r="V810" s="115">
        <f t="shared" ca="1" si="1372"/>
        <v>1.1200000000000045</v>
      </c>
      <c r="W810" s="114">
        <f t="shared" ca="1" si="1373"/>
        <v>1.5443127447134593</v>
      </c>
      <c r="X810" s="116">
        <f t="shared" ca="1" si="1374"/>
        <v>8.338332781481754E-2</v>
      </c>
      <c r="Y810" s="90" t="e">
        <f t="shared" si="1382"/>
        <v>#N/A</v>
      </c>
      <c r="Z810" s="117" t="str">
        <f t="shared" ca="1" si="1383"/>
        <v/>
      </c>
      <c r="AA810" s="112"/>
      <c r="AB810" s="118"/>
      <c r="AC810" s="107"/>
      <c r="AD810" s="107"/>
      <c r="AH810" s="107"/>
      <c r="BE810" s="235">
        <f t="shared" ca="1" si="1384"/>
        <v>46.215000000000003</v>
      </c>
      <c r="BF810" s="235">
        <f t="shared" ref="BF810:BN810" ca="1" si="1409">AVERAGE(OFFSET(BE$31,$A810,0,$BE$27,1))</f>
        <v>46.34</v>
      </c>
      <c r="BG810" s="235">
        <f t="shared" ca="1" si="1409"/>
        <v>46.295000000000002</v>
      </c>
      <c r="BH810" s="235">
        <f t="shared" ca="1" si="1409"/>
        <v>46.122500000000002</v>
      </c>
      <c r="BI810" s="235">
        <f t="shared" ca="1" si="1409"/>
        <v>45.830312500000005</v>
      </c>
      <c r="BJ810" s="235">
        <f t="shared" ca="1" si="1409"/>
        <v>45.379843750000006</v>
      </c>
      <c r="BK810" s="235">
        <f t="shared" ca="1" si="1409"/>
        <v>44.750703125000001</v>
      </c>
      <c r="BL810" s="235">
        <f t="shared" ca="1" si="1409"/>
        <v>43.966601562500003</v>
      </c>
      <c r="BM810" s="235">
        <f t="shared" ca="1" si="1409"/>
        <v>43.084121093749999</v>
      </c>
      <c r="BN810" s="235">
        <f t="shared" ca="1" si="1409"/>
        <v>42.170664062499995</v>
      </c>
      <c r="BO810" s="235">
        <f t="shared" ca="1" si="1386"/>
        <v>45.6373623046875</v>
      </c>
      <c r="BP810" s="235">
        <f t="shared" ca="1" si="1342"/>
        <v>44.772733542911205</v>
      </c>
      <c r="BQ810" s="235">
        <f t="shared" ca="1" si="1343"/>
        <v>43.711957668227406</v>
      </c>
      <c r="BR810" s="235">
        <f t="shared" ca="1" si="1344"/>
        <v>1.0607758746837987</v>
      </c>
      <c r="BS810" s="235">
        <f t="shared" ca="1" si="1345"/>
        <v>45.833509417595003</v>
      </c>
      <c r="BT810" s="235">
        <f t="shared" ca="1" si="1299"/>
        <v>44.828122751808579</v>
      </c>
      <c r="BU810" s="235">
        <f t="shared" ca="1" si="1300"/>
        <v>43.657477111743887</v>
      </c>
      <c r="BV810" s="235">
        <f t="shared" ca="1" si="1301"/>
        <v>42.471741725257147</v>
      </c>
      <c r="BW810" s="235">
        <f t="shared" ca="1" si="1302"/>
        <v>45.983678645451249</v>
      </c>
      <c r="BX810" s="235">
        <f t="shared" ca="1" si="1387"/>
        <v>2.9169562225209522</v>
      </c>
      <c r="BZ810" s="235">
        <f t="shared" ca="1" si="1388"/>
        <v>40.593464034974957</v>
      </c>
      <c r="CA810" s="235">
        <f t="shared" ca="1" si="1389"/>
        <v>96.197253226325827</v>
      </c>
      <c r="CB810" s="235">
        <f t="shared" ca="1" si="1316"/>
        <v>45.992014485677082</v>
      </c>
      <c r="CC810" s="235">
        <f t="shared" ca="1" si="1317"/>
        <v>10.192014485677085</v>
      </c>
      <c r="CD810" s="81">
        <f t="shared" ca="1" si="1318"/>
        <v>10.071530192057288</v>
      </c>
      <c r="CE810" s="235">
        <f t="shared" ca="1" si="1390"/>
        <v>100</v>
      </c>
      <c r="CF810" s="235">
        <f t="shared" ca="1" si="1391"/>
        <v>97.611479663093192</v>
      </c>
      <c r="CG810">
        <f t="shared" si="1392"/>
        <v>100</v>
      </c>
      <c r="CH810">
        <f t="shared" si="1392"/>
        <v>50</v>
      </c>
      <c r="CI810">
        <f t="shared" si="1392"/>
        <v>0</v>
      </c>
      <c r="CJ810" t="e">
        <f t="shared" si="1393"/>
        <v>#N/A</v>
      </c>
      <c r="CK810" s="259">
        <f t="shared" ca="1" si="1394"/>
        <v>45.683513468845732</v>
      </c>
      <c r="CL810" s="259">
        <f t="shared" ca="1" si="1395"/>
        <v>46.182381734422862</v>
      </c>
      <c r="CM810" s="259">
        <f t="shared" ca="1" si="1396"/>
        <v>45.64617934403357</v>
      </c>
      <c r="CN810" s="259">
        <f t="shared" ca="1" si="1397"/>
        <v>43.984818030556909</v>
      </c>
      <c r="CO810">
        <f t="shared" ca="1" si="1398"/>
        <v>100</v>
      </c>
      <c r="CP810">
        <f t="shared" ca="1" si="1399"/>
        <v>16.7</v>
      </c>
      <c r="CQ810" t="e">
        <f t="shared" ca="1" si="1400"/>
        <v>#N/A</v>
      </c>
      <c r="CR810" t="e">
        <f t="shared" ca="1" si="1321"/>
        <v>#N/A</v>
      </c>
      <c r="CS810" t="e">
        <f t="shared" ca="1" si="1322"/>
        <v>#N/A</v>
      </c>
    </row>
    <row r="811" spans="1:97" x14ac:dyDescent="0.25">
      <c r="A811">
        <v>780</v>
      </c>
      <c r="B811" s="100">
        <f ca="1">OFFSET(InputPriceData!B$15,CalculationsAndCharts!$A811+$A$11,0,1,1)</f>
        <v>39363</v>
      </c>
      <c r="C811" s="3">
        <f ca="1">OFFSET(InputPriceData!G$15,CalculationsAndCharts!$A811+$A$11,0,1,1)</f>
        <v>2089000</v>
      </c>
      <c r="D811" s="4">
        <f ca="1">OFFSET(InputPriceData!C$15,CalculationsAndCharts!$A811+$A$11,IF($C$7,7,0),1,1)</f>
        <v>46.76</v>
      </c>
      <c r="E811" s="4">
        <f ca="1">OFFSET(InputPriceData!D$15,CalculationsAndCharts!$A811+$A$11,IF($C$7,7,0),1,1)</f>
        <v>47.19</v>
      </c>
      <c r="F811" s="4">
        <f ca="1">OFFSET(InputPriceData!E$15,CalculationsAndCharts!$A811+$A$11,IF($C$7,7,0),1,1)</f>
        <v>45.71</v>
      </c>
      <c r="G811" s="4">
        <f ca="1">OFFSET(InputPriceData!F$15,CalculationsAndCharts!$A811+$A$11,IF($C$7,7,0),1,1)</f>
        <v>46.17</v>
      </c>
      <c r="H811" s="105">
        <f t="shared" si="1367"/>
        <v>0</v>
      </c>
      <c r="I811" s="105">
        <f t="shared" ca="1" si="1358"/>
        <v>0</v>
      </c>
      <c r="J811" s="105">
        <f t="shared" ca="1" si="1358"/>
        <v>0</v>
      </c>
      <c r="K811" s="105">
        <f t="shared" ca="1" si="1358"/>
        <v>0</v>
      </c>
      <c r="L811" s="4">
        <f t="shared" ca="1" si="1368"/>
        <v>46.356666666666662</v>
      </c>
      <c r="M811" s="105">
        <f t="shared" ca="1" si="1369"/>
        <v>0.73999999999999488</v>
      </c>
      <c r="N811" s="105">
        <f t="shared" ca="1" si="1376"/>
        <v>5.3022435897435845</v>
      </c>
      <c r="O811" s="198">
        <f t="shared" ca="1" si="1377"/>
        <v>4.4415434557474018</v>
      </c>
      <c r="P811" s="198">
        <f t="shared" ca="1" si="1378"/>
        <v>3.9973891101726617</v>
      </c>
      <c r="Q811" s="105">
        <f t="shared" ca="1" si="1370"/>
        <v>43.243903211086568</v>
      </c>
      <c r="R811" s="105">
        <f t="shared" ca="1" si="1371"/>
        <v>40.516178410638304</v>
      </c>
      <c r="S811" s="105">
        <f t="shared" ca="1" si="1379"/>
        <v>0</v>
      </c>
      <c r="T811" s="105">
        <f t="shared" si="1380"/>
        <v>0</v>
      </c>
      <c r="U811" s="105">
        <f t="shared" si="1381"/>
        <v>0</v>
      </c>
      <c r="V811" s="115">
        <f t="shared" ca="1" si="1372"/>
        <v>1.4799999999999969</v>
      </c>
      <c r="W811" s="114">
        <f t="shared" ca="1" si="1373"/>
        <v>1.7564691170701863</v>
      </c>
      <c r="X811" s="116">
        <f t="shared" ca="1" si="1374"/>
        <v>8.804351563938026E-2</v>
      </c>
      <c r="Y811" s="90" t="e">
        <f t="shared" si="1382"/>
        <v>#N/A</v>
      </c>
      <c r="Z811" s="117" t="str">
        <f t="shared" ca="1" si="1383"/>
        <v/>
      </c>
      <c r="AA811" s="112"/>
      <c r="AB811" s="118"/>
      <c r="AC811" s="107"/>
      <c r="AD811" s="107"/>
      <c r="AH811" s="107"/>
      <c r="BE811" s="235">
        <f t="shared" ca="1" si="1384"/>
        <v>46.465000000000003</v>
      </c>
      <c r="BF811" s="235">
        <f t="shared" ref="BF811:BN811" ca="1" si="1410">AVERAGE(OFFSET(BE$31,$A811,0,$BE$27,1))</f>
        <v>46.25</v>
      </c>
      <c r="BG811" s="235">
        <f t="shared" ca="1" si="1410"/>
        <v>45.95</v>
      </c>
      <c r="BH811" s="235">
        <f t="shared" ca="1" si="1410"/>
        <v>45.538125000000001</v>
      </c>
      <c r="BI811" s="235">
        <f t="shared" ca="1" si="1410"/>
        <v>44.929375</v>
      </c>
      <c r="BJ811" s="235">
        <f t="shared" ca="1" si="1410"/>
        <v>44.121562499999996</v>
      </c>
      <c r="BK811" s="235">
        <f t="shared" ca="1" si="1410"/>
        <v>43.182499999999997</v>
      </c>
      <c r="BL811" s="235">
        <f t="shared" ca="1" si="1410"/>
        <v>42.201640624999996</v>
      </c>
      <c r="BM811" s="235">
        <f t="shared" ca="1" si="1410"/>
        <v>41.257207031249997</v>
      </c>
      <c r="BN811" s="235">
        <f t="shared" ca="1" si="1410"/>
        <v>40.403642578125002</v>
      </c>
      <c r="BO811" s="235">
        <f t="shared" ca="1" si="1386"/>
        <v>45.117358886718748</v>
      </c>
      <c r="BP811" s="235">
        <f t="shared" ca="1" si="1342"/>
        <v>43.908104781134909</v>
      </c>
      <c r="BQ811" s="235">
        <f t="shared" ca="1" si="1343"/>
        <v>42.651181793543607</v>
      </c>
      <c r="BR811" s="235">
        <f t="shared" ca="1" si="1344"/>
        <v>1.2569229875913024</v>
      </c>
      <c r="BS811" s="235">
        <f t="shared" ca="1" si="1345"/>
        <v>45.165027768726212</v>
      </c>
      <c r="BT811" s="235">
        <f t="shared" ca="1" si="1299"/>
        <v>43.822736086022147</v>
      </c>
      <c r="BU811" s="235">
        <f t="shared" ca="1" si="1300"/>
        <v>42.486831471679196</v>
      </c>
      <c r="BV811" s="235">
        <f t="shared" ca="1" si="1301"/>
        <v>41.286006338770406</v>
      </c>
      <c r="BW811" s="235">
        <f t="shared" ca="1" si="1302"/>
        <v>45.293720181799273</v>
      </c>
      <c r="BX811" s="235">
        <f t="shared" ca="1" si="1387"/>
        <v>2.4487762904247972</v>
      </c>
      <c r="BZ811" s="235">
        <f t="shared" ca="1" si="1388"/>
        <v>39.839447748952502</v>
      </c>
      <c r="CA811" s="235">
        <f t="shared" ca="1" si="1389"/>
        <v>105.68365364951934</v>
      </c>
      <c r="CB811" s="235">
        <f t="shared" ca="1" si="1316"/>
        <v>45.737012776692708</v>
      </c>
      <c r="CC811" s="235">
        <f t="shared" ca="1" si="1317"/>
        <v>9.9370127766927112</v>
      </c>
      <c r="CD811" s="81">
        <f t="shared" ca="1" si="1318"/>
        <v>10.071530192057288</v>
      </c>
      <c r="CE811" s="235">
        <f t="shared" ca="1" si="1390"/>
        <v>98.664379564977509</v>
      </c>
      <c r="CF811" s="235">
        <f t="shared" ca="1" si="1391"/>
        <v>95.878866303494661</v>
      </c>
      <c r="CG811">
        <f t="shared" si="1392"/>
        <v>100</v>
      </c>
      <c r="CH811">
        <f t="shared" si="1392"/>
        <v>50</v>
      </c>
      <c r="CI811">
        <f t="shared" si="1392"/>
        <v>0</v>
      </c>
      <c r="CJ811" t="e">
        <f t="shared" si="1393"/>
        <v>#N/A</v>
      </c>
      <c r="CK811" s="259">
        <f t="shared" ca="1" si="1394"/>
        <v>44.90952693769146</v>
      </c>
      <c r="CL811" s="259">
        <f t="shared" ca="1" si="1395"/>
        <v>45.866638468845728</v>
      </c>
      <c r="CM811" s="259">
        <f t="shared" ca="1" si="1396"/>
        <v>45.179187795611512</v>
      </c>
      <c r="CN811" s="259">
        <f t="shared" ca="1" si="1397"/>
        <v>43.105792549010523</v>
      </c>
      <c r="CO811">
        <f t="shared" ca="1" si="1398"/>
        <v>100</v>
      </c>
      <c r="CP811">
        <f t="shared" ca="1" si="1399"/>
        <v>16.7</v>
      </c>
      <c r="CQ811" t="e">
        <f t="shared" ca="1" si="1400"/>
        <v>#N/A</v>
      </c>
      <c r="CR811" t="e">
        <f t="shared" ca="1" si="1321"/>
        <v>#N/A</v>
      </c>
      <c r="CS811" t="e">
        <f t="shared" ca="1" si="1322"/>
        <v>#N/A</v>
      </c>
    </row>
    <row r="812" spans="1:97" x14ac:dyDescent="0.25">
      <c r="A812">
        <v>781</v>
      </c>
      <c r="B812" s="100">
        <f ca="1">OFFSET(InputPriceData!B$15,CalculationsAndCharts!$A812+$A$11,0,1,1)</f>
        <v>39360</v>
      </c>
      <c r="C812" s="3">
        <f ca="1">OFFSET(InputPriceData!G$15,CalculationsAndCharts!$A812+$A$11,0,1,1)</f>
        <v>3365800</v>
      </c>
      <c r="D812" s="4">
        <f ca="1">OFFSET(InputPriceData!C$15,CalculationsAndCharts!$A812+$A$11,IF($C$7,7,0),1,1)</f>
        <v>45.45</v>
      </c>
      <c r="E812" s="4">
        <f ca="1">OFFSET(InputPriceData!D$15,CalculationsAndCharts!$A812+$A$11,IF($C$7,7,0),1,1)</f>
        <v>47.25</v>
      </c>
      <c r="F812" s="4">
        <f ca="1">OFFSET(InputPriceData!E$15,CalculationsAndCharts!$A812+$A$11,IF($C$7,7,0),1,1)</f>
        <v>45.34</v>
      </c>
      <c r="G812" s="4">
        <f ca="1">OFFSET(InputPriceData!F$15,CalculationsAndCharts!$A812+$A$11,IF($C$7,7,0),1,1)</f>
        <v>46.76</v>
      </c>
      <c r="H812" s="105">
        <f t="shared" si="1367"/>
        <v>0</v>
      </c>
      <c r="I812" s="105">
        <f t="shared" ref="I812:K831" ca="1" si="1411">IF($S$16,AVERAGE(OFFSET($G812,0,0,I$31,1)),0)</f>
        <v>0</v>
      </c>
      <c r="J812" s="105">
        <f t="shared" ca="1" si="1411"/>
        <v>0</v>
      </c>
      <c r="K812" s="105">
        <f t="shared" ca="1" si="1411"/>
        <v>0</v>
      </c>
      <c r="L812" s="4">
        <f t="shared" ca="1" si="1368"/>
        <v>46.449999999999996</v>
      </c>
      <c r="M812" s="105">
        <f t="shared" ca="1" si="1369"/>
        <v>1.9499999999999957</v>
      </c>
      <c r="N812" s="105">
        <f t="shared" ca="1" si="1376"/>
        <v>5.5653076923076865</v>
      </c>
      <c r="O812" s="198">
        <f t="shared" ca="1" si="1377"/>
        <v>4.1956291317484924</v>
      </c>
      <c r="P812" s="198">
        <f t="shared" ca="1" si="1378"/>
        <v>3.7760662185736433</v>
      </c>
      <c r="Q812" s="105">
        <f t="shared" ca="1" si="1370"/>
        <v>42.354542223777969</v>
      </c>
      <c r="R812" s="105">
        <f t="shared" ca="1" si="1371"/>
        <v>39.736828467653091</v>
      </c>
      <c r="S812" s="105">
        <f t="shared" ca="1" si="1379"/>
        <v>0</v>
      </c>
      <c r="T812" s="105">
        <f t="shared" si="1380"/>
        <v>0</v>
      </c>
      <c r="U812" s="105">
        <f t="shared" si="1381"/>
        <v>0</v>
      </c>
      <c r="V812" s="115">
        <f t="shared" ca="1" si="1372"/>
        <v>1.9399999999999977</v>
      </c>
      <c r="W812" s="114">
        <f t="shared" ca="1" si="1373"/>
        <v>1.8947036756052811</v>
      </c>
      <c r="X812" s="116">
        <f t="shared" ca="1" si="1374"/>
        <v>9.0519753541601397E-2</v>
      </c>
      <c r="Y812" s="90" t="e">
        <f t="shared" si="1382"/>
        <v>#N/A</v>
      </c>
      <c r="Z812" s="117" t="str">
        <f t="shared" ca="1" si="1383"/>
        <v/>
      </c>
      <c r="AA812" s="112"/>
      <c r="AB812" s="118"/>
      <c r="AC812" s="107"/>
      <c r="AD812" s="107"/>
      <c r="AH812" s="107"/>
      <c r="BE812" s="235">
        <f t="shared" ca="1" si="1384"/>
        <v>46.034999999999997</v>
      </c>
      <c r="BF812" s="235">
        <f t="shared" ref="BF812:BN812" ca="1" si="1412">AVERAGE(OFFSET(BE$31,$A812,0,$BE$27,1))</f>
        <v>45.65</v>
      </c>
      <c r="BG812" s="235">
        <f t="shared" ca="1" si="1412"/>
        <v>45.126249999999999</v>
      </c>
      <c r="BH812" s="235">
        <f t="shared" ca="1" si="1412"/>
        <v>44.320625</v>
      </c>
      <c r="BI812" s="235">
        <f t="shared" ca="1" si="1412"/>
        <v>43.313749999999999</v>
      </c>
      <c r="BJ812" s="235">
        <f t="shared" ca="1" si="1412"/>
        <v>42.243437499999999</v>
      </c>
      <c r="BK812" s="235">
        <f t="shared" ca="1" si="1412"/>
        <v>41.220781250000002</v>
      </c>
      <c r="BL812" s="235">
        <f t="shared" ca="1" si="1412"/>
        <v>40.312773437499999</v>
      </c>
      <c r="BM812" s="235">
        <f t="shared" ca="1" si="1412"/>
        <v>39.550078124999999</v>
      </c>
      <c r="BN812" s="235">
        <f t="shared" ca="1" si="1412"/>
        <v>38.938818359374999</v>
      </c>
      <c r="BO812" s="235">
        <f t="shared" ca="1" si="1386"/>
        <v>44.11873193359375</v>
      </c>
      <c r="BP812" s="235">
        <f t="shared" ca="1" si="1342"/>
        <v>42.698850675551071</v>
      </c>
      <c r="BQ812" s="235">
        <f t="shared" ca="1" si="1343"/>
        <v>41.394258805952305</v>
      </c>
      <c r="BR812" s="235">
        <f t="shared" ca="1" si="1344"/>
        <v>1.3045918695987666</v>
      </c>
      <c r="BS812" s="235">
        <f t="shared" ca="1" si="1345"/>
        <v>44.003442545149838</v>
      </c>
      <c r="BT812" s="235">
        <f t="shared" ref="BT812:BT872" ca="1" si="1413">BS812*$BF$28+$BF$29*BT813</f>
        <v>42.480444403318074</v>
      </c>
      <c r="BU812" s="235">
        <f t="shared" ref="BU812:BU872" ca="1" si="1414">BT812*$BF$28+$BF$29*BU813</f>
        <v>41.150926857336252</v>
      </c>
      <c r="BV812" s="235">
        <f t="shared" ref="BV812:BV872" ca="1" si="1415">BU812*$BF$28+$BF$29*BV813</f>
        <v>40.085181205861616</v>
      </c>
      <c r="BW812" s="235">
        <f t="shared" ref="BW812:BW872" ca="1" si="1416">3*BT812-3*BU812+BV812</f>
        <v>44.073733843807091</v>
      </c>
      <c r="BX812" s="235">
        <f t="shared" ca="1" si="1387"/>
        <v>1.8896693884625686</v>
      </c>
      <c r="BZ812" s="235">
        <f t="shared" ca="1" si="1388"/>
        <v>39.112923265085783</v>
      </c>
      <c r="CA812" s="235">
        <f t="shared" ca="1" si="1389"/>
        <v>115.63066810799923</v>
      </c>
      <c r="CB812" s="235">
        <f t="shared" ca="1" si="1316"/>
        <v>45.284365966796869</v>
      </c>
      <c r="CC812" s="235">
        <f t="shared" ca="1" si="1317"/>
        <v>9.4843659667968723</v>
      </c>
      <c r="CD812" s="81">
        <f t="shared" ca="1" si="1318"/>
        <v>10.071530192057288</v>
      </c>
      <c r="CE812" s="235">
        <f t="shared" ca="1" si="1390"/>
        <v>94.170059424302067</v>
      </c>
      <c r="CF812" s="235">
        <f t="shared" ca="1" si="1391"/>
        <v>91.679528041728929</v>
      </c>
      <c r="CG812">
        <f t="shared" si="1392"/>
        <v>100</v>
      </c>
      <c r="CH812">
        <f t="shared" si="1392"/>
        <v>50</v>
      </c>
      <c r="CI812">
        <f t="shared" si="1392"/>
        <v>0</v>
      </c>
      <c r="CJ812" t="e">
        <f t="shared" si="1393"/>
        <v>#N/A</v>
      </c>
      <c r="CK812" s="259">
        <f t="shared" ca="1" si="1394"/>
        <v>43.619053875382917</v>
      </c>
      <c r="CL812" s="259">
        <f t="shared" ca="1" si="1395"/>
        <v>45.172026937691456</v>
      </c>
      <c r="CM812" s="259">
        <f t="shared" ca="1" si="1396"/>
        <v>44.394201881574737</v>
      </c>
      <c r="CN812" s="259">
        <f t="shared" ca="1" si="1397"/>
        <v>42.00145418107644</v>
      </c>
      <c r="CO812">
        <f t="shared" ca="1" si="1398"/>
        <v>100</v>
      </c>
      <c r="CP812">
        <f t="shared" ca="1" si="1399"/>
        <v>16.7</v>
      </c>
      <c r="CQ812" t="e">
        <f t="shared" ca="1" si="1400"/>
        <v>#N/A</v>
      </c>
      <c r="CR812" t="e">
        <f t="shared" ca="1" si="1321"/>
        <v>#N/A</v>
      </c>
      <c r="CS812" t="e">
        <f t="shared" ca="1" si="1322"/>
        <v>#N/A</v>
      </c>
    </row>
    <row r="813" spans="1:97" x14ac:dyDescent="0.25">
      <c r="A813">
        <v>782</v>
      </c>
      <c r="B813" s="100">
        <f ca="1">OFFSET(InputPriceData!B$15,CalculationsAndCharts!$A813+$A$11,0,1,1)</f>
        <v>39359</v>
      </c>
      <c r="C813" s="3">
        <f ca="1">OFFSET(InputPriceData!G$15,CalculationsAndCharts!$A813+$A$11,0,1,1)</f>
        <v>3792600</v>
      </c>
      <c r="D813" s="4">
        <f ca="1">OFFSET(InputPriceData!C$15,CalculationsAndCharts!$A813+$A$11,IF($C$7,7,0),1,1)</f>
        <v>45.35</v>
      </c>
      <c r="E813" s="4">
        <f ca="1">OFFSET(InputPriceData!D$15,CalculationsAndCharts!$A813+$A$11,IF($C$7,7,0),1,1)</f>
        <v>45.54</v>
      </c>
      <c r="F813" s="4">
        <f ca="1">OFFSET(InputPriceData!E$15,CalculationsAndCharts!$A813+$A$11,IF($C$7,7,0),1,1)</f>
        <v>44.5</v>
      </c>
      <c r="G813" s="4">
        <f ca="1">OFFSET(InputPriceData!F$15,CalculationsAndCharts!$A813+$A$11,IF($C$7,7,0),1,1)</f>
        <v>45.31</v>
      </c>
      <c r="H813" s="105">
        <f t="shared" si="1367"/>
        <v>0</v>
      </c>
      <c r="I813" s="105">
        <f t="shared" ca="1" si="1411"/>
        <v>0</v>
      </c>
      <c r="J813" s="105">
        <f t="shared" ca="1" si="1411"/>
        <v>0</v>
      </c>
      <c r="K813" s="105">
        <f t="shared" ca="1" si="1411"/>
        <v>0</v>
      </c>
      <c r="L813" s="4">
        <f t="shared" ca="1" si="1368"/>
        <v>45.116666666666667</v>
      </c>
      <c r="M813" s="105">
        <f t="shared" ca="1" si="1369"/>
        <v>1.2966666666666669</v>
      </c>
      <c r="N813" s="105">
        <f t="shared" ca="1" si="1376"/>
        <v>5.2112179487179446</v>
      </c>
      <c r="O813" s="198">
        <f t="shared" ca="1" si="1377"/>
        <v>3.8042924001601515</v>
      </c>
      <c r="P813" s="198">
        <f t="shared" ca="1" si="1378"/>
        <v>3.4238631601441365</v>
      </c>
      <c r="Q813" s="105">
        <f t="shared" ca="1" si="1370"/>
        <v>41.184411430571672</v>
      </c>
      <c r="R813" s="105">
        <f t="shared" ca="1" si="1371"/>
        <v>38.988910251617412</v>
      </c>
      <c r="S813" s="105">
        <f t="shared" ca="1" si="1379"/>
        <v>0</v>
      </c>
      <c r="T813" s="105">
        <f t="shared" si="1380"/>
        <v>0</v>
      </c>
      <c r="U813" s="105">
        <f t="shared" si="1381"/>
        <v>0</v>
      </c>
      <c r="V813" s="115">
        <f t="shared" ca="1" si="1372"/>
        <v>1.0399999999999991</v>
      </c>
      <c r="W813" s="114">
        <f t="shared" ca="1" si="1373"/>
        <v>1.8720555134079229</v>
      </c>
      <c r="X813" s="116">
        <f t="shared" ca="1" si="1374"/>
        <v>9.1316608108760161E-2</v>
      </c>
      <c r="Y813" s="90" t="e">
        <f t="shared" si="1382"/>
        <v>#N/A</v>
      </c>
      <c r="Z813" s="117" t="str">
        <f t="shared" ca="1" si="1383"/>
        <v/>
      </c>
      <c r="AA813" s="112"/>
      <c r="AB813" s="118"/>
      <c r="AC813" s="107"/>
      <c r="AD813" s="107"/>
      <c r="AH813" s="107"/>
      <c r="BE813" s="235">
        <f t="shared" ca="1" si="1384"/>
        <v>45.265000000000001</v>
      </c>
      <c r="BF813" s="235">
        <f t="shared" ref="BF813:BN813" ca="1" si="1417">AVERAGE(OFFSET(BE$31,$A813,0,$BE$27,1))</f>
        <v>44.602499999999999</v>
      </c>
      <c r="BG813" s="235">
        <f t="shared" ca="1" si="1417"/>
        <v>43.515000000000001</v>
      </c>
      <c r="BH813" s="235">
        <f t="shared" ca="1" si="1417"/>
        <v>42.306874999999998</v>
      </c>
      <c r="BI813" s="235">
        <f t="shared" ca="1" si="1417"/>
        <v>41.173124999999999</v>
      </c>
      <c r="BJ813" s="235">
        <f t="shared" ca="1" si="1417"/>
        <v>40.198124999999997</v>
      </c>
      <c r="BK813" s="235">
        <f t="shared" ca="1" si="1417"/>
        <v>39.404765624999996</v>
      </c>
      <c r="BL813" s="235">
        <f t="shared" ca="1" si="1417"/>
        <v>38.787382812499999</v>
      </c>
      <c r="BM813" s="235">
        <f t="shared" ca="1" si="1417"/>
        <v>38.327558593749998</v>
      </c>
      <c r="BN813" s="235">
        <f t="shared" ca="1" si="1417"/>
        <v>38.001445312499996</v>
      </c>
      <c r="BO813" s="235">
        <f t="shared" ca="1" si="1386"/>
        <v>42.789307617187504</v>
      </c>
      <c r="BP813" s="235">
        <f t="shared" ca="1" si="1342"/>
        <v>41.278969417508392</v>
      </c>
      <c r="BQ813" s="235">
        <f t="shared" ca="1" si="1343"/>
        <v>40.089666936353531</v>
      </c>
      <c r="BR813" s="235">
        <f t="shared" ca="1" si="1344"/>
        <v>1.1893024811548614</v>
      </c>
      <c r="BS813" s="235">
        <f t="shared" ca="1" si="1345"/>
        <v>42.468271898663254</v>
      </c>
      <c r="BT813" s="235">
        <f t="shared" ca="1" si="1413"/>
        <v>40.957446261486311</v>
      </c>
      <c r="BU813" s="235">
        <f t="shared" ca="1" si="1414"/>
        <v>39.821409311354429</v>
      </c>
      <c r="BV813" s="235">
        <f t="shared" ca="1" si="1415"/>
        <v>39.019435554386988</v>
      </c>
      <c r="BW813" s="235">
        <f t="shared" ca="1" si="1416"/>
        <v>42.427546404782632</v>
      </c>
      <c r="BX813" s="235">
        <f t="shared" ca="1" si="1387"/>
        <v>1.2944911459489539</v>
      </c>
      <c r="BZ813" s="235">
        <f t="shared" ca="1" si="1388"/>
        <v>38.478025262532718</v>
      </c>
      <c r="CA813" s="235">
        <f t="shared" ca="1" si="1389"/>
        <v>126.27555342131431</v>
      </c>
      <c r="CB813" s="235">
        <f t="shared" ca="1" si="1316"/>
        <v>43.952987141927082</v>
      </c>
      <c r="CC813" s="235">
        <f t="shared" ca="1" si="1317"/>
        <v>8.1529871419270847</v>
      </c>
      <c r="CD813" s="81">
        <f t="shared" ca="1" si="1318"/>
        <v>8.6000014648437428</v>
      </c>
      <c r="CE813" s="235">
        <f t="shared" ca="1" si="1390"/>
        <v>94.802159921204392</v>
      </c>
      <c r="CF813" s="235">
        <f t="shared" ca="1" si="1391"/>
        <v>85.179422415163813</v>
      </c>
      <c r="CG813">
        <f t="shared" si="1392"/>
        <v>100</v>
      </c>
      <c r="CH813">
        <f t="shared" si="1392"/>
        <v>50</v>
      </c>
      <c r="CI813">
        <f t="shared" si="1392"/>
        <v>0</v>
      </c>
      <c r="CJ813" t="e">
        <f t="shared" si="1393"/>
        <v>#N/A</v>
      </c>
      <c r="CK813" s="259">
        <f t="shared" ca="1" si="1394"/>
        <v>42.063107750765838</v>
      </c>
      <c r="CL813" s="259">
        <f t="shared" ca="1" si="1395"/>
        <v>43.71030387538292</v>
      </c>
      <c r="CM813" s="259">
        <f t="shared" ca="1" si="1396"/>
        <v>43.023669802624568</v>
      </c>
      <c r="CN813" s="259">
        <f t="shared" ca="1" si="1397"/>
        <v>40.733225078430436</v>
      </c>
      <c r="CO813">
        <f t="shared" ca="1" si="1398"/>
        <v>100</v>
      </c>
      <c r="CP813">
        <f t="shared" ca="1" si="1399"/>
        <v>16.7</v>
      </c>
      <c r="CQ813" t="e">
        <f t="shared" ca="1" si="1400"/>
        <v>#N/A</v>
      </c>
      <c r="CR813" t="e">
        <f t="shared" ca="1" si="1321"/>
        <v>#N/A</v>
      </c>
      <c r="CS813" t="e">
        <f t="shared" ca="1" si="1322"/>
        <v>#N/A</v>
      </c>
    </row>
    <row r="814" spans="1:97" x14ac:dyDescent="0.25">
      <c r="A814">
        <v>783</v>
      </c>
      <c r="B814" s="100">
        <f ca="1">OFFSET(InputPriceData!B$15,CalculationsAndCharts!$A814+$A$11,0,1,1)</f>
        <v>39358</v>
      </c>
      <c r="C814" s="3">
        <f ca="1">OFFSET(InputPriceData!G$15,CalculationsAndCharts!$A814+$A$11,0,1,1)</f>
        <v>8546600</v>
      </c>
      <c r="D814" s="4">
        <f ca="1">OFFSET(InputPriceData!C$15,CalculationsAndCharts!$A814+$A$11,IF($C$7,7,0),1,1)</f>
        <v>43.84</v>
      </c>
      <c r="E814" s="4">
        <f ca="1">OFFSET(InputPriceData!D$15,CalculationsAndCharts!$A814+$A$11,IF($C$7,7,0),1,1)</f>
        <v>45.35</v>
      </c>
      <c r="F814" s="4">
        <f ca="1">OFFSET(InputPriceData!E$15,CalculationsAndCharts!$A814+$A$11,IF($C$7,7,0),1,1)</f>
        <v>43.82</v>
      </c>
      <c r="G814" s="4">
        <f ca="1">OFFSET(InputPriceData!F$15,CalculationsAndCharts!$A814+$A$11,IF($C$7,7,0),1,1)</f>
        <v>45.22</v>
      </c>
      <c r="H814" s="105">
        <f t="shared" si="1367"/>
        <v>0</v>
      </c>
      <c r="I814" s="105">
        <f t="shared" ca="1" si="1411"/>
        <v>0</v>
      </c>
      <c r="J814" s="105">
        <f t="shared" ca="1" si="1411"/>
        <v>0</v>
      </c>
      <c r="K814" s="105">
        <f t="shared" ca="1" si="1411"/>
        <v>0</v>
      </c>
      <c r="L814" s="4">
        <f t="shared" ca="1" si="1368"/>
        <v>44.79666666666666</v>
      </c>
      <c r="M814" s="105">
        <f t="shared" ca="1" si="1369"/>
        <v>5.7966666666666598</v>
      </c>
      <c r="N814" s="105">
        <f t="shared" ca="1" si="1376"/>
        <v>5.0018589743589716</v>
      </c>
      <c r="O814" s="198">
        <f t="shared" ca="1" si="1377"/>
        <v>3.4023136720007816</v>
      </c>
      <c r="P814" s="198">
        <f t="shared" ca="1" si="1378"/>
        <v>3.0620823048007035</v>
      </c>
      <c r="Q814" s="105">
        <f t="shared" ca="1" si="1370"/>
        <v>40.060909934544533</v>
      </c>
      <c r="R814" s="105">
        <f t="shared" ca="1" si="1371"/>
        <v>38.361624200487626</v>
      </c>
      <c r="S814" s="105">
        <f t="shared" ca="1" si="1379"/>
        <v>0</v>
      </c>
      <c r="T814" s="105">
        <f t="shared" si="1380"/>
        <v>0</v>
      </c>
      <c r="U814" s="105">
        <f t="shared" si="1381"/>
        <v>0</v>
      </c>
      <c r="V814" s="115">
        <f t="shared" ca="1" si="1372"/>
        <v>2.6900000000000048</v>
      </c>
      <c r="W814" s="114">
        <f t="shared" ca="1" si="1373"/>
        <v>2.2880832701118847</v>
      </c>
      <c r="X814" s="116">
        <f t="shared" ca="1" si="1374"/>
        <v>0.10059892238195234</v>
      </c>
      <c r="Y814" s="90" t="e">
        <f t="shared" si="1382"/>
        <v>#N/A</v>
      </c>
      <c r="Z814" s="117" t="str">
        <f t="shared" ca="1" si="1383"/>
        <v/>
      </c>
      <c r="AA814" s="112"/>
      <c r="AB814" s="118"/>
      <c r="AC814" s="107"/>
      <c r="AD814" s="107"/>
      <c r="AH814" s="107"/>
      <c r="BE814" s="235">
        <f t="shared" ca="1" si="1384"/>
        <v>43.94</v>
      </c>
      <c r="BF814" s="235">
        <f t="shared" ref="BF814:BN814" ca="1" si="1418">AVERAGE(OFFSET(BE$31,$A814,0,$BE$27,1))</f>
        <v>42.427499999999995</v>
      </c>
      <c r="BG814" s="235">
        <f t="shared" ca="1" si="1418"/>
        <v>41.098749999999995</v>
      </c>
      <c r="BH814" s="235">
        <f t="shared" ca="1" si="1418"/>
        <v>40.039374999999993</v>
      </c>
      <c r="BI814" s="235">
        <f t="shared" ca="1" si="1418"/>
        <v>39.223124999999996</v>
      </c>
      <c r="BJ814" s="235">
        <f t="shared" ca="1" si="1418"/>
        <v>38.611406250000002</v>
      </c>
      <c r="BK814" s="235">
        <f t="shared" ca="1" si="1418"/>
        <v>38.17</v>
      </c>
      <c r="BL814" s="235">
        <f t="shared" ca="1" si="1418"/>
        <v>37.867734374999998</v>
      </c>
      <c r="BM814" s="235">
        <f t="shared" ca="1" si="1418"/>
        <v>37.675332031250001</v>
      </c>
      <c r="BN814" s="235">
        <f t="shared" ca="1" si="1418"/>
        <v>37.56640625</v>
      </c>
      <c r="BO814" s="235">
        <f t="shared" ca="1" si="1386"/>
        <v>41.094950195312492</v>
      </c>
      <c r="BP814" s="235">
        <f t="shared" ca="1" si="1342"/>
        <v>39.768631217829274</v>
      </c>
      <c r="BQ814" s="235">
        <f t="shared" ca="1" si="1343"/>
        <v>38.90036445519867</v>
      </c>
      <c r="BR814" s="235">
        <f t="shared" ca="1" si="1344"/>
        <v>0.86826676263060421</v>
      </c>
      <c r="BS814" s="235">
        <f t="shared" ca="1" si="1345"/>
        <v>40.636897980459878</v>
      </c>
      <c r="BT814" s="235">
        <f t="shared" ca="1" si="1413"/>
        <v>39.446620624309361</v>
      </c>
      <c r="BU814" s="235">
        <f t="shared" ca="1" si="1414"/>
        <v>38.685372361222548</v>
      </c>
      <c r="BV814" s="235">
        <f t="shared" ca="1" si="1415"/>
        <v>38.217461797419546</v>
      </c>
      <c r="BW814" s="235">
        <f t="shared" ca="1" si="1416"/>
        <v>40.501206586679984</v>
      </c>
      <c r="BX814" s="235">
        <f t="shared" ca="1" si="1387"/>
        <v>0.73961463625611823</v>
      </c>
      <c r="BZ814" s="235">
        <f t="shared" ca="1" si="1388"/>
        <v>37.99055102180354</v>
      </c>
      <c r="CA814" s="235">
        <f t="shared" ca="1" si="1389"/>
        <v>134.86363850184267</v>
      </c>
      <c r="CB814" s="235">
        <f t="shared" ca="1" si="1316"/>
        <v>42.945808430989572</v>
      </c>
      <c r="CC814" s="235">
        <f t="shared" ca="1" si="1317"/>
        <v>7.6758084309895693</v>
      </c>
      <c r="CD814" s="81">
        <f t="shared" ca="1" si="1318"/>
        <v>8.918476399739582</v>
      </c>
      <c r="CE814" s="235">
        <f t="shared" ca="1" si="1390"/>
        <v>86.066364779680328</v>
      </c>
      <c r="CF814" s="235">
        <f t="shared" ca="1" si="1391"/>
        <v>84.810015277710804</v>
      </c>
      <c r="CG814">
        <f t="shared" si="1392"/>
        <v>100</v>
      </c>
      <c r="CH814">
        <f t="shared" si="1392"/>
        <v>50</v>
      </c>
      <c r="CI814">
        <f t="shared" si="1392"/>
        <v>0</v>
      </c>
      <c r="CJ814" t="e">
        <f t="shared" si="1393"/>
        <v>#N/A</v>
      </c>
      <c r="CK814" s="259">
        <f t="shared" ca="1" si="1394"/>
        <v>39.568715501531685</v>
      </c>
      <c r="CL814" s="259">
        <f t="shared" ca="1" si="1395"/>
        <v>42.261232750765842</v>
      </c>
      <c r="CM814" s="259">
        <f t="shared" ca="1" si="1396"/>
        <v>41.62833855992983</v>
      </c>
      <c r="CN814" s="259">
        <f t="shared" ca="1" si="1397"/>
        <v>39.542393559649447</v>
      </c>
      <c r="CO814">
        <f t="shared" ca="1" si="1398"/>
        <v>100</v>
      </c>
      <c r="CP814">
        <f t="shared" ca="1" si="1399"/>
        <v>16.7</v>
      </c>
      <c r="CQ814" t="e">
        <f t="shared" ca="1" si="1400"/>
        <v>#N/A</v>
      </c>
      <c r="CR814" t="e">
        <f t="shared" ca="1" si="1321"/>
        <v>#N/A</v>
      </c>
      <c r="CS814" t="e">
        <f t="shared" ca="1" si="1322"/>
        <v>#N/A</v>
      </c>
    </row>
    <row r="815" spans="1:97" x14ac:dyDescent="0.25">
      <c r="A815">
        <v>784</v>
      </c>
      <c r="B815" s="100">
        <f ca="1">OFFSET(InputPriceData!B$15,CalculationsAndCharts!$A815+$A$11,0,1,1)</f>
        <v>39357</v>
      </c>
      <c r="C815" s="3">
        <f ca="1">OFFSET(InputPriceData!G$15,CalculationsAndCharts!$A815+$A$11,0,1,1)</f>
        <v>8656900</v>
      </c>
      <c r="D815" s="4">
        <f ca="1">OFFSET(InputPriceData!C$15,CalculationsAndCharts!$A815+$A$11,IF($C$7,7,0),1,1)</f>
        <v>39.090000000000003</v>
      </c>
      <c r="E815" s="4">
        <f ca="1">OFFSET(InputPriceData!D$15,CalculationsAndCharts!$A815+$A$11,IF($C$7,7,0),1,1)</f>
        <v>42.92</v>
      </c>
      <c r="F815" s="4">
        <f ca="1">OFFSET(InputPriceData!E$15,CalculationsAndCharts!$A815+$A$11,IF($C$7,7,0),1,1)</f>
        <v>39</v>
      </c>
      <c r="G815" s="4">
        <f ca="1">OFFSET(InputPriceData!F$15,CalculationsAndCharts!$A815+$A$11,IF($C$7,7,0),1,1)</f>
        <v>42.66</v>
      </c>
      <c r="H815" s="105">
        <f t="shared" si="1367"/>
        <v>0</v>
      </c>
      <c r="I815" s="105">
        <f t="shared" ca="1" si="1411"/>
        <v>0</v>
      </c>
      <c r="J815" s="105">
        <f t="shared" ca="1" si="1411"/>
        <v>0</v>
      </c>
      <c r="K815" s="105">
        <f t="shared" ca="1" si="1411"/>
        <v>0</v>
      </c>
      <c r="L815" s="4">
        <f t="shared" ca="1" si="1368"/>
        <v>41.526666666666664</v>
      </c>
      <c r="M815" s="105">
        <f t="shared" ca="1" si="1369"/>
        <v>3.2866666666666617</v>
      </c>
      <c r="N815" s="105">
        <f t="shared" ca="1" si="1376"/>
        <v>3.5663846153846137</v>
      </c>
      <c r="O815" s="198">
        <f t="shared" ca="1" si="1377"/>
        <v>2.9453007284698698</v>
      </c>
      <c r="P815" s="198">
        <f t="shared" ca="1" si="1378"/>
        <v>2.6507706556228827</v>
      </c>
      <c r="Q815" s="105">
        <f t="shared" ca="1" si="1370"/>
        <v>38.707836582509643</v>
      </c>
      <c r="R815" s="105">
        <f t="shared" ca="1" si="1371"/>
        <v>37.876113990757077</v>
      </c>
      <c r="S815" s="105">
        <f t="shared" ca="1" si="1379"/>
        <v>0</v>
      </c>
      <c r="T815" s="105">
        <f t="shared" si="1380"/>
        <v>0</v>
      </c>
      <c r="U815" s="105">
        <f t="shared" si="1381"/>
        <v>0</v>
      </c>
      <c r="V815" s="115">
        <f t="shared" ca="1" si="1372"/>
        <v>3.9200000000000017</v>
      </c>
      <c r="W815" s="114">
        <f t="shared" ca="1" si="1373"/>
        <v>2.0871249051678249</v>
      </c>
      <c r="X815" s="116">
        <f t="shared" ca="1" si="1374"/>
        <v>9.8924634439001999E-2</v>
      </c>
      <c r="Y815" s="90" t="e">
        <f t="shared" si="1382"/>
        <v>#N/A</v>
      </c>
      <c r="Z815" s="117" t="str">
        <f t="shared" ca="1" si="1383"/>
        <v/>
      </c>
      <c r="AA815" s="112"/>
      <c r="AB815" s="118"/>
      <c r="AC815" s="107"/>
      <c r="AD815" s="107"/>
      <c r="AH815" s="107"/>
      <c r="BE815" s="235">
        <f t="shared" ca="1" si="1384"/>
        <v>40.914999999999999</v>
      </c>
      <c r="BF815" s="235">
        <f t="shared" ref="BF815:BN815" ca="1" si="1419">AVERAGE(OFFSET(BE$31,$A815,0,$BE$27,1))</f>
        <v>39.769999999999996</v>
      </c>
      <c r="BG815" s="235">
        <f t="shared" ca="1" si="1419"/>
        <v>38.979999999999997</v>
      </c>
      <c r="BH815" s="235">
        <f t="shared" ca="1" si="1419"/>
        <v>38.406874999999999</v>
      </c>
      <c r="BI815" s="235">
        <f t="shared" ca="1" si="1419"/>
        <v>37.9996875</v>
      </c>
      <c r="BJ815" s="235">
        <f t="shared" ca="1" si="1419"/>
        <v>37.728593750000002</v>
      </c>
      <c r="BK815" s="235">
        <f t="shared" ca="1" si="1419"/>
        <v>37.565468750000001</v>
      </c>
      <c r="BL815" s="235">
        <f t="shared" ca="1" si="1419"/>
        <v>37.482929687500004</v>
      </c>
      <c r="BM815" s="235">
        <f t="shared" ca="1" si="1419"/>
        <v>37.457480468750006</v>
      </c>
      <c r="BN815" s="235">
        <f t="shared" ca="1" si="1419"/>
        <v>37.470917968750001</v>
      </c>
      <c r="BO815" s="235">
        <f t="shared" ca="1" si="1386"/>
        <v>39.15569140625</v>
      </c>
      <c r="BP815" s="235">
        <f t="shared" ca="1" si="1342"/>
        <v>38.442312240346055</v>
      </c>
      <c r="BQ815" s="235">
        <f t="shared" ca="1" si="1343"/>
        <v>38.032097692568072</v>
      </c>
      <c r="BR815" s="235">
        <f t="shared" ca="1" si="1344"/>
        <v>0.41021454777798283</v>
      </c>
      <c r="BS815" s="235">
        <f t="shared" ca="1" si="1345"/>
        <v>38.852526788124038</v>
      </c>
      <c r="BT815" s="235">
        <f t="shared" ca="1" si="1413"/>
        <v>38.256343268158837</v>
      </c>
      <c r="BU815" s="235">
        <f t="shared" ca="1" si="1414"/>
        <v>37.924124098135735</v>
      </c>
      <c r="BV815" s="235">
        <f t="shared" ca="1" si="1415"/>
        <v>37.74955123361655</v>
      </c>
      <c r="BW815" s="235">
        <f t="shared" ca="1" si="1416"/>
        <v>38.746208743685848</v>
      </c>
      <c r="BX815" s="235">
        <f t="shared" ca="1" si="1387"/>
        <v>0.35696944370660588</v>
      </c>
      <c r="BZ815" s="235">
        <f t="shared" ca="1" si="1388"/>
        <v>37.69174360223743</v>
      </c>
      <c r="CA815" s="235">
        <f t="shared" ca="1" si="1389"/>
        <v>123.84841756337326</v>
      </c>
      <c r="CB815" s="235">
        <f t="shared" ca="1" si="1316"/>
        <v>40.341179036458328</v>
      </c>
      <c r="CC815" s="235">
        <f t="shared" ca="1" si="1317"/>
        <v>5.0711790364583251</v>
      </c>
      <c r="CD815" s="81">
        <f t="shared" ca="1" si="1318"/>
        <v>6.791477864583328</v>
      </c>
      <c r="CE815" s="235">
        <f t="shared" ca="1" si="1390"/>
        <v>74.66974254460672</v>
      </c>
      <c r="CF815" s="235">
        <f t="shared" ca="1" si="1391"/>
        <v>86.863212227813747</v>
      </c>
      <c r="CG815">
        <f t="shared" si="1392"/>
        <v>100</v>
      </c>
      <c r="CH815">
        <f t="shared" si="1392"/>
        <v>50</v>
      </c>
      <c r="CI815">
        <f t="shared" si="1392"/>
        <v>0</v>
      </c>
      <c r="CJ815" t="e">
        <f t="shared" si="1393"/>
        <v>#N/A</v>
      </c>
      <c r="CK815" s="259">
        <f t="shared" ca="1" si="1394"/>
        <v>38.219931003063373</v>
      </c>
      <c r="CL815" s="259">
        <f t="shared" ca="1" si="1395"/>
        <v>40.069340501531684</v>
      </c>
      <c r="CM815" s="259">
        <f t="shared" ca="1" si="1396"/>
        <v>39.516119822105274</v>
      </c>
      <c r="CN815" s="259">
        <f t="shared" ca="1" si="1397"/>
        <v>38.454857883202891</v>
      </c>
      <c r="CO815">
        <f t="shared" ca="1" si="1398"/>
        <v>100</v>
      </c>
      <c r="CP815">
        <f t="shared" ca="1" si="1399"/>
        <v>16.7</v>
      </c>
      <c r="CQ815" t="e">
        <f t="shared" ca="1" si="1400"/>
        <v>#N/A</v>
      </c>
      <c r="CR815" t="e">
        <f t="shared" ca="1" si="1321"/>
        <v>#N/A</v>
      </c>
      <c r="CS815" t="e">
        <f t="shared" ca="1" si="1322"/>
        <v>#N/A</v>
      </c>
    </row>
    <row r="816" spans="1:97" x14ac:dyDescent="0.25">
      <c r="A816">
        <v>785</v>
      </c>
      <c r="B816" s="100">
        <f ca="1">OFFSET(InputPriceData!B$15,CalculationsAndCharts!$A816+$A$11,0,1,1)</f>
        <v>39356</v>
      </c>
      <c r="C816" s="3">
        <f ca="1">OFFSET(InputPriceData!G$15,CalculationsAndCharts!$A816+$A$11,0,1,1)</f>
        <v>3807000</v>
      </c>
      <c r="D816" s="4">
        <f ca="1">OFFSET(InputPriceData!C$15,CalculationsAndCharts!$A816+$A$11,IF($C$7,7,0),1,1)</f>
        <v>38.32</v>
      </c>
      <c r="E816" s="4">
        <f ca="1">OFFSET(InputPriceData!D$15,CalculationsAndCharts!$A816+$A$11,IF($C$7,7,0),1,1)</f>
        <v>39.549999999999997</v>
      </c>
      <c r="F816" s="4">
        <f ca="1">OFFSET(InputPriceData!E$15,CalculationsAndCharts!$A816+$A$11,IF($C$7,7,0),1,1)</f>
        <v>38.24</v>
      </c>
      <c r="G816" s="4">
        <f ca="1">OFFSET(InputPriceData!F$15,CalculationsAndCharts!$A816+$A$11,IF($C$7,7,0),1,1)</f>
        <v>39.17</v>
      </c>
      <c r="H816" s="105">
        <f t="shared" si="1367"/>
        <v>0</v>
      </c>
      <c r="I816" s="105">
        <f t="shared" ca="1" si="1411"/>
        <v>0</v>
      </c>
      <c r="J816" s="105">
        <f t="shared" ca="1" si="1411"/>
        <v>0</v>
      </c>
      <c r="K816" s="105">
        <f t="shared" ca="1" si="1411"/>
        <v>0</v>
      </c>
      <c r="L816" s="4">
        <f t="shared" ca="1" si="1368"/>
        <v>38.986666666666665</v>
      </c>
      <c r="M816" s="105">
        <f t="shared" ca="1" si="1369"/>
        <v>1.586666666666666</v>
      </c>
      <c r="N816" s="105">
        <f t="shared" ca="1" si="1376"/>
        <v>2.7963076923076926</v>
      </c>
      <c r="O816" s="198">
        <f t="shared" ca="1" si="1377"/>
        <v>2.7678481893513713</v>
      </c>
      <c r="P816" s="198">
        <f t="shared" ca="1" si="1378"/>
        <v>2.4910633704162342</v>
      </c>
      <c r="Q816" s="105">
        <f t="shared" ca="1" si="1370"/>
        <v>37.902456558464785</v>
      </c>
      <c r="R816" s="105">
        <f t="shared" ca="1" si="1371"/>
        <v>37.63847896454206</v>
      </c>
      <c r="S816" s="105">
        <f t="shared" ca="1" si="1379"/>
        <v>0</v>
      </c>
      <c r="T816" s="105">
        <f t="shared" si="1380"/>
        <v>0</v>
      </c>
      <c r="U816" s="105">
        <f t="shared" si="1381"/>
        <v>0</v>
      </c>
      <c r="V816" s="115">
        <f t="shared" ca="1" si="1372"/>
        <v>1.4699999999999989</v>
      </c>
      <c r="W816" s="114">
        <f t="shared" ca="1" si="1373"/>
        <v>1.1706873577517369</v>
      </c>
      <c r="X816" s="116">
        <f t="shared" ca="1" si="1374"/>
        <v>7.98873463812034E-2</v>
      </c>
      <c r="Y816" s="90" t="e">
        <f t="shared" si="1382"/>
        <v>#N/A</v>
      </c>
      <c r="Z816" s="117" t="str">
        <f t="shared" ca="1" si="1383"/>
        <v/>
      </c>
      <c r="AA816" s="112"/>
      <c r="AB816" s="118"/>
      <c r="AC816" s="107"/>
      <c r="AD816" s="107"/>
      <c r="AH816" s="107"/>
      <c r="BE816" s="235">
        <f t="shared" ca="1" si="1384"/>
        <v>38.625</v>
      </c>
      <c r="BF816" s="235">
        <f t="shared" ref="BF816:BN816" ca="1" si="1420">AVERAGE(OFFSET(BE$31,$A816,0,$BE$27,1))</f>
        <v>38.19</v>
      </c>
      <c r="BG816" s="235">
        <f t="shared" ca="1" si="1420"/>
        <v>37.833749999999995</v>
      </c>
      <c r="BH816" s="235">
        <f t="shared" ca="1" si="1420"/>
        <v>37.592500000000001</v>
      </c>
      <c r="BI816" s="235">
        <f t="shared" ca="1" si="1420"/>
        <v>37.457500000000003</v>
      </c>
      <c r="BJ816" s="235">
        <f t="shared" ca="1" si="1420"/>
        <v>37.40234375</v>
      </c>
      <c r="BK816" s="235">
        <f t="shared" ca="1" si="1420"/>
        <v>37.400390625</v>
      </c>
      <c r="BL816" s="235">
        <f t="shared" ca="1" si="1420"/>
        <v>37.432031250000001</v>
      </c>
      <c r="BM816" s="235">
        <f t="shared" ca="1" si="1420"/>
        <v>37.484355468750003</v>
      </c>
      <c r="BN816" s="235">
        <f t="shared" ca="1" si="1420"/>
        <v>37.547490234375005</v>
      </c>
      <c r="BO816" s="235">
        <f t="shared" ca="1" si="1386"/>
        <v>37.964768066406251</v>
      </c>
      <c r="BP816" s="235">
        <f t="shared" ca="1" si="1342"/>
        <v>37.728933074442104</v>
      </c>
      <c r="BQ816" s="235">
        <f t="shared" ca="1" si="1343"/>
        <v>37.62188314479009</v>
      </c>
      <c r="BR816" s="235">
        <f t="shared" ca="1" si="1344"/>
        <v>0.10704992965201399</v>
      </c>
      <c r="BS816" s="235">
        <f t="shared" ca="1" si="1345"/>
        <v>37.835983004094118</v>
      </c>
      <c r="BT816" s="235">
        <f t="shared" ca="1" si="1413"/>
        <v>37.660159748193635</v>
      </c>
      <c r="BU816" s="235">
        <f t="shared" ca="1" si="1414"/>
        <v>37.591904928112626</v>
      </c>
      <c r="BV816" s="235">
        <f t="shared" ca="1" si="1415"/>
        <v>37.574978369097366</v>
      </c>
      <c r="BW816" s="235">
        <f t="shared" ca="1" si="1416"/>
        <v>37.779742829340393</v>
      </c>
      <c r="BX816" s="235">
        <f t="shared" ca="1" si="1387"/>
        <v>0.25555958718256822</v>
      </c>
      <c r="BZ816" s="235">
        <f t="shared" ca="1" si="1388"/>
        <v>37.573093053297299</v>
      </c>
      <c r="CA816" s="235">
        <f t="shared" ca="1" si="1389"/>
        <v>70.21542004364953</v>
      </c>
      <c r="CB816" s="235">
        <f t="shared" ca="1" si="1316"/>
        <v>38.475717366536458</v>
      </c>
      <c r="CC816" s="235">
        <f t="shared" ca="1" si="1317"/>
        <v>3.2057173665364544</v>
      </c>
      <c r="CD816" s="81">
        <f t="shared" ca="1" si="1318"/>
        <v>3.4214778645833235</v>
      </c>
      <c r="CE816" s="235">
        <f t="shared" ca="1" si="1390"/>
        <v>93.693938508845349</v>
      </c>
      <c r="CF816" s="235">
        <f t="shared" ca="1" si="1391"/>
        <v>95.306631379611517</v>
      </c>
      <c r="CG816">
        <f t="shared" si="1392"/>
        <v>100</v>
      </c>
      <c r="CH816">
        <f t="shared" si="1392"/>
        <v>50</v>
      </c>
      <c r="CI816">
        <f t="shared" si="1392"/>
        <v>0</v>
      </c>
      <c r="CJ816" t="e">
        <f t="shared" si="1393"/>
        <v>#N/A</v>
      </c>
      <c r="CK816" s="259">
        <f t="shared" ca="1" si="1394"/>
        <v>37.619862006126738</v>
      </c>
      <c r="CL816" s="259">
        <f t="shared" ca="1" si="1395"/>
        <v>38.40243100306337</v>
      </c>
      <c r="CM816" s="259">
        <f t="shared" ca="1" si="1396"/>
        <v>38.175755259064346</v>
      </c>
      <c r="CN816" s="259">
        <f t="shared" ca="1" si="1397"/>
        <v>37.809064835871375</v>
      </c>
      <c r="CO816">
        <f t="shared" ca="1" si="1398"/>
        <v>100</v>
      </c>
      <c r="CP816">
        <f t="shared" ca="1" si="1399"/>
        <v>16.7</v>
      </c>
      <c r="CQ816" t="e">
        <f t="shared" ca="1" si="1400"/>
        <v>#N/A</v>
      </c>
      <c r="CR816">
        <f t="shared" ca="1" si="1321"/>
        <v>38.32</v>
      </c>
      <c r="CS816" t="e">
        <f t="shared" ca="1" si="1322"/>
        <v>#N/A</v>
      </c>
    </row>
    <row r="817" spans="1:97" x14ac:dyDescent="0.25">
      <c r="A817">
        <v>786</v>
      </c>
      <c r="B817" s="100">
        <f ca="1">OFFSET(InputPriceData!B$15,CalculationsAndCharts!$A817+$A$11,0,1,1)</f>
        <v>39353</v>
      </c>
      <c r="C817" s="3">
        <f ca="1">OFFSET(InputPriceData!G$15,CalculationsAndCharts!$A817+$A$11,0,1,1)</f>
        <v>2565200</v>
      </c>
      <c r="D817" s="4">
        <f ca="1">OFFSET(InputPriceData!C$15,CalculationsAndCharts!$A817+$A$11,IF($C$7,7,0),1,1)</f>
        <v>37.54</v>
      </c>
      <c r="E817" s="4">
        <f ca="1">OFFSET(InputPriceData!D$15,CalculationsAndCharts!$A817+$A$11,IF($C$7,7,0),1,1)</f>
        <v>38.619999999999997</v>
      </c>
      <c r="F817" s="4">
        <f ca="1">OFFSET(InputPriceData!E$15,CalculationsAndCharts!$A817+$A$11,IF($C$7,7,0),1,1)</f>
        <v>37.4</v>
      </c>
      <c r="G817" s="4">
        <f ca="1">OFFSET(InputPriceData!F$15,CalculationsAndCharts!$A817+$A$11,IF($C$7,7,0),1,1)</f>
        <v>38.08</v>
      </c>
      <c r="H817" s="105">
        <f t="shared" si="1367"/>
        <v>0</v>
      </c>
      <c r="I817" s="105">
        <f t="shared" ca="1" si="1411"/>
        <v>0</v>
      </c>
      <c r="J817" s="105">
        <f t="shared" ca="1" si="1411"/>
        <v>0</v>
      </c>
      <c r="K817" s="105">
        <f t="shared" ca="1" si="1411"/>
        <v>0</v>
      </c>
      <c r="L817" s="4">
        <f t="shared" ca="1" si="1368"/>
        <v>38.033333333333331</v>
      </c>
      <c r="M817" s="105">
        <f t="shared" ca="1" si="1369"/>
        <v>1.2833333333333314</v>
      </c>
      <c r="N817" s="105">
        <f t="shared" ca="1" si="1376"/>
        <v>2.4877307692307706</v>
      </c>
      <c r="O817" s="198">
        <f t="shared" ca="1" si="1377"/>
        <v>2.7597169027924222</v>
      </c>
      <c r="P817" s="198">
        <f t="shared" ca="1" si="1378"/>
        <v>2.4837452125131803</v>
      </c>
      <c r="Q817" s="105">
        <f t="shared" ca="1" si="1370"/>
        <v>37.592682241835675</v>
      </c>
      <c r="R817" s="105">
        <f t="shared" ca="1" si="1371"/>
        <v>37.563056794849857</v>
      </c>
      <c r="S817" s="105">
        <f t="shared" ca="1" si="1379"/>
        <v>0</v>
      </c>
      <c r="T817" s="105">
        <f t="shared" si="1380"/>
        <v>0</v>
      </c>
      <c r="U817" s="105">
        <f t="shared" si="1381"/>
        <v>0</v>
      </c>
      <c r="V817" s="115">
        <f t="shared" ca="1" si="1372"/>
        <v>1.2199999999999989</v>
      </c>
      <c r="W817" s="114">
        <f t="shared" ca="1" si="1373"/>
        <v>1.0210310366276059</v>
      </c>
      <c r="X817" s="116">
        <f t="shared" ca="1" si="1374"/>
        <v>7.6812789827405623E-2</v>
      </c>
      <c r="Y817" s="90" t="e">
        <f t="shared" si="1382"/>
        <v>#N/A</v>
      </c>
      <c r="Z817" s="117" t="str">
        <f t="shared" ca="1" si="1383"/>
        <v/>
      </c>
      <c r="AA817" s="112"/>
      <c r="AB817" s="118"/>
      <c r="AC817" s="107"/>
      <c r="AD817" s="107"/>
      <c r="AH817" s="107"/>
      <c r="BE817" s="235">
        <f t="shared" ca="1" si="1384"/>
        <v>37.754999999999995</v>
      </c>
      <c r="BF817" s="235">
        <f t="shared" ref="BF817:BN817" ca="1" si="1421">AVERAGE(OFFSET(BE$31,$A817,0,$BE$27,1))</f>
        <v>37.477499999999999</v>
      </c>
      <c r="BG817" s="235">
        <f t="shared" ca="1" si="1421"/>
        <v>37.35125</v>
      </c>
      <c r="BH817" s="235">
        <f t="shared" ca="1" si="1421"/>
        <v>37.322500000000005</v>
      </c>
      <c r="BI817" s="235">
        <f t="shared" ca="1" si="1421"/>
        <v>37.347187500000004</v>
      </c>
      <c r="BJ817" s="235">
        <f t="shared" ca="1" si="1421"/>
        <v>37.3984375</v>
      </c>
      <c r="BK817" s="235">
        <f t="shared" ca="1" si="1421"/>
        <v>37.463671875000003</v>
      </c>
      <c r="BL817" s="235">
        <f t="shared" ca="1" si="1421"/>
        <v>37.536679687500005</v>
      </c>
      <c r="BM817" s="235">
        <f t="shared" ca="1" si="1421"/>
        <v>37.610624999999999</v>
      </c>
      <c r="BN817" s="235">
        <f t="shared" ca="1" si="1421"/>
        <v>37.676210937500002</v>
      </c>
      <c r="BO817" s="235">
        <f t="shared" ca="1" si="1386"/>
        <v>37.520828125000001</v>
      </c>
      <c r="BP817" s="235">
        <f t="shared" ca="1" si="1342"/>
        <v>37.493098082477957</v>
      </c>
      <c r="BQ817" s="235">
        <f t="shared" ca="1" si="1343"/>
        <v>37.514833215138076</v>
      </c>
      <c r="BR817" s="235">
        <f t="shared" ca="1" si="1344"/>
        <v>-2.173513266011895E-2</v>
      </c>
      <c r="BS817" s="235">
        <f t="shared" ca="1" si="1345"/>
        <v>37.471362949817838</v>
      </c>
      <c r="BT817" s="235">
        <f t="shared" ca="1" si="1413"/>
        <v>37.484336492293153</v>
      </c>
      <c r="BU817" s="235">
        <f t="shared" ca="1" si="1414"/>
        <v>37.52365010803161</v>
      </c>
      <c r="BV817" s="235">
        <f t="shared" ca="1" si="1415"/>
        <v>37.558051810082105</v>
      </c>
      <c r="BW817" s="235">
        <f t="shared" ca="1" si="1416"/>
        <v>37.440110962866726</v>
      </c>
      <c r="BX817" s="235">
        <f t="shared" ca="1" si="1387"/>
        <v>0.25726803750997657</v>
      </c>
      <c r="BZ817" s="235">
        <f t="shared" ca="1" si="1388"/>
        <v>37.556430162724432</v>
      </c>
      <c r="CA817" s="235">
        <f t="shared" ca="1" si="1389"/>
        <v>38.696691495033242</v>
      </c>
      <c r="CB817" s="235">
        <f t="shared" ca="1" si="1316"/>
        <v>37.77708072916667</v>
      </c>
      <c r="CC817" s="235">
        <f t="shared" ca="1" si="1317"/>
        <v>3.0570807291666711</v>
      </c>
      <c r="CD817" s="81">
        <f t="shared" ca="1" si="1318"/>
        <v>3.3147726236979196</v>
      </c>
      <c r="CE817" s="235">
        <f t="shared" ca="1" si="1390"/>
        <v>92.225955629989173</v>
      </c>
      <c r="CF817" s="235">
        <f t="shared" ca="1" si="1391"/>
        <v>97.408651876663058</v>
      </c>
      <c r="CG817">
        <f t="shared" si="1392"/>
        <v>100</v>
      </c>
      <c r="CH817">
        <f t="shared" si="1392"/>
        <v>50</v>
      </c>
      <c r="CI817">
        <f t="shared" si="1392"/>
        <v>0</v>
      </c>
      <c r="CJ817" t="e">
        <f t="shared" si="1393"/>
        <v>#N/A</v>
      </c>
      <c r="CK817" s="259">
        <f t="shared" ca="1" si="1394"/>
        <v>37.329724012253486</v>
      </c>
      <c r="CL817" s="259">
        <f t="shared" ca="1" si="1395"/>
        <v>37.79736200612674</v>
      </c>
      <c r="CM817" s="259">
        <f t="shared" ca="1" si="1396"/>
        <v>37.635147653996135</v>
      </c>
      <c r="CN817" s="259">
        <f t="shared" ca="1" si="1397"/>
        <v>37.571718368994581</v>
      </c>
      <c r="CO817">
        <f t="shared" ca="1" si="1398"/>
        <v>100</v>
      </c>
      <c r="CP817">
        <f t="shared" ca="1" si="1399"/>
        <v>16.7</v>
      </c>
      <c r="CQ817" t="e">
        <f t="shared" ca="1" si="1400"/>
        <v>#N/A</v>
      </c>
      <c r="CR817" t="e">
        <f t="shared" ca="1" si="1321"/>
        <v>#N/A</v>
      </c>
      <c r="CS817" t="e">
        <f t="shared" ca="1" si="1322"/>
        <v>#N/A</v>
      </c>
    </row>
    <row r="818" spans="1:97" x14ac:dyDescent="0.25">
      <c r="A818">
        <v>787</v>
      </c>
      <c r="B818" s="100">
        <f ca="1">OFFSET(InputPriceData!B$15,CalculationsAndCharts!$A818+$A$11,0,1,1)</f>
        <v>39352</v>
      </c>
      <c r="C818" s="3">
        <f ca="1">OFFSET(InputPriceData!G$15,CalculationsAndCharts!$A818+$A$11,0,1,1)</f>
        <v>2142000</v>
      </c>
      <c r="D818" s="4">
        <f ca="1">OFFSET(InputPriceData!C$15,CalculationsAndCharts!$A818+$A$11,IF($C$7,7,0),1,1)</f>
        <v>37.090000000000003</v>
      </c>
      <c r="E818" s="4">
        <f ca="1">OFFSET(InputPriceData!D$15,CalculationsAndCharts!$A818+$A$11,IF($C$7,7,0),1,1)</f>
        <v>37.65</v>
      </c>
      <c r="F818" s="4">
        <f ca="1">OFFSET(InputPriceData!E$15,CalculationsAndCharts!$A818+$A$11,IF($C$7,7,0),1,1)</f>
        <v>36.75</v>
      </c>
      <c r="G818" s="4">
        <f ca="1">OFFSET(InputPriceData!F$15,CalculationsAndCharts!$A818+$A$11,IF($C$7,7,0),1,1)</f>
        <v>37.43</v>
      </c>
      <c r="H818" s="105">
        <f t="shared" si="1367"/>
        <v>0</v>
      </c>
      <c r="I818" s="105">
        <f t="shared" ca="1" si="1411"/>
        <v>0</v>
      </c>
      <c r="J818" s="105">
        <f t="shared" ca="1" si="1411"/>
        <v>0</v>
      </c>
      <c r="K818" s="105">
        <f t="shared" ca="1" si="1411"/>
        <v>0</v>
      </c>
      <c r="L818" s="4">
        <f t="shared" ca="1" si="1368"/>
        <v>37.276666666666671</v>
      </c>
      <c r="M818" s="105">
        <f t="shared" ca="1" si="1369"/>
        <v>0.47666666666667368</v>
      </c>
      <c r="N818" s="105">
        <f t="shared" ca="1" si="1376"/>
        <v>2.2774615384615413</v>
      </c>
      <c r="O818" s="198">
        <f t="shared" ca="1" si="1377"/>
        <v>2.8374272266671801</v>
      </c>
      <c r="P818" s="198">
        <f t="shared" ca="1" si="1378"/>
        <v>2.5536845040004623</v>
      </c>
      <c r="Q818" s="105">
        <f t="shared" ca="1" si="1370"/>
        <v>37.466781929979206</v>
      </c>
      <c r="R818" s="105">
        <f t="shared" ca="1" si="1371"/>
        <v>37.554592381425337</v>
      </c>
      <c r="S818" s="105">
        <f t="shared" ca="1" si="1379"/>
        <v>0</v>
      </c>
      <c r="T818" s="105">
        <f t="shared" si="1380"/>
        <v>0</v>
      </c>
      <c r="U818" s="105">
        <f t="shared" si="1381"/>
        <v>0</v>
      </c>
      <c r="V818" s="115">
        <f t="shared" ca="1" si="1372"/>
        <v>0.89999999999999858</v>
      </c>
      <c r="W818" s="114">
        <f t="shared" ca="1" si="1373"/>
        <v>0.92154655494140947</v>
      </c>
      <c r="X818" s="116">
        <f t="shared" ca="1" si="1374"/>
        <v>7.462053312694121E-2</v>
      </c>
      <c r="Y818" s="90" t="e">
        <f t="shared" si="1382"/>
        <v>#N/A</v>
      </c>
      <c r="Z818" s="117" t="str">
        <f t="shared" ca="1" si="1383"/>
        <v/>
      </c>
      <c r="AA818" s="112"/>
      <c r="AB818" s="118"/>
      <c r="AC818" s="107"/>
      <c r="AD818" s="107"/>
      <c r="AH818" s="107"/>
      <c r="BE818" s="235">
        <f t="shared" ca="1" si="1384"/>
        <v>37.200000000000003</v>
      </c>
      <c r="BF818" s="235">
        <f t="shared" ref="BF818:BN818" ca="1" si="1422">AVERAGE(OFFSET(BE$31,$A818,0,$BE$27,1))</f>
        <v>37.225000000000001</v>
      </c>
      <c r="BG818" s="235">
        <f t="shared" ca="1" si="1422"/>
        <v>37.293750000000003</v>
      </c>
      <c r="BH818" s="235">
        <f t="shared" ca="1" si="1422"/>
        <v>37.371875000000003</v>
      </c>
      <c r="BI818" s="235">
        <f t="shared" ca="1" si="1422"/>
        <v>37.449687500000003</v>
      </c>
      <c r="BJ818" s="235">
        <f t="shared" ca="1" si="1422"/>
        <v>37.528906250000006</v>
      </c>
      <c r="BK818" s="235">
        <f t="shared" ca="1" si="1422"/>
        <v>37.609687500000007</v>
      </c>
      <c r="BL818" s="235">
        <f t="shared" ca="1" si="1422"/>
        <v>37.6845703125</v>
      </c>
      <c r="BM818" s="235">
        <f t="shared" ca="1" si="1422"/>
        <v>37.741796874999999</v>
      </c>
      <c r="BN818" s="235">
        <f t="shared" ca="1" si="1422"/>
        <v>37.771484375</v>
      </c>
      <c r="BO818" s="235">
        <f t="shared" ca="1" si="1386"/>
        <v>37.365556640625002</v>
      </c>
      <c r="BP818" s="235">
        <f t="shared" ca="1" si="1342"/>
        <v>37.465368039955912</v>
      </c>
      <c r="BQ818" s="235">
        <f t="shared" ca="1" si="1343"/>
        <v>37.536568347798195</v>
      </c>
      <c r="BR818" s="235">
        <f t="shared" ca="1" si="1344"/>
        <v>-7.1200307842282484E-2</v>
      </c>
      <c r="BS818" s="235">
        <f t="shared" ca="1" si="1345"/>
        <v>37.39416773211363</v>
      </c>
      <c r="BT818" s="235">
        <f t="shared" ca="1" si="1413"/>
        <v>37.497310034768468</v>
      </c>
      <c r="BU818" s="235">
        <f t="shared" ca="1" si="1414"/>
        <v>37.562963723770068</v>
      </c>
      <c r="BV818" s="235">
        <f t="shared" ca="1" si="1415"/>
        <v>37.592453512132607</v>
      </c>
      <c r="BW818" s="235">
        <f t="shared" ca="1" si="1416"/>
        <v>37.3954924451278</v>
      </c>
      <c r="BX818" s="235">
        <f t="shared" ca="1" si="1387"/>
        <v>0.25459789316154785</v>
      </c>
      <c r="BZ818" s="235">
        <f t="shared" ca="1" si="1388"/>
        <v>37.5772489866293</v>
      </c>
      <c r="CA818" s="235">
        <f t="shared" ca="1" si="1389"/>
        <v>32.152587827369651</v>
      </c>
      <c r="CB818" s="235">
        <f t="shared" ca="1" si="1316"/>
        <v>37.321111653645836</v>
      </c>
      <c r="CC818" s="235">
        <f t="shared" ca="1" si="1317"/>
        <v>4.5711116536458363</v>
      </c>
      <c r="CD818" s="81">
        <f t="shared" ca="1" si="1318"/>
        <v>4.0554762369791746</v>
      </c>
      <c r="CE818" s="235">
        <f t="shared" ca="1" si="1390"/>
        <v>100</v>
      </c>
      <c r="CF818" s="235">
        <f t="shared" ca="1" si="1391"/>
        <v>100</v>
      </c>
      <c r="CG818">
        <f t="shared" si="1392"/>
        <v>100</v>
      </c>
      <c r="CH818">
        <f t="shared" si="1392"/>
        <v>50</v>
      </c>
      <c r="CI818">
        <f t="shared" si="1392"/>
        <v>0</v>
      </c>
      <c r="CJ818" t="e">
        <f t="shared" si="1393"/>
        <v>#N/A</v>
      </c>
      <c r="CK818" s="259">
        <f t="shared" ca="1" si="1394"/>
        <v>37.429448024506968</v>
      </c>
      <c r="CL818" s="259">
        <f t="shared" ca="1" si="1395"/>
        <v>37.264862006126741</v>
      </c>
      <c r="CM818" s="259">
        <f t="shared" ca="1" si="1396"/>
        <v>37.369690534438007</v>
      </c>
      <c r="CN818" s="259">
        <f t="shared" ca="1" si="1397"/>
        <v>37.481460914141721</v>
      </c>
      <c r="CO818">
        <f t="shared" ca="1" si="1398"/>
        <v>0</v>
      </c>
      <c r="CP818" t="e">
        <f t="shared" ca="1" si="1399"/>
        <v>#N/A</v>
      </c>
      <c r="CQ818">
        <f t="shared" ca="1" si="1400"/>
        <v>16.7</v>
      </c>
      <c r="CR818" t="e">
        <f t="shared" ca="1" si="1321"/>
        <v>#N/A</v>
      </c>
      <c r="CS818">
        <f t="shared" ca="1" si="1322"/>
        <v>37.090000000000003</v>
      </c>
    </row>
    <row r="819" spans="1:97" x14ac:dyDescent="0.25">
      <c r="A819">
        <v>788</v>
      </c>
      <c r="B819" s="100">
        <f ca="1">OFFSET(InputPriceData!B$15,CalculationsAndCharts!$A819+$A$11,0,1,1)</f>
        <v>39351</v>
      </c>
      <c r="C819" s="3">
        <f ca="1">OFFSET(InputPriceData!G$15,CalculationsAndCharts!$A819+$A$11,0,1,1)</f>
        <v>2437900</v>
      </c>
      <c r="D819" s="4">
        <f ca="1">OFFSET(InputPriceData!C$15,CalculationsAndCharts!$A819+$A$11,IF($C$7,7,0),1,1)</f>
        <v>37.700000000000003</v>
      </c>
      <c r="E819" s="4">
        <f ca="1">OFFSET(InputPriceData!D$15,CalculationsAndCharts!$A819+$A$11,IF($C$7,7,0),1,1)</f>
        <v>37.86</v>
      </c>
      <c r="F819" s="4">
        <f ca="1">OFFSET(InputPriceData!E$15,CalculationsAndCharts!$A819+$A$11,IF($C$7,7,0),1,1)</f>
        <v>36.799999999999997</v>
      </c>
      <c r="G819" s="4">
        <f ca="1">OFFSET(InputPriceData!F$15,CalculationsAndCharts!$A819+$A$11,IF($C$7,7,0),1,1)</f>
        <v>36.97</v>
      </c>
      <c r="H819" s="105">
        <f t="shared" si="1367"/>
        <v>0</v>
      </c>
      <c r="I819" s="105">
        <f t="shared" ca="1" si="1411"/>
        <v>0</v>
      </c>
      <c r="J819" s="105">
        <f t="shared" ca="1" si="1411"/>
        <v>0</v>
      </c>
      <c r="K819" s="105">
        <f t="shared" ca="1" si="1411"/>
        <v>0</v>
      </c>
      <c r="L819" s="4">
        <f t="shared" ca="1" si="1368"/>
        <v>37.21</v>
      </c>
      <c r="M819" s="105">
        <f t="shared" ca="1" si="1369"/>
        <v>0.52000000000000313</v>
      </c>
      <c r="N819" s="105">
        <f t="shared" ca="1" si="1376"/>
        <v>2.3712179487179497</v>
      </c>
      <c r="O819" s="198">
        <f t="shared" ca="1" si="1377"/>
        <v>2.997417423297362</v>
      </c>
      <c r="P819" s="198">
        <f t="shared" ca="1" si="1378"/>
        <v>2.6976756809676261</v>
      </c>
      <c r="Q819" s="105">
        <f t="shared" ca="1" si="1370"/>
        <v>37.521100576639924</v>
      </c>
      <c r="R819" s="105">
        <f t="shared" ca="1" si="1371"/>
        <v>37.579681081838523</v>
      </c>
      <c r="S819" s="105">
        <f t="shared" ca="1" si="1379"/>
        <v>0</v>
      </c>
      <c r="T819" s="105">
        <f t="shared" si="1380"/>
        <v>0</v>
      </c>
      <c r="U819" s="105">
        <f t="shared" si="1381"/>
        <v>0</v>
      </c>
      <c r="V819" s="115">
        <f t="shared" ca="1" si="1372"/>
        <v>1.0600000000000023</v>
      </c>
      <c r="W819" s="114">
        <f t="shared" ca="1" si="1373"/>
        <v>0.93231983241211491</v>
      </c>
      <c r="X819" s="116">
        <f t="shared" ca="1" si="1374"/>
        <v>7.5218280562946035E-2</v>
      </c>
      <c r="Y819" s="90" t="e">
        <f t="shared" si="1382"/>
        <v>#N/A</v>
      </c>
      <c r="Z819" s="117" t="str">
        <f t="shared" ca="1" si="1383"/>
        <v/>
      </c>
      <c r="AA819" s="112"/>
      <c r="AB819" s="118"/>
      <c r="AC819" s="107"/>
      <c r="AD819" s="107"/>
      <c r="AH819" s="107"/>
      <c r="BE819" s="235">
        <f t="shared" ca="1" si="1384"/>
        <v>37.25</v>
      </c>
      <c r="BF819" s="235">
        <f t="shared" ref="BF819:BN819" ca="1" si="1423">AVERAGE(OFFSET(BE$31,$A819,0,$BE$27,1))</f>
        <v>37.362499999999997</v>
      </c>
      <c r="BG819" s="235">
        <f t="shared" ca="1" si="1423"/>
        <v>37.450000000000003</v>
      </c>
      <c r="BH819" s="235">
        <f t="shared" ca="1" si="1423"/>
        <v>37.527500000000003</v>
      </c>
      <c r="BI819" s="235">
        <f t="shared" ca="1" si="1423"/>
        <v>37.608125000000001</v>
      </c>
      <c r="BJ819" s="235">
        <f t="shared" ca="1" si="1423"/>
        <v>37.690468750000001</v>
      </c>
      <c r="BK819" s="235">
        <f t="shared" ca="1" si="1423"/>
        <v>37.759453125</v>
      </c>
      <c r="BL819" s="235">
        <f t="shared" ca="1" si="1423"/>
        <v>37.799023437499997</v>
      </c>
      <c r="BM819" s="235">
        <f t="shared" ca="1" si="1423"/>
        <v>37.801171874999994</v>
      </c>
      <c r="BN819" s="235">
        <f t="shared" ca="1" si="1423"/>
        <v>37.767705078124997</v>
      </c>
      <c r="BO819" s="235">
        <f t="shared" ca="1" si="1386"/>
        <v>37.476547363281256</v>
      </c>
      <c r="BP819" s="235">
        <f t="shared" ca="1" si="1342"/>
        <v>37.565179439286823</v>
      </c>
      <c r="BQ819" s="235">
        <f t="shared" ca="1" si="1343"/>
        <v>37.607768655640477</v>
      </c>
      <c r="BR819" s="235">
        <f t="shared" ca="1" si="1344"/>
        <v>-4.2589216353654535E-2</v>
      </c>
      <c r="BS819" s="235">
        <f t="shared" ca="1" si="1345"/>
        <v>37.522590222933168</v>
      </c>
      <c r="BT819" s="235">
        <f t="shared" ca="1" si="1413"/>
        <v>37.600452337423306</v>
      </c>
      <c r="BU819" s="235">
        <f t="shared" ca="1" si="1414"/>
        <v>37.628617412771668</v>
      </c>
      <c r="BV819" s="235">
        <f t="shared" ca="1" si="1415"/>
        <v>37.621943300495147</v>
      </c>
      <c r="BW819" s="235">
        <f t="shared" ca="1" si="1416"/>
        <v>37.537448074450054</v>
      </c>
      <c r="BX819" s="235">
        <f t="shared" ca="1" si="1387"/>
        <v>0.24774571348169569</v>
      </c>
      <c r="BZ819" s="235">
        <f t="shared" ca="1" si="1388"/>
        <v>37.604361323389732</v>
      </c>
      <c r="CA819" s="235">
        <f t="shared" ca="1" si="1389"/>
        <v>43.247789437069095</v>
      </c>
      <c r="CB819" s="235">
        <f t="shared" ca="1" si="1316"/>
        <v>37.343273681640625</v>
      </c>
      <c r="CC819" s="235">
        <f t="shared" ca="1" si="1317"/>
        <v>4.5932736816406248</v>
      </c>
      <c r="CD819" s="81">
        <f t="shared" ca="1" si="1318"/>
        <v>4.0554762369791746</v>
      </c>
      <c r="CE819" s="235">
        <f t="shared" ca="1" si="1390"/>
        <v>100</v>
      </c>
      <c r="CF819" s="235">
        <f t="shared" ca="1" si="1391"/>
        <v>100</v>
      </c>
      <c r="CG819">
        <f t="shared" si="1392"/>
        <v>100</v>
      </c>
      <c r="CH819">
        <f t="shared" si="1392"/>
        <v>50</v>
      </c>
      <c r="CI819">
        <f t="shared" si="1392"/>
        <v>0</v>
      </c>
      <c r="CJ819" t="e">
        <f t="shared" si="1393"/>
        <v>#N/A</v>
      </c>
      <c r="CK819" s="259">
        <f t="shared" ca="1" si="1394"/>
        <v>37.52639604901394</v>
      </c>
      <c r="CL819" s="259">
        <f t="shared" ca="1" si="1395"/>
        <v>37.379724012253483</v>
      </c>
      <c r="CM819" s="259">
        <f t="shared" ca="1" si="1396"/>
        <v>37.431706446285567</v>
      </c>
      <c r="CN819" s="259">
        <f t="shared" ca="1" si="1397"/>
        <v>37.568100477347713</v>
      </c>
      <c r="CO819">
        <f t="shared" ca="1" si="1398"/>
        <v>0</v>
      </c>
      <c r="CP819" t="e">
        <f t="shared" ca="1" si="1399"/>
        <v>#N/A</v>
      </c>
      <c r="CQ819">
        <f t="shared" ca="1" si="1400"/>
        <v>16.7</v>
      </c>
      <c r="CR819" t="e">
        <f t="shared" ca="1" si="1321"/>
        <v>#N/A</v>
      </c>
      <c r="CS819" t="e">
        <f t="shared" ca="1" si="1322"/>
        <v>#N/A</v>
      </c>
    </row>
    <row r="820" spans="1:97" x14ac:dyDescent="0.25">
      <c r="A820">
        <v>789</v>
      </c>
      <c r="B820" s="100">
        <f ca="1">OFFSET(InputPriceData!B$15,CalculationsAndCharts!$A820+$A$11,0,1,1)</f>
        <v>39350</v>
      </c>
      <c r="C820" s="3">
        <f ca="1">OFFSET(InputPriceData!G$15,CalculationsAndCharts!$A820+$A$11,0,1,1)</f>
        <v>2127600</v>
      </c>
      <c r="D820" s="4">
        <f ca="1">OFFSET(InputPriceData!C$15,CalculationsAndCharts!$A820+$A$11,IF($C$7,7,0),1,1)</f>
        <v>37.119999999999997</v>
      </c>
      <c r="E820" s="4">
        <f ca="1">OFFSET(InputPriceData!D$15,CalculationsAndCharts!$A820+$A$11,IF($C$7,7,0),1,1)</f>
        <v>37.549999999999997</v>
      </c>
      <c r="F820" s="4">
        <f ca="1">OFFSET(InputPriceData!E$15,CalculationsAndCharts!$A820+$A$11,IF($C$7,7,0),1,1)</f>
        <v>36.880000000000003</v>
      </c>
      <c r="G820" s="4">
        <f ca="1">OFFSET(InputPriceData!F$15,CalculationsAndCharts!$A820+$A$11,IF($C$7,7,0),1,1)</f>
        <v>37.53</v>
      </c>
      <c r="H820" s="105">
        <f t="shared" si="1367"/>
        <v>0</v>
      </c>
      <c r="I820" s="105">
        <f t="shared" ca="1" si="1411"/>
        <v>0</v>
      </c>
      <c r="J820" s="105">
        <f t="shared" ca="1" si="1411"/>
        <v>0</v>
      </c>
      <c r="K820" s="105">
        <f t="shared" ca="1" si="1411"/>
        <v>0</v>
      </c>
      <c r="L820" s="4">
        <f t="shared" ca="1" si="1368"/>
        <v>37.32</v>
      </c>
      <c r="M820" s="105">
        <f t="shared" ca="1" si="1369"/>
        <v>0.76333333333332831</v>
      </c>
      <c r="N820" s="105">
        <f t="shared" ca="1" si="1376"/>
        <v>2.6069743589743606</v>
      </c>
      <c r="O820" s="198">
        <f t="shared" ca="1" si="1377"/>
        <v>3.1763315588914796</v>
      </c>
      <c r="P820" s="198">
        <f t="shared" ca="1" si="1378"/>
        <v>2.8586984030023315</v>
      </c>
      <c r="Q820" s="105">
        <f t="shared" ca="1" si="1370"/>
        <v>37.609986455679902</v>
      </c>
      <c r="R820" s="105">
        <f t="shared" ca="1" si="1371"/>
        <v>37.596418369038119</v>
      </c>
      <c r="S820" s="105">
        <f t="shared" ca="1" si="1379"/>
        <v>0</v>
      </c>
      <c r="T820" s="105">
        <f t="shared" si="1380"/>
        <v>0</v>
      </c>
      <c r="U820" s="105">
        <f t="shared" si="1381"/>
        <v>0</v>
      </c>
      <c r="V820" s="115">
        <f t="shared" ca="1" si="1372"/>
        <v>0.6699999999999946</v>
      </c>
      <c r="W820" s="114">
        <f t="shared" ca="1" si="1373"/>
        <v>0.86847974861817134</v>
      </c>
      <c r="X820" s="116">
        <f t="shared" ca="1" si="1374"/>
        <v>7.3140947205386928E-2</v>
      </c>
      <c r="Y820" s="90" t="e">
        <f t="shared" si="1382"/>
        <v>#N/A</v>
      </c>
      <c r="Z820" s="117" t="str">
        <f t="shared" ca="1" si="1383"/>
        <v/>
      </c>
      <c r="AA820" s="112"/>
      <c r="AB820" s="118"/>
      <c r="AC820" s="107"/>
      <c r="AD820" s="107"/>
      <c r="AH820" s="107"/>
      <c r="BE820" s="235">
        <f t="shared" ca="1" si="1384"/>
        <v>37.475000000000001</v>
      </c>
      <c r="BF820" s="235">
        <f t="shared" ref="BF820:BN820" ca="1" si="1424">AVERAGE(OFFSET(BE$31,$A820,0,$BE$27,1))</f>
        <v>37.537500000000001</v>
      </c>
      <c r="BG820" s="235">
        <f t="shared" ca="1" si="1424"/>
        <v>37.605000000000004</v>
      </c>
      <c r="BH820" s="235">
        <f t="shared" ca="1" si="1424"/>
        <v>37.688749999999999</v>
      </c>
      <c r="BI820" s="235">
        <f t="shared" ca="1" si="1424"/>
        <v>37.772812500000001</v>
      </c>
      <c r="BJ820" s="235">
        <f t="shared" ca="1" si="1424"/>
        <v>37.8284375</v>
      </c>
      <c r="BK820" s="235">
        <f t="shared" ca="1" si="1424"/>
        <v>37.838593750000001</v>
      </c>
      <c r="BL820" s="235">
        <f t="shared" ca="1" si="1424"/>
        <v>37.803320312499999</v>
      </c>
      <c r="BM820" s="235">
        <f t="shared" ca="1" si="1424"/>
        <v>37.734238281250001</v>
      </c>
      <c r="BN820" s="235">
        <f t="shared" ca="1" si="1424"/>
        <v>37.647236328124997</v>
      </c>
      <c r="BO820" s="235">
        <f t="shared" ca="1" si="1386"/>
        <v>37.617106933593746</v>
      </c>
      <c r="BP820" s="235">
        <f t="shared" ca="1" si="1342"/>
        <v>37.653811515292396</v>
      </c>
      <c r="BQ820" s="235">
        <f t="shared" ca="1" si="1343"/>
        <v>37.650357871994132</v>
      </c>
      <c r="BR820" s="235">
        <f t="shared" ca="1" si="1344"/>
        <v>3.453643298264808E-3</v>
      </c>
      <c r="BS820" s="235">
        <f t="shared" ca="1" si="1345"/>
        <v>37.657265158590661</v>
      </c>
      <c r="BT820" s="235">
        <f t="shared" ca="1" si="1413"/>
        <v>37.678314451913437</v>
      </c>
      <c r="BU820" s="235">
        <f t="shared" ca="1" si="1414"/>
        <v>37.656782488120029</v>
      </c>
      <c r="BV820" s="235">
        <f t="shared" ca="1" si="1415"/>
        <v>37.615269188218633</v>
      </c>
      <c r="BW820" s="235">
        <f t="shared" ca="1" si="1416"/>
        <v>37.679865079598855</v>
      </c>
      <c r="BX820" s="235">
        <f t="shared" ca="1" si="1387"/>
        <v>0.24616490724359388</v>
      </c>
      <c r="BZ820" s="235">
        <f t="shared" ca="1" si="1388"/>
        <v>37.617306480645368</v>
      </c>
      <c r="CA820" s="235">
        <f t="shared" ca="1" si="1389"/>
        <v>56.353322215377652</v>
      </c>
      <c r="CB820" s="235">
        <f t="shared" ca="1" si="1316"/>
        <v>37.468553466796877</v>
      </c>
      <c r="CC820" s="235">
        <f t="shared" ca="1" si="1317"/>
        <v>4.7185534667968767</v>
      </c>
      <c r="CD820" s="81">
        <f t="shared" ca="1" si="1318"/>
        <v>4.0554762369791746</v>
      </c>
      <c r="CE820" s="235">
        <f t="shared" ca="1" si="1390"/>
        <v>100</v>
      </c>
      <c r="CF820" s="235">
        <f t="shared" ca="1" si="1391"/>
        <v>100</v>
      </c>
      <c r="CG820">
        <f t="shared" si="1392"/>
        <v>100</v>
      </c>
      <c r="CH820">
        <f t="shared" si="1392"/>
        <v>50</v>
      </c>
      <c r="CI820">
        <f t="shared" si="1392"/>
        <v>0</v>
      </c>
      <c r="CJ820" t="e">
        <f t="shared" si="1393"/>
        <v>#N/A</v>
      </c>
      <c r="CK820" s="259">
        <f t="shared" ca="1" si="1394"/>
        <v>37.782792098027876</v>
      </c>
      <c r="CL820" s="259">
        <f t="shared" ca="1" si="1395"/>
        <v>37.428896049013936</v>
      </c>
      <c r="CM820" s="259">
        <f t="shared" ca="1" si="1396"/>
        <v>37.57951074380928</v>
      </c>
      <c r="CN820" s="259">
        <f t="shared" ca="1" si="1397"/>
        <v>37.643451063385406</v>
      </c>
      <c r="CO820">
        <f t="shared" ca="1" si="1398"/>
        <v>100</v>
      </c>
      <c r="CP820">
        <f t="shared" ca="1" si="1399"/>
        <v>16.7</v>
      </c>
      <c r="CQ820" t="e">
        <f t="shared" ca="1" si="1400"/>
        <v>#N/A</v>
      </c>
      <c r="CR820" t="e">
        <f t="shared" ca="1" si="1321"/>
        <v>#N/A</v>
      </c>
      <c r="CS820" t="e">
        <f t="shared" ca="1" si="1322"/>
        <v>#N/A</v>
      </c>
    </row>
    <row r="821" spans="1:97" x14ac:dyDescent="0.25">
      <c r="A821">
        <v>790</v>
      </c>
      <c r="B821" s="100">
        <f ca="1">OFFSET(InputPriceData!B$15,CalculationsAndCharts!$A821+$A$11,0,1,1)</f>
        <v>39349</v>
      </c>
      <c r="C821" s="3">
        <f ca="1">OFFSET(InputPriceData!G$15,CalculationsAndCharts!$A821+$A$11,0,1,1)</f>
        <v>2616800</v>
      </c>
      <c r="D821" s="4">
        <f ca="1">OFFSET(InputPriceData!C$15,CalculationsAndCharts!$A821+$A$11,IF($C$7,7,0),1,1)</f>
        <v>37.729999999999997</v>
      </c>
      <c r="E821" s="4">
        <f ca="1">OFFSET(InputPriceData!D$15,CalculationsAndCharts!$A821+$A$11,IF($C$7,7,0),1,1)</f>
        <v>38.299999999999997</v>
      </c>
      <c r="F821" s="4">
        <f ca="1">OFFSET(InputPriceData!E$15,CalculationsAndCharts!$A821+$A$11,IF($C$7,7,0),1,1)</f>
        <v>37.21</v>
      </c>
      <c r="G821" s="4">
        <f ca="1">OFFSET(InputPriceData!F$15,CalculationsAndCharts!$A821+$A$11,IF($C$7,7,0),1,1)</f>
        <v>37.42</v>
      </c>
      <c r="H821" s="105">
        <f t="shared" si="1367"/>
        <v>0</v>
      </c>
      <c r="I821" s="105">
        <f t="shared" ca="1" si="1411"/>
        <v>0</v>
      </c>
      <c r="J821" s="105">
        <f t="shared" ca="1" si="1411"/>
        <v>0</v>
      </c>
      <c r="K821" s="105">
        <f t="shared" ca="1" si="1411"/>
        <v>0</v>
      </c>
      <c r="L821" s="4">
        <f t="shared" ca="1" si="1368"/>
        <v>37.643333333333331</v>
      </c>
      <c r="M821" s="105">
        <f t="shared" ca="1" si="1369"/>
        <v>0.64000000000000057</v>
      </c>
      <c r="N821" s="105">
        <f t="shared" ca="1" si="1376"/>
        <v>2.7380512820512872</v>
      </c>
      <c r="O821" s="198">
        <f t="shared" ca="1" si="1377"/>
        <v>3.3390050445820849</v>
      </c>
      <c r="P821" s="198">
        <f t="shared" ca="1" si="1378"/>
        <v>3.0051045401238765</v>
      </c>
      <c r="Q821" s="105">
        <f t="shared" ca="1" si="1370"/>
        <v>37.692839728731308</v>
      </c>
      <c r="R821" s="105">
        <f t="shared" ca="1" si="1371"/>
        <v>37.592541772854752</v>
      </c>
      <c r="S821" s="105">
        <f t="shared" ca="1" si="1379"/>
        <v>0</v>
      </c>
      <c r="T821" s="105">
        <f t="shared" si="1380"/>
        <v>0</v>
      </c>
      <c r="U821" s="105">
        <f t="shared" si="1381"/>
        <v>0</v>
      </c>
      <c r="V821" s="115">
        <f t="shared" ca="1" si="1372"/>
        <v>1.0899999999999963</v>
      </c>
      <c r="W821" s="114">
        <f t="shared" ca="1" si="1373"/>
        <v>0.96771962292725977</v>
      </c>
      <c r="X821" s="116">
        <f t="shared" ca="1" si="1374"/>
        <v>7.5861026801904319E-2</v>
      </c>
      <c r="Y821" s="90" t="e">
        <f t="shared" si="1382"/>
        <v>#N/A</v>
      </c>
      <c r="Z821" s="117" t="str">
        <f t="shared" ca="1" si="1383"/>
        <v/>
      </c>
      <c r="AA821" s="112"/>
      <c r="AB821" s="118"/>
      <c r="AC821" s="107"/>
      <c r="AD821" s="107"/>
      <c r="AH821" s="107"/>
      <c r="BE821" s="235">
        <f t="shared" ca="1" si="1384"/>
        <v>37.6</v>
      </c>
      <c r="BF821" s="235">
        <f t="shared" ref="BF821:BN821" ca="1" si="1425">AVERAGE(OFFSET(BE$31,$A821,0,$BE$27,1))</f>
        <v>37.672499999999999</v>
      </c>
      <c r="BG821" s="235">
        <f t="shared" ca="1" si="1425"/>
        <v>37.772500000000001</v>
      </c>
      <c r="BH821" s="235">
        <f t="shared" ca="1" si="1425"/>
        <v>37.856875000000002</v>
      </c>
      <c r="BI821" s="235">
        <f t="shared" ca="1" si="1425"/>
        <v>37.884062499999999</v>
      </c>
      <c r="BJ821" s="235">
        <f t="shared" ca="1" si="1425"/>
        <v>37.848749999999995</v>
      </c>
      <c r="BK821" s="235">
        <f t="shared" ca="1" si="1425"/>
        <v>37.768046874999996</v>
      </c>
      <c r="BL821" s="235">
        <f t="shared" ca="1" si="1425"/>
        <v>37.665156249999995</v>
      </c>
      <c r="BM821" s="235">
        <f t="shared" ca="1" si="1425"/>
        <v>37.560234374999993</v>
      </c>
      <c r="BN821" s="235">
        <f t="shared" ca="1" si="1425"/>
        <v>37.466992187499997</v>
      </c>
      <c r="BO821" s="235">
        <f t="shared" ca="1" si="1386"/>
        <v>37.695724609374999</v>
      </c>
      <c r="BP821" s="235">
        <f t="shared" ca="1" si="1342"/>
        <v>37.690516096991047</v>
      </c>
      <c r="BQ821" s="235">
        <f t="shared" ca="1" si="1343"/>
        <v>37.64690422869586</v>
      </c>
      <c r="BR821" s="235">
        <f t="shared" ca="1" si="1344"/>
        <v>4.3611868295187151E-2</v>
      </c>
      <c r="BS821" s="235">
        <f t="shared" ca="1" si="1345"/>
        <v>37.734127965286234</v>
      </c>
      <c r="BT821" s="235">
        <f t="shared" ca="1" si="1413"/>
        <v>37.699363745236205</v>
      </c>
      <c r="BU821" s="235">
        <f t="shared" ca="1" si="1414"/>
        <v>37.635250524326622</v>
      </c>
      <c r="BV821" s="235">
        <f t="shared" ca="1" si="1415"/>
        <v>37.573755888317237</v>
      </c>
      <c r="BW821" s="235">
        <f t="shared" ca="1" si="1416"/>
        <v>37.766095551045979</v>
      </c>
      <c r="BX821" s="235">
        <f t="shared" ca="1" si="1387"/>
        <v>0.24637717029686684</v>
      </c>
      <c r="BZ821" s="235">
        <f t="shared" ca="1" si="1388"/>
        <v>37.614852561707224</v>
      </c>
      <c r="CA821" s="235">
        <f t="shared" ca="1" si="1389"/>
        <v>65.346692751251908</v>
      </c>
      <c r="CB821" s="235">
        <f t="shared" ca="1" si="1316"/>
        <v>37.669528971354168</v>
      </c>
      <c r="CC821" s="235">
        <f t="shared" ca="1" si="1317"/>
        <v>4.9195289713541683</v>
      </c>
      <c r="CD821" s="81">
        <f t="shared" ca="1" si="1318"/>
        <v>4.1554762369791689</v>
      </c>
      <c r="CE821" s="235">
        <f t="shared" ca="1" si="1390"/>
        <v>100</v>
      </c>
      <c r="CF821" s="235">
        <f t="shared" ca="1" si="1391"/>
        <v>100</v>
      </c>
      <c r="CG821">
        <f t="shared" si="1392"/>
        <v>100</v>
      </c>
      <c r="CH821">
        <f t="shared" si="1392"/>
        <v>50</v>
      </c>
      <c r="CI821">
        <f t="shared" si="1392"/>
        <v>0</v>
      </c>
      <c r="CJ821" t="e">
        <f t="shared" si="1393"/>
        <v>#N/A</v>
      </c>
      <c r="CK821" s="259">
        <f t="shared" ca="1" si="1394"/>
        <v>37.900584196055746</v>
      </c>
      <c r="CL821" s="259">
        <f t="shared" ca="1" si="1395"/>
        <v>37.768896049013939</v>
      </c>
      <c r="CM821" s="259">
        <f t="shared" ca="1" si="1396"/>
        <v>37.752517906348807</v>
      </c>
      <c r="CN821" s="259">
        <f t="shared" ca="1" si="1397"/>
        <v>37.729273069133995</v>
      </c>
      <c r="CO821">
        <f t="shared" ca="1" si="1398"/>
        <v>100</v>
      </c>
      <c r="CP821">
        <f t="shared" ca="1" si="1399"/>
        <v>16.7</v>
      </c>
      <c r="CQ821" t="e">
        <f t="shared" ca="1" si="1400"/>
        <v>#N/A</v>
      </c>
      <c r="CR821" t="e">
        <f t="shared" ca="1" si="1321"/>
        <v>#N/A</v>
      </c>
      <c r="CS821" t="e">
        <f t="shared" ca="1" si="1322"/>
        <v>#N/A</v>
      </c>
    </row>
    <row r="822" spans="1:97" x14ac:dyDescent="0.25">
      <c r="A822">
        <v>791</v>
      </c>
      <c r="B822" s="100">
        <f ca="1">OFFSET(InputPriceData!B$15,CalculationsAndCharts!$A822+$A$11,0,1,1)</f>
        <v>39346</v>
      </c>
      <c r="C822" s="3">
        <f ca="1">OFFSET(InputPriceData!G$15,CalculationsAndCharts!$A822+$A$11,0,1,1)</f>
        <v>1386500</v>
      </c>
      <c r="D822" s="4">
        <f ca="1">OFFSET(InputPriceData!C$15,CalculationsAndCharts!$A822+$A$11,IF($C$7,7,0),1,1)</f>
        <v>38.200000000000003</v>
      </c>
      <c r="E822" s="4">
        <f ca="1">OFFSET(InputPriceData!D$15,CalculationsAndCharts!$A822+$A$11,IF($C$7,7,0),1,1)</f>
        <v>38.270000000000003</v>
      </c>
      <c r="F822" s="4">
        <f ca="1">OFFSET(InputPriceData!E$15,CalculationsAndCharts!$A822+$A$11,IF($C$7,7,0),1,1)</f>
        <v>37.5</v>
      </c>
      <c r="G822" s="4">
        <f ca="1">OFFSET(InputPriceData!F$15,CalculationsAndCharts!$A822+$A$11,IF($C$7,7,0),1,1)</f>
        <v>37.78</v>
      </c>
      <c r="H822" s="105">
        <f t="shared" si="1367"/>
        <v>0</v>
      </c>
      <c r="I822" s="105">
        <f t="shared" ca="1" si="1411"/>
        <v>0</v>
      </c>
      <c r="J822" s="105">
        <f t="shared" ca="1" si="1411"/>
        <v>0</v>
      </c>
      <c r="K822" s="105">
        <f t="shared" ca="1" si="1411"/>
        <v>0</v>
      </c>
      <c r="L822" s="4">
        <f t="shared" ca="1" si="1368"/>
        <v>37.85</v>
      </c>
      <c r="M822" s="105">
        <f t="shared" ca="1" si="1369"/>
        <v>0.46333333333333826</v>
      </c>
      <c r="N822" s="105">
        <f t="shared" ca="1" si="1376"/>
        <v>2.7289487179487235</v>
      </c>
      <c r="O822" s="198">
        <f t="shared" ca="1" si="1377"/>
        <v>3.5107061195908842</v>
      </c>
      <c r="P822" s="198">
        <f t="shared" ca="1" si="1378"/>
        <v>3.1596355076317959</v>
      </c>
      <c r="Q822" s="105">
        <f t="shared" ca="1" si="1370"/>
        <v>37.706984413130726</v>
      </c>
      <c r="R822" s="105">
        <f t="shared" ca="1" si="1371"/>
        <v>37.563885214032879</v>
      </c>
      <c r="S822" s="105">
        <f t="shared" ca="1" si="1379"/>
        <v>0</v>
      </c>
      <c r="T822" s="105">
        <f t="shared" si="1380"/>
        <v>0</v>
      </c>
      <c r="U822" s="105">
        <f t="shared" si="1381"/>
        <v>0</v>
      </c>
      <c r="V822" s="115">
        <f t="shared" ca="1" si="1372"/>
        <v>0.77000000000000313</v>
      </c>
      <c r="W822" s="114">
        <f t="shared" ca="1" si="1373"/>
        <v>0.90657943439089139</v>
      </c>
      <c r="X822" s="116">
        <f t="shared" ca="1" si="1374"/>
        <v>7.3996279364502149E-2</v>
      </c>
      <c r="Y822" s="90" t="e">
        <f t="shared" si="1382"/>
        <v>#N/A</v>
      </c>
      <c r="Z822" s="117" t="str">
        <f t="shared" ca="1" si="1383"/>
        <v/>
      </c>
      <c r="AA822" s="112"/>
      <c r="AB822" s="118"/>
      <c r="AC822" s="107"/>
      <c r="AD822" s="107"/>
      <c r="AH822" s="107"/>
      <c r="BE822" s="235">
        <f t="shared" ca="1" si="1384"/>
        <v>37.745000000000005</v>
      </c>
      <c r="BF822" s="235">
        <f t="shared" ref="BF822:BN822" ca="1" si="1426">AVERAGE(OFFSET(BE$31,$A822,0,$BE$27,1))</f>
        <v>37.872500000000002</v>
      </c>
      <c r="BG822" s="235">
        <f t="shared" ca="1" si="1426"/>
        <v>37.941249999999997</v>
      </c>
      <c r="BH822" s="235">
        <f t="shared" ca="1" si="1426"/>
        <v>37.911249999999995</v>
      </c>
      <c r="BI822" s="235">
        <f t="shared" ca="1" si="1426"/>
        <v>37.813437499999992</v>
      </c>
      <c r="BJ822" s="235">
        <f t="shared" ca="1" si="1426"/>
        <v>37.687343749999997</v>
      </c>
      <c r="BK822" s="235">
        <f t="shared" ca="1" si="1426"/>
        <v>37.562265624999995</v>
      </c>
      <c r="BL822" s="235">
        <f t="shared" ca="1" si="1426"/>
        <v>37.455312499999998</v>
      </c>
      <c r="BM822" s="235">
        <f t="shared" ca="1" si="1426"/>
        <v>37.373750000000001</v>
      </c>
      <c r="BN822" s="235">
        <f t="shared" ca="1" si="1426"/>
        <v>37.318613281250002</v>
      </c>
      <c r="BO822" s="235">
        <f t="shared" ca="1" si="1386"/>
        <v>37.753598632812498</v>
      </c>
      <c r="BP822" s="235">
        <f t="shared" ca="1" si="1342"/>
        <v>37.685307584607102</v>
      </c>
      <c r="BQ822" s="235">
        <f t="shared" ca="1" si="1343"/>
        <v>37.603292360400673</v>
      </c>
      <c r="BR822" s="235">
        <f t="shared" ca="1" si="1344"/>
        <v>8.2015224206429593E-2</v>
      </c>
      <c r="BS822" s="235">
        <f t="shared" ca="1" si="1345"/>
        <v>37.767322808813532</v>
      </c>
      <c r="BT822" s="235">
        <f t="shared" ca="1" si="1413"/>
        <v>37.664599525186176</v>
      </c>
      <c r="BU822" s="235">
        <f t="shared" ca="1" si="1414"/>
        <v>37.571137303417046</v>
      </c>
      <c r="BV822" s="235">
        <f t="shared" ca="1" si="1415"/>
        <v>37.512261252307859</v>
      </c>
      <c r="BW822" s="235">
        <f t="shared" ca="1" si="1416"/>
        <v>37.792647917615248</v>
      </c>
      <c r="BX822" s="235">
        <f t="shared" ca="1" si="1387"/>
        <v>0.24507446294125293</v>
      </c>
      <c r="BZ822" s="235">
        <f t="shared" ca="1" si="1388"/>
        <v>37.602436625097681</v>
      </c>
      <c r="CA822" s="235">
        <f t="shared" ca="1" si="1389"/>
        <v>69.403418274873985</v>
      </c>
      <c r="CB822" s="235">
        <f t="shared" ca="1" si="1316"/>
        <v>37.801799316406246</v>
      </c>
      <c r="CC822" s="235">
        <f t="shared" ca="1" si="1317"/>
        <v>5.051799316406246</v>
      </c>
      <c r="CD822" s="81">
        <f t="shared" ca="1" si="1318"/>
        <v>4.1554762369791689</v>
      </c>
      <c r="CE822" s="235">
        <f t="shared" ca="1" si="1390"/>
        <v>100</v>
      </c>
      <c r="CF822" s="235">
        <f t="shared" ca="1" si="1391"/>
        <v>100</v>
      </c>
      <c r="CG822">
        <f t="shared" si="1392"/>
        <v>100</v>
      </c>
      <c r="CH822">
        <f t="shared" si="1392"/>
        <v>50</v>
      </c>
      <c r="CI822">
        <f t="shared" si="1392"/>
        <v>0</v>
      </c>
      <c r="CJ822" t="e">
        <f t="shared" si="1393"/>
        <v>#N/A</v>
      </c>
      <c r="CK822" s="259">
        <f t="shared" ca="1" si="1394"/>
        <v>37.863668392111492</v>
      </c>
      <c r="CL822" s="259">
        <f t="shared" ca="1" si="1395"/>
        <v>37.892792098027876</v>
      </c>
      <c r="CM822" s="259">
        <f t="shared" ca="1" si="1396"/>
        <v>37.82530762169246</v>
      </c>
      <c r="CN822" s="259">
        <f t="shared" ca="1" si="1397"/>
        <v>37.713423877182024</v>
      </c>
      <c r="CO822">
        <f t="shared" ca="1" si="1398"/>
        <v>100</v>
      </c>
      <c r="CP822">
        <f t="shared" ca="1" si="1399"/>
        <v>16.7</v>
      </c>
      <c r="CQ822" t="e">
        <f t="shared" ca="1" si="1400"/>
        <v>#N/A</v>
      </c>
      <c r="CR822" t="e">
        <f t="shared" ca="1" si="1321"/>
        <v>#N/A</v>
      </c>
      <c r="CS822" t="e">
        <f t="shared" ca="1" si="1322"/>
        <v>#N/A</v>
      </c>
    </row>
    <row r="823" spans="1:97" x14ac:dyDescent="0.25">
      <c r="A823">
        <v>792</v>
      </c>
      <c r="B823" s="100">
        <f ca="1">OFFSET(InputPriceData!B$15,CalculationsAndCharts!$A823+$A$11,0,1,1)</f>
        <v>39345</v>
      </c>
      <c r="C823" s="3">
        <f ca="1">OFFSET(InputPriceData!G$15,CalculationsAndCharts!$A823+$A$11,0,1,1)</f>
        <v>1646800</v>
      </c>
      <c r="D823" s="4">
        <f ca="1">OFFSET(InputPriceData!C$15,CalculationsAndCharts!$A823+$A$11,IF($C$7,7,0),1,1)</f>
        <v>38.04</v>
      </c>
      <c r="E823" s="4">
        <f ca="1">OFFSET(InputPriceData!D$15,CalculationsAndCharts!$A823+$A$11,IF($C$7,7,0),1,1)</f>
        <v>38.5</v>
      </c>
      <c r="F823" s="4">
        <f ca="1">OFFSET(InputPriceData!E$15,CalculationsAndCharts!$A823+$A$11,IF($C$7,7,0),1,1)</f>
        <v>37.68</v>
      </c>
      <c r="G823" s="4">
        <f ca="1">OFFSET(InputPriceData!F$15,CalculationsAndCharts!$A823+$A$11,IF($C$7,7,0),1,1)</f>
        <v>37.71</v>
      </c>
      <c r="H823" s="105">
        <f t="shared" si="1367"/>
        <v>0</v>
      </c>
      <c r="I823" s="105">
        <f t="shared" ca="1" si="1411"/>
        <v>0</v>
      </c>
      <c r="J823" s="105">
        <f t="shared" ca="1" si="1411"/>
        <v>0</v>
      </c>
      <c r="K823" s="105">
        <f t="shared" ca="1" si="1411"/>
        <v>0</v>
      </c>
      <c r="L823" s="4">
        <f t="shared" ca="1" si="1368"/>
        <v>37.963333333333338</v>
      </c>
      <c r="M823" s="105">
        <f t="shared" ca="1" si="1369"/>
        <v>0.61333333333332973</v>
      </c>
      <c r="N823" s="105">
        <f t="shared" ca="1" si="1376"/>
        <v>2.8281666666666712</v>
      </c>
      <c r="O823" s="198">
        <f t="shared" ca="1" si="1377"/>
        <v>3.7340653772029304</v>
      </c>
      <c r="P823" s="198">
        <f t="shared" ca="1" si="1378"/>
        <v>3.3606588394826375</v>
      </c>
      <c r="Q823" s="105">
        <f t="shared" ca="1" si="1370"/>
        <v>37.666122816882364</v>
      </c>
      <c r="R823" s="105">
        <f t="shared" ca="1" si="1371"/>
        <v>37.522999728576352</v>
      </c>
      <c r="S823" s="105">
        <f t="shared" ca="1" si="1379"/>
        <v>0</v>
      </c>
      <c r="T823" s="105">
        <f t="shared" si="1380"/>
        <v>0</v>
      </c>
      <c r="U823" s="105">
        <f t="shared" si="1381"/>
        <v>0</v>
      </c>
      <c r="V823" s="115">
        <f t="shared" ca="1" si="1372"/>
        <v>0.82000000000000028</v>
      </c>
      <c r="W823" s="114">
        <f t="shared" ca="1" si="1373"/>
        <v>0.97486915158633536</v>
      </c>
      <c r="X823" s="116">
        <f t="shared" ca="1" si="1374"/>
        <v>7.585174095959521E-2</v>
      </c>
      <c r="Y823" s="90" t="e">
        <f t="shared" si="1382"/>
        <v>#N/A</v>
      </c>
      <c r="Z823" s="117" t="str">
        <f t="shared" ca="1" si="1383"/>
        <v/>
      </c>
      <c r="AA823" s="112"/>
      <c r="AB823" s="118"/>
      <c r="AC823" s="107"/>
      <c r="AD823" s="107"/>
      <c r="AH823" s="107"/>
      <c r="BE823" s="235">
        <f t="shared" ca="1" si="1384"/>
        <v>38</v>
      </c>
      <c r="BF823" s="235">
        <f t="shared" ref="BF823:BN823" ca="1" si="1427">AVERAGE(OFFSET(BE$31,$A823,0,$BE$27,1))</f>
        <v>38.01</v>
      </c>
      <c r="BG823" s="235">
        <f t="shared" ca="1" si="1427"/>
        <v>37.881249999999994</v>
      </c>
      <c r="BH823" s="235">
        <f t="shared" ca="1" si="1427"/>
        <v>37.715624999999996</v>
      </c>
      <c r="BI823" s="235">
        <f t="shared" ca="1" si="1427"/>
        <v>37.561250000000001</v>
      </c>
      <c r="BJ823" s="235">
        <f t="shared" ca="1" si="1427"/>
        <v>37.4371875</v>
      </c>
      <c r="BK823" s="235">
        <f t="shared" ca="1" si="1427"/>
        <v>37.348359375000001</v>
      </c>
      <c r="BL823" s="235">
        <f t="shared" ca="1" si="1427"/>
        <v>37.292187500000004</v>
      </c>
      <c r="BM823" s="235">
        <f t="shared" ca="1" si="1427"/>
        <v>37.263476562500003</v>
      </c>
      <c r="BN823" s="235">
        <f t="shared" ca="1" si="1427"/>
        <v>37.258261718750006</v>
      </c>
      <c r="BO823" s="235">
        <f t="shared" ca="1" si="1386"/>
        <v>37.763786132812491</v>
      </c>
      <c r="BP823" s="235">
        <f t="shared" ca="1" si="1342"/>
        <v>37.617016536401707</v>
      </c>
      <c r="BQ823" s="235">
        <f t="shared" ca="1" si="1343"/>
        <v>37.52127713619425</v>
      </c>
      <c r="BR823" s="235">
        <f t="shared" ca="1" si="1344"/>
        <v>9.5739400207456526E-2</v>
      </c>
      <c r="BS823" s="235">
        <f t="shared" ca="1" si="1345"/>
        <v>37.712755936609163</v>
      </c>
      <c r="BT823" s="235">
        <f t="shared" ca="1" si="1413"/>
        <v>37.561876241558821</v>
      </c>
      <c r="BU823" s="235">
        <f t="shared" ca="1" si="1414"/>
        <v>37.477675081647916</v>
      </c>
      <c r="BV823" s="235">
        <f t="shared" ca="1" si="1415"/>
        <v>37.453385201198671</v>
      </c>
      <c r="BW823" s="235">
        <f t="shared" ca="1" si="1416"/>
        <v>37.705988680931384</v>
      </c>
      <c r="BX823" s="235">
        <f t="shared" ca="1" si="1387"/>
        <v>0.24446836663939636</v>
      </c>
      <c r="BZ823" s="235">
        <f t="shared" ca="1" si="1388"/>
        <v>37.58555170894158</v>
      </c>
      <c r="CA823" s="235">
        <f t="shared" ca="1" si="1389"/>
        <v>62.316212281920038</v>
      </c>
      <c r="CB823" s="235">
        <f t="shared" ca="1" si="1316"/>
        <v>37.863559733072918</v>
      </c>
      <c r="CC823" s="235">
        <f t="shared" ca="1" si="1317"/>
        <v>5.1135597330729183</v>
      </c>
      <c r="CD823" s="81">
        <f t="shared" ca="1" si="1318"/>
        <v>4.1554762369791689</v>
      </c>
      <c r="CE823" s="235">
        <f t="shared" ca="1" si="1390"/>
        <v>100</v>
      </c>
      <c r="CF823" s="235">
        <f t="shared" ca="1" si="1391"/>
        <v>100</v>
      </c>
      <c r="CG823">
        <f t="shared" si="1392"/>
        <v>100</v>
      </c>
      <c r="CH823">
        <f t="shared" si="1392"/>
        <v>50</v>
      </c>
      <c r="CI823">
        <f t="shared" si="1392"/>
        <v>0</v>
      </c>
      <c r="CJ823" t="e">
        <f t="shared" si="1393"/>
        <v>#N/A</v>
      </c>
      <c r="CK823" s="259">
        <f t="shared" ca="1" si="1394"/>
        <v>37.744836784222983</v>
      </c>
      <c r="CL823" s="259">
        <f t="shared" ca="1" si="1395"/>
        <v>37.976834196055748</v>
      </c>
      <c r="CM823" s="259">
        <f t="shared" ca="1" si="1396"/>
        <v>37.808846036154108</v>
      </c>
      <c r="CN823" s="259">
        <f t="shared" ca="1" si="1397"/>
        <v>37.641676588843687</v>
      </c>
      <c r="CO823">
        <f t="shared" ca="1" si="1398"/>
        <v>100</v>
      </c>
      <c r="CP823">
        <f t="shared" ca="1" si="1399"/>
        <v>16.7</v>
      </c>
      <c r="CQ823" t="e">
        <f t="shared" ca="1" si="1400"/>
        <v>#N/A</v>
      </c>
      <c r="CR823">
        <f t="shared" ca="1" si="1321"/>
        <v>38.04</v>
      </c>
      <c r="CS823" t="e">
        <f t="shared" ca="1" si="1322"/>
        <v>#N/A</v>
      </c>
    </row>
    <row r="824" spans="1:97" x14ac:dyDescent="0.25">
      <c r="A824">
        <v>793</v>
      </c>
      <c r="B824" s="100">
        <f ca="1">OFFSET(InputPriceData!B$15,CalculationsAndCharts!$A824+$A$11,0,1,1)</f>
        <v>39344</v>
      </c>
      <c r="C824" s="3">
        <f ca="1">OFFSET(InputPriceData!G$15,CalculationsAndCharts!$A824+$A$11,0,1,1)</f>
        <v>2431700</v>
      </c>
      <c r="D824" s="4">
        <f ca="1">OFFSET(InputPriceData!C$15,CalculationsAndCharts!$A824+$A$11,IF($C$7,7,0),1,1)</f>
        <v>37.799999999999997</v>
      </c>
      <c r="E824" s="4">
        <f ca="1">OFFSET(InputPriceData!D$15,CalculationsAndCharts!$A824+$A$11,IF($C$7,7,0),1,1)</f>
        <v>38.89</v>
      </c>
      <c r="F824" s="4">
        <f ca="1">OFFSET(InputPriceData!E$15,CalculationsAndCharts!$A824+$A$11,IF($C$7,7,0),1,1)</f>
        <v>37.700000000000003</v>
      </c>
      <c r="G824" s="4">
        <f ca="1">OFFSET(InputPriceData!F$15,CalculationsAndCharts!$A824+$A$11,IF($C$7,7,0),1,1)</f>
        <v>38.29</v>
      </c>
      <c r="H824" s="105">
        <f t="shared" si="1367"/>
        <v>0</v>
      </c>
      <c r="I824" s="105">
        <f t="shared" ca="1" si="1411"/>
        <v>0</v>
      </c>
      <c r="J824" s="105">
        <f t="shared" ca="1" si="1411"/>
        <v>0</v>
      </c>
      <c r="K824" s="105">
        <f t="shared" ca="1" si="1411"/>
        <v>0</v>
      </c>
      <c r="L824" s="4">
        <f t="shared" ca="1" si="1368"/>
        <v>38.293333333333329</v>
      </c>
      <c r="M824" s="105">
        <f t="shared" ca="1" si="1369"/>
        <v>1.703333333333326</v>
      </c>
      <c r="N824" s="105">
        <f t="shared" ca="1" si="1376"/>
        <v>3.1995512820512881</v>
      </c>
      <c r="O824" s="198">
        <f t="shared" ca="1" si="1377"/>
        <v>3.9928935802132903</v>
      </c>
      <c r="P824" s="198">
        <f t="shared" ca="1" si="1378"/>
        <v>3.5936042221919613</v>
      </c>
      <c r="Q824" s="105">
        <f t="shared" ca="1" si="1370"/>
        <v>37.581205526467798</v>
      </c>
      <c r="R824" s="105">
        <f t="shared" ca="1" si="1371"/>
        <v>37.482107417631781</v>
      </c>
      <c r="S824" s="105">
        <f t="shared" ca="1" si="1379"/>
        <v>0</v>
      </c>
      <c r="T824" s="105">
        <f t="shared" si="1380"/>
        <v>0</v>
      </c>
      <c r="U824" s="105">
        <f t="shared" si="1381"/>
        <v>0</v>
      </c>
      <c r="V824" s="115">
        <f t="shared" ca="1" si="1372"/>
        <v>1.1899999999999977</v>
      </c>
      <c r="W824" s="114">
        <f t="shared" ca="1" si="1373"/>
        <v>1.0523037273795028</v>
      </c>
      <c r="X824" s="116">
        <f t="shared" ca="1" si="1374"/>
        <v>7.7482468722368844E-2</v>
      </c>
      <c r="Y824" s="90" t="e">
        <f t="shared" si="1382"/>
        <v>#N/A</v>
      </c>
      <c r="Z824" s="117" t="str">
        <f t="shared" ca="1" si="1383"/>
        <v/>
      </c>
      <c r="AA824" s="112"/>
      <c r="AB824" s="118"/>
      <c r="AC824" s="107"/>
      <c r="AD824" s="107"/>
      <c r="AH824" s="107"/>
      <c r="BE824" s="235">
        <f t="shared" ca="1" si="1384"/>
        <v>38.019999999999996</v>
      </c>
      <c r="BF824" s="235">
        <f t="shared" ref="BF824:BN824" ca="1" si="1428">AVERAGE(OFFSET(BE$31,$A824,0,$BE$27,1))</f>
        <v>37.752499999999998</v>
      </c>
      <c r="BG824" s="235">
        <f t="shared" ca="1" si="1428"/>
        <v>37.549999999999997</v>
      </c>
      <c r="BH824" s="235">
        <f t="shared" ca="1" si="1428"/>
        <v>37.406874999999999</v>
      </c>
      <c r="BI824" s="235">
        <f t="shared" ca="1" si="1428"/>
        <v>37.313124999999999</v>
      </c>
      <c r="BJ824" s="235">
        <f t="shared" ca="1" si="1428"/>
        <v>37.259531250000002</v>
      </c>
      <c r="BK824" s="235">
        <f t="shared" ca="1" si="1428"/>
        <v>37.236015625000007</v>
      </c>
      <c r="BL824" s="235">
        <f t="shared" ca="1" si="1428"/>
        <v>37.234765625000009</v>
      </c>
      <c r="BM824" s="235">
        <f t="shared" ca="1" si="1428"/>
        <v>37.25304687500001</v>
      </c>
      <c r="BN824" s="235">
        <f t="shared" ca="1" si="1428"/>
        <v>37.291718750000008</v>
      </c>
      <c r="BO824" s="235">
        <f t="shared" ca="1" si="1386"/>
        <v>37.608097656249996</v>
      </c>
      <c r="BP824" s="235">
        <f t="shared" ca="1" si="1342"/>
        <v>37.470246939990922</v>
      </c>
      <c r="BQ824" s="235">
        <f t="shared" ca="1" si="1343"/>
        <v>37.425537735986794</v>
      </c>
      <c r="BR824" s="235">
        <f t="shared" ca="1" si="1344"/>
        <v>4.4709204004128367E-2</v>
      </c>
      <c r="BS824" s="235">
        <f t="shared" ca="1" si="1345"/>
        <v>37.51495614399505</v>
      </c>
      <c r="BT824" s="235">
        <f t="shared" ca="1" si="1413"/>
        <v>37.410996546508485</v>
      </c>
      <c r="BU824" s="235">
        <f t="shared" ca="1" si="1414"/>
        <v>37.393473921737005</v>
      </c>
      <c r="BV824" s="235">
        <f t="shared" ca="1" si="1415"/>
        <v>37.429095320749433</v>
      </c>
      <c r="BW824" s="235">
        <f t="shared" ca="1" si="1416"/>
        <v>37.481663195063881</v>
      </c>
      <c r="BX824" s="235">
        <f t="shared" ca="1" si="1387"/>
        <v>0.27864542826150829</v>
      </c>
      <c r="BZ824" s="235">
        <f t="shared" ca="1" si="1388"/>
        <v>37.573888132813209</v>
      </c>
      <c r="CA824" s="235">
        <f t="shared" ca="1" si="1389"/>
        <v>41.725601033118828</v>
      </c>
      <c r="CB824" s="235">
        <f t="shared" ref="CB824:CB872" ca="1" si="1429">(BO824+L824)/2</f>
        <v>37.950715494791666</v>
      </c>
      <c r="CC824" s="235">
        <f t="shared" ref="CC824:CC872" ca="1" si="1430">CB824-MIN(OFFSET(F824,0,0,$BI$27,1))</f>
        <v>5.2007154947916661</v>
      </c>
      <c r="CD824" s="81">
        <f t="shared" ref="CD824:CD872" ca="1" si="1431">MAX(OFFSET(E824,0,0,$BI$27,1))-MIN(OFFSET(CB824,0,0,$BI$27,1))</f>
        <v>4.1954762369791752</v>
      </c>
      <c r="CE824" s="235">
        <f t="shared" ca="1" si="1390"/>
        <v>100</v>
      </c>
      <c r="CF824" s="235">
        <f t="shared" ca="1" si="1391"/>
        <v>100</v>
      </c>
      <c r="CG824">
        <f t="shared" si="1392"/>
        <v>100</v>
      </c>
      <c r="CH824">
        <f t="shared" si="1392"/>
        <v>50</v>
      </c>
      <c r="CI824">
        <f t="shared" si="1392"/>
        <v>0</v>
      </c>
      <c r="CJ824" t="e">
        <f t="shared" si="1393"/>
        <v>#N/A</v>
      </c>
      <c r="CK824" s="259">
        <f t="shared" ca="1" si="1394"/>
        <v>37.319673568445971</v>
      </c>
      <c r="CL824" s="259">
        <f t="shared" ca="1" si="1395"/>
        <v>37.924836784222983</v>
      </c>
      <c r="CM824" s="259">
        <f t="shared" ca="1" si="1396"/>
        <v>37.705854504701293</v>
      </c>
      <c r="CN824" s="259">
        <f t="shared" ca="1" si="1397"/>
        <v>37.507613545958861</v>
      </c>
      <c r="CO824">
        <f t="shared" ca="1" si="1398"/>
        <v>100</v>
      </c>
      <c r="CP824">
        <f t="shared" ca="1" si="1399"/>
        <v>16.7</v>
      </c>
      <c r="CQ824" t="e">
        <f t="shared" ca="1" si="1400"/>
        <v>#N/A</v>
      </c>
      <c r="CR824" t="e">
        <f t="shared" ca="1" si="1321"/>
        <v>#N/A</v>
      </c>
      <c r="CS824" t="e">
        <f t="shared" ca="1" si="1322"/>
        <v>#N/A</v>
      </c>
    </row>
    <row r="825" spans="1:97" x14ac:dyDescent="0.25">
      <c r="A825">
        <v>794</v>
      </c>
      <c r="B825" s="100">
        <f ca="1">OFFSET(InputPriceData!B$15,CalculationsAndCharts!$A825+$A$11,0,1,1)</f>
        <v>39343</v>
      </c>
      <c r="C825" s="3">
        <f ca="1">OFFSET(InputPriceData!G$15,CalculationsAndCharts!$A825+$A$11,0,1,1)</f>
        <v>3226000</v>
      </c>
      <c r="D825" s="4">
        <f ca="1">OFFSET(InputPriceData!C$15,CalculationsAndCharts!$A825+$A$11,IF($C$7,7,0),1,1)</f>
        <v>37.46</v>
      </c>
      <c r="E825" s="4">
        <f ca="1">OFFSET(InputPriceData!D$15,CalculationsAndCharts!$A825+$A$11,IF($C$7,7,0),1,1)</f>
        <v>37.93</v>
      </c>
      <c r="F825" s="4">
        <f ca="1">OFFSET(InputPriceData!E$15,CalculationsAndCharts!$A825+$A$11,IF($C$7,7,0),1,1)</f>
        <v>36.590000000000003</v>
      </c>
      <c r="G825" s="4">
        <f ca="1">OFFSET(InputPriceData!F$15,CalculationsAndCharts!$A825+$A$11,IF($C$7,7,0),1,1)</f>
        <v>37.75</v>
      </c>
      <c r="H825" s="105">
        <f t="shared" si="1367"/>
        <v>0</v>
      </c>
      <c r="I825" s="105">
        <f t="shared" ca="1" si="1411"/>
        <v>0</v>
      </c>
      <c r="J825" s="105">
        <f t="shared" ca="1" si="1411"/>
        <v>0</v>
      </c>
      <c r="K825" s="105">
        <f t="shared" ca="1" si="1411"/>
        <v>0</v>
      </c>
      <c r="L825" s="4">
        <f t="shared" ca="1" si="1368"/>
        <v>37.423333333333339</v>
      </c>
      <c r="M825" s="105">
        <f t="shared" ca="1" si="1369"/>
        <v>0.65333333333333599</v>
      </c>
      <c r="N825" s="105">
        <f t="shared" ca="1" si="1376"/>
        <v>3.3406410256410353</v>
      </c>
      <c r="O825" s="198">
        <f t="shared" ca="1" si="1377"/>
        <v>4.2195628082595764</v>
      </c>
      <c r="P825" s="198">
        <f t="shared" ca="1" si="1378"/>
        <v>3.797606527433619</v>
      </c>
      <c r="Q825" s="105">
        <f t="shared" ca="1" si="1370"/>
        <v>37.377740438791932</v>
      </c>
      <c r="R825" s="105">
        <f t="shared" ca="1" si="1371"/>
        <v>37.453793672250058</v>
      </c>
      <c r="S825" s="105">
        <f t="shared" ca="1" si="1379"/>
        <v>0</v>
      </c>
      <c r="T825" s="105">
        <f t="shared" si="1380"/>
        <v>0</v>
      </c>
      <c r="U825" s="105">
        <f t="shared" si="1381"/>
        <v>0</v>
      </c>
      <c r="V825" s="115">
        <f t="shared" ca="1" si="1372"/>
        <v>1.3399999999999963</v>
      </c>
      <c r="W825" s="114">
        <f t="shared" ca="1" si="1373"/>
        <v>0.9834555910692554</v>
      </c>
      <c r="X825" s="116">
        <f t="shared" ca="1" si="1374"/>
        <v>7.6051803736933918E-2</v>
      </c>
      <c r="Y825" s="90" t="e">
        <f t="shared" si="1382"/>
        <v>#N/A</v>
      </c>
      <c r="Z825" s="117" t="str">
        <f t="shared" ca="1" si="1383"/>
        <v/>
      </c>
      <c r="AA825" s="112"/>
      <c r="AB825" s="118"/>
      <c r="AC825" s="107"/>
      <c r="AD825" s="107"/>
      <c r="AH825" s="107"/>
      <c r="BE825" s="235">
        <f t="shared" ca="1" si="1384"/>
        <v>37.484999999999999</v>
      </c>
      <c r="BF825" s="235">
        <f t="shared" ref="BF825:BN825" ca="1" si="1432">AVERAGE(OFFSET(BE$31,$A825,0,$BE$27,1))</f>
        <v>37.347499999999997</v>
      </c>
      <c r="BG825" s="235">
        <f t="shared" ca="1" si="1432"/>
        <v>37.263750000000002</v>
      </c>
      <c r="BH825" s="235">
        <f t="shared" ca="1" si="1432"/>
        <v>37.219374999999999</v>
      </c>
      <c r="BI825" s="235">
        <f t="shared" ca="1" si="1432"/>
        <v>37.205937500000005</v>
      </c>
      <c r="BJ825" s="235">
        <f t="shared" ca="1" si="1432"/>
        <v>37.212500000000006</v>
      </c>
      <c r="BK825" s="235">
        <f t="shared" ca="1" si="1432"/>
        <v>37.23351562500001</v>
      </c>
      <c r="BL825" s="235">
        <f t="shared" ca="1" si="1432"/>
        <v>37.271328125000011</v>
      </c>
      <c r="BM825" s="235">
        <f t="shared" ca="1" si="1432"/>
        <v>37.330390625000007</v>
      </c>
      <c r="BN825" s="235">
        <f t="shared" ca="1" si="1432"/>
        <v>37.411025390624999</v>
      </c>
      <c r="BO825" s="235">
        <f t="shared" ca="1" si="1386"/>
        <v>37.335484863281245</v>
      </c>
      <c r="BP825" s="235">
        <f t="shared" ca="1" si="1342"/>
        <v>37.332396223731848</v>
      </c>
      <c r="BQ825" s="235">
        <f t="shared" ca="1" si="1343"/>
        <v>37.380828531982672</v>
      </c>
      <c r="BR825" s="235">
        <f t="shared" ca="1" si="1344"/>
        <v>-4.8432308250824008E-2</v>
      </c>
      <c r="BS825" s="235">
        <f t="shared" ca="1" si="1345"/>
        <v>37.283963915481024</v>
      </c>
      <c r="BT825" s="235">
        <f t="shared" ca="1" si="1413"/>
        <v>37.307036949021914</v>
      </c>
      <c r="BU825" s="235">
        <f t="shared" ca="1" si="1414"/>
        <v>37.375951296965525</v>
      </c>
      <c r="BV825" s="235">
        <f t="shared" ca="1" si="1415"/>
        <v>37.46471671976186</v>
      </c>
      <c r="BW825" s="235">
        <f t="shared" ca="1" si="1416"/>
        <v>37.257973675931019</v>
      </c>
      <c r="BX825" s="235">
        <f t="shared" ca="1" si="1387"/>
        <v>0.37129957127567786</v>
      </c>
      <c r="BZ825" s="235">
        <f t="shared" ca="1" si="1388"/>
        <v>37.580236352889429</v>
      </c>
      <c r="CA825" s="235">
        <f t="shared" ca="1" si="1389"/>
        <v>28.301706903996131</v>
      </c>
      <c r="CB825" s="235">
        <f t="shared" ca="1" si="1429"/>
        <v>37.379409098307292</v>
      </c>
      <c r="CC825" s="235">
        <f t="shared" ca="1" si="1430"/>
        <v>4.629409098307292</v>
      </c>
      <c r="CD825" s="81">
        <f t="shared" ca="1" si="1431"/>
        <v>4.1954762369791752</v>
      </c>
      <c r="CE825" s="235">
        <f t="shared" ca="1" si="1390"/>
        <v>100</v>
      </c>
      <c r="CF825" s="235">
        <f t="shared" ca="1" si="1391"/>
        <v>100</v>
      </c>
      <c r="CG825">
        <f t="shared" si="1392"/>
        <v>100</v>
      </c>
      <c r="CH825">
        <f t="shared" si="1392"/>
        <v>50</v>
      </c>
      <c r="CI825">
        <f t="shared" si="1392"/>
        <v>0</v>
      </c>
      <c r="CJ825" t="e">
        <f t="shared" si="1393"/>
        <v>#N/A</v>
      </c>
      <c r="CK825" s="259">
        <f t="shared" ca="1" si="1394"/>
        <v>37.206847136891938</v>
      </c>
      <c r="CL825" s="259">
        <f t="shared" ca="1" si="1395"/>
        <v>37.289836784222985</v>
      </c>
      <c r="CM825" s="259">
        <f t="shared" ca="1" si="1396"/>
        <v>37.314201952279937</v>
      </c>
      <c r="CN825" s="259">
        <f t="shared" ca="1" si="1397"/>
        <v>37.34072425065321</v>
      </c>
      <c r="CO825">
        <f t="shared" ca="1" si="1398"/>
        <v>0</v>
      </c>
      <c r="CP825" t="e">
        <f t="shared" ca="1" si="1399"/>
        <v>#N/A</v>
      </c>
      <c r="CQ825">
        <f t="shared" ca="1" si="1400"/>
        <v>16.7</v>
      </c>
      <c r="CR825" t="e">
        <f t="shared" ca="1" si="1321"/>
        <v>#N/A</v>
      </c>
      <c r="CS825" t="e">
        <f t="shared" ca="1" si="1322"/>
        <v>#N/A</v>
      </c>
    </row>
    <row r="826" spans="1:97" x14ac:dyDescent="0.25">
      <c r="A826">
        <v>795</v>
      </c>
      <c r="B826" s="100">
        <f ca="1">OFFSET(InputPriceData!B$15,CalculationsAndCharts!$A826+$A$11,0,1,1)</f>
        <v>39342</v>
      </c>
      <c r="C826" s="3">
        <f ca="1">OFFSET(InputPriceData!G$15,CalculationsAndCharts!$A826+$A$11,0,1,1)</f>
        <v>2058500</v>
      </c>
      <c r="D826" s="4">
        <f ca="1">OFFSET(InputPriceData!C$15,CalculationsAndCharts!$A826+$A$11,IF($C$7,7,0),1,1)</f>
        <v>37.130000000000003</v>
      </c>
      <c r="E826" s="4">
        <f ca="1">OFFSET(InputPriceData!D$15,CalculationsAndCharts!$A826+$A$11,IF($C$7,7,0),1,1)</f>
        <v>37.58</v>
      </c>
      <c r="F826" s="4">
        <f ca="1">OFFSET(InputPriceData!E$15,CalculationsAndCharts!$A826+$A$11,IF($C$7,7,0),1,1)</f>
        <v>36.770000000000003</v>
      </c>
      <c r="G826" s="4">
        <f ca="1">OFFSET(InputPriceData!F$15,CalculationsAndCharts!$A826+$A$11,IF($C$7,7,0),1,1)</f>
        <v>37.22</v>
      </c>
      <c r="H826" s="105">
        <f t="shared" si="1367"/>
        <v>0</v>
      </c>
      <c r="I826" s="105">
        <f t="shared" ca="1" si="1411"/>
        <v>0</v>
      </c>
      <c r="J826" s="105">
        <f t="shared" ca="1" si="1411"/>
        <v>0</v>
      </c>
      <c r="K826" s="105">
        <f t="shared" ca="1" si="1411"/>
        <v>0</v>
      </c>
      <c r="L826" s="4">
        <f t="shared" ca="1" si="1368"/>
        <v>37.19</v>
      </c>
      <c r="M826" s="105">
        <f t="shared" ca="1" si="1369"/>
        <v>0.53000000000000114</v>
      </c>
      <c r="N826" s="105">
        <f t="shared" ca="1" si="1376"/>
        <v>3.5773076923077021</v>
      </c>
      <c r="O826" s="198">
        <f t="shared" ca="1" si="1377"/>
        <v>4.4706833175791596</v>
      </c>
      <c r="P826" s="198">
        <f t="shared" ca="1" si="1378"/>
        <v>4.0236149858212436</v>
      </c>
      <c r="Q826" s="105">
        <f t="shared" ca="1" si="1370"/>
        <v>37.364713897494383</v>
      </c>
      <c r="R826" s="105">
        <f t="shared" ca="1" si="1371"/>
        <v>37.475523167523811</v>
      </c>
      <c r="S826" s="105">
        <f t="shared" ca="1" si="1379"/>
        <v>0</v>
      </c>
      <c r="T826" s="105">
        <f t="shared" si="1380"/>
        <v>0</v>
      </c>
      <c r="U826" s="105">
        <f t="shared" si="1381"/>
        <v>0</v>
      </c>
      <c r="V826" s="115">
        <f t="shared" ca="1" si="1372"/>
        <v>0.80999999999999517</v>
      </c>
      <c r="W826" s="114">
        <f t="shared" ca="1" si="1373"/>
        <v>0.80518338660388478</v>
      </c>
      <c r="X826" s="116">
        <f t="shared" ca="1" si="1374"/>
        <v>7.1633084003328448E-2</v>
      </c>
      <c r="Y826" s="90" t="e">
        <f t="shared" si="1382"/>
        <v>#N/A</v>
      </c>
      <c r="Z826" s="117" t="str">
        <f t="shared" ca="1" si="1383"/>
        <v/>
      </c>
      <c r="AA826" s="112"/>
      <c r="AB826" s="118"/>
      <c r="AC826" s="107"/>
      <c r="AD826" s="107"/>
      <c r="AH826" s="107"/>
      <c r="BE826" s="235">
        <f t="shared" ca="1" si="1384"/>
        <v>37.21</v>
      </c>
      <c r="BF826" s="235">
        <f t="shared" ref="BF826:BN826" ca="1" si="1433">AVERAGE(OFFSET(BE$31,$A826,0,$BE$27,1))</f>
        <v>37.180000000000007</v>
      </c>
      <c r="BG826" s="235">
        <f t="shared" ca="1" si="1433"/>
        <v>37.175000000000004</v>
      </c>
      <c r="BH826" s="235">
        <f t="shared" ca="1" si="1433"/>
        <v>37.192500000000003</v>
      </c>
      <c r="BI826" s="235">
        <f t="shared" ca="1" si="1433"/>
        <v>37.219062500000007</v>
      </c>
      <c r="BJ826" s="235">
        <f t="shared" ca="1" si="1433"/>
        <v>37.254531250000007</v>
      </c>
      <c r="BK826" s="235">
        <f t="shared" ca="1" si="1433"/>
        <v>37.309140625000005</v>
      </c>
      <c r="BL826" s="235">
        <f t="shared" ca="1" si="1433"/>
        <v>37.389453125000003</v>
      </c>
      <c r="BM826" s="235">
        <f t="shared" ca="1" si="1433"/>
        <v>37.491660156249999</v>
      </c>
      <c r="BN826" s="235">
        <f t="shared" ca="1" si="1433"/>
        <v>37.603984374999996</v>
      </c>
      <c r="BO826" s="235">
        <f t="shared" ca="1" si="1386"/>
        <v>37.247391601562512</v>
      </c>
      <c r="BP826" s="235">
        <f t="shared" ca="1" si="1342"/>
        <v>37.329307584182459</v>
      </c>
      <c r="BQ826" s="235">
        <f t="shared" ca="1" si="1343"/>
        <v>37.429260840233496</v>
      </c>
      <c r="BR826" s="235">
        <f t="shared" ca="1" si="1344"/>
        <v>-9.9953256051037442E-2</v>
      </c>
      <c r="BS826" s="235">
        <f t="shared" ca="1" si="1345"/>
        <v>37.229354328131421</v>
      </c>
      <c r="BT826" s="235">
        <f t="shared" ca="1" si="1413"/>
        <v>37.330109982562803</v>
      </c>
      <c r="BU826" s="235">
        <f t="shared" ca="1" si="1414"/>
        <v>37.444865644909136</v>
      </c>
      <c r="BV826" s="235">
        <f t="shared" ca="1" si="1415"/>
        <v>37.553482142558195</v>
      </c>
      <c r="BW826" s="235">
        <f t="shared" ca="1" si="1416"/>
        <v>37.209215155519189</v>
      </c>
      <c r="BX826" s="235">
        <f t="shared" ca="1" si="1387"/>
        <v>0.48914221608867492</v>
      </c>
      <c r="BZ826" s="235">
        <f t="shared" ca="1" si="1388"/>
        <v>37.603571818671455</v>
      </c>
      <c r="CA826" s="235">
        <f t="shared" ca="1" si="1389"/>
        <v>29.844478242664234</v>
      </c>
      <c r="CB826" s="235">
        <f t="shared" ca="1" si="1429"/>
        <v>37.218695800781255</v>
      </c>
      <c r="CC826" s="235">
        <f t="shared" ca="1" si="1430"/>
        <v>4.4686958007812549</v>
      </c>
      <c r="CD826" s="81">
        <f t="shared" ca="1" si="1431"/>
        <v>4.1954762369791752</v>
      </c>
      <c r="CE826" s="235">
        <f t="shared" ca="1" si="1390"/>
        <v>100</v>
      </c>
      <c r="CF826" s="235">
        <f t="shared" ca="1" si="1391"/>
        <v>100</v>
      </c>
      <c r="CG826">
        <f t="shared" si="1392"/>
        <v>100</v>
      </c>
      <c r="CH826">
        <f t="shared" si="1392"/>
        <v>50</v>
      </c>
      <c r="CI826">
        <f t="shared" si="1392"/>
        <v>0</v>
      </c>
      <c r="CJ826" t="e">
        <f t="shared" si="1393"/>
        <v>#N/A</v>
      </c>
      <c r="CK826" s="259">
        <f t="shared" ca="1" si="1394"/>
        <v>37.238694273783864</v>
      </c>
      <c r="CL826" s="259">
        <f t="shared" ca="1" si="1395"/>
        <v>37.190923568445967</v>
      </c>
      <c r="CM826" s="259">
        <f t="shared" ca="1" si="1396"/>
        <v>37.241447698244336</v>
      </c>
      <c r="CN826" s="259">
        <f t="shared" ca="1" si="1397"/>
        <v>37.361079237225297</v>
      </c>
      <c r="CO826">
        <f t="shared" ca="1" si="1398"/>
        <v>0</v>
      </c>
      <c r="CP826" t="e">
        <f t="shared" ca="1" si="1399"/>
        <v>#N/A</v>
      </c>
      <c r="CQ826">
        <f t="shared" ca="1" si="1400"/>
        <v>16.7</v>
      </c>
      <c r="CR826" t="e">
        <f t="shared" ref="CR826:CR872" ca="1" si="1434">IF(AND($S$18,$CO827&gt;$CO828),$D826,NA())</f>
        <v>#N/A</v>
      </c>
      <c r="CS826" t="e">
        <f t="shared" ref="CS826:CS872" ca="1" si="1435">IF(AND($S$18,$CO827&lt;$CO828),$D826,NA())</f>
        <v>#N/A</v>
      </c>
    </row>
    <row r="827" spans="1:97" x14ac:dyDescent="0.25">
      <c r="A827">
        <v>796</v>
      </c>
      <c r="B827" s="100">
        <f ca="1">OFFSET(InputPriceData!B$15,CalculationsAndCharts!$A827+$A$11,0,1,1)</f>
        <v>39339</v>
      </c>
      <c r="C827" s="3">
        <f ca="1">OFFSET(InputPriceData!G$15,CalculationsAndCharts!$A827+$A$11,0,1,1)</f>
        <v>1618300</v>
      </c>
      <c r="D827" s="4">
        <f ca="1">OFFSET(InputPriceData!C$15,CalculationsAndCharts!$A827+$A$11,IF($C$7,7,0),1,1)</f>
        <v>37.26</v>
      </c>
      <c r="E827" s="4">
        <f ca="1">OFFSET(InputPriceData!D$15,CalculationsAndCharts!$A827+$A$11,IF($C$7,7,0),1,1)</f>
        <v>37.340000000000003</v>
      </c>
      <c r="F827" s="4">
        <f ca="1">OFFSET(InputPriceData!E$15,CalculationsAndCharts!$A827+$A$11,IF($C$7,7,0),1,1)</f>
        <v>36.659999999999997</v>
      </c>
      <c r="G827" s="4">
        <f ca="1">OFFSET(InputPriceData!F$15,CalculationsAndCharts!$A827+$A$11,IF($C$7,7,0),1,1)</f>
        <v>37.200000000000003</v>
      </c>
      <c r="H827" s="105">
        <f t="shared" si="1367"/>
        <v>0</v>
      </c>
      <c r="I827" s="105">
        <f t="shared" ca="1" si="1411"/>
        <v>0</v>
      </c>
      <c r="J827" s="105">
        <f t="shared" ca="1" si="1411"/>
        <v>0</v>
      </c>
      <c r="K827" s="105">
        <f t="shared" ca="1" si="1411"/>
        <v>0</v>
      </c>
      <c r="L827" s="4">
        <f t="shared" ca="1" si="1368"/>
        <v>37.06666666666667</v>
      </c>
      <c r="M827" s="105">
        <f t="shared" ca="1" si="1369"/>
        <v>0.53999999999999915</v>
      </c>
      <c r="N827" s="105">
        <f t="shared" ca="1" si="1376"/>
        <v>3.8913461538461633</v>
      </c>
      <c r="O827" s="198">
        <f t="shared" ca="1" si="1377"/>
        <v>4.725933496228147</v>
      </c>
      <c r="P827" s="198">
        <f t="shared" ca="1" si="1378"/>
        <v>4.253340146605332</v>
      </c>
      <c r="Q827" s="105">
        <f t="shared" ca="1" si="1370"/>
        <v>37.414632153921346</v>
      </c>
      <c r="R827" s="105">
        <f t="shared" ca="1" si="1371"/>
        <v>37.50718295896079</v>
      </c>
      <c r="S827" s="105">
        <f t="shared" ca="1" si="1379"/>
        <v>0</v>
      </c>
      <c r="T827" s="105">
        <f t="shared" si="1380"/>
        <v>0</v>
      </c>
      <c r="U827" s="105">
        <f t="shared" si="1381"/>
        <v>0</v>
      </c>
      <c r="V827" s="115">
        <f t="shared" ca="1" si="1372"/>
        <v>0.68000000000000682</v>
      </c>
      <c r="W827" s="114">
        <f t="shared" ca="1" si="1373"/>
        <v>0.80277507990582941</v>
      </c>
      <c r="X827" s="116">
        <f t="shared" ca="1" si="1374"/>
        <v>7.1579975266285734E-2</v>
      </c>
      <c r="Y827" s="90" t="e">
        <f t="shared" si="1382"/>
        <v>#N/A</v>
      </c>
      <c r="Z827" s="117" t="str">
        <f t="shared" ca="1" si="1383"/>
        <v/>
      </c>
      <c r="AA827" s="112"/>
      <c r="AB827" s="118"/>
      <c r="AC827" s="107"/>
      <c r="AD827" s="107"/>
      <c r="AH827" s="107"/>
      <c r="BE827" s="235">
        <f t="shared" ca="1" si="1384"/>
        <v>37.150000000000006</v>
      </c>
      <c r="BF827" s="235">
        <f t="shared" ref="BF827:BN827" ca="1" si="1436">AVERAGE(OFFSET(BE$31,$A827,0,$BE$27,1))</f>
        <v>37.17</v>
      </c>
      <c r="BG827" s="235">
        <f t="shared" ca="1" si="1436"/>
        <v>37.21</v>
      </c>
      <c r="BH827" s="235">
        <f t="shared" ca="1" si="1436"/>
        <v>37.245625000000004</v>
      </c>
      <c r="BI827" s="235">
        <f t="shared" ca="1" si="1436"/>
        <v>37.290000000000006</v>
      </c>
      <c r="BJ827" s="235">
        <f t="shared" ca="1" si="1436"/>
        <v>37.363750000000003</v>
      </c>
      <c r="BK827" s="235">
        <f t="shared" ca="1" si="1436"/>
        <v>37.469765625000001</v>
      </c>
      <c r="BL827" s="235">
        <f t="shared" ca="1" si="1436"/>
        <v>37.593867187499995</v>
      </c>
      <c r="BM827" s="235">
        <f t="shared" ca="1" si="1436"/>
        <v>37.71630859375</v>
      </c>
      <c r="BN827" s="235">
        <f t="shared" ca="1" si="1436"/>
        <v>37.820517578124999</v>
      </c>
      <c r="BO827" s="235">
        <f t="shared" ca="1" si="1386"/>
        <v>37.290272949218753</v>
      </c>
      <c r="BP827" s="235">
        <f t="shared" ca="1" si="1342"/>
        <v>37.411223566802413</v>
      </c>
      <c r="BQ827" s="235">
        <f t="shared" ca="1" si="1343"/>
        <v>37.529214096284534</v>
      </c>
      <c r="BR827" s="235">
        <f t="shared" ca="1" si="1344"/>
        <v>-0.11799052948212108</v>
      </c>
      <c r="BS827" s="235">
        <f t="shared" ca="1" si="1345"/>
        <v>37.293233037320292</v>
      </c>
      <c r="BT827" s="235">
        <f t="shared" ca="1" si="1413"/>
        <v>37.430865636994191</v>
      </c>
      <c r="BU827" s="235">
        <f t="shared" ca="1" si="1414"/>
        <v>37.559621307255469</v>
      </c>
      <c r="BV827" s="235">
        <f t="shared" ca="1" si="1415"/>
        <v>37.662098640207262</v>
      </c>
      <c r="BW827" s="235">
        <f t="shared" ca="1" si="1416"/>
        <v>37.275831629423436</v>
      </c>
      <c r="BX827" s="235">
        <f t="shared" ca="1" si="1387"/>
        <v>0.600197231485327</v>
      </c>
      <c r="BZ827" s="235">
        <f t="shared" ca="1" si="1388"/>
        <v>37.624678035893822</v>
      </c>
      <c r="CA827" s="235">
        <f t="shared" ca="1" si="1389"/>
        <v>35.469509514102462</v>
      </c>
      <c r="CB827" s="235">
        <f t="shared" ca="1" si="1429"/>
        <v>37.178469807942712</v>
      </c>
      <c r="CC827" s="235">
        <f t="shared" ca="1" si="1430"/>
        <v>4.4284698079427116</v>
      </c>
      <c r="CD827" s="81">
        <f t="shared" ca="1" si="1431"/>
        <v>4.1954762369791752</v>
      </c>
      <c r="CE827" s="235">
        <f t="shared" ca="1" si="1390"/>
        <v>100</v>
      </c>
      <c r="CF827" s="235">
        <f t="shared" ca="1" si="1391"/>
        <v>100</v>
      </c>
      <c r="CG827">
        <f t="shared" si="1392"/>
        <v>100</v>
      </c>
      <c r="CH827">
        <f t="shared" si="1392"/>
        <v>50</v>
      </c>
      <c r="CI827">
        <f t="shared" si="1392"/>
        <v>0</v>
      </c>
      <c r="CJ827" t="e">
        <f t="shared" si="1393"/>
        <v>#N/A</v>
      </c>
      <c r="CK827" s="259">
        <f t="shared" ca="1" si="1394"/>
        <v>37.362388547567726</v>
      </c>
      <c r="CL827" s="259">
        <f t="shared" ca="1" si="1395"/>
        <v>37.124944273783861</v>
      </c>
      <c r="CM827" s="259">
        <f t="shared" ca="1" si="1396"/>
        <v>37.275746163740564</v>
      </c>
      <c r="CN827" s="259">
        <f t="shared" ca="1" si="1397"/>
        <v>37.429141504737032</v>
      </c>
      <c r="CO827">
        <f t="shared" ca="1" si="1398"/>
        <v>0</v>
      </c>
      <c r="CP827" t="e">
        <f t="shared" ca="1" si="1399"/>
        <v>#N/A</v>
      </c>
      <c r="CQ827">
        <f t="shared" ca="1" si="1400"/>
        <v>16.7</v>
      </c>
      <c r="CR827" t="e">
        <f t="shared" ca="1" si="1434"/>
        <v>#N/A</v>
      </c>
      <c r="CS827" t="e">
        <f t="shared" ca="1" si="1435"/>
        <v>#N/A</v>
      </c>
    </row>
    <row r="828" spans="1:97" x14ac:dyDescent="0.25">
      <c r="A828">
        <v>797</v>
      </c>
      <c r="B828" s="100">
        <f ca="1">OFFSET(InputPriceData!B$15,CalculationsAndCharts!$A828+$A$11,0,1,1)</f>
        <v>39338</v>
      </c>
      <c r="C828" s="3">
        <f ca="1">OFFSET(InputPriceData!G$15,CalculationsAndCharts!$A828+$A$11,0,1,1)</f>
        <v>1349600</v>
      </c>
      <c r="D828" s="4">
        <f ca="1">OFFSET(InputPriceData!C$15,CalculationsAndCharts!$A828+$A$11,IF($C$7,7,0),1,1)</f>
        <v>37.29</v>
      </c>
      <c r="E828" s="4">
        <f ca="1">OFFSET(InputPriceData!D$15,CalculationsAndCharts!$A828+$A$11,IF($C$7,7,0),1,1)</f>
        <v>37.5</v>
      </c>
      <c r="F828" s="4">
        <f ca="1">OFFSET(InputPriceData!E$15,CalculationsAndCharts!$A828+$A$11,IF($C$7,7,0),1,1)</f>
        <v>37</v>
      </c>
      <c r="G828" s="4">
        <f ca="1">OFFSET(InputPriceData!F$15,CalculationsAndCharts!$A828+$A$11,IF($C$7,7,0),1,1)</f>
        <v>37.1</v>
      </c>
      <c r="H828" s="105">
        <f t="shared" si="1367"/>
        <v>0</v>
      </c>
      <c r="I828" s="105">
        <f t="shared" ca="1" si="1411"/>
        <v>0</v>
      </c>
      <c r="J828" s="105">
        <f t="shared" ca="1" si="1411"/>
        <v>0</v>
      </c>
      <c r="K828" s="105">
        <f t="shared" ca="1" si="1411"/>
        <v>0</v>
      </c>
      <c r="L828" s="4">
        <f t="shared" ca="1" si="1368"/>
        <v>37.199999999999996</v>
      </c>
      <c r="M828" s="105">
        <f t="shared" ca="1" si="1369"/>
        <v>0.46666666666666856</v>
      </c>
      <c r="N828" s="105">
        <f t="shared" ca="1" si="1376"/>
        <v>4.1180000000000092</v>
      </c>
      <c r="O828" s="198">
        <f t="shared" ca="1" si="1377"/>
        <v>4.9643870226229998</v>
      </c>
      <c r="P828" s="198">
        <f t="shared" ca="1" si="1378"/>
        <v>4.4679483203606996</v>
      </c>
      <c r="Q828" s="105">
        <f t="shared" ca="1" si="1370"/>
        <v>37.514050864565533</v>
      </c>
      <c r="R828" s="105">
        <f t="shared" ca="1" si="1371"/>
        <v>37.533626046114918</v>
      </c>
      <c r="S828" s="105">
        <f t="shared" ca="1" si="1379"/>
        <v>0</v>
      </c>
      <c r="T828" s="105">
        <f t="shared" si="1380"/>
        <v>0</v>
      </c>
      <c r="U828" s="105">
        <f t="shared" si="1381"/>
        <v>0</v>
      </c>
      <c r="V828" s="115">
        <f t="shared" ca="1" si="1372"/>
        <v>0.5</v>
      </c>
      <c r="W828" s="114">
        <f t="shared" ca="1" si="1373"/>
        <v>0.86416261985874077</v>
      </c>
      <c r="X828" s="116">
        <f t="shared" ca="1" si="1374"/>
        <v>7.3292792988106217E-2</v>
      </c>
      <c r="Y828" s="90" t="e">
        <f t="shared" si="1382"/>
        <v>#N/A</v>
      </c>
      <c r="Z828" s="117" t="str">
        <f t="shared" ca="1" si="1383"/>
        <v/>
      </c>
      <c r="AA828" s="112"/>
      <c r="AB828" s="118"/>
      <c r="AC828" s="107"/>
      <c r="AD828" s="107"/>
      <c r="AH828" s="107"/>
      <c r="BE828" s="235">
        <f t="shared" ca="1" si="1384"/>
        <v>37.19</v>
      </c>
      <c r="BF828" s="235">
        <f t="shared" ref="BF828:BN828" ca="1" si="1437">AVERAGE(OFFSET(BE$31,$A828,0,$BE$27,1))</f>
        <v>37.25</v>
      </c>
      <c r="BG828" s="235">
        <f t="shared" ca="1" si="1437"/>
        <v>37.28125</v>
      </c>
      <c r="BH828" s="235">
        <f t="shared" ca="1" si="1437"/>
        <v>37.334375000000001</v>
      </c>
      <c r="BI828" s="235">
        <f t="shared" ca="1" si="1437"/>
        <v>37.4375</v>
      </c>
      <c r="BJ828" s="235">
        <f t="shared" ca="1" si="1437"/>
        <v>37.575781249999999</v>
      </c>
      <c r="BK828" s="235">
        <f t="shared" ca="1" si="1437"/>
        <v>37.717968749999997</v>
      </c>
      <c r="BL828" s="235">
        <f t="shared" ca="1" si="1437"/>
        <v>37.838749999999997</v>
      </c>
      <c r="BM828" s="235">
        <f t="shared" ca="1" si="1437"/>
        <v>37.924726562499998</v>
      </c>
      <c r="BN828" s="235">
        <f t="shared" ca="1" si="1437"/>
        <v>37.97296875</v>
      </c>
      <c r="BO828" s="235">
        <f t="shared" ca="1" si="1386"/>
        <v>37.396509765624998</v>
      </c>
      <c r="BP828" s="235">
        <f t="shared" ca="1" si="1342"/>
        <v>37.532174184386072</v>
      </c>
      <c r="BQ828" s="235">
        <f t="shared" ca="1" si="1343"/>
        <v>37.647204625766655</v>
      </c>
      <c r="BR828" s="235">
        <f t="shared" ca="1" si="1344"/>
        <v>-0.11503044138058272</v>
      </c>
      <c r="BS828" s="235">
        <f t="shared" ca="1" si="1345"/>
        <v>37.417143743005489</v>
      </c>
      <c r="BT828" s="235">
        <f t="shared" ca="1" si="1413"/>
        <v>37.568498236668091</v>
      </c>
      <c r="BU828" s="235">
        <f t="shared" ca="1" si="1414"/>
        <v>37.688376977516747</v>
      </c>
      <c r="BV828" s="235">
        <f t="shared" ca="1" si="1415"/>
        <v>37.764575973159054</v>
      </c>
      <c r="BW828" s="235">
        <f t="shared" ca="1" si="1416"/>
        <v>37.404939750613096</v>
      </c>
      <c r="BX828" s="235">
        <f t="shared" ca="1" si="1387"/>
        <v>0.70461583200741484</v>
      </c>
      <c r="BZ828" s="235">
        <f t="shared" ca="1" si="1388"/>
        <v>37.630141090003391</v>
      </c>
      <c r="CA828" s="235">
        <f t="shared" ca="1" si="1389"/>
        <v>42.009782878823998</v>
      </c>
      <c r="CB828" s="235">
        <f t="shared" ca="1" si="1429"/>
        <v>37.2982548828125</v>
      </c>
      <c r="CC828" s="235">
        <f t="shared" ca="1" si="1430"/>
        <v>4.5482548828125005</v>
      </c>
      <c r="CD828" s="81">
        <f t="shared" ca="1" si="1431"/>
        <v>4.1954762369791752</v>
      </c>
      <c r="CE828" s="235">
        <f t="shared" ca="1" si="1390"/>
        <v>100</v>
      </c>
      <c r="CF828" s="235">
        <f t="shared" ca="1" si="1391"/>
        <v>100</v>
      </c>
      <c r="CG828">
        <f t="shared" si="1392"/>
        <v>100</v>
      </c>
      <c r="CH828">
        <f t="shared" si="1392"/>
        <v>50</v>
      </c>
      <c r="CI828">
        <f t="shared" si="1392"/>
        <v>0</v>
      </c>
      <c r="CJ828" t="e">
        <f t="shared" si="1393"/>
        <v>#N/A</v>
      </c>
      <c r="CK828" s="259">
        <f t="shared" ca="1" si="1394"/>
        <v>37.502277095135454</v>
      </c>
      <c r="CL828" s="259">
        <f t="shared" ca="1" si="1395"/>
        <v>37.306763547567726</v>
      </c>
      <c r="CM828" s="259">
        <f t="shared" ca="1" si="1396"/>
        <v>37.415132495123167</v>
      </c>
      <c r="CN828" s="259">
        <f t="shared" ca="1" si="1397"/>
        <v>37.550820397118301</v>
      </c>
      <c r="CO828">
        <f t="shared" ca="1" si="1398"/>
        <v>0</v>
      </c>
      <c r="CP828" t="e">
        <f t="shared" ca="1" si="1399"/>
        <v>#N/A</v>
      </c>
      <c r="CQ828">
        <f t="shared" ca="1" si="1400"/>
        <v>16.7</v>
      </c>
      <c r="CR828" t="e">
        <f t="shared" ca="1" si="1434"/>
        <v>#N/A</v>
      </c>
      <c r="CS828" t="e">
        <f t="shared" ca="1" si="1435"/>
        <v>#N/A</v>
      </c>
    </row>
    <row r="829" spans="1:97" x14ac:dyDescent="0.25">
      <c r="A829">
        <v>798</v>
      </c>
      <c r="B829" s="100">
        <f ca="1">OFFSET(InputPriceData!B$15,CalculationsAndCharts!$A829+$A$11,0,1,1)</f>
        <v>39337</v>
      </c>
      <c r="C829" s="3">
        <f ca="1">OFFSET(InputPriceData!G$15,CalculationsAndCharts!$A829+$A$11,0,1,1)</f>
        <v>2549100</v>
      </c>
      <c r="D829" s="4">
        <f ca="1">OFFSET(InputPriceData!C$15,CalculationsAndCharts!$A829+$A$11,IF($C$7,7,0),1,1)</f>
        <v>37.200000000000003</v>
      </c>
      <c r="E829" s="4">
        <f ca="1">OFFSET(InputPriceData!D$15,CalculationsAndCharts!$A829+$A$11,IF($C$7,7,0),1,1)</f>
        <v>38.03</v>
      </c>
      <c r="F829" s="4">
        <f ca="1">OFFSET(InputPriceData!E$15,CalculationsAndCharts!$A829+$A$11,IF($C$7,7,0),1,1)</f>
        <v>37.090000000000003</v>
      </c>
      <c r="G829" s="4">
        <f ca="1">OFFSET(InputPriceData!F$15,CalculationsAndCharts!$A829+$A$11,IF($C$7,7,0),1,1)</f>
        <v>37.28</v>
      </c>
      <c r="H829" s="105">
        <f t="shared" si="1367"/>
        <v>0</v>
      </c>
      <c r="I829" s="105">
        <f t="shared" ca="1" si="1411"/>
        <v>0</v>
      </c>
      <c r="J829" s="105">
        <f t="shared" ca="1" si="1411"/>
        <v>0</v>
      </c>
      <c r="K829" s="105">
        <f t="shared" ca="1" si="1411"/>
        <v>0</v>
      </c>
      <c r="L829" s="4">
        <f t="shared" ca="1" si="1368"/>
        <v>37.466666666666669</v>
      </c>
      <c r="M829" s="105">
        <f t="shared" ca="1" si="1369"/>
        <v>0.45666666666667055</v>
      </c>
      <c r="N829" s="105">
        <f t="shared" ca="1" si="1376"/>
        <v>4.4329487179487259</v>
      </c>
      <c r="O829" s="198">
        <f t="shared" ca="1" si="1377"/>
        <v>5.2062118862295694</v>
      </c>
      <c r="P829" s="198">
        <f t="shared" ca="1" si="1378"/>
        <v>4.6855906976066128</v>
      </c>
      <c r="Q829" s="105">
        <f t="shared" ca="1" si="1370"/>
        <v>37.603779683012831</v>
      </c>
      <c r="R829" s="105">
        <f t="shared" ca="1" si="1371"/>
        <v>37.53921895512903</v>
      </c>
      <c r="S829" s="105">
        <f t="shared" ca="1" si="1379"/>
        <v>0</v>
      </c>
      <c r="T829" s="105">
        <f t="shared" si="1380"/>
        <v>0</v>
      </c>
      <c r="U829" s="105">
        <f t="shared" si="1381"/>
        <v>0</v>
      </c>
      <c r="V829" s="115">
        <f t="shared" ca="1" si="1372"/>
        <v>0.93999999999999773</v>
      </c>
      <c r="W829" s="114">
        <f t="shared" ca="1" si="1373"/>
        <v>1.0462439297881112</v>
      </c>
      <c r="X829" s="116">
        <f t="shared" ca="1" si="1374"/>
        <v>7.8064483095174664E-2</v>
      </c>
      <c r="Y829" s="90" t="e">
        <f t="shared" si="1382"/>
        <v>#N/A</v>
      </c>
      <c r="Z829" s="117" t="str">
        <f t="shared" ca="1" si="1383"/>
        <v/>
      </c>
      <c r="AA829" s="112"/>
      <c r="AB829" s="118"/>
      <c r="AC829" s="107"/>
      <c r="AD829" s="107"/>
      <c r="AH829" s="107"/>
      <c r="BE829" s="235">
        <f t="shared" ca="1" si="1384"/>
        <v>37.31</v>
      </c>
      <c r="BF829" s="235">
        <f t="shared" ref="BF829:BN829" ca="1" si="1438">AVERAGE(OFFSET(BE$31,$A829,0,$BE$27,1))</f>
        <v>37.3125</v>
      </c>
      <c r="BG829" s="235">
        <f t="shared" ca="1" si="1438"/>
        <v>37.387500000000003</v>
      </c>
      <c r="BH829" s="235">
        <f t="shared" ca="1" si="1438"/>
        <v>37.540624999999999</v>
      </c>
      <c r="BI829" s="235">
        <f t="shared" ca="1" si="1438"/>
        <v>37.714062499999997</v>
      </c>
      <c r="BJ829" s="235">
        <f t="shared" ca="1" si="1438"/>
        <v>37.860156249999996</v>
      </c>
      <c r="BK829" s="235">
        <f t="shared" ca="1" si="1438"/>
        <v>37.959531249999998</v>
      </c>
      <c r="BL829" s="235">
        <f t="shared" ca="1" si="1438"/>
        <v>38.010703124999999</v>
      </c>
      <c r="BM829" s="235">
        <f t="shared" ca="1" si="1438"/>
        <v>38.021210937500001</v>
      </c>
      <c r="BN829" s="235">
        <f t="shared" ca="1" si="1438"/>
        <v>38.002109375000003</v>
      </c>
      <c r="BO829" s="235">
        <f t="shared" ca="1" si="1386"/>
        <v>37.530576171875005</v>
      </c>
      <c r="BP829" s="235">
        <f t="shared" ca="1" si="1342"/>
        <v>37.667838603147146</v>
      </c>
      <c r="BQ829" s="235">
        <f t="shared" ca="1" si="1343"/>
        <v>37.762235067147238</v>
      </c>
      <c r="BR829" s="235">
        <f t="shared" ca="1" si="1344"/>
        <v>-9.4396464000091385E-2</v>
      </c>
      <c r="BS829" s="235">
        <f t="shared" ca="1" si="1345"/>
        <v>37.573442139147055</v>
      </c>
      <c r="BT829" s="235">
        <f t="shared" ca="1" si="1413"/>
        <v>37.719852730330686</v>
      </c>
      <c r="BU829" s="235">
        <f t="shared" ca="1" si="1414"/>
        <v>37.808255718365402</v>
      </c>
      <c r="BV829" s="235">
        <f t="shared" ca="1" si="1415"/>
        <v>37.840774968801355</v>
      </c>
      <c r="BW829" s="235">
        <f t="shared" ca="1" si="1416"/>
        <v>37.575566004697208</v>
      </c>
      <c r="BX829" s="235">
        <f t="shared" ca="1" si="1387"/>
        <v>0.79691074185363131</v>
      </c>
      <c r="BZ829" s="235">
        <f t="shared" ca="1" si="1388"/>
        <v>37.612019704502409</v>
      </c>
      <c r="CA829" s="235">
        <f t="shared" ca="1" si="1389"/>
        <v>48.856405808999028</v>
      </c>
      <c r="CB829" s="235">
        <f t="shared" ca="1" si="1429"/>
        <v>37.498621419270833</v>
      </c>
      <c r="CC829" s="235">
        <f t="shared" ca="1" si="1430"/>
        <v>4.7486214192708331</v>
      </c>
      <c r="CD829" s="81">
        <f t="shared" ca="1" si="1431"/>
        <v>4.1954762369791752</v>
      </c>
      <c r="CE829" s="235">
        <f t="shared" ca="1" si="1390"/>
        <v>100</v>
      </c>
      <c r="CF829" s="235">
        <f t="shared" ca="1" si="1391"/>
        <v>100</v>
      </c>
      <c r="CG829">
        <f t="shared" si="1392"/>
        <v>100</v>
      </c>
      <c r="CH829">
        <f t="shared" si="1392"/>
        <v>50</v>
      </c>
      <c r="CI829">
        <f t="shared" si="1392"/>
        <v>0</v>
      </c>
      <c r="CJ829" t="e">
        <f t="shared" si="1393"/>
        <v>#N/A</v>
      </c>
      <c r="CK829" s="259">
        <f t="shared" ca="1" si="1394"/>
        <v>37.604554190270903</v>
      </c>
      <c r="CL829" s="259">
        <f t="shared" ca="1" si="1395"/>
        <v>37.531138547567728</v>
      </c>
      <c r="CM829" s="259">
        <f t="shared" ca="1" si="1396"/>
        <v>37.558554158538612</v>
      </c>
      <c r="CN829" s="259">
        <f t="shared" ca="1" si="1397"/>
        <v>37.648443136938532</v>
      </c>
      <c r="CO829">
        <f t="shared" ca="1" si="1398"/>
        <v>0</v>
      </c>
      <c r="CP829" t="e">
        <f t="shared" ca="1" si="1399"/>
        <v>#N/A</v>
      </c>
      <c r="CQ829">
        <f t="shared" ca="1" si="1400"/>
        <v>16.7</v>
      </c>
      <c r="CR829" t="e">
        <f t="shared" ca="1" si="1434"/>
        <v>#N/A</v>
      </c>
      <c r="CS829">
        <f t="shared" ca="1" si="1435"/>
        <v>37.200000000000003</v>
      </c>
    </row>
    <row r="830" spans="1:97" x14ac:dyDescent="0.25">
      <c r="A830">
        <v>799</v>
      </c>
      <c r="B830" s="100">
        <f ca="1">OFFSET(InputPriceData!B$15,CalculationsAndCharts!$A830+$A$11,0,1,1)</f>
        <v>39336</v>
      </c>
      <c r="C830" s="3">
        <f ca="1">OFFSET(InputPriceData!G$15,CalculationsAndCharts!$A830+$A$11,0,1,1)</f>
        <v>2095700</v>
      </c>
      <c r="D830" s="4">
        <f ca="1">OFFSET(InputPriceData!C$15,CalculationsAndCharts!$A830+$A$11,IF($C$7,7,0),1,1)</f>
        <v>37.520000000000003</v>
      </c>
      <c r="E830" s="4">
        <f ca="1">OFFSET(InputPriceData!D$15,CalculationsAndCharts!$A830+$A$11,IF($C$7,7,0),1,1)</f>
        <v>37.71</v>
      </c>
      <c r="F830" s="4">
        <f ca="1">OFFSET(InputPriceData!E$15,CalculationsAndCharts!$A830+$A$11,IF($C$7,7,0),1,1)</f>
        <v>37.01</v>
      </c>
      <c r="G830" s="4">
        <f ca="1">OFFSET(InputPriceData!F$15,CalculationsAndCharts!$A830+$A$11,IF($C$7,7,0),1,1)</f>
        <v>37.340000000000003</v>
      </c>
      <c r="H830" s="105">
        <f t="shared" si="1367"/>
        <v>0</v>
      </c>
      <c r="I830" s="105">
        <f t="shared" ca="1" si="1411"/>
        <v>0</v>
      </c>
      <c r="J830" s="105">
        <f t="shared" ca="1" si="1411"/>
        <v>0</v>
      </c>
      <c r="K830" s="105">
        <f t="shared" ca="1" si="1411"/>
        <v>0</v>
      </c>
      <c r="L830" s="4">
        <f t="shared" ca="1" si="1368"/>
        <v>37.353333333333332</v>
      </c>
      <c r="M830" s="105">
        <f t="shared" ca="1" si="1369"/>
        <v>0.51333333333333542</v>
      </c>
      <c r="N830" s="105">
        <f t="shared" ca="1" si="1376"/>
        <v>4.835282051282058</v>
      </c>
      <c r="O830" s="198">
        <f t="shared" ca="1" si="1377"/>
        <v>5.4271442200240951</v>
      </c>
      <c r="P830" s="198">
        <f t="shared" ca="1" si="1378"/>
        <v>4.884429798021686</v>
      </c>
      <c r="Q830" s="105">
        <f t="shared" ca="1" si="1370"/>
        <v>37.642954830540312</v>
      </c>
      <c r="R830" s="105">
        <f t="shared" ca="1" si="1371"/>
        <v>37.520773032876512</v>
      </c>
      <c r="S830" s="105">
        <f t="shared" ca="1" si="1379"/>
        <v>0</v>
      </c>
      <c r="T830" s="105">
        <f t="shared" si="1380"/>
        <v>0</v>
      </c>
      <c r="U830" s="105">
        <f t="shared" si="1381"/>
        <v>0</v>
      </c>
      <c r="V830" s="115">
        <f t="shared" ca="1" si="1372"/>
        <v>0.70000000000000284</v>
      </c>
      <c r="W830" s="114">
        <f t="shared" ca="1" si="1373"/>
        <v>1.0993658946821678</v>
      </c>
      <c r="X830" s="116">
        <f t="shared" ca="1" si="1374"/>
        <v>7.94420432426933E-2</v>
      </c>
      <c r="Y830" s="90" t="e">
        <f t="shared" si="1382"/>
        <v>#N/A</v>
      </c>
      <c r="Z830" s="117" t="str">
        <f t="shared" ca="1" si="1383"/>
        <v/>
      </c>
      <c r="AA830" s="112"/>
      <c r="AB830" s="118"/>
      <c r="AC830" s="107"/>
      <c r="AD830" s="107"/>
      <c r="AH830" s="107"/>
      <c r="BE830" s="235">
        <f t="shared" ca="1" si="1384"/>
        <v>37.314999999999998</v>
      </c>
      <c r="BF830" s="235">
        <f t="shared" ref="BF830:BN830" ca="1" si="1439">AVERAGE(OFFSET(BE$31,$A830,0,$BE$27,1))</f>
        <v>37.462499999999999</v>
      </c>
      <c r="BG830" s="235">
        <f t="shared" ca="1" si="1439"/>
        <v>37.693749999999994</v>
      </c>
      <c r="BH830" s="235">
        <f t="shared" ca="1" si="1439"/>
        <v>37.887499999999996</v>
      </c>
      <c r="BI830" s="235">
        <f t="shared" ca="1" si="1439"/>
        <v>38.006249999999994</v>
      </c>
      <c r="BJ830" s="235">
        <f t="shared" ca="1" si="1439"/>
        <v>38.05890625</v>
      </c>
      <c r="BK830" s="235">
        <f t="shared" ca="1" si="1439"/>
        <v>38.061875000000001</v>
      </c>
      <c r="BL830" s="235">
        <f t="shared" ca="1" si="1439"/>
        <v>38.031718750000003</v>
      </c>
      <c r="BM830" s="235">
        <f t="shared" ca="1" si="1439"/>
        <v>37.983007812500006</v>
      </c>
      <c r="BN830" s="235">
        <f t="shared" ca="1" si="1439"/>
        <v>37.926181640625003</v>
      </c>
      <c r="BO830" s="235">
        <f t="shared" ca="1" si="1386"/>
        <v>37.66745947265624</v>
      </c>
      <c r="BP830" s="235">
        <f t="shared" ca="1" si="1342"/>
        <v>37.805101034419295</v>
      </c>
      <c r="BQ830" s="235">
        <f t="shared" ca="1" si="1343"/>
        <v>37.856631531147329</v>
      </c>
      <c r="BR830" s="235">
        <f t="shared" ca="1" si="1344"/>
        <v>-5.1530496728034336E-2</v>
      </c>
      <c r="BS830" s="235">
        <f t="shared" ca="1" si="1345"/>
        <v>37.75357053769126</v>
      </c>
      <c r="BT830" s="235">
        <f t="shared" ca="1" si="1413"/>
        <v>37.866263321514325</v>
      </c>
      <c r="BU830" s="235">
        <f t="shared" ca="1" si="1414"/>
        <v>37.896658706400117</v>
      </c>
      <c r="BV830" s="235">
        <f t="shared" ca="1" si="1415"/>
        <v>37.873294219237309</v>
      </c>
      <c r="BW830" s="235">
        <f t="shared" ca="1" si="1416"/>
        <v>37.78210806457993</v>
      </c>
      <c r="BX830" s="235">
        <f t="shared" ca="1" si="1387"/>
        <v>0.83776084625421554</v>
      </c>
      <c r="BZ830" s="235">
        <f t="shared" ca="1" si="1388"/>
        <v>37.566884908495886</v>
      </c>
      <c r="CA830" s="235">
        <f t="shared" ca="1" si="1389"/>
        <v>56.422571460767948</v>
      </c>
      <c r="CB830" s="235">
        <f t="shared" ca="1" si="1429"/>
        <v>37.510396402994786</v>
      </c>
      <c r="CC830" s="235">
        <f t="shared" ca="1" si="1430"/>
        <v>4.7603964029947861</v>
      </c>
      <c r="CD830" s="81">
        <f t="shared" ca="1" si="1431"/>
        <v>4.1954762369791752</v>
      </c>
      <c r="CE830" s="235">
        <f t="shared" ca="1" si="1390"/>
        <v>100</v>
      </c>
      <c r="CF830" s="235">
        <f t="shared" ca="1" si="1391"/>
        <v>100</v>
      </c>
      <c r="CG830">
        <f t="shared" si="1392"/>
        <v>100</v>
      </c>
      <c r="CH830">
        <f t="shared" si="1392"/>
        <v>50</v>
      </c>
      <c r="CI830">
        <f t="shared" si="1392"/>
        <v>0</v>
      </c>
      <c r="CJ830" t="e">
        <f t="shared" si="1393"/>
        <v>#N/A</v>
      </c>
      <c r="CK830" s="259">
        <f t="shared" ca="1" si="1394"/>
        <v>37.814108380541796</v>
      </c>
      <c r="CL830" s="259">
        <f t="shared" ca="1" si="1395"/>
        <v>37.508304190270898</v>
      </c>
      <c r="CM830" s="259">
        <f t="shared" ca="1" si="1396"/>
        <v>37.619812486453249</v>
      </c>
      <c r="CN830" s="259">
        <f t="shared" ca="1" si="1397"/>
        <v>37.695364972686853</v>
      </c>
      <c r="CO830">
        <f t="shared" ca="1" si="1398"/>
        <v>0</v>
      </c>
      <c r="CP830" t="e">
        <f t="shared" ca="1" si="1399"/>
        <v>#N/A</v>
      </c>
      <c r="CQ830">
        <f t="shared" ca="1" si="1400"/>
        <v>16.7</v>
      </c>
      <c r="CR830" t="e">
        <f t="shared" ca="1" si="1434"/>
        <v>#N/A</v>
      </c>
      <c r="CS830" t="e">
        <f t="shared" ca="1" si="1435"/>
        <v>#N/A</v>
      </c>
    </row>
    <row r="831" spans="1:97" x14ac:dyDescent="0.25">
      <c r="A831">
        <v>800</v>
      </c>
      <c r="B831" s="100">
        <f ca="1">OFFSET(InputPriceData!B$15,CalculationsAndCharts!$A831+$A$11,0,1,1)</f>
        <v>39335</v>
      </c>
      <c r="C831" s="3">
        <f ca="1">OFFSET(InputPriceData!G$15,CalculationsAndCharts!$A831+$A$11,0,1,1)</f>
        <v>2795300</v>
      </c>
      <c r="D831" s="4">
        <f ca="1">OFFSET(InputPriceData!C$15,CalculationsAndCharts!$A831+$A$11,IF($C$7,7,0),1,1)</f>
        <v>38</v>
      </c>
      <c r="E831" s="4">
        <f ca="1">OFFSET(InputPriceData!D$15,CalculationsAndCharts!$A831+$A$11,IF($C$7,7,0),1,1)</f>
        <v>38.28</v>
      </c>
      <c r="F831" s="4">
        <f ca="1">OFFSET(InputPriceData!E$15,CalculationsAndCharts!$A831+$A$11,IF($C$7,7,0),1,1)</f>
        <v>37</v>
      </c>
      <c r="G831" s="4">
        <f ca="1">OFFSET(InputPriceData!F$15,CalculationsAndCharts!$A831+$A$11,IF($C$7,7,0),1,1)</f>
        <v>37.29</v>
      </c>
      <c r="H831" s="105">
        <f t="shared" si="1367"/>
        <v>0</v>
      </c>
      <c r="I831" s="105">
        <f t="shared" ca="1" si="1411"/>
        <v>0</v>
      </c>
      <c r="J831" s="105">
        <f t="shared" ca="1" si="1411"/>
        <v>0</v>
      </c>
      <c r="K831" s="105">
        <f t="shared" ca="1" si="1411"/>
        <v>0</v>
      </c>
      <c r="L831" s="4">
        <f t="shared" ca="1" si="1368"/>
        <v>37.523333333333333</v>
      </c>
      <c r="M831" s="105">
        <f t="shared" ca="1" si="1369"/>
        <v>0.82000000000000028</v>
      </c>
      <c r="N831" s="105">
        <f t="shared" ca="1" si="1376"/>
        <v>4.9800128205128251</v>
      </c>
      <c r="O831" s="198">
        <f t="shared" ca="1" si="1377"/>
        <v>5.5962476968075343</v>
      </c>
      <c r="P831" s="198">
        <f t="shared" ca="1" si="1378"/>
        <v>5.0366229271267811</v>
      </c>
      <c r="Q831" s="105">
        <f t="shared" ca="1" si="1370"/>
        <v>37.725703829742308</v>
      </c>
      <c r="R831" s="105">
        <f t="shared" ca="1" si="1371"/>
        <v>37.485863947829714</v>
      </c>
      <c r="S831" s="105">
        <f t="shared" ca="1" si="1379"/>
        <v>0</v>
      </c>
      <c r="T831" s="105">
        <f t="shared" si="1380"/>
        <v>0</v>
      </c>
      <c r="U831" s="105">
        <f t="shared" si="1381"/>
        <v>0</v>
      </c>
      <c r="V831" s="115">
        <f t="shared" ca="1" si="1372"/>
        <v>1.2800000000000011</v>
      </c>
      <c r="W831" s="114">
        <f t="shared" ca="1" si="1373"/>
        <v>1.2990488420232504</v>
      </c>
      <c r="X831" s="116">
        <f t="shared" ca="1" si="1374"/>
        <v>8.4836386216767243E-2</v>
      </c>
      <c r="Y831" s="90" t="e">
        <f t="shared" si="1382"/>
        <v>#N/A</v>
      </c>
      <c r="Z831" s="117" t="str">
        <f t="shared" ca="1" si="1383"/>
        <v/>
      </c>
      <c r="AA831" s="112"/>
      <c r="AB831" s="118"/>
      <c r="AC831" s="107"/>
      <c r="AD831" s="107"/>
      <c r="AH831" s="107"/>
      <c r="BE831" s="235">
        <f t="shared" ca="1" si="1384"/>
        <v>37.61</v>
      </c>
      <c r="BF831" s="235">
        <f t="shared" ref="BF831:BN831" ca="1" si="1440">AVERAGE(OFFSET(BE$31,$A831,0,$BE$27,1))</f>
        <v>37.924999999999997</v>
      </c>
      <c r="BG831" s="235">
        <f t="shared" ca="1" si="1440"/>
        <v>38.081249999999997</v>
      </c>
      <c r="BH831" s="235">
        <f t="shared" ca="1" si="1440"/>
        <v>38.125</v>
      </c>
      <c r="BI831" s="235">
        <f t="shared" ca="1" si="1440"/>
        <v>38.111562500000005</v>
      </c>
      <c r="BJ831" s="235">
        <f t="shared" ca="1" si="1440"/>
        <v>38.064843750000001</v>
      </c>
      <c r="BK831" s="235">
        <f t="shared" ca="1" si="1440"/>
        <v>38.001562500000006</v>
      </c>
      <c r="BL831" s="235">
        <f t="shared" ca="1" si="1440"/>
        <v>37.934296875000001</v>
      </c>
      <c r="BM831" s="235">
        <f t="shared" ca="1" si="1440"/>
        <v>37.869355468750001</v>
      </c>
      <c r="BN831" s="235">
        <f t="shared" ca="1" si="1440"/>
        <v>37.809267578125002</v>
      </c>
      <c r="BO831" s="235">
        <f t="shared" ca="1" si="1386"/>
        <v>37.901731933593751</v>
      </c>
      <c r="BP831" s="235">
        <f t="shared" ca="1" si="1342"/>
        <v>37.942742596182342</v>
      </c>
      <c r="BQ831" s="235">
        <f t="shared" ca="1" si="1343"/>
        <v>37.908162027875363</v>
      </c>
      <c r="BR831" s="235">
        <f t="shared" ca="1" si="1344"/>
        <v>3.4580568306978421E-2</v>
      </c>
      <c r="BS831" s="235">
        <f t="shared" ca="1" si="1345"/>
        <v>37.97732316448932</v>
      </c>
      <c r="BT831" s="235">
        <f t="shared" ca="1" si="1413"/>
        <v>37.978956105337389</v>
      </c>
      <c r="BU831" s="235">
        <f t="shared" ca="1" si="1414"/>
        <v>37.92705409128591</v>
      </c>
      <c r="BV831" s="235">
        <f t="shared" ca="1" si="1415"/>
        <v>37.849929732074493</v>
      </c>
      <c r="BW831" s="235">
        <f t="shared" ca="1" si="1416"/>
        <v>38.005635774228928</v>
      </c>
      <c r="BX831" s="235">
        <f t="shared" ca="1" si="1387"/>
        <v>0.82618589586847202</v>
      </c>
      <c r="BZ831" s="235">
        <f t="shared" ca="1" si="1388"/>
        <v>37.494365562191518</v>
      </c>
      <c r="CA831" s="235">
        <f t="shared" ca="1" si="1389"/>
        <v>65.470798236635773</v>
      </c>
      <c r="CB831" s="235">
        <f t="shared" ca="1" si="1429"/>
        <v>37.712532633463539</v>
      </c>
      <c r="CC831" s="235">
        <f t="shared" ca="1" si="1430"/>
        <v>4.9625326334635389</v>
      </c>
      <c r="CD831" s="81">
        <f t="shared" ca="1" si="1431"/>
        <v>4.1954762369791752</v>
      </c>
      <c r="CE831" s="235">
        <f t="shared" ca="1" si="1390"/>
        <v>100</v>
      </c>
      <c r="CF831" s="235">
        <f t="shared" ca="1" si="1391"/>
        <v>100</v>
      </c>
      <c r="CG831">
        <f t="shared" si="1392"/>
        <v>100</v>
      </c>
      <c r="CH831">
        <f t="shared" si="1392"/>
        <v>50</v>
      </c>
      <c r="CI831">
        <f t="shared" si="1392"/>
        <v>0</v>
      </c>
      <c r="CJ831" t="e">
        <f t="shared" si="1393"/>
        <v>#N/A</v>
      </c>
      <c r="CK831" s="259">
        <f t="shared" ca="1" si="1394"/>
        <v>37.985716761083602</v>
      </c>
      <c r="CL831" s="259">
        <f t="shared" ca="1" si="1395"/>
        <v>37.727054190270898</v>
      </c>
      <c r="CM831" s="259">
        <f t="shared" ca="1" si="1396"/>
        <v>37.79746525519986</v>
      </c>
      <c r="CN831" s="259">
        <f t="shared" ca="1" si="1397"/>
        <v>37.770189285653231</v>
      </c>
      <c r="CO831">
        <f t="shared" ca="1" si="1398"/>
        <v>100</v>
      </c>
      <c r="CP831">
        <f t="shared" ca="1" si="1399"/>
        <v>16.7</v>
      </c>
      <c r="CQ831" t="e">
        <f t="shared" ca="1" si="1400"/>
        <v>#N/A</v>
      </c>
      <c r="CR831" t="e">
        <f t="shared" ca="1" si="1434"/>
        <v>#N/A</v>
      </c>
      <c r="CS831" t="e">
        <f t="shared" ca="1" si="1435"/>
        <v>#N/A</v>
      </c>
    </row>
    <row r="832" spans="1:97" x14ac:dyDescent="0.25">
      <c r="A832">
        <v>801</v>
      </c>
      <c r="B832" s="100">
        <f ca="1">OFFSET(InputPriceData!B$15,CalculationsAndCharts!$A832+$A$11,0,1,1)</f>
        <v>39332</v>
      </c>
      <c r="C832" s="3">
        <f ca="1">OFFSET(InputPriceData!G$15,CalculationsAndCharts!$A832+$A$11,0,1,1)</f>
        <v>2298600</v>
      </c>
      <c r="D832" s="4">
        <f ca="1">OFFSET(InputPriceData!C$15,CalculationsAndCharts!$A832+$A$11,IF($C$7,7,0),1,1)</f>
        <v>37.93</v>
      </c>
      <c r="E832" s="4">
        <f ca="1">OFFSET(InputPriceData!D$15,CalculationsAndCharts!$A832+$A$11,IF($C$7,7,0),1,1)</f>
        <v>38.299999999999997</v>
      </c>
      <c r="F832" s="4">
        <f ca="1">OFFSET(InputPriceData!E$15,CalculationsAndCharts!$A832+$A$11,IF($C$7,7,0),1,1)</f>
        <v>37.229999999999997</v>
      </c>
      <c r="G832" s="4">
        <f ca="1">OFFSET(InputPriceData!F$15,CalculationsAndCharts!$A832+$A$11,IF($C$7,7,0),1,1)</f>
        <v>37.93</v>
      </c>
      <c r="H832" s="105">
        <f t="shared" si="1367"/>
        <v>0</v>
      </c>
      <c r="I832" s="105">
        <f t="shared" ref="I832:K851" ca="1" si="1441">IF($S$16,AVERAGE(OFFSET($G832,0,0,I$31,1)),0)</f>
        <v>0</v>
      </c>
      <c r="J832" s="105">
        <f t="shared" ca="1" si="1441"/>
        <v>0</v>
      </c>
      <c r="K832" s="105">
        <f t="shared" ca="1" si="1441"/>
        <v>0</v>
      </c>
      <c r="L832" s="4">
        <f t="shared" ca="1" si="1368"/>
        <v>37.82</v>
      </c>
      <c r="M832" s="105">
        <f t="shared" ca="1" si="1369"/>
        <v>1.38333333333334</v>
      </c>
      <c r="N832" s="105">
        <f t="shared" ca="1" si="1376"/>
        <v>4.9891153846153866</v>
      </c>
      <c r="O832" s="198">
        <f t="shared" ca="1" si="1377"/>
        <v>5.7723148043203079</v>
      </c>
      <c r="P832" s="198">
        <f t="shared" ca="1" si="1378"/>
        <v>5.1950833238882774</v>
      </c>
      <c r="Q832" s="105">
        <f t="shared" ca="1" si="1370"/>
        <v>37.783523971573445</v>
      </c>
      <c r="R832" s="105">
        <f t="shared" ca="1" si="1371"/>
        <v>37.417338267283256</v>
      </c>
      <c r="S832" s="105">
        <f t="shared" ca="1" si="1379"/>
        <v>0</v>
      </c>
      <c r="T832" s="105">
        <f t="shared" si="1380"/>
        <v>0</v>
      </c>
      <c r="U832" s="105">
        <f t="shared" si="1381"/>
        <v>0</v>
      </c>
      <c r="V832" s="115">
        <f t="shared" ca="1" si="1372"/>
        <v>1.3200000000000003</v>
      </c>
      <c r="W832" s="114">
        <f t="shared" ca="1" si="1373"/>
        <v>1.308573263034875</v>
      </c>
      <c r="X832" s="116">
        <f t="shared" ca="1" si="1374"/>
        <v>8.4499690562480231E-2</v>
      </c>
      <c r="Y832" s="90" t="e">
        <f t="shared" si="1382"/>
        <v>#N/A</v>
      </c>
      <c r="Z832" s="117" t="str">
        <f t="shared" ca="1" si="1383"/>
        <v/>
      </c>
      <c r="AA832" s="112"/>
      <c r="AB832" s="118"/>
      <c r="AC832" s="107"/>
      <c r="AD832" s="107"/>
      <c r="AH832" s="107"/>
      <c r="BE832" s="235">
        <f t="shared" ca="1" si="1384"/>
        <v>38.239999999999995</v>
      </c>
      <c r="BF832" s="235">
        <f t="shared" ref="BF832:BN832" ca="1" si="1442">AVERAGE(OFFSET(BE$31,$A832,0,$BE$27,1))</f>
        <v>38.237499999999997</v>
      </c>
      <c r="BG832" s="235">
        <f t="shared" ca="1" si="1442"/>
        <v>38.168750000000003</v>
      </c>
      <c r="BH832" s="235">
        <f t="shared" ca="1" si="1442"/>
        <v>38.098125000000003</v>
      </c>
      <c r="BI832" s="235">
        <f t="shared" ca="1" si="1442"/>
        <v>38.018124999999998</v>
      </c>
      <c r="BJ832" s="235">
        <f t="shared" ca="1" si="1442"/>
        <v>37.938281250000003</v>
      </c>
      <c r="BK832" s="235">
        <f t="shared" ca="1" si="1442"/>
        <v>37.867031250000004</v>
      </c>
      <c r="BL832" s="235">
        <f t="shared" ca="1" si="1442"/>
        <v>37.804414062500001</v>
      </c>
      <c r="BM832" s="235">
        <f t="shared" ca="1" si="1442"/>
        <v>37.749179687500003</v>
      </c>
      <c r="BN832" s="235">
        <f t="shared" ca="1" si="1442"/>
        <v>37.703359375000005</v>
      </c>
      <c r="BO832" s="235">
        <f t="shared" ca="1" si="1386"/>
        <v>38.09664453125</v>
      </c>
      <c r="BP832" s="235">
        <f t="shared" ca="1" si="1342"/>
        <v>37.983753258770932</v>
      </c>
      <c r="BQ832" s="235">
        <f t="shared" ca="1" si="1343"/>
        <v>37.873581459568385</v>
      </c>
      <c r="BR832" s="235">
        <f t="shared" ca="1" si="1344"/>
        <v>0.11017179920254705</v>
      </c>
      <c r="BS832" s="235">
        <f t="shared" ca="1" si="1345"/>
        <v>38.093925057973479</v>
      </c>
      <c r="BT832" s="235">
        <f t="shared" ca="1" si="1413"/>
        <v>37.98058904618545</v>
      </c>
      <c r="BU832" s="235">
        <f t="shared" ca="1" si="1414"/>
        <v>37.875152077234432</v>
      </c>
      <c r="BV832" s="235">
        <f t="shared" ca="1" si="1415"/>
        <v>37.772805372863075</v>
      </c>
      <c r="BW832" s="235">
        <f t="shared" ca="1" si="1416"/>
        <v>38.089116279716123</v>
      </c>
      <c r="BX832" s="235">
        <f t="shared" ca="1" si="1387"/>
        <v>0.80111292546418111</v>
      </c>
      <c r="BZ832" s="235">
        <f t="shared" ca="1" si="1388"/>
        <v>37.394975305515977</v>
      </c>
      <c r="CA832" s="235">
        <f t="shared" ca="1" si="1389"/>
        <v>71.661770523735683</v>
      </c>
      <c r="CB832" s="235">
        <f t="shared" ca="1" si="1429"/>
        <v>37.958322265625</v>
      </c>
      <c r="CC832" s="235">
        <f t="shared" ca="1" si="1430"/>
        <v>5.2083222656250001</v>
      </c>
      <c r="CD832" s="81">
        <f t="shared" ca="1" si="1431"/>
        <v>4.1954762369791752</v>
      </c>
      <c r="CE832" s="235">
        <f t="shared" ca="1" si="1390"/>
        <v>100</v>
      </c>
      <c r="CF832" s="235">
        <f t="shared" ca="1" si="1391"/>
        <v>100</v>
      </c>
      <c r="CG832">
        <f t="shared" si="1392"/>
        <v>100</v>
      </c>
      <c r="CH832">
        <f t="shared" si="1392"/>
        <v>50</v>
      </c>
      <c r="CI832">
        <f t="shared" si="1392"/>
        <v>0</v>
      </c>
      <c r="CJ832" t="e">
        <f t="shared" si="1393"/>
        <v>#N/A</v>
      </c>
      <c r="CK832" s="259">
        <f t="shared" ca="1" si="1394"/>
        <v>38.123933522167206</v>
      </c>
      <c r="CL832" s="259">
        <f t="shared" ca="1" si="1395"/>
        <v>37.875358380541797</v>
      </c>
      <c r="CM832" s="259">
        <f t="shared" ca="1" si="1396"/>
        <v>37.980219869777542</v>
      </c>
      <c r="CN832" s="259">
        <f t="shared" ca="1" si="1397"/>
        <v>37.787443323806158</v>
      </c>
      <c r="CO832">
        <f t="shared" ca="1" si="1398"/>
        <v>100</v>
      </c>
      <c r="CP832">
        <f t="shared" ca="1" si="1399"/>
        <v>16.7</v>
      </c>
      <c r="CQ832" t="e">
        <f t="shared" ca="1" si="1400"/>
        <v>#N/A</v>
      </c>
      <c r="CR832" t="e">
        <f t="shared" ca="1" si="1434"/>
        <v>#N/A</v>
      </c>
      <c r="CS832" t="e">
        <f t="shared" ca="1" si="1435"/>
        <v>#N/A</v>
      </c>
    </row>
    <row r="833" spans="1:97" x14ac:dyDescent="0.25">
      <c r="A833">
        <v>802</v>
      </c>
      <c r="B833" s="100">
        <f ca="1">OFFSET(InputPriceData!B$15,CalculationsAndCharts!$A833+$A$11,0,1,1)</f>
        <v>39331</v>
      </c>
      <c r="C833" s="3">
        <f ca="1">OFFSET(InputPriceData!G$15,CalculationsAndCharts!$A833+$A$11,0,1,1)</f>
        <v>3978000</v>
      </c>
      <c r="D833" s="4">
        <f ca="1">OFFSET(InputPriceData!C$15,CalculationsAndCharts!$A833+$A$11,IF($C$7,7,0),1,1)</f>
        <v>38.200000000000003</v>
      </c>
      <c r="E833" s="4">
        <f ca="1">OFFSET(InputPriceData!D$15,CalculationsAndCharts!$A833+$A$11,IF($C$7,7,0),1,1)</f>
        <v>39.200000000000003</v>
      </c>
      <c r="F833" s="4">
        <f ca="1">OFFSET(InputPriceData!E$15,CalculationsAndCharts!$A833+$A$11,IF($C$7,7,0),1,1)</f>
        <v>38.090000000000003</v>
      </c>
      <c r="G833" s="4">
        <f ca="1">OFFSET(InputPriceData!F$15,CalculationsAndCharts!$A833+$A$11,IF($C$7,7,0),1,1)</f>
        <v>38.549999999999997</v>
      </c>
      <c r="H833" s="105">
        <f t="shared" si="1367"/>
        <v>0</v>
      </c>
      <c r="I833" s="105">
        <f t="shared" ca="1" si="1441"/>
        <v>0</v>
      </c>
      <c r="J833" s="105">
        <f t="shared" ca="1" si="1441"/>
        <v>0</v>
      </c>
      <c r="K833" s="105">
        <f t="shared" ca="1" si="1441"/>
        <v>0</v>
      </c>
      <c r="L833" s="4">
        <f t="shared" ca="1" si="1368"/>
        <v>38.613333333333337</v>
      </c>
      <c r="M833" s="105">
        <f t="shared" ca="1" si="1369"/>
        <v>1.2433333333333394</v>
      </c>
      <c r="N833" s="105">
        <f t="shared" ca="1" si="1376"/>
        <v>5.0819615384615382</v>
      </c>
      <c r="O833" s="198">
        <f t="shared" ca="1" si="1377"/>
        <v>5.9960860670931417</v>
      </c>
      <c r="P833" s="198">
        <f t="shared" ca="1" si="1378"/>
        <v>5.3964774603838279</v>
      </c>
      <c r="Q833" s="105">
        <f t="shared" ca="1" si="1370"/>
        <v>37.773102249165859</v>
      </c>
      <c r="R833" s="105">
        <f t="shared" ca="1" si="1371"/>
        <v>37.312713780343202</v>
      </c>
      <c r="S833" s="105">
        <f t="shared" ca="1" si="1379"/>
        <v>0</v>
      </c>
      <c r="T833" s="105">
        <f t="shared" si="1380"/>
        <v>0</v>
      </c>
      <c r="U833" s="105">
        <f t="shared" si="1381"/>
        <v>0</v>
      </c>
      <c r="V833" s="115">
        <f t="shared" ca="1" si="1372"/>
        <v>1.2800000000000011</v>
      </c>
      <c r="W833" s="114">
        <f t="shared" ca="1" si="1373"/>
        <v>1.3028598945523122</v>
      </c>
      <c r="X833" s="116">
        <f t="shared" ca="1" si="1374"/>
        <v>8.3796625020812254E-2</v>
      </c>
      <c r="Y833" s="90" t="e">
        <f t="shared" si="1382"/>
        <v>#N/A</v>
      </c>
      <c r="Z833" s="117" t="str">
        <f t="shared" ca="1" si="1383"/>
        <v/>
      </c>
      <c r="AA833" s="112"/>
      <c r="AB833" s="118"/>
      <c r="AC833" s="107"/>
      <c r="AD833" s="107"/>
      <c r="AH833" s="107"/>
      <c r="BE833" s="235">
        <f t="shared" ca="1" si="1384"/>
        <v>38.234999999999999</v>
      </c>
      <c r="BF833" s="235">
        <f t="shared" ref="BF833:BN833" ca="1" si="1443">AVERAGE(OFFSET(BE$31,$A833,0,$BE$27,1))</f>
        <v>38.1</v>
      </c>
      <c r="BG833" s="235">
        <f t="shared" ca="1" si="1443"/>
        <v>38.027500000000003</v>
      </c>
      <c r="BH833" s="235">
        <f t="shared" ca="1" si="1443"/>
        <v>37.938124999999999</v>
      </c>
      <c r="BI833" s="235">
        <f t="shared" ca="1" si="1443"/>
        <v>37.858437500000001</v>
      </c>
      <c r="BJ833" s="235">
        <f t="shared" ca="1" si="1443"/>
        <v>37.795781250000005</v>
      </c>
      <c r="BK833" s="235">
        <f t="shared" ca="1" si="1443"/>
        <v>37.741796875000006</v>
      </c>
      <c r="BL833" s="235">
        <f t="shared" ca="1" si="1443"/>
        <v>37.693945312500006</v>
      </c>
      <c r="BM833" s="235">
        <f t="shared" ca="1" si="1443"/>
        <v>37.657539062500007</v>
      </c>
      <c r="BN833" s="235">
        <f t="shared" ca="1" si="1443"/>
        <v>37.637724609375006</v>
      </c>
      <c r="BO833" s="235">
        <f t="shared" ca="1" si="1386"/>
        <v>37.995948730468754</v>
      </c>
      <c r="BP833" s="235">
        <f t="shared" ca="1" si="1342"/>
        <v>37.870861986291864</v>
      </c>
      <c r="BQ833" s="235">
        <f t="shared" ca="1" si="1343"/>
        <v>37.763409660365838</v>
      </c>
      <c r="BR833" s="235">
        <f t="shared" ca="1" si="1344"/>
        <v>0.10745232592602605</v>
      </c>
      <c r="BS833" s="235">
        <f t="shared" ca="1" si="1345"/>
        <v>37.97831431221789</v>
      </c>
      <c r="BT833" s="235">
        <f t="shared" ca="1" si="1413"/>
        <v>37.867253034397422</v>
      </c>
      <c r="BU833" s="235">
        <f t="shared" ca="1" si="1414"/>
        <v>37.769715108283421</v>
      </c>
      <c r="BV833" s="235">
        <f t="shared" ca="1" si="1415"/>
        <v>37.670458668491726</v>
      </c>
      <c r="BW833" s="235">
        <f t="shared" ca="1" si="1416"/>
        <v>37.963072446833728</v>
      </c>
      <c r="BX833" s="235">
        <f t="shared" ca="1" si="1387"/>
        <v>0.7716678346703425</v>
      </c>
      <c r="BZ833" s="235">
        <f t="shared" ca="1" si="1388"/>
        <v>37.283644873124452</v>
      </c>
      <c r="CA833" s="235">
        <f t="shared" ca="1" si="1389"/>
        <v>72.011659135680077</v>
      </c>
      <c r="CB833" s="235">
        <f t="shared" ca="1" si="1429"/>
        <v>38.304641031901042</v>
      </c>
      <c r="CC833" s="235">
        <f t="shared" ca="1" si="1430"/>
        <v>5.554641031901042</v>
      </c>
      <c r="CD833" s="81">
        <f t="shared" ca="1" si="1431"/>
        <v>4.1954762369791752</v>
      </c>
      <c r="CE833" s="235">
        <f t="shared" ca="1" si="1390"/>
        <v>100</v>
      </c>
      <c r="CF833" s="235">
        <f t="shared" ca="1" si="1391"/>
        <v>100</v>
      </c>
      <c r="CG833">
        <f t="shared" ref="CG833:CI872" si="1444">CG$30</f>
        <v>100</v>
      </c>
      <c r="CH833">
        <f t="shared" si="1444"/>
        <v>50</v>
      </c>
      <c r="CI833">
        <f t="shared" si="1444"/>
        <v>0</v>
      </c>
      <c r="CJ833" t="e">
        <f t="shared" si="1393"/>
        <v>#N/A</v>
      </c>
      <c r="CK833" s="259">
        <f t="shared" ca="1" si="1394"/>
        <v>37.737867044334408</v>
      </c>
      <c r="CL833" s="259">
        <f t="shared" ca="1" si="1395"/>
        <v>38.296433522167206</v>
      </c>
      <c r="CM833" s="259">
        <f t="shared" ca="1" si="1396"/>
        <v>38.087033116295906</v>
      </c>
      <c r="CN833" s="259">
        <f t="shared" ca="1" si="1397"/>
        <v>37.752277301111903</v>
      </c>
      <c r="CO833">
        <f t="shared" ca="1" si="1398"/>
        <v>100</v>
      </c>
      <c r="CP833">
        <f t="shared" ca="1" si="1399"/>
        <v>16.7</v>
      </c>
      <c r="CQ833" t="e">
        <f t="shared" ca="1" si="1400"/>
        <v>#N/A</v>
      </c>
      <c r="CR833" t="e">
        <f t="shared" ca="1" si="1434"/>
        <v>#N/A</v>
      </c>
      <c r="CS833" t="e">
        <f t="shared" ca="1" si="1435"/>
        <v>#N/A</v>
      </c>
    </row>
    <row r="834" spans="1:97" x14ac:dyDescent="0.25">
      <c r="A834">
        <v>803</v>
      </c>
      <c r="B834" s="100">
        <f ca="1">OFFSET(InputPriceData!B$15,CalculationsAndCharts!$A834+$A$11,0,1,1)</f>
        <v>39330</v>
      </c>
      <c r="C834" s="3">
        <f ca="1">OFFSET(InputPriceData!G$15,CalculationsAndCharts!$A834+$A$11,0,1,1)</f>
        <v>1794800</v>
      </c>
      <c r="D834" s="4">
        <f ca="1">OFFSET(InputPriceData!C$15,CalculationsAndCharts!$A834+$A$11,IF($C$7,7,0),1,1)</f>
        <v>37.56</v>
      </c>
      <c r="E834" s="4">
        <f ca="1">OFFSET(InputPriceData!D$15,CalculationsAndCharts!$A834+$A$11,IF($C$7,7,0),1,1)</f>
        <v>38.18</v>
      </c>
      <c r="F834" s="4">
        <f ca="1">OFFSET(InputPriceData!E$15,CalculationsAndCharts!$A834+$A$11,IF($C$7,7,0),1,1)</f>
        <v>37.369999999999997</v>
      </c>
      <c r="G834" s="4">
        <f ca="1">OFFSET(InputPriceData!F$15,CalculationsAndCharts!$A834+$A$11,IF($C$7,7,0),1,1)</f>
        <v>37.92</v>
      </c>
      <c r="H834" s="105">
        <f t="shared" si="1367"/>
        <v>0</v>
      </c>
      <c r="I834" s="105">
        <f t="shared" ca="1" si="1441"/>
        <v>0</v>
      </c>
      <c r="J834" s="105">
        <f t="shared" ca="1" si="1441"/>
        <v>0</v>
      </c>
      <c r="K834" s="105">
        <f t="shared" ca="1" si="1441"/>
        <v>0</v>
      </c>
      <c r="L834" s="4">
        <f t="shared" ca="1" si="1368"/>
        <v>37.823333333333331</v>
      </c>
      <c r="M834" s="105">
        <f t="shared" ca="1" si="1369"/>
        <v>0.60666666666666913</v>
      </c>
      <c r="N834" s="105">
        <f t="shared" ca="1" si="1376"/>
        <v>5.6208333333333318</v>
      </c>
      <c r="O834" s="198">
        <f t="shared" ca="1" si="1377"/>
        <v>6.2572645038450281</v>
      </c>
      <c r="P834" s="198">
        <f t="shared" ca="1" si="1378"/>
        <v>5.6315380534605257</v>
      </c>
      <c r="Q834" s="105">
        <f t="shared" ca="1" si="1370"/>
        <v>37.533036225118011</v>
      </c>
      <c r="R834" s="105">
        <f t="shared" ca="1" si="1371"/>
        <v>37.181174217822445</v>
      </c>
      <c r="S834" s="105">
        <f t="shared" ca="1" si="1379"/>
        <v>0</v>
      </c>
      <c r="T834" s="105">
        <f t="shared" si="1380"/>
        <v>0</v>
      </c>
      <c r="U834" s="105">
        <f t="shared" si="1381"/>
        <v>0</v>
      </c>
      <c r="V834" s="115">
        <f t="shared" ca="1" si="1372"/>
        <v>0.81000000000000227</v>
      </c>
      <c r="W834" s="114">
        <f t="shared" ca="1" si="1373"/>
        <v>1.3142898418284676</v>
      </c>
      <c r="X834" s="116">
        <f t="shared" ca="1" si="1374"/>
        <v>8.4659542242311911E-2</v>
      </c>
      <c r="Y834" s="90" t="e">
        <f t="shared" si="1382"/>
        <v>#N/A</v>
      </c>
      <c r="Z834" s="117" t="str">
        <f t="shared" ca="1" si="1383"/>
        <v/>
      </c>
      <c r="AA834" s="112"/>
      <c r="AB834" s="118"/>
      <c r="AC834" s="107"/>
      <c r="AD834" s="107"/>
      <c r="AH834" s="107"/>
      <c r="BE834" s="235">
        <f t="shared" ca="1" si="1384"/>
        <v>37.965000000000003</v>
      </c>
      <c r="BF834" s="235">
        <f t="shared" ref="BF834:BN834" ca="1" si="1445">AVERAGE(OFFSET(BE$31,$A834,0,$BE$27,1))</f>
        <v>37.954999999999998</v>
      </c>
      <c r="BG834" s="235">
        <f t="shared" ca="1" si="1445"/>
        <v>37.848750000000003</v>
      </c>
      <c r="BH834" s="235">
        <f t="shared" ca="1" si="1445"/>
        <v>37.778750000000002</v>
      </c>
      <c r="BI834" s="235">
        <f t="shared" ca="1" si="1445"/>
        <v>37.733125000000001</v>
      </c>
      <c r="BJ834" s="235">
        <f t="shared" ca="1" si="1445"/>
        <v>37.687812500000007</v>
      </c>
      <c r="BK834" s="235">
        <f t="shared" ca="1" si="1445"/>
        <v>37.646093750000006</v>
      </c>
      <c r="BL834" s="235">
        <f t="shared" ca="1" si="1445"/>
        <v>37.621132812500008</v>
      </c>
      <c r="BM834" s="235">
        <f t="shared" ca="1" si="1445"/>
        <v>37.617910156250005</v>
      </c>
      <c r="BN834" s="235">
        <f t="shared" ca="1" si="1445"/>
        <v>37.628525390625001</v>
      </c>
      <c r="BO834" s="235">
        <f t="shared" ca="1" si="1386"/>
        <v>37.83416748046875</v>
      </c>
      <c r="BP834" s="235">
        <f t="shared" ca="1" si="1342"/>
        <v>37.745775242114973</v>
      </c>
      <c r="BQ834" s="235">
        <f t="shared" ca="1" si="1343"/>
        <v>37.655957334439819</v>
      </c>
      <c r="BR834" s="235">
        <f t="shared" ca="1" si="1344"/>
        <v>8.9817907675154629E-2</v>
      </c>
      <c r="BS834" s="235">
        <f t="shared" ca="1" si="1345"/>
        <v>37.835593149790128</v>
      </c>
      <c r="BT834" s="235">
        <f t="shared" ca="1" si="1413"/>
        <v>37.756191756576953</v>
      </c>
      <c r="BU834" s="235">
        <f t="shared" ca="1" si="1414"/>
        <v>37.672177182169428</v>
      </c>
      <c r="BV834" s="235">
        <f t="shared" ca="1" si="1415"/>
        <v>37.571202228700031</v>
      </c>
      <c r="BW834" s="235">
        <f t="shared" ca="1" si="1416"/>
        <v>37.823245951922615</v>
      </c>
      <c r="BX834" s="235">
        <f t="shared" ca="1" si="1387"/>
        <v>0.74120553273009904</v>
      </c>
      <c r="BZ834" s="235">
        <f t="shared" ca="1" si="1388"/>
        <v>37.181612840488924</v>
      </c>
      <c r="CA834" s="235">
        <f t="shared" ca="1" si="1389"/>
        <v>71.641538112591704</v>
      </c>
      <c r="CB834" s="235">
        <f t="shared" ca="1" si="1429"/>
        <v>37.828750406901037</v>
      </c>
      <c r="CC834" s="235">
        <f t="shared" ca="1" si="1430"/>
        <v>5.0787504069010367</v>
      </c>
      <c r="CD834" s="81">
        <f t="shared" ca="1" si="1431"/>
        <v>4.6454762369791709</v>
      </c>
      <c r="CE834" s="235">
        <f t="shared" ca="1" si="1390"/>
        <v>100</v>
      </c>
      <c r="CF834" s="235">
        <f t="shared" ca="1" si="1391"/>
        <v>94.198598027788947</v>
      </c>
      <c r="CG834">
        <f t="shared" si="1444"/>
        <v>100</v>
      </c>
      <c r="CH834">
        <f t="shared" si="1444"/>
        <v>50</v>
      </c>
      <c r="CI834">
        <f t="shared" si="1444"/>
        <v>0</v>
      </c>
      <c r="CJ834" t="e">
        <f t="shared" si="1393"/>
        <v>#N/A</v>
      </c>
      <c r="CK834" s="259">
        <f t="shared" ca="1" si="1394"/>
        <v>37.718234088668808</v>
      </c>
      <c r="CL834" s="259">
        <f t="shared" ca="1" si="1395"/>
        <v>37.756433522167207</v>
      </c>
      <c r="CM834" s="259">
        <f t="shared" ca="1" si="1396"/>
        <v>37.736166304937619</v>
      </c>
      <c r="CN834" s="259">
        <f t="shared" ca="1" si="1397"/>
        <v>37.534614812689775</v>
      </c>
      <c r="CO834">
        <f t="shared" ca="1" si="1398"/>
        <v>100</v>
      </c>
      <c r="CP834">
        <f t="shared" ca="1" si="1399"/>
        <v>16.7</v>
      </c>
      <c r="CQ834" t="e">
        <f t="shared" ca="1" si="1400"/>
        <v>#N/A</v>
      </c>
      <c r="CR834" t="e">
        <f t="shared" ca="1" si="1434"/>
        <v>#N/A</v>
      </c>
      <c r="CS834" t="e">
        <f t="shared" ca="1" si="1435"/>
        <v>#N/A</v>
      </c>
    </row>
    <row r="835" spans="1:97" x14ac:dyDescent="0.25">
      <c r="A835">
        <v>804</v>
      </c>
      <c r="B835" s="100">
        <f ca="1">OFFSET(InputPriceData!B$15,CalculationsAndCharts!$A835+$A$11,0,1,1)</f>
        <v>39329</v>
      </c>
      <c r="C835" s="3">
        <f ca="1">OFFSET(InputPriceData!G$15,CalculationsAndCharts!$A835+$A$11,0,1,1)</f>
        <v>2576200</v>
      </c>
      <c r="D835" s="4">
        <f ca="1">OFFSET(InputPriceData!C$15,CalculationsAndCharts!$A835+$A$11,IF($C$7,7,0),1,1)</f>
        <v>37.9</v>
      </c>
      <c r="E835" s="4">
        <f ca="1">OFFSET(InputPriceData!D$15,CalculationsAndCharts!$A835+$A$11,IF($C$7,7,0),1,1)</f>
        <v>38.64</v>
      </c>
      <c r="F835" s="4">
        <f ca="1">OFFSET(InputPriceData!E$15,CalculationsAndCharts!$A835+$A$11,IF($C$7,7,0),1,1)</f>
        <v>37.28</v>
      </c>
      <c r="G835" s="4">
        <f ca="1">OFFSET(InputPriceData!F$15,CalculationsAndCharts!$A835+$A$11,IF($C$7,7,0),1,1)</f>
        <v>38.01</v>
      </c>
      <c r="H835" s="105">
        <f t="shared" si="1367"/>
        <v>0</v>
      </c>
      <c r="I835" s="105">
        <f t="shared" ca="1" si="1441"/>
        <v>0</v>
      </c>
      <c r="J835" s="105">
        <f t="shared" ca="1" si="1441"/>
        <v>0</v>
      </c>
      <c r="K835" s="105">
        <f t="shared" ca="1" si="1441"/>
        <v>0</v>
      </c>
      <c r="L835" s="4">
        <f t="shared" ca="1" si="1368"/>
        <v>37.976666666666667</v>
      </c>
      <c r="M835" s="105">
        <f t="shared" ca="1" si="1369"/>
        <v>0.82666666666666799</v>
      </c>
      <c r="N835" s="105">
        <f t="shared" ca="1" si="1376"/>
        <v>5.9749230769230754</v>
      </c>
      <c r="O835" s="198">
        <f t="shared" ca="1" si="1377"/>
        <v>6.4391019811340842</v>
      </c>
      <c r="P835" s="198">
        <f t="shared" ca="1" si="1378"/>
        <v>5.7951917830206758</v>
      </c>
      <c r="Q835" s="105">
        <f t="shared" ca="1" si="1370"/>
        <v>37.450094194199345</v>
      </c>
      <c r="R835" s="105">
        <f t="shared" ca="1" si="1371"/>
        <v>37.080642215738003</v>
      </c>
      <c r="S835" s="105">
        <f t="shared" ca="1" si="1379"/>
        <v>0</v>
      </c>
      <c r="T835" s="105">
        <f t="shared" si="1380"/>
        <v>0</v>
      </c>
      <c r="U835" s="105">
        <f t="shared" si="1381"/>
        <v>0</v>
      </c>
      <c r="V835" s="115">
        <f t="shared" ca="1" si="1372"/>
        <v>1.3599999999999994</v>
      </c>
      <c r="W835" s="114">
        <f t="shared" ca="1" si="1373"/>
        <v>1.5664347627427002</v>
      </c>
      <c r="X835" s="116">
        <f t="shared" ca="1" si="1374"/>
        <v>9.1211122408384637E-2</v>
      </c>
      <c r="Y835" s="90" t="e">
        <f t="shared" si="1382"/>
        <v>#N/A</v>
      </c>
      <c r="Z835" s="117" t="str">
        <f t="shared" ca="1" si="1383"/>
        <v/>
      </c>
      <c r="AA835" s="112"/>
      <c r="AB835" s="118"/>
      <c r="AC835" s="107"/>
      <c r="AD835" s="107"/>
      <c r="AH835" s="107"/>
      <c r="BE835" s="235">
        <f t="shared" ca="1" si="1384"/>
        <v>37.945</v>
      </c>
      <c r="BF835" s="235">
        <f t="shared" ref="BF835:BN835" ca="1" si="1446">AVERAGE(OFFSET(BE$31,$A835,0,$BE$27,1))</f>
        <v>37.742500000000007</v>
      </c>
      <c r="BG835" s="235">
        <f t="shared" ca="1" si="1446"/>
        <v>37.708750000000009</v>
      </c>
      <c r="BH835" s="235">
        <f t="shared" ca="1" si="1446"/>
        <v>37.687500000000007</v>
      </c>
      <c r="BI835" s="235">
        <f t="shared" ca="1" si="1446"/>
        <v>37.642500000000005</v>
      </c>
      <c r="BJ835" s="235">
        <f t="shared" ca="1" si="1446"/>
        <v>37.604375000000005</v>
      </c>
      <c r="BK835" s="235">
        <f t="shared" ca="1" si="1446"/>
        <v>37.596171875000003</v>
      </c>
      <c r="BL835" s="235">
        <f t="shared" ca="1" si="1446"/>
        <v>37.614687500000002</v>
      </c>
      <c r="BM835" s="235">
        <f t="shared" ca="1" si="1446"/>
        <v>37.639140625000003</v>
      </c>
      <c r="BN835" s="235">
        <f t="shared" ca="1" si="1446"/>
        <v>37.645351562499997</v>
      </c>
      <c r="BO835" s="235">
        <f t="shared" ca="1" si="1386"/>
        <v>37.746923828125006</v>
      </c>
      <c r="BP835" s="235">
        <f t="shared" ca="1" si="1342"/>
        <v>37.657383003761197</v>
      </c>
      <c r="BQ835" s="235">
        <f t="shared" ca="1" si="1343"/>
        <v>37.566139426764671</v>
      </c>
      <c r="BR835" s="235">
        <f t="shared" ca="1" si="1344"/>
        <v>9.1243576996525633E-2</v>
      </c>
      <c r="BS835" s="235">
        <f t="shared" ca="1" si="1345"/>
        <v>37.748626580757723</v>
      </c>
      <c r="BT835" s="235">
        <f t="shared" ca="1" si="1413"/>
        <v>37.676790363363779</v>
      </c>
      <c r="BU835" s="235">
        <f t="shared" ca="1" si="1414"/>
        <v>37.588162607761902</v>
      </c>
      <c r="BV835" s="235">
        <f t="shared" ca="1" si="1415"/>
        <v>37.470227275230641</v>
      </c>
      <c r="BW835" s="235">
        <f t="shared" ca="1" si="1416"/>
        <v>37.736110542036272</v>
      </c>
      <c r="BX835" s="235">
        <f t="shared" ca="1" si="1387"/>
        <v>0.71544506480163039</v>
      </c>
      <c r="BZ835" s="235">
        <f t="shared" ca="1" si="1388"/>
        <v>37.087777002955661</v>
      </c>
      <c r="CA835" s="235">
        <f t="shared" ca="1" si="1389"/>
        <v>72.654902905101963</v>
      </c>
      <c r="CB835" s="235">
        <f t="shared" ca="1" si="1429"/>
        <v>37.861795247395833</v>
      </c>
      <c r="CC835" s="235">
        <f t="shared" ca="1" si="1430"/>
        <v>5.1117952473958326</v>
      </c>
      <c r="CD835" s="81">
        <f t="shared" ca="1" si="1431"/>
        <v>5.0654762369791726</v>
      </c>
      <c r="CE835" s="235">
        <f t="shared" ca="1" si="1390"/>
        <v>100</v>
      </c>
      <c r="CF835" s="235">
        <f t="shared" ca="1" si="1391"/>
        <v>85.857767252686244</v>
      </c>
      <c r="CG835">
        <f t="shared" si="1444"/>
        <v>100</v>
      </c>
      <c r="CH835">
        <f t="shared" si="1444"/>
        <v>50</v>
      </c>
      <c r="CI835">
        <f t="shared" si="1444"/>
        <v>0</v>
      </c>
      <c r="CJ835" t="e">
        <f t="shared" si="1393"/>
        <v>#N/A</v>
      </c>
      <c r="CK835" s="259">
        <f t="shared" ca="1" si="1394"/>
        <v>37.478968177337613</v>
      </c>
      <c r="CL835" s="259">
        <f t="shared" ca="1" si="1395"/>
        <v>37.839117044334401</v>
      </c>
      <c r="CM835" s="259">
        <f t="shared" ca="1" si="1396"/>
        <v>37.678054952673811</v>
      </c>
      <c r="CN835" s="259">
        <f t="shared" ca="1" si="1397"/>
        <v>37.445887328898799</v>
      </c>
      <c r="CO835">
        <f t="shared" ca="1" si="1398"/>
        <v>100</v>
      </c>
      <c r="CP835">
        <f t="shared" ca="1" si="1399"/>
        <v>16.7</v>
      </c>
      <c r="CQ835" t="e">
        <f t="shared" ca="1" si="1400"/>
        <v>#N/A</v>
      </c>
      <c r="CR835" t="e">
        <f t="shared" ca="1" si="1434"/>
        <v>#N/A</v>
      </c>
      <c r="CS835" t="e">
        <f t="shared" ca="1" si="1435"/>
        <v>#N/A</v>
      </c>
    </row>
    <row r="836" spans="1:97" x14ac:dyDescent="0.25">
      <c r="A836">
        <v>805</v>
      </c>
      <c r="B836" s="100">
        <f ca="1">OFFSET(InputPriceData!B$15,CalculationsAndCharts!$A836+$A$11,0,1,1)</f>
        <v>39325</v>
      </c>
      <c r="C836" s="3">
        <f ca="1">OFFSET(InputPriceData!G$15,CalculationsAndCharts!$A836+$A$11,0,1,1)</f>
        <v>5555900</v>
      </c>
      <c r="D836" s="4">
        <f ca="1">OFFSET(InputPriceData!C$15,CalculationsAndCharts!$A836+$A$11,IF($C$7,7,0),1,1)</f>
        <v>37.799999999999997</v>
      </c>
      <c r="E836" s="4">
        <f ca="1">OFFSET(InputPriceData!D$15,CalculationsAndCharts!$A836+$A$11,IF($C$7,7,0),1,1)</f>
        <v>38.29</v>
      </c>
      <c r="F836" s="4">
        <f ca="1">OFFSET(InputPriceData!E$15,CalculationsAndCharts!$A836+$A$11,IF($C$7,7,0),1,1)</f>
        <v>37.15</v>
      </c>
      <c r="G836" s="4">
        <f ca="1">OFFSET(InputPriceData!F$15,CalculationsAndCharts!$A836+$A$11,IF($C$7,7,0),1,1)</f>
        <v>37.880000000000003</v>
      </c>
      <c r="H836" s="105">
        <f t="shared" si="1367"/>
        <v>0</v>
      </c>
      <c r="I836" s="105">
        <f t="shared" ca="1" si="1441"/>
        <v>0</v>
      </c>
      <c r="J836" s="105">
        <f t="shared" ca="1" si="1441"/>
        <v>0</v>
      </c>
      <c r="K836" s="105">
        <f t="shared" ca="1" si="1441"/>
        <v>0</v>
      </c>
      <c r="L836" s="4">
        <f t="shared" ca="1" si="1368"/>
        <v>37.773333333333333</v>
      </c>
      <c r="M836" s="105">
        <f t="shared" ca="1" si="1369"/>
        <v>1.9733333333333363</v>
      </c>
      <c r="N836" s="105">
        <f t="shared" ca="1" si="1376"/>
        <v>6.6676282051282039</v>
      </c>
      <c r="O836" s="198">
        <f t="shared" ca="1" si="1377"/>
        <v>6.571724525194373</v>
      </c>
      <c r="P836" s="198">
        <f t="shared" ca="1" si="1378"/>
        <v>5.9145520726749359</v>
      </c>
      <c r="Q836" s="105">
        <f t="shared" ca="1" si="1370"/>
        <v>37.299644916351539</v>
      </c>
      <c r="R836" s="105">
        <f t="shared" ca="1" si="1371"/>
        <v>36.975084507606191</v>
      </c>
      <c r="S836" s="105">
        <f t="shared" ca="1" si="1379"/>
        <v>0</v>
      </c>
      <c r="T836" s="105">
        <f t="shared" si="1380"/>
        <v>0</v>
      </c>
      <c r="U836" s="105">
        <f t="shared" si="1381"/>
        <v>0</v>
      </c>
      <c r="V836" s="115">
        <f t="shared" ca="1" si="1372"/>
        <v>1.1400000000000006</v>
      </c>
      <c r="W836" s="114">
        <f t="shared" ca="1" si="1373"/>
        <v>1.6696521441140504</v>
      </c>
      <c r="X836" s="116">
        <f t="shared" ca="1" si="1374"/>
        <v>9.4077406127614838E-2</v>
      </c>
      <c r="Y836" s="90" t="e">
        <f t="shared" si="1382"/>
        <v>#N/A</v>
      </c>
      <c r="Z836" s="117" t="str">
        <f t="shared" ca="1" si="1383"/>
        <v/>
      </c>
      <c r="AA836" s="112"/>
      <c r="AB836" s="118"/>
      <c r="AC836" s="107"/>
      <c r="AD836" s="107"/>
      <c r="AH836" s="107"/>
      <c r="BE836" s="235">
        <f t="shared" ca="1" si="1384"/>
        <v>37.540000000000006</v>
      </c>
      <c r="BF836" s="235">
        <f t="shared" ref="BF836:BN836" ca="1" si="1447">AVERAGE(OFFSET(BE$31,$A836,0,$BE$27,1))</f>
        <v>37.675000000000004</v>
      </c>
      <c r="BG836" s="235">
        <f t="shared" ca="1" si="1447"/>
        <v>37.666250000000005</v>
      </c>
      <c r="BH836" s="235">
        <f t="shared" ca="1" si="1447"/>
        <v>37.597500000000004</v>
      </c>
      <c r="BI836" s="235">
        <f t="shared" ca="1" si="1447"/>
        <v>37.566250000000004</v>
      </c>
      <c r="BJ836" s="235">
        <f t="shared" ca="1" si="1447"/>
        <v>37.587968750000002</v>
      </c>
      <c r="BK836" s="235">
        <f t="shared" ca="1" si="1447"/>
        <v>37.633203125000001</v>
      </c>
      <c r="BL836" s="235">
        <f t="shared" ca="1" si="1447"/>
        <v>37.663593750000004</v>
      </c>
      <c r="BM836" s="235">
        <f t="shared" ca="1" si="1447"/>
        <v>37.651562499999997</v>
      </c>
      <c r="BN836" s="235">
        <f t="shared" ca="1" si="1447"/>
        <v>37.587070312499996</v>
      </c>
      <c r="BO836" s="235">
        <f t="shared" ca="1" si="1386"/>
        <v>37.614169921875003</v>
      </c>
      <c r="BP836" s="235">
        <f t="shared" ca="1" si="1342"/>
        <v>37.567842179397381</v>
      </c>
      <c r="BQ836" s="235">
        <f t="shared" ca="1" si="1343"/>
        <v>37.474895849768146</v>
      </c>
      <c r="BR836" s="235">
        <f t="shared" ca="1" si="1344"/>
        <v>9.2946329629235436E-2</v>
      </c>
      <c r="BS836" s="235">
        <f t="shared" ca="1" si="1345"/>
        <v>37.660788509026617</v>
      </c>
      <c r="BT836" s="235">
        <f t="shared" ca="1" si="1413"/>
        <v>37.604954145969835</v>
      </c>
      <c r="BU836" s="235">
        <f t="shared" ca="1" si="1414"/>
        <v>37.499534852160025</v>
      </c>
      <c r="BV836" s="235">
        <f t="shared" ca="1" si="1415"/>
        <v>37.352291942699381</v>
      </c>
      <c r="BW836" s="235">
        <f t="shared" ca="1" si="1416"/>
        <v>37.668549824128817</v>
      </c>
      <c r="BX836" s="235">
        <f t="shared" ca="1" si="1387"/>
        <v>0.71113144404492135</v>
      </c>
      <c r="BZ836" s="235">
        <f t="shared" ca="1" si="1388"/>
        <v>36.993573308441057</v>
      </c>
      <c r="CA836" s="235">
        <f t="shared" ca="1" si="1389"/>
        <v>73.728964642896585</v>
      </c>
      <c r="CB836" s="235">
        <f t="shared" ca="1" si="1429"/>
        <v>37.693751627604172</v>
      </c>
      <c r="CC836" s="235">
        <f t="shared" ca="1" si="1430"/>
        <v>4.943751627604172</v>
      </c>
      <c r="CD836" s="81">
        <f t="shared" ca="1" si="1431"/>
        <v>5.9854762369791743</v>
      </c>
      <c r="CE836" s="235">
        <f t="shared" ca="1" si="1390"/>
        <v>82.595794083366826</v>
      </c>
      <c r="CF836" s="235">
        <f t="shared" ca="1" si="1391"/>
        <v>80.393378075244982</v>
      </c>
      <c r="CG836">
        <f t="shared" si="1444"/>
        <v>100</v>
      </c>
      <c r="CH836">
        <f t="shared" si="1444"/>
        <v>50</v>
      </c>
      <c r="CI836">
        <f t="shared" si="1444"/>
        <v>0</v>
      </c>
      <c r="CJ836" t="e">
        <f t="shared" si="1393"/>
        <v>#N/A</v>
      </c>
      <c r="CK836" s="259">
        <f t="shared" ca="1" si="1394"/>
        <v>37.177936354675225</v>
      </c>
      <c r="CL836" s="259">
        <f t="shared" ca="1" si="1395"/>
        <v>37.59948408866881</v>
      </c>
      <c r="CM836" s="259">
        <f t="shared" ca="1" si="1396"/>
        <v>37.478980476678579</v>
      </c>
      <c r="CN836" s="259">
        <f t="shared" ca="1" si="1397"/>
        <v>37.288595442724557</v>
      </c>
      <c r="CO836">
        <f t="shared" ca="1" si="1398"/>
        <v>100</v>
      </c>
      <c r="CP836">
        <f t="shared" ca="1" si="1399"/>
        <v>16.7</v>
      </c>
      <c r="CQ836" t="e">
        <f t="shared" ca="1" si="1400"/>
        <v>#N/A</v>
      </c>
      <c r="CR836" t="e">
        <f t="shared" ca="1" si="1434"/>
        <v>#N/A</v>
      </c>
      <c r="CS836" t="e">
        <f t="shared" ca="1" si="1435"/>
        <v>#N/A</v>
      </c>
    </row>
    <row r="837" spans="1:97" x14ac:dyDescent="0.25">
      <c r="A837">
        <v>806</v>
      </c>
      <c r="B837" s="100">
        <f ca="1">OFFSET(InputPriceData!B$15,CalculationsAndCharts!$A837+$A$11,0,1,1)</f>
        <v>39324</v>
      </c>
      <c r="C837" s="3">
        <f ca="1">OFFSET(InputPriceData!G$15,CalculationsAndCharts!$A837+$A$11,0,1,1)</f>
        <v>9426100</v>
      </c>
      <c r="D837" s="4">
        <f ca="1">OFFSET(InputPriceData!C$15,CalculationsAndCharts!$A837+$A$11,IF($C$7,7,0),1,1)</f>
        <v>36.54</v>
      </c>
      <c r="E837" s="4">
        <f ca="1">OFFSET(InputPriceData!D$15,CalculationsAndCharts!$A837+$A$11,IF($C$7,7,0),1,1)</f>
        <v>37.5</v>
      </c>
      <c r="F837" s="4">
        <f ca="1">OFFSET(InputPriceData!E$15,CalculationsAndCharts!$A837+$A$11,IF($C$7,7,0),1,1)</f>
        <v>35.799999999999997</v>
      </c>
      <c r="G837" s="4">
        <f ca="1">OFFSET(InputPriceData!F$15,CalculationsAndCharts!$A837+$A$11,IF($C$7,7,0),1,1)</f>
        <v>37.200000000000003</v>
      </c>
      <c r="H837" s="105">
        <f t="shared" si="1367"/>
        <v>0</v>
      </c>
      <c r="I837" s="105">
        <f t="shared" ca="1" si="1441"/>
        <v>0</v>
      </c>
      <c r="J837" s="105">
        <f t="shared" ca="1" si="1441"/>
        <v>0</v>
      </c>
      <c r="K837" s="105">
        <f t="shared" ca="1" si="1441"/>
        <v>0</v>
      </c>
      <c r="L837" s="4">
        <f t="shared" ca="1" si="1368"/>
        <v>36.833333333333336</v>
      </c>
      <c r="M837" s="105">
        <f t="shared" ca="1" si="1369"/>
        <v>2.220000000000006</v>
      </c>
      <c r="N837" s="105">
        <f t="shared" ca="1" si="1376"/>
        <v>6.5147051282051249</v>
      </c>
      <c r="O837" s="198">
        <f t="shared" ca="1" si="1377"/>
        <v>6.5443234737847069</v>
      </c>
      <c r="P837" s="198">
        <f t="shared" ca="1" si="1378"/>
        <v>5.8898911264062361</v>
      </c>
      <c r="Q837" s="105">
        <f t="shared" ca="1" si="1370"/>
        <v>37.164305368642459</v>
      </c>
      <c r="R837" s="105">
        <f t="shared" ca="1" si="1371"/>
        <v>36.88235296225038</v>
      </c>
      <c r="S837" s="105">
        <f t="shared" ca="1" si="1379"/>
        <v>0</v>
      </c>
      <c r="T837" s="105">
        <f t="shared" si="1380"/>
        <v>0</v>
      </c>
      <c r="U837" s="105">
        <f t="shared" si="1381"/>
        <v>0</v>
      </c>
      <c r="V837" s="115">
        <f t="shared" ca="1" si="1372"/>
        <v>2.6200000000000045</v>
      </c>
      <c r="W837" s="114">
        <f t="shared" ca="1" si="1373"/>
        <v>1.934478216171075</v>
      </c>
      <c r="X837" s="116">
        <f t="shared" ca="1" si="1374"/>
        <v>0.10200210258524395</v>
      </c>
      <c r="Y837" s="90" t="e">
        <f t="shared" si="1382"/>
        <v>#N/A</v>
      </c>
      <c r="Z837" s="117" t="str">
        <f t="shared" ca="1" si="1383"/>
        <v/>
      </c>
      <c r="AA837" s="112"/>
      <c r="AB837" s="118"/>
      <c r="AC837" s="107"/>
      <c r="AD837" s="107"/>
      <c r="AH837" s="107"/>
      <c r="BE837" s="235">
        <f t="shared" ca="1" si="1384"/>
        <v>37.81</v>
      </c>
      <c r="BF837" s="235">
        <f t="shared" ref="BF837:BN837" ca="1" si="1448">AVERAGE(OFFSET(BE$31,$A837,0,$BE$27,1))</f>
        <v>37.657499999999999</v>
      </c>
      <c r="BG837" s="235">
        <f t="shared" ca="1" si="1448"/>
        <v>37.528750000000002</v>
      </c>
      <c r="BH837" s="235">
        <f t="shared" ca="1" si="1448"/>
        <v>37.535000000000004</v>
      </c>
      <c r="BI837" s="235">
        <f t="shared" ca="1" si="1448"/>
        <v>37.609687500000007</v>
      </c>
      <c r="BJ837" s="235">
        <f t="shared" ca="1" si="1448"/>
        <v>37.678437500000001</v>
      </c>
      <c r="BK837" s="235">
        <f t="shared" ca="1" si="1448"/>
        <v>37.693984374999999</v>
      </c>
      <c r="BL837" s="235">
        <f t="shared" ca="1" si="1448"/>
        <v>37.639531249999997</v>
      </c>
      <c r="BM837" s="235">
        <f t="shared" ca="1" si="1448"/>
        <v>37.522578124999995</v>
      </c>
      <c r="BN837" s="235">
        <f t="shared" ca="1" si="1448"/>
        <v>37.363300781249997</v>
      </c>
      <c r="BO837" s="235">
        <f t="shared" ca="1" si="1386"/>
        <v>37.642188476562509</v>
      </c>
      <c r="BP837" s="235">
        <f t="shared" ca="1" si="1342"/>
        <v>37.521514436919759</v>
      </c>
      <c r="BQ837" s="235">
        <f t="shared" ca="1" si="1343"/>
        <v>37.381949520138917</v>
      </c>
      <c r="BR837" s="235">
        <f t="shared" ca="1" si="1344"/>
        <v>0.13956491678084149</v>
      </c>
      <c r="BS837" s="235">
        <f t="shared" ca="1" si="1345"/>
        <v>37.6610793537006</v>
      </c>
      <c r="BT837" s="235">
        <f t="shared" ca="1" si="1413"/>
        <v>37.549119782913053</v>
      </c>
      <c r="BU837" s="235">
        <f t="shared" ca="1" si="1414"/>
        <v>37.394115558350208</v>
      </c>
      <c r="BV837" s="235">
        <f t="shared" ca="1" si="1415"/>
        <v>37.205049033238737</v>
      </c>
      <c r="BW837" s="235">
        <f t="shared" ca="1" si="1416"/>
        <v>37.670061706927271</v>
      </c>
      <c r="BX837" s="235">
        <f t="shared" ca="1" si="1387"/>
        <v>0.71005287663594618</v>
      </c>
      <c r="BZ837" s="235">
        <f t="shared" ca="1" si="1388"/>
        <v>36.896333600533964</v>
      </c>
      <c r="CA837" s="235">
        <f t="shared" ca="1" si="1389"/>
        <v>77.241918589888542</v>
      </c>
      <c r="CB837" s="235">
        <f t="shared" ca="1" si="1429"/>
        <v>37.237760904947919</v>
      </c>
      <c r="CC837" s="235">
        <f t="shared" ca="1" si="1430"/>
        <v>4.487760904947919</v>
      </c>
      <c r="CD837" s="81">
        <f t="shared" ca="1" si="1431"/>
        <v>5.9854762369791743</v>
      </c>
      <c r="CE837" s="235">
        <f t="shared" ca="1" si="1390"/>
        <v>74.977507674691878</v>
      </c>
      <c r="CF837" s="235">
        <f t="shared" ca="1" si="1391"/>
        <v>77.599038518241869</v>
      </c>
      <c r="CG837">
        <f t="shared" si="1444"/>
        <v>100</v>
      </c>
      <c r="CH837">
        <f t="shared" si="1444"/>
        <v>50</v>
      </c>
      <c r="CI837">
        <f t="shared" si="1444"/>
        <v>0</v>
      </c>
      <c r="CJ837" t="e">
        <f t="shared" si="1393"/>
        <v>#N/A</v>
      </c>
      <c r="CK837" s="259">
        <f t="shared" ca="1" si="1394"/>
        <v>37.595872709350445</v>
      </c>
      <c r="CL837" s="259">
        <f t="shared" ca="1" si="1395"/>
        <v>36.937936354675223</v>
      </c>
      <c r="CM837" s="259">
        <f t="shared" ca="1" si="1396"/>
        <v>37.282745238908745</v>
      </c>
      <c r="CN837" s="259">
        <f t="shared" ca="1" si="1397"/>
        <v>37.16423998434685</v>
      </c>
      <c r="CO837">
        <f t="shared" ca="1" si="1398"/>
        <v>100</v>
      </c>
      <c r="CP837">
        <f t="shared" ca="1" si="1399"/>
        <v>16.7</v>
      </c>
      <c r="CQ837" t="e">
        <f t="shared" ca="1" si="1400"/>
        <v>#N/A</v>
      </c>
      <c r="CR837" t="e">
        <f t="shared" ca="1" si="1434"/>
        <v>#N/A</v>
      </c>
      <c r="CS837" t="e">
        <f t="shared" ca="1" si="1435"/>
        <v>#N/A</v>
      </c>
    </row>
    <row r="838" spans="1:97" x14ac:dyDescent="0.25">
      <c r="A838">
        <v>807</v>
      </c>
      <c r="B838" s="100">
        <f ca="1">OFFSET(InputPriceData!B$15,CalculationsAndCharts!$A838+$A$11,0,1,1)</f>
        <v>39323</v>
      </c>
      <c r="C838" s="3">
        <f ca="1">OFFSET(InputPriceData!G$15,CalculationsAndCharts!$A838+$A$11,0,1,1)</f>
        <v>4352800</v>
      </c>
      <c r="D838" s="4">
        <f ca="1">OFFSET(InputPriceData!C$15,CalculationsAndCharts!$A838+$A$11,IF($C$7,7,0),1,1)</f>
        <v>37.17</v>
      </c>
      <c r="E838" s="4">
        <f ca="1">OFFSET(InputPriceData!D$15,CalculationsAndCharts!$A838+$A$11,IF($C$7,7,0),1,1)</f>
        <v>38.49</v>
      </c>
      <c r="F838" s="4">
        <f ca="1">OFFSET(InputPriceData!E$15,CalculationsAndCharts!$A838+$A$11,IF($C$7,7,0),1,1)</f>
        <v>37.15</v>
      </c>
      <c r="G838" s="4">
        <f ca="1">OFFSET(InputPriceData!F$15,CalculationsAndCharts!$A838+$A$11,IF($C$7,7,0),1,1)</f>
        <v>38.42</v>
      </c>
      <c r="H838" s="105">
        <f t="shared" si="1367"/>
        <v>0</v>
      </c>
      <c r="I838" s="105">
        <f t="shared" ca="1" si="1441"/>
        <v>0</v>
      </c>
      <c r="J838" s="105">
        <f t="shared" ca="1" si="1441"/>
        <v>0</v>
      </c>
      <c r="K838" s="105">
        <f t="shared" ca="1" si="1441"/>
        <v>0</v>
      </c>
      <c r="L838" s="4">
        <f t="shared" ca="1" si="1368"/>
        <v>38.020000000000003</v>
      </c>
      <c r="M838" s="105">
        <f t="shared" ca="1" si="1369"/>
        <v>1.5200000000000031</v>
      </c>
      <c r="N838" s="105">
        <f t="shared" ca="1" si="1376"/>
        <v>6.2862307692307624</v>
      </c>
      <c r="O838" s="198">
        <f t="shared" ca="1" si="1377"/>
        <v>6.5527858582360157</v>
      </c>
      <c r="P838" s="198">
        <f t="shared" ca="1" si="1378"/>
        <v>5.8975072724124145</v>
      </c>
      <c r="Q838" s="105">
        <f t="shared" ca="1" si="1370"/>
        <v>37.258868807302207</v>
      </c>
      <c r="R838" s="105">
        <f t="shared" ca="1" si="1371"/>
        <v>36.801795131852643</v>
      </c>
      <c r="S838" s="105">
        <f t="shared" ca="1" si="1379"/>
        <v>0</v>
      </c>
      <c r="T838" s="105">
        <f t="shared" si="1380"/>
        <v>0</v>
      </c>
      <c r="U838" s="105">
        <f t="shared" si="1381"/>
        <v>0</v>
      </c>
      <c r="V838" s="115">
        <f t="shared" ca="1" si="1372"/>
        <v>1.8999999999999986</v>
      </c>
      <c r="W838" s="114">
        <f t="shared" ca="1" si="1373"/>
        <v>1.5917173242566101</v>
      </c>
      <c r="X838" s="116">
        <f t="shared" ca="1" si="1374"/>
        <v>9.142939417638235E-2</v>
      </c>
      <c r="Y838" s="90" t="e">
        <f t="shared" si="1382"/>
        <v>#N/A</v>
      </c>
      <c r="Z838" s="117" t="str">
        <f t="shared" ca="1" si="1383"/>
        <v/>
      </c>
      <c r="AA838" s="112"/>
      <c r="AB838" s="118"/>
      <c r="AC838" s="107"/>
      <c r="AD838" s="107"/>
      <c r="AH838" s="107"/>
      <c r="BE838" s="235">
        <f t="shared" ca="1" si="1384"/>
        <v>37.505000000000003</v>
      </c>
      <c r="BF838" s="235">
        <f t="shared" ref="BF838:BN838" ca="1" si="1449">AVERAGE(OFFSET(BE$31,$A838,0,$BE$27,1))</f>
        <v>37.400000000000006</v>
      </c>
      <c r="BG838" s="235">
        <f t="shared" ca="1" si="1449"/>
        <v>37.541250000000005</v>
      </c>
      <c r="BH838" s="235">
        <f t="shared" ca="1" si="1449"/>
        <v>37.684375000000003</v>
      </c>
      <c r="BI838" s="235">
        <f t="shared" ca="1" si="1449"/>
        <v>37.747187500000003</v>
      </c>
      <c r="BJ838" s="235">
        <f t="shared" ca="1" si="1449"/>
        <v>37.709531249999998</v>
      </c>
      <c r="BK838" s="235">
        <f t="shared" ca="1" si="1449"/>
        <v>37.585078124999995</v>
      </c>
      <c r="BL838" s="235">
        <f t="shared" ca="1" si="1449"/>
        <v>37.405625000000001</v>
      </c>
      <c r="BM838" s="235">
        <f t="shared" ca="1" si="1449"/>
        <v>37.204023437499998</v>
      </c>
      <c r="BN838" s="235">
        <f t="shared" ca="1" si="1449"/>
        <v>37.001738281249999</v>
      </c>
      <c r="BO838" s="235">
        <f t="shared" ca="1" si="1386"/>
        <v>37.488534179687505</v>
      </c>
      <c r="BP838" s="235">
        <f t="shared" ca="1" si="1342"/>
        <v>37.400840397277008</v>
      </c>
      <c r="BQ838" s="235">
        <f t="shared" ca="1" si="1343"/>
        <v>37.242384603358069</v>
      </c>
      <c r="BR838" s="235">
        <f t="shared" ca="1" si="1344"/>
        <v>0.15845579391893949</v>
      </c>
      <c r="BS838" s="235">
        <f t="shared" ca="1" si="1345"/>
        <v>37.559296191195948</v>
      </c>
      <c r="BT838" s="235">
        <f t="shared" ca="1" si="1413"/>
        <v>37.437160212125505</v>
      </c>
      <c r="BU838" s="235">
        <f t="shared" ca="1" si="1414"/>
        <v>37.23911133378737</v>
      </c>
      <c r="BV838" s="235">
        <f t="shared" ca="1" si="1415"/>
        <v>37.015982508127266</v>
      </c>
      <c r="BW838" s="235">
        <f t="shared" ca="1" si="1416"/>
        <v>37.610129143141677</v>
      </c>
      <c r="BX838" s="235">
        <f t="shared" ca="1" si="1387"/>
        <v>0.6838539186945487</v>
      </c>
      <c r="BZ838" s="235">
        <f t="shared" ca="1" si="1388"/>
        <v>36.790201582084812</v>
      </c>
      <c r="CA838" s="235">
        <f t="shared" ca="1" si="1389"/>
        <v>79.974514243556428</v>
      </c>
      <c r="CB838" s="235">
        <f t="shared" ca="1" si="1429"/>
        <v>37.754267089843751</v>
      </c>
      <c r="CC838" s="235">
        <f t="shared" ca="1" si="1430"/>
        <v>5.0042670898437507</v>
      </c>
      <c r="CD838" s="81">
        <f t="shared" ca="1" si="1431"/>
        <v>5.9854762369791743</v>
      </c>
      <c r="CE838" s="235">
        <f t="shared" ca="1" si="1390"/>
        <v>83.606832467676242</v>
      </c>
      <c r="CF838" s="235">
        <f t="shared" ca="1" si="1391"/>
        <v>81.088699517489758</v>
      </c>
      <c r="CG838">
        <f t="shared" si="1444"/>
        <v>100</v>
      </c>
      <c r="CH838">
        <f t="shared" si="1444"/>
        <v>50</v>
      </c>
      <c r="CI838">
        <f t="shared" si="1444"/>
        <v>0</v>
      </c>
      <c r="CJ838" t="e">
        <f t="shared" si="1393"/>
        <v>#N/A</v>
      </c>
      <c r="CK838" s="259">
        <f t="shared" ca="1" si="1394"/>
        <v>37.384245418700885</v>
      </c>
      <c r="CL838" s="259">
        <f t="shared" ca="1" si="1395"/>
        <v>37.707936354675226</v>
      </c>
      <c r="CM838" s="259">
        <f t="shared" ca="1" si="1396"/>
        <v>37.582353175959028</v>
      </c>
      <c r="CN838" s="259">
        <f t="shared" ca="1" si="1397"/>
        <v>37.254761436215496</v>
      </c>
      <c r="CO838">
        <f t="shared" ca="1" si="1398"/>
        <v>100</v>
      </c>
      <c r="CP838">
        <f t="shared" ca="1" si="1399"/>
        <v>16.7</v>
      </c>
      <c r="CQ838" t="e">
        <f t="shared" ca="1" si="1400"/>
        <v>#N/A</v>
      </c>
      <c r="CR838" t="e">
        <f t="shared" ca="1" si="1434"/>
        <v>#N/A</v>
      </c>
      <c r="CS838" t="e">
        <f t="shared" ca="1" si="1435"/>
        <v>#N/A</v>
      </c>
    </row>
    <row r="839" spans="1:97" x14ac:dyDescent="0.25">
      <c r="A839">
        <v>808</v>
      </c>
      <c r="B839" s="100">
        <f ca="1">OFFSET(InputPriceData!B$15,CalculationsAndCharts!$A839+$A$11,0,1,1)</f>
        <v>39322</v>
      </c>
      <c r="C839" s="3">
        <f ca="1">OFFSET(InputPriceData!G$15,CalculationsAndCharts!$A839+$A$11,0,1,1)</f>
        <v>2752900</v>
      </c>
      <c r="D839" s="4">
        <f ca="1">OFFSET(InputPriceData!C$15,CalculationsAndCharts!$A839+$A$11,IF($C$7,7,0),1,1)</f>
        <v>37.479999999999997</v>
      </c>
      <c r="E839" s="4">
        <f ca="1">OFFSET(InputPriceData!D$15,CalculationsAndCharts!$A839+$A$11,IF($C$7,7,0),1,1)</f>
        <v>37.700000000000003</v>
      </c>
      <c r="F839" s="4">
        <f ca="1">OFFSET(InputPriceData!E$15,CalculationsAndCharts!$A839+$A$11,IF($C$7,7,0),1,1)</f>
        <v>36.5</v>
      </c>
      <c r="G839" s="4">
        <f ca="1">OFFSET(InputPriceData!F$15,CalculationsAndCharts!$A839+$A$11,IF($C$7,7,0),1,1)</f>
        <v>36.590000000000003</v>
      </c>
      <c r="H839" s="105">
        <f t="shared" si="1367"/>
        <v>0</v>
      </c>
      <c r="I839" s="105">
        <f t="shared" ca="1" si="1441"/>
        <v>0</v>
      </c>
      <c r="J839" s="105">
        <f t="shared" ca="1" si="1441"/>
        <v>0</v>
      </c>
      <c r="K839" s="105">
        <f t="shared" ca="1" si="1441"/>
        <v>0</v>
      </c>
      <c r="L839" s="4">
        <f t="shared" ca="1" si="1368"/>
        <v>36.93</v>
      </c>
      <c r="M839" s="105">
        <f t="shared" ca="1" si="1369"/>
        <v>1.6799999999999997</v>
      </c>
      <c r="N839" s="105">
        <f t="shared" ca="1" si="1376"/>
        <v>6.2853205128205047</v>
      </c>
      <c r="O839" s="198">
        <f t="shared" ca="1" si="1377"/>
        <v>6.6289444550946595</v>
      </c>
      <c r="P839" s="198">
        <f t="shared" ca="1" si="1378"/>
        <v>5.966050009585194</v>
      </c>
      <c r="Q839" s="105">
        <f t="shared" ca="1" si="1370"/>
        <v>37.041402752245695</v>
      </c>
      <c r="R839" s="105">
        <f t="shared" ca="1" si="1371"/>
        <v>36.671202653152768</v>
      </c>
      <c r="S839" s="105">
        <f t="shared" ca="1" si="1379"/>
        <v>0</v>
      </c>
      <c r="T839" s="105">
        <f t="shared" si="1380"/>
        <v>0</v>
      </c>
      <c r="U839" s="105">
        <f t="shared" si="1381"/>
        <v>0</v>
      </c>
      <c r="V839" s="115">
        <f t="shared" ca="1" si="1372"/>
        <v>1.5</v>
      </c>
      <c r="W839" s="114">
        <f t="shared" ca="1" si="1373"/>
        <v>1.4375759863849158</v>
      </c>
      <c r="X839" s="116">
        <f t="shared" ca="1" si="1374"/>
        <v>8.9288767050694606E-2</v>
      </c>
      <c r="Y839" s="90" t="e">
        <f t="shared" si="1382"/>
        <v>#N/A</v>
      </c>
      <c r="Z839" s="117" t="str">
        <f t="shared" ca="1" si="1383"/>
        <v/>
      </c>
      <c r="AA839" s="112"/>
      <c r="AB839" s="118"/>
      <c r="AC839" s="107"/>
      <c r="AD839" s="107"/>
      <c r="AH839" s="107"/>
      <c r="BE839" s="235">
        <f t="shared" ca="1" si="1384"/>
        <v>37.295000000000002</v>
      </c>
      <c r="BF839" s="235">
        <f t="shared" ref="BF839:BN839" ca="1" si="1450">AVERAGE(OFFSET(BE$31,$A839,0,$BE$27,1))</f>
        <v>37.682500000000005</v>
      </c>
      <c r="BG839" s="235">
        <f t="shared" ca="1" si="1450"/>
        <v>37.827500000000001</v>
      </c>
      <c r="BH839" s="235">
        <f t="shared" ca="1" si="1450"/>
        <v>37.81</v>
      </c>
      <c r="BI839" s="235">
        <f t="shared" ca="1" si="1450"/>
        <v>37.671875</v>
      </c>
      <c r="BJ839" s="235">
        <f t="shared" ca="1" si="1450"/>
        <v>37.460625</v>
      </c>
      <c r="BK839" s="235">
        <f t="shared" ca="1" si="1450"/>
        <v>37.226171875000006</v>
      </c>
      <c r="BL839" s="235">
        <f t="shared" ca="1" si="1450"/>
        <v>37.002421875000003</v>
      </c>
      <c r="BM839" s="235">
        <f t="shared" ca="1" si="1450"/>
        <v>36.799453124999999</v>
      </c>
      <c r="BN839" s="235">
        <f t="shared" ca="1" si="1450"/>
        <v>36.611474609375001</v>
      </c>
      <c r="BO839" s="235">
        <f t="shared" ca="1" si="1386"/>
        <v>37.453976074218758</v>
      </c>
      <c r="BP839" s="235">
        <f t="shared" ca="1" si="1342"/>
        <v>37.313146614866504</v>
      </c>
      <c r="BQ839" s="235">
        <f t="shared" ca="1" si="1343"/>
        <v>37.083928809439129</v>
      </c>
      <c r="BR839" s="235">
        <f t="shared" ca="1" si="1344"/>
        <v>0.2292178054273748</v>
      </c>
      <c r="BS839" s="235">
        <f t="shared" ca="1" si="1345"/>
        <v>37.542364420293879</v>
      </c>
      <c r="BT839" s="235">
        <f t="shared" ca="1" si="1413"/>
        <v>37.31502423305507</v>
      </c>
      <c r="BU839" s="235">
        <f t="shared" ca="1" si="1414"/>
        <v>37.041062455449236</v>
      </c>
      <c r="BV839" s="235">
        <f t="shared" ca="1" si="1415"/>
        <v>36.792853682467161</v>
      </c>
      <c r="BW839" s="235">
        <f t="shared" ca="1" si="1416"/>
        <v>37.614739015284663</v>
      </c>
      <c r="BX839" s="235">
        <f t="shared" ca="1" si="1387"/>
        <v>0.644892713604862</v>
      </c>
      <c r="BZ839" s="235">
        <f t="shared" ca="1" si="1388"/>
        <v>36.683647615736604</v>
      </c>
      <c r="CA839" s="235">
        <f t="shared" ca="1" si="1389"/>
        <v>86.094817785402768</v>
      </c>
      <c r="CB839" s="235">
        <f t="shared" ca="1" si="1429"/>
        <v>37.191988037109383</v>
      </c>
      <c r="CC839" s="235">
        <f t="shared" ca="1" si="1430"/>
        <v>4.4419880371093825</v>
      </c>
      <c r="CD839" s="81">
        <f t="shared" ca="1" si="1431"/>
        <v>5.9854762369791743</v>
      </c>
      <c r="CE839" s="235">
        <f t="shared" ca="1" si="1390"/>
        <v>74.212775412357516</v>
      </c>
      <c r="CF839" s="235">
        <f t="shared" ca="1" si="1391"/>
        <v>79.497763493586874</v>
      </c>
      <c r="CG839">
        <f t="shared" si="1444"/>
        <v>100</v>
      </c>
      <c r="CH839">
        <f t="shared" si="1444"/>
        <v>50</v>
      </c>
      <c r="CI839">
        <f t="shared" si="1444"/>
        <v>0</v>
      </c>
      <c r="CJ839" t="e">
        <f t="shared" si="1393"/>
        <v>#N/A</v>
      </c>
      <c r="CK839" s="259">
        <f t="shared" ca="1" si="1394"/>
        <v>37.700990837401768</v>
      </c>
      <c r="CL839" s="259">
        <f t="shared" ca="1" si="1395"/>
        <v>37.242370418700887</v>
      </c>
      <c r="CM839" s="259">
        <f t="shared" ca="1" si="1396"/>
        <v>37.290588626598385</v>
      </c>
      <c r="CN839" s="259">
        <f t="shared" ca="1" si="1397"/>
        <v>37.073491468831605</v>
      </c>
      <c r="CO839">
        <f t="shared" ca="1" si="1398"/>
        <v>100</v>
      </c>
      <c r="CP839">
        <f t="shared" ca="1" si="1399"/>
        <v>16.7</v>
      </c>
      <c r="CQ839" t="e">
        <f t="shared" ca="1" si="1400"/>
        <v>#N/A</v>
      </c>
      <c r="CR839" t="e">
        <f t="shared" ca="1" si="1434"/>
        <v>#N/A</v>
      </c>
      <c r="CS839" t="e">
        <f t="shared" ca="1" si="1435"/>
        <v>#N/A</v>
      </c>
    </row>
    <row r="840" spans="1:97" x14ac:dyDescent="0.25">
      <c r="A840">
        <v>809</v>
      </c>
      <c r="B840" s="100">
        <f ca="1">OFFSET(InputPriceData!B$15,CalculationsAndCharts!$A840+$A$11,0,1,1)</f>
        <v>39321</v>
      </c>
      <c r="C840" s="3">
        <f ca="1">OFFSET(InputPriceData!G$15,CalculationsAndCharts!$A840+$A$11,0,1,1)</f>
        <v>2610500</v>
      </c>
      <c r="D840" s="4">
        <f ca="1">OFFSET(InputPriceData!C$15,CalculationsAndCharts!$A840+$A$11,IF($C$7,7,0),1,1)</f>
        <v>38.159999999999997</v>
      </c>
      <c r="E840" s="4">
        <f ca="1">OFFSET(InputPriceData!D$15,CalculationsAndCharts!$A840+$A$11,IF($C$7,7,0),1,1)</f>
        <v>38.64</v>
      </c>
      <c r="F840" s="4">
        <f ca="1">OFFSET(InputPriceData!E$15,CalculationsAndCharts!$A840+$A$11,IF($C$7,7,0),1,1)</f>
        <v>37.9</v>
      </c>
      <c r="G840" s="4">
        <f ca="1">OFFSET(InputPriceData!F$15,CalculationsAndCharts!$A840+$A$11,IF($C$7,7,0),1,1)</f>
        <v>38</v>
      </c>
      <c r="H840" s="105">
        <f t="shared" si="1367"/>
        <v>0</v>
      </c>
      <c r="I840" s="105">
        <f t="shared" ca="1" si="1441"/>
        <v>0</v>
      </c>
      <c r="J840" s="105">
        <f t="shared" ca="1" si="1441"/>
        <v>0</v>
      </c>
      <c r="K840" s="105">
        <f t="shared" ca="1" si="1441"/>
        <v>0</v>
      </c>
      <c r="L840" s="4">
        <f t="shared" ca="1" si="1368"/>
        <v>38.18</v>
      </c>
      <c r="M840" s="105">
        <f t="shared" ca="1" si="1369"/>
        <v>1.3699999999999974</v>
      </c>
      <c r="N840" s="105">
        <f t="shared" ca="1" si="1376"/>
        <v>6.2516410256410166</v>
      </c>
      <c r="O840" s="198">
        <f t="shared" ca="1" si="1377"/>
        <v>6.7271227243158469</v>
      </c>
      <c r="P840" s="198">
        <f t="shared" ca="1" si="1378"/>
        <v>6.0544104518842623</v>
      </c>
      <c r="Q840" s="105">
        <f t="shared" ca="1" si="1370"/>
        <v>37.073232110030176</v>
      </c>
      <c r="R840" s="105">
        <f t="shared" ca="1" si="1371"/>
        <v>36.565431196269074</v>
      </c>
      <c r="S840" s="105">
        <f t="shared" ca="1" si="1379"/>
        <v>0</v>
      </c>
      <c r="T840" s="105">
        <f t="shared" si="1380"/>
        <v>0</v>
      </c>
      <c r="U840" s="105">
        <f t="shared" si="1381"/>
        <v>0</v>
      </c>
      <c r="V840" s="115">
        <f t="shared" ca="1" si="1372"/>
        <v>0.74000000000000199</v>
      </c>
      <c r="W840" s="114">
        <f t="shared" ca="1" si="1373"/>
        <v>1.4063639795773739</v>
      </c>
      <c r="X840" s="116">
        <f t="shared" ca="1" si="1374"/>
        <v>8.7009578409930899E-2</v>
      </c>
      <c r="Y840" s="90" t="e">
        <f t="shared" si="1382"/>
        <v>#N/A</v>
      </c>
      <c r="Z840" s="117" t="str">
        <f t="shared" ca="1" si="1383"/>
        <v/>
      </c>
      <c r="AA840" s="112"/>
      <c r="AB840" s="118"/>
      <c r="AC840" s="107"/>
      <c r="AD840" s="107"/>
      <c r="AH840" s="107"/>
      <c r="BE840" s="235">
        <f t="shared" ca="1" si="1384"/>
        <v>38.07</v>
      </c>
      <c r="BF840" s="235">
        <f t="shared" ref="BF840:BN840" ca="1" si="1451">AVERAGE(OFFSET(BE$31,$A840,0,$BE$27,1))</f>
        <v>37.972499999999997</v>
      </c>
      <c r="BG840" s="235">
        <f t="shared" ca="1" si="1451"/>
        <v>37.792499999999997</v>
      </c>
      <c r="BH840" s="235">
        <f t="shared" ca="1" si="1451"/>
        <v>37.533749999999998</v>
      </c>
      <c r="BI840" s="235">
        <f t="shared" ca="1" si="1451"/>
        <v>37.249375000000001</v>
      </c>
      <c r="BJ840" s="235">
        <f t="shared" ca="1" si="1451"/>
        <v>36.991718750000004</v>
      </c>
      <c r="BK840" s="235">
        <f t="shared" ca="1" si="1451"/>
        <v>36.778671875000001</v>
      </c>
      <c r="BL840" s="235">
        <f t="shared" ca="1" si="1451"/>
        <v>36.596484375000003</v>
      </c>
      <c r="BM840" s="235">
        <f t="shared" ca="1" si="1451"/>
        <v>36.423496093750003</v>
      </c>
      <c r="BN840" s="235">
        <f t="shared" ca="1" si="1451"/>
        <v>36.250429687500002</v>
      </c>
      <c r="BO840" s="235">
        <f t="shared" ca="1" si="1386"/>
        <v>37.548758789062504</v>
      </c>
      <c r="BP840" s="235">
        <f t="shared" ca="1" si="1342"/>
        <v>37.17231715551425</v>
      </c>
      <c r="BQ840" s="235">
        <f t="shared" ca="1" si="1343"/>
        <v>36.854711004011747</v>
      </c>
      <c r="BR840" s="235">
        <f t="shared" ca="1" si="1344"/>
        <v>0.3176061515025026</v>
      </c>
      <c r="BS840" s="235">
        <f t="shared" ca="1" si="1345"/>
        <v>37.489923307016753</v>
      </c>
      <c r="BT840" s="235">
        <f t="shared" ca="1" si="1413"/>
        <v>37.08768404581626</v>
      </c>
      <c r="BU840" s="235">
        <f t="shared" ca="1" si="1414"/>
        <v>36.767100677843402</v>
      </c>
      <c r="BV840" s="235">
        <f t="shared" ca="1" si="1415"/>
        <v>36.544644909485086</v>
      </c>
      <c r="BW840" s="235">
        <f t="shared" ca="1" si="1416"/>
        <v>37.506395013403662</v>
      </c>
      <c r="BX840" s="235">
        <f t="shared" ca="1" si="1387"/>
        <v>0.59605257190508631</v>
      </c>
      <c r="BZ840" s="235">
        <f t="shared" ca="1" si="1388"/>
        <v>36.570688349397152</v>
      </c>
      <c r="CA840" s="235">
        <f t="shared" ca="1" si="1389"/>
        <v>89.245978799144865</v>
      </c>
      <c r="CB840" s="235">
        <f t="shared" ca="1" si="1429"/>
        <v>37.864379394531255</v>
      </c>
      <c r="CC840" s="235">
        <f t="shared" ca="1" si="1430"/>
        <v>5.1143793945312552</v>
      </c>
      <c r="CD840" s="81">
        <f t="shared" ca="1" si="1431"/>
        <v>5.9854762369791743</v>
      </c>
      <c r="CE840" s="235">
        <f t="shared" ca="1" si="1390"/>
        <v>85.44649067243553</v>
      </c>
      <c r="CF840" s="235">
        <f t="shared" ca="1" si="1391"/>
        <v>78.094424856435509</v>
      </c>
      <c r="CG840">
        <f t="shared" si="1444"/>
        <v>100</v>
      </c>
      <c r="CH840">
        <f t="shared" si="1444"/>
        <v>50</v>
      </c>
      <c r="CI840">
        <f t="shared" si="1444"/>
        <v>0</v>
      </c>
      <c r="CJ840" t="e">
        <f t="shared" si="1393"/>
        <v>#N/A</v>
      </c>
      <c r="CK840" s="259">
        <f t="shared" ca="1" si="1394"/>
        <v>37.22698167480354</v>
      </c>
      <c r="CL840" s="259">
        <f t="shared" ca="1" si="1395"/>
        <v>37.817240837401769</v>
      </c>
      <c r="CM840" s="259">
        <f t="shared" ca="1" si="1396"/>
        <v>37.530981044330638</v>
      </c>
      <c r="CN840" s="259">
        <f t="shared" ca="1" si="1397"/>
        <v>37.005939888883894</v>
      </c>
      <c r="CO840">
        <f t="shared" ca="1" si="1398"/>
        <v>100</v>
      </c>
      <c r="CP840">
        <f t="shared" ca="1" si="1399"/>
        <v>16.7</v>
      </c>
      <c r="CQ840" t="e">
        <f t="shared" ca="1" si="1400"/>
        <v>#N/A</v>
      </c>
      <c r="CR840" t="e">
        <f t="shared" ca="1" si="1434"/>
        <v>#N/A</v>
      </c>
      <c r="CS840" t="e">
        <f t="shared" ca="1" si="1435"/>
        <v>#N/A</v>
      </c>
    </row>
    <row r="841" spans="1:97" x14ac:dyDescent="0.25">
      <c r="A841">
        <v>810</v>
      </c>
      <c r="B841" s="100">
        <f ca="1">OFFSET(InputPriceData!B$15,CalculationsAndCharts!$A841+$A$11,0,1,1)</f>
        <v>39318</v>
      </c>
      <c r="C841" s="3">
        <f ca="1">OFFSET(InputPriceData!G$15,CalculationsAndCharts!$A841+$A$11,0,1,1)</f>
        <v>1995700</v>
      </c>
      <c r="D841" s="4">
        <f ca="1">OFFSET(InputPriceData!C$15,CalculationsAndCharts!$A841+$A$11,IF($C$7,7,0),1,1)</f>
        <v>37.450000000000003</v>
      </c>
      <c r="E841" s="4">
        <f ca="1">OFFSET(InputPriceData!D$15,CalculationsAndCharts!$A841+$A$11,IF($C$7,7,0),1,1)</f>
        <v>38.33</v>
      </c>
      <c r="F841" s="4">
        <f ca="1">OFFSET(InputPriceData!E$15,CalculationsAndCharts!$A841+$A$11,IF($C$7,7,0),1,1)</f>
        <v>36.81</v>
      </c>
      <c r="G841" s="4">
        <f ca="1">OFFSET(InputPriceData!F$15,CalculationsAndCharts!$A841+$A$11,IF($C$7,7,0),1,1)</f>
        <v>38.14</v>
      </c>
      <c r="H841" s="105">
        <f t="shared" si="1367"/>
        <v>0</v>
      </c>
      <c r="I841" s="105">
        <f t="shared" ca="1" si="1441"/>
        <v>0</v>
      </c>
      <c r="J841" s="105">
        <f t="shared" ca="1" si="1441"/>
        <v>0</v>
      </c>
      <c r="K841" s="105">
        <f t="shared" ca="1" si="1441"/>
        <v>0</v>
      </c>
      <c r="L841" s="4">
        <f t="shared" ca="1" si="1368"/>
        <v>37.76</v>
      </c>
      <c r="M841" s="105">
        <f t="shared" ca="1" si="1369"/>
        <v>1.6199999999999974</v>
      </c>
      <c r="N841" s="105">
        <f t="shared" ca="1" si="1376"/>
        <v>6.6849230769230692</v>
      </c>
      <c r="O841" s="198">
        <f t="shared" ca="1" si="1377"/>
        <v>6.8629746382229415</v>
      </c>
      <c r="P841" s="198">
        <f t="shared" ca="1" si="1378"/>
        <v>6.1766771744006475</v>
      </c>
      <c r="Q841" s="105">
        <f t="shared" ca="1" si="1370"/>
        <v>36.757012712895943</v>
      </c>
      <c r="R841" s="105">
        <f t="shared" ca="1" si="1371"/>
        <v>36.420345220908757</v>
      </c>
      <c r="S841" s="105">
        <f t="shared" ca="1" si="1379"/>
        <v>0</v>
      </c>
      <c r="T841" s="105">
        <f t="shared" si="1380"/>
        <v>0</v>
      </c>
      <c r="U841" s="105">
        <f t="shared" si="1381"/>
        <v>0</v>
      </c>
      <c r="V841" s="115">
        <f t="shared" ca="1" si="1372"/>
        <v>1.519999999999996</v>
      </c>
      <c r="W841" s="114">
        <f t="shared" ca="1" si="1373"/>
        <v>1.7395459693660598</v>
      </c>
      <c r="X841" s="116">
        <f t="shared" ca="1" si="1374"/>
        <v>9.5609490544469322E-2</v>
      </c>
      <c r="Y841" s="90" t="e">
        <f t="shared" si="1382"/>
        <v>#N/A</v>
      </c>
      <c r="Z841" s="117" t="str">
        <f t="shared" ca="1" si="1383"/>
        <v/>
      </c>
      <c r="AA841" s="112"/>
      <c r="AB841" s="118"/>
      <c r="AC841" s="107"/>
      <c r="AD841" s="107"/>
      <c r="AH841" s="107"/>
      <c r="BE841" s="235">
        <f t="shared" ca="1" si="1384"/>
        <v>37.875</v>
      </c>
      <c r="BF841" s="235">
        <f t="shared" ref="BF841:BN841" ca="1" si="1452">AVERAGE(OFFSET(BE$31,$A841,0,$BE$27,1))</f>
        <v>37.612499999999997</v>
      </c>
      <c r="BG841" s="235">
        <f t="shared" ca="1" si="1452"/>
        <v>37.274999999999999</v>
      </c>
      <c r="BH841" s="235">
        <f t="shared" ca="1" si="1452"/>
        <v>36.965000000000003</v>
      </c>
      <c r="BI841" s="235">
        <f t="shared" ca="1" si="1452"/>
        <v>36.7340625</v>
      </c>
      <c r="BJ841" s="235">
        <f t="shared" ca="1" si="1452"/>
        <v>36.565624999999997</v>
      </c>
      <c r="BK841" s="235">
        <f t="shared" ca="1" si="1452"/>
        <v>36.414296874999998</v>
      </c>
      <c r="BL841" s="235">
        <f t="shared" ca="1" si="1452"/>
        <v>36.250507812500004</v>
      </c>
      <c r="BM841" s="235">
        <f t="shared" ca="1" si="1452"/>
        <v>36.077363281250001</v>
      </c>
      <c r="BN841" s="235">
        <f t="shared" ca="1" si="1452"/>
        <v>35.921816406250002</v>
      </c>
      <c r="BO841" s="235">
        <f t="shared" ca="1" si="1386"/>
        <v>37.177183593750001</v>
      </c>
      <c r="BP841" s="235">
        <f t="shared" ca="1" si="1342"/>
        <v>36.795875521965996</v>
      </c>
      <c r="BQ841" s="235">
        <f t="shared" ca="1" si="1343"/>
        <v>36.537104852509238</v>
      </c>
      <c r="BR841" s="235">
        <f t="shared" ca="1" si="1344"/>
        <v>0.25877066945675864</v>
      </c>
      <c r="BS841" s="235">
        <f t="shared" ca="1" si="1345"/>
        <v>37.054646191422755</v>
      </c>
      <c r="BT841" s="235">
        <f t="shared" ca="1" si="1413"/>
        <v>36.685444784615768</v>
      </c>
      <c r="BU841" s="235">
        <f t="shared" ca="1" si="1414"/>
        <v>36.446517309870551</v>
      </c>
      <c r="BV841" s="235">
        <f t="shared" ca="1" si="1415"/>
        <v>36.322189141126771</v>
      </c>
      <c r="BW841" s="235">
        <f t="shared" ca="1" si="1416"/>
        <v>37.038971565362431</v>
      </c>
      <c r="BX841" s="235">
        <f t="shared" ca="1" si="1387"/>
        <v>0.55402398556068322</v>
      </c>
      <c r="BZ841" s="235">
        <f t="shared" ca="1" si="1388"/>
        <v>36.465204810566725</v>
      </c>
      <c r="CA841" s="235">
        <f t="shared" ca="1" si="1389"/>
        <v>75.890880618419516</v>
      </c>
      <c r="CB841" s="235">
        <f t="shared" ca="1" si="1429"/>
        <v>37.468591796875003</v>
      </c>
      <c r="CC841" s="235">
        <f t="shared" ca="1" si="1430"/>
        <v>4.7185917968750033</v>
      </c>
      <c r="CD841" s="81">
        <f t="shared" ca="1" si="1431"/>
        <v>5.9854762369791743</v>
      </c>
      <c r="CE841" s="235">
        <f t="shared" ca="1" si="1390"/>
        <v>78.83402439596756</v>
      </c>
      <c r="CF841" s="235">
        <f t="shared" ca="1" si="1391"/>
        <v>70.114799189567449</v>
      </c>
      <c r="CG841">
        <f t="shared" si="1444"/>
        <v>100</v>
      </c>
      <c r="CH841">
        <f t="shared" si="1444"/>
        <v>50</v>
      </c>
      <c r="CI841">
        <f t="shared" si="1444"/>
        <v>0</v>
      </c>
      <c r="CJ841" t="e">
        <f t="shared" si="1393"/>
        <v>#N/A</v>
      </c>
      <c r="CK841" s="259">
        <f t="shared" ca="1" si="1394"/>
        <v>36.771463349607075</v>
      </c>
      <c r="CL841" s="259">
        <f t="shared" ca="1" si="1395"/>
        <v>37.388856674803534</v>
      </c>
      <c r="CM841" s="259">
        <f t="shared" ca="1" si="1396"/>
        <v>37.098301740551058</v>
      </c>
      <c r="CN841" s="259">
        <f t="shared" ca="1" si="1397"/>
        <v>36.68141950947674</v>
      </c>
      <c r="CO841">
        <f t="shared" ca="1" si="1398"/>
        <v>100</v>
      </c>
      <c r="CP841">
        <f t="shared" ca="1" si="1399"/>
        <v>16.7</v>
      </c>
      <c r="CQ841" t="e">
        <f t="shared" ca="1" si="1400"/>
        <v>#N/A</v>
      </c>
      <c r="CR841" t="e">
        <f t="shared" ca="1" si="1434"/>
        <v>#N/A</v>
      </c>
      <c r="CS841" t="e">
        <f t="shared" ca="1" si="1435"/>
        <v>#N/A</v>
      </c>
    </row>
    <row r="842" spans="1:97" x14ac:dyDescent="0.25">
      <c r="A842">
        <v>811</v>
      </c>
      <c r="B842" s="100">
        <f ca="1">OFFSET(InputPriceData!B$15,CalculationsAndCharts!$A842+$A$11,0,1,1)</f>
        <v>39317</v>
      </c>
      <c r="C842" s="3">
        <f ca="1">OFFSET(InputPriceData!G$15,CalculationsAndCharts!$A842+$A$11,0,1,1)</f>
        <v>2410700</v>
      </c>
      <c r="D842" s="4">
        <f ca="1">OFFSET(InputPriceData!C$15,CalculationsAndCharts!$A842+$A$11,IF($C$7,7,0),1,1)</f>
        <v>37.35</v>
      </c>
      <c r="E842" s="4">
        <f ca="1">OFFSET(InputPriceData!D$15,CalculationsAndCharts!$A842+$A$11,IF($C$7,7,0),1,1)</f>
        <v>37.85</v>
      </c>
      <c r="F842" s="4">
        <f ca="1">OFFSET(InputPriceData!E$15,CalculationsAndCharts!$A842+$A$11,IF($C$7,7,0),1,1)</f>
        <v>36.14</v>
      </c>
      <c r="G842" s="4">
        <f ca="1">OFFSET(InputPriceData!F$15,CalculationsAndCharts!$A842+$A$11,IF($C$7,7,0),1,1)</f>
        <v>37.61</v>
      </c>
      <c r="H842" s="105">
        <f t="shared" si="1367"/>
        <v>0</v>
      </c>
      <c r="I842" s="105">
        <f t="shared" ca="1" si="1441"/>
        <v>0</v>
      </c>
      <c r="J842" s="105">
        <f t="shared" ca="1" si="1441"/>
        <v>0</v>
      </c>
      <c r="K842" s="105">
        <f t="shared" ca="1" si="1441"/>
        <v>0</v>
      </c>
      <c r="L842" s="4">
        <f t="shared" ca="1" si="1368"/>
        <v>37.200000000000003</v>
      </c>
      <c r="M842" s="105">
        <f t="shared" ca="1" si="1369"/>
        <v>1.9299999999999997</v>
      </c>
      <c r="N842" s="105">
        <f t="shared" ca="1" si="1376"/>
        <v>6.8797179487179427</v>
      </c>
      <c r="O842" s="198">
        <f t="shared" ca="1" si="1377"/>
        <v>6.9138465128800473</v>
      </c>
      <c r="P842" s="198">
        <f t="shared" ca="1" si="1378"/>
        <v>6.2224618615920431</v>
      </c>
      <c r="Q842" s="105">
        <f t="shared" ca="1" si="1370"/>
        <v>36.470444916580497</v>
      </c>
      <c r="R842" s="105">
        <f t="shared" ca="1" si="1371"/>
        <v>36.324154508912414</v>
      </c>
      <c r="S842" s="105">
        <f t="shared" ca="1" si="1379"/>
        <v>0</v>
      </c>
      <c r="T842" s="105">
        <f t="shared" si="1380"/>
        <v>0</v>
      </c>
      <c r="U842" s="105">
        <f t="shared" si="1381"/>
        <v>0</v>
      </c>
      <c r="V842" s="115">
        <f t="shared" ca="1" si="1372"/>
        <v>1.7100000000000009</v>
      </c>
      <c r="W842" s="114">
        <f t="shared" ca="1" si="1373"/>
        <v>1.8493189540490917</v>
      </c>
      <c r="X842" s="116">
        <f t="shared" ca="1" si="1374"/>
        <v>9.9170937358391165E-2</v>
      </c>
      <c r="Y842" s="90" t="e">
        <f t="shared" si="1382"/>
        <v>#N/A</v>
      </c>
      <c r="Z842" s="117" t="str">
        <f t="shared" ca="1" si="1383"/>
        <v/>
      </c>
      <c r="AA842" s="112"/>
      <c r="AB842" s="118"/>
      <c r="AC842" s="107"/>
      <c r="AD842" s="107"/>
      <c r="AH842" s="107"/>
      <c r="BE842" s="235">
        <f t="shared" ca="1" si="1384"/>
        <v>37.35</v>
      </c>
      <c r="BF842" s="235">
        <f t="shared" ref="BF842:BN842" ca="1" si="1453">AVERAGE(OFFSET(BE$31,$A842,0,$BE$27,1))</f>
        <v>36.9375</v>
      </c>
      <c r="BG842" s="235">
        <f t="shared" ca="1" si="1453"/>
        <v>36.655000000000001</v>
      </c>
      <c r="BH842" s="235">
        <f t="shared" ca="1" si="1453"/>
        <v>36.503124999999997</v>
      </c>
      <c r="BI842" s="235">
        <f t="shared" ca="1" si="1453"/>
        <v>36.397187500000001</v>
      </c>
      <c r="BJ842" s="235">
        <f t="shared" ca="1" si="1453"/>
        <v>36.262968749999999</v>
      </c>
      <c r="BK842" s="235">
        <f t="shared" ca="1" si="1453"/>
        <v>36.086718750000003</v>
      </c>
      <c r="BL842" s="235">
        <f t="shared" ca="1" si="1453"/>
        <v>35.904218750000005</v>
      </c>
      <c r="BM842" s="235">
        <f t="shared" ca="1" si="1453"/>
        <v>35.766269531250003</v>
      </c>
      <c r="BN842" s="235">
        <f t="shared" ca="1" si="1453"/>
        <v>35.711328125000009</v>
      </c>
      <c r="BO842" s="235">
        <f t="shared" ca="1" si="1386"/>
        <v>36.67999707031251</v>
      </c>
      <c r="BP842" s="235">
        <f t="shared" ca="1" si="1342"/>
        <v>36.414567450181998</v>
      </c>
      <c r="BQ842" s="235">
        <f t="shared" ca="1" si="1343"/>
        <v>36.278334183052479</v>
      </c>
      <c r="BR842" s="235">
        <f t="shared" ca="1" si="1344"/>
        <v>0.13623326712951922</v>
      </c>
      <c r="BS842" s="235">
        <f t="shared" ca="1" si="1345"/>
        <v>36.550800717311517</v>
      </c>
      <c r="BT842" s="235">
        <f t="shared" ca="1" si="1413"/>
        <v>36.316243377808775</v>
      </c>
      <c r="BU842" s="235">
        <f t="shared" ca="1" si="1414"/>
        <v>36.207589835125333</v>
      </c>
      <c r="BV842" s="235">
        <f t="shared" ca="1" si="1415"/>
        <v>36.197860972382998</v>
      </c>
      <c r="BW842" s="235">
        <f t="shared" ca="1" si="1416"/>
        <v>36.523821600433322</v>
      </c>
      <c r="BX842" s="235">
        <f t="shared" ca="1" si="1387"/>
        <v>0.5654189648745469</v>
      </c>
      <c r="BZ842" s="235">
        <f t="shared" ca="1" si="1388"/>
        <v>36.410003372389724</v>
      </c>
      <c r="CA842" s="235">
        <f t="shared" ca="1" si="1389"/>
        <v>55.032473047169972</v>
      </c>
      <c r="CB842" s="235">
        <f t="shared" ca="1" si="1429"/>
        <v>36.939998535156256</v>
      </c>
      <c r="CC842" s="235">
        <f t="shared" ca="1" si="1430"/>
        <v>4.1899985351562563</v>
      </c>
      <c r="CD842" s="81">
        <f t="shared" ca="1" si="1431"/>
        <v>5.9854762369791743</v>
      </c>
      <c r="CE842" s="235">
        <f t="shared" ca="1" si="1390"/>
        <v>70.002759500903437</v>
      </c>
      <c r="CF842" s="235">
        <f t="shared" ca="1" si="1391"/>
        <v>62.651902847367317</v>
      </c>
      <c r="CG842">
        <f t="shared" si="1444"/>
        <v>100</v>
      </c>
      <c r="CH842">
        <f t="shared" si="1444"/>
        <v>50</v>
      </c>
      <c r="CI842">
        <f t="shared" si="1444"/>
        <v>0</v>
      </c>
      <c r="CJ842" t="e">
        <f t="shared" si="1393"/>
        <v>#N/A</v>
      </c>
      <c r="CK842" s="259">
        <f t="shared" ca="1" si="1394"/>
        <v>36.305426699214152</v>
      </c>
      <c r="CL842" s="259">
        <f t="shared" ca="1" si="1395"/>
        <v>36.88323167480354</v>
      </c>
      <c r="CM842" s="259">
        <f t="shared" ca="1" si="1396"/>
        <v>36.6571695675851</v>
      </c>
      <c r="CN842" s="259">
        <f t="shared" ca="1" si="1397"/>
        <v>36.398444643346018</v>
      </c>
      <c r="CO842">
        <f t="shared" ca="1" si="1398"/>
        <v>100</v>
      </c>
      <c r="CP842">
        <f t="shared" ca="1" si="1399"/>
        <v>16.7</v>
      </c>
      <c r="CQ842" t="e">
        <f t="shared" ca="1" si="1400"/>
        <v>#N/A</v>
      </c>
      <c r="CR842">
        <f t="shared" ca="1" si="1434"/>
        <v>37.35</v>
      </c>
      <c r="CS842" t="e">
        <f t="shared" ca="1" si="1435"/>
        <v>#N/A</v>
      </c>
    </row>
    <row r="843" spans="1:97" x14ac:dyDescent="0.25">
      <c r="A843">
        <v>812</v>
      </c>
      <c r="B843" s="100">
        <f ca="1">OFFSET(InputPriceData!B$15,CalculationsAndCharts!$A843+$A$11,0,1,1)</f>
        <v>39316</v>
      </c>
      <c r="C843" s="3">
        <f ca="1">OFFSET(InputPriceData!G$15,CalculationsAndCharts!$A843+$A$11,0,1,1)</f>
        <v>4429000</v>
      </c>
      <c r="D843" s="4">
        <f ca="1">OFFSET(InputPriceData!C$15,CalculationsAndCharts!$A843+$A$11,IF($C$7,7,0),1,1)</f>
        <v>36</v>
      </c>
      <c r="E843" s="4">
        <f ca="1">OFFSET(InputPriceData!D$15,CalculationsAndCharts!$A843+$A$11,IF($C$7,7,0),1,1)</f>
        <v>37.54</v>
      </c>
      <c r="F843" s="4">
        <f ca="1">OFFSET(InputPriceData!E$15,CalculationsAndCharts!$A843+$A$11,IF($C$7,7,0),1,1)</f>
        <v>35.270000000000003</v>
      </c>
      <c r="G843" s="4">
        <f ca="1">OFFSET(InputPriceData!F$15,CalculationsAndCharts!$A843+$A$11,IF($C$7,7,0),1,1)</f>
        <v>37.090000000000003</v>
      </c>
      <c r="H843" s="105">
        <f t="shared" si="1367"/>
        <v>0</v>
      </c>
      <c r="I843" s="105">
        <f t="shared" ca="1" si="1441"/>
        <v>0</v>
      </c>
      <c r="J843" s="105">
        <f t="shared" ca="1" si="1441"/>
        <v>0</v>
      </c>
      <c r="K843" s="105">
        <f t="shared" ca="1" si="1441"/>
        <v>0</v>
      </c>
      <c r="L843" s="4">
        <f t="shared" ca="1" si="1368"/>
        <v>36.633333333333333</v>
      </c>
      <c r="M843" s="105">
        <f t="shared" ca="1" si="1369"/>
        <v>1.0433333333333294</v>
      </c>
      <c r="N843" s="105">
        <f t="shared" ca="1" si="1376"/>
        <v>7.1200256410256344</v>
      </c>
      <c r="O843" s="198">
        <f t="shared" ca="1" si="1377"/>
        <v>6.923597531212077</v>
      </c>
      <c r="P843" s="198">
        <f t="shared" ca="1" si="1378"/>
        <v>6.2312377780908692</v>
      </c>
      <c r="Q843" s="105">
        <f t="shared" ca="1" si="1370"/>
        <v>36.262000607032064</v>
      </c>
      <c r="R843" s="105">
        <f t="shared" ca="1" si="1371"/>
        <v>36.282357249578681</v>
      </c>
      <c r="S843" s="105">
        <f t="shared" ca="1" si="1379"/>
        <v>0</v>
      </c>
      <c r="T843" s="105">
        <f t="shared" si="1380"/>
        <v>0</v>
      </c>
      <c r="U843" s="105">
        <f t="shared" si="1381"/>
        <v>0</v>
      </c>
      <c r="V843" s="115">
        <f t="shared" ca="1" si="1372"/>
        <v>2.269999999999996</v>
      </c>
      <c r="W843" s="114">
        <f t="shared" ca="1" si="1373"/>
        <v>1.9189784310736371</v>
      </c>
      <c r="X843" s="116">
        <f t="shared" ca="1" si="1374"/>
        <v>0.10173843168168339</v>
      </c>
      <c r="Y843" s="90" t="e">
        <f t="shared" si="1382"/>
        <v>#N/A</v>
      </c>
      <c r="Z843" s="117" t="str">
        <f t="shared" ca="1" si="1383"/>
        <v/>
      </c>
      <c r="AA843" s="112"/>
      <c r="AB843" s="118"/>
      <c r="AC843" s="107"/>
      <c r="AD843" s="107"/>
      <c r="AH843" s="107"/>
      <c r="BE843" s="235">
        <f t="shared" ca="1" si="1384"/>
        <v>36.525000000000006</v>
      </c>
      <c r="BF843" s="235">
        <f t="shared" ref="BF843:BN843" ca="1" si="1454">AVERAGE(OFFSET(BE$31,$A843,0,$BE$27,1))</f>
        <v>36.372500000000002</v>
      </c>
      <c r="BG843" s="235">
        <f t="shared" ca="1" si="1454"/>
        <v>36.35125</v>
      </c>
      <c r="BH843" s="235">
        <f t="shared" ca="1" si="1454"/>
        <v>36.291250000000005</v>
      </c>
      <c r="BI843" s="235">
        <f t="shared" ca="1" si="1454"/>
        <v>36.128750000000004</v>
      </c>
      <c r="BJ843" s="235">
        <f t="shared" ca="1" si="1454"/>
        <v>35.910468750000007</v>
      </c>
      <c r="BK843" s="235">
        <f t="shared" ca="1" si="1454"/>
        <v>35.721718750000008</v>
      </c>
      <c r="BL843" s="235">
        <f t="shared" ca="1" si="1454"/>
        <v>35.628320312500009</v>
      </c>
      <c r="BM843" s="235">
        <f t="shared" ca="1" si="1454"/>
        <v>35.656386718750007</v>
      </c>
      <c r="BN843" s="235">
        <f t="shared" ca="1" si="1454"/>
        <v>35.797382812500004</v>
      </c>
      <c r="BO843" s="235">
        <f t="shared" ca="1" si="1386"/>
        <v>36.229713867187499</v>
      </c>
      <c r="BP843" s="235">
        <f t="shared" ref="BP843:BP872" ca="1" si="1455">BO843*$BF$28+$BF$29*BP844</f>
        <v>36.149137830051487</v>
      </c>
      <c r="BQ843" s="235">
        <f t="shared" ref="BQ843:BQ872" ca="1" si="1456">BP843*$BF$28+$BF$29*BQ844</f>
        <v>36.142100915922967</v>
      </c>
      <c r="BR843" s="235">
        <f t="shared" ref="BR843:BR872" ca="1" si="1457">BP843-BQ843</f>
        <v>7.0369141285198111E-3</v>
      </c>
      <c r="BS843" s="235">
        <f t="shared" ref="BS843:BS872" ca="1" si="1458">BP843+BR843</f>
        <v>36.156174744180007</v>
      </c>
      <c r="BT843" s="235">
        <f t="shared" ca="1" si="1413"/>
        <v>36.081686038306032</v>
      </c>
      <c r="BU843" s="235">
        <f t="shared" ca="1" si="1414"/>
        <v>36.098936292441891</v>
      </c>
      <c r="BV843" s="235">
        <f t="shared" ca="1" si="1415"/>
        <v>36.188132109640662</v>
      </c>
      <c r="BW843" s="235">
        <f t="shared" ca="1" si="1416"/>
        <v>36.136381347233083</v>
      </c>
      <c r="BX843" s="235">
        <f t="shared" ca="1" si="1387"/>
        <v>0.61742277215218766</v>
      </c>
      <c r="BZ843" s="235">
        <f t="shared" ca="1" si="1388"/>
        <v>36.415303027927784</v>
      </c>
      <c r="CA843" s="235">
        <f t="shared" ca="1" si="1389"/>
        <v>38.706211801905013</v>
      </c>
      <c r="CB843" s="235">
        <f t="shared" ca="1" si="1429"/>
        <v>36.431523600260419</v>
      </c>
      <c r="CC843" s="235">
        <f t="shared" ca="1" si="1430"/>
        <v>3.6815236002604195</v>
      </c>
      <c r="CD843" s="81">
        <f t="shared" ca="1" si="1431"/>
        <v>5.9854762369791743</v>
      </c>
      <c r="CE843" s="235">
        <f t="shared" ca="1" si="1390"/>
        <v>61.507613671831351</v>
      </c>
      <c r="CF843" s="235">
        <f t="shared" ca="1" si="1391"/>
        <v>58.79406683376309</v>
      </c>
      <c r="CG843">
        <f t="shared" si="1444"/>
        <v>100</v>
      </c>
      <c r="CH843">
        <f t="shared" si="1444"/>
        <v>50</v>
      </c>
      <c r="CI843">
        <f t="shared" si="1444"/>
        <v>0</v>
      </c>
      <c r="CJ843" t="e">
        <f t="shared" si="1393"/>
        <v>#N/A</v>
      </c>
      <c r="CK843" s="259">
        <f t="shared" ca="1" si="1394"/>
        <v>36.135853398428296</v>
      </c>
      <c r="CL843" s="259">
        <f t="shared" ca="1" si="1395"/>
        <v>36.355213349607077</v>
      </c>
      <c r="CM843" s="259">
        <f t="shared" ca="1" si="1396"/>
        <v>36.295282612641834</v>
      </c>
      <c r="CN843" s="259">
        <f t="shared" ca="1" si="1397"/>
        <v>36.204529830763008</v>
      </c>
      <c r="CO843">
        <f t="shared" ca="1" si="1398"/>
        <v>100</v>
      </c>
      <c r="CP843">
        <f t="shared" ca="1" si="1399"/>
        <v>16.7</v>
      </c>
      <c r="CQ843" t="e">
        <f t="shared" ca="1" si="1400"/>
        <v>#N/A</v>
      </c>
      <c r="CR843" t="e">
        <f t="shared" ca="1" si="1434"/>
        <v>#N/A</v>
      </c>
      <c r="CS843" t="e">
        <f t="shared" ca="1" si="1435"/>
        <v>#N/A</v>
      </c>
    </row>
    <row r="844" spans="1:97" x14ac:dyDescent="0.25">
      <c r="A844">
        <v>813</v>
      </c>
      <c r="B844" s="100">
        <f ca="1">OFFSET(InputPriceData!B$15,CalculationsAndCharts!$A844+$A$11,0,1,1)</f>
        <v>39315</v>
      </c>
      <c r="C844" s="3">
        <f ca="1">OFFSET(InputPriceData!G$15,CalculationsAndCharts!$A844+$A$11,0,1,1)</f>
        <v>2554400</v>
      </c>
      <c r="D844" s="4">
        <f ca="1">OFFSET(InputPriceData!C$15,CalculationsAndCharts!$A844+$A$11,IF($C$7,7,0),1,1)</f>
        <v>36.33</v>
      </c>
      <c r="E844" s="4">
        <f ca="1">OFFSET(InputPriceData!D$15,CalculationsAndCharts!$A844+$A$11,IF($C$7,7,0),1,1)</f>
        <v>36.97</v>
      </c>
      <c r="F844" s="4">
        <f ca="1">OFFSET(InputPriceData!E$15,CalculationsAndCharts!$A844+$A$11,IF($C$7,7,0),1,1)</f>
        <v>35.590000000000003</v>
      </c>
      <c r="G844" s="4">
        <f ca="1">OFFSET(InputPriceData!F$15,CalculationsAndCharts!$A844+$A$11,IF($C$7,7,0),1,1)</f>
        <v>35.96</v>
      </c>
      <c r="H844" s="105">
        <f t="shared" si="1367"/>
        <v>0</v>
      </c>
      <c r="I844" s="105">
        <f t="shared" ca="1" si="1441"/>
        <v>0</v>
      </c>
      <c r="J844" s="105">
        <f t="shared" ca="1" si="1441"/>
        <v>0</v>
      </c>
      <c r="K844" s="105">
        <f t="shared" ca="1" si="1441"/>
        <v>0</v>
      </c>
      <c r="L844" s="4">
        <f t="shared" ca="1" si="1368"/>
        <v>36.173333333333339</v>
      </c>
      <c r="M844" s="105">
        <f t="shared" ca="1" si="1369"/>
        <v>0.85333333333332462</v>
      </c>
      <c r="N844" s="105">
        <f t="shared" ca="1" si="1376"/>
        <v>7.1837435897435853</v>
      </c>
      <c r="O844" s="198">
        <f t="shared" ca="1" si="1377"/>
        <v>6.8674752141224893</v>
      </c>
      <c r="P844" s="198">
        <f t="shared" ca="1" si="1378"/>
        <v>6.1807276927102404</v>
      </c>
      <c r="Q844" s="105">
        <f t="shared" ca="1" si="1370"/>
        <v>36.155905542374562</v>
      </c>
      <c r="R844" s="105">
        <f t="shared" ca="1" si="1371"/>
        <v>36.288173433163429</v>
      </c>
      <c r="S844" s="105">
        <f t="shared" ca="1" si="1379"/>
        <v>0</v>
      </c>
      <c r="T844" s="105">
        <f t="shared" si="1380"/>
        <v>0</v>
      </c>
      <c r="U844" s="105">
        <f t="shared" si="1381"/>
        <v>0</v>
      </c>
      <c r="V844" s="115">
        <f t="shared" ca="1" si="1372"/>
        <v>1.3799999999999955</v>
      </c>
      <c r="W844" s="114">
        <f t="shared" ca="1" si="1373"/>
        <v>1.7434676466104573</v>
      </c>
      <c r="X844" s="116">
        <f t="shared" ca="1" si="1374"/>
        <v>9.8483527436330848E-2</v>
      </c>
      <c r="Y844" s="90" t="e">
        <f t="shared" si="1382"/>
        <v>#N/A</v>
      </c>
      <c r="Z844" s="117" t="str">
        <f t="shared" ca="1" si="1383"/>
        <v/>
      </c>
      <c r="AA844" s="112"/>
      <c r="AB844" s="118"/>
      <c r="AC844" s="107"/>
      <c r="AD844" s="107"/>
      <c r="AH844" s="107"/>
      <c r="BE844" s="235">
        <f t="shared" ca="1" si="1384"/>
        <v>36.22</v>
      </c>
      <c r="BF844" s="235">
        <f t="shared" ref="BF844:BN844" ca="1" si="1459">AVERAGE(OFFSET(BE$31,$A844,0,$BE$27,1))</f>
        <v>36.33</v>
      </c>
      <c r="BG844" s="235">
        <f t="shared" ca="1" si="1459"/>
        <v>36.231250000000003</v>
      </c>
      <c r="BH844" s="235">
        <f t="shared" ca="1" si="1459"/>
        <v>35.966250000000002</v>
      </c>
      <c r="BI844" s="235">
        <f t="shared" ca="1" si="1459"/>
        <v>35.692187500000003</v>
      </c>
      <c r="BJ844" s="235">
        <f t="shared" ca="1" si="1459"/>
        <v>35.532968750000002</v>
      </c>
      <c r="BK844" s="235">
        <f t="shared" ca="1" si="1459"/>
        <v>35.534921875000002</v>
      </c>
      <c r="BL844" s="235">
        <f t="shared" ca="1" si="1459"/>
        <v>35.684453125000005</v>
      </c>
      <c r="BM844" s="235">
        <f t="shared" ca="1" si="1459"/>
        <v>35.938378906250001</v>
      </c>
      <c r="BN844" s="235">
        <f t="shared" ca="1" si="1459"/>
        <v>36.245058593750002</v>
      </c>
      <c r="BO844" s="235">
        <f t="shared" ca="1" si="1386"/>
        <v>36.083710937500008</v>
      </c>
      <c r="BP844" s="235">
        <f t="shared" ca="1" si="1455"/>
        <v>36.068561792915467</v>
      </c>
      <c r="BQ844" s="235">
        <f t="shared" ca="1" si="1456"/>
        <v>36.135064001794447</v>
      </c>
      <c r="BR844" s="235">
        <f t="shared" ca="1" si="1457"/>
        <v>-6.6502208878979729E-2</v>
      </c>
      <c r="BS844" s="235">
        <f t="shared" ca="1" si="1458"/>
        <v>36.002059584036488</v>
      </c>
      <c r="BT844" s="235">
        <f t="shared" ca="1" si="1413"/>
        <v>36.00719733243205</v>
      </c>
      <c r="BU844" s="235">
        <f t="shared" ca="1" si="1414"/>
        <v>36.116186546577751</v>
      </c>
      <c r="BV844" s="235">
        <f t="shared" ca="1" si="1415"/>
        <v>36.277327926839433</v>
      </c>
      <c r="BW844" s="235">
        <f t="shared" ca="1" si="1416"/>
        <v>35.950360284402336</v>
      </c>
      <c r="BX844" s="235">
        <f t="shared" ca="1" si="1387"/>
        <v>0.71040741608808933</v>
      </c>
      <c r="BZ844" s="235">
        <f t="shared" ca="1" si="1388"/>
        <v>36.473467993229647</v>
      </c>
      <c r="CA844" s="235">
        <f t="shared" ca="1" si="1389"/>
        <v>31.591277871652721</v>
      </c>
      <c r="CB844" s="235">
        <f t="shared" ca="1" si="1429"/>
        <v>36.128522135416674</v>
      </c>
      <c r="CC844" s="235">
        <f t="shared" ca="1" si="1430"/>
        <v>3.3785221354166737</v>
      </c>
      <c r="CD844" s="81">
        <f t="shared" ca="1" si="1431"/>
        <v>5.9854762369791743</v>
      </c>
      <c r="CE844" s="235">
        <f t="shared" ca="1" si="1390"/>
        <v>56.445335369367179</v>
      </c>
      <c r="CF844" s="235">
        <f t="shared" ca="1" si="1391"/>
        <v>55.751723432674765</v>
      </c>
      <c r="CG844">
        <f t="shared" si="1444"/>
        <v>100</v>
      </c>
      <c r="CH844">
        <f t="shared" si="1444"/>
        <v>50</v>
      </c>
      <c r="CI844">
        <f t="shared" si="1444"/>
        <v>0</v>
      </c>
      <c r="CJ844" t="e">
        <f t="shared" si="1393"/>
        <v>#N/A</v>
      </c>
      <c r="CK844" s="259">
        <f t="shared" ca="1" si="1394"/>
        <v>36.059206796856593</v>
      </c>
      <c r="CL844" s="259">
        <f t="shared" ca="1" si="1395"/>
        <v>36.207926699214148</v>
      </c>
      <c r="CM844" s="259">
        <f t="shared" ca="1" si="1396"/>
        <v>36.069915465514171</v>
      </c>
      <c r="CN844" s="259">
        <f t="shared" ca="1" si="1397"/>
        <v>36.144256423225386</v>
      </c>
      <c r="CO844">
        <f t="shared" ca="1" si="1398"/>
        <v>0</v>
      </c>
      <c r="CP844" t="e">
        <f t="shared" ca="1" si="1399"/>
        <v>#N/A</v>
      </c>
      <c r="CQ844">
        <f t="shared" ca="1" si="1400"/>
        <v>16.7</v>
      </c>
      <c r="CR844" t="e">
        <f t="shared" ca="1" si="1434"/>
        <v>#N/A</v>
      </c>
      <c r="CS844" t="e">
        <f t="shared" ca="1" si="1435"/>
        <v>#N/A</v>
      </c>
    </row>
    <row r="845" spans="1:97" x14ac:dyDescent="0.25">
      <c r="A845">
        <v>814</v>
      </c>
      <c r="B845" s="100">
        <f ca="1">OFFSET(InputPriceData!B$15,CalculationsAndCharts!$A845+$A$11,0,1,1)</f>
        <v>39314</v>
      </c>
      <c r="C845" s="3">
        <f ca="1">OFFSET(InputPriceData!G$15,CalculationsAndCharts!$A845+$A$11,0,1,1)</f>
        <v>1749500</v>
      </c>
      <c r="D845" s="4">
        <f ca="1">OFFSET(InputPriceData!C$15,CalculationsAndCharts!$A845+$A$11,IF($C$7,7,0),1,1)</f>
        <v>36.57</v>
      </c>
      <c r="E845" s="4">
        <f ca="1">OFFSET(InputPriceData!D$15,CalculationsAndCharts!$A845+$A$11,IF($C$7,7,0),1,1)</f>
        <v>36.97</v>
      </c>
      <c r="F845" s="4">
        <f ca="1">OFFSET(InputPriceData!E$15,CalculationsAndCharts!$A845+$A$11,IF($C$7,7,0),1,1)</f>
        <v>35.880000000000003</v>
      </c>
      <c r="G845" s="4">
        <f ca="1">OFFSET(InputPriceData!F$15,CalculationsAndCharts!$A845+$A$11,IF($C$7,7,0),1,1)</f>
        <v>36.479999999999997</v>
      </c>
      <c r="H845" s="105">
        <f t="shared" si="1367"/>
        <v>0</v>
      </c>
      <c r="I845" s="105">
        <f t="shared" ca="1" si="1441"/>
        <v>0</v>
      </c>
      <c r="J845" s="105">
        <f t="shared" ca="1" si="1441"/>
        <v>0</v>
      </c>
      <c r="K845" s="105">
        <f t="shared" ca="1" si="1441"/>
        <v>0</v>
      </c>
      <c r="L845" s="4">
        <f t="shared" ca="1" si="1368"/>
        <v>36.443333333333328</v>
      </c>
      <c r="M845" s="105">
        <f t="shared" ca="1" si="1369"/>
        <v>1.7233333333333292</v>
      </c>
      <c r="N845" s="105">
        <f t="shared" ca="1" si="1376"/>
        <v>7.3293846153846136</v>
      </c>
      <c r="O845" s="198">
        <f t="shared" ca="1" si="1377"/>
        <v>6.7771128210878899</v>
      </c>
      <c r="P845" s="198">
        <f t="shared" ca="1" si="1378"/>
        <v>6.0994015389791008</v>
      </c>
      <c r="Q845" s="105">
        <f t="shared" ca="1" si="1370"/>
        <v>36.1509261735292</v>
      </c>
      <c r="R845" s="105">
        <f t="shared" ca="1" si="1371"/>
        <v>36.32596425910311</v>
      </c>
      <c r="S845" s="105">
        <f t="shared" ca="1" si="1379"/>
        <v>0</v>
      </c>
      <c r="T845" s="105">
        <f t="shared" si="1380"/>
        <v>0</v>
      </c>
      <c r="U845" s="105">
        <f t="shared" si="1381"/>
        <v>0</v>
      </c>
      <c r="V845" s="115">
        <f t="shared" ca="1" si="1372"/>
        <v>1.0899999999999963</v>
      </c>
      <c r="W845" s="114">
        <f t="shared" ca="1" si="1373"/>
        <v>1.9252014699156883</v>
      </c>
      <c r="X845" s="116">
        <f t="shared" ca="1" si="1374"/>
        <v>0.10277416310075901</v>
      </c>
      <c r="Y845" s="90" t="e">
        <f t="shared" si="1382"/>
        <v>#N/A</v>
      </c>
      <c r="Z845" s="117" t="str">
        <f t="shared" ca="1" si="1383"/>
        <v/>
      </c>
      <c r="AA845" s="112"/>
      <c r="AB845" s="118"/>
      <c r="AC845" s="107"/>
      <c r="AD845" s="107"/>
      <c r="AH845" s="107"/>
      <c r="BE845" s="235">
        <f t="shared" ca="1" si="1384"/>
        <v>36.44</v>
      </c>
      <c r="BF845" s="235">
        <f t="shared" ref="BF845:BN845" ca="1" si="1460">AVERAGE(OFFSET(BE$31,$A845,0,$BE$27,1))</f>
        <v>36.1325</v>
      </c>
      <c r="BG845" s="235">
        <f t="shared" ca="1" si="1460"/>
        <v>35.701250000000002</v>
      </c>
      <c r="BH845" s="235">
        <f t="shared" ca="1" si="1460"/>
        <v>35.418125000000003</v>
      </c>
      <c r="BI845" s="235">
        <f t="shared" ca="1" si="1460"/>
        <v>35.373750000000001</v>
      </c>
      <c r="BJ845" s="235">
        <f t="shared" ca="1" si="1460"/>
        <v>35.536875000000002</v>
      </c>
      <c r="BK845" s="235">
        <f t="shared" ca="1" si="1460"/>
        <v>35.833984375</v>
      </c>
      <c r="BL845" s="235">
        <f t="shared" ca="1" si="1460"/>
        <v>36.192304687499998</v>
      </c>
      <c r="BM845" s="235">
        <f t="shared" ca="1" si="1460"/>
        <v>36.551738281249996</v>
      </c>
      <c r="BN845" s="235">
        <f t="shared" ca="1" si="1460"/>
        <v>36.865439453124992</v>
      </c>
      <c r="BO845" s="235">
        <f t="shared" ca="1" si="1386"/>
        <v>36.051204589843749</v>
      </c>
      <c r="BP845" s="235">
        <f t="shared" ca="1" si="1455"/>
        <v>36.053412648330927</v>
      </c>
      <c r="BQ845" s="235">
        <f t="shared" ca="1" si="1456"/>
        <v>36.201566210673434</v>
      </c>
      <c r="BR845" s="235">
        <f t="shared" ca="1" si="1457"/>
        <v>-0.14815356234250743</v>
      </c>
      <c r="BS845" s="235">
        <f t="shared" ca="1" si="1458"/>
        <v>35.905259085988419</v>
      </c>
      <c r="BT845" s="235">
        <f t="shared" ca="1" si="1413"/>
        <v>36.012335080827611</v>
      </c>
      <c r="BU845" s="235">
        <f t="shared" ca="1" si="1414"/>
        <v>36.225175760723459</v>
      </c>
      <c r="BV845" s="235">
        <f t="shared" ca="1" si="1415"/>
        <v>36.438469307101109</v>
      </c>
      <c r="BW845" s="235">
        <f t="shared" ca="1" si="1416"/>
        <v>35.799947267413565</v>
      </c>
      <c r="BX845" s="235">
        <f t="shared" ca="1" si="1387"/>
        <v>0.84208102962340503</v>
      </c>
      <c r="BZ845" s="235">
        <f t="shared" ca="1" si="1388"/>
        <v>36.568203300789108</v>
      </c>
      <c r="CA845" s="235">
        <f t="shared" ca="1" si="1389"/>
        <v>27.191742648592754</v>
      </c>
      <c r="CB845" s="235">
        <f t="shared" ca="1" si="1429"/>
        <v>36.247268961588539</v>
      </c>
      <c r="CC845" s="235">
        <f t="shared" ca="1" si="1430"/>
        <v>3.4972689615885386</v>
      </c>
      <c r="CD845" s="81">
        <f t="shared" ca="1" si="1431"/>
        <v>5.9854762369791743</v>
      </c>
      <c r="CE845" s="235">
        <f t="shared" ca="1" si="1390"/>
        <v>58.42925146009074</v>
      </c>
      <c r="CF845" s="235">
        <f t="shared" ca="1" si="1391"/>
        <v>50.271800959023437</v>
      </c>
      <c r="CG845">
        <f t="shared" si="1444"/>
        <v>100</v>
      </c>
      <c r="CH845">
        <f t="shared" si="1444"/>
        <v>50</v>
      </c>
      <c r="CI845">
        <f t="shared" si="1444"/>
        <v>0</v>
      </c>
      <c r="CJ845" t="e">
        <f t="shared" si="1393"/>
        <v>#N/A</v>
      </c>
      <c r="CK845" s="259">
        <f t="shared" ca="1" si="1394"/>
        <v>35.643413593713191</v>
      </c>
      <c r="CL845" s="259">
        <f t="shared" ca="1" si="1395"/>
        <v>36.182956796856594</v>
      </c>
      <c r="CM845" s="259">
        <f t="shared" ca="1" si="1396"/>
        <v>36.00097022030139</v>
      </c>
      <c r="CN845" s="259">
        <f t="shared" ca="1" si="1397"/>
        <v>36.118788312829885</v>
      </c>
      <c r="CO845">
        <f t="shared" ca="1" si="1398"/>
        <v>0</v>
      </c>
      <c r="CP845" t="e">
        <f t="shared" ca="1" si="1399"/>
        <v>#N/A</v>
      </c>
      <c r="CQ845">
        <f t="shared" ca="1" si="1400"/>
        <v>16.7</v>
      </c>
      <c r="CR845" t="e">
        <f t="shared" ca="1" si="1434"/>
        <v>#N/A</v>
      </c>
      <c r="CS845" t="e">
        <f t="shared" ca="1" si="1435"/>
        <v>#N/A</v>
      </c>
    </row>
    <row r="846" spans="1:97" x14ac:dyDescent="0.25">
      <c r="A846">
        <v>815</v>
      </c>
      <c r="B846" s="100">
        <f ca="1">OFFSET(InputPriceData!B$15,CalculationsAndCharts!$A846+$A$11,0,1,1)</f>
        <v>39311</v>
      </c>
      <c r="C846" s="3">
        <f ca="1">OFFSET(InputPriceData!G$15,CalculationsAndCharts!$A846+$A$11,0,1,1)</f>
        <v>3263700</v>
      </c>
      <c r="D846" s="4">
        <f ca="1">OFFSET(InputPriceData!C$15,CalculationsAndCharts!$A846+$A$11,IF($C$7,7,0),1,1)</f>
        <v>36.229999999999997</v>
      </c>
      <c r="E846" s="4">
        <f ca="1">OFFSET(InputPriceData!D$15,CalculationsAndCharts!$A846+$A$11,IF($C$7,7,0),1,1)</f>
        <v>36.78</v>
      </c>
      <c r="F846" s="4">
        <f ca="1">OFFSET(InputPriceData!E$15,CalculationsAndCharts!$A846+$A$11,IF($C$7,7,0),1,1)</f>
        <v>34.72</v>
      </c>
      <c r="G846" s="4">
        <f ca="1">OFFSET(InputPriceData!F$15,CalculationsAndCharts!$A846+$A$11,IF($C$7,7,0),1,1)</f>
        <v>36.4</v>
      </c>
      <c r="H846" s="105">
        <f t="shared" si="1367"/>
        <v>0</v>
      </c>
      <c r="I846" s="105">
        <f t="shared" ca="1" si="1441"/>
        <v>0</v>
      </c>
      <c r="J846" s="105">
        <f t="shared" ca="1" si="1441"/>
        <v>0</v>
      </c>
      <c r="K846" s="105">
        <f t="shared" ca="1" si="1441"/>
        <v>0</v>
      </c>
      <c r="L846" s="4">
        <f t="shared" ca="1" si="1368"/>
        <v>35.966666666666669</v>
      </c>
      <c r="M846" s="105">
        <f t="shared" ca="1" si="1369"/>
        <v>3.2166666666666686</v>
      </c>
      <c r="N846" s="105">
        <f t="shared" ca="1" si="1376"/>
        <v>7.2538333333333354</v>
      </c>
      <c r="O846" s="198">
        <f t="shared" ca="1" si="1377"/>
        <v>6.6193208798602541</v>
      </c>
      <c r="P846" s="198">
        <f t="shared" ca="1" si="1378"/>
        <v>5.9573887918742292</v>
      </c>
      <c r="Q846" s="105">
        <f t="shared" ca="1" si="1370"/>
        <v>36.067381270728013</v>
      </c>
      <c r="R846" s="105">
        <f t="shared" ca="1" si="1371"/>
        <v>36.375975140695651</v>
      </c>
      <c r="S846" s="105">
        <f t="shared" ca="1" si="1379"/>
        <v>0</v>
      </c>
      <c r="T846" s="105">
        <f t="shared" si="1380"/>
        <v>0</v>
      </c>
      <c r="U846" s="105">
        <f t="shared" si="1381"/>
        <v>0</v>
      </c>
      <c r="V846" s="115">
        <f t="shared" ca="1" si="1372"/>
        <v>2.0600000000000023</v>
      </c>
      <c r="W846" s="114">
        <f t="shared" ca="1" si="1373"/>
        <v>2.3428022048735344</v>
      </c>
      <c r="X846" s="116">
        <f t="shared" ca="1" si="1374"/>
        <v>0.11436269793608611</v>
      </c>
      <c r="Y846" s="90" t="e">
        <f t="shared" si="1382"/>
        <v>#N/A</v>
      </c>
      <c r="Z846" s="117" t="str">
        <f t="shared" ca="1" si="1383"/>
        <v/>
      </c>
      <c r="AA846" s="112"/>
      <c r="AB846" s="118"/>
      <c r="AC846" s="107"/>
      <c r="AD846" s="107"/>
      <c r="AH846" s="107"/>
      <c r="BE846" s="235">
        <f t="shared" ca="1" si="1384"/>
        <v>35.825000000000003</v>
      </c>
      <c r="BF846" s="235">
        <f t="shared" ref="BF846:BN846" ca="1" si="1461">AVERAGE(OFFSET(BE$31,$A846,0,$BE$27,1))</f>
        <v>35.270000000000003</v>
      </c>
      <c r="BG846" s="235">
        <f t="shared" ca="1" si="1461"/>
        <v>35.135000000000005</v>
      </c>
      <c r="BH846" s="235">
        <f t="shared" ca="1" si="1461"/>
        <v>35.329374999999999</v>
      </c>
      <c r="BI846" s="235">
        <f t="shared" ca="1" si="1461"/>
        <v>35.700000000000003</v>
      </c>
      <c r="BJ846" s="235">
        <f t="shared" ca="1" si="1461"/>
        <v>36.131093749999998</v>
      </c>
      <c r="BK846" s="235">
        <f t="shared" ca="1" si="1461"/>
        <v>36.550624999999997</v>
      </c>
      <c r="BL846" s="235">
        <f t="shared" ca="1" si="1461"/>
        <v>36.911171874999994</v>
      </c>
      <c r="BM846" s="235">
        <f t="shared" ca="1" si="1461"/>
        <v>37.179140624999995</v>
      </c>
      <c r="BN846" s="235">
        <f t="shared" ca="1" si="1461"/>
        <v>37.334980468749997</v>
      </c>
      <c r="BO846" s="235">
        <f t="shared" ca="1" si="1386"/>
        <v>35.803788085937505</v>
      </c>
      <c r="BP846" s="235">
        <f t="shared" ca="1" si="1455"/>
        <v>36.055620706818104</v>
      </c>
      <c r="BQ846" s="235">
        <f t="shared" ca="1" si="1456"/>
        <v>36.349719773015948</v>
      </c>
      <c r="BR846" s="235">
        <f t="shared" ca="1" si="1457"/>
        <v>-0.29409906619784465</v>
      </c>
      <c r="BS846" s="235">
        <f t="shared" ca="1" si="1458"/>
        <v>35.761521640620259</v>
      </c>
      <c r="BT846" s="235">
        <f t="shared" ca="1" si="1413"/>
        <v>36.119411075666797</v>
      </c>
      <c r="BU846" s="235">
        <f t="shared" ca="1" si="1414"/>
        <v>36.438016440619307</v>
      </c>
      <c r="BV846" s="235">
        <f t="shared" ca="1" si="1415"/>
        <v>36.651762853478758</v>
      </c>
      <c r="BW846" s="235">
        <f t="shared" ca="1" si="1416"/>
        <v>35.695946758621233</v>
      </c>
      <c r="BX846" s="235">
        <f t="shared" ca="1" si="1387"/>
        <v>0.96367271443614255</v>
      </c>
      <c r="BZ846" s="235">
        <f t="shared" ca="1" si="1388"/>
        <v>36.698892142981023</v>
      </c>
      <c r="CA846" s="235">
        <f t="shared" ca="1" si="1389"/>
        <v>23.981171996069587</v>
      </c>
      <c r="CB846" s="235">
        <f t="shared" ca="1" si="1429"/>
        <v>35.885227376302083</v>
      </c>
      <c r="CC846" s="235">
        <f t="shared" ca="1" si="1430"/>
        <v>3.1352273763020833</v>
      </c>
      <c r="CD846" s="81">
        <f t="shared" ca="1" si="1431"/>
        <v>5.9854762369791743</v>
      </c>
      <c r="CE846" s="235">
        <f t="shared" ca="1" si="1390"/>
        <v>52.380583468566392</v>
      </c>
      <c r="CF846" s="235">
        <f t="shared" ca="1" si="1391"/>
        <v>43.74025301828857</v>
      </c>
      <c r="CG846">
        <f t="shared" si="1444"/>
        <v>100</v>
      </c>
      <c r="CH846">
        <f t="shared" si="1444"/>
        <v>50</v>
      </c>
      <c r="CI846">
        <f t="shared" si="1444"/>
        <v>0</v>
      </c>
      <c r="CJ846" t="e">
        <f t="shared" si="1393"/>
        <v>#N/A</v>
      </c>
      <c r="CK846" s="259">
        <f t="shared" ca="1" si="1394"/>
        <v>35.254327187426391</v>
      </c>
      <c r="CL846" s="259">
        <f t="shared" ca="1" si="1395"/>
        <v>35.696706796856596</v>
      </c>
      <c r="CM846" s="259">
        <f t="shared" ca="1" si="1396"/>
        <v>35.706061478280098</v>
      </c>
      <c r="CN846" s="259">
        <f t="shared" ca="1" si="1397"/>
        <v>36.093120919219203</v>
      </c>
      <c r="CO846">
        <f t="shared" ca="1" si="1398"/>
        <v>0</v>
      </c>
      <c r="CP846" t="e">
        <f t="shared" ca="1" si="1399"/>
        <v>#N/A</v>
      </c>
      <c r="CQ846">
        <f t="shared" ca="1" si="1400"/>
        <v>16.7</v>
      </c>
      <c r="CR846" t="e">
        <f t="shared" ca="1" si="1434"/>
        <v>#N/A</v>
      </c>
      <c r="CS846" t="e">
        <f t="shared" ca="1" si="1435"/>
        <v>#N/A</v>
      </c>
    </row>
    <row r="847" spans="1:97" x14ac:dyDescent="0.25">
      <c r="A847">
        <v>816</v>
      </c>
      <c r="B847" s="100">
        <f ca="1">OFFSET(InputPriceData!B$15,CalculationsAndCharts!$A847+$A$11,0,1,1)</f>
        <v>39310</v>
      </c>
      <c r="C847" s="3">
        <f ca="1">OFFSET(InputPriceData!G$15,CalculationsAndCharts!$A847+$A$11,0,1,1)</f>
        <v>3987400</v>
      </c>
      <c r="D847" s="4">
        <f ca="1">OFFSET(InputPriceData!C$15,CalculationsAndCharts!$A847+$A$11,IF($C$7,7,0),1,1)</f>
        <v>33.82</v>
      </c>
      <c r="E847" s="4">
        <f ca="1">OFFSET(InputPriceData!D$15,CalculationsAndCharts!$A847+$A$11,IF($C$7,7,0),1,1)</f>
        <v>35.549999999999997</v>
      </c>
      <c r="F847" s="4">
        <f ca="1">OFFSET(InputPriceData!E$15,CalculationsAndCharts!$A847+$A$11,IF($C$7,7,0),1,1)</f>
        <v>32.75</v>
      </c>
      <c r="G847" s="4">
        <f ca="1">OFFSET(InputPriceData!F$15,CalculationsAndCharts!$A847+$A$11,IF($C$7,7,0),1,1)</f>
        <v>35.25</v>
      </c>
      <c r="H847" s="105">
        <f t="shared" si="1367"/>
        <v>0</v>
      </c>
      <c r="I847" s="105">
        <f t="shared" ca="1" si="1441"/>
        <v>0</v>
      </c>
      <c r="J847" s="105">
        <f t="shared" ca="1" si="1441"/>
        <v>0</v>
      </c>
      <c r="K847" s="105">
        <f t="shared" ca="1" si="1441"/>
        <v>0</v>
      </c>
      <c r="L847" s="4">
        <f t="shared" ca="1" si="1368"/>
        <v>34.516666666666666</v>
      </c>
      <c r="M847" s="105">
        <f t="shared" ca="1" si="1369"/>
        <v>1.903333333333336</v>
      </c>
      <c r="N847" s="105">
        <f t="shared" ca="1" si="1376"/>
        <v>6.552025641025641</v>
      </c>
      <c r="O847" s="198">
        <f t="shared" ca="1" si="1377"/>
        <v>6.4380316074393731</v>
      </c>
      <c r="P847" s="198">
        <f t="shared" ca="1" si="1378"/>
        <v>5.7942284466954357</v>
      </c>
      <c r="Q847" s="105">
        <f t="shared" ca="1" si="1370"/>
        <v>36.096156871888397</v>
      </c>
      <c r="R847" s="105">
        <f t="shared" ca="1" si="1371"/>
        <v>36.464144817829265</v>
      </c>
      <c r="S847" s="105">
        <f t="shared" ca="1" si="1379"/>
        <v>0</v>
      </c>
      <c r="T847" s="105">
        <f t="shared" si="1380"/>
        <v>0</v>
      </c>
      <c r="U847" s="105">
        <f t="shared" si="1381"/>
        <v>0</v>
      </c>
      <c r="V847" s="115">
        <f t="shared" ca="1" si="1372"/>
        <v>2.7999999999999972</v>
      </c>
      <c r="W847" s="114">
        <f t="shared" ca="1" si="1373"/>
        <v>2.4842033073103003</v>
      </c>
      <c r="X847" s="116">
        <f t="shared" ca="1" si="1374"/>
        <v>0.12047385268965391</v>
      </c>
      <c r="Y847" s="90" t="e">
        <f t="shared" si="1382"/>
        <v>#N/A</v>
      </c>
      <c r="Z847" s="117" t="str">
        <f t="shared" ca="1" si="1383"/>
        <v/>
      </c>
      <c r="AA847" s="112"/>
      <c r="AB847" s="118"/>
      <c r="AC847" s="107"/>
      <c r="AD847" s="107"/>
      <c r="AH847" s="107"/>
      <c r="BE847" s="235">
        <f t="shared" ca="1" si="1384"/>
        <v>34.715000000000003</v>
      </c>
      <c r="BF847" s="235">
        <f t="shared" ref="BF847:BN847" ca="1" si="1462">AVERAGE(OFFSET(BE$31,$A847,0,$BE$27,1))</f>
        <v>35</v>
      </c>
      <c r="BG847" s="235">
        <f t="shared" ca="1" si="1462"/>
        <v>35.52375</v>
      </c>
      <c r="BH847" s="235">
        <f t="shared" ca="1" si="1462"/>
        <v>36.070625</v>
      </c>
      <c r="BI847" s="235">
        <f t="shared" ca="1" si="1462"/>
        <v>36.562187499999993</v>
      </c>
      <c r="BJ847" s="235">
        <f t="shared" ca="1" si="1462"/>
        <v>36.970156249999995</v>
      </c>
      <c r="BK847" s="235">
        <f t="shared" ca="1" si="1462"/>
        <v>37.271718749999991</v>
      </c>
      <c r="BL847" s="235">
        <f t="shared" ca="1" si="1462"/>
        <v>37.447109374999997</v>
      </c>
      <c r="BM847" s="235">
        <f t="shared" ca="1" si="1462"/>
        <v>37.490820312499999</v>
      </c>
      <c r="BN847" s="235">
        <f t="shared" ca="1" si="1462"/>
        <v>37.418125000000003</v>
      </c>
      <c r="BO847" s="235">
        <f t="shared" ca="1" si="1386"/>
        <v>35.772380859374998</v>
      </c>
      <c r="BP847" s="235">
        <f t="shared" ca="1" si="1455"/>
        <v>36.30745332769871</v>
      </c>
      <c r="BQ847" s="235">
        <f t="shared" ca="1" si="1456"/>
        <v>36.6438188392138</v>
      </c>
      <c r="BR847" s="235">
        <f t="shared" ca="1" si="1457"/>
        <v>-0.33636551151509053</v>
      </c>
      <c r="BS847" s="235">
        <f t="shared" ca="1" si="1458"/>
        <v>35.971087816183619</v>
      </c>
      <c r="BT847" s="235">
        <f t="shared" ca="1" si="1413"/>
        <v>36.477300510713334</v>
      </c>
      <c r="BU847" s="235">
        <f t="shared" ca="1" si="1414"/>
        <v>36.756621805571825</v>
      </c>
      <c r="BV847" s="235">
        <f t="shared" ca="1" si="1415"/>
        <v>36.865509266338208</v>
      </c>
      <c r="BW847" s="235">
        <f t="shared" ca="1" si="1416"/>
        <v>36.027545381762735</v>
      </c>
      <c r="BX847" s="235">
        <f t="shared" ca="1" si="1387"/>
        <v>1.0397393638364731</v>
      </c>
      <c r="BZ847" s="235">
        <f t="shared" ca="1" si="1388"/>
        <v>36.861850021322439</v>
      </c>
      <c r="CA847" s="235">
        <f t="shared" ca="1" si="1389"/>
        <v>29.939572632865186</v>
      </c>
      <c r="CB847" s="235">
        <f t="shared" ca="1" si="1429"/>
        <v>35.144523763020828</v>
      </c>
      <c r="CC847" s="235">
        <f t="shared" ca="1" si="1430"/>
        <v>2.3945237630208283</v>
      </c>
      <c r="CD847" s="81">
        <f t="shared" ca="1" si="1431"/>
        <v>5.9854762369791743</v>
      </c>
      <c r="CE847" s="235">
        <f t="shared" ca="1" si="1390"/>
        <v>40.005567948413187</v>
      </c>
      <c r="CF847" s="235">
        <f t="shared" ca="1" si="1391"/>
        <v>48.230788151707003</v>
      </c>
      <c r="CG847">
        <f t="shared" si="1444"/>
        <v>100</v>
      </c>
      <c r="CH847">
        <f t="shared" si="1444"/>
        <v>50</v>
      </c>
      <c r="CI847">
        <f t="shared" si="1444"/>
        <v>0</v>
      </c>
      <c r="CJ847" t="e">
        <f t="shared" si="1393"/>
        <v>#N/A</v>
      </c>
      <c r="CK847" s="259">
        <f t="shared" ca="1" si="1394"/>
        <v>36.166154374852781</v>
      </c>
      <c r="CL847" s="259">
        <f t="shared" ca="1" si="1395"/>
        <v>34.856202187426391</v>
      </c>
      <c r="CM847" s="259">
        <f t="shared" ca="1" si="1396"/>
        <v>35.532324686022385</v>
      </c>
      <c r="CN847" s="259">
        <f t="shared" ca="1" si="1397"/>
        <v>36.251686568164246</v>
      </c>
      <c r="CO847">
        <f t="shared" ca="1" si="1398"/>
        <v>0</v>
      </c>
      <c r="CP847" t="e">
        <f t="shared" ca="1" si="1399"/>
        <v>#N/A</v>
      </c>
      <c r="CQ847">
        <f t="shared" ca="1" si="1400"/>
        <v>16.7</v>
      </c>
      <c r="CR847" t="e">
        <f t="shared" ca="1" si="1434"/>
        <v>#N/A</v>
      </c>
      <c r="CS847">
        <f t="shared" ca="1" si="1435"/>
        <v>33.82</v>
      </c>
    </row>
    <row r="848" spans="1:97" x14ac:dyDescent="0.25">
      <c r="A848">
        <v>817</v>
      </c>
      <c r="B848" s="100">
        <f ca="1">OFFSET(InputPriceData!B$15,CalculationsAndCharts!$A848+$A$11,0,1,1)</f>
        <v>39309</v>
      </c>
      <c r="C848" s="3">
        <f ca="1">OFFSET(InputPriceData!G$15,CalculationsAndCharts!$A848+$A$11,0,1,1)</f>
        <v>5368100</v>
      </c>
      <c r="D848" s="4">
        <f ca="1">OFFSET(InputPriceData!C$15,CalculationsAndCharts!$A848+$A$11,IF($C$7,7,0),1,1)</f>
        <v>36.04</v>
      </c>
      <c r="E848" s="4">
        <f ca="1">OFFSET(InputPriceData!D$15,CalculationsAndCharts!$A848+$A$11,IF($C$7,7,0),1,1)</f>
        <v>36.28</v>
      </c>
      <c r="F848" s="4">
        <f ca="1">OFFSET(InputPriceData!E$15,CalculationsAndCharts!$A848+$A$11,IF($C$7,7,0),1,1)</f>
        <v>33.5</v>
      </c>
      <c r="G848" s="4">
        <f ca="1">OFFSET(InputPriceData!F$15,CalculationsAndCharts!$A848+$A$11,IF($C$7,7,0),1,1)</f>
        <v>34.18</v>
      </c>
      <c r="H848" s="105">
        <f t="shared" si="1367"/>
        <v>0</v>
      </c>
      <c r="I848" s="105">
        <f t="shared" ca="1" si="1441"/>
        <v>0</v>
      </c>
      <c r="J848" s="105">
        <f t="shared" ca="1" si="1441"/>
        <v>0</v>
      </c>
      <c r="K848" s="105">
        <f t="shared" ca="1" si="1441"/>
        <v>0</v>
      </c>
      <c r="L848" s="4">
        <f t="shared" ca="1" si="1368"/>
        <v>34.653333333333336</v>
      </c>
      <c r="M848" s="105">
        <f t="shared" ca="1" si="1369"/>
        <v>3.3633333333333368</v>
      </c>
      <c r="N848" s="105">
        <f t="shared" ca="1" si="1376"/>
        <v>6.285320512820511</v>
      </c>
      <c r="O848" s="198">
        <f t="shared" ca="1" si="1377"/>
        <v>6.4054618835575825</v>
      </c>
      <c r="P848" s="198">
        <f t="shared" ca="1" si="1378"/>
        <v>5.7649156952018243</v>
      </c>
      <c r="Q848" s="105">
        <f t="shared" ca="1" si="1370"/>
        <v>36.547439787666036</v>
      </c>
      <c r="R848" s="105">
        <f t="shared" ca="1" si="1371"/>
        <v>36.569284230955233</v>
      </c>
      <c r="S848" s="105">
        <f t="shared" ca="1" si="1379"/>
        <v>0</v>
      </c>
      <c r="T848" s="105">
        <f t="shared" si="1380"/>
        <v>0</v>
      </c>
      <c r="U848" s="105">
        <f t="shared" si="1381"/>
        <v>0</v>
      </c>
      <c r="V848" s="115">
        <f t="shared" ca="1" si="1372"/>
        <v>2.8900000000000006</v>
      </c>
      <c r="W848" s="114">
        <f t="shared" ca="1" si="1373"/>
        <v>2.326304960965452</v>
      </c>
      <c r="X848" s="116">
        <f t="shared" ca="1" si="1374"/>
        <v>0.1180604143056013</v>
      </c>
      <c r="Y848" s="90" t="e">
        <f t="shared" si="1382"/>
        <v>#N/A</v>
      </c>
      <c r="Z848" s="117" t="str">
        <f t="shared" ca="1" si="1383"/>
        <v/>
      </c>
      <c r="AA848" s="112"/>
      <c r="AB848" s="118"/>
      <c r="AC848" s="107"/>
      <c r="AD848" s="107"/>
      <c r="AH848" s="107"/>
      <c r="BE848" s="235">
        <f t="shared" ca="1" si="1384"/>
        <v>35.284999999999997</v>
      </c>
      <c r="BF848" s="235">
        <f t="shared" ref="BF848:BN848" ca="1" si="1463">AVERAGE(OFFSET(BE$31,$A848,0,$BE$27,1))</f>
        <v>36.047499999999999</v>
      </c>
      <c r="BG848" s="235">
        <f t="shared" ca="1" si="1463"/>
        <v>36.6175</v>
      </c>
      <c r="BH848" s="235">
        <f t="shared" ca="1" si="1463"/>
        <v>37.053749999999994</v>
      </c>
      <c r="BI848" s="235">
        <f t="shared" ca="1" si="1463"/>
        <v>37.378124999999997</v>
      </c>
      <c r="BJ848" s="235">
        <f t="shared" ca="1" si="1463"/>
        <v>37.573281249999994</v>
      </c>
      <c r="BK848" s="235">
        <f t="shared" ca="1" si="1463"/>
        <v>37.622499999999995</v>
      </c>
      <c r="BL848" s="235">
        <f t="shared" ca="1" si="1463"/>
        <v>37.534531250000001</v>
      </c>
      <c r="BM848" s="235">
        <f t="shared" ca="1" si="1463"/>
        <v>37.345429687500001</v>
      </c>
      <c r="BN848" s="235">
        <f t="shared" ca="1" si="1463"/>
        <v>37.105312500000004</v>
      </c>
      <c r="BO848" s="235">
        <f t="shared" ca="1" si="1386"/>
        <v>36.456708984374991</v>
      </c>
      <c r="BP848" s="235">
        <f t="shared" ca="1" si="1455"/>
        <v>36.842525796022429</v>
      </c>
      <c r="BQ848" s="235">
        <f t="shared" ca="1" si="1456"/>
        <v>36.980184350728891</v>
      </c>
      <c r="BR848" s="235">
        <f t="shared" ca="1" si="1457"/>
        <v>-0.13765855470646216</v>
      </c>
      <c r="BS848" s="235">
        <f t="shared" ca="1" si="1458"/>
        <v>36.704867241315966</v>
      </c>
      <c r="BT848" s="235">
        <f t="shared" ca="1" si="1413"/>
        <v>36.983513205243057</v>
      </c>
      <c r="BU848" s="235">
        <f t="shared" ca="1" si="1414"/>
        <v>37.035943100430323</v>
      </c>
      <c r="BV848" s="235">
        <f t="shared" ca="1" si="1415"/>
        <v>36.974396727104597</v>
      </c>
      <c r="BW848" s="235">
        <f t="shared" ca="1" si="1416"/>
        <v>36.817107041542805</v>
      </c>
      <c r="BX848" s="235">
        <f t="shared" ca="1" si="1387"/>
        <v>1.0870134075314757</v>
      </c>
      <c r="BZ848" s="235">
        <f t="shared" ca="1" si="1388"/>
        <v>37.008492842072805</v>
      </c>
      <c r="CA848" s="235">
        <f t="shared" ca="1" si="1389"/>
        <v>45.598356947486465</v>
      </c>
      <c r="CB848" s="235">
        <f t="shared" ca="1" si="1429"/>
        <v>35.55502115885416</v>
      </c>
      <c r="CC848" s="235">
        <f t="shared" ca="1" si="1430"/>
        <v>2.1650211588541595</v>
      </c>
      <c r="CD848" s="81">
        <f t="shared" ca="1" si="1431"/>
        <v>5.5749788411458425</v>
      </c>
      <c r="CE848" s="235">
        <f t="shared" ca="1" si="1390"/>
        <v>38.834607637886137</v>
      </c>
      <c r="CF848" s="235">
        <f t="shared" ca="1" si="1391"/>
        <v>60.318433442482252</v>
      </c>
      <c r="CG848">
        <f t="shared" si="1444"/>
        <v>100</v>
      </c>
      <c r="CH848">
        <f t="shared" si="1444"/>
        <v>50</v>
      </c>
      <c r="CI848">
        <f t="shared" si="1444"/>
        <v>0</v>
      </c>
      <c r="CJ848" t="e">
        <f t="shared" si="1393"/>
        <v>#N/A</v>
      </c>
      <c r="CK848" s="259">
        <f t="shared" ca="1" si="1394"/>
        <v>37.332308749705554</v>
      </c>
      <c r="CL848" s="259">
        <f t="shared" ca="1" si="1395"/>
        <v>35.791154374852781</v>
      </c>
      <c r="CM848" s="259">
        <f t="shared" ca="1" si="1396"/>
        <v>36.209430032259526</v>
      </c>
      <c r="CN848" s="259">
        <f t="shared" ca="1" si="1397"/>
        <v>36.809880320459385</v>
      </c>
      <c r="CO848">
        <f t="shared" ca="1" si="1398"/>
        <v>0</v>
      </c>
      <c r="CP848" t="e">
        <f t="shared" ca="1" si="1399"/>
        <v>#N/A</v>
      </c>
      <c r="CQ848">
        <f t="shared" ca="1" si="1400"/>
        <v>16.7</v>
      </c>
      <c r="CR848" t="e">
        <f t="shared" ca="1" si="1434"/>
        <v>#N/A</v>
      </c>
      <c r="CS848" t="e">
        <f t="shared" ca="1" si="1435"/>
        <v>#N/A</v>
      </c>
    </row>
    <row r="849" spans="1:97" x14ac:dyDescent="0.25">
      <c r="A849">
        <v>818</v>
      </c>
      <c r="B849" s="100">
        <f ca="1">OFFSET(InputPriceData!B$15,CalculationsAndCharts!$A849+$A$11,0,1,1)</f>
        <v>39308</v>
      </c>
      <c r="C849" s="3">
        <f ca="1">OFFSET(InputPriceData!G$15,CalculationsAndCharts!$A849+$A$11,0,1,1)</f>
        <v>1636600</v>
      </c>
      <c r="D849" s="4">
        <f ca="1">OFFSET(InputPriceData!C$15,CalculationsAndCharts!$A849+$A$11,IF($C$7,7,0),1,1)</f>
        <v>37.39</v>
      </c>
      <c r="E849" s="4">
        <f ca="1">OFFSET(InputPriceData!D$15,CalculationsAndCharts!$A849+$A$11,IF($C$7,7,0),1,1)</f>
        <v>37.85</v>
      </c>
      <c r="F849" s="4">
        <f ca="1">OFFSET(InputPriceData!E$15,CalculationsAndCharts!$A849+$A$11,IF($C$7,7,0),1,1)</f>
        <v>36.35</v>
      </c>
      <c r="G849" s="4">
        <f ca="1">OFFSET(InputPriceData!F$15,CalculationsAndCharts!$A849+$A$11,IF($C$7,7,0),1,1)</f>
        <v>36.39</v>
      </c>
      <c r="H849" s="105">
        <f t="shared" si="1367"/>
        <v>0</v>
      </c>
      <c r="I849" s="105">
        <f t="shared" ca="1" si="1441"/>
        <v>0</v>
      </c>
      <c r="J849" s="105">
        <f t="shared" ca="1" si="1441"/>
        <v>0</v>
      </c>
      <c r="K849" s="105">
        <f t="shared" ca="1" si="1441"/>
        <v>0</v>
      </c>
      <c r="L849" s="4">
        <f t="shared" ca="1" si="1368"/>
        <v>36.863333333333337</v>
      </c>
      <c r="M849" s="105">
        <f t="shared" ca="1" si="1369"/>
        <v>1.4133333333333269</v>
      </c>
      <c r="N849" s="105">
        <f t="shared" ca="1" si="1376"/>
        <v>5.7000256410256371</v>
      </c>
      <c r="O849" s="198">
        <f t="shared" ca="1" si="1377"/>
        <v>6.4397879894824595</v>
      </c>
      <c r="P849" s="198">
        <f t="shared" ca="1" si="1378"/>
        <v>5.7958091905342135</v>
      </c>
      <c r="Q849" s="105">
        <f t="shared" ca="1" si="1370"/>
        <v>37.08861306033252</v>
      </c>
      <c r="R849" s="105">
        <f t="shared" ca="1" si="1371"/>
        <v>36.575525500466433</v>
      </c>
      <c r="S849" s="105">
        <f t="shared" ca="1" si="1379"/>
        <v>0</v>
      </c>
      <c r="T849" s="105">
        <f t="shared" si="1380"/>
        <v>0</v>
      </c>
      <c r="U849" s="105">
        <f t="shared" si="1381"/>
        <v>0</v>
      </c>
      <c r="V849" s="115">
        <f t="shared" ca="1" si="1372"/>
        <v>1.5</v>
      </c>
      <c r="W849" s="114">
        <f t="shared" ca="1" si="1373"/>
        <v>2.044457441448178</v>
      </c>
      <c r="X849" s="116">
        <f t="shared" ca="1" si="1374"/>
        <v>0.10618184780016977</v>
      </c>
      <c r="Y849" s="90" t="e">
        <f t="shared" si="1382"/>
        <v>#N/A</v>
      </c>
      <c r="Z849" s="117" t="str">
        <f t="shared" ca="1" si="1383"/>
        <v/>
      </c>
      <c r="AA849" s="112"/>
      <c r="AB849" s="118"/>
      <c r="AC849" s="107"/>
      <c r="AD849" s="107"/>
      <c r="AH849" s="107"/>
      <c r="BE849" s="235">
        <f t="shared" ca="1" si="1384"/>
        <v>36.81</v>
      </c>
      <c r="BF849" s="235">
        <f t="shared" ref="BF849:BN849" ca="1" si="1464">AVERAGE(OFFSET(BE$31,$A849,0,$BE$27,1))</f>
        <v>37.1875</v>
      </c>
      <c r="BG849" s="235">
        <f t="shared" ca="1" si="1464"/>
        <v>37.489999999999995</v>
      </c>
      <c r="BH849" s="235">
        <f t="shared" ca="1" si="1464"/>
        <v>37.702499999999993</v>
      </c>
      <c r="BI849" s="235">
        <f t="shared" ca="1" si="1464"/>
        <v>37.76843749999999</v>
      </c>
      <c r="BJ849" s="235">
        <f t="shared" ca="1" si="1464"/>
        <v>37.671718749999997</v>
      </c>
      <c r="BK849" s="235">
        <f t="shared" ca="1" si="1464"/>
        <v>37.446562499999999</v>
      </c>
      <c r="BL849" s="235">
        <f t="shared" ca="1" si="1464"/>
        <v>37.156328125000002</v>
      </c>
      <c r="BM849" s="235">
        <f t="shared" ca="1" si="1464"/>
        <v>36.865195312500006</v>
      </c>
      <c r="BN849" s="235">
        <f t="shared" ca="1" si="1464"/>
        <v>36.618623046875001</v>
      </c>
      <c r="BO849" s="235">
        <f t="shared" ca="1" si="1386"/>
        <v>37.21009326171874</v>
      </c>
      <c r="BP849" s="235">
        <f t="shared" ca="1" si="1455"/>
        <v>37.228342607669873</v>
      </c>
      <c r="BQ849" s="235">
        <f t="shared" ca="1" si="1456"/>
        <v>37.11784290543536</v>
      </c>
      <c r="BR849" s="235">
        <f t="shared" ca="1" si="1457"/>
        <v>0.11049970223451311</v>
      </c>
      <c r="BS849" s="235">
        <f t="shared" ca="1" si="1458"/>
        <v>37.338842309904386</v>
      </c>
      <c r="BT849" s="235">
        <f t="shared" ca="1" si="1413"/>
        <v>37.262159169170147</v>
      </c>
      <c r="BU849" s="235">
        <f t="shared" ca="1" si="1414"/>
        <v>37.08837299561759</v>
      </c>
      <c r="BV849" s="235">
        <f t="shared" ca="1" si="1415"/>
        <v>36.912850353778872</v>
      </c>
      <c r="BW849" s="235">
        <f t="shared" ca="1" si="1416"/>
        <v>37.434208874436543</v>
      </c>
      <c r="BX849" s="235">
        <f t="shared" ca="1" si="1387"/>
        <v>1.1586830739432479</v>
      </c>
      <c r="BZ849" s="235">
        <f t="shared" ca="1" si="1388"/>
        <v>37.086663767010897</v>
      </c>
      <c r="CA849" s="235">
        <f t="shared" ca="1" si="1389"/>
        <v>57.498709423683792</v>
      </c>
      <c r="CB849" s="235">
        <f t="shared" ca="1" si="1429"/>
        <v>37.036713297526035</v>
      </c>
      <c r="CC849" s="235">
        <f t="shared" ca="1" si="1430"/>
        <v>3.6467132975260341</v>
      </c>
      <c r="CD849" s="81">
        <f t="shared" ca="1" si="1431"/>
        <v>5.5377252604166713</v>
      </c>
      <c r="CE849" s="235">
        <f t="shared" ca="1" si="1390"/>
        <v>65.852188868821685</v>
      </c>
      <c r="CF849" s="235">
        <f t="shared" ca="1" si="1391"/>
        <v>71.875136914028417</v>
      </c>
      <c r="CG849">
        <f t="shared" si="1444"/>
        <v>100</v>
      </c>
      <c r="CH849">
        <f t="shared" si="1444"/>
        <v>50</v>
      </c>
      <c r="CI849">
        <f t="shared" si="1444"/>
        <v>0</v>
      </c>
      <c r="CJ849" t="e">
        <f t="shared" si="1393"/>
        <v>#N/A</v>
      </c>
      <c r="CK849" s="259">
        <f t="shared" ca="1" si="1394"/>
        <v>37.669617499411103</v>
      </c>
      <c r="CL849" s="259">
        <f t="shared" ca="1" si="1395"/>
        <v>37.216154374852778</v>
      </c>
      <c r="CM849" s="259">
        <f t="shared" ca="1" si="1396"/>
        <v>37.246827831543655</v>
      </c>
      <c r="CN849" s="259">
        <f t="shared" ca="1" si="1397"/>
        <v>37.217370698702027</v>
      </c>
      <c r="CO849">
        <f t="shared" ca="1" si="1398"/>
        <v>100</v>
      </c>
      <c r="CP849">
        <f t="shared" ca="1" si="1399"/>
        <v>16.7</v>
      </c>
      <c r="CQ849" t="e">
        <f t="shared" ca="1" si="1400"/>
        <v>#N/A</v>
      </c>
      <c r="CR849" t="e">
        <f t="shared" ca="1" si="1434"/>
        <v>#N/A</v>
      </c>
      <c r="CS849" t="e">
        <f t="shared" ca="1" si="1435"/>
        <v>#N/A</v>
      </c>
    </row>
    <row r="850" spans="1:97" x14ac:dyDescent="0.25">
      <c r="A850">
        <v>819</v>
      </c>
      <c r="B850" s="100">
        <f ca="1">OFFSET(InputPriceData!B$15,CalculationsAndCharts!$A850+$A$11,0,1,1)</f>
        <v>39307</v>
      </c>
      <c r="C850" s="3">
        <f ca="1">OFFSET(InputPriceData!G$15,CalculationsAndCharts!$A850+$A$11,0,1,1)</f>
        <v>2080100</v>
      </c>
      <c r="D850" s="4">
        <f ca="1">OFFSET(InputPriceData!C$15,CalculationsAndCharts!$A850+$A$11,IF($C$7,7,0),1,1)</f>
        <v>38.5</v>
      </c>
      <c r="E850" s="4">
        <f ca="1">OFFSET(InputPriceData!D$15,CalculationsAndCharts!$A850+$A$11,IF($C$7,7,0),1,1)</f>
        <v>39.299999999999997</v>
      </c>
      <c r="F850" s="4">
        <f ca="1">OFFSET(InputPriceData!E$15,CalculationsAndCharts!$A850+$A$11,IF($C$7,7,0),1,1)</f>
        <v>36.76</v>
      </c>
      <c r="G850" s="4">
        <f ca="1">OFFSET(InputPriceData!F$15,CalculationsAndCharts!$A850+$A$11,IF($C$7,7,0),1,1)</f>
        <v>37.229999999999997</v>
      </c>
      <c r="H850" s="105">
        <f t="shared" si="1367"/>
        <v>0</v>
      </c>
      <c r="I850" s="105">
        <f t="shared" ca="1" si="1441"/>
        <v>0</v>
      </c>
      <c r="J850" s="105">
        <f t="shared" ca="1" si="1441"/>
        <v>0</v>
      </c>
      <c r="K850" s="105">
        <f t="shared" ca="1" si="1441"/>
        <v>0</v>
      </c>
      <c r="L850" s="4">
        <f t="shared" ca="1" si="1368"/>
        <v>37.763333333333328</v>
      </c>
      <c r="M850" s="105">
        <f t="shared" ca="1" si="1369"/>
        <v>1.3833333333333258</v>
      </c>
      <c r="N850" s="105">
        <f t="shared" ca="1" si="1376"/>
        <v>5.878435897435895</v>
      </c>
      <c r="O850" s="198">
        <f t="shared" ca="1" si="1377"/>
        <v>6.6511486604701231</v>
      </c>
      <c r="P850" s="198">
        <f t="shared" ca="1" si="1378"/>
        <v>5.9860337944231112</v>
      </c>
      <c r="Q850" s="105">
        <f t="shared" ca="1" si="1370"/>
        <v>37.152978696618</v>
      </c>
      <c r="R850" s="105">
        <f t="shared" ca="1" si="1371"/>
        <v>36.428929054790409</v>
      </c>
      <c r="S850" s="105">
        <f t="shared" ca="1" si="1379"/>
        <v>0</v>
      </c>
      <c r="T850" s="105">
        <f t="shared" si="1380"/>
        <v>0</v>
      </c>
      <c r="U850" s="105">
        <f t="shared" si="1381"/>
        <v>0</v>
      </c>
      <c r="V850" s="115">
        <f t="shared" ca="1" si="1372"/>
        <v>2.5399999999999991</v>
      </c>
      <c r="W850" s="114">
        <f t="shared" ca="1" si="1373"/>
        <v>2.316686162172267</v>
      </c>
      <c r="X850" s="116">
        <f t="shared" ca="1" si="1374"/>
        <v>0.11222632721386697</v>
      </c>
      <c r="Y850" s="90" t="e">
        <f t="shared" si="1382"/>
        <v>#N/A</v>
      </c>
      <c r="Z850" s="117" t="str">
        <f t="shared" ca="1" si="1383"/>
        <v/>
      </c>
      <c r="AA850" s="112"/>
      <c r="AB850" s="118"/>
      <c r="AC850" s="107"/>
      <c r="AD850" s="107"/>
      <c r="AH850" s="107"/>
      <c r="BE850" s="235">
        <f t="shared" ca="1" si="1384"/>
        <v>37.564999999999998</v>
      </c>
      <c r="BF850" s="235">
        <f t="shared" ref="BF850:BN850" ca="1" si="1465">AVERAGE(OFFSET(BE$31,$A850,0,$BE$27,1))</f>
        <v>37.792499999999997</v>
      </c>
      <c r="BG850" s="235">
        <f t="shared" ca="1" si="1465"/>
        <v>37.914999999999992</v>
      </c>
      <c r="BH850" s="235">
        <f t="shared" ca="1" si="1465"/>
        <v>37.834374999999994</v>
      </c>
      <c r="BI850" s="235">
        <f t="shared" ca="1" si="1465"/>
        <v>37.574999999999996</v>
      </c>
      <c r="BJ850" s="235">
        <f t="shared" ca="1" si="1465"/>
        <v>37.221406250000001</v>
      </c>
      <c r="BK850" s="235">
        <f t="shared" ca="1" si="1465"/>
        <v>36.866093750000005</v>
      </c>
      <c r="BL850" s="235">
        <f t="shared" ca="1" si="1465"/>
        <v>36.574062500000004</v>
      </c>
      <c r="BM850" s="235">
        <f t="shared" ca="1" si="1465"/>
        <v>36.372050781250003</v>
      </c>
      <c r="BN850" s="235">
        <f t="shared" ca="1" si="1465"/>
        <v>36.257578125000002</v>
      </c>
      <c r="BO850" s="235">
        <f t="shared" ca="1" si="1386"/>
        <v>37.4637470703125</v>
      </c>
      <c r="BP850" s="235">
        <f t="shared" ca="1" si="1455"/>
        <v>37.246591953621014</v>
      </c>
      <c r="BQ850" s="235">
        <f t="shared" ca="1" si="1456"/>
        <v>37.007343203200847</v>
      </c>
      <c r="BR850" s="235">
        <f t="shared" ca="1" si="1457"/>
        <v>0.2392487504201668</v>
      </c>
      <c r="BS850" s="235">
        <f t="shared" ca="1" si="1458"/>
        <v>37.485840704041181</v>
      </c>
      <c r="BT850" s="235">
        <f t="shared" ca="1" si="1413"/>
        <v>37.185476028435914</v>
      </c>
      <c r="BU850" s="235">
        <f t="shared" ca="1" si="1414"/>
        <v>36.914586822065026</v>
      </c>
      <c r="BV850" s="235">
        <f t="shared" ca="1" si="1415"/>
        <v>36.737327711940154</v>
      </c>
      <c r="BW850" s="235">
        <f t="shared" ca="1" si="1416"/>
        <v>37.549995331052813</v>
      </c>
      <c r="BX850" s="235">
        <f t="shared" ca="1" si="1387"/>
        <v>1.2744716640170624</v>
      </c>
      <c r="BZ850" s="235">
        <f t="shared" ca="1" si="1388"/>
        <v>37.114227048987559</v>
      </c>
      <c r="CA850" s="235">
        <f t="shared" ca="1" si="1389"/>
        <v>58.548018256673906</v>
      </c>
      <c r="CB850" s="235">
        <f t="shared" ca="1" si="1429"/>
        <v>37.613540201822914</v>
      </c>
      <c r="CC850" s="235">
        <f t="shared" ca="1" si="1430"/>
        <v>4.2235402018229138</v>
      </c>
      <c r="CD850" s="81">
        <f t="shared" ca="1" si="1431"/>
        <v>5.5377252604166713</v>
      </c>
      <c r="CE850" s="235">
        <f t="shared" ca="1" si="1390"/>
        <v>76.268503820738928</v>
      </c>
      <c r="CF850" s="235">
        <f t="shared" ca="1" si="1391"/>
        <v>74.426670668573067</v>
      </c>
      <c r="CG850">
        <f t="shared" si="1444"/>
        <v>100</v>
      </c>
      <c r="CH850">
        <f t="shared" si="1444"/>
        <v>50</v>
      </c>
      <c r="CI850">
        <f t="shared" si="1444"/>
        <v>0</v>
      </c>
      <c r="CJ850" t="e">
        <f t="shared" si="1393"/>
        <v>#N/A</v>
      </c>
      <c r="CK850" s="259">
        <f t="shared" ca="1" si="1394"/>
        <v>37.391734998822216</v>
      </c>
      <c r="CL850" s="259">
        <f t="shared" ca="1" si="1395"/>
        <v>37.849808749705552</v>
      </c>
      <c r="CM850" s="259">
        <f t="shared" ca="1" si="1396"/>
        <v>37.502490830350531</v>
      </c>
      <c r="CN850" s="259">
        <f t="shared" ca="1" si="1397"/>
        <v>37.217857228241726</v>
      </c>
      <c r="CO850">
        <f t="shared" ca="1" si="1398"/>
        <v>100</v>
      </c>
      <c r="CP850">
        <f t="shared" ca="1" si="1399"/>
        <v>16.7</v>
      </c>
      <c r="CQ850" t="e">
        <f t="shared" ca="1" si="1400"/>
        <v>#N/A</v>
      </c>
      <c r="CR850" t="e">
        <f t="shared" ca="1" si="1434"/>
        <v>#N/A</v>
      </c>
      <c r="CS850" t="e">
        <f t="shared" ca="1" si="1435"/>
        <v>#N/A</v>
      </c>
    </row>
    <row r="851" spans="1:97" x14ac:dyDescent="0.25">
      <c r="A851">
        <v>820</v>
      </c>
      <c r="B851" s="100">
        <f ca="1">OFFSET(InputPriceData!B$15,CalculationsAndCharts!$A851+$A$11,0,1,1)</f>
        <v>39304</v>
      </c>
      <c r="C851" s="3">
        <f ca="1">OFFSET(InputPriceData!G$15,CalculationsAndCharts!$A851+$A$11,0,1,1)</f>
        <v>3588400</v>
      </c>
      <c r="D851" s="4">
        <f ca="1">OFFSET(InputPriceData!C$15,CalculationsAndCharts!$A851+$A$11,IF($C$7,7,0),1,1)</f>
        <v>37.520000000000003</v>
      </c>
      <c r="E851" s="4">
        <f ca="1">OFFSET(InputPriceData!D$15,CalculationsAndCharts!$A851+$A$11,IF($C$7,7,0),1,1)</f>
        <v>38.24</v>
      </c>
      <c r="F851" s="4">
        <f ca="1">OFFSET(InputPriceData!E$15,CalculationsAndCharts!$A851+$A$11,IF($C$7,7,0),1,1)</f>
        <v>36.380000000000003</v>
      </c>
      <c r="G851" s="4">
        <f ca="1">OFFSET(InputPriceData!F$15,CalculationsAndCharts!$A851+$A$11,IF($C$7,7,0),1,1)</f>
        <v>37.9</v>
      </c>
      <c r="H851" s="105">
        <f t="shared" si="1367"/>
        <v>0</v>
      </c>
      <c r="I851" s="105">
        <f t="shared" ca="1" si="1441"/>
        <v>0</v>
      </c>
      <c r="J851" s="105">
        <f t="shared" ca="1" si="1441"/>
        <v>0</v>
      </c>
      <c r="K851" s="105">
        <f t="shared" ca="1" si="1441"/>
        <v>0</v>
      </c>
      <c r="L851" s="4">
        <f t="shared" ca="1" si="1368"/>
        <v>37.506666666666668</v>
      </c>
      <c r="M851" s="105">
        <f t="shared" ca="1" si="1369"/>
        <v>1.5166666666666657</v>
      </c>
      <c r="N851" s="105">
        <f t="shared" ca="1" si="1376"/>
        <v>5.9448846153846144</v>
      </c>
      <c r="O851" s="198">
        <f t="shared" ca="1" si="1377"/>
        <v>6.8719237356227598</v>
      </c>
      <c r="P851" s="198">
        <f t="shared" ca="1" si="1378"/>
        <v>6.184731362060484</v>
      </c>
      <c r="Q851" s="105">
        <f t="shared" ca="1" si="1370"/>
        <v>36.978591657556478</v>
      </c>
      <c r="R851" s="105">
        <f t="shared" ca="1" si="1371"/>
        <v>36.222057728553956</v>
      </c>
      <c r="S851" s="105">
        <f t="shared" ca="1" si="1379"/>
        <v>0</v>
      </c>
      <c r="T851" s="105">
        <f t="shared" si="1380"/>
        <v>0</v>
      </c>
      <c r="U851" s="105">
        <f t="shared" si="1381"/>
        <v>0</v>
      </c>
      <c r="V851" s="115">
        <f t="shared" ca="1" si="1372"/>
        <v>1.8599999999999994</v>
      </c>
      <c r="W851" s="114">
        <f t="shared" ca="1" si="1373"/>
        <v>2.2050292432584007</v>
      </c>
      <c r="X851" s="116">
        <f t="shared" ca="1" si="1374"/>
        <v>0.10818019111499738</v>
      </c>
      <c r="Y851" s="90" t="e">
        <f t="shared" si="1382"/>
        <v>#N/A</v>
      </c>
      <c r="Z851" s="117" t="str">
        <f t="shared" ca="1" si="1383"/>
        <v/>
      </c>
      <c r="AA851" s="112"/>
      <c r="AB851" s="118"/>
      <c r="AC851" s="107"/>
      <c r="AD851" s="107"/>
      <c r="AH851" s="107"/>
      <c r="BE851" s="235">
        <f t="shared" ca="1" si="1384"/>
        <v>38.019999999999996</v>
      </c>
      <c r="BF851" s="235">
        <f t="shared" ref="BF851:BN851" ca="1" si="1466">AVERAGE(OFFSET(BE$31,$A851,0,$BE$27,1))</f>
        <v>38.037499999999994</v>
      </c>
      <c r="BG851" s="235">
        <f t="shared" ca="1" si="1466"/>
        <v>37.753749999999997</v>
      </c>
      <c r="BH851" s="235">
        <f t="shared" ca="1" si="1466"/>
        <v>37.315624999999997</v>
      </c>
      <c r="BI851" s="235">
        <f t="shared" ca="1" si="1466"/>
        <v>36.867812499999999</v>
      </c>
      <c r="BJ851" s="235">
        <f t="shared" ca="1" si="1466"/>
        <v>36.510781250000001</v>
      </c>
      <c r="BK851" s="235">
        <f t="shared" ca="1" si="1466"/>
        <v>36.282031250000003</v>
      </c>
      <c r="BL851" s="235">
        <f t="shared" ca="1" si="1466"/>
        <v>36.170039062500003</v>
      </c>
      <c r="BM851" s="235">
        <f t="shared" ca="1" si="1466"/>
        <v>36.143105468750001</v>
      </c>
      <c r="BN851" s="235">
        <f t="shared" ca="1" si="1466"/>
        <v>36.169970703125003</v>
      </c>
      <c r="BO851" s="235">
        <f t="shared" ca="1" si="1386"/>
        <v>37.414312011718756</v>
      </c>
      <c r="BP851" s="235">
        <f t="shared" ca="1" si="1455"/>
        <v>37.029436836929527</v>
      </c>
      <c r="BQ851" s="235">
        <f t="shared" ca="1" si="1456"/>
        <v>36.768094452780673</v>
      </c>
      <c r="BR851" s="235">
        <f t="shared" ca="1" si="1457"/>
        <v>0.26134238414885402</v>
      </c>
      <c r="BS851" s="235">
        <f t="shared" ca="1" si="1458"/>
        <v>37.290779221078381</v>
      </c>
      <c r="BT851" s="235">
        <f t="shared" ca="1" si="1413"/>
        <v>36.885111352830656</v>
      </c>
      <c r="BU851" s="235">
        <f t="shared" ca="1" si="1414"/>
        <v>36.643697615694137</v>
      </c>
      <c r="BV851" s="235">
        <f t="shared" ca="1" si="1415"/>
        <v>36.560068601815289</v>
      </c>
      <c r="BW851" s="235">
        <f t="shared" ca="1" si="1416"/>
        <v>37.284309813224851</v>
      </c>
      <c r="BX851" s="235">
        <f t="shared" ca="1" si="1387"/>
        <v>1.4842149086532685</v>
      </c>
      <c r="BZ851" s="235">
        <f t="shared" ca="1" si="1388"/>
        <v>37.14994766271063</v>
      </c>
      <c r="CA851" s="235">
        <f t="shared" ca="1" si="1389"/>
        <v>52.263185569199941</v>
      </c>
      <c r="CB851" s="235">
        <f t="shared" ca="1" si="1429"/>
        <v>37.460489339192712</v>
      </c>
      <c r="CC851" s="235">
        <f t="shared" ca="1" si="1430"/>
        <v>4.0704893391927115</v>
      </c>
      <c r="CD851" s="81">
        <f t="shared" ca="1" si="1431"/>
        <v>5.5377252604166713</v>
      </c>
      <c r="CE851" s="235">
        <f t="shared" ca="1" si="1390"/>
        <v>73.504718052524666</v>
      </c>
      <c r="CF851" s="235">
        <f t="shared" ca="1" si="1391"/>
        <v>71.947707227391234</v>
      </c>
      <c r="CG851">
        <f t="shared" si="1444"/>
        <v>100</v>
      </c>
      <c r="CH851">
        <f t="shared" si="1444"/>
        <v>50</v>
      </c>
      <c r="CI851">
        <f t="shared" si="1444"/>
        <v>0</v>
      </c>
      <c r="CJ851" t="e">
        <f t="shared" si="1393"/>
        <v>#N/A</v>
      </c>
      <c r="CK851" s="259">
        <f t="shared" ca="1" si="1394"/>
        <v>37.273469997644426</v>
      </c>
      <c r="CL851" s="259">
        <f t="shared" ca="1" si="1395"/>
        <v>37.350867499411109</v>
      </c>
      <c r="CM851" s="259">
        <f t="shared" ca="1" si="1396"/>
        <v>37.328595828361998</v>
      </c>
      <c r="CN851" s="259">
        <f t="shared" ca="1" si="1397"/>
        <v>36.965076619656195</v>
      </c>
      <c r="CO851">
        <f t="shared" ca="1" si="1398"/>
        <v>100</v>
      </c>
      <c r="CP851">
        <f t="shared" ca="1" si="1399"/>
        <v>16.7</v>
      </c>
      <c r="CQ851" t="e">
        <f t="shared" ca="1" si="1400"/>
        <v>#N/A</v>
      </c>
      <c r="CR851" t="e">
        <f t="shared" ca="1" si="1434"/>
        <v>#N/A</v>
      </c>
      <c r="CS851" t="e">
        <f t="shared" ca="1" si="1435"/>
        <v>#N/A</v>
      </c>
    </row>
    <row r="852" spans="1:97" x14ac:dyDescent="0.25">
      <c r="A852">
        <v>821</v>
      </c>
      <c r="B852" s="100">
        <f ca="1">OFFSET(InputPriceData!B$15,CalculationsAndCharts!$A852+$A$11,0,1,1)</f>
        <v>39303</v>
      </c>
      <c r="C852" s="3">
        <f ca="1">OFFSET(InputPriceData!G$15,CalculationsAndCharts!$A852+$A$11,0,1,1)</f>
        <v>3687400</v>
      </c>
      <c r="D852" s="4">
        <f ca="1">OFFSET(InputPriceData!C$15,CalculationsAndCharts!$A852+$A$11,IF($C$7,7,0),1,1)</f>
        <v>37.36</v>
      </c>
      <c r="E852" s="4">
        <f ca="1">OFFSET(InputPriceData!D$15,CalculationsAndCharts!$A852+$A$11,IF($C$7,7,0),1,1)</f>
        <v>39.03</v>
      </c>
      <c r="F852" s="4">
        <f ca="1">OFFSET(InputPriceData!E$15,CalculationsAndCharts!$A852+$A$11,IF($C$7,7,0),1,1)</f>
        <v>36.520000000000003</v>
      </c>
      <c r="G852" s="4">
        <f ca="1">OFFSET(InputPriceData!F$15,CalculationsAndCharts!$A852+$A$11,IF($C$7,7,0),1,1)</f>
        <v>38.14</v>
      </c>
      <c r="H852" s="105">
        <f t="shared" si="1367"/>
        <v>0</v>
      </c>
      <c r="I852" s="105">
        <f t="shared" ref="I852:K872" ca="1" si="1467">IF($S$16,AVERAGE(OFFSET($G852,0,0,I$31,1)),0)</f>
        <v>0</v>
      </c>
      <c r="J852" s="105">
        <f t="shared" ca="1" si="1467"/>
        <v>0</v>
      </c>
      <c r="K852" s="105">
        <f t="shared" ca="1" si="1467"/>
        <v>0</v>
      </c>
      <c r="L852" s="4">
        <f t="shared" ca="1" si="1368"/>
        <v>37.896666666666668</v>
      </c>
      <c r="M852" s="105">
        <f t="shared" ca="1" si="1369"/>
        <v>1.5566666666666649</v>
      </c>
      <c r="N852" s="105">
        <f t="shared" ca="1" si="1376"/>
        <v>5.8138076923076918</v>
      </c>
      <c r="O852" s="198">
        <f t="shared" ca="1" si="1377"/>
        <v>7.136792055690802</v>
      </c>
      <c r="P852" s="198">
        <f t="shared" ca="1" si="1378"/>
        <v>6.4231128501217221</v>
      </c>
      <c r="Q852" s="105">
        <f t="shared" ca="1" si="1370"/>
        <v>36.827713083524998</v>
      </c>
      <c r="R852" s="105">
        <f t="shared" ca="1" si="1371"/>
        <v>36.005905177410376</v>
      </c>
      <c r="S852" s="105">
        <f t="shared" ca="1" si="1379"/>
        <v>0</v>
      </c>
      <c r="T852" s="105">
        <f t="shared" si="1380"/>
        <v>0</v>
      </c>
      <c r="U852" s="105">
        <f t="shared" si="1381"/>
        <v>0</v>
      </c>
      <c r="V852" s="115">
        <f t="shared" ca="1" si="1372"/>
        <v>2.509999999999998</v>
      </c>
      <c r="W852" s="114">
        <f t="shared" ca="1" si="1373"/>
        <v>2.3775438648876013</v>
      </c>
      <c r="X852" s="116">
        <f t="shared" ca="1" si="1374"/>
        <v>0.11233728014912431</v>
      </c>
      <c r="Y852" s="90" t="e">
        <f t="shared" si="1382"/>
        <v>#N/A</v>
      </c>
      <c r="Z852" s="117" t="str">
        <f t="shared" ca="1" si="1383"/>
        <v/>
      </c>
      <c r="AA852" s="112"/>
      <c r="AB852" s="118"/>
      <c r="AC852" s="107"/>
      <c r="AD852" s="107"/>
      <c r="AH852" s="107"/>
      <c r="BE852" s="235">
        <f t="shared" ca="1" si="1384"/>
        <v>38.055</v>
      </c>
      <c r="BF852" s="235">
        <f t="shared" ref="BF852:BN852" ca="1" si="1468">AVERAGE(OFFSET(BE$31,$A852,0,$BE$27,1))</f>
        <v>37.47</v>
      </c>
      <c r="BG852" s="235">
        <f t="shared" ca="1" si="1468"/>
        <v>36.877499999999998</v>
      </c>
      <c r="BH852" s="235">
        <f t="shared" ca="1" si="1468"/>
        <v>36.42</v>
      </c>
      <c r="BI852" s="235">
        <f t="shared" ca="1" si="1468"/>
        <v>36.153750000000002</v>
      </c>
      <c r="BJ852" s="235">
        <f t="shared" ca="1" si="1468"/>
        <v>36.053281249999998</v>
      </c>
      <c r="BK852" s="235">
        <f t="shared" ca="1" si="1468"/>
        <v>36.058046875000002</v>
      </c>
      <c r="BL852" s="235">
        <f t="shared" ca="1" si="1468"/>
        <v>36.116171874999999</v>
      </c>
      <c r="BM852" s="235">
        <f t="shared" ca="1" si="1468"/>
        <v>36.196835937499998</v>
      </c>
      <c r="BN852" s="235">
        <f t="shared" ca="1" si="1468"/>
        <v>36.285244140624997</v>
      </c>
      <c r="BO852" s="235">
        <f t="shared" ca="1" si="1386"/>
        <v>37.024541503906249</v>
      </c>
      <c r="BP852" s="235">
        <f t="shared" ca="1" si="1455"/>
        <v>36.644561662140298</v>
      </c>
      <c r="BQ852" s="235">
        <f t="shared" ca="1" si="1456"/>
        <v>36.506752068631812</v>
      </c>
      <c r="BR852" s="235">
        <f t="shared" ca="1" si="1457"/>
        <v>0.13780959350848576</v>
      </c>
      <c r="BS852" s="235">
        <f t="shared" ca="1" si="1458"/>
        <v>36.782371255648783</v>
      </c>
      <c r="BT852" s="235">
        <f t="shared" ca="1" si="1413"/>
        <v>36.47944348458293</v>
      </c>
      <c r="BU852" s="235">
        <f t="shared" ca="1" si="1414"/>
        <v>36.402283878557611</v>
      </c>
      <c r="BV852" s="235">
        <f t="shared" ca="1" si="1415"/>
        <v>36.47643958793644</v>
      </c>
      <c r="BW852" s="235">
        <f t="shared" ca="1" si="1416"/>
        <v>36.707918406012396</v>
      </c>
      <c r="BX852" s="235">
        <f t="shared" ca="1" si="1387"/>
        <v>1.8138723838247113</v>
      </c>
      <c r="BZ852" s="235">
        <f t="shared" ca="1" si="1388"/>
        <v>37.244264210877944</v>
      </c>
      <c r="CA852" s="235">
        <f t="shared" ca="1" si="1389"/>
        <v>42.607724092824377</v>
      </c>
      <c r="CB852" s="235">
        <f t="shared" ca="1" si="1429"/>
        <v>37.460604085286462</v>
      </c>
      <c r="CC852" s="235">
        <f t="shared" ca="1" si="1430"/>
        <v>4.0706040852864618</v>
      </c>
      <c r="CD852" s="81">
        <f t="shared" ca="1" si="1431"/>
        <v>5.5377252604166713</v>
      </c>
      <c r="CE852" s="235">
        <f t="shared" ca="1" si="1390"/>
        <v>73.506790132455578</v>
      </c>
      <c r="CF852" s="235">
        <f t="shared" ca="1" si="1391"/>
        <v>62.170729354109007</v>
      </c>
      <c r="CG852">
        <f t="shared" si="1444"/>
        <v>100</v>
      </c>
      <c r="CH852">
        <f t="shared" si="1444"/>
        <v>50</v>
      </c>
      <c r="CI852">
        <f t="shared" si="1444"/>
        <v>0</v>
      </c>
      <c r="CJ852" t="e">
        <f t="shared" si="1393"/>
        <v>#N/A</v>
      </c>
      <c r="CK852" s="259">
        <f t="shared" ca="1" si="1394"/>
        <v>36.784439995288849</v>
      </c>
      <c r="CL852" s="259">
        <f t="shared" ca="1" si="1395"/>
        <v>37.524234998822216</v>
      </c>
      <c r="CM852" s="259">
        <f t="shared" ca="1" si="1396"/>
        <v>37.20988193615888</v>
      </c>
      <c r="CN852" s="259">
        <f t="shared" ca="1" si="1397"/>
        <v>36.810760267754226</v>
      </c>
      <c r="CO852">
        <f t="shared" ca="1" si="1398"/>
        <v>100</v>
      </c>
      <c r="CP852">
        <f t="shared" ca="1" si="1399"/>
        <v>16.7</v>
      </c>
      <c r="CQ852" t="e">
        <f t="shared" ca="1" si="1400"/>
        <v>#N/A</v>
      </c>
      <c r="CR852">
        <f t="shared" ca="1" si="1434"/>
        <v>37.36</v>
      </c>
      <c r="CS852" t="e">
        <f t="shared" ca="1" si="1435"/>
        <v>#N/A</v>
      </c>
    </row>
    <row r="853" spans="1:97" x14ac:dyDescent="0.25">
      <c r="A853">
        <v>822</v>
      </c>
      <c r="B853" s="100">
        <f ca="1">OFFSET(InputPriceData!B$15,CalculationsAndCharts!$A853+$A$11,0,1,1)</f>
        <v>39302</v>
      </c>
      <c r="C853" s="3">
        <f ca="1">OFFSET(InputPriceData!G$15,CalculationsAndCharts!$A853+$A$11,0,1,1)</f>
        <v>5344000</v>
      </c>
      <c r="D853" s="4">
        <f ca="1">OFFSET(InputPriceData!C$15,CalculationsAndCharts!$A853+$A$11,IF($C$7,7,0),1,1)</f>
        <v>37</v>
      </c>
      <c r="E853" s="4">
        <f ca="1">OFFSET(InputPriceData!D$15,CalculationsAndCharts!$A853+$A$11,IF($C$7,7,0),1,1)</f>
        <v>39.340000000000003</v>
      </c>
      <c r="F853" s="4">
        <f ca="1">OFFSET(InputPriceData!E$15,CalculationsAndCharts!$A853+$A$11,IF($C$7,7,0),1,1)</f>
        <v>36.92</v>
      </c>
      <c r="G853" s="4">
        <f ca="1">OFFSET(InputPriceData!F$15,CalculationsAndCharts!$A853+$A$11,IF($C$7,7,0),1,1)</f>
        <v>37.97</v>
      </c>
      <c r="H853" s="105">
        <f t="shared" si="1367"/>
        <v>0</v>
      </c>
      <c r="I853" s="105">
        <f t="shared" ca="1" si="1467"/>
        <v>0</v>
      </c>
      <c r="J853" s="105">
        <f t="shared" ca="1" si="1467"/>
        <v>0</v>
      </c>
      <c r="K853" s="105">
        <f t="shared" ca="1" si="1467"/>
        <v>0</v>
      </c>
      <c r="L853" s="4">
        <f t="shared" ca="1" si="1368"/>
        <v>38.076666666666668</v>
      </c>
      <c r="M853" s="105">
        <f t="shared" ca="1" si="1369"/>
        <v>2.9566666666666706</v>
      </c>
      <c r="N853" s="105">
        <f t="shared" ca="1" si="1376"/>
        <v>5.7919615384615399</v>
      </c>
      <c r="O853" s="198">
        <f t="shared" ca="1" si="1377"/>
        <v>7.5147875880859765</v>
      </c>
      <c r="P853" s="198">
        <f t="shared" ca="1" si="1378"/>
        <v>6.7633088292773786</v>
      </c>
      <c r="Q853" s="105">
        <f t="shared" ca="1" si="1370"/>
        <v>36.522297774055943</v>
      </c>
      <c r="R853" s="105">
        <f t="shared" ca="1" si="1371"/>
        <v>35.771102918520484</v>
      </c>
      <c r="S853" s="105">
        <f t="shared" ca="1" si="1379"/>
        <v>0</v>
      </c>
      <c r="T853" s="105">
        <f t="shared" si="1380"/>
        <v>0</v>
      </c>
      <c r="U853" s="105">
        <f t="shared" si="1381"/>
        <v>0</v>
      </c>
      <c r="V853" s="115">
        <f t="shared" ca="1" si="1372"/>
        <v>3.5400000000000063</v>
      </c>
      <c r="W853" s="114">
        <f t="shared" ca="1" si="1373"/>
        <v>2.3113157973314027</v>
      </c>
      <c r="X853" s="116">
        <f t="shared" ca="1" si="1374"/>
        <v>0.11087215689574409</v>
      </c>
      <c r="Y853" s="90" t="e">
        <f t="shared" si="1382"/>
        <v>#N/A</v>
      </c>
      <c r="Z853" s="117" t="str">
        <f t="shared" ca="1" si="1383"/>
        <v/>
      </c>
      <c r="AA853" s="112"/>
      <c r="AB853" s="118"/>
      <c r="AC853" s="107"/>
      <c r="AD853" s="107"/>
      <c r="AH853" s="107"/>
      <c r="BE853" s="235">
        <f t="shared" ca="1" si="1384"/>
        <v>36.884999999999998</v>
      </c>
      <c r="BF853" s="235">
        <f t="shared" ref="BF853:BN853" ca="1" si="1469">AVERAGE(OFFSET(BE$31,$A853,0,$BE$27,1))</f>
        <v>36.284999999999997</v>
      </c>
      <c r="BG853" s="235">
        <f t="shared" ca="1" si="1469"/>
        <v>35.962499999999999</v>
      </c>
      <c r="BH853" s="235">
        <f t="shared" ca="1" si="1469"/>
        <v>35.887500000000003</v>
      </c>
      <c r="BI853" s="235">
        <f t="shared" ca="1" si="1469"/>
        <v>35.9528125</v>
      </c>
      <c r="BJ853" s="235">
        <f t="shared" ca="1" si="1469"/>
        <v>36.0628125</v>
      </c>
      <c r="BK853" s="235">
        <f t="shared" ca="1" si="1469"/>
        <v>36.174296874999996</v>
      </c>
      <c r="BL853" s="235">
        <f t="shared" ca="1" si="1469"/>
        <v>36.277499999999996</v>
      </c>
      <c r="BM853" s="235">
        <f t="shared" ca="1" si="1469"/>
        <v>36.373652343749995</v>
      </c>
      <c r="BN853" s="235">
        <f t="shared" ca="1" si="1469"/>
        <v>36.466318359374995</v>
      </c>
      <c r="BO853" s="235">
        <f t="shared" ca="1" si="1386"/>
        <v>36.326744628906248</v>
      </c>
      <c r="BP853" s="235">
        <f t="shared" ca="1" si="1455"/>
        <v>36.264581820374346</v>
      </c>
      <c r="BQ853" s="235">
        <f t="shared" ca="1" si="1456"/>
        <v>36.368942475123319</v>
      </c>
      <c r="BR853" s="235">
        <f t="shared" ca="1" si="1457"/>
        <v>-0.10436065474897305</v>
      </c>
      <c r="BS853" s="235">
        <f t="shared" ca="1" si="1458"/>
        <v>36.160221165625373</v>
      </c>
      <c r="BT853" s="235">
        <f t="shared" ca="1" si="1413"/>
        <v>36.176515713517084</v>
      </c>
      <c r="BU853" s="235">
        <f t="shared" ca="1" si="1414"/>
        <v>36.325124272532292</v>
      </c>
      <c r="BV853" s="235">
        <f t="shared" ca="1" si="1415"/>
        <v>36.550595297315269</v>
      </c>
      <c r="BW853" s="235">
        <f t="shared" ca="1" si="1416"/>
        <v>36.104769620269636</v>
      </c>
      <c r="BX853" s="235">
        <f t="shared" ca="1" si="1387"/>
        <v>2.067233773004205</v>
      </c>
      <c r="BZ853" s="235">
        <f t="shared" ca="1" si="1388"/>
        <v>37.435278440412347</v>
      </c>
      <c r="CA853" s="235">
        <f t="shared" ca="1" si="1389"/>
        <v>33.909550560782108</v>
      </c>
      <c r="CB853" s="235">
        <f t="shared" ca="1" si="1429"/>
        <v>37.201705647786454</v>
      </c>
      <c r="CC853" s="235">
        <f t="shared" ca="1" si="1430"/>
        <v>3.8117056477864537</v>
      </c>
      <c r="CD853" s="81">
        <f t="shared" ca="1" si="1431"/>
        <v>5.5377252604166713</v>
      </c>
      <c r="CE853" s="235">
        <f t="shared" ca="1" si="1390"/>
        <v>68.831613497193473</v>
      </c>
      <c r="CF853" s="235">
        <f t="shared" ca="1" si="1391"/>
        <v>50.924659546000633</v>
      </c>
      <c r="CG853">
        <f t="shared" si="1444"/>
        <v>100</v>
      </c>
      <c r="CH853">
        <f t="shared" si="1444"/>
        <v>50</v>
      </c>
      <c r="CI853">
        <f t="shared" si="1444"/>
        <v>0</v>
      </c>
      <c r="CJ853" t="e">
        <f t="shared" si="1393"/>
        <v>#N/A</v>
      </c>
      <c r="CK853" s="259">
        <f t="shared" ca="1" si="1394"/>
        <v>35.761379990577694</v>
      </c>
      <c r="CL853" s="259">
        <f t="shared" ca="1" si="1395"/>
        <v>37.167564995288849</v>
      </c>
      <c r="CM853" s="259">
        <f t="shared" ca="1" si="1396"/>
        <v>36.752025449153692</v>
      </c>
      <c r="CN853" s="259">
        <f t="shared" ca="1" si="1397"/>
        <v>36.525370375327029</v>
      </c>
      <c r="CO853">
        <f t="shared" ca="1" si="1398"/>
        <v>100</v>
      </c>
      <c r="CP853">
        <f t="shared" ca="1" si="1399"/>
        <v>16.7</v>
      </c>
      <c r="CQ853" t="e">
        <f t="shared" ca="1" si="1400"/>
        <v>#N/A</v>
      </c>
      <c r="CR853" t="e">
        <f t="shared" ca="1" si="1434"/>
        <v>#N/A</v>
      </c>
      <c r="CS853" t="e">
        <f t="shared" ca="1" si="1435"/>
        <v>#N/A</v>
      </c>
    </row>
    <row r="854" spans="1:97" x14ac:dyDescent="0.25">
      <c r="A854">
        <v>823</v>
      </c>
      <c r="B854" s="100">
        <f ca="1">OFFSET(InputPriceData!B$15,CalculationsAndCharts!$A854+$A$11,0,1,1)</f>
        <v>39301</v>
      </c>
      <c r="C854" s="3">
        <f ca="1">OFFSET(InputPriceData!G$15,CalculationsAndCharts!$A854+$A$11,0,1,1)</f>
        <v>3717900</v>
      </c>
      <c r="D854" s="4">
        <f ca="1">OFFSET(InputPriceData!C$15,CalculationsAndCharts!$A854+$A$11,IF($C$7,7,0),1,1)</f>
        <v>35.28</v>
      </c>
      <c r="E854" s="4">
        <f ca="1">OFFSET(InputPriceData!D$15,CalculationsAndCharts!$A854+$A$11,IF($C$7,7,0),1,1)</f>
        <v>36.25</v>
      </c>
      <c r="F854" s="4">
        <f ca="1">OFFSET(InputPriceData!E$15,CalculationsAndCharts!$A854+$A$11,IF($C$7,7,0),1,1)</f>
        <v>35.119999999999997</v>
      </c>
      <c r="G854" s="4">
        <f ca="1">OFFSET(InputPriceData!F$15,CalculationsAndCharts!$A854+$A$11,IF($C$7,7,0),1,1)</f>
        <v>35.799999999999997</v>
      </c>
      <c r="H854" s="105">
        <f t="shared" si="1367"/>
        <v>0</v>
      </c>
      <c r="I854" s="105">
        <f t="shared" ca="1" si="1467"/>
        <v>0</v>
      </c>
      <c r="J854" s="105">
        <f t="shared" ca="1" si="1467"/>
        <v>0</v>
      </c>
      <c r="K854" s="105">
        <f t="shared" ca="1" si="1467"/>
        <v>0</v>
      </c>
      <c r="L854" s="4">
        <f t="shared" ca="1" si="1368"/>
        <v>35.723333333333336</v>
      </c>
      <c r="M854" s="105">
        <f t="shared" ca="1" si="1369"/>
        <v>2.3333333333333357</v>
      </c>
      <c r="N854" s="105">
        <f t="shared" ca="1" si="1376"/>
        <v>5.1939230769230775</v>
      </c>
      <c r="O854" s="198">
        <f t="shared" ca="1" si="1377"/>
        <v>8.0070236022643861</v>
      </c>
      <c r="P854" s="198">
        <f t="shared" ca="1" si="1378"/>
        <v>7.2063212420379479</v>
      </c>
      <c r="Q854" s="105">
        <f t="shared" ca="1" si="1370"/>
        <v>36.078192376167159</v>
      </c>
      <c r="R854" s="105">
        <f t="shared" ca="1" si="1371"/>
        <v>35.556475816938928</v>
      </c>
      <c r="S854" s="105">
        <f t="shared" ca="1" si="1379"/>
        <v>0</v>
      </c>
      <c r="T854" s="105">
        <f t="shared" si="1380"/>
        <v>0</v>
      </c>
      <c r="U854" s="105">
        <f t="shared" si="1381"/>
        <v>0</v>
      </c>
      <c r="V854" s="115">
        <f t="shared" ca="1" si="1372"/>
        <v>1.1300000000000026</v>
      </c>
      <c r="W854" s="114">
        <f t="shared" ca="1" si="1373"/>
        <v>1.6969736959971005</v>
      </c>
      <c r="X854" s="116">
        <f t="shared" ca="1" si="1374"/>
        <v>9.7401499888187165E-2</v>
      </c>
      <c r="Y854" s="90" t="e">
        <f t="shared" si="1382"/>
        <v>#N/A</v>
      </c>
      <c r="Z854" s="117" t="str">
        <f t="shared" ca="1" si="1383"/>
        <v/>
      </c>
      <c r="AA854" s="112"/>
      <c r="AB854" s="118"/>
      <c r="AC854" s="107"/>
      <c r="AD854" s="107"/>
      <c r="AH854" s="107"/>
      <c r="BE854" s="235">
        <f t="shared" ca="1" si="1384"/>
        <v>35.685000000000002</v>
      </c>
      <c r="BF854" s="235">
        <f t="shared" ref="BF854:BN854" ca="1" si="1470">AVERAGE(OFFSET(BE$31,$A854,0,$BE$27,1))</f>
        <v>35.64</v>
      </c>
      <c r="BG854" s="235">
        <f t="shared" ca="1" si="1470"/>
        <v>35.8125</v>
      </c>
      <c r="BH854" s="235">
        <f t="shared" ca="1" si="1470"/>
        <v>36.018124999999998</v>
      </c>
      <c r="BI854" s="235">
        <f t="shared" ca="1" si="1470"/>
        <v>36.172812499999999</v>
      </c>
      <c r="BJ854" s="235">
        <f t="shared" ca="1" si="1470"/>
        <v>36.285781249999999</v>
      </c>
      <c r="BK854" s="235">
        <f t="shared" ca="1" si="1470"/>
        <v>36.380703124999997</v>
      </c>
      <c r="BL854" s="235">
        <f t="shared" ca="1" si="1470"/>
        <v>36.469804687500002</v>
      </c>
      <c r="BM854" s="235">
        <f t="shared" ca="1" si="1470"/>
        <v>36.558984375000001</v>
      </c>
      <c r="BN854" s="235">
        <f t="shared" ca="1" si="1470"/>
        <v>36.655410156249999</v>
      </c>
      <c r="BO854" s="235">
        <f t="shared" ca="1" si="1386"/>
        <v>35.949112304687496</v>
      </c>
      <c r="BP854" s="235">
        <f t="shared" ca="1" si="1455"/>
        <v>36.202419011842451</v>
      </c>
      <c r="BQ854" s="235">
        <f t="shared" ca="1" si="1456"/>
        <v>36.473303129872299</v>
      </c>
      <c r="BR854" s="235">
        <f t="shared" ca="1" si="1457"/>
        <v>-0.2708841180298478</v>
      </c>
      <c r="BS854" s="235">
        <f t="shared" ca="1" si="1458"/>
        <v>35.931534893812604</v>
      </c>
      <c r="BT854" s="235">
        <f t="shared" ca="1" si="1413"/>
        <v>36.192810261408795</v>
      </c>
      <c r="BU854" s="235">
        <f t="shared" ca="1" si="1414"/>
        <v>36.473732831547494</v>
      </c>
      <c r="BV854" s="235">
        <f t="shared" ca="1" si="1415"/>
        <v>36.776066322098245</v>
      </c>
      <c r="BW854" s="235">
        <f t="shared" ca="1" si="1416"/>
        <v>35.933298611682147</v>
      </c>
      <c r="BX854" s="235">
        <f t="shared" ca="1" si="1387"/>
        <v>1.9827537820204195</v>
      </c>
      <c r="BZ854" s="235">
        <f t="shared" ca="1" si="1388"/>
        <v>37.705811797237729</v>
      </c>
      <c r="CA854" s="235">
        <f t="shared" ca="1" si="1389"/>
        <v>27.650866163657064</v>
      </c>
      <c r="CB854" s="235">
        <f t="shared" ca="1" si="1429"/>
        <v>35.836222819010416</v>
      </c>
      <c r="CC854" s="235">
        <f t="shared" ca="1" si="1430"/>
        <v>2.4462228190104156</v>
      </c>
      <c r="CD854" s="81">
        <f t="shared" ca="1" si="1431"/>
        <v>5.5377252604166713</v>
      </c>
      <c r="CE854" s="235">
        <f t="shared" ca="1" si="1390"/>
        <v>44.173784432677976</v>
      </c>
      <c r="CF854" s="235">
        <f t="shared" ca="1" si="1391"/>
        <v>34.041083759582868</v>
      </c>
      <c r="CG854">
        <f t="shared" si="1444"/>
        <v>100</v>
      </c>
      <c r="CH854">
        <f t="shared" si="1444"/>
        <v>50</v>
      </c>
      <c r="CI854">
        <f t="shared" si="1444"/>
        <v>0</v>
      </c>
      <c r="CJ854" t="e">
        <f t="shared" si="1393"/>
        <v>#N/A</v>
      </c>
      <c r="CK854" s="259">
        <f t="shared" ca="1" si="1394"/>
        <v>35.910259981155399</v>
      </c>
      <c r="CL854" s="259">
        <f t="shared" ca="1" si="1395"/>
        <v>35.723189995288848</v>
      </c>
      <c r="CM854" s="259">
        <f t="shared" ca="1" si="1396"/>
        <v>35.868931304145043</v>
      </c>
      <c r="CN854" s="259">
        <f t="shared" ca="1" si="1397"/>
        <v>36.268492527342296</v>
      </c>
      <c r="CO854">
        <f t="shared" ca="1" si="1398"/>
        <v>0</v>
      </c>
      <c r="CP854" t="e">
        <f t="shared" ca="1" si="1399"/>
        <v>#N/A</v>
      </c>
      <c r="CQ854">
        <f t="shared" ca="1" si="1400"/>
        <v>16.7</v>
      </c>
      <c r="CR854" t="e">
        <f t="shared" ca="1" si="1434"/>
        <v>#N/A</v>
      </c>
      <c r="CS854" t="e">
        <f t="shared" ca="1" si="1435"/>
        <v>#N/A</v>
      </c>
    </row>
    <row r="855" spans="1:97" x14ac:dyDescent="0.25">
      <c r="A855">
        <v>824</v>
      </c>
      <c r="B855" s="100">
        <f ca="1">OFFSET(InputPriceData!B$15,CalculationsAndCharts!$A855+$A$11,0,1,1)</f>
        <v>39300</v>
      </c>
      <c r="C855" s="3">
        <f ca="1">OFFSET(InputPriceData!G$15,CalculationsAndCharts!$A855+$A$11,0,1,1)</f>
        <v>3899300</v>
      </c>
      <c r="D855" s="4">
        <f ca="1">OFFSET(InputPriceData!C$15,CalculationsAndCharts!$A855+$A$11,IF($C$7,7,0),1,1)</f>
        <v>35.9</v>
      </c>
      <c r="E855" s="4">
        <f ca="1">OFFSET(InputPriceData!D$15,CalculationsAndCharts!$A855+$A$11,IF($C$7,7,0),1,1)</f>
        <v>36.15</v>
      </c>
      <c r="F855" s="4">
        <f ca="1">OFFSET(InputPriceData!E$15,CalculationsAndCharts!$A855+$A$11,IF($C$7,7,0),1,1)</f>
        <v>33.39</v>
      </c>
      <c r="G855" s="4">
        <f ca="1">OFFSET(InputPriceData!F$15,CalculationsAndCharts!$A855+$A$11,IF($C$7,7,0),1,1)</f>
        <v>35.57</v>
      </c>
      <c r="H855" s="105">
        <f t="shared" si="1367"/>
        <v>0</v>
      </c>
      <c r="I855" s="105">
        <f t="shared" ca="1" si="1467"/>
        <v>0</v>
      </c>
      <c r="J855" s="105">
        <f t="shared" ca="1" si="1467"/>
        <v>0</v>
      </c>
      <c r="K855" s="105">
        <f t="shared" ca="1" si="1467"/>
        <v>0</v>
      </c>
      <c r="L855" s="4">
        <f t="shared" ca="1" si="1368"/>
        <v>35.036666666666662</v>
      </c>
      <c r="M855" s="105">
        <f t="shared" ca="1" si="1369"/>
        <v>2.8099999999999952</v>
      </c>
      <c r="N855" s="105">
        <f t="shared" ca="1" si="1376"/>
        <v>5.0146025641025629</v>
      </c>
      <c r="O855" s="198">
        <f t="shared" ca="1" si="1377"/>
        <v>8.8107666095047605</v>
      </c>
      <c r="P855" s="198">
        <f t="shared" ca="1" si="1378"/>
        <v>7.9296899485542847</v>
      </c>
      <c r="Q855" s="105">
        <f t="shared" ca="1" si="1370"/>
        <v>36.179580674119677</v>
      </c>
      <c r="R855" s="105">
        <f t="shared" ca="1" si="1371"/>
        <v>35.407413942873717</v>
      </c>
      <c r="S855" s="105">
        <f t="shared" ca="1" si="1379"/>
        <v>0</v>
      </c>
      <c r="T855" s="105">
        <f t="shared" si="1380"/>
        <v>0</v>
      </c>
      <c r="U855" s="105">
        <f t="shared" si="1381"/>
        <v>0</v>
      </c>
      <c r="V855" s="115">
        <f t="shared" ca="1" si="1372"/>
        <v>2.759999999999998</v>
      </c>
      <c r="W855" s="114">
        <f t="shared" ca="1" si="1373"/>
        <v>1.9804605439956493</v>
      </c>
      <c r="X855" s="116">
        <f t="shared" ca="1" si="1374"/>
        <v>0.10567783367994515</v>
      </c>
      <c r="Y855" s="90" t="e">
        <f t="shared" si="1382"/>
        <v>#N/A</v>
      </c>
      <c r="Z855" s="117" t="str">
        <f t="shared" ca="1" si="1383"/>
        <v/>
      </c>
      <c r="AA855" s="112"/>
      <c r="AB855" s="118"/>
      <c r="AC855" s="107"/>
      <c r="AD855" s="107"/>
      <c r="AH855" s="107"/>
      <c r="BE855" s="235">
        <f t="shared" ca="1" si="1384"/>
        <v>35.594999999999999</v>
      </c>
      <c r="BF855" s="235">
        <f t="shared" ref="BF855:BN855" ca="1" si="1471">AVERAGE(OFFSET(BE$31,$A855,0,$BE$27,1))</f>
        <v>35.984999999999999</v>
      </c>
      <c r="BG855" s="235">
        <f t="shared" ca="1" si="1471"/>
        <v>36.223749999999995</v>
      </c>
      <c r="BH855" s="235">
        <f t="shared" ca="1" si="1471"/>
        <v>36.327500000000001</v>
      </c>
      <c r="BI855" s="235">
        <f t="shared" ca="1" si="1471"/>
        <v>36.39875</v>
      </c>
      <c r="BJ855" s="235">
        <f t="shared" ca="1" si="1471"/>
        <v>36.475625000000001</v>
      </c>
      <c r="BK855" s="235">
        <f t="shared" ca="1" si="1471"/>
        <v>36.558906250000007</v>
      </c>
      <c r="BL855" s="235">
        <f t="shared" ca="1" si="1471"/>
        <v>36.648164062500001</v>
      </c>
      <c r="BM855" s="235">
        <f t="shared" ca="1" si="1471"/>
        <v>36.751835937500005</v>
      </c>
      <c r="BN855" s="235">
        <f t="shared" ca="1" si="1471"/>
        <v>36.883125</v>
      </c>
      <c r="BO855" s="235">
        <f t="shared" ca="1" si="1386"/>
        <v>36.147882812499994</v>
      </c>
      <c r="BP855" s="235">
        <f t="shared" ca="1" si="1455"/>
        <v>36.455725718997414</v>
      </c>
      <c r="BQ855" s="235">
        <f t="shared" ca="1" si="1456"/>
        <v>36.744187247902147</v>
      </c>
      <c r="BR855" s="235">
        <f t="shared" ca="1" si="1457"/>
        <v>-0.2884615289047332</v>
      </c>
      <c r="BS855" s="235">
        <f t="shared" ca="1" si="1458"/>
        <v>36.167264190092681</v>
      </c>
      <c r="BT855" s="235">
        <f t="shared" ca="1" si="1413"/>
        <v>36.454085629004979</v>
      </c>
      <c r="BU855" s="235">
        <f t="shared" ca="1" si="1414"/>
        <v>36.7546554016862</v>
      </c>
      <c r="BV855" s="235">
        <f t="shared" ca="1" si="1415"/>
        <v>37.078399812648996</v>
      </c>
      <c r="BW855" s="235">
        <f t="shared" ca="1" si="1416"/>
        <v>36.176690494605324</v>
      </c>
      <c r="BX855" s="235">
        <f t="shared" ca="1" si="1387"/>
        <v>3.6678556760006771</v>
      </c>
      <c r="BZ855" s="235">
        <f t="shared" ca="1" si="1388"/>
        <v>37.930782607530318</v>
      </c>
      <c r="CA855" s="235">
        <f t="shared" ca="1" si="1389"/>
        <v>38.044158032155693</v>
      </c>
      <c r="CB855" s="235">
        <f t="shared" ca="1" si="1429"/>
        <v>35.592274739583331</v>
      </c>
      <c r="CC855" s="235">
        <f t="shared" ca="1" si="1430"/>
        <v>2.2022747395833306</v>
      </c>
      <c r="CD855" s="81">
        <f t="shared" ca="1" si="1431"/>
        <v>5.5377252604166713</v>
      </c>
      <c r="CE855" s="235">
        <f t="shared" ca="1" si="1390"/>
        <v>39.768580708130443</v>
      </c>
      <c r="CF855" s="235">
        <f t="shared" ca="1" si="1391"/>
        <v>28.551297855391486</v>
      </c>
      <c r="CG855">
        <f t="shared" si="1444"/>
        <v>100</v>
      </c>
      <c r="CH855">
        <f t="shared" si="1444"/>
        <v>50</v>
      </c>
      <c r="CI855">
        <f t="shared" si="1444"/>
        <v>0</v>
      </c>
      <c r="CJ855" t="e">
        <f t="shared" si="1393"/>
        <v>#N/A</v>
      </c>
      <c r="CK855" s="259">
        <f t="shared" ca="1" si="1394"/>
        <v>36.5680199623108</v>
      </c>
      <c r="CL855" s="259">
        <f t="shared" ca="1" si="1395"/>
        <v>35.444634981155403</v>
      </c>
      <c r="CM855" s="259">
        <f t="shared" ca="1" si="1396"/>
        <v>35.965996618019517</v>
      </c>
      <c r="CN855" s="259">
        <f t="shared" ca="1" si="1397"/>
        <v>36.486613540163674</v>
      </c>
      <c r="CO855">
        <f t="shared" ca="1" si="1398"/>
        <v>0</v>
      </c>
      <c r="CP855" t="e">
        <f t="shared" ca="1" si="1399"/>
        <v>#N/A</v>
      </c>
      <c r="CQ855">
        <f t="shared" ca="1" si="1400"/>
        <v>16.7</v>
      </c>
      <c r="CR855" t="e">
        <f t="shared" ca="1" si="1434"/>
        <v>#N/A</v>
      </c>
      <c r="CS855" t="e">
        <f t="shared" ca="1" si="1435"/>
        <v>#N/A</v>
      </c>
    </row>
    <row r="856" spans="1:97" x14ac:dyDescent="0.25">
      <c r="A856">
        <v>825</v>
      </c>
      <c r="B856" s="100">
        <f ca="1">OFFSET(InputPriceData!B$15,CalculationsAndCharts!$A856+$A$11,0,1,1)</f>
        <v>39297</v>
      </c>
      <c r="C856" s="3">
        <f ca="1">OFFSET(InputPriceData!G$15,CalculationsAndCharts!$A856+$A$11,0,1,1)</f>
        <v>2919400</v>
      </c>
      <c r="D856" s="4">
        <f ca="1">OFFSET(InputPriceData!C$15,CalculationsAndCharts!$A856+$A$11,IF($C$7,7,0),1,1)</f>
        <v>37.1</v>
      </c>
      <c r="E856" s="4">
        <f ca="1">OFFSET(InputPriceData!D$15,CalculationsAndCharts!$A856+$A$11,IF($C$7,7,0),1,1)</f>
        <v>37.36</v>
      </c>
      <c r="F856" s="4">
        <f ca="1">OFFSET(InputPriceData!E$15,CalculationsAndCharts!$A856+$A$11,IF($C$7,7,0),1,1)</f>
        <v>35.619999999999997</v>
      </c>
      <c r="G856" s="4">
        <f ca="1">OFFSET(InputPriceData!F$15,CalculationsAndCharts!$A856+$A$11,IF($C$7,7,0),1,1)</f>
        <v>35.619999999999997</v>
      </c>
      <c r="H856" s="105">
        <f t="shared" si="1367"/>
        <v>0</v>
      </c>
      <c r="I856" s="105">
        <f t="shared" ca="1" si="1467"/>
        <v>0</v>
      </c>
      <c r="J856" s="105">
        <f t="shared" ca="1" si="1467"/>
        <v>0</v>
      </c>
      <c r="K856" s="105">
        <f t="shared" ca="1" si="1467"/>
        <v>0</v>
      </c>
      <c r="L856" s="4">
        <f t="shared" ca="1" si="1368"/>
        <v>36.199999999999996</v>
      </c>
      <c r="M856" s="105">
        <f t="shared" ca="1" si="1369"/>
        <v>1.2766666666666708</v>
      </c>
      <c r="N856" s="105">
        <f t="shared" ca="1" si="1376"/>
        <v>4.4547948717948733</v>
      </c>
      <c r="O856" s="198">
        <f t="shared" ca="1" si="1377"/>
        <v>9.8953849081911027</v>
      </c>
      <c r="P856" s="198">
        <f t="shared" ca="1" si="1378"/>
        <v>8.9058464173719933</v>
      </c>
      <c r="Q856" s="105">
        <f t="shared" ca="1" si="1370"/>
        <v>36.506127533391968</v>
      </c>
      <c r="R856" s="105">
        <f t="shared" ca="1" si="1371"/>
        <v>35.18679487680344</v>
      </c>
      <c r="S856" s="105">
        <f t="shared" ca="1" si="1379"/>
        <v>0</v>
      </c>
      <c r="T856" s="105">
        <f t="shared" si="1380"/>
        <v>0</v>
      </c>
      <c r="U856" s="105">
        <f t="shared" si="1381"/>
        <v>0</v>
      </c>
      <c r="V856" s="115">
        <f t="shared" ca="1" si="1372"/>
        <v>1.740000000000002</v>
      </c>
      <c r="W856" s="114">
        <f t="shared" ca="1" si="1373"/>
        <v>1.5906908159934747</v>
      </c>
      <c r="X856" s="116">
        <f t="shared" ca="1" si="1374"/>
        <v>9.4657237956021184E-2</v>
      </c>
      <c r="Y856" s="90" t="e">
        <f t="shared" si="1382"/>
        <v>#N/A</v>
      </c>
      <c r="Z856" s="117" t="str">
        <f t="shared" ca="1" si="1383"/>
        <v/>
      </c>
      <c r="AA856" s="112"/>
      <c r="AB856" s="118"/>
      <c r="AC856" s="107"/>
      <c r="AD856" s="107"/>
      <c r="AH856" s="107"/>
      <c r="BE856" s="235">
        <f t="shared" ca="1" si="1384"/>
        <v>36.375</v>
      </c>
      <c r="BF856" s="235">
        <f t="shared" ref="BF856:BN856" ca="1" si="1472">AVERAGE(OFFSET(BE$31,$A856,0,$BE$27,1))</f>
        <v>36.462499999999999</v>
      </c>
      <c r="BG856" s="235">
        <f t="shared" ca="1" si="1472"/>
        <v>36.431249999999999</v>
      </c>
      <c r="BH856" s="235">
        <f t="shared" ca="1" si="1472"/>
        <v>36.47</v>
      </c>
      <c r="BI856" s="235">
        <f t="shared" ca="1" si="1472"/>
        <v>36.552500000000002</v>
      </c>
      <c r="BJ856" s="235">
        <f t="shared" ca="1" si="1472"/>
        <v>36.642187500000006</v>
      </c>
      <c r="BK856" s="235">
        <f t="shared" ca="1" si="1472"/>
        <v>36.737421875000003</v>
      </c>
      <c r="BL856" s="235">
        <f t="shared" ca="1" si="1472"/>
        <v>36.855507812500001</v>
      </c>
      <c r="BM856" s="235">
        <f t="shared" ca="1" si="1472"/>
        <v>37.014414062499995</v>
      </c>
      <c r="BN856" s="235">
        <f t="shared" ca="1" si="1472"/>
        <v>37.222333984374998</v>
      </c>
      <c r="BO856" s="235">
        <f t="shared" ca="1" si="1386"/>
        <v>36.549155761718751</v>
      </c>
      <c r="BP856" s="235">
        <f t="shared" ca="1" si="1455"/>
        <v>36.763568625494834</v>
      </c>
      <c r="BQ856" s="235">
        <f t="shared" ca="1" si="1456"/>
        <v>37.032648776806887</v>
      </c>
      <c r="BR856" s="235">
        <f t="shared" ca="1" si="1457"/>
        <v>-0.26908015131205332</v>
      </c>
      <c r="BS856" s="235">
        <f t="shared" ca="1" si="1458"/>
        <v>36.494488474182781</v>
      </c>
      <c r="BT856" s="235">
        <f t="shared" ca="1" si="1413"/>
        <v>36.740907067917277</v>
      </c>
      <c r="BU856" s="235">
        <f t="shared" ca="1" si="1414"/>
        <v>37.055225174367422</v>
      </c>
      <c r="BV856" s="235">
        <f t="shared" ca="1" si="1415"/>
        <v>37.402144223611799</v>
      </c>
      <c r="BW856" s="235">
        <f t="shared" ca="1" si="1416"/>
        <v>36.459189904261365</v>
      </c>
      <c r="BX856" s="235">
        <f t="shared" ca="1" si="1387"/>
        <v>3.7444814558035353</v>
      </c>
      <c r="BZ856" s="235">
        <f t="shared" ca="1" si="1388"/>
        <v>37.918573626084758</v>
      </c>
      <c r="CA856" s="235">
        <f t="shared" ca="1" si="1389"/>
        <v>40.256436444881366</v>
      </c>
      <c r="CB856" s="235">
        <f t="shared" ca="1" si="1429"/>
        <v>36.374577880859377</v>
      </c>
      <c r="CC856" s="235">
        <f t="shared" ca="1" si="1430"/>
        <v>0.86457788085937892</v>
      </c>
      <c r="CD856" s="81">
        <f t="shared" ca="1" si="1431"/>
        <v>4.7554221191406256</v>
      </c>
      <c r="CE856" s="235">
        <f t="shared" ca="1" si="1390"/>
        <v>18.180886137940174</v>
      </c>
      <c r="CF856" s="235">
        <f t="shared" ca="1" si="1391"/>
        <v>22.234775833741896</v>
      </c>
      <c r="CG856">
        <f t="shared" si="1444"/>
        <v>100</v>
      </c>
      <c r="CH856">
        <f t="shared" si="1444"/>
        <v>50</v>
      </c>
      <c r="CI856">
        <f t="shared" si="1444"/>
        <v>0</v>
      </c>
      <c r="CJ856" t="e">
        <f t="shared" si="1393"/>
        <v>#N/A</v>
      </c>
      <c r="CK856" s="259">
        <f t="shared" ca="1" si="1394"/>
        <v>36.711039924621588</v>
      </c>
      <c r="CL856" s="259">
        <f t="shared" ca="1" si="1395"/>
        <v>36.529009981155397</v>
      </c>
      <c r="CM856" s="259">
        <f t="shared" ca="1" si="1396"/>
        <v>36.585549918921423</v>
      </c>
      <c r="CN856" s="259">
        <f t="shared" ca="1" si="1397"/>
        <v>36.903404963766988</v>
      </c>
      <c r="CO856">
        <f t="shared" ca="1" si="1398"/>
        <v>0</v>
      </c>
      <c r="CP856" t="e">
        <f t="shared" ca="1" si="1399"/>
        <v>#N/A</v>
      </c>
      <c r="CQ856">
        <f t="shared" ca="1" si="1400"/>
        <v>16.7</v>
      </c>
      <c r="CR856" t="e">
        <f t="shared" ca="1" si="1434"/>
        <v>#N/A</v>
      </c>
      <c r="CS856" t="e">
        <f t="shared" ca="1" si="1435"/>
        <v>#N/A</v>
      </c>
    </row>
    <row r="857" spans="1:97" x14ac:dyDescent="0.25">
      <c r="A857">
        <v>826</v>
      </c>
      <c r="B857" s="100">
        <f ca="1">OFFSET(InputPriceData!B$15,CalculationsAndCharts!$A857+$A$11,0,1,1)</f>
        <v>39296</v>
      </c>
      <c r="C857" s="3">
        <f ca="1">OFFSET(InputPriceData!G$15,CalculationsAndCharts!$A857+$A$11,0,1,1)</f>
        <v>2651300</v>
      </c>
      <c r="D857" s="4">
        <f ca="1">OFFSET(InputPriceData!C$15,CalculationsAndCharts!$A857+$A$11,IF($C$7,7,0),1,1)</f>
        <v>36.270000000000003</v>
      </c>
      <c r="E857" s="4">
        <f ca="1">OFFSET(InputPriceData!D$15,CalculationsAndCharts!$A857+$A$11,IF($C$7,7,0),1,1)</f>
        <v>37.590000000000003</v>
      </c>
      <c r="F857" s="4">
        <f ca="1">OFFSET(InputPriceData!E$15,CalculationsAndCharts!$A857+$A$11,IF($C$7,7,0),1,1)</f>
        <v>35.97</v>
      </c>
      <c r="G857" s="4">
        <f ca="1">OFFSET(InputPriceData!F$15,CalculationsAndCharts!$A857+$A$11,IF($C$7,7,0),1,1)</f>
        <v>37.130000000000003</v>
      </c>
      <c r="H857" s="105">
        <f t="shared" si="1367"/>
        <v>0</v>
      </c>
      <c r="I857" s="105">
        <f t="shared" ca="1" si="1467"/>
        <v>0</v>
      </c>
      <c r="J857" s="105">
        <f t="shared" ca="1" si="1467"/>
        <v>0</v>
      </c>
      <c r="K857" s="105">
        <f t="shared" ca="1" si="1467"/>
        <v>0</v>
      </c>
      <c r="L857" s="4">
        <f t="shared" ca="1" si="1368"/>
        <v>36.896666666666668</v>
      </c>
      <c r="M857" s="105">
        <f t="shared" ca="1" si="1369"/>
        <v>1.3866666666666703</v>
      </c>
      <c r="N857" s="105">
        <f t="shared" ca="1" si="1376"/>
        <v>4.2772948717948713</v>
      </c>
      <c r="O857" s="198">
        <f t="shared" ca="1" si="1377"/>
        <v>11.449839204304309</v>
      </c>
      <c r="P857" s="198">
        <f t="shared" ca="1" si="1378"/>
        <v>10.304855283873879</v>
      </c>
      <c r="Q857" s="105">
        <f t="shared" ca="1" si="1370"/>
        <v>36.593592542932534</v>
      </c>
      <c r="R857" s="105">
        <f t="shared" ca="1" si="1371"/>
        <v>34.809842689206718</v>
      </c>
      <c r="S857" s="105">
        <f t="shared" ca="1" si="1379"/>
        <v>0</v>
      </c>
      <c r="T857" s="105">
        <f t="shared" si="1380"/>
        <v>0</v>
      </c>
      <c r="U857" s="105">
        <f t="shared" si="1381"/>
        <v>0</v>
      </c>
      <c r="V857" s="115">
        <f t="shared" ca="1" si="1372"/>
        <v>1.6200000000000045</v>
      </c>
      <c r="W857" s="114">
        <f t="shared" ca="1" si="1373"/>
        <v>1.516036223990211</v>
      </c>
      <c r="X857" s="116">
        <f t="shared" ca="1" si="1374"/>
        <v>9.0830493509028026E-2</v>
      </c>
      <c r="Y857" s="90" t="e">
        <f t="shared" si="1382"/>
        <v>#N/A</v>
      </c>
      <c r="Z857" s="117" t="str">
        <f t="shared" ca="1" si="1383"/>
        <v/>
      </c>
      <c r="AA857" s="112"/>
      <c r="AB857" s="118"/>
      <c r="AC857" s="107"/>
      <c r="AD857" s="107"/>
      <c r="AH857" s="107"/>
      <c r="BE857" s="235">
        <f t="shared" ca="1" si="1384"/>
        <v>36.549999999999997</v>
      </c>
      <c r="BF857" s="235">
        <f t="shared" ref="BF857:BN857" ca="1" si="1473">AVERAGE(OFFSET(BE$31,$A857,0,$BE$27,1))</f>
        <v>36.4</v>
      </c>
      <c r="BG857" s="235">
        <f t="shared" ca="1" si="1473"/>
        <v>36.508749999999999</v>
      </c>
      <c r="BH857" s="235">
        <f t="shared" ca="1" si="1473"/>
        <v>36.635000000000005</v>
      </c>
      <c r="BI857" s="235">
        <f t="shared" ca="1" si="1473"/>
        <v>36.731875000000002</v>
      </c>
      <c r="BJ857" s="235">
        <f t="shared" ca="1" si="1473"/>
        <v>36.832656249999999</v>
      </c>
      <c r="BK857" s="235">
        <f t="shared" ca="1" si="1473"/>
        <v>36.973593749999999</v>
      </c>
      <c r="BL857" s="235">
        <f t="shared" ca="1" si="1473"/>
        <v>37.173320312499996</v>
      </c>
      <c r="BM857" s="235">
        <f t="shared" ca="1" si="1473"/>
        <v>37.430253906250002</v>
      </c>
      <c r="BN857" s="235">
        <f t="shared" ca="1" si="1473"/>
        <v>37.726523437499999</v>
      </c>
      <c r="BO857" s="235">
        <f t="shared" ca="1" si="1386"/>
        <v>36.70072363281249</v>
      </c>
      <c r="BP857" s="235">
        <f t="shared" ca="1" si="1455"/>
        <v>36.977981489270917</v>
      </c>
      <c r="BQ857" s="235">
        <f t="shared" ca="1" si="1456"/>
        <v>37.301728928118941</v>
      </c>
      <c r="BR857" s="235">
        <f t="shared" ca="1" si="1457"/>
        <v>-0.32374743884802371</v>
      </c>
      <c r="BS857" s="235">
        <f t="shared" ca="1" si="1458"/>
        <v>36.654234050422893</v>
      </c>
      <c r="BT857" s="235">
        <f t="shared" ca="1" si="1413"/>
        <v>36.987325661651781</v>
      </c>
      <c r="BU857" s="235">
        <f t="shared" ca="1" si="1414"/>
        <v>37.369543280817567</v>
      </c>
      <c r="BV857" s="235">
        <f t="shared" ca="1" si="1415"/>
        <v>37.749063272856176</v>
      </c>
      <c r="BW857" s="235">
        <f t="shared" ca="1" si="1416"/>
        <v>36.602410415358818</v>
      </c>
      <c r="BX857" s="235">
        <f t="shared" ca="1" si="1387"/>
        <v>3.834107665823101</v>
      </c>
      <c r="BZ857" s="235">
        <f t="shared" ca="1" si="1388"/>
        <v>37.663416227808391</v>
      </c>
      <c r="CA857" s="235">
        <f t="shared" ca="1" si="1389"/>
        <v>43.081794351347483</v>
      </c>
      <c r="CB857" s="235">
        <f t="shared" ca="1" si="1429"/>
        <v>36.798695149739579</v>
      </c>
      <c r="CC857" s="235">
        <f t="shared" ca="1" si="1430"/>
        <v>1.2886951497395813</v>
      </c>
      <c r="CD857" s="81">
        <f t="shared" ca="1" si="1431"/>
        <v>4.6515856933593724</v>
      </c>
      <c r="CE857" s="235">
        <f t="shared" ca="1" si="1390"/>
        <v>27.704426720103836</v>
      </c>
      <c r="CF857" s="235">
        <f t="shared" ca="1" si="1391"/>
        <v>24.116446212398127</v>
      </c>
      <c r="CG857">
        <f t="shared" si="1444"/>
        <v>100</v>
      </c>
      <c r="CH857">
        <f t="shared" si="1444"/>
        <v>50</v>
      </c>
      <c r="CI857">
        <f t="shared" si="1444"/>
        <v>0</v>
      </c>
      <c r="CJ857" t="e">
        <f t="shared" si="1393"/>
        <v>#N/A</v>
      </c>
      <c r="CK857" s="259">
        <f t="shared" ca="1" si="1394"/>
        <v>36.682079849243166</v>
      </c>
      <c r="CL857" s="259">
        <f t="shared" ca="1" si="1395"/>
        <v>36.745519962310794</v>
      </c>
      <c r="CM857" s="259">
        <f t="shared" ca="1" si="1396"/>
        <v>36.842583198202377</v>
      </c>
      <c r="CN857" s="259">
        <f t="shared" ca="1" si="1397"/>
        <v>37.053162956811619</v>
      </c>
      <c r="CO857">
        <f t="shared" ca="1" si="1398"/>
        <v>0</v>
      </c>
      <c r="CP857" t="e">
        <f t="shared" ca="1" si="1399"/>
        <v>#N/A</v>
      </c>
      <c r="CQ857">
        <f t="shared" ca="1" si="1400"/>
        <v>16.7</v>
      </c>
      <c r="CR857" t="e">
        <f t="shared" ca="1" si="1434"/>
        <v>#N/A</v>
      </c>
      <c r="CS857" t="e">
        <f t="shared" ca="1" si="1435"/>
        <v>#N/A</v>
      </c>
    </row>
    <row r="858" spans="1:97" x14ac:dyDescent="0.25">
      <c r="A858">
        <v>827</v>
      </c>
      <c r="B858" s="100">
        <f ca="1">OFFSET(InputPriceData!B$15,CalculationsAndCharts!$A858+$A$11,0,1,1)</f>
        <v>39295</v>
      </c>
      <c r="C858" s="3">
        <f ca="1">OFFSET(InputPriceData!G$15,CalculationsAndCharts!$A858+$A$11,0,1,1)</f>
        <v>3026600</v>
      </c>
      <c r="D858" s="4">
        <f ca="1">OFFSET(InputPriceData!C$15,CalculationsAndCharts!$A858+$A$11,IF($C$7,7,0),1,1)</f>
        <v>36.22</v>
      </c>
      <c r="E858" s="4">
        <f ca="1">OFFSET(InputPriceData!D$15,CalculationsAndCharts!$A858+$A$11,IF($C$7,7,0),1,1)</f>
        <v>36.82</v>
      </c>
      <c r="F858" s="4">
        <f ca="1">OFFSET(InputPriceData!E$15,CalculationsAndCharts!$A858+$A$11,IF($C$7,7,0),1,1)</f>
        <v>35.51</v>
      </c>
      <c r="G858" s="4">
        <f ca="1">OFFSET(InputPriceData!F$15,CalculationsAndCharts!$A858+$A$11,IF($C$7,7,0),1,1)</f>
        <v>35.97</v>
      </c>
      <c r="H858" s="105">
        <f t="shared" si="1367"/>
        <v>0</v>
      </c>
      <c r="I858" s="105">
        <f t="shared" ca="1" si="1467"/>
        <v>0</v>
      </c>
      <c r="J858" s="105">
        <f t="shared" ca="1" si="1467"/>
        <v>0</v>
      </c>
      <c r="K858" s="105">
        <f t="shared" ca="1" si="1467"/>
        <v>0</v>
      </c>
      <c r="L858" s="4">
        <f t="shared" ca="1" si="1368"/>
        <v>36.1</v>
      </c>
      <c r="M858" s="105">
        <f t="shared" ca="1" si="1369"/>
        <v>1.4466666666666725</v>
      </c>
      <c r="N858" s="105">
        <f t="shared" ca="1" si="1376"/>
        <v>4.1598717948717931</v>
      </c>
      <c r="O858" s="198">
        <f t="shared" ca="1" si="1377"/>
        <v>13.499137585021291</v>
      </c>
      <c r="P858" s="198">
        <f t="shared" ca="1" si="1378"/>
        <v>12.149223826519162</v>
      </c>
      <c r="Q858" s="105">
        <f t="shared" ca="1" si="1370"/>
        <v>36.506999936151352</v>
      </c>
      <c r="R858" s="105">
        <f t="shared" ca="1" si="1371"/>
        <v>34.300199873856492</v>
      </c>
      <c r="S858" s="105">
        <f t="shared" ca="1" si="1379"/>
        <v>0</v>
      </c>
      <c r="T858" s="105">
        <f t="shared" si="1380"/>
        <v>0</v>
      </c>
      <c r="U858" s="105">
        <f t="shared" si="1381"/>
        <v>0</v>
      </c>
      <c r="V858" s="115">
        <f t="shared" ca="1" si="1372"/>
        <v>1.3100000000000023</v>
      </c>
      <c r="W858" s="114">
        <f t="shared" ca="1" si="1373"/>
        <v>1.464054335985314</v>
      </c>
      <c r="X858" s="116">
        <f t="shared" ca="1" si="1374"/>
        <v>9.0702094411601736E-2</v>
      </c>
      <c r="Y858" s="90" t="e">
        <f t="shared" si="1382"/>
        <v>#N/A</v>
      </c>
      <c r="Z858" s="117" t="str">
        <f t="shared" ca="1" si="1383"/>
        <v/>
      </c>
      <c r="AA858" s="112"/>
      <c r="AB858" s="118"/>
      <c r="AC858" s="107"/>
      <c r="AD858" s="107"/>
      <c r="AH858" s="107"/>
      <c r="BE858" s="235">
        <f t="shared" ca="1" si="1384"/>
        <v>36.25</v>
      </c>
      <c r="BF858" s="235">
        <f t="shared" ref="BF858:BN858" ca="1" si="1474">AVERAGE(OFFSET(BE$31,$A858,0,$BE$27,1))</f>
        <v>36.6175</v>
      </c>
      <c r="BG858" s="235">
        <f t="shared" ca="1" si="1474"/>
        <v>36.761250000000004</v>
      </c>
      <c r="BH858" s="235">
        <f t="shared" ca="1" si="1474"/>
        <v>36.828749999999999</v>
      </c>
      <c r="BI858" s="235">
        <f t="shared" ca="1" si="1474"/>
        <v>36.933437499999997</v>
      </c>
      <c r="BJ858" s="235">
        <f t="shared" ca="1" si="1474"/>
        <v>37.114531249999999</v>
      </c>
      <c r="BK858" s="235">
        <f t="shared" ca="1" si="1474"/>
        <v>37.373046875</v>
      </c>
      <c r="BL858" s="235">
        <f t="shared" ca="1" si="1474"/>
        <v>37.6871875</v>
      </c>
      <c r="BM858" s="235">
        <f t="shared" ca="1" si="1474"/>
        <v>38.022792968749997</v>
      </c>
      <c r="BN858" s="235">
        <f t="shared" ca="1" si="1474"/>
        <v>38.344326171874997</v>
      </c>
      <c r="BO858" s="235">
        <f t="shared" ca="1" si="1386"/>
        <v>36.856828613281252</v>
      </c>
      <c r="BP858" s="235">
        <f t="shared" ca="1" si="1455"/>
        <v>37.25523934572935</v>
      </c>
      <c r="BQ858" s="235">
        <f t="shared" ca="1" si="1456"/>
        <v>37.625476366966964</v>
      </c>
      <c r="BR858" s="235">
        <f t="shared" ca="1" si="1457"/>
        <v>-0.37023702123761382</v>
      </c>
      <c r="BS858" s="235">
        <f t="shared" ca="1" si="1458"/>
        <v>36.885002324491737</v>
      </c>
      <c r="BT858" s="235">
        <f t="shared" ca="1" si="1413"/>
        <v>37.320417272880675</v>
      </c>
      <c r="BU858" s="235">
        <f t="shared" ca="1" si="1414"/>
        <v>37.751760899983346</v>
      </c>
      <c r="BV858" s="235">
        <f t="shared" ca="1" si="1415"/>
        <v>38.128583264894786</v>
      </c>
      <c r="BW858" s="235">
        <f t="shared" ca="1" si="1416"/>
        <v>36.834552383586768</v>
      </c>
      <c r="BX858" s="235">
        <f t="shared" ca="1" si="1387"/>
        <v>3.9342067787111681</v>
      </c>
      <c r="BZ858" s="235">
        <f t="shared" ca="1" si="1388"/>
        <v>37.179133802543042</v>
      </c>
      <c r="CA858" s="235">
        <f t="shared" ca="1" si="1389"/>
        <v>47.810350101443085</v>
      </c>
      <c r="CB858" s="235">
        <f t="shared" ca="1" si="1429"/>
        <v>36.47841430664063</v>
      </c>
      <c r="CC858" s="235">
        <f t="shared" ca="1" si="1430"/>
        <v>0.96841430664063211</v>
      </c>
      <c r="CD858" s="81">
        <f t="shared" ca="1" si="1431"/>
        <v>4.6515856933593724</v>
      </c>
      <c r="CE858" s="235">
        <f t="shared" ca="1" si="1390"/>
        <v>20.819014643181685</v>
      </c>
      <c r="CF858" s="235">
        <f t="shared" ca="1" si="1391"/>
        <v>24.866011536005033</v>
      </c>
      <c r="CG858">
        <f t="shared" si="1444"/>
        <v>100</v>
      </c>
      <c r="CH858">
        <f t="shared" si="1444"/>
        <v>50</v>
      </c>
      <c r="CI858">
        <f t="shared" si="1444"/>
        <v>0</v>
      </c>
      <c r="CJ858" t="e">
        <f t="shared" si="1393"/>
        <v>#N/A</v>
      </c>
      <c r="CK858" s="259">
        <f t="shared" ca="1" si="1394"/>
        <v>37.23415969848633</v>
      </c>
      <c r="CL858" s="259">
        <f t="shared" ca="1" si="1395"/>
        <v>36.527079849243165</v>
      </c>
      <c r="CM858" s="259">
        <f t="shared" ca="1" si="1396"/>
        <v>36.806527552559515</v>
      </c>
      <c r="CN858" s="259">
        <f t="shared" ca="1" si="1397"/>
        <v>37.176220154611947</v>
      </c>
      <c r="CO858">
        <f t="shared" ca="1" si="1398"/>
        <v>0</v>
      </c>
      <c r="CP858" t="e">
        <f t="shared" ca="1" si="1399"/>
        <v>#N/A</v>
      </c>
      <c r="CQ858">
        <f t="shared" ca="1" si="1400"/>
        <v>16.7</v>
      </c>
      <c r="CR858" t="e">
        <f t="shared" ca="1" si="1434"/>
        <v>#N/A</v>
      </c>
      <c r="CS858">
        <f t="shared" ca="1" si="1435"/>
        <v>36.22</v>
      </c>
    </row>
    <row r="859" spans="1:97" x14ac:dyDescent="0.25">
      <c r="A859">
        <v>828</v>
      </c>
      <c r="B859" s="100">
        <f ca="1">OFFSET(InputPriceData!B$15,CalculationsAndCharts!$A859+$A$11,0,1,1)</f>
        <v>39294</v>
      </c>
      <c r="C859" s="3">
        <f ca="1">OFFSET(InputPriceData!G$15,CalculationsAndCharts!$A859+$A$11,0,1,1)</f>
        <v>2226700</v>
      </c>
      <c r="D859" s="4">
        <f ca="1">OFFSET(InputPriceData!C$15,CalculationsAndCharts!$A859+$A$11,IF($C$7,7,0),1,1)</f>
        <v>37.869999999999997</v>
      </c>
      <c r="E859" s="4">
        <f ca="1">OFFSET(InputPriceData!D$15,CalculationsAndCharts!$A859+$A$11,IF($C$7,7,0),1,1)</f>
        <v>37.880000000000003</v>
      </c>
      <c r="F859" s="4">
        <f ca="1">OFFSET(InputPriceData!E$15,CalculationsAndCharts!$A859+$A$11,IF($C$7,7,0),1,1)</f>
        <v>36.46</v>
      </c>
      <c r="G859" s="4">
        <f ca="1">OFFSET(InputPriceData!F$15,CalculationsAndCharts!$A859+$A$11,IF($C$7,7,0),1,1)</f>
        <v>36.53</v>
      </c>
      <c r="H859" s="105">
        <f t="shared" si="1367"/>
        <v>0</v>
      </c>
      <c r="I859" s="105">
        <f t="shared" ca="1" si="1467"/>
        <v>0</v>
      </c>
      <c r="J859" s="105">
        <f t="shared" ca="1" si="1467"/>
        <v>0</v>
      </c>
      <c r="K859" s="105">
        <f t="shared" ca="1" si="1467"/>
        <v>0</v>
      </c>
      <c r="L859" s="4">
        <f t="shared" ca="1" si="1368"/>
        <v>36.956666666666671</v>
      </c>
      <c r="M859" s="105">
        <f t="shared" ca="1" si="1369"/>
        <v>0.64666666666666117</v>
      </c>
      <c r="N859" s="105">
        <f t="shared" ca="1" si="1376"/>
        <v>4.1252820512820483</v>
      </c>
      <c r="O859" s="198">
        <f t="shared" ca="1" si="1377"/>
        <v>16.16749923934972</v>
      </c>
      <c r="P859" s="198">
        <f t="shared" ca="1" si="1378"/>
        <v>14.550749315414748</v>
      </c>
      <c r="Q859" s="105">
        <f t="shared" ca="1" si="1370"/>
        <v>36.623285632194595</v>
      </c>
      <c r="R859" s="105">
        <f t="shared" ca="1" si="1371"/>
        <v>33.669685570343674</v>
      </c>
      <c r="S859" s="105">
        <f t="shared" ca="1" si="1379"/>
        <v>0</v>
      </c>
      <c r="T859" s="105">
        <f t="shared" si="1380"/>
        <v>0</v>
      </c>
      <c r="U859" s="105">
        <f t="shared" si="1381"/>
        <v>0</v>
      </c>
      <c r="V859" s="115">
        <f t="shared" ca="1" si="1372"/>
        <v>1.4200000000000017</v>
      </c>
      <c r="W859" s="114">
        <f t="shared" ca="1" si="1373"/>
        <v>1.5410815039779695</v>
      </c>
      <c r="X859" s="116">
        <f t="shared" ca="1" si="1374"/>
        <v>9.2186737037447841E-2</v>
      </c>
      <c r="Y859" s="90" t="e">
        <f t="shared" si="1382"/>
        <v>#N/A</v>
      </c>
      <c r="Z859" s="117" t="str">
        <f t="shared" ca="1" si="1383"/>
        <v/>
      </c>
      <c r="AA859" s="112"/>
      <c r="AB859" s="118"/>
      <c r="AC859" s="107"/>
      <c r="AD859" s="107"/>
      <c r="AH859" s="107"/>
      <c r="BE859" s="235">
        <f t="shared" ca="1" si="1384"/>
        <v>36.984999999999999</v>
      </c>
      <c r="BF859" s="235">
        <f t="shared" ref="BF859:BN859" ca="1" si="1475">AVERAGE(OFFSET(BE$31,$A859,0,$BE$27,1))</f>
        <v>36.905000000000001</v>
      </c>
      <c r="BG859" s="235">
        <f t="shared" ca="1" si="1475"/>
        <v>36.896250000000002</v>
      </c>
      <c r="BH859" s="235">
        <f t="shared" ca="1" si="1475"/>
        <v>37.038125000000001</v>
      </c>
      <c r="BI859" s="235">
        <f t="shared" ca="1" si="1475"/>
        <v>37.295625000000001</v>
      </c>
      <c r="BJ859" s="235">
        <f t="shared" ca="1" si="1475"/>
        <v>37.631562500000001</v>
      </c>
      <c r="BK859" s="235">
        <f t="shared" ca="1" si="1475"/>
        <v>38.001328125000001</v>
      </c>
      <c r="BL859" s="235">
        <f t="shared" ca="1" si="1475"/>
        <v>38.3583984375</v>
      </c>
      <c r="BM859" s="235">
        <f t="shared" ca="1" si="1475"/>
        <v>38.665859374999997</v>
      </c>
      <c r="BN859" s="235">
        <f t="shared" ca="1" si="1475"/>
        <v>38.901962890625001</v>
      </c>
      <c r="BO859" s="235">
        <f t="shared" ca="1" si="1386"/>
        <v>37.308236816406243</v>
      </c>
      <c r="BP859" s="235">
        <f t="shared" ca="1" si="1455"/>
        <v>37.653650078177449</v>
      </c>
      <c r="BQ859" s="235">
        <f t="shared" ca="1" si="1456"/>
        <v>37.995713388204571</v>
      </c>
      <c r="BR859" s="235">
        <f t="shared" ca="1" si="1457"/>
        <v>-0.34206331002712176</v>
      </c>
      <c r="BS859" s="235">
        <f t="shared" ca="1" si="1458"/>
        <v>37.311586768150327</v>
      </c>
      <c r="BT859" s="235">
        <f t="shared" ca="1" si="1413"/>
        <v>37.755832221269607</v>
      </c>
      <c r="BU859" s="235">
        <f t="shared" ca="1" si="1414"/>
        <v>38.183104527086016</v>
      </c>
      <c r="BV859" s="235">
        <f t="shared" ca="1" si="1415"/>
        <v>38.505405629806219</v>
      </c>
      <c r="BW859" s="235">
        <f t="shared" ca="1" si="1416"/>
        <v>37.223588712357</v>
      </c>
      <c r="BX859" s="235">
        <f t="shared" ca="1" si="1387"/>
        <v>4.0491367303059365</v>
      </c>
      <c r="BZ859" s="235">
        <f t="shared" ca="1" si="1388"/>
        <v>36.455008641536821</v>
      </c>
      <c r="CA859" s="235">
        <f t="shared" ca="1" si="1389"/>
        <v>54.745332906812614</v>
      </c>
      <c r="CB859" s="235">
        <f t="shared" ca="1" si="1429"/>
        <v>37.132451741536457</v>
      </c>
      <c r="CC859" s="235">
        <f t="shared" ca="1" si="1430"/>
        <v>0.95245174153645706</v>
      </c>
      <c r="CD859" s="81">
        <f t="shared" ca="1" si="1431"/>
        <v>3.9975482584635458</v>
      </c>
      <c r="CE859" s="235">
        <f t="shared" ca="1" si="1390"/>
        <v>23.825897273908861</v>
      </c>
      <c r="CF859" s="235">
        <f t="shared" ca="1" si="1391"/>
        <v>28.248879385259837</v>
      </c>
      <c r="CG859">
        <f t="shared" si="1444"/>
        <v>100</v>
      </c>
      <c r="CH859">
        <f t="shared" si="1444"/>
        <v>50</v>
      </c>
      <c r="CI859">
        <f t="shared" si="1444"/>
        <v>0</v>
      </c>
      <c r="CJ859" t="e">
        <f t="shared" si="1393"/>
        <v>#N/A</v>
      </c>
      <c r="CK859" s="259">
        <f t="shared" ca="1" si="1394"/>
        <v>37.283319396972658</v>
      </c>
      <c r="CL859" s="259">
        <f t="shared" ca="1" si="1395"/>
        <v>37.202079849243169</v>
      </c>
      <c r="CM859" s="259">
        <f t="shared" ca="1" si="1396"/>
        <v>37.277545920932518</v>
      </c>
      <c r="CN859" s="259">
        <f t="shared" ca="1" si="1397"/>
        <v>37.435876276759458</v>
      </c>
      <c r="CO859">
        <f t="shared" ca="1" si="1398"/>
        <v>0</v>
      </c>
      <c r="CP859" t="e">
        <f t="shared" ca="1" si="1399"/>
        <v>#N/A</v>
      </c>
      <c r="CQ859">
        <f t="shared" ca="1" si="1400"/>
        <v>16.7</v>
      </c>
      <c r="CR859" t="e">
        <f t="shared" ca="1" si="1434"/>
        <v>#N/A</v>
      </c>
      <c r="CS859" t="e">
        <f t="shared" ca="1" si="1435"/>
        <v>#N/A</v>
      </c>
    </row>
    <row r="860" spans="1:97" x14ac:dyDescent="0.25">
      <c r="A860">
        <v>829</v>
      </c>
      <c r="B860" s="100">
        <f ca="1">OFFSET(InputPriceData!B$15,CalculationsAndCharts!$A860+$A$11,0,1,1)</f>
        <v>39293</v>
      </c>
      <c r="C860" s="3">
        <f ca="1">OFFSET(InputPriceData!G$15,CalculationsAndCharts!$A860+$A$11,0,1,1)</f>
        <v>2313000</v>
      </c>
      <c r="D860" s="4">
        <f ca="1">OFFSET(InputPriceData!C$15,CalculationsAndCharts!$A860+$A$11,IF($C$7,7,0),1,1)</f>
        <v>36.35</v>
      </c>
      <c r="E860" s="4">
        <f ca="1">OFFSET(InputPriceData!D$15,CalculationsAndCharts!$A860+$A$11,IF($C$7,7,0),1,1)</f>
        <v>37.57</v>
      </c>
      <c r="F860" s="4">
        <f ca="1">OFFSET(InputPriceData!E$15,CalculationsAndCharts!$A860+$A$11,IF($C$7,7,0),1,1)</f>
        <v>36.31</v>
      </c>
      <c r="G860" s="4">
        <f ca="1">OFFSET(InputPriceData!F$15,CalculationsAndCharts!$A860+$A$11,IF($C$7,7,0),1,1)</f>
        <v>37.44</v>
      </c>
      <c r="H860" s="105">
        <f t="shared" si="1367"/>
        <v>0</v>
      </c>
      <c r="I860" s="105">
        <f t="shared" ca="1" si="1467"/>
        <v>0</v>
      </c>
      <c r="J860" s="105">
        <f t="shared" ca="1" si="1467"/>
        <v>0</v>
      </c>
      <c r="K860" s="105">
        <f t="shared" ca="1" si="1467"/>
        <v>0</v>
      </c>
      <c r="L860" s="4">
        <f t="shared" ca="1" si="1368"/>
        <v>37.106666666666662</v>
      </c>
      <c r="M860" s="105">
        <f t="shared" ca="1" si="1369"/>
        <v>0.92666666666666231</v>
      </c>
      <c r="N860" s="105">
        <f t="shared" ca="1" si="1376"/>
        <v>14.283743589743587</v>
      </c>
      <c r="O860" s="198">
        <f t="shared" ca="1" si="1377"/>
        <v>19.608132721654766</v>
      </c>
      <c r="P860" s="198">
        <f t="shared" ca="1" si="1378"/>
        <v>17.647319449489288</v>
      </c>
      <c r="Q860" s="105">
        <f t="shared" ca="1" si="1370"/>
        <v>36.528033908059719</v>
      </c>
      <c r="R860" s="105">
        <f t="shared" ca="1" si="1371"/>
        <v>32.825799838386274</v>
      </c>
      <c r="S860" s="105">
        <f t="shared" ca="1" si="1379"/>
        <v>0</v>
      </c>
      <c r="T860" s="105">
        <f t="shared" si="1380"/>
        <v>0</v>
      </c>
      <c r="U860" s="105">
        <f t="shared" si="1381"/>
        <v>0</v>
      </c>
      <c r="V860" s="115">
        <f t="shared" ca="1" si="1372"/>
        <v>1.3599999999999994</v>
      </c>
      <c r="W860" s="114">
        <f t="shared" ca="1" si="1373"/>
        <v>1.6016222559669533</v>
      </c>
      <c r="X860" s="116">
        <f t="shared" ca="1" si="1374"/>
        <v>9.277837222133957E-2</v>
      </c>
      <c r="Y860" s="90" t="e">
        <f t="shared" si="1382"/>
        <v>#N/A</v>
      </c>
      <c r="Z860" s="117" t="str">
        <f t="shared" ca="1" si="1383"/>
        <v/>
      </c>
      <c r="AA860" s="112"/>
      <c r="AB860" s="118"/>
      <c r="AC860" s="107"/>
      <c r="AD860" s="107"/>
      <c r="AH860" s="107"/>
      <c r="BE860" s="235">
        <f t="shared" ca="1" si="1384"/>
        <v>36.825000000000003</v>
      </c>
      <c r="BF860" s="235">
        <f t="shared" ref="BF860:BN860" ca="1" si="1476">AVERAGE(OFFSET(BE$31,$A860,0,$BE$27,1))</f>
        <v>36.887500000000003</v>
      </c>
      <c r="BG860" s="235">
        <f t="shared" ca="1" si="1476"/>
        <v>37.18</v>
      </c>
      <c r="BH860" s="235">
        <f t="shared" ca="1" si="1476"/>
        <v>37.553124999999994</v>
      </c>
      <c r="BI860" s="235">
        <f t="shared" ca="1" si="1476"/>
        <v>37.967499999999994</v>
      </c>
      <c r="BJ860" s="235">
        <f t="shared" ca="1" si="1476"/>
        <v>38.37109375</v>
      </c>
      <c r="BK860" s="235">
        <f t="shared" ca="1" si="1476"/>
        <v>38.715468749999999</v>
      </c>
      <c r="BL860" s="235">
        <f t="shared" ca="1" si="1476"/>
        <v>38.9733203125</v>
      </c>
      <c r="BM860" s="235">
        <f t="shared" ca="1" si="1476"/>
        <v>39.138066406250005</v>
      </c>
      <c r="BN860" s="235">
        <f t="shared" ca="1" si="1476"/>
        <v>39.217333984375003</v>
      </c>
      <c r="BO860" s="235">
        <f t="shared" ca="1" si="1386"/>
        <v>37.535201660156254</v>
      </c>
      <c r="BP860" s="235">
        <f t="shared" ca="1" si="1455"/>
        <v>37.999063339948655</v>
      </c>
      <c r="BQ860" s="235">
        <f t="shared" ca="1" si="1456"/>
        <v>38.337776698231693</v>
      </c>
      <c r="BR860" s="235">
        <f t="shared" ca="1" si="1457"/>
        <v>-0.33871335828303728</v>
      </c>
      <c r="BS860" s="235">
        <f t="shared" ca="1" si="1458"/>
        <v>37.660349981665618</v>
      </c>
      <c r="BT860" s="235">
        <f t="shared" ca="1" si="1413"/>
        <v>38.200077674388886</v>
      </c>
      <c r="BU860" s="235">
        <f t="shared" ca="1" si="1414"/>
        <v>38.610376832902432</v>
      </c>
      <c r="BV860" s="235">
        <f t="shared" ca="1" si="1415"/>
        <v>38.827706732526423</v>
      </c>
      <c r="BW860" s="235">
        <f t="shared" ca="1" si="1416"/>
        <v>37.596809256985779</v>
      </c>
      <c r="BX860" s="235">
        <f t="shared" ca="1" si="1387"/>
        <v>4.1855406575646139</v>
      </c>
      <c r="BZ860" s="235">
        <f t="shared" ca="1" si="1388"/>
        <v>35.472250482693056</v>
      </c>
      <c r="CA860" s="235">
        <f t="shared" ca="1" si="1389"/>
        <v>62.689870605204653</v>
      </c>
      <c r="CB860" s="235">
        <f t="shared" ca="1" si="1429"/>
        <v>37.320934163411458</v>
      </c>
      <c r="CC860" s="235">
        <f t="shared" ca="1" si="1430"/>
        <v>1.1409341634114583</v>
      </c>
      <c r="CD860" s="81">
        <f t="shared" ca="1" si="1431"/>
        <v>3.8090658365885446</v>
      </c>
      <c r="CE860" s="235">
        <f t="shared" ca="1" si="1390"/>
        <v>29.953122690924548</v>
      </c>
      <c r="CF860" s="235">
        <f t="shared" ca="1" si="1391"/>
        <v>35.811396936949237</v>
      </c>
      <c r="CG860">
        <f t="shared" si="1444"/>
        <v>100</v>
      </c>
      <c r="CH860">
        <f t="shared" si="1444"/>
        <v>50</v>
      </c>
      <c r="CI860">
        <f t="shared" si="1444"/>
        <v>0</v>
      </c>
      <c r="CJ860" t="e">
        <f t="shared" si="1393"/>
        <v>#N/A</v>
      </c>
      <c r="CK860" s="259">
        <f t="shared" ca="1" si="1394"/>
        <v>37.649138793945312</v>
      </c>
      <c r="CL860" s="259">
        <f t="shared" ca="1" si="1395"/>
        <v>37.131444396972654</v>
      </c>
      <c r="CM860" s="259">
        <f t="shared" ca="1" si="1396"/>
        <v>37.491465423776418</v>
      </c>
      <c r="CN860" s="259">
        <f t="shared" ca="1" si="1397"/>
        <v>37.529394847765971</v>
      </c>
      <c r="CO860">
        <f t="shared" ca="1" si="1398"/>
        <v>100</v>
      </c>
      <c r="CP860">
        <f t="shared" ca="1" si="1399"/>
        <v>16.7</v>
      </c>
      <c r="CQ860" t="e">
        <f t="shared" ca="1" si="1400"/>
        <v>#N/A</v>
      </c>
      <c r="CR860" t="e">
        <f t="shared" ca="1" si="1434"/>
        <v>#N/A</v>
      </c>
      <c r="CS860" t="e">
        <f t="shared" ca="1" si="1435"/>
        <v>#N/A</v>
      </c>
    </row>
    <row r="861" spans="1:97" x14ac:dyDescent="0.25">
      <c r="A861">
        <v>830</v>
      </c>
      <c r="B861" s="100">
        <f ca="1">OFFSET(InputPriceData!B$15,CalculationsAndCharts!$A861+$A$11,0,1,1)</f>
        <v>39290</v>
      </c>
      <c r="C861" s="3">
        <f ca="1">OFFSET(InputPriceData!G$15,CalculationsAndCharts!$A861+$A$11,0,1,1)</f>
        <v>3268500</v>
      </c>
      <c r="D861" s="4">
        <f ca="1">OFFSET(InputPriceData!C$15,CalculationsAndCharts!$A861+$A$11,IF($C$7,7,0),1,1)</f>
        <v>37.700000000000003</v>
      </c>
      <c r="E861" s="4">
        <f ca="1">OFFSET(InputPriceData!D$15,CalculationsAndCharts!$A861+$A$11,IF($C$7,7,0),1,1)</f>
        <v>37.700000000000003</v>
      </c>
      <c r="F861" s="4">
        <f ca="1">OFFSET(InputPriceData!E$15,CalculationsAndCharts!$A861+$A$11,IF($C$7,7,0),1,1)</f>
        <v>36.18</v>
      </c>
      <c r="G861" s="4">
        <f ca="1">OFFSET(InputPriceData!F$15,CalculationsAndCharts!$A861+$A$11,IF($C$7,7,0),1,1)</f>
        <v>36.21</v>
      </c>
      <c r="H861" s="105">
        <f t="shared" si="1367"/>
        <v>0</v>
      </c>
      <c r="I861" s="105">
        <f t="shared" ca="1" si="1467"/>
        <v>0</v>
      </c>
      <c r="J861" s="105">
        <f t="shared" ca="1" si="1467"/>
        <v>0</v>
      </c>
      <c r="K861" s="105">
        <f t="shared" ca="1" si="1467"/>
        <v>0</v>
      </c>
      <c r="L861" s="4">
        <f t="shared" ca="1" si="1368"/>
        <v>36.696666666666665</v>
      </c>
      <c r="M861" s="105">
        <f t="shared" ca="1" si="1369"/>
        <v>1.2199999999999989</v>
      </c>
      <c r="N861" s="105">
        <f t="shared" ca="1" si="1376"/>
        <v>15.199916666666665</v>
      </c>
      <c r="O861" s="198">
        <f t="shared" ca="1" si="1377"/>
        <v>21.129386759343674</v>
      </c>
      <c r="P861" s="198">
        <f t="shared" ca="1" si="1378"/>
        <v>19.016448083409308</v>
      </c>
      <c r="Q861" s="105">
        <f t="shared" ca="1" si="1370"/>
        <v>36.362710262743448</v>
      </c>
      <c r="R861" s="105">
        <f t="shared" ca="1" si="1371"/>
        <v>31.768018675622436</v>
      </c>
      <c r="S861" s="105">
        <f t="shared" ca="1" si="1379"/>
        <v>0</v>
      </c>
      <c r="T861" s="105">
        <f t="shared" si="1380"/>
        <v>0</v>
      </c>
      <c r="U861" s="105">
        <f t="shared" si="1381"/>
        <v>0</v>
      </c>
      <c r="V861" s="115">
        <f t="shared" ca="1" si="1372"/>
        <v>1.5200000000000031</v>
      </c>
      <c r="W861" s="114">
        <f t="shared" ca="1" si="1373"/>
        <v>1.72243338395043</v>
      </c>
      <c r="X861" s="116">
        <f t="shared" ca="1" si="1374"/>
        <v>9.7567892404043913E-2</v>
      </c>
      <c r="Y861" s="90" t="e">
        <f t="shared" si="1382"/>
        <v>#N/A</v>
      </c>
      <c r="Z861" s="117" t="str">
        <f t="shared" ca="1" si="1383"/>
        <v/>
      </c>
      <c r="AA861" s="112"/>
      <c r="AB861" s="118"/>
      <c r="AC861" s="107"/>
      <c r="AD861" s="107"/>
      <c r="AH861" s="107"/>
      <c r="BE861" s="235">
        <f t="shared" ca="1" si="1384"/>
        <v>36.950000000000003</v>
      </c>
      <c r="BF861" s="235">
        <f t="shared" ref="BF861:BN861" ca="1" si="1477">AVERAGE(OFFSET(BE$31,$A861,0,$BE$27,1))</f>
        <v>37.472499999999997</v>
      </c>
      <c r="BG861" s="235">
        <f t="shared" ca="1" si="1477"/>
        <v>37.926249999999996</v>
      </c>
      <c r="BH861" s="235">
        <f t="shared" ca="1" si="1477"/>
        <v>38.381874999999994</v>
      </c>
      <c r="BI861" s="235">
        <f t="shared" ca="1" si="1477"/>
        <v>38.774687499999999</v>
      </c>
      <c r="BJ861" s="235">
        <f t="shared" ca="1" si="1477"/>
        <v>39.059843749999999</v>
      </c>
      <c r="BK861" s="235">
        <f t="shared" ca="1" si="1477"/>
        <v>39.231171875000001</v>
      </c>
      <c r="BL861" s="235">
        <f t="shared" ca="1" si="1477"/>
        <v>39.302812500000002</v>
      </c>
      <c r="BM861" s="235">
        <f t="shared" ca="1" si="1477"/>
        <v>39.296601562500001</v>
      </c>
      <c r="BN861" s="235">
        <f t="shared" ca="1" si="1477"/>
        <v>39.236640625</v>
      </c>
      <c r="BO861" s="235">
        <f t="shared" ca="1" si="1386"/>
        <v>38.004212890624999</v>
      </c>
      <c r="BP861" s="235">
        <f t="shared" ca="1" si="1455"/>
        <v>38.462925019741057</v>
      </c>
      <c r="BQ861" s="235">
        <f t="shared" ca="1" si="1456"/>
        <v>38.676490056514737</v>
      </c>
      <c r="BR861" s="235">
        <f t="shared" ca="1" si="1457"/>
        <v>-0.21356503677368011</v>
      </c>
      <c r="BS861" s="235">
        <f t="shared" ca="1" si="1458"/>
        <v>38.249359982967377</v>
      </c>
      <c r="BT861" s="235">
        <f t="shared" ca="1" si="1413"/>
        <v>38.739805367112154</v>
      </c>
      <c r="BU861" s="235">
        <f t="shared" ca="1" si="1414"/>
        <v>39.02067599141597</v>
      </c>
      <c r="BV861" s="235">
        <f t="shared" ca="1" si="1415"/>
        <v>39.045036632150406</v>
      </c>
      <c r="BW861" s="235">
        <f t="shared" ca="1" si="1416"/>
        <v>38.202424759238959</v>
      </c>
      <c r="BX861" s="235">
        <f t="shared" ca="1" si="1387"/>
        <v>4.3457296195463675</v>
      </c>
      <c r="BZ861" s="235">
        <f t="shared" ca="1" si="1388"/>
        <v>34.230341569110657</v>
      </c>
      <c r="CA861" s="235">
        <f t="shared" ca="1" si="1389"/>
        <v>72.850496567150287</v>
      </c>
      <c r="CB861" s="235">
        <f t="shared" ca="1" si="1429"/>
        <v>37.350439778645836</v>
      </c>
      <c r="CC861" s="235">
        <f t="shared" ca="1" si="1430"/>
        <v>1.1704397786458358</v>
      </c>
      <c r="CD861" s="81">
        <f t="shared" ca="1" si="1431"/>
        <v>3.779560221354167</v>
      </c>
      <c r="CE861" s="235">
        <f t="shared" ca="1" si="1390"/>
        <v>30.967618190946101</v>
      </c>
      <c r="CF861" s="235">
        <f t="shared" ca="1" si="1391"/>
        <v>45.268792774042915</v>
      </c>
      <c r="CG861">
        <f t="shared" si="1444"/>
        <v>100</v>
      </c>
      <c r="CH861">
        <f t="shared" si="1444"/>
        <v>50</v>
      </c>
      <c r="CI861">
        <f t="shared" si="1444"/>
        <v>0</v>
      </c>
      <c r="CJ861" t="e">
        <f t="shared" si="1393"/>
        <v>#N/A</v>
      </c>
      <c r="CK861" s="259">
        <f t="shared" ca="1" si="1394"/>
        <v>38.350777587890619</v>
      </c>
      <c r="CL861" s="259">
        <f t="shared" ca="1" si="1395"/>
        <v>37.457263793945309</v>
      </c>
      <c r="CM861" s="259">
        <f t="shared" ca="1" si="1396"/>
        <v>37.747997928516263</v>
      </c>
      <c r="CN861" s="259">
        <f t="shared" ca="1" si="1397"/>
        <v>37.688575028083299</v>
      </c>
      <c r="CO861">
        <f t="shared" ca="1" si="1398"/>
        <v>100</v>
      </c>
      <c r="CP861">
        <f t="shared" ca="1" si="1399"/>
        <v>16.7</v>
      </c>
      <c r="CQ861" t="e">
        <f t="shared" ca="1" si="1400"/>
        <v>#N/A</v>
      </c>
      <c r="CR861" t="e">
        <f t="shared" ca="1" si="1434"/>
        <v>#N/A</v>
      </c>
      <c r="CS861" t="e">
        <f t="shared" ca="1" si="1435"/>
        <v>#N/A</v>
      </c>
    </row>
    <row r="862" spans="1:97" x14ac:dyDescent="0.25">
      <c r="A862">
        <v>831</v>
      </c>
      <c r="B862" s="100">
        <f ca="1">OFFSET(InputPriceData!B$15,CalculationsAndCharts!$A862+$A$11,0,1,1)</f>
        <v>39289</v>
      </c>
      <c r="C862" s="3">
        <f ca="1">OFFSET(InputPriceData!G$15,CalculationsAndCharts!$A862+$A$11,0,1,1)</f>
        <v>4256400</v>
      </c>
      <c r="D862" s="4">
        <f ca="1">OFFSET(InputPriceData!C$15,CalculationsAndCharts!$A862+$A$11,IF($C$7,7,0),1,1)</f>
        <v>37.9</v>
      </c>
      <c r="E862" s="4">
        <f ca="1">OFFSET(InputPriceData!D$15,CalculationsAndCharts!$A862+$A$11,IF($C$7,7,0),1,1)</f>
        <v>37.909999999999997</v>
      </c>
      <c r="F862" s="4">
        <f ca="1">OFFSET(InputPriceData!E$15,CalculationsAndCharts!$A862+$A$11,IF($C$7,7,0),1,1)</f>
        <v>36.6</v>
      </c>
      <c r="G862" s="4">
        <f ca="1">OFFSET(InputPriceData!F$15,CalculationsAndCharts!$A862+$A$11,IF($C$7,7,0),1,1)</f>
        <v>37.69</v>
      </c>
      <c r="H862" s="105">
        <f t="shared" si="1367"/>
        <v>0</v>
      </c>
      <c r="I862" s="105">
        <f t="shared" ca="1" si="1467"/>
        <v>0</v>
      </c>
      <c r="J862" s="105">
        <f t="shared" ca="1" si="1467"/>
        <v>0</v>
      </c>
      <c r="K862" s="105">
        <f t="shared" ca="1" si="1467"/>
        <v>0</v>
      </c>
      <c r="L862" s="4">
        <f t="shared" ca="1" si="1368"/>
        <v>37.4</v>
      </c>
      <c r="M862" s="105">
        <f t="shared" ca="1" si="1369"/>
        <v>2.0666666666666629</v>
      </c>
      <c r="N862" s="105">
        <f t="shared" ca="1" si="1376"/>
        <v>16.187999999999999</v>
      </c>
      <c r="O862" s="198">
        <f t="shared" ca="1" si="1377"/>
        <v>22.823521071537105</v>
      </c>
      <c r="P862" s="198">
        <f t="shared" ca="1" si="1378"/>
        <v>20.541168964383395</v>
      </c>
      <c r="Q862" s="105">
        <f t="shared" ca="1" si="1370"/>
        <v>36.267294147336813</v>
      </c>
      <c r="R862" s="105">
        <f t="shared" ca="1" si="1371"/>
        <v>30.455249650730721</v>
      </c>
      <c r="S862" s="105">
        <f t="shared" ca="1" si="1379"/>
        <v>0</v>
      </c>
      <c r="T862" s="105">
        <f t="shared" si="1380"/>
        <v>0</v>
      </c>
      <c r="U862" s="105">
        <f t="shared" si="1381"/>
        <v>0</v>
      </c>
      <c r="V862" s="115">
        <f t="shared" ca="1" si="1372"/>
        <v>1.6999999999999957</v>
      </c>
      <c r="W862" s="114">
        <f t="shared" ca="1" si="1373"/>
        <v>1.8236500759256433</v>
      </c>
      <c r="X862" s="116">
        <f t="shared" ca="1" si="1374"/>
        <v>9.8385515413256658E-2</v>
      </c>
      <c r="Y862" s="90" t="e">
        <f t="shared" si="1382"/>
        <v>#N/A</v>
      </c>
      <c r="Z862" s="117" t="str">
        <f t="shared" ca="1" si="1383"/>
        <v/>
      </c>
      <c r="AA862" s="112"/>
      <c r="AB862" s="118"/>
      <c r="AC862" s="107"/>
      <c r="AD862" s="107"/>
      <c r="AH862" s="107"/>
      <c r="BE862" s="235">
        <f t="shared" ca="1" si="1384"/>
        <v>37.994999999999997</v>
      </c>
      <c r="BF862" s="235">
        <f t="shared" ref="BF862:BN862" ca="1" si="1478">AVERAGE(OFFSET(BE$31,$A862,0,$BE$27,1))</f>
        <v>38.379999999999995</v>
      </c>
      <c r="BG862" s="235">
        <f t="shared" ca="1" si="1478"/>
        <v>38.837499999999999</v>
      </c>
      <c r="BH862" s="235">
        <f t="shared" ca="1" si="1478"/>
        <v>39.167500000000004</v>
      </c>
      <c r="BI862" s="235">
        <f t="shared" ca="1" si="1478"/>
        <v>39.344999999999999</v>
      </c>
      <c r="BJ862" s="235">
        <f t="shared" ca="1" si="1478"/>
        <v>39.402500000000003</v>
      </c>
      <c r="BK862" s="235">
        <f t="shared" ca="1" si="1478"/>
        <v>39.374453125000002</v>
      </c>
      <c r="BL862" s="235">
        <f t="shared" ca="1" si="1478"/>
        <v>39.290390625000001</v>
      </c>
      <c r="BM862" s="235">
        <f t="shared" ca="1" si="1478"/>
        <v>39.176679687499998</v>
      </c>
      <c r="BN862" s="235">
        <f t="shared" ca="1" si="1478"/>
        <v>39.055244140625</v>
      </c>
      <c r="BO862" s="235">
        <f t="shared" ca="1" si="1386"/>
        <v>38.699338378906255</v>
      </c>
      <c r="BP862" s="235">
        <f t="shared" ca="1" si="1455"/>
        <v>38.921637148857116</v>
      </c>
      <c r="BQ862" s="235">
        <f t="shared" ca="1" si="1456"/>
        <v>38.890055093288424</v>
      </c>
      <c r="BR862" s="235">
        <f t="shared" ca="1" si="1457"/>
        <v>3.1582055568691203E-2</v>
      </c>
      <c r="BS862" s="235">
        <f t="shared" ca="1" si="1458"/>
        <v>38.953219204425807</v>
      </c>
      <c r="BT862" s="235">
        <f t="shared" ca="1" si="1413"/>
        <v>39.230250751256939</v>
      </c>
      <c r="BU862" s="235">
        <f t="shared" ca="1" si="1414"/>
        <v>39.301546615719793</v>
      </c>
      <c r="BV862" s="235">
        <f t="shared" ca="1" si="1415"/>
        <v>39.069397272884842</v>
      </c>
      <c r="BW862" s="235">
        <f t="shared" ca="1" si="1416"/>
        <v>38.855509679496279</v>
      </c>
      <c r="BX862" s="235">
        <f t="shared" ca="1" si="1387"/>
        <v>4.5362825856150923</v>
      </c>
      <c r="BZ862" s="235">
        <f t="shared" ca="1" si="1388"/>
        <v>32.701277662547007</v>
      </c>
      <c r="CA862" s="235">
        <f t="shared" ca="1" si="1389"/>
        <v>83.916714296331648</v>
      </c>
      <c r="CB862" s="235">
        <f t="shared" ca="1" si="1429"/>
        <v>38.049669189453127</v>
      </c>
      <c r="CC862" s="235">
        <f t="shared" ca="1" si="1430"/>
        <v>1.4496691894531253</v>
      </c>
      <c r="CD862" s="81">
        <f t="shared" ca="1" si="1431"/>
        <v>3.1166666666666814</v>
      </c>
      <c r="CE862" s="235">
        <f t="shared" ca="1" si="1390"/>
        <v>46.51344992897706</v>
      </c>
      <c r="CF862" s="235">
        <f t="shared" ca="1" si="1391"/>
        <v>60.479820319462682</v>
      </c>
      <c r="CG862">
        <f t="shared" si="1444"/>
        <v>100</v>
      </c>
      <c r="CH862">
        <f t="shared" si="1444"/>
        <v>50</v>
      </c>
      <c r="CI862">
        <f t="shared" si="1444"/>
        <v>0</v>
      </c>
      <c r="CJ862" t="e">
        <f t="shared" si="1393"/>
        <v>#N/A</v>
      </c>
      <c r="CK862" s="259">
        <f t="shared" ca="1" si="1394"/>
        <v>39.176555175781246</v>
      </c>
      <c r="CL862" s="259">
        <f t="shared" ca="1" si="1395"/>
        <v>38.119527587890623</v>
      </c>
      <c r="CM862" s="259">
        <f t="shared" ca="1" si="1396"/>
        <v>38.448885436415999</v>
      </c>
      <c r="CN862" s="259">
        <f t="shared" ca="1" si="1397"/>
        <v>37.78109952173849</v>
      </c>
      <c r="CO862">
        <f t="shared" ca="1" si="1398"/>
        <v>100</v>
      </c>
      <c r="CP862">
        <f t="shared" ca="1" si="1399"/>
        <v>16.7</v>
      </c>
      <c r="CQ862" t="e">
        <f t="shared" ca="1" si="1400"/>
        <v>#N/A</v>
      </c>
      <c r="CR862" t="e">
        <f t="shared" ca="1" si="1434"/>
        <v>#N/A</v>
      </c>
      <c r="CS862" t="e">
        <f t="shared" ca="1" si="1435"/>
        <v>#N/A</v>
      </c>
    </row>
    <row r="863" spans="1:97" x14ac:dyDescent="0.25">
      <c r="A863">
        <v>832</v>
      </c>
      <c r="B863" s="100">
        <f ca="1">OFFSET(InputPriceData!B$15,CalculationsAndCharts!$A863+$A$11,0,1,1)</f>
        <v>39288</v>
      </c>
      <c r="C863" s="3">
        <f ca="1">OFFSET(InputPriceData!G$15,CalculationsAndCharts!$A863+$A$11,0,1,1)</f>
        <v>4094500</v>
      </c>
      <c r="D863" s="4">
        <f ca="1">OFFSET(InputPriceData!C$15,CalculationsAndCharts!$A863+$A$11,IF($C$7,7,0),1,1)</f>
        <v>39.46</v>
      </c>
      <c r="E863" s="4">
        <f ca="1">OFFSET(InputPriceData!D$15,CalculationsAndCharts!$A863+$A$11,IF($C$7,7,0),1,1)</f>
        <v>39.79</v>
      </c>
      <c r="F863" s="4">
        <f ca="1">OFFSET(InputPriceData!E$15,CalculationsAndCharts!$A863+$A$11,IF($C$7,7,0),1,1)</f>
        <v>37.909999999999997</v>
      </c>
      <c r="G863" s="4">
        <f ca="1">OFFSET(InputPriceData!F$15,CalculationsAndCharts!$A863+$A$11,IF($C$7,7,0),1,1)</f>
        <v>38.299999999999997</v>
      </c>
      <c r="H863" s="105">
        <f t="shared" si="1367"/>
        <v>0</v>
      </c>
      <c r="I863" s="105">
        <f t="shared" ca="1" si="1467"/>
        <v>0</v>
      </c>
      <c r="J863" s="105">
        <f t="shared" ca="1" si="1467"/>
        <v>0</v>
      </c>
      <c r="K863" s="105">
        <f t="shared" ca="1" si="1467"/>
        <v>0</v>
      </c>
      <c r="L863" s="4">
        <f t="shared" ca="1" si="1368"/>
        <v>38.666666666666664</v>
      </c>
      <c r="M863" s="105">
        <f t="shared" ca="1" si="1369"/>
        <v>1.6266666666666652</v>
      </c>
      <c r="N863" s="105">
        <f t="shared" ca="1" si="1376"/>
        <v>17.073133333333331</v>
      </c>
      <c r="O863" s="198">
        <f t="shared" ca="1" si="1377"/>
        <v>24.719384234833424</v>
      </c>
      <c r="P863" s="198">
        <f t="shared" ca="1" si="1378"/>
        <v>22.247445811350083</v>
      </c>
      <c r="Q863" s="105">
        <f t="shared" ca="1" si="1370"/>
        <v>35.943663903718758</v>
      </c>
      <c r="R863" s="105">
        <f t="shared" ca="1" si="1371"/>
        <v>28.794665508843266</v>
      </c>
      <c r="S863" s="105">
        <f t="shared" ca="1" si="1379"/>
        <v>0</v>
      </c>
      <c r="T863" s="105">
        <f t="shared" si="1380"/>
        <v>0</v>
      </c>
      <c r="U863" s="105">
        <f t="shared" si="1381"/>
        <v>0</v>
      </c>
      <c r="V863" s="115">
        <f t="shared" ca="1" si="1372"/>
        <v>1.8800000000000026</v>
      </c>
      <c r="W863" s="114">
        <f t="shared" ca="1" si="1373"/>
        <v>1.8854751138884673</v>
      </c>
      <c r="X863" s="116">
        <f t="shared" ca="1" si="1374"/>
        <v>9.9229115245129701E-2</v>
      </c>
      <c r="Y863" s="90" t="e">
        <f t="shared" si="1382"/>
        <v>#N/A</v>
      </c>
      <c r="Z863" s="117" t="str">
        <f t="shared" ca="1" si="1383"/>
        <v/>
      </c>
      <c r="AA863" s="112"/>
      <c r="AB863" s="118"/>
      <c r="AC863" s="107"/>
      <c r="AD863" s="107"/>
      <c r="AH863" s="107"/>
      <c r="BE863" s="235">
        <f t="shared" ca="1" si="1384"/>
        <v>38.765000000000001</v>
      </c>
      <c r="BF863" s="235">
        <f t="shared" ref="BF863:BN863" ca="1" si="1479">AVERAGE(OFFSET(BE$31,$A863,0,$BE$27,1))</f>
        <v>39.295000000000002</v>
      </c>
      <c r="BG863" s="235">
        <f t="shared" ca="1" si="1479"/>
        <v>39.497500000000002</v>
      </c>
      <c r="BH863" s="235">
        <f t="shared" ca="1" si="1479"/>
        <v>39.522500000000001</v>
      </c>
      <c r="BI863" s="235">
        <f t="shared" ca="1" si="1479"/>
        <v>39.46</v>
      </c>
      <c r="BJ863" s="235">
        <f t="shared" ca="1" si="1479"/>
        <v>39.346406250000001</v>
      </c>
      <c r="BK863" s="235">
        <f t="shared" ca="1" si="1479"/>
        <v>39.206328124999999</v>
      </c>
      <c r="BL863" s="235">
        <f t="shared" ca="1" si="1479"/>
        <v>39.062968749999996</v>
      </c>
      <c r="BM863" s="235">
        <f t="shared" ca="1" si="1479"/>
        <v>38.933808593750001</v>
      </c>
      <c r="BN863" s="235">
        <f t="shared" ca="1" si="1479"/>
        <v>38.826875000000001</v>
      </c>
      <c r="BO863" s="235">
        <f t="shared" ca="1" si="1386"/>
        <v>39.168944335937496</v>
      </c>
      <c r="BP863" s="235">
        <f t="shared" ca="1" si="1455"/>
        <v>39.143935918807983</v>
      </c>
      <c r="BQ863" s="235">
        <f t="shared" ca="1" si="1456"/>
        <v>38.858473037719726</v>
      </c>
      <c r="BR863" s="235">
        <f t="shared" ca="1" si="1457"/>
        <v>0.28546288108825735</v>
      </c>
      <c r="BS863" s="235">
        <f t="shared" ca="1" si="1458"/>
        <v>39.429398799896241</v>
      </c>
      <c r="BT863" s="235">
        <f t="shared" ca="1" si="1413"/>
        <v>39.507282298088072</v>
      </c>
      <c r="BU863" s="235">
        <f t="shared" ca="1" si="1414"/>
        <v>39.372842480182648</v>
      </c>
      <c r="BV863" s="235">
        <f t="shared" ca="1" si="1415"/>
        <v>38.837247930049898</v>
      </c>
      <c r="BW863" s="235">
        <f t="shared" ca="1" si="1416"/>
        <v>39.240567383766162</v>
      </c>
      <c r="BX863" s="235">
        <f t="shared" ca="1" si="1387"/>
        <v>4.7575471467450141</v>
      </c>
      <c r="BZ863" s="235">
        <f t="shared" ca="1" si="1388"/>
        <v>30.876242772099562</v>
      </c>
      <c r="CA863" s="235">
        <f t="shared" ca="1" si="1389"/>
        <v>93.952925497486916</v>
      </c>
      <c r="CB863" s="235">
        <f t="shared" ca="1" si="1429"/>
        <v>38.917805501302084</v>
      </c>
      <c r="CC863" s="235">
        <f t="shared" ca="1" si="1430"/>
        <v>1.8178055013020824</v>
      </c>
      <c r="CD863" s="81">
        <f t="shared" ca="1" si="1431"/>
        <v>3.1166666666666814</v>
      </c>
      <c r="CE863" s="235">
        <f t="shared" ca="1" si="1390"/>
        <v>58.325310202205578</v>
      </c>
      <c r="CF863" s="235">
        <f t="shared" ca="1" si="1391"/>
        <v>72.678334934825841</v>
      </c>
      <c r="CG863">
        <f t="shared" si="1444"/>
        <v>100</v>
      </c>
      <c r="CH863">
        <f t="shared" si="1444"/>
        <v>50</v>
      </c>
      <c r="CI863">
        <f t="shared" si="1444"/>
        <v>0</v>
      </c>
      <c r="CJ863" t="e">
        <f t="shared" si="1393"/>
        <v>#N/A</v>
      </c>
      <c r="CK863" s="259">
        <f t="shared" ca="1" si="1394"/>
        <v>39.488110351562497</v>
      </c>
      <c r="CL863" s="259">
        <f t="shared" ca="1" si="1395"/>
        <v>39.01327758789062</v>
      </c>
      <c r="CM863" s="259">
        <f t="shared" ca="1" si="1396"/>
        <v>39.148142394026664</v>
      </c>
      <c r="CN863" s="259">
        <f t="shared" ca="1" si="1397"/>
        <v>37.645728295277635</v>
      </c>
      <c r="CO863">
        <f t="shared" ca="1" si="1398"/>
        <v>100</v>
      </c>
      <c r="CP863">
        <f t="shared" ca="1" si="1399"/>
        <v>16.7</v>
      </c>
      <c r="CQ863" t="e">
        <f t="shared" ca="1" si="1400"/>
        <v>#N/A</v>
      </c>
      <c r="CR863" t="e">
        <f t="shared" ca="1" si="1434"/>
        <v>#N/A</v>
      </c>
      <c r="CS863" t="e">
        <f t="shared" ca="1" si="1435"/>
        <v>#N/A</v>
      </c>
    </row>
    <row r="864" spans="1:97" x14ac:dyDescent="0.25">
      <c r="A864">
        <v>833</v>
      </c>
      <c r="B864" s="100">
        <f ca="1">OFFSET(InputPriceData!B$15,CalculationsAndCharts!$A864+$A$11,0,1,1)</f>
        <v>39287</v>
      </c>
      <c r="C864" s="3">
        <f ca="1">OFFSET(InputPriceData!G$15,CalculationsAndCharts!$A864+$A$11,0,1,1)</f>
        <v>2417400</v>
      </c>
      <c r="D864" s="4">
        <f ca="1">OFFSET(InputPriceData!C$15,CalculationsAndCharts!$A864+$A$11,IF($C$7,7,0),1,1)</f>
        <v>40</v>
      </c>
      <c r="E864" s="4">
        <f ca="1">OFFSET(InputPriceData!D$15,CalculationsAndCharts!$A864+$A$11,IF($C$7,7,0),1,1)</f>
        <v>40.21</v>
      </c>
      <c r="F864" s="4">
        <f ca="1">OFFSET(InputPriceData!E$15,CalculationsAndCharts!$A864+$A$11,IF($C$7,7,0),1,1)</f>
        <v>39.17</v>
      </c>
      <c r="G864" s="4">
        <f ca="1">OFFSET(InputPriceData!F$15,CalculationsAndCharts!$A864+$A$11,IF($C$7,7,0),1,1)</f>
        <v>39.229999999999997</v>
      </c>
      <c r="H864" s="105">
        <f t="shared" ref="H864:H872" si="1480">IF($S$16,$C$17*G864+$D$17*H865,0)</f>
        <v>0</v>
      </c>
      <c r="I864" s="105">
        <f t="shared" ca="1" si="1467"/>
        <v>0</v>
      </c>
      <c r="J864" s="105">
        <f t="shared" ca="1" si="1467"/>
        <v>0</v>
      </c>
      <c r="K864" s="105">
        <f t="shared" ca="1" si="1467"/>
        <v>0</v>
      </c>
      <c r="L864" s="4">
        <f t="shared" ref="L864:L872" ca="1" si="1481">AVERAGE(E864:G864)</f>
        <v>39.536666666666662</v>
      </c>
      <c r="M864" s="105">
        <f t="shared" ref="M864:M871" ca="1" si="1482">IF(L864&gt;=L865,L864-F865,L865-F864)</f>
        <v>1.0366666666666688</v>
      </c>
      <c r="N864" s="105">
        <f t="shared" ca="1" si="1376"/>
        <v>18.328518518518518</v>
      </c>
      <c r="O864" s="198">
        <f t="shared" ca="1" si="1377"/>
        <v>26.904027349547732</v>
      </c>
      <c r="P864" s="198">
        <f t="shared" ca="1" si="1378"/>
        <v>24.213624614592959</v>
      </c>
      <c r="Q864" s="105">
        <f t="shared" ref="Q864:Q872" ca="1" si="1483">(L864*$E$17+Q865*$F$17)</f>
        <v>35.165663114305076</v>
      </c>
      <c r="R864" s="105">
        <f t="shared" ref="R864:R871" ca="1" si="1484">Q864*$E$17+R865*$F$17</f>
        <v>26.752094538878836</v>
      </c>
      <c r="S864" s="105">
        <f t="shared" ca="1" si="1379"/>
        <v>0</v>
      </c>
      <c r="T864" s="105">
        <f t="shared" si="1380"/>
        <v>0</v>
      </c>
      <c r="U864" s="105">
        <f t="shared" si="1381"/>
        <v>0</v>
      </c>
      <c r="V864" s="115">
        <f t="shared" ref="V864:V872" ca="1" si="1485">MAX(E864-F864,ABS(E864-G865),ABS(F864-G865))</f>
        <v>1.25</v>
      </c>
      <c r="W864" s="114">
        <f t="shared" ref="W864:W871" ca="1" si="1486">(W865*($W$31-1)+V864)/$W$31</f>
        <v>1.8882126708327001</v>
      </c>
      <c r="X864" s="116">
        <f t="shared" ref="X864:X872" ca="1" si="1487">$B$16+W864/G864*$F$16</f>
        <v>9.8131854979166461E-2</v>
      </c>
      <c r="Y864" s="90" t="e">
        <f t="shared" si="1382"/>
        <v>#N/A</v>
      </c>
      <c r="Z864" s="117" t="str">
        <f t="shared" ca="1" si="1383"/>
        <v/>
      </c>
      <c r="AA864" s="112"/>
      <c r="AB864" s="118"/>
      <c r="AC864" s="107"/>
      <c r="AD864" s="107"/>
      <c r="AH864" s="107"/>
      <c r="BE864" s="235">
        <f t="shared" ca="1" si="1384"/>
        <v>39.825000000000003</v>
      </c>
      <c r="BF864" s="235">
        <f t="shared" ref="BF864:BN864" ca="1" si="1488">AVERAGE(OFFSET(BE$31,$A864,0,$BE$27,1))</f>
        <v>39.700000000000003</v>
      </c>
      <c r="BG864" s="235">
        <f t="shared" ca="1" si="1488"/>
        <v>39.547499999999999</v>
      </c>
      <c r="BH864" s="235">
        <f t="shared" ca="1" si="1488"/>
        <v>39.397500000000001</v>
      </c>
      <c r="BI864" s="235">
        <f t="shared" ca="1" si="1488"/>
        <v>39.232812500000001</v>
      </c>
      <c r="BJ864" s="235">
        <f t="shared" ca="1" si="1488"/>
        <v>39.066249999999997</v>
      </c>
      <c r="BK864" s="235">
        <f t="shared" ca="1" si="1488"/>
        <v>38.919609375</v>
      </c>
      <c r="BL864" s="235">
        <f t="shared" ca="1" si="1488"/>
        <v>38.804648437500006</v>
      </c>
      <c r="BM864" s="235">
        <f t="shared" ca="1" si="1488"/>
        <v>38.719941406250001</v>
      </c>
      <c r="BN864" s="235">
        <f t="shared" ca="1" si="1488"/>
        <v>38.656445312500004</v>
      </c>
      <c r="BO864" s="235">
        <f t="shared" ca="1" si="1386"/>
        <v>39.438110351562493</v>
      </c>
      <c r="BP864" s="235">
        <f t="shared" ca="1" si="1455"/>
        <v>39.118927501678463</v>
      </c>
      <c r="BQ864" s="235">
        <f t="shared" ca="1" si="1456"/>
        <v>38.573010156631469</v>
      </c>
      <c r="BR864" s="235">
        <f t="shared" ca="1" si="1457"/>
        <v>0.54591734504699474</v>
      </c>
      <c r="BS864" s="235">
        <f t="shared" ca="1" si="1458"/>
        <v>39.664844846725458</v>
      </c>
      <c r="BT864" s="235">
        <f t="shared" ca="1" si="1413"/>
        <v>39.58516579627991</v>
      </c>
      <c r="BU864" s="235">
        <f t="shared" ca="1" si="1414"/>
        <v>39.238402662277224</v>
      </c>
      <c r="BV864" s="235">
        <f t="shared" ca="1" si="1415"/>
        <v>38.301653379917148</v>
      </c>
      <c r="BW864" s="235">
        <f t="shared" ca="1" si="1416"/>
        <v>39.341942781925205</v>
      </c>
      <c r="BX864" s="235">
        <f t="shared" ca="1" si="1387"/>
        <v>5.0117081510729085</v>
      </c>
      <c r="BZ864" s="235">
        <f t="shared" ca="1" si="1388"/>
        <v>28.78119848948473</v>
      </c>
      <c r="CA864" s="235">
        <f t="shared" ca="1" si="1389"/>
        <v>102.68036353124248</v>
      </c>
      <c r="CB864" s="235">
        <f t="shared" ca="1" si="1429"/>
        <v>39.487388509114581</v>
      </c>
      <c r="CC864" s="235">
        <f t="shared" ca="1" si="1430"/>
        <v>2.3873885091145794</v>
      </c>
      <c r="CD864" s="81">
        <f t="shared" ca="1" si="1431"/>
        <v>3.1166666666666814</v>
      </c>
      <c r="CE864" s="235">
        <f t="shared" ca="1" si="1390"/>
        <v>76.600700827205401</v>
      </c>
      <c r="CF864" s="235">
        <f t="shared" ca="1" si="1391"/>
        <v>84.567611908461217</v>
      </c>
      <c r="CG864">
        <f t="shared" si="1444"/>
        <v>100</v>
      </c>
      <c r="CH864">
        <f t="shared" si="1444"/>
        <v>50</v>
      </c>
      <c r="CI864">
        <f t="shared" si="1444"/>
        <v>0</v>
      </c>
      <c r="CJ864" t="e">
        <f t="shared" si="1393"/>
        <v>#N/A</v>
      </c>
      <c r="CK864" s="259">
        <f t="shared" ca="1" si="1394"/>
        <v>39.323720703124998</v>
      </c>
      <c r="CL864" s="259">
        <f t="shared" ca="1" si="1395"/>
        <v>39.589055175781255</v>
      </c>
      <c r="CM864" s="259">
        <f t="shared" ca="1" si="1396"/>
        <v>39.469126212266666</v>
      </c>
      <c r="CN864" s="259">
        <f t="shared" ca="1" si="1397"/>
        <v>37.098708578232447</v>
      </c>
      <c r="CO864">
        <f t="shared" ca="1" si="1398"/>
        <v>100</v>
      </c>
      <c r="CP864">
        <f t="shared" ca="1" si="1399"/>
        <v>16.7</v>
      </c>
      <c r="CQ864" t="e">
        <f t="shared" ca="1" si="1400"/>
        <v>#N/A</v>
      </c>
      <c r="CR864" t="e">
        <f t="shared" ca="1" si="1434"/>
        <v>#N/A</v>
      </c>
      <c r="CS864" t="e">
        <f t="shared" ca="1" si="1435"/>
        <v>#N/A</v>
      </c>
    </row>
    <row r="865" spans="1:97" x14ac:dyDescent="0.25">
      <c r="A865">
        <v>834</v>
      </c>
      <c r="B865" s="100">
        <f ca="1">OFFSET(InputPriceData!B$15,CalculationsAndCharts!$A865+$A$11,0,1,1)</f>
        <v>39286</v>
      </c>
      <c r="C865" s="3">
        <f ca="1">OFFSET(InputPriceData!G$15,CalculationsAndCharts!$A865+$A$11,0,1,1)</f>
        <v>5644200</v>
      </c>
      <c r="D865" s="4">
        <f ca="1">OFFSET(InputPriceData!C$15,CalculationsAndCharts!$A865+$A$11,IF($C$7,7,0),1,1)</f>
        <v>39.119999999999997</v>
      </c>
      <c r="E865" s="4">
        <f ca="1">OFFSET(InputPriceData!D$15,CalculationsAndCharts!$A865+$A$11,IF($C$7,7,0),1,1)</f>
        <v>41.13</v>
      </c>
      <c r="F865" s="4">
        <f ca="1">OFFSET(InputPriceData!E$15,CalculationsAndCharts!$A865+$A$11,IF($C$7,7,0),1,1)</f>
        <v>39.07</v>
      </c>
      <c r="G865" s="4">
        <f ca="1">OFFSET(InputPriceData!F$15,CalculationsAndCharts!$A865+$A$11,IF($C$7,7,0),1,1)</f>
        <v>40.42</v>
      </c>
      <c r="H865" s="105">
        <f t="shared" si="1480"/>
        <v>0</v>
      </c>
      <c r="I865" s="105">
        <f t="shared" ca="1" si="1467"/>
        <v>0</v>
      </c>
      <c r="J865" s="105">
        <f t="shared" ca="1" si="1467"/>
        <v>0</v>
      </c>
      <c r="K865" s="105">
        <f t="shared" ca="1" si="1467"/>
        <v>0</v>
      </c>
      <c r="L865" s="4">
        <f t="shared" ca="1" si="1481"/>
        <v>40.206666666666671</v>
      </c>
      <c r="M865" s="105">
        <f t="shared" ca="1" si="1482"/>
        <v>1.4766666666666737</v>
      </c>
      <c r="N865" s="105">
        <f t="shared" ref="N865:N872" ca="1" si="1489">AVERAGE(OFFSET(M865,0,0,$F$19,1))*$F$20</f>
        <v>20.1595625</v>
      </c>
      <c r="O865" s="198">
        <f t="shared" ref="O865:O871" ca="1" si="1490">(N865*$E$17+O866*$F$17)</f>
        <v>29.354172729841796</v>
      </c>
      <c r="P865" s="198">
        <f t="shared" ref="P865:P872" ca="1" si="1491">O865*$F$21</f>
        <v>26.418755456857618</v>
      </c>
      <c r="Q865" s="105">
        <f t="shared" ca="1" si="1483"/>
        <v>33.916804956487475</v>
      </c>
      <c r="R865" s="105">
        <f t="shared" ca="1" si="1484"/>
        <v>24.348217803042765</v>
      </c>
      <c r="S865" s="105">
        <f t="shared" ref="S865:S872" ca="1" si="1492">IF($S$15,AVERAGE(OFFSET(Q865,0,0,$F$18,1)),0)</f>
        <v>0</v>
      </c>
      <c r="T865" s="105">
        <f t="shared" ref="T865:T872" si="1493">IF($S$15,R865+O865,0)</f>
        <v>0</v>
      </c>
      <c r="U865" s="105">
        <f t="shared" ref="U865:U872" si="1494">IF($S$15,R865-P865,0)</f>
        <v>0</v>
      </c>
      <c r="V865" s="115">
        <f t="shared" ca="1" si="1485"/>
        <v>2.4000000000000057</v>
      </c>
      <c r="W865" s="114">
        <f t="shared" ca="1" si="1486"/>
        <v>2.2073190062490502</v>
      </c>
      <c r="X865" s="116">
        <f t="shared" ca="1" si="1487"/>
        <v>0.10460957462268802</v>
      </c>
      <c r="Y865" s="90" t="e">
        <f t="shared" ref="Y865:Y872" si="1495">IF($A865=$B$28,Y$31,NA())</f>
        <v>#N/A</v>
      </c>
      <c r="Z865" s="117" t="str">
        <f t="shared" ref="Z865:Z872" ca="1" si="1496">IF(AA865="","",OFFSET($B$31,AA865,0,1,1))</f>
        <v/>
      </c>
      <c r="AA865" s="112"/>
      <c r="AB865" s="118"/>
      <c r="AC865" s="107"/>
      <c r="AD865" s="107"/>
      <c r="AH865" s="107"/>
      <c r="BE865" s="235">
        <f t="shared" ref="BE865:BE872" ca="1" si="1497">AVERAGE(OFFSET($G$31,$A865,0,$BE$27,1))</f>
        <v>39.575000000000003</v>
      </c>
      <c r="BF865" s="235">
        <f t="shared" ref="BF865:BN865" ca="1" si="1498">AVERAGE(OFFSET(BE$31,$A865,0,$BE$27,1))</f>
        <v>39.395000000000003</v>
      </c>
      <c r="BG865" s="235">
        <f t="shared" ca="1" si="1498"/>
        <v>39.247500000000002</v>
      </c>
      <c r="BH865" s="235">
        <f t="shared" ca="1" si="1498"/>
        <v>39.068125000000002</v>
      </c>
      <c r="BI865" s="235">
        <f t="shared" ca="1" si="1498"/>
        <v>38.899687499999999</v>
      </c>
      <c r="BJ865" s="235">
        <f t="shared" ca="1" si="1498"/>
        <v>38.772968750000004</v>
      </c>
      <c r="BK865" s="235">
        <f t="shared" ca="1" si="1498"/>
        <v>38.689687500000005</v>
      </c>
      <c r="BL865" s="235">
        <f t="shared" ca="1" si="1498"/>
        <v>38.635234375000003</v>
      </c>
      <c r="BM865" s="235">
        <f t="shared" ca="1" si="1498"/>
        <v>38.592949218750007</v>
      </c>
      <c r="BN865" s="235">
        <f t="shared" ca="1" si="1498"/>
        <v>38.551601562500011</v>
      </c>
      <c r="BO865" s="235">
        <f t="shared" ref="BO865:BO872" ca="1" si="1499">(5*BE865+4*BF865+3*BG865+2*BH865+BI865+BJ865+BK865+BL865+BM865+BN865)/20</f>
        <v>39.173793945312504</v>
      </c>
      <c r="BP865" s="235">
        <f t="shared" ca="1" si="1455"/>
        <v>38.799744651794434</v>
      </c>
      <c r="BQ865" s="235">
        <f t="shared" ca="1" si="1456"/>
        <v>38.027092811584467</v>
      </c>
      <c r="BR865" s="235">
        <f t="shared" ca="1" si="1457"/>
        <v>0.77265184020996713</v>
      </c>
      <c r="BS865" s="235">
        <f t="shared" ca="1" si="1458"/>
        <v>39.572396492004401</v>
      </c>
      <c r="BT865" s="235">
        <f t="shared" ca="1" si="1413"/>
        <v>39.505486745834354</v>
      </c>
      <c r="BU865" s="235">
        <f t="shared" ca="1" si="1414"/>
        <v>38.891639528274538</v>
      </c>
      <c r="BV865" s="235">
        <f t="shared" ca="1" si="1415"/>
        <v>37.364904097557073</v>
      </c>
      <c r="BW865" s="235">
        <f t="shared" ca="1" si="1416"/>
        <v>39.206445750236512</v>
      </c>
      <c r="BX865" s="235">
        <f t="shared" ref="BX865:BX872" ca="1" si="1500">_xlfn.STDEV.P(OFFSET(BW865,0,0,$BG$27,1))</f>
        <v>5.3098374886540727</v>
      </c>
      <c r="BZ865" s="235">
        <f t="shared" ref="BZ865:BZ872" ca="1" si="1501">SUMPRODUCT(OFFSET(BW865,0,0,$BG$27,1),OFFSET($BY$31,1,0,$BG$27,1))/$BH$27</f>
        <v>26.445413271496857</v>
      </c>
      <c r="CA865" s="235">
        <f t="shared" ref="CA865:CA872" ca="1" si="1502">(BW865+2*BX865-BZ865)/(4*BX865)*100</f>
        <v>110.08202937475538</v>
      </c>
      <c r="CB865" s="235">
        <f t="shared" ca="1" si="1429"/>
        <v>39.690230305989587</v>
      </c>
      <c r="CC865" s="235">
        <f t="shared" ca="1" si="1430"/>
        <v>2.5902303059895857</v>
      </c>
      <c r="CD865" s="81">
        <f t="shared" ca="1" si="1431"/>
        <v>3.1166666666666814</v>
      </c>
      <c r="CE865" s="235">
        <f t="shared" ref="CE865:CE872" ca="1" si="1503">IF(CD865&lt;0.000000000001,IF($A865&gt;=$A$8,50,CE866),MIN(100,MAX(0,100*CC865/CD865)))</f>
        <v>83.108993775066537</v>
      </c>
      <c r="CF865" s="235">
        <f t="shared" ref="CF865:CF872" ca="1" si="1504">AVERAGE(OFFSET(CE$31,$A865,0,$BJ$27,1))</f>
        <v>92.296068209120463</v>
      </c>
      <c r="CG865">
        <f t="shared" si="1444"/>
        <v>100</v>
      </c>
      <c r="CH865">
        <f t="shared" si="1444"/>
        <v>50</v>
      </c>
      <c r="CI865">
        <f t="shared" si="1444"/>
        <v>0</v>
      </c>
      <c r="CJ865" t="e">
        <f t="shared" ref="CJ865:CJ872" si="1505">IF($A865=$B$28,CJ$30,NA())</f>
        <v>#N/A</v>
      </c>
      <c r="CK865" s="259">
        <f t="shared" ref="CK865:CK872" ca="1" si="1506">IF(A865&gt;=$A$8,0,(AVERAGE(D866:G866)+CK866)/2)</f>
        <v>38.712441406249994</v>
      </c>
      <c r="CL865" s="259">
        <f t="shared" ref="CL865:CL872" ca="1" si="1507">(AVERAGE(D865:G865)+CK865+MAX(E865,CK865)+MIN(F865,CK865))/4</f>
        <v>39.622470703125003</v>
      </c>
      <c r="CM865" s="259">
        <f t="shared" ref="CM865:CM872" ca="1" si="1508">IF(A865&gt;=$A$8,L865,(L865*CM$28+CM866*CM$29))</f>
        <v>39.424099242666671</v>
      </c>
      <c r="CN865" s="259">
        <f t="shared" ref="CN865:CN872" ca="1" si="1509">IF(A865&gt;=$A$8,CL865,(CL865*CN$28+CN866*CN$29))</f>
        <v>36.10256993921292</v>
      </c>
      <c r="CO865">
        <f t="shared" ref="CO865:CO872" ca="1" si="1510">IF(AND(CM865&gt;CN865,G865&gt;D865),100,IF(AND(CM865&lt;CN865,G865&lt;D865),0,CO866))</f>
        <v>100</v>
      </c>
      <c r="CP865">
        <f t="shared" ref="CP865:CP872" ca="1" si="1511">IF($S$17,IF($A865&gt;$A$8,NA(),IF($CO865=100,CP$30,NA())),NA())</f>
        <v>16.7</v>
      </c>
      <c r="CQ865" t="e">
        <f t="shared" ref="CQ865:CQ872" ca="1" si="1512">IF($S$17,IF($A865&gt;$A$8,NA(),IF($CO865=0,CQ$30,NA())),NA())</f>
        <v>#N/A</v>
      </c>
      <c r="CR865" t="e">
        <f t="shared" ca="1" si="1434"/>
        <v>#N/A</v>
      </c>
      <c r="CS865" t="e">
        <f t="shared" ca="1" si="1435"/>
        <v>#N/A</v>
      </c>
    </row>
    <row r="866" spans="1:97" x14ac:dyDescent="0.25">
      <c r="A866">
        <v>835</v>
      </c>
      <c r="B866" s="100">
        <f ca="1">OFFSET(InputPriceData!B$15,CalculationsAndCharts!$A866+$A$11,0,1,1)</f>
        <v>39283</v>
      </c>
      <c r="C866" s="3">
        <f ca="1">OFFSET(InputPriceData!G$15,CalculationsAndCharts!$A866+$A$11,0,1,1)</f>
        <v>2535200</v>
      </c>
      <c r="D866" s="4">
        <f ca="1">OFFSET(InputPriceData!C$15,CalculationsAndCharts!$A866+$A$11,IF($C$7,7,0),1,1)</f>
        <v>39.619999999999997</v>
      </c>
      <c r="E866" s="4">
        <f ca="1">OFFSET(InputPriceData!D$15,CalculationsAndCharts!$A866+$A$11,IF($C$7,7,0),1,1)</f>
        <v>39.65</v>
      </c>
      <c r="F866" s="4">
        <f ca="1">OFFSET(InputPriceData!E$15,CalculationsAndCharts!$A866+$A$11,IF($C$7,7,0),1,1)</f>
        <v>38.729999999999997</v>
      </c>
      <c r="G866" s="4">
        <f ca="1">OFFSET(InputPriceData!F$15,CalculationsAndCharts!$A866+$A$11,IF($C$7,7,0),1,1)</f>
        <v>38.729999999999997</v>
      </c>
      <c r="H866" s="105">
        <f t="shared" si="1480"/>
        <v>0</v>
      </c>
      <c r="I866" s="105">
        <f t="shared" ca="1" si="1467"/>
        <v>0</v>
      </c>
      <c r="J866" s="105">
        <f t="shared" ca="1" si="1467"/>
        <v>0</v>
      </c>
      <c r="K866" s="105">
        <f t="shared" ca="1" si="1467"/>
        <v>0</v>
      </c>
      <c r="L866" s="4">
        <f t="shared" ca="1" si="1481"/>
        <v>39.036666666666662</v>
      </c>
      <c r="M866" s="105">
        <f t="shared" ca="1" si="1482"/>
        <v>0.76666666666666572</v>
      </c>
      <c r="N866" s="105">
        <f t="shared" ca="1" si="1489"/>
        <v>22.290619047619042</v>
      </c>
      <c r="O866" s="198">
        <f t="shared" ca="1" si="1490"/>
        <v>31.981204224082308</v>
      </c>
      <c r="P866" s="198">
        <f t="shared" ca="1" si="1491"/>
        <v>28.783083801674078</v>
      </c>
      <c r="Q866" s="105">
        <f t="shared" ca="1" si="1483"/>
        <v>32.119701610721989</v>
      </c>
      <c r="R866" s="105">
        <f t="shared" ca="1" si="1484"/>
        <v>21.61433575920142</v>
      </c>
      <c r="S866" s="105">
        <f t="shared" ca="1" si="1492"/>
        <v>0</v>
      </c>
      <c r="T866" s="105">
        <f t="shared" si="1493"/>
        <v>0</v>
      </c>
      <c r="U866" s="105">
        <f t="shared" si="1494"/>
        <v>0</v>
      </c>
      <c r="V866" s="115">
        <f t="shared" ca="1" si="1485"/>
        <v>0.97000000000000597</v>
      </c>
      <c r="W866" s="114">
        <f t="shared" ca="1" si="1486"/>
        <v>2.1109785093735725</v>
      </c>
      <c r="X866" s="116">
        <f t="shared" ca="1" si="1487"/>
        <v>0.10450499636905687</v>
      </c>
      <c r="Y866" s="90" t="e">
        <f t="shared" si="1495"/>
        <v>#N/A</v>
      </c>
      <c r="Z866" s="117" t="str">
        <f t="shared" ca="1" si="1496"/>
        <v/>
      </c>
      <c r="AA866" s="112"/>
      <c r="AB866" s="118"/>
      <c r="AC866" s="107"/>
      <c r="AD866" s="107"/>
      <c r="AH866" s="107"/>
      <c r="BE866" s="235">
        <f t="shared" ca="1" si="1497"/>
        <v>39.215000000000003</v>
      </c>
      <c r="BF866" s="235">
        <f t="shared" ref="BF866:BN866" ca="1" si="1513">AVERAGE(OFFSET(BE$31,$A866,0,$BE$27,1))</f>
        <v>39.1</v>
      </c>
      <c r="BG866" s="235">
        <f t="shared" ca="1" si="1513"/>
        <v>38.888750000000002</v>
      </c>
      <c r="BH866" s="235">
        <f t="shared" ca="1" si="1513"/>
        <v>38.731250000000003</v>
      </c>
      <c r="BI866" s="235">
        <f t="shared" ca="1" si="1513"/>
        <v>38.646250000000002</v>
      </c>
      <c r="BJ866" s="235">
        <f t="shared" ca="1" si="1513"/>
        <v>38.606406250000006</v>
      </c>
      <c r="BK866" s="235">
        <f t="shared" ca="1" si="1513"/>
        <v>38.580781250000001</v>
      </c>
      <c r="BL866" s="235">
        <f t="shared" ca="1" si="1513"/>
        <v>38.550664062500005</v>
      </c>
      <c r="BM866" s="235">
        <f t="shared" ca="1" si="1513"/>
        <v>38.510253906250007</v>
      </c>
      <c r="BN866" s="235">
        <f t="shared" ca="1" si="1513"/>
        <v>38.461777343750008</v>
      </c>
      <c r="BO866" s="235">
        <f t="shared" ca="1" si="1499"/>
        <v>38.897994140624995</v>
      </c>
      <c r="BP866" s="235">
        <f t="shared" ca="1" si="1455"/>
        <v>38.425695358276364</v>
      </c>
      <c r="BQ866" s="235">
        <f t="shared" ca="1" si="1456"/>
        <v>37.254440971374507</v>
      </c>
      <c r="BR866" s="235">
        <f t="shared" ca="1" si="1457"/>
        <v>1.1712543869018575</v>
      </c>
      <c r="BS866" s="235">
        <f t="shared" ca="1" si="1458"/>
        <v>39.596949745178222</v>
      </c>
      <c r="BT866" s="235">
        <f t="shared" ca="1" si="1413"/>
        <v>39.438576999664306</v>
      </c>
      <c r="BU866" s="235">
        <f t="shared" ca="1" si="1414"/>
        <v>38.277792310714723</v>
      </c>
      <c r="BV866" s="235">
        <f t="shared" ca="1" si="1415"/>
        <v>35.8381686668396</v>
      </c>
      <c r="BW866" s="235">
        <f t="shared" ca="1" si="1416"/>
        <v>39.320522733688342</v>
      </c>
      <c r="BX866" s="235">
        <f t="shared" ca="1" si="1500"/>
        <v>5.671022354483358</v>
      </c>
      <c r="BZ866" s="235">
        <f t="shared" ca="1" si="1501"/>
        <v>23.894613438422216</v>
      </c>
      <c r="CA866" s="235">
        <f t="shared" ca="1" si="1502"/>
        <v>118.00321146270399</v>
      </c>
      <c r="CB866" s="235">
        <f t="shared" ca="1" si="1429"/>
        <v>38.967330403645832</v>
      </c>
      <c r="CC866" s="235">
        <f t="shared" ca="1" si="1430"/>
        <v>1.8673304036458305</v>
      </c>
      <c r="CD866" s="81">
        <f t="shared" ca="1" si="1431"/>
        <v>1.9866666666666788</v>
      </c>
      <c r="CE866" s="235">
        <f t="shared" ca="1" si="1503"/>
        <v>93.993141123111698</v>
      </c>
      <c r="CF866" s="235">
        <f t="shared" ca="1" si="1504"/>
        <v>97.926403617431617</v>
      </c>
      <c r="CG866">
        <f t="shared" si="1444"/>
        <v>100</v>
      </c>
      <c r="CH866">
        <f t="shared" si="1444"/>
        <v>50</v>
      </c>
      <c r="CI866">
        <f t="shared" si="1444"/>
        <v>0</v>
      </c>
      <c r="CJ866" t="e">
        <f t="shared" si="1505"/>
        <v>#N/A</v>
      </c>
      <c r="CK866" s="259">
        <f t="shared" ca="1" si="1506"/>
        <v>38.242382812499997</v>
      </c>
      <c r="CL866" s="259">
        <f t="shared" ca="1" si="1507"/>
        <v>38.829316406250001</v>
      </c>
      <c r="CM866" s="259">
        <f t="shared" ca="1" si="1508"/>
        <v>38.902387626666666</v>
      </c>
      <c r="CN866" s="259">
        <f t="shared" ca="1" si="1509"/>
        <v>34.694609633648085</v>
      </c>
      <c r="CO866">
        <f t="shared" ca="1" si="1510"/>
        <v>100</v>
      </c>
      <c r="CP866">
        <f t="shared" ca="1" si="1511"/>
        <v>16.7</v>
      </c>
      <c r="CQ866" t="e">
        <f t="shared" ca="1" si="1512"/>
        <v>#N/A</v>
      </c>
      <c r="CR866" t="e">
        <f t="shared" ca="1" si="1434"/>
        <v>#N/A</v>
      </c>
      <c r="CS866" t="e">
        <f t="shared" ca="1" si="1435"/>
        <v>#N/A</v>
      </c>
    </row>
    <row r="867" spans="1:97" x14ac:dyDescent="0.25">
      <c r="A867">
        <v>836</v>
      </c>
      <c r="B867" s="100">
        <f ca="1">OFFSET(InputPriceData!B$15,CalculationsAndCharts!$A867+$A$11,0,1,1)</f>
        <v>39282</v>
      </c>
      <c r="C867" s="3">
        <f ca="1">OFFSET(InputPriceData!G$15,CalculationsAndCharts!$A867+$A$11,0,1,1)</f>
        <v>3487200</v>
      </c>
      <c r="D867" s="4">
        <f ca="1">OFFSET(InputPriceData!C$15,CalculationsAndCharts!$A867+$A$11,IF($C$7,7,0),1,1)</f>
        <v>38.79</v>
      </c>
      <c r="E867" s="4">
        <f ca="1">OFFSET(InputPriceData!D$15,CalculationsAndCharts!$A867+$A$11,IF($C$7,7,0),1,1)</f>
        <v>40</v>
      </c>
      <c r="F867" s="4">
        <f ca="1">OFFSET(InputPriceData!E$15,CalculationsAndCharts!$A867+$A$11,IF($C$7,7,0),1,1)</f>
        <v>38.79</v>
      </c>
      <c r="G867" s="4">
        <f ca="1">OFFSET(InputPriceData!F$15,CalculationsAndCharts!$A867+$A$11,IF($C$7,7,0),1,1)</f>
        <v>39.700000000000003</v>
      </c>
      <c r="H867" s="105">
        <f t="shared" si="1480"/>
        <v>0</v>
      </c>
      <c r="I867" s="105">
        <f t="shared" ca="1" si="1467"/>
        <v>0</v>
      </c>
      <c r="J867" s="105">
        <f t="shared" ca="1" si="1467"/>
        <v>0</v>
      </c>
      <c r="K867" s="105">
        <f t="shared" ca="1" si="1467"/>
        <v>0</v>
      </c>
      <c r="L867" s="4">
        <f t="shared" ca="1" si="1481"/>
        <v>39.496666666666663</v>
      </c>
      <c r="M867" s="105">
        <f t="shared" ca="1" si="1482"/>
        <v>1.6766666666666623</v>
      </c>
      <c r="N867" s="105">
        <f t="shared" ca="1" si="1489"/>
        <v>25.552111111111106</v>
      </c>
      <c r="O867" s="198">
        <f t="shared" ca="1" si="1490"/>
        <v>34.749942845928956</v>
      </c>
      <c r="P867" s="198">
        <f t="shared" ca="1" si="1491"/>
        <v>31.27494856133606</v>
      </c>
      <c r="Q867" s="105">
        <f t="shared" ca="1" si="1483"/>
        <v>30.143425880452082</v>
      </c>
      <c r="R867" s="105">
        <f t="shared" ca="1" si="1484"/>
        <v>18.612802658766974</v>
      </c>
      <c r="S867" s="105">
        <f t="shared" ca="1" si="1492"/>
        <v>0</v>
      </c>
      <c r="T867" s="105">
        <f t="shared" si="1493"/>
        <v>0</v>
      </c>
      <c r="U867" s="105">
        <f t="shared" si="1494"/>
        <v>0</v>
      </c>
      <c r="V867" s="115">
        <f t="shared" ca="1" si="1485"/>
        <v>1.7299999999999969</v>
      </c>
      <c r="W867" s="114">
        <f t="shared" ca="1" si="1486"/>
        <v>2.6814677640603555</v>
      </c>
      <c r="X867" s="116">
        <f t="shared" ca="1" si="1487"/>
        <v>0.11754326861612986</v>
      </c>
      <c r="Y867" s="90" t="e">
        <f t="shared" si="1495"/>
        <v>#N/A</v>
      </c>
      <c r="Z867" s="117" t="str">
        <f t="shared" ca="1" si="1496"/>
        <v/>
      </c>
      <c r="AA867" s="112"/>
      <c r="AB867" s="118"/>
      <c r="AC867" s="107"/>
      <c r="AD867" s="107"/>
      <c r="AH867" s="107"/>
      <c r="BE867" s="235">
        <f t="shared" ca="1" si="1497"/>
        <v>38.984999999999999</v>
      </c>
      <c r="BF867" s="235">
        <f t="shared" ref="BF867:BN867" ca="1" si="1514">AVERAGE(OFFSET(BE$31,$A867,0,$BE$27,1))</f>
        <v>38.677500000000002</v>
      </c>
      <c r="BG867" s="235">
        <f t="shared" ca="1" si="1514"/>
        <v>38.573750000000004</v>
      </c>
      <c r="BH867" s="235">
        <f t="shared" ca="1" si="1514"/>
        <v>38.561250000000001</v>
      </c>
      <c r="BI867" s="235">
        <f t="shared" ca="1" si="1514"/>
        <v>38.566562500000003</v>
      </c>
      <c r="BJ867" s="235">
        <f t="shared" ca="1" si="1514"/>
        <v>38.555156250000003</v>
      </c>
      <c r="BK867" s="235">
        <f t="shared" ca="1" si="1514"/>
        <v>38.520546875000008</v>
      </c>
      <c r="BL867" s="235">
        <f t="shared" ca="1" si="1514"/>
        <v>38.46984375000001</v>
      </c>
      <c r="BM867" s="235">
        <f t="shared" ca="1" si="1514"/>
        <v>38.413300781250008</v>
      </c>
      <c r="BN867" s="235">
        <f t="shared" ca="1" si="1514"/>
        <v>38.359169921875008</v>
      </c>
      <c r="BO867" s="235">
        <f t="shared" ca="1" si="1499"/>
        <v>38.668166503906249</v>
      </c>
      <c r="BP867" s="235">
        <f t="shared" ca="1" si="1455"/>
        <v>37.953396575927734</v>
      </c>
      <c r="BQ867" s="235">
        <f t="shared" ca="1" si="1456"/>
        <v>36.083186584472656</v>
      </c>
      <c r="BR867" s="235">
        <f t="shared" ca="1" si="1457"/>
        <v>1.8702099914550772</v>
      </c>
      <c r="BS867" s="235">
        <f t="shared" ca="1" si="1458"/>
        <v>39.823606567382811</v>
      </c>
      <c r="BT867" s="235">
        <f t="shared" ca="1" si="1413"/>
        <v>39.280204254150391</v>
      </c>
      <c r="BU867" s="235">
        <f t="shared" ca="1" si="1414"/>
        <v>37.11700762176514</v>
      </c>
      <c r="BV867" s="235">
        <f t="shared" ca="1" si="1415"/>
        <v>33.398545022964477</v>
      </c>
      <c r="BW867" s="235">
        <f t="shared" ca="1" si="1416"/>
        <v>39.88813492012023</v>
      </c>
      <c r="BX867" s="235">
        <f t="shared" ca="1" si="1500"/>
        <v>6.1148177262237624</v>
      </c>
      <c r="BZ867" s="235">
        <f t="shared" ca="1" si="1501"/>
        <v>21.101860924436334</v>
      </c>
      <c r="CA867" s="235">
        <f t="shared" ca="1" si="1502"/>
        <v>126.80635317679967</v>
      </c>
      <c r="CB867" s="235">
        <f t="shared" ca="1" si="1429"/>
        <v>39.082416585286452</v>
      </c>
      <c r="CC867" s="235">
        <f t="shared" ca="1" si="1430"/>
        <v>1.982416585286451</v>
      </c>
      <c r="CD867" s="81">
        <f t="shared" ca="1" si="1431"/>
        <v>1.9866666666666788</v>
      </c>
      <c r="CE867" s="235">
        <f t="shared" ca="1" si="1503"/>
        <v>99.786069729183168</v>
      </c>
      <c r="CF867" s="235">
        <f t="shared" ca="1" si="1504"/>
        <v>99.928689909727723</v>
      </c>
      <c r="CG867">
        <f t="shared" si="1444"/>
        <v>100</v>
      </c>
      <c r="CH867">
        <f t="shared" si="1444"/>
        <v>50</v>
      </c>
      <c r="CI867">
        <f t="shared" si="1444"/>
        <v>0</v>
      </c>
      <c r="CJ867" t="e">
        <f t="shared" si="1505"/>
        <v>#N/A</v>
      </c>
      <c r="CK867" s="259">
        <f t="shared" ca="1" si="1506"/>
        <v>37.164765625000001</v>
      </c>
      <c r="CL867" s="259">
        <f t="shared" ca="1" si="1507"/>
        <v>38.412382812499999</v>
      </c>
      <c r="CM867" s="259">
        <f t="shared" ca="1" si="1508"/>
        <v>38.812868266666669</v>
      </c>
      <c r="CN867" s="259">
        <f t="shared" ca="1" si="1509"/>
        <v>33.040726924607313</v>
      </c>
      <c r="CO867">
        <f t="shared" ca="1" si="1510"/>
        <v>100</v>
      </c>
      <c r="CP867">
        <f t="shared" ca="1" si="1511"/>
        <v>16.7</v>
      </c>
      <c r="CQ867" t="e">
        <f t="shared" ca="1" si="1512"/>
        <v>#N/A</v>
      </c>
      <c r="CR867" t="e">
        <f t="shared" ca="1" si="1434"/>
        <v>#N/A</v>
      </c>
      <c r="CS867" t="e">
        <f t="shared" ca="1" si="1435"/>
        <v>#N/A</v>
      </c>
    </row>
    <row r="868" spans="1:97" x14ac:dyDescent="0.25">
      <c r="A868">
        <v>837</v>
      </c>
      <c r="B868" s="100">
        <f ca="1">OFFSET(InputPriceData!B$15,CalculationsAndCharts!$A868+$A$11,0,1,1)</f>
        <v>39281</v>
      </c>
      <c r="C868" s="3">
        <f ca="1">OFFSET(InputPriceData!G$15,CalculationsAndCharts!$A868+$A$11,0,1,1)</f>
        <v>1692400</v>
      </c>
      <c r="D868" s="4">
        <f ca="1">OFFSET(InputPriceData!C$15,CalculationsAndCharts!$A868+$A$11,IF($C$7,7,0),1,1)</f>
        <v>38.18</v>
      </c>
      <c r="E868" s="4">
        <f ca="1">OFFSET(InputPriceData!D$15,CalculationsAndCharts!$A868+$A$11,IF($C$7,7,0),1,1)</f>
        <v>38.56</v>
      </c>
      <c r="F868" s="4">
        <f ca="1">OFFSET(InputPriceData!E$15,CalculationsAndCharts!$A868+$A$11,IF($C$7,7,0),1,1)</f>
        <v>37.82</v>
      </c>
      <c r="G868" s="4">
        <f ca="1">OFFSET(InputPriceData!F$15,CalculationsAndCharts!$A868+$A$11,IF($C$7,7,0),1,1)</f>
        <v>38.270000000000003</v>
      </c>
      <c r="H868" s="105">
        <f t="shared" si="1480"/>
        <v>0</v>
      </c>
      <c r="I868" s="105">
        <f t="shared" ca="1" si="1467"/>
        <v>0</v>
      </c>
      <c r="J868" s="105">
        <f t="shared" ca="1" si="1467"/>
        <v>0</v>
      </c>
      <c r="K868" s="105">
        <f t="shared" ca="1" si="1467"/>
        <v>0</v>
      </c>
      <c r="L868" s="4">
        <f t="shared" ca="1" si="1481"/>
        <v>38.216666666666669</v>
      </c>
      <c r="M868" s="105">
        <f t="shared" ca="1" si="1482"/>
        <v>0.76000000000000512</v>
      </c>
      <c r="N868" s="105">
        <f t="shared" ca="1" si="1489"/>
        <v>29.472099999999998</v>
      </c>
      <c r="O868" s="198">
        <f t="shared" ca="1" si="1490"/>
        <v>37.377894770162627</v>
      </c>
      <c r="P868" s="198">
        <f t="shared" ca="1" si="1491"/>
        <v>33.640105293146362</v>
      </c>
      <c r="Q868" s="105">
        <f t="shared" ca="1" si="1483"/>
        <v>27.471071370105058</v>
      </c>
      <c r="R868" s="105">
        <f t="shared" ca="1" si="1484"/>
        <v>15.318338881142655</v>
      </c>
      <c r="S868" s="105">
        <f t="shared" ca="1" si="1492"/>
        <v>0</v>
      </c>
      <c r="T868" s="105">
        <f t="shared" si="1493"/>
        <v>0</v>
      </c>
      <c r="U868" s="105">
        <f t="shared" si="1494"/>
        <v>0</v>
      </c>
      <c r="V868" s="115">
        <f t="shared" ca="1" si="1485"/>
        <v>0.74000000000000199</v>
      </c>
      <c r="W868" s="114">
        <f t="shared" ca="1" si="1486"/>
        <v>3.1572016460905346</v>
      </c>
      <c r="X868" s="116">
        <f t="shared" ca="1" si="1487"/>
        <v>0.13249808325295359</v>
      </c>
      <c r="Y868" s="90" t="e">
        <f t="shared" si="1495"/>
        <v>#N/A</v>
      </c>
      <c r="Z868" s="117" t="str">
        <f t="shared" ca="1" si="1496"/>
        <v/>
      </c>
      <c r="AA868" s="112"/>
      <c r="AB868" s="118"/>
      <c r="AC868" s="107"/>
      <c r="AD868" s="107"/>
      <c r="AH868" s="107"/>
      <c r="BE868" s="235">
        <f t="shared" ca="1" si="1497"/>
        <v>38.370000000000005</v>
      </c>
      <c r="BF868" s="235">
        <f t="shared" ref="BF868:BN868" ca="1" si="1515">AVERAGE(OFFSET(BE$31,$A868,0,$BE$27,1))</f>
        <v>38.47</v>
      </c>
      <c r="BG868" s="235">
        <f t="shared" ca="1" si="1515"/>
        <v>38.548749999999998</v>
      </c>
      <c r="BH868" s="235">
        <f t="shared" ca="1" si="1515"/>
        <v>38.571874999999999</v>
      </c>
      <c r="BI868" s="235">
        <f t="shared" ca="1" si="1515"/>
        <v>38.543750000000003</v>
      </c>
      <c r="BJ868" s="235">
        <f t="shared" ca="1" si="1515"/>
        <v>38.485937500000006</v>
      </c>
      <c r="BK868" s="235">
        <f t="shared" ca="1" si="1515"/>
        <v>38.419140625000004</v>
      </c>
      <c r="BL868" s="235">
        <f t="shared" ca="1" si="1515"/>
        <v>38.356757812500007</v>
      </c>
      <c r="BM868" s="235">
        <f t="shared" ca="1" si="1515"/>
        <v>38.305039062500001</v>
      </c>
      <c r="BN868" s="235">
        <f t="shared" ca="1" si="1515"/>
        <v>38.265390625000002</v>
      </c>
      <c r="BO868" s="235">
        <f t="shared" ca="1" si="1499"/>
        <v>38.444800781249995</v>
      </c>
      <c r="BP868" s="235">
        <f t="shared" ca="1" si="1455"/>
        <v>37.238626647949218</v>
      </c>
      <c r="BQ868" s="235">
        <f t="shared" ca="1" si="1456"/>
        <v>34.212976593017579</v>
      </c>
      <c r="BR868" s="235">
        <f t="shared" ca="1" si="1457"/>
        <v>3.0256500549316385</v>
      </c>
      <c r="BS868" s="235">
        <f t="shared" ca="1" si="1458"/>
        <v>40.264276702880856</v>
      </c>
      <c r="BT868" s="235">
        <f t="shared" ca="1" si="1413"/>
        <v>38.736801940917971</v>
      </c>
      <c r="BU868" s="235">
        <f t="shared" ca="1" si="1414"/>
        <v>34.953810989379882</v>
      </c>
      <c r="BV868" s="235">
        <f t="shared" ca="1" si="1415"/>
        <v>29.680082424163817</v>
      </c>
      <c r="BW868" s="235">
        <f t="shared" ca="1" si="1416"/>
        <v>41.029055278778088</v>
      </c>
      <c r="BX868" s="235">
        <f t="shared" ca="1" si="1500"/>
        <v>6.6569279128473493</v>
      </c>
      <c r="BZ868" s="235">
        <f t="shared" ca="1" si="1501"/>
        <v>18.016095812345807</v>
      </c>
      <c r="CA868" s="235">
        <f t="shared" ca="1" si="1502"/>
        <v>136.42484854770274</v>
      </c>
      <c r="CB868" s="235">
        <f t="shared" ca="1" si="1429"/>
        <v>38.330733723958332</v>
      </c>
      <c r="CC868" s="235">
        <f t="shared" ca="1" si="1430"/>
        <v>1.2307337239583305</v>
      </c>
      <c r="CD868" s="81">
        <f t="shared" ca="1" si="1431"/>
        <v>1.1766666666666765</v>
      </c>
      <c r="CE868" s="235">
        <f t="shared" ca="1" si="1503"/>
        <v>100</v>
      </c>
      <c r="CF868" s="235">
        <f t="shared" ca="1" si="1504"/>
        <v>100</v>
      </c>
      <c r="CG868">
        <f t="shared" si="1444"/>
        <v>100</v>
      </c>
      <c r="CH868">
        <f t="shared" si="1444"/>
        <v>50</v>
      </c>
      <c r="CI868">
        <f t="shared" si="1444"/>
        <v>0</v>
      </c>
      <c r="CJ868" t="e">
        <f t="shared" si="1505"/>
        <v>#N/A</v>
      </c>
      <c r="CK868" s="259">
        <f t="shared" ca="1" si="1506"/>
        <v>36.122031250000006</v>
      </c>
      <c r="CL868" s="259">
        <f t="shared" ca="1" si="1507"/>
        <v>37.252890625000006</v>
      </c>
      <c r="CM868" s="259">
        <f t="shared" ca="1" si="1508"/>
        <v>38.357002666666666</v>
      </c>
      <c r="CN868" s="259">
        <f t="shared" ca="1" si="1509"/>
        <v>30.892064569450234</v>
      </c>
      <c r="CO868">
        <f t="shared" ca="1" si="1510"/>
        <v>100</v>
      </c>
      <c r="CP868">
        <f t="shared" ca="1" si="1511"/>
        <v>16.7</v>
      </c>
      <c r="CQ868" t="e">
        <f t="shared" ca="1" si="1512"/>
        <v>#N/A</v>
      </c>
      <c r="CR868" t="e">
        <f t="shared" ca="1" si="1434"/>
        <v>#N/A</v>
      </c>
      <c r="CS868" t="e">
        <f t="shared" ca="1" si="1435"/>
        <v>#N/A</v>
      </c>
    </row>
    <row r="869" spans="1:97" x14ac:dyDescent="0.25">
      <c r="A869">
        <v>838</v>
      </c>
      <c r="B869" s="100">
        <f ca="1">OFFSET(InputPriceData!B$15,CalculationsAndCharts!$A869+$A$11,0,1,1)</f>
        <v>39280</v>
      </c>
      <c r="C869" s="3">
        <f ca="1">OFFSET(InputPriceData!G$15,CalculationsAndCharts!$A869+$A$11,0,1,1)</f>
        <v>1155200</v>
      </c>
      <c r="D869" s="4">
        <f ca="1">OFFSET(InputPriceData!C$15,CalculationsAndCharts!$A869+$A$11,IF($C$7,7,0),1,1)</f>
        <v>38.619999999999997</v>
      </c>
      <c r="E869" s="4">
        <f ca="1">OFFSET(InputPriceData!D$15,CalculationsAndCharts!$A869+$A$11,IF($C$7,7,0),1,1)</f>
        <v>39.1</v>
      </c>
      <c r="F869" s="4">
        <f ca="1">OFFSET(InputPriceData!E$15,CalculationsAndCharts!$A869+$A$11,IF($C$7,7,0),1,1)</f>
        <v>38.17</v>
      </c>
      <c r="G869" s="4">
        <f ca="1">OFFSET(InputPriceData!F$15,CalculationsAndCharts!$A869+$A$11,IF($C$7,7,0),1,1)</f>
        <v>38.47</v>
      </c>
      <c r="H869" s="105">
        <f t="shared" si="1480"/>
        <v>0</v>
      </c>
      <c r="I869" s="105">
        <f t="shared" ca="1" si="1467"/>
        <v>0</v>
      </c>
      <c r="J869" s="105">
        <f t="shared" ca="1" si="1467"/>
        <v>0</v>
      </c>
      <c r="K869" s="105">
        <f t="shared" ca="1" si="1467"/>
        <v>0</v>
      </c>
      <c r="L869" s="4">
        <f t="shared" ca="1" si="1481"/>
        <v>38.580000000000005</v>
      </c>
      <c r="M869" s="105">
        <f t="shared" ca="1" si="1482"/>
        <v>0.62666666666666515</v>
      </c>
      <c r="N869" s="105">
        <f t="shared" ca="1" si="1489"/>
        <v>36.165624999999991</v>
      </c>
      <c r="O869" s="198">
        <f t="shared" ca="1" si="1490"/>
        <v>39.636693275923378</v>
      </c>
      <c r="P869" s="198">
        <f t="shared" ca="1" si="1491"/>
        <v>35.673023948331043</v>
      </c>
      <c r="Q869" s="105">
        <f t="shared" ca="1" si="1483"/>
        <v>24.400901285373166</v>
      </c>
      <c r="R869" s="105">
        <f t="shared" ca="1" si="1484"/>
        <v>11.846129598581967</v>
      </c>
      <c r="S869" s="105">
        <f t="shared" ca="1" si="1492"/>
        <v>0</v>
      </c>
      <c r="T869" s="105">
        <f t="shared" si="1493"/>
        <v>0</v>
      </c>
      <c r="U869" s="105">
        <f t="shared" si="1494"/>
        <v>0</v>
      </c>
      <c r="V869" s="115">
        <f t="shared" ca="1" si="1485"/>
        <v>0.92999999999999972</v>
      </c>
      <c r="W869" s="114">
        <f t="shared" ca="1" si="1486"/>
        <v>4.3658024691358008</v>
      </c>
      <c r="X869" s="116">
        <f t="shared" ca="1" si="1487"/>
        <v>0.16348589730012481</v>
      </c>
      <c r="Y869" s="90" t="e">
        <f t="shared" si="1495"/>
        <v>#N/A</v>
      </c>
      <c r="Z869" s="117" t="str">
        <f t="shared" ca="1" si="1496"/>
        <v/>
      </c>
      <c r="AA869" s="112"/>
      <c r="AB869" s="118"/>
      <c r="AC869" s="107"/>
      <c r="AD869" s="107"/>
      <c r="AH869" s="107"/>
      <c r="BE869" s="235">
        <f t="shared" ca="1" si="1497"/>
        <v>38.57</v>
      </c>
      <c r="BF869" s="235">
        <f t="shared" ref="BF869:BN869" ca="1" si="1516">AVERAGE(OFFSET(BE$31,$A869,0,$BE$27,1))</f>
        <v>38.627499999999998</v>
      </c>
      <c r="BG869" s="235">
        <f t="shared" ca="1" si="1516"/>
        <v>38.594999999999999</v>
      </c>
      <c r="BH869" s="235">
        <f t="shared" ca="1" si="1516"/>
        <v>38.515625</v>
      </c>
      <c r="BI869" s="235">
        <f t="shared" ca="1" si="1516"/>
        <v>38.428125000000001</v>
      </c>
      <c r="BJ869" s="235">
        <f t="shared" ca="1" si="1516"/>
        <v>38.352343750000003</v>
      </c>
      <c r="BK869" s="235">
        <f t="shared" ca="1" si="1516"/>
        <v>38.294375000000002</v>
      </c>
      <c r="BL869" s="235">
        <f t="shared" ca="1" si="1516"/>
        <v>38.253320312500001</v>
      </c>
      <c r="BM869" s="235">
        <f t="shared" ca="1" si="1516"/>
        <v>38.225742187500003</v>
      </c>
      <c r="BN869" s="235">
        <f t="shared" ca="1" si="1516"/>
        <v>38.207919921875003</v>
      </c>
      <c r="BO869" s="235">
        <f t="shared" ca="1" si="1499"/>
        <v>38.496903808593757</v>
      </c>
      <c r="BP869" s="235">
        <f t="shared" ca="1" si="1455"/>
        <v>36.03245251464844</v>
      </c>
      <c r="BQ869" s="235">
        <f t="shared" ca="1" si="1456"/>
        <v>31.187326538085937</v>
      </c>
      <c r="BR869" s="235">
        <f t="shared" ca="1" si="1457"/>
        <v>4.8451259765625032</v>
      </c>
      <c r="BS869" s="235">
        <f t="shared" ca="1" si="1458"/>
        <v>40.87757849121094</v>
      </c>
      <c r="BT869" s="235">
        <f t="shared" ca="1" si="1413"/>
        <v>37.209327178955078</v>
      </c>
      <c r="BU869" s="235">
        <f t="shared" ca="1" si="1414"/>
        <v>31.170820037841796</v>
      </c>
      <c r="BV869" s="235">
        <f t="shared" ca="1" si="1415"/>
        <v>24.406353858947753</v>
      </c>
      <c r="BW869" s="235">
        <f t="shared" ca="1" si="1416"/>
        <v>42.521875282287596</v>
      </c>
      <c r="BX869" s="235">
        <f t="shared" ca="1" si="1500"/>
        <v>7.2557716055108665</v>
      </c>
      <c r="BZ869" s="235">
        <f t="shared" ca="1" si="1501"/>
        <v>14.570297824614228</v>
      </c>
      <c r="CA869" s="235">
        <f t="shared" ca="1" si="1502"/>
        <v>146.30808057837615</v>
      </c>
      <c r="CB869" s="235">
        <f t="shared" ca="1" si="1429"/>
        <v>38.538451904296878</v>
      </c>
      <c r="CC869" s="235">
        <f t="shared" ca="1" si="1430"/>
        <v>1.4384519042968762</v>
      </c>
      <c r="CD869" s="81">
        <f t="shared" ca="1" si="1431"/>
        <v>1.1766666666666765</v>
      </c>
      <c r="CE869" s="235">
        <f t="shared" ca="1" si="1503"/>
        <v>100</v>
      </c>
      <c r="CF869" s="235">
        <f t="shared" ca="1" si="1504"/>
        <v>100</v>
      </c>
      <c r="CG869">
        <f t="shared" si="1444"/>
        <v>100</v>
      </c>
      <c r="CH869">
        <f t="shared" si="1444"/>
        <v>50</v>
      </c>
      <c r="CI869">
        <f t="shared" si="1444"/>
        <v>0</v>
      </c>
      <c r="CJ869" t="e">
        <f t="shared" si="1505"/>
        <v>#N/A</v>
      </c>
      <c r="CK869" s="259">
        <f t="shared" ca="1" si="1506"/>
        <v>33.654062500000002</v>
      </c>
      <c r="CL869" s="259">
        <f t="shared" ca="1" si="1507"/>
        <v>36.249531250000004</v>
      </c>
      <c r="CM869" s="259">
        <f t="shared" ca="1" si="1508"/>
        <v>38.450559999999996</v>
      </c>
      <c r="CN869" s="259">
        <f t="shared" ca="1" si="1509"/>
        <v>28.347734147230327</v>
      </c>
      <c r="CO869">
        <f t="shared" ca="1" si="1510"/>
        <v>100</v>
      </c>
      <c r="CP869">
        <f t="shared" ca="1" si="1511"/>
        <v>16.7</v>
      </c>
      <c r="CQ869" t="e">
        <f t="shared" ca="1" si="1512"/>
        <v>#N/A</v>
      </c>
      <c r="CR869" t="e">
        <f t="shared" ca="1" si="1434"/>
        <v>#N/A</v>
      </c>
      <c r="CS869" t="e">
        <f t="shared" ca="1" si="1435"/>
        <v>#N/A</v>
      </c>
    </row>
    <row r="870" spans="1:97" x14ac:dyDescent="0.25">
      <c r="A870">
        <v>839</v>
      </c>
      <c r="B870" s="100">
        <f ca="1">OFFSET(InputPriceData!B$15,CalculationsAndCharts!$A870+$A$11,0,1,1)</f>
        <v>39279</v>
      </c>
      <c r="C870" s="3">
        <f ca="1">OFFSET(InputPriceData!G$15,CalculationsAndCharts!$A870+$A$11,0,1,1)</f>
        <v>2240800</v>
      </c>
      <c r="D870" s="4">
        <f ca="1">OFFSET(InputPriceData!C$15,CalculationsAndCharts!$A870+$A$11,IF($C$7,7,0),1,1)</f>
        <v>38.53</v>
      </c>
      <c r="E870" s="4">
        <f ca="1">OFFSET(InputPriceData!D$15,CalculationsAndCharts!$A870+$A$11,IF($C$7,7,0),1,1)</f>
        <v>39.19</v>
      </c>
      <c r="F870" s="4">
        <f ca="1">OFFSET(InputPriceData!E$15,CalculationsAndCharts!$A870+$A$11,IF($C$7,7,0),1,1)</f>
        <v>38.53</v>
      </c>
      <c r="G870" s="4">
        <f ca="1">OFFSET(InputPriceData!F$15,CalculationsAndCharts!$A870+$A$11,IF($C$7,7,0),1,1)</f>
        <v>38.67</v>
      </c>
      <c r="H870" s="105">
        <f t="shared" si="1480"/>
        <v>0</v>
      </c>
      <c r="I870" s="105">
        <f t="shared" ca="1" si="1467"/>
        <v>0</v>
      </c>
      <c r="J870" s="105">
        <f t="shared" ca="1" si="1467"/>
        <v>0</v>
      </c>
      <c r="K870" s="105">
        <f t="shared" ca="1" si="1467"/>
        <v>0</v>
      </c>
      <c r="L870" s="4">
        <f t="shared" ca="1" si="1481"/>
        <v>38.796666666666667</v>
      </c>
      <c r="M870" s="105">
        <f t="shared" ca="1" si="1482"/>
        <v>0.95666666666666345</v>
      </c>
      <c r="N870" s="105">
        <f t="shared" ca="1" si="1489"/>
        <v>47.479277777777767</v>
      </c>
      <c r="O870" s="198">
        <f t="shared" ca="1" si="1490"/>
        <v>40.628427069044349</v>
      </c>
      <c r="P870" s="198">
        <f t="shared" ca="1" si="1491"/>
        <v>36.565584362139916</v>
      </c>
      <c r="Q870" s="105">
        <f t="shared" ca="1" si="1483"/>
        <v>20.349730224051214</v>
      </c>
      <c r="R870" s="105">
        <f t="shared" ca="1" si="1484"/>
        <v>8.2590519737844836</v>
      </c>
      <c r="S870" s="105">
        <f t="shared" ca="1" si="1492"/>
        <v>0</v>
      </c>
      <c r="T870" s="105">
        <f t="shared" si="1493"/>
        <v>0</v>
      </c>
      <c r="U870" s="105">
        <f t="shared" si="1494"/>
        <v>0</v>
      </c>
      <c r="V870" s="115">
        <f t="shared" ca="1" si="1485"/>
        <v>0.65999999999999659</v>
      </c>
      <c r="W870" s="114">
        <f t="shared" ca="1" si="1486"/>
        <v>6.0837037037037014</v>
      </c>
      <c r="X870" s="116">
        <f t="shared" ca="1" si="1487"/>
        <v>0.20732360237144298</v>
      </c>
      <c r="Y870" s="90" t="e">
        <f t="shared" si="1495"/>
        <v>#N/A</v>
      </c>
      <c r="Z870" s="117" t="str">
        <f t="shared" ca="1" si="1496"/>
        <v/>
      </c>
      <c r="AA870" s="112"/>
      <c r="AB870" s="118"/>
      <c r="AC870" s="107"/>
      <c r="AD870" s="107"/>
      <c r="AH870" s="107"/>
      <c r="BE870" s="235">
        <f t="shared" ca="1" si="1497"/>
        <v>38.685000000000002</v>
      </c>
      <c r="BF870" s="235">
        <f t="shared" ref="BF870:BN870" ca="1" si="1517">AVERAGE(OFFSET(BE$31,$A870,0,$BE$27,1))</f>
        <v>38.5625</v>
      </c>
      <c r="BG870" s="235">
        <f t="shared" ca="1" si="1517"/>
        <v>38.436250000000001</v>
      </c>
      <c r="BH870" s="235">
        <f t="shared" ca="1" si="1517"/>
        <v>38.340625000000003</v>
      </c>
      <c r="BI870" s="235">
        <f t="shared" ca="1" si="1517"/>
        <v>38.276562500000004</v>
      </c>
      <c r="BJ870" s="235">
        <f t="shared" ca="1" si="1517"/>
        <v>38.236406250000002</v>
      </c>
      <c r="BK870" s="235">
        <f t="shared" ca="1" si="1517"/>
        <v>38.212265625000001</v>
      </c>
      <c r="BL870" s="235">
        <f t="shared" ca="1" si="1517"/>
        <v>38.198164062499998</v>
      </c>
      <c r="BM870" s="235">
        <f t="shared" ca="1" si="1517"/>
        <v>38.190097656249996</v>
      </c>
      <c r="BN870" s="235">
        <f t="shared" ca="1" si="1517"/>
        <v>38.185556640624995</v>
      </c>
      <c r="BO870" s="235">
        <f t="shared" ca="1" si="1499"/>
        <v>38.448202636718747</v>
      </c>
      <c r="BP870" s="235">
        <f t="shared" ca="1" si="1455"/>
        <v>33.568001220703124</v>
      </c>
      <c r="BQ870" s="235">
        <f t="shared" ca="1" si="1456"/>
        <v>26.342200561523434</v>
      </c>
      <c r="BR870" s="235">
        <f t="shared" ca="1" si="1457"/>
        <v>7.2258006591796899</v>
      </c>
      <c r="BS870" s="235">
        <f t="shared" ca="1" si="1458"/>
        <v>40.793801879882814</v>
      </c>
      <c r="BT870" s="235">
        <f t="shared" ca="1" si="1413"/>
        <v>33.541075866699217</v>
      </c>
      <c r="BU870" s="235">
        <f t="shared" ca="1" si="1414"/>
        <v>25.132312896728514</v>
      </c>
      <c r="BV870" s="235">
        <f t="shared" ca="1" si="1415"/>
        <v>17.64188768005371</v>
      </c>
      <c r="BW870" s="235">
        <f t="shared" ca="1" si="1416"/>
        <v>42.868176589965813</v>
      </c>
      <c r="BX870" s="235">
        <f t="shared" ca="1" si="1500"/>
        <v>7.6277028002608969</v>
      </c>
      <c r="BZ870" s="235">
        <f t="shared" ca="1" si="1501"/>
        <v>10.718694951821487</v>
      </c>
      <c r="CA870" s="235">
        <f t="shared" ca="1" si="1502"/>
        <v>155.37078619871204</v>
      </c>
      <c r="CB870" s="235">
        <f t="shared" ca="1" si="1429"/>
        <v>38.622434651692707</v>
      </c>
      <c r="CC870" s="235">
        <f t="shared" ca="1" si="1430"/>
        <v>1.5224346516927056</v>
      </c>
      <c r="CD870" s="81">
        <f t="shared" ca="1" si="1431"/>
        <v>1.1766666666666765</v>
      </c>
      <c r="CE870" s="235">
        <f t="shared" ca="1" si="1503"/>
        <v>100</v>
      </c>
      <c r="CF870" s="235">
        <f t="shared" ca="1" si="1504"/>
        <v>100</v>
      </c>
      <c r="CG870">
        <f t="shared" si="1444"/>
        <v>100</v>
      </c>
      <c r="CH870">
        <f t="shared" si="1444"/>
        <v>50</v>
      </c>
      <c r="CI870">
        <f t="shared" si="1444"/>
        <v>0</v>
      </c>
      <c r="CJ870" t="e">
        <f t="shared" si="1505"/>
        <v>#N/A</v>
      </c>
      <c r="CK870" s="259">
        <f t="shared" ca="1" si="1506"/>
        <v>28.578125</v>
      </c>
      <c r="CL870" s="259">
        <f t="shared" ca="1" si="1507"/>
        <v>33.769062500000004</v>
      </c>
      <c r="CM870" s="259">
        <f t="shared" ca="1" si="1508"/>
        <v>38.364266666666666</v>
      </c>
      <c r="CN870" s="259">
        <f t="shared" ca="1" si="1509"/>
        <v>25.187015306122451</v>
      </c>
      <c r="CO870">
        <f t="shared" ca="1" si="1510"/>
        <v>100</v>
      </c>
      <c r="CP870">
        <f t="shared" ca="1" si="1511"/>
        <v>16.7</v>
      </c>
      <c r="CQ870" t="e">
        <f t="shared" ca="1" si="1512"/>
        <v>#N/A</v>
      </c>
      <c r="CR870" t="e">
        <f t="shared" ca="1" si="1434"/>
        <v>#N/A</v>
      </c>
      <c r="CS870" t="e">
        <f t="shared" ca="1" si="1435"/>
        <v>#N/A</v>
      </c>
    </row>
    <row r="871" spans="1:97" x14ac:dyDescent="0.25">
      <c r="A871">
        <v>840</v>
      </c>
      <c r="B871" s="100">
        <f ca="1">OFFSET(InputPriceData!B$15,CalculationsAndCharts!$A871+$A$11,0,1,1)</f>
        <v>39276</v>
      </c>
      <c r="C871" s="3">
        <f ca="1">OFFSET(InputPriceData!G$15,CalculationsAndCharts!$A871+$A$11,0,1,1)</f>
        <v>2464300</v>
      </c>
      <c r="D871" s="4">
        <f ca="1">OFFSET(InputPriceData!C$15,CalculationsAndCharts!$A871+$A$11,IF($C$7,7,0),1,1)</f>
        <v>38.01</v>
      </c>
      <c r="E871" s="4">
        <f ca="1">OFFSET(InputPriceData!D$15,CalculationsAndCharts!$A871+$A$11,IF($C$7,7,0),1,1)</f>
        <v>38.72</v>
      </c>
      <c r="F871" s="4">
        <f ca="1">OFFSET(InputPriceData!E$15,CalculationsAndCharts!$A871+$A$11,IF($C$7,7,0),1,1)</f>
        <v>37.840000000000003</v>
      </c>
      <c r="G871" s="4">
        <f ca="1">OFFSET(InputPriceData!F$15,CalculationsAndCharts!$A871+$A$11,IF($C$7,7,0),1,1)</f>
        <v>38.700000000000003</v>
      </c>
      <c r="H871" s="105">
        <f t="shared" si="1480"/>
        <v>0</v>
      </c>
      <c r="I871" s="105">
        <f t="shared" ca="1" si="1467"/>
        <v>0</v>
      </c>
      <c r="J871" s="105">
        <f t="shared" ca="1" si="1467"/>
        <v>0</v>
      </c>
      <c r="K871" s="105">
        <f t="shared" ca="1" si="1467"/>
        <v>0</v>
      </c>
      <c r="L871" s="4">
        <f t="shared" ca="1" si="1481"/>
        <v>38.42</v>
      </c>
      <c r="M871" s="105">
        <f t="shared" ca="1" si="1482"/>
        <v>1.3200000000000003</v>
      </c>
      <c r="N871" s="105">
        <f t="shared" ca="1" si="1489"/>
        <v>69.520833333333329</v>
      </c>
      <c r="O871" s="198">
        <f t="shared" ca="1" si="1490"/>
        <v>38.671041152263371</v>
      </c>
      <c r="P871" s="198">
        <f t="shared" ca="1" si="1491"/>
        <v>34.803937037037038</v>
      </c>
      <c r="Q871" s="105">
        <f t="shared" ca="1" si="1483"/>
        <v>15.07917695473251</v>
      </c>
      <c r="R871" s="105">
        <f t="shared" ca="1" si="1484"/>
        <v>4.8045724737082756</v>
      </c>
      <c r="S871" s="105">
        <f t="shared" ca="1" si="1492"/>
        <v>0</v>
      </c>
      <c r="T871" s="105">
        <f t="shared" si="1493"/>
        <v>0</v>
      </c>
      <c r="U871" s="105">
        <f t="shared" si="1494"/>
        <v>0</v>
      </c>
      <c r="V871" s="115">
        <f t="shared" ca="1" si="1485"/>
        <v>0.87999999999999545</v>
      </c>
      <c r="W871" s="114">
        <f t="shared" ca="1" si="1486"/>
        <v>8.7955555555555538</v>
      </c>
      <c r="X871" s="116">
        <f t="shared" ca="1" si="1487"/>
        <v>0.2772753373528567</v>
      </c>
      <c r="Y871" s="90" t="e">
        <f t="shared" si="1495"/>
        <v>#N/A</v>
      </c>
      <c r="Z871" s="117" t="str">
        <f t="shared" ca="1" si="1496"/>
        <v/>
      </c>
      <c r="AA871" s="112"/>
      <c r="AB871" s="118"/>
      <c r="AC871" s="107"/>
      <c r="AD871" s="107"/>
      <c r="AH871" s="107"/>
      <c r="BE871" s="235">
        <f t="shared" ca="1" si="1497"/>
        <v>38.44</v>
      </c>
      <c r="BF871" s="235">
        <f t="shared" ref="BF871:BN871" ca="1" si="1518">AVERAGE(OFFSET(BE$31,$A871,0,$BE$27,1))</f>
        <v>38.31</v>
      </c>
      <c r="BG871" s="235">
        <f t="shared" ca="1" si="1518"/>
        <v>38.245000000000005</v>
      </c>
      <c r="BH871" s="235">
        <f t="shared" ca="1" si="1518"/>
        <v>38.212500000000006</v>
      </c>
      <c r="BI871" s="235">
        <f t="shared" ca="1" si="1518"/>
        <v>38.196250000000006</v>
      </c>
      <c r="BJ871" s="235">
        <f t="shared" ca="1" si="1518"/>
        <v>38.188124999999999</v>
      </c>
      <c r="BK871" s="235">
        <f t="shared" ca="1" si="1518"/>
        <v>38.184062499999996</v>
      </c>
      <c r="BL871" s="235">
        <f t="shared" ca="1" si="1518"/>
        <v>38.182031249999994</v>
      </c>
      <c r="BM871" s="235">
        <f t="shared" ca="1" si="1518"/>
        <v>38.181015625000001</v>
      </c>
      <c r="BN871" s="235">
        <f t="shared" ca="1" si="1518"/>
        <v>38.180507812499997</v>
      </c>
      <c r="BO871" s="235">
        <f t="shared" ca="1" si="1499"/>
        <v>38.285599609374998</v>
      </c>
      <c r="BP871" s="235">
        <f t="shared" ca="1" si="1455"/>
        <v>28.687799804687494</v>
      </c>
      <c r="BQ871" s="235">
        <f t="shared" ca="1" si="1456"/>
        <v>19.116399902343744</v>
      </c>
      <c r="BR871" s="235">
        <f t="shared" ca="1" si="1457"/>
        <v>9.5713999023437495</v>
      </c>
      <c r="BS871" s="235">
        <f t="shared" ca="1" si="1458"/>
        <v>38.259199707031243</v>
      </c>
      <c r="BT871" s="235">
        <f t="shared" ca="1" si="1413"/>
        <v>26.288349853515619</v>
      </c>
      <c r="BU871" s="235">
        <f t="shared" ca="1" si="1414"/>
        <v>16.723549926757808</v>
      </c>
      <c r="BV871" s="235">
        <f t="shared" ca="1" si="1415"/>
        <v>10.151462463378904</v>
      </c>
      <c r="BW871" s="235">
        <f t="shared" ca="1" si="1416"/>
        <v>38.845862243652334</v>
      </c>
      <c r="BX871" s="235">
        <f t="shared" ca="1" si="1500"/>
        <v>6.8951186218261711</v>
      </c>
      <c r="BZ871" s="235">
        <f t="shared" ca="1" si="1501"/>
        <v>6.5799482186300704</v>
      </c>
      <c r="CA871" s="235">
        <f t="shared" ca="1" si="1502"/>
        <v>166.98824847946068</v>
      </c>
      <c r="CB871" s="235">
        <f t="shared" ca="1" si="1429"/>
        <v>38.3527998046875</v>
      </c>
      <c r="CC871" s="235">
        <f t="shared" ca="1" si="1430"/>
        <v>1.2527998046874984</v>
      </c>
      <c r="CD871" s="81">
        <f t="shared" ca="1" si="1431"/>
        <v>0.70666666666667766</v>
      </c>
      <c r="CE871" s="235">
        <f t="shared" ca="1" si="1503"/>
        <v>100</v>
      </c>
      <c r="CF871" s="235">
        <f t="shared" ca="1" si="1504"/>
        <v>100</v>
      </c>
      <c r="CG871">
        <f t="shared" si="1444"/>
        <v>100</v>
      </c>
      <c r="CH871">
        <f t="shared" si="1444"/>
        <v>50</v>
      </c>
      <c r="CI871">
        <f t="shared" si="1444"/>
        <v>0</v>
      </c>
      <c r="CJ871" t="e">
        <f t="shared" si="1505"/>
        <v>#N/A</v>
      </c>
      <c r="CK871" s="259">
        <f t="shared" ca="1" si="1506"/>
        <v>18.838750000000001</v>
      </c>
      <c r="CL871" s="259">
        <f t="shared" ca="1" si="1507"/>
        <v>28.678750000000001</v>
      </c>
      <c r="CM871" s="259">
        <f t="shared" ca="1" si="1508"/>
        <v>38.076000000000001</v>
      </c>
      <c r="CN871" s="259">
        <f t="shared" ca="1" si="1509"/>
        <v>21.754196428571429</v>
      </c>
      <c r="CO871">
        <f t="shared" ca="1" si="1510"/>
        <v>100</v>
      </c>
      <c r="CP871">
        <f t="shared" ca="1" si="1511"/>
        <v>16.7</v>
      </c>
      <c r="CQ871" t="e">
        <f t="shared" ca="1" si="1512"/>
        <v>#N/A</v>
      </c>
      <c r="CR871">
        <f t="shared" ca="1" si="1434"/>
        <v>38.01</v>
      </c>
      <c r="CS871" t="e">
        <f t="shared" ca="1" si="1435"/>
        <v>#N/A</v>
      </c>
    </row>
    <row r="872" spans="1:97" x14ac:dyDescent="0.25">
      <c r="A872">
        <v>841</v>
      </c>
      <c r="B872" s="100">
        <f ca="1">OFFSET(InputPriceData!B$15,CalculationsAndCharts!$A872+$A$11,0,1,1)</f>
        <v>39275</v>
      </c>
      <c r="C872" s="3">
        <f ca="1">OFFSET(InputPriceData!G$15,CalculationsAndCharts!$A872+$A$11,0,1,1)</f>
        <v>2780200</v>
      </c>
      <c r="D872" s="4">
        <f ca="1">OFFSET(InputPriceData!C$15,CalculationsAndCharts!$A872+$A$11,IF($C$7,7,0),1,1)</f>
        <v>37.17</v>
      </c>
      <c r="E872" s="4">
        <f ca="1">OFFSET(InputPriceData!D$15,CalculationsAndCharts!$A872+$A$11,IF($C$7,7,0),1,1)</f>
        <v>38.26</v>
      </c>
      <c r="F872" s="4">
        <f ca="1">OFFSET(InputPriceData!E$15,CalculationsAndCharts!$A872+$A$11,IF($C$7,7,0),1,1)</f>
        <v>37.1</v>
      </c>
      <c r="G872" s="4">
        <f ca="1">OFFSET(InputPriceData!F$15,CalculationsAndCharts!$A872+$A$11,IF($C$7,7,0),1,1)</f>
        <v>38.18</v>
      </c>
      <c r="H872" s="105">
        <f t="shared" si="1480"/>
        <v>0</v>
      </c>
      <c r="I872" s="105">
        <f t="shared" ca="1" si="1467"/>
        <v>0</v>
      </c>
      <c r="J872" s="105">
        <f t="shared" ca="1" si="1467"/>
        <v>0</v>
      </c>
      <c r="K872" s="105">
        <f t="shared" ca="1" si="1467"/>
        <v>0</v>
      </c>
      <c r="L872" s="4">
        <f t="shared" ca="1" si="1481"/>
        <v>37.846666666666664</v>
      </c>
      <c r="M872" s="105">
        <f ca="1">IF(L872&gt;=H873,L872-F873,H873-F872)</f>
        <v>37.846666666666664</v>
      </c>
      <c r="N872" s="105">
        <f t="shared" ca="1" si="1489"/>
        <v>134.35566666666665</v>
      </c>
      <c r="O872" s="198">
        <f ca="1">(N872*$E$17+O873*$F$17)</f>
        <v>29.856814814814811</v>
      </c>
      <c r="P872" s="198">
        <f t="shared" ca="1" si="1491"/>
        <v>26.871133333333329</v>
      </c>
      <c r="Q872" s="105">
        <f t="shared" ca="1" si="1483"/>
        <v>8.4103703703703694</v>
      </c>
      <c r="R872" s="105">
        <f ca="1">Q872*$E$17+S873*$F$17</f>
        <v>1.8689711934156374</v>
      </c>
      <c r="S872" s="105">
        <f t="shared" ca="1" si="1492"/>
        <v>0</v>
      </c>
      <c r="T872" s="105">
        <f t="shared" si="1493"/>
        <v>0</v>
      </c>
      <c r="U872" s="105">
        <f t="shared" si="1494"/>
        <v>0</v>
      </c>
      <c r="V872" s="115">
        <f t="shared" ca="1" si="1485"/>
        <v>38.26</v>
      </c>
      <c r="W872" s="114">
        <f ca="1">(Q873*($W$31-1)+V872)/$W$31</f>
        <v>12.753333333333332</v>
      </c>
      <c r="X872" s="116">
        <f t="shared" ca="1" si="1487"/>
        <v>0.38403177929107729</v>
      </c>
      <c r="Y872" s="90" t="e">
        <f t="shared" si="1495"/>
        <v>#N/A</v>
      </c>
      <c r="Z872" s="117" t="str">
        <f t="shared" ca="1" si="1496"/>
        <v/>
      </c>
      <c r="AA872" s="112"/>
      <c r="AB872" s="118"/>
      <c r="AC872" s="107"/>
      <c r="AD872" s="107"/>
      <c r="AH872" s="107"/>
      <c r="BE872" s="235">
        <f t="shared" ca="1" si="1497"/>
        <v>38.18</v>
      </c>
      <c r="BF872" s="235">
        <f t="shared" ref="BF872:BN872" ca="1" si="1519">AVERAGE(OFFSET(BE$31,$A872,0,$BE$27,1))</f>
        <v>38.18</v>
      </c>
      <c r="BG872" s="235">
        <f t="shared" ca="1" si="1519"/>
        <v>38.18</v>
      </c>
      <c r="BH872" s="235">
        <f t="shared" ca="1" si="1519"/>
        <v>38.18</v>
      </c>
      <c r="BI872" s="235">
        <f t="shared" ca="1" si="1519"/>
        <v>38.18</v>
      </c>
      <c r="BJ872" s="235">
        <f t="shared" ca="1" si="1519"/>
        <v>38.18</v>
      </c>
      <c r="BK872" s="235">
        <f t="shared" ca="1" si="1519"/>
        <v>38.18</v>
      </c>
      <c r="BL872" s="235">
        <f t="shared" ca="1" si="1519"/>
        <v>38.18</v>
      </c>
      <c r="BM872" s="235">
        <f t="shared" ca="1" si="1519"/>
        <v>38.18</v>
      </c>
      <c r="BN872" s="235">
        <f t="shared" ca="1" si="1519"/>
        <v>38.18</v>
      </c>
      <c r="BO872" s="235">
        <f t="shared" ca="1" si="1499"/>
        <v>38.179999999999986</v>
      </c>
      <c r="BP872" s="235">
        <f t="shared" ca="1" si="1455"/>
        <v>19.089999999999993</v>
      </c>
      <c r="BQ872" s="235">
        <f t="shared" ca="1" si="1456"/>
        <v>9.5449999999999964</v>
      </c>
      <c r="BR872" s="235">
        <f t="shared" ca="1" si="1457"/>
        <v>9.5449999999999964</v>
      </c>
      <c r="BS872" s="235">
        <f t="shared" ca="1" si="1458"/>
        <v>28.634999999999991</v>
      </c>
      <c r="BT872" s="235">
        <f t="shared" ca="1" si="1413"/>
        <v>14.317499999999995</v>
      </c>
      <c r="BU872" s="235">
        <f t="shared" ca="1" si="1414"/>
        <v>7.1587499999999977</v>
      </c>
      <c r="BV872" s="235">
        <f t="shared" ca="1" si="1415"/>
        <v>3.5793749999999989</v>
      </c>
      <c r="BW872" s="235">
        <f t="shared" ca="1" si="1416"/>
        <v>25.055624999999992</v>
      </c>
      <c r="BX872" s="235">
        <f t="shared" ca="1" si="1500"/>
        <v>0</v>
      </c>
      <c r="BZ872" s="235">
        <f t="shared" ca="1" si="1501"/>
        <v>2.6374342105263149</v>
      </c>
      <c r="CA872" s="235" t="e">
        <f t="shared" ca="1" si="1502"/>
        <v>#DIV/0!</v>
      </c>
      <c r="CB872" s="235">
        <f t="shared" ca="1" si="1429"/>
        <v>38.013333333333321</v>
      </c>
      <c r="CC872" s="235">
        <f t="shared" ca="1" si="1430"/>
        <v>0.91333333333331979</v>
      </c>
      <c r="CD872" s="81">
        <f t="shared" ca="1" si="1431"/>
        <v>0.2466666666666768</v>
      </c>
      <c r="CE872" s="235">
        <f t="shared" ca="1" si="1503"/>
        <v>100</v>
      </c>
      <c r="CF872" s="235">
        <f t="shared" ca="1" si="1504"/>
        <v>100</v>
      </c>
      <c r="CG872">
        <f t="shared" si="1444"/>
        <v>100</v>
      </c>
      <c r="CH872">
        <f t="shared" si="1444"/>
        <v>50</v>
      </c>
      <c r="CI872">
        <f t="shared" si="1444"/>
        <v>0</v>
      </c>
      <c r="CJ872" t="e">
        <f t="shared" si="1505"/>
        <v>#N/A</v>
      </c>
      <c r="CK872" s="259">
        <f t="shared" ca="1" si="1506"/>
        <v>0</v>
      </c>
      <c r="CL872" s="259">
        <f t="shared" ca="1" si="1507"/>
        <v>18.984375</v>
      </c>
      <c r="CM872" s="259">
        <f t="shared" ca="1" si="1508"/>
        <v>37.846666666666664</v>
      </c>
      <c r="CN872" s="259">
        <f t="shared" ca="1" si="1509"/>
        <v>18.984375</v>
      </c>
      <c r="CO872">
        <f t="shared" ca="1" si="1510"/>
        <v>100</v>
      </c>
      <c r="CP872">
        <f t="shared" ca="1" si="1511"/>
        <v>16.7</v>
      </c>
      <c r="CQ872" t="e">
        <f t="shared" ca="1" si="1512"/>
        <v>#N/A</v>
      </c>
      <c r="CR872" t="e">
        <f t="shared" si="1434"/>
        <v>#N/A</v>
      </c>
      <c r="CS872" t="e">
        <f t="shared" si="1435"/>
        <v>#N/A</v>
      </c>
    </row>
    <row r="873" spans="1:97" x14ac:dyDescent="0.25">
      <c r="H873" s="49"/>
      <c r="I873" s="49"/>
      <c r="J873" s="49"/>
      <c r="K873" s="49"/>
      <c r="L873" s="49"/>
      <c r="M873" s="49"/>
      <c r="N873" s="49"/>
      <c r="O873" s="49"/>
      <c r="T873" s="49"/>
      <c r="U873" s="49"/>
      <c r="V873" s="49"/>
    </row>
    <row r="874" spans="1:97" x14ac:dyDescent="0.25">
      <c r="H874" s="49"/>
      <c r="I874" s="49"/>
      <c r="J874" s="49"/>
      <c r="K874" s="49"/>
      <c r="L874" s="49"/>
      <c r="M874" s="49"/>
      <c r="N874" s="49"/>
      <c r="O874" s="49"/>
      <c r="T874" s="49"/>
      <c r="U874" s="49"/>
      <c r="V874" s="49"/>
    </row>
    <row r="875" spans="1:97" x14ac:dyDescent="0.25">
      <c r="H875" s="49"/>
      <c r="I875" s="49"/>
      <c r="J875" s="49"/>
      <c r="K875" s="49"/>
      <c r="L875" s="49"/>
      <c r="M875" s="49"/>
      <c r="N875" s="49"/>
      <c r="O875" s="49"/>
      <c r="T875" s="49"/>
      <c r="U875" s="49"/>
      <c r="V875" s="49"/>
    </row>
    <row r="876" spans="1:97" x14ac:dyDescent="0.25">
      <c r="H876" s="49"/>
      <c r="I876" s="49"/>
      <c r="J876" s="49"/>
      <c r="K876" s="49"/>
      <c r="L876" s="49"/>
      <c r="M876" s="49"/>
      <c r="N876" s="49"/>
      <c r="O876" s="49"/>
      <c r="T876" s="49"/>
      <c r="U876" s="49"/>
      <c r="V876" s="49"/>
    </row>
  </sheetData>
  <dataConsolidate/>
  <mergeCells count="22">
    <mergeCell ref="CR30:CS30"/>
    <mergeCell ref="CP28:CQ29"/>
    <mergeCell ref="A30:A31"/>
    <mergeCell ref="Z30:AB30"/>
    <mergeCell ref="AE30:AF30"/>
    <mergeCell ref="AC30:AD30"/>
    <mergeCell ref="AG30:AI30"/>
    <mergeCell ref="CG28:CJ28"/>
    <mergeCell ref="D22:F22"/>
    <mergeCell ref="Y29:Y30"/>
    <mergeCell ref="D25:D26"/>
    <mergeCell ref="E28:F28"/>
    <mergeCell ref="V30:V31"/>
    <mergeCell ref="R30:R31"/>
    <mergeCell ref="AP30:AR30"/>
    <mergeCell ref="AS30:AU30"/>
    <mergeCell ref="AV30:AX30"/>
    <mergeCell ref="BB30:BD30"/>
    <mergeCell ref="AY30:BA30"/>
    <mergeCell ref="AJ30:AL30"/>
    <mergeCell ref="AM30:AO30"/>
    <mergeCell ref="CG29:CJ29"/>
  </mergeCells>
  <phoneticPr fontId="3" type="noConversion"/>
  <conditionalFormatting sqref="G7">
    <cfRule type="cellIs" dxfId="0" priority="1" stopIfTrue="1" operator="equal">
      <formula>FALSE</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70" r:id="rId4" name="Scroll Bar 522">
              <controlPr defaultSize="0" autoPict="0">
                <anchor moveWithCells="1">
                  <from>
                    <xdr:col>6</xdr:col>
                    <xdr:colOff>358140</xdr:colOff>
                    <xdr:row>27</xdr:row>
                    <xdr:rowOff>15240</xdr:rowOff>
                  </from>
                  <to>
                    <xdr:col>17</xdr:col>
                    <xdr:colOff>556260</xdr:colOff>
                    <xdr:row>28</xdr:row>
                    <xdr:rowOff>38100</xdr:rowOff>
                  </to>
                </anchor>
              </controlPr>
            </control>
          </mc:Choice>
        </mc:AlternateContent>
        <mc:AlternateContent xmlns:mc="http://schemas.openxmlformats.org/markup-compatibility/2006">
          <mc:Choice Requires="x14">
            <control shapeId="2593" r:id="rId5" name="Button 545">
              <controlPr defaultSize="0" print="0" autoFill="0" autoPict="0" macro="[0]!ChartSizeDriver">
                <anchor moveWithCells="1" sizeWithCells="1">
                  <from>
                    <xdr:col>0</xdr:col>
                    <xdr:colOff>114300</xdr:colOff>
                    <xdr:row>24</xdr:row>
                    <xdr:rowOff>45720</xdr:rowOff>
                  </from>
                  <to>
                    <xdr:col>2</xdr:col>
                    <xdr:colOff>845820</xdr:colOff>
                    <xdr:row>28</xdr:row>
                    <xdr:rowOff>137160</xdr:rowOff>
                  </to>
                </anchor>
              </controlPr>
            </control>
          </mc:Choice>
        </mc:AlternateContent>
        <mc:AlternateContent xmlns:mc="http://schemas.openxmlformats.org/markup-compatibility/2006">
          <mc:Choice Requires="x14">
            <control shapeId="2594" r:id="rId6" name="Button 546">
              <controlPr defaultSize="0" print="0" autoFill="0" autoPict="0" macro="[0]!ZigZag">
                <anchor moveWithCells="1" sizeWithCells="1">
                  <from>
                    <xdr:col>4</xdr:col>
                    <xdr:colOff>91440</xdr:colOff>
                    <xdr:row>14</xdr:row>
                    <xdr:rowOff>30480</xdr:rowOff>
                  </from>
                  <to>
                    <xdr:col>5</xdr:col>
                    <xdr:colOff>579120</xdr:colOff>
                    <xdr:row>14</xdr:row>
                    <xdr:rowOff>167640</xdr:rowOff>
                  </to>
                </anchor>
              </controlPr>
            </control>
          </mc:Choice>
        </mc:AlternateContent>
        <mc:AlternateContent xmlns:mc="http://schemas.openxmlformats.org/markup-compatibility/2006">
          <mc:Choice Requires="x14">
            <control shapeId="2600" r:id="rId7" name="Check Box 552">
              <controlPr defaultSize="0" autoFill="0" autoLine="0" autoPict="0">
                <anchor moveWithCells="1">
                  <from>
                    <xdr:col>2</xdr:col>
                    <xdr:colOff>99060</xdr:colOff>
                    <xdr:row>14</xdr:row>
                    <xdr:rowOff>30480</xdr:rowOff>
                  </from>
                  <to>
                    <xdr:col>4</xdr:col>
                    <xdr:colOff>15240</xdr:colOff>
                    <xdr:row>15</xdr:row>
                    <xdr:rowOff>0</xdr:rowOff>
                  </to>
                </anchor>
              </controlPr>
            </control>
          </mc:Choice>
        </mc:AlternateContent>
        <mc:AlternateContent xmlns:mc="http://schemas.openxmlformats.org/markup-compatibility/2006">
          <mc:Choice Requires="x14">
            <control shapeId="2601" r:id="rId8" name="ShowStepCheckBox">
              <controlPr defaultSize="0" autoFill="0" autoLine="0" autoPict="0" macro="[0]!ShowStep_Click" altText="Show Step">
                <anchor moveWithCells="1">
                  <from>
                    <xdr:col>17</xdr:col>
                    <xdr:colOff>655320</xdr:colOff>
                    <xdr:row>2</xdr:row>
                    <xdr:rowOff>160020</xdr:rowOff>
                  </from>
                  <to>
                    <xdr:col>19</xdr:col>
                    <xdr:colOff>449580</xdr:colOff>
                    <xdr:row>4</xdr:row>
                    <xdr:rowOff>15240</xdr:rowOff>
                  </to>
                </anchor>
              </controlPr>
            </control>
          </mc:Choice>
        </mc:AlternateContent>
        <mc:AlternateContent xmlns:mc="http://schemas.openxmlformats.org/markup-compatibility/2006">
          <mc:Choice Requires="x14">
            <control shapeId="2602" r:id="rId9" name="Check Box 554">
              <controlPr defaultSize="0" autoFill="0" autoLine="0" autoPict="0" macro="[0]!ShowGap_Click">
                <anchor moveWithCells="1">
                  <from>
                    <xdr:col>17</xdr:col>
                    <xdr:colOff>655320</xdr:colOff>
                    <xdr:row>4</xdr:row>
                    <xdr:rowOff>152400</xdr:rowOff>
                  </from>
                  <to>
                    <xdr:col>19</xdr:col>
                    <xdr:colOff>449580</xdr:colOff>
                    <xdr:row>6</xdr:row>
                    <xdr:rowOff>15240</xdr:rowOff>
                  </to>
                </anchor>
              </controlPr>
            </control>
          </mc:Choice>
        </mc:AlternateContent>
        <mc:AlternateContent xmlns:mc="http://schemas.openxmlformats.org/markup-compatibility/2006">
          <mc:Choice Requires="x14">
            <control shapeId="2603" r:id="rId10" name="Check Box 555">
              <controlPr defaultSize="0" autoFill="0" autoLine="0" autoPict="0" macro="[0]!ShowHarami_Click">
                <anchor moveWithCells="1">
                  <from>
                    <xdr:col>17</xdr:col>
                    <xdr:colOff>655320</xdr:colOff>
                    <xdr:row>6</xdr:row>
                    <xdr:rowOff>160020</xdr:rowOff>
                  </from>
                  <to>
                    <xdr:col>19</xdr:col>
                    <xdr:colOff>449580</xdr:colOff>
                    <xdr:row>8</xdr:row>
                    <xdr:rowOff>22860</xdr:rowOff>
                  </to>
                </anchor>
              </controlPr>
            </control>
          </mc:Choice>
        </mc:AlternateContent>
        <mc:AlternateContent xmlns:mc="http://schemas.openxmlformats.org/markup-compatibility/2006">
          <mc:Choice Requires="x14">
            <control shapeId="2604" r:id="rId11" name="Check Box 556">
              <controlPr defaultSize="0" autoFill="0" autoLine="0" autoPict="0" macro="[0]!ShowEngulfing_Click">
                <anchor moveWithCells="1">
                  <from>
                    <xdr:col>17</xdr:col>
                    <xdr:colOff>655320</xdr:colOff>
                    <xdr:row>8</xdr:row>
                    <xdr:rowOff>160020</xdr:rowOff>
                  </from>
                  <to>
                    <xdr:col>19</xdr:col>
                    <xdr:colOff>449580</xdr:colOff>
                    <xdr:row>10</xdr:row>
                    <xdr:rowOff>22860</xdr:rowOff>
                  </to>
                </anchor>
              </controlPr>
            </control>
          </mc:Choice>
        </mc:AlternateContent>
        <mc:AlternateContent xmlns:mc="http://schemas.openxmlformats.org/markup-compatibility/2006">
          <mc:Choice Requires="x14">
            <control shapeId="2607" r:id="rId12" name="Check Box 559">
              <controlPr defaultSize="0" autoFill="0" autoLine="0" autoPict="0">
                <anchor moveWithCells="1">
                  <from>
                    <xdr:col>17</xdr:col>
                    <xdr:colOff>609600</xdr:colOff>
                    <xdr:row>14</xdr:row>
                    <xdr:rowOff>7620</xdr:rowOff>
                  </from>
                  <to>
                    <xdr:col>19</xdr:col>
                    <xdr:colOff>556260</xdr:colOff>
                    <xdr:row>15</xdr:row>
                    <xdr:rowOff>7620</xdr:rowOff>
                  </to>
                </anchor>
              </controlPr>
            </control>
          </mc:Choice>
        </mc:AlternateContent>
        <mc:AlternateContent xmlns:mc="http://schemas.openxmlformats.org/markup-compatibility/2006">
          <mc:Choice Requires="x14">
            <control shapeId="2610" r:id="rId13" name="Check Box 562">
              <controlPr defaultSize="0" autoFill="0" autoLine="0" autoPict="0">
                <anchor moveWithCells="1">
                  <from>
                    <xdr:col>17</xdr:col>
                    <xdr:colOff>609600</xdr:colOff>
                    <xdr:row>15</xdr:row>
                    <xdr:rowOff>7620</xdr:rowOff>
                  </from>
                  <to>
                    <xdr:col>19</xdr:col>
                    <xdr:colOff>556260</xdr:colOff>
                    <xdr:row>16</xdr:row>
                    <xdr:rowOff>22860</xdr:rowOff>
                  </to>
                </anchor>
              </controlPr>
            </control>
          </mc:Choice>
        </mc:AlternateContent>
        <mc:AlternateContent xmlns:mc="http://schemas.openxmlformats.org/markup-compatibility/2006">
          <mc:Choice Requires="x14">
            <control shapeId="519968" r:id="rId14" name="Check Box 8992">
              <controlPr defaultSize="0" autoFill="0" autoLine="0" autoPict="0">
                <anchor moveWithCells="1">
                  <from>
                    <xdr:col>17</xdr:col>
                    <xdr:colOff>609600</xdr:colOff>
                    <xdr:row>16</xdr:row>
                    <xdr:rowOff>38100</xdr:rowOff>
                  </from>
                  <to>
                    <xdr:col>19</xdr:col>
                    <xdr:colOff>556260</xdr:colOff>
                    <xdr:row>17</xdr:row>
                    <xdr:rowOff>15240</xdr:rowOff>
                  </to>
                </anchor>
              </controlPr>
            </control>
          </mc:Choice>
        </mc:AlternateContent>
        <mc:AlternateContent xmlns:mc="http://schemas.openxmlformats.org/markup-compatibility/2006">
          <mc:Choice Requires="x14">
            <control shapeId="519971" r:id="rId15" name="Button 8995">
              <controlPr defaultSize="0" print="0" autoFill="0" autoPict="0" macro="[0]!Button8995_Click">
                <anchor moveWithCells="1" sizeWithCells="1">
                  <from>
                    <xdr:col>90</xdr:col>
                    <xdr:colOff>213360</xdr:colOff>
                    <xdr:row>20</xdr:row>
                    <xdr:rowOff>30480</xdr:rowOff>
                  </from>
                  <to>
                    <xdr:col>91</xdr:col>
                    <xdr:colOff>579120</xdr:colOff>
                    <xdr:row>24</xdr:row>
                    <xdr:rowOff>0</xdr:rowOff>
                  </to>
                </anchor>
              </controlPr>
            </control>
          </mc:Choice>
        </mc:AlternateContent>
        <mc:AlternateContent xmlns:mc="http://schemas.openxmlformats.org/markup-compatibility/2006">
          <mc:Choice Requires="x14">
            <control shapeId="519972" r:id="rId16" name="Check Box 8996">
              <controlPr defaultSize="0" autoFill="0" autoLine="0" autoPict="0">
                <anchor moveWithCells="1">
                  <from>
                    <xdr:col>17</xdr:col>
                    <xdr:colOff>609600</xdr:colOff>
                    <xdr:row>17</xdr:row>
                    <xdr:rowOff>30480</xdr:rowOff>
                  </from>
                  <to>
                    <xdr:col>19</xdr:col>
                    <xdr:colOff>556260</xdr:colOff>
                    <xdr:row>18</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Notes</vt:lpstr>
      <vt:lpstr>InputPriceData</vt:lpstr>
      <vt:lpstr>CalculationsAndCharts</vt:lpstr>
      <vt:lpstr>BearEngulfingPriceHeader</vt:lpstr>
      <vt:lpstr>EngulfingIndicators</vt:lpstr>
      <vt:lpstr>GapIndicators</vt:lpstr>
      <vt:lpstr>InputPriceData!GetStockHistoryData</vt:lpstr>
      <vt:lpstr>InputPriceData!GetStockIdData</vt:lpstr>
      <vt:lpstr>HaramiIndicators</vt:lpstr>
      <vt:lpstr>HeaderRowAnchor</vt:lpstr>
      <vt:lpstr>HistReqDataType</vt:lpstr>
      <vt:lpstr>HistReqEndDate</vt:lpstr>
      <vt:lpstr>HistReqStartDate</vt:lpstr>
      <vt:lpstr>HistReqSymbol</vt:lpstr>
      <vt:lpstr>HL_Pivot</vt:lpstr>
      <vt:lpstr>PivotLimitHeader</vt:lpstr>
      <vt:lpstr>RelRowHeaderAnchor</vt:lpstr>
      <vt:lpstr>StepIndicators</vt:lpstr>
      <vt:lpstr>UnconfirmedZag</vt:lpstr>
      <vt:lpstr>ZigRelRowHeader</vt:lpstr>
      <vt:lpstr>ZZProgressFlag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Ronald McAlister</cp:lastModifiedBy>
  <cp:lastPrinted>2013-05-13T05:48:08Z</cp:lastPrinted>
  <dcterms:created xsi:type="dcterms:W3CDTF">2011-02-09T14:35:11Z</dcterms:created>
  <dcterms:modified xsi:type="dcterms:W3CDTF">2013-08-11T08:31:02Z</dcterms:modified>
</cp:coreProperties>
</file>